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mc:AlternateContent xmlns:mc="http://schemas.openxmlformats.org/markup-compatibility/2006">
    <mc:Choice Requires="x15">
      <x15ac:absPath xmlns:x15ac="http://schemas.microsoft.com/office/spreadsheetml/2010/11/ac" url="D:\HỌC\DA\"/>
    </mc:Choice>
  </mc:AlternateContent>
  <xr:revisionPtr revIDLastSave="0" documentId="13_ncr:1_{4DCA5377-57B9-43F0-B80A-53DF3EB8BA8A}" xr6:coauthVersionLast="47" xr6:coauthVersionMax="47" xr10:uidLastSave="{00000000-0000-0000-0000-000000000000}"/>
  <bookViews>
    <workbookView xWindow="-110" yWindow="-110" windowWidth="19420" windowHeight="11020" firstSheet="1" activeTab="1" xr2:uid="{00000000-000D-0000-FFFF-FFFF00000000}"/>
  </bookViews>
  <sheets>
    <sheet name="Pivot - ORDERS" sheetId="32" state="hidden" r:id="rId1"/>
    <sheet name="Report" sheetId="31" r:id="rId2"/>
    <sheet name="ORDERS" sheetId="6" r:id="rId3"/>
  </sheets>
  <definedNames>
    <definedName name="_xlnm._FilterDatabase" localSheetId="2" hidden="1">ORDERS!$A$1:$L$5696</definedName>
    <definedName name="NativeTimeline_Ngày_giao">#N/A</definedName>
    <definedName name="Slicer_Months_EHD1">#N/A</definedName>
    <definedName name="Slicer_Quarter_EHD1">#N/A</definedName>
    <definedName name="Slicer_Year_EHD1">#N/A</definedName>
    <definedName name="Z_0202D681_F59F_41BB_BF75_7486981F2F02_.wvu.FilterData" localSheetId="2" hidden="1">ORDERS!$A$1:$L$4418</definedName>
    <definedName name="Z_04A678AA_907B_4BA8_A98F_4F2F67EF7752_.wvu.FilterData" localSheetId="2" hidden="1">ORDERS!$A$1:$L$4963</definedName>
    <definedName name="Z_058CB9A9_1969_4017_8517_DFCDE705644D_.wvu.FilterData" localSheetId="2" hidden="1">ORDERS!$A$1:$L$5696</definedName>
    <definedName name="Z_06365798_A101_47D0_AE2C_3F79E2FDA2D7_.wvu.FilterData" localSheetId="2" hidden="1">ORDERS!$A$1:$L$4503</definedName>
    <definedName name="Z_072D62D5_025A_4F86_8422_7A7BFFB710CA_.wvu.FilterData" localSheetId="2" hidden="1">ORDERS!$A$1:$L$4418</definedName>
    <definedName name="Z_0ACCEA9F_BDF4_4427_8CAC_B1BF6CB0875B_.wvu.FilterData" localSheetId="2" hidden="1">ORDERS!$A$1:$L$4905</definedName>
    <definedName name="Z_0CDD97B0_058F_4BEE_9576_7D5F33796D94_.wvu.FilterData" localSheetId="2" hidden="1">ORDERS!$A$1:$L$4418</definedName>
    <definedName name="Z_0E6B17F0_7ABC_424A_85C5_7A842E7C4BEC_.wvu.FilterData" localSheetId="2" hidden="1">ORDERS!$A$1:$L$5696</definedName>
    <definedName name="Z_0E96DF9E_FCBB_4E7F_9967_B060758D1545_.wvu.FilterData" localSheetId="2" hidden="1">ORDERS!$A$1:$L$4906</definedName>
    <definedName name="Z_1013D213_BE6D_4D46_B6E1_B6A2A5F536B9_.wvu.FilterData" localSheetId="2" hidden="1">ORDERS!$A$1:$L$4515</definedName>
    <definedName name="Z_1123EAF5_AF37_4F3C_8DD4_D8D846099B5F_.wvu.FilterData" localSheetId="2" hidden="1">ORDERS!$A$1:$L$4480</definedName>
    <definedName name="Z_1223B413_8B5D_4F6A_96C9_B6730AF35382_.wvu.FilterData" localSheetId="2" hidden="1">ORDERS!$A$1:$L$4418</definedName>
    <definedName name="Z_13A25CB0_F709_4E8A_B38A_4E122EC36BB2_.wvu.FilterData" localSheetId="2" hidden="1">ORDERS!$A$1:$L$3405</definedName>
    <definedName name="Z_13A5385A_D0DB_4885_95C4_29D4D879055A_.wvu.FilterData" localSheetId="2" hidden="1">ORDERS!$A$1:$L$4474</definedName>
    <definedName name="Z_17C09552_34C5_4F47_A37F_CC833A3F9494_.wvu.FilterData" localSheetId="2" hidden="1">ORDERS!$A$1:$L$4418</definedName>
    <definedName name="Z_187E46AE_1EBD_4BD9_A077_6920243E0F7D_.wvu.FilterData" localSheetId="2" hidden="1">ORDERS!$A$1:$L$4503</definedName>
    <definedName name="Z_192EA383_9FB2_4449_B212_ADC70E62B5F1_.wvu.FilterData" localSheetId="2" hidden="1">ORDERS!$A$1:$L$4418</definedName>
    <definedName name="Z_1938B1CA_DD3F_481A_9478_5683F4BE3A1D_.wvu.FilterData" localSheetId="2" hidden="1">ORDERS!$A$1:$L$4503</definedName>
    <definedName name="Z_1A27A249_0CD4_48EC_82F8_F5C40C2AC0A3_.wvu.FilterData" localSheetId="2" hidden="1">ORDERS!$A$1:$L$4905</definedName>
    <definedName name="Z_1B709A4B_5929_41AC_866C_772609DE5920_.wvu.FilterData" localSheetId="2" hidden="1">ORDERS!$A$1:$L$5696</definedName>
    <definedName name="Z_1EFC8C70_A30D_4DD9_A884_54F670F7103F_.wvu.FilterData" localSheetId="2" hidden="1">ORDERS!$A$1:$L$4418</definedName>
    <definedName name="Z_1F6FD786_3D27_4014_8AFF_095C38E972E2_.wvu.FilterData" localSheetId="2" hidden="1">ORDERS!$A$1:$L$4418</definedName>
    <definedName name="Z_20628652_5D7D_4CF8_A4FE_99C35BDB5CC6_.wvu.FilterData" localSheetId="2" hidden="1">ORDERS!$A$1:$L$5696</definedName>
    <definedName name="Z_2102026E_0C38_4989_AE97_97455C5FD126_.wvu.FilterData" localSheetId="2" hidden="1">ORDERS!$A$1:$L$4340</definedName>
    <definedName name="Z_2175F22B_8FF7_4964_946D_6AABF63C2DF1_.wvu.FilterData" localSheetId="2" hidden="1">ORDERS!$A$1:$L$4905</definedName>
    <definedName name="Z_2464DE96_17FF_4BB7_977C_59E4D93BAEE9_.wvu.FilterData" localSheetId="2" hidden="1">ORDERS!$A$1:$O$5709</definedName>
    <definedName name="Z_24D52C55_7E5C_4F05_BC5B_22A3FADF9E45_.wvu.FilterData" localSheetId="2" hidden="1">ORDERS!$A$1:$L$4418</definedName>
    <definedName name="Z_25823BA4_7A2D_4699_A133_2C2B0FA01611_.wvu.FilterData" localSheetId="2" hidden="1">ORDERS!$A$1:$L$4515</definedName>
    <definedName name="Z_26458138_61C4_4F00_93F4_92B9F5328FCD_.wvu.FilterData" localSheetId="2" hidden="1">ORDERS!$A$1:$L$4418</definedName>
    <definedName name="Z_286DFAEB_286A_4F62_A9A7_8299D34912C6_.wvu.FilterData" localSheetId="2" hidden="1">ORDERS!$A$1:$L$4905</definedName>
    <definedName name="Z_294C23CB_3FE3_4D99_849E_5324711E553D_.wvu.FilterData" localSheetId="2" hidden="1">ORDERS!$A$1:$L$2113</definedName>
    <definedName name="Z_2B02564F_48A8_42AA_8362_69DD9AEE61F9_.wvu.FilterData" localSheetId="2" hidden="1">ORDERS!$A$1:$L$5696</definedName>
    <definedName name="Z_2BF22E0E_7055_4E4C_9885_F1E696558260_.wvu.FilterData" localSheetId="2" hidden="1">ORDERS!$A$1:$L$4418</definedName>
    <definedName name="Z_2CB75529_A101_40E9_9D5B_E24EAD5D4DEA_.wvu.FilterData" localSheetId="2" hidden="1">ORDERS!$A$1:$L$4418</definedName>
    <definedName name="Z_2D4FF499_9BA4_4295_995E_D10BF0326470_.wvu.FilterData" localSheetId="2" hidden="1">ORDERS!$A$1:$L$4905</definedName>
    <definedName name="Z_2DAF412E_2664_469F_B459_01509835272A_.wvu.FilterData" localSheetId="2" hidden="1">ORDERS!$A$1:$L$4418</definedName>
    <definedName name="Z_2FD2733C_662B_44F8_A74F_D1A2FD9E1DAC_.wvu.FilterData" localSheetId="2" hidden="1">ORDERS!$A$1:$L$5696</definedName>
    <definedName name="Z_31401ACE_FAE6_45E6_9E19_8F9F14041102_.wvu.FilterData" localSheetId="2" hidden="1">ORDERS!$A$1:$L$4335</definedName>
    <definedName name="Z_329777EC_FE7E_4330_87C9_97A98DC657D2_.wvu.FilterData" localSheetId="2" hidden="1">ORDERS!$A$1:$L$4328</definedName>
    <definedName name="Z_32F4D520_CFF0_4D9E_B6AB_9BCD0F8F531D_.wvu.FilterData" localSheetId="2" hidden="1">ORDERS!$A$1:$L$4418</definedName>
    <definedName name="Z_3367E20A_8067_482C_B01F_97E9AB1648CC_.wvu.FilterData" localSheetId="2" hidden="1">ORDERS!$A$1:$L$4905</definedName>
    <definedName name="Z_339B4567_BBBB_4945_B615_0A4F9A14E4C8_.wvu.FilterData" localSheetId="2" hidden="1">ORDERS!$A$1:$L$4905</definedName>
    <definedName name="Z_352008E1_F1D8_48EB_9773_CB91FE5C01AF_.wvu.FilterData" localSheetId="2" hidden="1">ORDERS!$A$1:$L$2833</definedName>
    <definedName name="Z_354E8966_29B1_49E9_9E23_76846C17633E_.wvu.FilterData" localSheetId="2" hidden="1">ORDERS!$A$1:$L$4340</definedName>
    <definedName name="Z_379C32A3_3BFF_40B1_9DE6_E52C400961DE_.wvu.FilterData" localSheetId="2" hidden="1">ORDERS!$A$1:$L$4418</definedName>
    <definedName name="Z_37B2B90C_A654_42CA_BD54_94D45D94A422_.wvu.FilterData" localSheetId="2" hidden="1">ORDERS!$A$1:$L$4340</definedName>
    <definedName name="Z_3B297F1D_6A00_4C2E_92DB_5D5128841D91_.wvu.FilterData" localSheetId="2" hidden="1">ORDERS!$A$1:$L$4905</definedName>
    <definedName name="Z_3E83B7F2_9449_4A1B_B151_CB609AD682F6_.wvu.FilterData" localSheetId="2" hidden="1">ORDERS!$A$1:$L$4480</definedName>
    <definedName name="Z_3EE4959C_F81D_4953_A3AF_3E019BB22BCD_.wvu.FilterData" localSheetId="2" hidden="1">ORDERS!$A$1:$L$4418</definedName>
    <definedName name="Z_3FB3F3AA_B0CA_4DFA_B986_303F9E1B214E_.wvu.FilterData" localSheetId="2" hidden="1">ORDERS!$A$1:$L$4905</definedName>
    <definedName name="Z_41189852_E18E_4547_84AC_41A37C019D51_.wvu.FilterData" localSheetId="2" hidden="1">ORDERS!$A$1:$L$4418</definedName>
    <definedName name="Z_4303D65D_F501_4669_A02A_603677BCD6C6_.wvu.FilterData" localSheetId="2" hidden="1">ORDERS!$A$1:$L$4418</definedName>
    <definedName name="Z_4715631B_5449_41B6_8D0A_F0D9AECF3AB7_.wvu.FilterData" localSheetId="2" hidden="1">ORDERS!$A$1:$L$4418</definedName>
    <definedName name="Z_4A56B9E7_9EE7_418A_B32B_D55E5F3A6882_.wvu.FilterData" localSheetId="2" hidden="1">ORDERS!$A$1:$L$4905</definedName>
    <definedName name="Z_4A75D3FA_1C30_4A2D_9016_B245FEA6D1C5_.wvu.FilterData" localSheetId="2" hidden="1">ORDERS!$A$1:$L$4322</definedName>
    <definedName name="Z_4C16F5E9_5E7C_4F15_BDCC_B92B44751924_.wvu.FilterData" localSheetId="2" hidden="1">ORDERS!$A$1:$L$4418</definedName>
    <definedName name="Z_5327EAA6_9281_40BD_B4DA_C9ED42DDD2CE_.wvu.FilterData" localSheetId="2" hidden="1">ORDERS!$A$1:$L$4905</definedName>
    <definedName name="Z_5443AE55_9636_4955_9529_D969798AF451_.wvu.FilterData" localSheetId="2" hidden="1">ORDERS!$A$1:$L$4905</definedName>
    <definedName name="Z_562BBA25_D8C8_4A22_8AC7_538066878ACF_.wvu.FilterData" localSheetId="2" hidden="1">ORDERS!$A$1:$L$5696</definedName>
    <definedName name="Z_57519170_2661_435F_BF74_6B5F064D9817_.wvu.FilterData" localSheetId="2" hidden="1">ORDERS!$A$1:$L$4503</definedName>
    <definedName name="Z_59DB3D67_A069_40F5_BC24_0963BE70C63E_.wvu.FilterData" localSheetId="2" hidden="1">ORDERS!#REF!</definedName>
    <definedName name="Z_59F6AE84_7FBE_4816_B469_968E9D9481EC_.wvu.FilterData" localSheetId="2" hidden="1">ORDERS!$A$1:$L$4905</definedName>
    <definedName name="Z_5E9A07E7_8F7E_463C_AB22_66B674E90FE0_.wvu.FilterData" localSheetId="2" hidden="1">ORDERS!$A$1:$L$4418</definedName>
    <definedName name="Z_5EF9E13D_88EB_4A87_BE95_A0DF6C359EC7_.wvu.FilterData" localSheetId="2" hidden="1">ORDERS!$A$1:$L$4418</definedName>
    <definedName name="Z_5F5B0CF2_EF2C_4F08_A614_F84BAAC386F3_.wvu.FilterData" localSheetId="2" hidden="1">ORDERS!$A$1:$L$4390</definedName>
    <definedName name="Z_636CFCC9_BA97_4197_B6A4_9458F98554B4_.wvu.FilterData" localSheetId="2" hidden="1">ORDERS!$A$1:$L$4905</definedName>
    <definedName name="Z_651B4C31_2328_4564_A2BE_7365DC4155B0_.wvu.FilterData" localSheetId="2" hidden="1">ORDERS!$A$1:$L$4515</definedName>
    <definedName name="Z_673496E4_668F_4A80_B616_82A74906A0A6_.wvu.FilterData" localSheetId="2" hidden="1">ORDERS!$A$1:$L$4335</definedName>
    <definedName name="Z_67D5D663_342D_460D_BB97_80ECEC8AE6AA_.wvu.FilterData" localSheetId="2" hidden="1">ORDERS!$A$1:$L$4418</definedName>
    <definedName name="Z_689DB82A_63D7_4083_9A18_1EF6422929C7_.wvu.FilterData" localSheetId="2" hidden="1">ORDERS!$A$1:$L$4905</definedName>
    <definedName name="Z_68C977D7_9654_48B7_9E08_EAB4C8329BC6_.wvu.FilterData" localSheetId="2" hidden="1">ORDERS!$A$1:$L$4905</definedName>
    <definedName name="Z_6C15BFDA_29FB_49EC_8EDA_12D32A24EE94_.wvu.FilterData" localSheetId="2" hidden="1">ORDERS!$A$1:$L$4905</definedName>
    <definedName name="Z_6C39986E_3632_4A3F_A550_6CD896613730_.wvu.FilterData" localSheetId="2" hidden="1">ORDERS!$A$1:$L$4418</definedName>
    <definedName name="Z_6CB2DB40_9C20_430C_B2BD_D8B017E16B54_.wvu.FilterData" localSheetId="2" hidden="1">ORDERS!$A$1:$L$4418</definedName>
    <definedName name="Z_6D04CB9A_E6EA_4968_BA73_98B13F2F9121_.wvu.FilterData" localSheetId="2" hidden="1">ORDERS!$A$1:$L$4340</definedName>
    <definedName name="Z_7240A9A4_F1BD_4F88_AD05_131C4A6246B3_.wvu.FilterData" localSheetId="2" hidden="1">ORDERS!$A$1:$L$5696</definedName>
    <definedName name="Z_72B8CD1A_5D99_4C96_9377_DAD11083407C_.wvu.FilterData" localSheetId="2" hidden="1">ORDERS!$A$1:$L$4418</definedName>
    <definedName name="Z_72E280CB_3691_4F29_9382_5CB308D97D11_.wvu.FilterData" localSheetId="2" hidden="1">ORDERS!$A$1:$L$5696</definedName>
    <definedName name="Z_7C8424AA_88E9_4203_874D_19362E00893A_.wvu.FilterData" localSheetId="2" hidden="1">ORDERS!$A$1:$L$4905</definedName>
    <definedName name="Z_7CFF6B7A_284F_4EFB_A0DA_A72B3C43E717_.wvu.FilterData" localSheetId="2" hidden="1">ORDERS!$A$1:$L$4335</definedName>
    <definedName name="Z_7D051BE8_F691_4556_A528_A0DDB409DF67_.wvu.FilterData" localSheetId="2" hidden="1">ORDERS!$A$1:$L$4418</definedName>
    <definedName name="Z_848BA32A_9948_4310_8C04_D91DF5182EF1_.wvu.FilterData" localSheetId="2" hidden="1">ORDERS!$A$1:$L$3675</definedName>
    <definedName name="Z_84A5F25E_55B7_4911_9ED1_4C4D08281A72_.wvu.FilterData" localSheetId="2" hidden="1">ORDERS!$A$1:$L$4793</definedName>
    <definedName name="Z_851C9141_7943_44C9_9888_69BBA91DDADB_.wvu.FilterData" localSheetId="2" hidden="1">ORDERS!$A$1:$L$4905</definedName>
    <definedName name="Z_85A22428_4631_430A_BAC4_84A68FC3394B_.wvu.FilterData" localSheetId="2" hidden="1">ORDERS!$A$1:$L$4503</definedName>
    <definedName name="Z_85A9C73A_F7B4_4589_9EDB_B98A70CB56D1_.wvu.FilterData" localSheetId="2" hidden="1">ORDERS!$A$1:$L$4335</definedName>
    <definedName name="Z_87125BFA_8972_4E47_BE1F_BB49483CFBB9_.wvu.FilterData" localSheetId="2" hidden="1">ORDERS!$A$1:$L$5696</definedName>
    <definedName name="Z_87248ECF_B704_4B03_849A_E80AEA3B4842_.wvu.FilterData" localSheetId="2" hidden="1">ORDERS!$A$1:$L$4418</definedName>
    <definedName name="Z_87D4E7BE_99F5_411F_AEE2_6EC36EA3913D_.wvu.FilterData" localSheetId="2" hidden="1">ORDERS!$A$1:$L$4515</definedName>
    <definedName name="Z_8AA2C77D_4149_4143_8D4F_F60D30F10AC9_.wvu.FilterData" localSheetId="2" hidden="1">ORDERS!$A$1:$L$5696</definedName>
    <definedName name="Z_8B04E575_7734_494A_929D_AA373BCCDD67_.wvu.FilterData" localSheetId="2" hidden="1">ORDERS!$A$1:$L$4472</definedName>
    <definedName name="Z_90A0A7FE_F32F_4333_B309_D418FC508F24_.wvu.FilterData" localSheetId="2" hidden="1">ORDERS!$A$1:$L$4418</definedName>
    <definedName name="Z_91848355_1EB4_4C08_9556_2A1434859196_.wvu.FilterData" localSheetId="2" hidden="1">ORDERS!$A$1:$L$4963</definedName>
    <definedName name="Z_93D791B7_D9C1_4BE2_8670_97B863083A46_.wvu.FilterData" localSheetId="2" hidden="1">ORDERS!$A$1:$L$5696</definedName>
    <definedName name="Z_942D34A7_068B_4259_BF84_94502C2A316A_.wvu.FilterData" localSheetId="2" hidden="1">ORDERS!$A$1:$L$5696</definedName>
    <definedName name="Z_953B2EF2_B079_4B3D_98BE_D334AD67F79B_.wvu.FilterData" localSheetId="2" hidden="1">ORDERS!$A$1:$L$4418</definedName>
    <definedName name="Z_976BCDFE_283B_42A7_8C73_D395994E2ECF_.wvu.FilterData" localSheetId="2" hidden="1">ORDERS!$A$1:$L$4963</definedName>
    <definedName name="Z_991E2C89_7809_4D6D_947E_27F81C250EC6_.wvu.FilterData" localSheetId="2" hidden="1">ORDERS!$A$1:$L$4503</definedName>
    <definedName name="Z_99C76A32_3B9E_448B_8734_C7675E2EE4F1_.wvu.FilterData" localSheetId="2" hidden="1">ORDERS!$A$1:$L$4418</definedName>
    <definedName name="Z_99DAC8EE_B55F_4E10_AD35_529FB264A2BD_.wvu.FilterData" localSheetId="2" hidden="1">ORDERS!$A$1:$L$4472</definedName>
    <definedName name="Z_9C2740AA_BB09_4C38_97F6_FE863B81C30B_.wvu.FilterData" localSheetId="2" hidden="1">ORDERS!$A$1:$L$4466</definedName>
    <definedName name="Z_9E222142_1B95_4569_B0B0_75CA214A08BA_.wvu.FilterData" localSheetId="2" hidden="1">ORDERS!$A$1:$L$4418</definedName>
    <definedName name="Z_A0275164_05A3_48B9_94BA_8F52751F4780_.wvu.FilterData" localSheetId="2" hidden="1">ORDERS!$A$1:$L$5696</definedName>
    <definedName name="Z_A37649A3_C484_48BC_A836_E3AB07777C3E_.wvu.FilterData" localSheetId="2" hidden="1">ORDERS!$A$1:$L$4418</definedName>
    <definedName name="Z_A3C83553_D0D7_49FA_B013_1F7CE0965510_.wvu.FilterData" localSheetId="2" hidden="1">ORDERS!$A$1:$L$3826</definedName>
    <definedName name="Z_A474EFC0_5492_43F3_83D4_05E1C5DB16DA_.wvu.FilterData" localSheetId="2" hidden="1">ORDERS!$A$1:$L$4418</definedName>
    <definedName name="Z_A6F41B92_40D2_445B_B10A_0AF031618998_.wvu.FilterData" localSheetId="2" hidden="1">ORDERS!$A$1:$L$4418</definedName>
    <definedName name="Z_A8F47BE5_DB4A_4BF9_98DA_25EBD689FE7D_.wvu.FilterData" localSheetId="2" hidden="1">ORDERS!$A$1:$L$4418</definedName>
    <definedName name="Z_AA75452F_C508_4CCA_A7E8_DDF5BD20387B_.wvu.FilterData" localSheetId="2" hidden="1">ORDERS!$A$1:$L$4418</definedName>
    <definedName name="Z_AAEB7DBA_786F_4088_9DDD_1D25DA5CAA3A_.wvu.FilterData" localSheetId="2" hidden="1">ORDERS!$A$1:$L$4340</definedName>
    <definedName name="Z_AB0CFA12_0D22_4E58_9B25_5A7C20A530BE_.wvu.FilterData" localSheetId="2" hidden="1">ORDERS!$A$1:$L$4474</definedName>
    <definedName name="Z_ADB20856_247E_4750_971B_6CB6878F0054_.wvu.FilterData" localSheetId="2" hidden="1">ORDERS!$A$1:$L$5696</definedName>
    <definedName name="Z_B031152E_4214_4177_94D0_E2937516FDB9_.wvu.FilterData" localSheetId="2" hidden="1">ORDERS!$A$1:$L$4418</definedName>
    <definedName name="Z_B0AB67C5_433A_4C63_8E95_2F80A2D47CB3_.wvu.FilterData" localSheetId="2" hidden="1">ORDERS!$A$1:$L$4340</definedName>
    <definedName name="Z_B23F61B0_6F52_46D3_B4F9_27618A149EE3_.wvu.FilterData" localSheetId="2" hidden="1">ORDERS!$A$1:$L$4515</definedName>
    <definedName name="Z_B38944FC_C020_4668_A12F_A3155715DE2F_.wvu.FilterData" localSheetId="2" hidden="1">ORDERS!$A$1:$L$4418</definedName>
    <definedName name="Z_B4604765_14C0_4A79_ADC9_0210191C79A9_.wvu.FilterData" localSheetId="2" hidden="1">ORDERS!$A$1:$L$5696</definedName>
    <definedName name="Z_B61648E5_D302_47E7_90A8_0D91621A7FB0_.wvu.FilterData" localSheetId="2" hidden="1">ORDERS!$A$1:$L$4905</definedName>
    <definedName name="Z_B87589BB_316E_4A4C_98D4_633EA5FA3FA6_.wvu.FilterData" localSheetId="2" hidden="1">ORDERS!$A$1:$L$4340</definedName>
    <definedName name="Z_BA4A6641_B75E_4814_8B8E_AE30492FF5D2_.wvu.FilterData" localSheetId="2" hidden="1">ORDERS!$A$1:$L$4905</definedName>
    <definedName name="Z_BB0641C4_A86D_4403_9340_DABF9BE56691_.wvu.FilterData" localSheetId="2" hidden="1">ORDERS!$A$1:$L$5696</definedName>
    <definedName name="Z_BB17370E_B31A_421F_B6EF_332BAC3F2933_.wvu.FilterData" localSheetId="2" hidden="1">ORDERS!$A$1:$L$4521</definedName>
    <definedName name="Z_BE02D240_3EA9_4BC0_8D18_1BDFB198B382_.wvu.FilterData" localSheetId="2" hidden="1">ORDERS!$A$1:$L$4418</definedName>
    <definedName name="Z_C0269193_2B71_4B15_AA38_1AE8CE3A90DA_.wvu.FilterData" localSheetId="2" hidden="1">ORDERS!$A$1:$L$4474</definedName>
    <definedName name="Z_C0C93016_9148_4F93_A8CD_D57A3D0C15B7_.wvu.FilterData" localSheetId="2" hidden="1">ORDERS!$A$1:$L$4905</definedName>
    <definedName name="Z_C114A5C8_3D08_4D7C_9AB7_ED5DA1899D41_.wvu.FilterData" localSheetId="2" hidden="1">ORDERS!$A$1:$L$4418</definedName>
    <definedName name="Z_C125390F_98AF_4B5A_9CAA_FF7B3655880C_.wvu.FilterData" localSheetId="2" hidden="1">ORDERS!$A$1:$L$5696</definedName>
    <definedName name="Z_C4A0BA4B_12DD_490C_B381_FC9D955557B9_.wvu.FilterData" localSheetId="2" hidden="1">ORDERS!$A$1:$L$4934</definedName>
    <definedName name="Z_C543E716_825C_46D7_B801_C231B0E71D34_.wvu.FilterData" localSheetId="2" hidden="1">ORDERS!$A$1:$L$4418</definedName>
    <definedName name="Z_C5DE36BA_1283_4CB8_AC75_1AE373C0F137_.wvu.FilterData" localSheetId="2" hidden="1">ORDERS!$A$1:$L$4418</definedName>
    <definedName name="Z_C813B793_151F_44B5_9F9E_0D90912F4522_.wvu.FilterData" localSheetId="2" hidden="1">ORDERS!$A$1:$L$4418</definedName>
    <definedName name="Z_C909AE8B_3A3B_49BC_9177_0608CC749437_.wvu.FilterData" localSheetId="2" hidden="1">ORDERS!$A$1:$L$4382</definedName>
    <definedName name="Z_C960406D_F506_4222_B672_8C43123EB884_.wvu.FilterData" localSheetId="2" hidden="1">ORDERS!$A$1:$L$4905</definedName>
    <definedName name="Z_CE148CE4_2716_48E2_9584_601877D64722_.wvu.FilterData" localSheetId="2" hidden="1">ORDERS!$A$1:$L$3766</definedName>
    <definedName name="Z_CE766866_9F13_4D52_80FB_2EEB49E7CED4_.wvu.FilterData" localSheetId="2" hidden="1">ORDERS!$A$1:$L$4418</definedName>
    <definedName name="Z_CFED7C51_576D_4D4B_8ADC_ADC200D0806A_.wvu.FilterData" localSheetId="2" hidden="1">ORDERS!$A$1:$L$4905</definedName>
    <definedName name="Z_CFF57EE5_3C94_4938_BC00_5974CCE7A56E_.wvu.FilterData" localSheetId="2" hidden="1">ORDERS!$A$1:$L$4418</definedName>
    <definedName name="Z_D57FFB01_7B8A_42C8_95F5_BCA087A2BF3D_.wvu.FilterData" localSheetId="2" hidden="1">ORDERS!$A$1:$L$3766</definedName>
    <definedName name="Z_DBA98B92_3CAF_460A_A220_F9049E14C65E_.wvu.FilterData" localSheetId="2" hidden="1">ORDERS!$A$1:$L$4521</definedName>
    <definedName name="Z_DC18E455_9E03_4BE4_97C6_AA0729DBC4EB_.wvu.FilterData" localSheetId="2" hidden="1">ORDERS!$A$1:$L$4312</definedName>
    <definedName name="Z_DFA7A5E6_A783_4A1D_9C93_3B3298E68F0F_.wvu.FilterData" localSheetId="2" hidden="1">ORDERS!$A$1:$L$5696</definedName>
    <definedName name="Z_E162DB7A_E9F7_4290_8024_09D3618A3447_.wvu.FilterData" localSheetId="2" hidden="1">ORDERS!$A$1:$L$4905</definedName>
    <definedName name="Z_E1684825_2E5D_447D_9E35_231934B0FD0C_.wvu.FilterData" localSheetId="2" hidden="1">ORDERS!$A$1:$L$5696</definedName>
    <definedName name="Z_E22BDEB0_7BC0_4F23_8C07_FCC97C30C277_.wvu.FilterData" localSheetId="2" hidden="1">ORDERS!$A$1:$L$4905</definedName>
    <definedName name="Z_E5FE714C_0695_4E8C_9B89_4D240B92D2BE_.wvu.FilterData" localSheetId="2" hidden="1">ORDERS!$A$1:$L$4905</definedName>
    <definedName name="Z_E840C9D0_01E1_4FB2_B0A1_690A891FEC19_.wvu.FilterData" localSheetId="2" hidden="1">ORDERS!$A$1:$L$4418</definedName>
    <definedName name="Z_E926214E_058D_49BF_9D00_99298BF1F90C_.wvu.FilterData" localSheetId="2" hidden="1">ORDERS!$A$1:$L$5696</definedName>
    <definedName name="Z_EAAD8DC0_C347_4DC3_AE6B_53FA977E06C5_.wvu.FilterData" localSheetId="2" hidden="1">ORDERS!$A$1:$L$4340</definedName>
    <definedName name="Z_EAF4935D_4D34_49F5_A813_A65D52AF4278_.wvu.FilterData" localSheetId="2" hidden="1">ORDERS!$A$1:$L$4340</definedName>
    <definedName name="Z_EB1852C1_6811_44B7_B65D_E3D17ABF048E_.wvu.FilterData" localSheetId="2" hidden="1">ORDERS!$A$1:$L$4418</definedName>
    <definedName name="Z_EC591E8D_A953_488A_B372_C5ECC0B2511D_.wvu.FilterData" localSheetId="2" hidden="1">ORDERS!$A$1:$L$4340</definedName>
    <definedName name="Z_ECB77BC6_6063_4C48_A3AD_65023629DFB2_.wvu.FilterData" localSheetId="2" hidden="1">ORDERS!$A$1:$L$4340</definedName>
    <definedName name="Z_EDF79673_FA35_4351_B7FB_5C9160A39155_.wvu.FilterData" localSheetId="2" hidden="1">ORDERS!$A$1:$L$4905</definedName>
    <definedName name="Z_EF61E23B_103C_40B6_88CA_B033507FEB4F_.wvu.FilterData" localSheetId="2" hidden="1">ORDERS!$A$1:$L$4905</definedName>
    <definedName name="Z_EFC5CAAF_96AA_4C84_8B92_96FC2FBD4842_.wvu.FilterData" localSheetId="2" hidden="1">ORDERS!$A$1:$L$4418</definedName>
    <definedName name="Z_EFF1B680_BE4E_4504_BA6D_1809E48AB6EB_.wvu.FilterData" localSheetId="2" hidden="1">ORDERS!$A$1:$L$5696</definedName>
    <definedName name="Z_F5C4262E_A732_4D10_B0C8_5CCE07DFF602_.wvu.FilterData" localSheetId="2" hidden="1">ORDERS!$A$1:$L$4418</definedName>
    <definedName name="Z_F721B342_F989_4DEA_8F50_62F976E84B95_.wvu.FilterData" localSheetId="2" hidden="1">ORDERS!$A$1:$L$4503</definedName>
    <definedName name="Z_F8098891_3088_4124_971D_21D0AE1935FE_.wvu.FilterData" localSheetId="2" hidden="1">ORDERS!$A$1:$L$5696</definedName>
    <definedName name="Z_F8397AA8_AD82_47FA_AB53_CD40EB6CD45B_.wvu.FilterData" localSheetId="2" hidden="1">ORDERS!$A$1:$L$5696</definedName>
    <definedName name="Z_F929F677_CEA8_495F_B205_580F48DCDE84_.wvu.FilterData" localSheetId="2" hidden="1">ORDERS!$A$1:$L$4472</definedName>
    <definedName name="Z_FA1C3D18_FED7_4CC0_97B5_7E37DED33E09_.wvu.FilterData" localSheetId="2" hidden="1">ORDERS!$A$1:$L$4340</definedName>
    <definedName name="Z_FC8FEED5_87BA_4FF5_9A68_897A26E230F7_.wvu.FilterData" localSheetId="2" hidden="1">ORDERS!$A$1:$L$5696</definedName>
    <definedName name="Z_FCE67011_56C3_4857_9E44_866E21AA632C_.wvu.FilterData" localSheetId="2" hidden="1">ORDERS!$A$1:$L$2503</definedName>
    <definedName name="Z_FE3E4D9F_9861_4FD4_8EEE_7751462B8FE8_.wvu.FilterData" localSheetId="2" hidden="1">ORDERS!$A$1:$L$4418</definedName>
    <definedName name="Z_FEC770D6_3C61_4DDF_8F5D_93C030DB2742_.wvu.FilterData" localSheetId="2" hidden="1">ORDERS!$A$1:$L$5696</definedName>
  </definedNames>
  <calcPr calcId="191029"/>
  <customWorkbookViews>
    <customWorkbookView name="Huong1" guid="{59DB3D67-A069-40F5-BC24-0963BE70C63E}" maximized="1" windowWidth="0" windowHeight="0" activeSheetId="0"/>
    <customWorkbookView name="Filter 132" guid="{93D791B7-D9C1-4BE2-8670-97B863083A46}" maximized="1" windowWidth="0" windowHeight="0" activeSheetId="0"/>
    <customWorkbookView name="Filter 43" guid="{85A9C73A-F7B4-4589-9EDB-B98A70CB56D1}" maximized="1" windowWidth="0" windowHeight="0" activeSheetId="0"/>
    <customWorkbookView name="Filter 133" guid="{04A678AA-907B-4BA8-A98F-4F2F67EF7752}" maximized="1" windowWidth="0" windowHeight="0" activeSheetId="0"/>
    <customWorkbookView name="Filter 42" guid="{C114A5C8-3D08-4D7C-9AB7-ED5DA1899D41}" maximized="1" windowWidth="0" windowHeight="0" activeSheetId="0"/>
    <customWorkbookView name="Filter 41" guid="{1F6FD786-3D27-4014-8AFF-095C38E972E2}" maximized="1" windowWidth="0" windowHeight="0" activeSheetId="0"/>
    <customWorkbookView name="Filter 134" guid="{B4604765-14C0-4A79-ADC9-0210191C79A9}" maximized="1" windowWidth="0" windowHeight="0" activeSheetId="0"/>
    <customWorkbookView name="Filter 40" guid="{2CB75529-A101-40E9-9D5B-E24EAD5D4DEA}" maximized="1" windowWidth="0" windowHeight="0" activeSheetId="0"/>
    <customWorkbookView name="Filter 135" guid="{A3C83553-D0D7-49FA-B013-1F7CE0965510}" maximized="1" windowWidth="0" windowHeight="0" activeSheetId="0"/>
    <customWorkbookView name="Filter 136" guid="{FEC770D6-3C61-4DDF-8F5D-93C030DB2742}" maximized="1" windowWidth="0" windowHeight="0" activeSheetId="0"/>
    <customWorkbookView name="Filter 137" guid="{C4A0BA4B-12DD-490C-B381-FC9D955557B9}" maximized="1" windowWidth="0" windowHeight="0" activeSheetId="0"/>
    <customWorkbookView name="Filter 138" guid="{2B02564F-48A8-42AA-8362-69DD9AEE61F9}" maximized="1" windowWidth="0" windowHeight="0" activeSheetId="0"/>
    <customWorkbookView name="Filter 139" guid="{20628652-5D7D-4CF8-A4FE-99C35BDB5CC6}" maximized="1" windowWidth="0" windowHeight="0" activeSheetId="0"/>
    <customWorkbookView name="Filter 49" guid="{41189852-E18E-4547-84AC-41A37C019D51}" maximized="1" windowWidth="0" windowHeight="0" activeSheetId="0"/>
    <customWorkbookView name="Filter 48" guid="{E840C9D0-01E1-4FB2-B0A1-690A891FEC19}" maximized="1" windowWidth="0" windowHeight="0" activeSheetId="0"/>
    <customWorkbookView name="Filter 47" guid="{31401ACE-FAE6-45E6-9E19-8F9F14041102}" maximized="1" windowWidth="0" windowHeight="0" activeSheetId="0"/>
    <customWorkbookView name="Filter 46" guid="{673496E4-668F-4A80-B616-82A74906A0A6}" maximized="1" windowWidth="0" windowHeight="0" activeSheetId="0"/>
    <customWorkbookView name="Filter 130" guid="{E162DB7A-E9F7-4290-8024-09D3618A3447}" maximized="1" windowWidth="0" windowHeight="0" activeSheetId="0"/>
    <customWorkbookView name="Filter 45" guid="{AA75452F-C508-4CCA-A7E8-DDF5BD20387B}" maximized="1" windowWidth="0" windowHeight="0" activeSheetId="0"/>
    <customWorkbookView name="Filter 131" guid="{0E96DF9E-FCBB-4E7F-9967-B060758D1545}" maximized="1" windowWidth="0" windowHeight="0" activeSheetId="0"/>
    <customWorkbookView name="Filter 44" guid="{CFF57EE5-3C94-4938-BC00-5974CCE7A56E}" maximized="1" windowWidth="0" windowHeight="0" activeSheetId="0"/>
    <customWorkbookView name="Nho" guid="{2D4FF499-9BA4-4295-995E-D10BF0326470}" maximized="1" windowWidth="0" windowHeight="0" activeSheetId="0"/>
    <customWorkbookView name="NA - 26 Jul 2022" guid="{C125390F-98AF-4B5A-9CAA-FF7B3655880C}" maximized="1" windowWidth="0" windowHeight="0" activeSheetId="0"/>
    <customWorkbookView name="Filter 143" guid="{058CB9A9-1969-4017-8517-DFCDE705644D}" maximized="1" windowWidth="0" windowHeight="0" activeSheetId="0"/>
    <customWorkbookView name="Filter 54" guid="{67D5D663-342D-460D-BB97-80ECEC8AE6AA}" maximized="1" windowWidth="0" windowHeight="0" activeSheetId="0"/>
    <customWorkbookView name="Filter 144" guid="{72E280CB-3691-4F29-9382-5CB308D97D11}" maximized="1" windowWidth="0" windowHeight="0" activeSheetId="0"/>
    <customWorkbookView name="Filter 53" guid="{24D52C55-7E5C-4F05-BC5B-22A3FADF9E45}" maximized="1" windowWidth="0" windowHeight="0" activeSheetId="0"/>
    <customWorkbookView name="Filter 52" guid="{A474EFC0-5492-43F3-83D4-05E1C5DB16DA}" maximized="1" windowWidth="0" windowHeight="0" activeSheetId="0"/>
    <customWorkbookView name="Filter 145" guid="{DFA7A5E6-A783-4A1D-9C93-3B3298E68F0F}" maximized="1" windowWidth="0" windowHeight="0" activeSheetId="0"/>
    <customWorkbookView name="Filter 51" guid="{4715631B-5449-41B6-8D0A-F0D9AECF3AB7}" maximized="1" windowWidth="0" windowHeight="0" activeSheetId="0"/>
    <customWorkbookView name="Filter 146" guid="{BB0641C4-A86D-4403-9340-DABF9BE56691}" maximized="1" windowWidth="0" windowHeight="0" activeSheetId="0"/>
    <customWorkbookView name="Filter 50" guid="{5EF9E13D-88EB-4A87-BE95-A0DF6C359EC7}" maximized="1" windowWidth="0" windowHeight="0" activeSheetId="0"/>
    <customWorkbookView name="Filter 147" guid="{ADB20856-247E-4750-971B-6CB6878F0054}" maximized="1" windowWidth="0" windowHeight="0" activeSheetId="0"/>
    <customWorkbookView name="Filter 148" guid="{2FD2733C-662B-44F8-A74F-D1A2FD9E1DAC}" maximized="1" windowWidth="0" windowHeight="0" activeSheetId="0"/>
    <customWorkbookView name="Filter 149" guid="{E1684825-2E5D-447D-9E35-231934B0FD0C}" maximized="1" windowWidth="0" windowHeight="0" activeSheetId="0"/>
    <customWorkbookView name="Filter 59" guid="{953B2EF2-B079-4B3D-98BE-D334AD67F79B}" maximized="1" windowWidth="0" windowHeight="0" activeSheetId="0"/>
    <customWorkbookView name="Filter 58" guid="{F5C4262E-A732-4D10-B0C8-5CCE07DFF602}" maximized="1" windowWidth="0" windowHeight="0" activeSheetId="0"/>
    <customWorkbookView name="Yen" guid="{942D34A7-068B-4259-BF84-94502C2A316A}" maximized="1" windowWidth="0" windowHeight="0" activeSheetId="0"/>
    <customWorkbookView name="Filter 140" guid="{1B709A4B-5929-41AC-866C-772609DE5920}" maximized="1" windowWidth="0" windowHeight="0" activeSheetId="0"/>
    <customWorkbookView name="Filter 57" guid="{1EFC8C70-A30D-4DD9-A884-54F670F7103F}" maximized="1" windowWidth="0" windowHeight="0" activeSheetId="0"/>
    <customWorkbookView name="Filter 141" guid="{E926214E-058D-49BF-9D00-99298BF1F90C}" maximized="1" windowWidth="0" windowHeight="0" activeSheetId="0"/>
    <customWorkbookView name="Filter 56" guid="{5F5B0CF2-EF2C-4F08-A614-F84BAAC386F3}" maximized="1" windowWidth="0" windowHeight="0" activeSheetId="0"/>
    <customWorkbookView name="Filter 142" guid="{EFF1B680-BE4E-4504-BA6D-1809E48AB6EB}" maximized="1" windowWidth="0" windowHeight="0" activeSheetId="0"/>
    <customWorkbookView name="Filter 55" guid="{3EE4959C-F81D-4953-A3AF-3E019BB22BCD}" maximized="1" windowWidth="0" windowHeight="0" activeSheetId="0"/>
    <customWorkbookView name="Filter 118" guid="{689DB82A-63D7-4083-9A18-1EF6422929C7}" maximized="1" windowWidth="0" windowHeight="0" activeSheetId="0"/>
    <customWorkbookView name="Filter 119" guid="{EF61E23B-103C-40B6-88CA-B033507FEB4F}" maximized="1" windowWidth="0" windowHeight="0" activeSheetId="0"/>
    <customWorkbookView name="Filter 65" guid="{CE766866-9F13-4D52-80FB-2EEB49E7CED4}" maximized="1" windowWidth="0" windowHeight="0" activeSheetId="0"/>
    <customWorkbookView name="Filter 110" guid="{7C8424AA-88E9-4203-874D-19362E00893A}" maximized="1" windowWidth="0" windowHeight="0" activeSheetId="0"/>
    <customWorkbookView name="Filter 64" guid="{9E222142-1B95-4569-B0B0-75CA214A08BA}" maximized="1" windowWidth="0" windowHeight="0" activeSheetId="0"/>
    <customWorkbookView name="Filter 111" guid="{C0C93016-9148-4F93-A8CD-D57A3D0C15B7}" maximized="1" windowWidth="0" windowHeight="0" activeSheetId="0"/>
    <customWorkbookView name="Filter 63" guid="{B38944FC-C020-4668-A12F-A3155715DE2F}" maximized="1" windowWidth="0" windowHeight="0" activeSheetId="0"/>
    <customWorkbookView name="Filter 112" guid="{1A27A249-0CD4-48EC-82F8-F5C40C2AC0A3}" maximized="1" windowWidth="0" windowHeight="0" activeSheetId="0"/>
    <customWorkbookView name="Filter 113" guid="{59F6AE84-7FBE-4816-B469-968E9D9481EC}" maximized="1" windowWidth="0" windowHeight="0" activeSheetId="0"/>
    <customWorkbookView name="Filter 62" guid="{A37649A3-C484-48BC-A836-E3AB07777C3E}" maximized="1" windowWidth="0" windowHeight="0" activeSheetId="0"/>
    <customWorkbookView name="Filter 114" guid="{EDF79673-FA35-4351-B7FB-5C9160A39155}" maximized="1" windowWidth="0" windowHeight="0" activeSheetId="0"/>
    <customWorkbookView name="Filter 61" guid="{EB1852C1-6811-44B7-B65D-E3D17ABF048E}" maximized="1" windowWidth="0" windowHeight="0" activeSheetId="0"/>
    <customWorkbookView name="Filter 115" guid="{C909AE8B-3A3B-49BC-9177-0608CC749437}" maximized="1" windowWidth="0" windowHeight="0" activeSheetId="0"/>
    <customWorkbookView name="Filter 60" guid="{26458138-61C4-4F00-93F4-92B9F5328FCD}" maximized="1" windowWidth="0" windowHeight="0" activeSheetId="0"/>
    <customWorkbookView name="Filter 116" guid="{BA4A6641-B75E-4814-8B8E-AE30492FF5D2}" maximized="1" windowWidth="0" windowHeight="0" activeSheetId="0"/>
    <customWorkbookView name="Filter 117" guid="{6C15BFDA-29FB-49EC-8EDA-12D32A24EE94}" maximized="1" windowWidth="0" windowHeight="0" activeSheetId="0"/>
    <customWorkbookView name="Filter 69" guid="{72B8CD1A-5D99-4C96-9377-DAD11083407C}" maximized="1" windowWidth="0" windowHeight="0" activeSheetId="0"/>
    <customWorkbookView name="Filter 68" guid="{B031152E-4214-4177-94D0-E2937516FDB9}" maximized="1" windowWidth="0" windowHeight="0" activeSheetId="0"/>
    <customWorkbookView name="Filter 67" guid="{87248ECF-B704-4B03-849A-E80AEA3B4842}" maximized="1" windowWidth="0" windowHeight="0" activeSheetId="0"/>
    <customWorkbookView name="Filter 66" guid="{6CB2DB40-9C20-430C-B2BD-D8B017E16B54}" maximized="1" windowWidth="0" windowHeight="0" activeSheetId="0"/>
    <customWorkbookView name="Ngoc Anh 24 Jun" guid="{8AA2C77D-4149-4143-8D4F-F60D30F10AC9}" maximized="1" windowWidth="0" windowHeight="0" activeSheetId="0"/>
    <customWorkbookView name="Filter 129" guid="{851C9141-7943-44C9-9888-69BBA91DDADB}" maximized="1" windowWidth="0" windowHeight="0" activeSheetId="0"/>
    <customWorkbookView name="Filter 76" guid="{5E9A07E7-8F7E-463C-AB22-66B674E90FE0}" maximized="1" windowWidth="0" windowHeight="0" activeSheetId="0"/>
    <customWorkbookView name="Filter 121" guid="{3367E20A-8067-482C-B01F-97E9AB1648CC}" maximized="1" windowWidth="0" windowHeight="0" activeSheetId="0"/>
    <customWorkbookView name="Filter 122" guid="{4A56B9E7-9EE7-418A-B32B-D55E5F3A6882}" maximized="1" windowWidth="0" windowHeight="0" activeSheetId="0"/>
    <customWorkbookView name="Filter 75" guid="{192EA383-9FB2-4449-B212-ADC70E62B5F1}" maximized="1" windowWidth="0" windowHeight="0" activeSheetId="0"/>
    <customWorkbookView name="Filter 123" guid="{B61648E5-D302-47E7-90A8-0D91621A7FB0}" maximized="1" windowWidth="0" windowHeight="0" activeSheetId="0"/>
    <customWorkbookView name="Filter 74" guid="{0202D681-F59F-41BB-BF75-7486981F2F02}" maximized="1" windowWidth="0" windowHeight="0" activeSheetId="0"/>
    <customWorkbookView name="Filter 73" guid="{A8F47BE5-DB4A-4BF9-98DA-25EBD689FE7D}" maximized="1" windowWidth="0" windowHeight="0" activeSheetId="0"/>
    <customWorkbookView name="Filter 124" guid="{2175F22B-8FF7-4964-946D-6AABF63C2DF1}" maximized="1" windowWidth="0" windowHeight="0" activeSheetId="0"/>
    <customWorkbookView name="Filter 72" guid="{99C76A32-3B9E-448B-8734-C7675E2EE4F1}" maximized="1" windowWidth="0" windowHeight="0" activeSheetId="0"/>
    <customWorkbookView name="Filter 125" guid="{84A5F25E-55B7-4911-9ED1-4C4D08281A72}" maximized="1" windowWidth="0" windowHeight="0" activeSheetId="0"/>
    <customWorkbookView name="Filter 71" guid="{FE3E4D9F-9861-4FD4-8EEE-7751462B8FE8}" maximized="1" windowWidth="0" windowHeight="0" activeSheetId="0"/>
    <customWorkbookView name="Filter 126" guid="{339B4567-BBBB-4945-B615-0A4F9A14E4C8}" maximized="1" windowWidth="0" windowHeight="0" activeSheetId="0"/>
    <customWorkbookView name="Filter 127" guid="{CFED7C51-576D-4D4B-8ADC-ADC200D0806A}" maximized="1" windowWidth="0" windowHeight="0" activeSheetId="0"/>
    <customWorkbookView name="Filter 70" guid="{1938B1CA-DD3F-481A-9478-5683F4BE3A1D}" maximized="1" windowWidth="0" windowHeight="0" activeSheetId="0"/>
    <customWorkbookView name="Filter 128" guid="{848BA32A-9948-4310-8C04-D91DF5182EF1}" maximized="1" windowWidth="0" windowHeight="0" activeSheetId="0"/>
    <customWorkbookView name="Filter 79" guid="{8B04E575-7734-494A-929D-AA373BCCDD67}" maximized="1" windowWidth="0" windowHeight="0" activeSheetId="0"/>
    <customWorkbookView name="Ngoc Anh Aug. 04" guid="{87125BFA-8972-4E47-BE1F-BB49483CFBB9}" maximized="1" windowWidth="0" windowHeight="0" activeSheetId="0"/>
    <customWorkbookView name="Filter 78" guid="{9C2740AA-BB09-4C38-97F6-FE863B81C30B}" maximized="1" windowWidth="0" windowHeight="0" activeSheetId="0"/>
    <customWorkbookView name="Filter 120" guid="{E5FE714C-0695-4E8C-9B89-4D240B92D2BE}" maximized="1" windowWidth="0" windowHeight="0" activeSheetId="0"/>
    <customWorkbookView name="Filter 77" guid="{32F4D520-CFF0-4D9E-B6AB-9BCD0F8F531D}" maximized="1" windowWidth="0" windowHeight="0" activeSheetId="0"/>
    <customWorkbookView name="Filter 90" guid="{1123EAF5-AF37-4F3C-8DD4-D8D846099B5F}" maximized="1" windowWidth="0" windowHeight="0" activeSheetId="0"/>
    <customWorkbookView name="Filter 1" guid="{294C23CB-3FE3-4D99-849E-5324711E553D}" maximized="1" windowWidth="0" windowHeight="0" activeSheetId="0"/>
    <customWorkbookView name="Filter 3" guid="{EAF4935D-4D34-49F5-A813-A65D52AF4278}" maximized="1" windowWidth="0" windowHeight="0" activeSheetId="0"/>
    <customWorkbookView name="Filter 2" guid="{352008E1-F1D8-48EB-9773-CB91FE5C01AF}" maximized="1" windowWidth="0" windowHeight="0" activeSheetId="0"/>
    <customWorkbookView name="Filter 5" guid="{ECB77BC6-6063-4C48-A3AD-65023629DFB2}" maximized="1" windowWidth="0" windowHeight="0" activeSheetId="0"/>
    <customWorkbookView name="Filter 4" guid="{13A25CB0-F709-4E8A-B38A-4E122EC36BB2}" maximized="1" windowWidth="0" windowHeight="0" activeSheetId="0"/>
    <customWorkbookView name="Filter 7" guid="{D57FFB01-7B8A-42C8-95F5-BCA087A2BF3D}" maximized="1" windowWidth="0" windowHeight="0" activeSheetId="0"/>
    <customWorkbookView name="Filter 6" guid="{2102026E-0C38-4989-AE97-97455C5FD126}" maximized="1" windowWidth="0" windowHeight="0" activeSheetId="0"/>
    <customWorkbookView name="Filter 87" guid="{3E83B7F2-9449-4A1B-B151-CB609AD682F6}" maximized="1" windowWidth="0" windowHeight="0" activeSheetId="0"/>
    <customWorkbookView name="Filter 9" guid="{7CFF6B7A-284F-4EFB-A0DA-A72B3C43E717}" maximized="1" windowWidth="0" windowHeight="0" activeSheetId="0"/>
    <customWorkbookView name="Filter 8" guid="{CE148CE4-2716-48E2-9584-601877D64722}" maximized="1" windowWidth="0" windowHeight="0" activeSheetId="0"/>
    <customWorkbookView name="Filter 86" guid="{991E2C89-7809-4D6D-947E-27F81C250EC6}" maximized="1" windowWidth="0" windowHeight="0" activeSheetId="0"/>
    <customWorkbookView name="Filter 85" guid="{187E46AE-1EBD-4BD9-A077-6920243E0F7D}" maximized="1" windowWidth="0" windowHeight="0" activeSheetId="0"/>
    <customWorkbookView name="Filter 84" guid="{C0269193-2B71-4B15-AA38-1AE8CE3A90DA}" maximized="1" windowWidth="0" windowHeight="0" activeSheetId="0"/>
    <customWorkbookView name="Filter 83" guid="{13A5385A-D0DB-4885-95C4-29D4D879055A}" maximized="1" windowWidth="0" windowHeight="0" activeSheetId="0"/>
    <customWorkbookView name="Filter 82" guid="{AB0CFA12-0D22-4E58-9B25-5A7C20A530BE}" maximized="1" windowWidth="0" windowHeight="0" activeSheetId="0"/>
    <customWorkbookView name="Filter 81" guid="{F929F677-CEA8-495F-B205-580F48DCDE84}" maximized="1" windowWidth="0" windowHeight="0" activeSheetId="0"/>
    <customWorkbookView name="Ngoc Em" guid="{91848355-1EB4-4C08-9556-2A1434859196}" maximized="1" windowWidth="0" windowHeight="0" activeSheetId="0"/>
    <customWorkbookView name="Filter 80" guid="{99DAC8EE-B55F-4E10-AD35-529FB264A2BD}" maximized="1" windowWidth="0" windowHeight="0" activeSheetId="0"/>
    <customWorkbookView name="Filter 89" guid="{85A22428-4631-430A-BAC4-84A68FC3394B}" maximized="1" windowWidth="0" windowHeight="0" activeSheetId="0"/>
    <customWorkbookView name="Filter 88" guid="{F721B342-F989-4DEA-8F50-62F976E84B95}" maximized="1" windowWidth="0" windowHeight="0" activeSheetId="0"/>
    <customWorkbookView name="Ngoc Anh 24 Jun 2022" guid="{5327EAA6-9281-40BD-B4DA-C9ED42DDD2CE}" maximized="1" windowWidth="0" windowHeight="0" activeSheetId="0"/>
    <customWorkbookView name="Filter 19" guid="{B87589BB-316E-4A4C-98D4-633EA5FA3FA6}" maximized="1" windowWidth="0" windowHeight="0" activeSheetId="0"/>
    <customWorkbookView name="Filter 107" guid="{3FB3F3AA-B0CA-4DFA-B986-303F9E1B214E}" maximized="1" windowWidth="0" windowHeight="0" activeSheetId="0"/>
    <customWorkbookView name="Filter 108" guid="{E22BDEB0-7BC0-4F23-8C07-FCC97C30C277}" maximized="1" windowWidth="0" windowHeight="0" activeSheetId="0"/>
    <customWorkbookView name="Filter 109" guid="{68C977D7-9654-48B7-9E08-EAB4C8329BC6}" maximized="1" windowWidth="0" windowHeight="0" activeSheetId="0"/>
    <customWorkbookView name="Filter 10" guid="{FCE67011-56C3-4857-9E44-866E21AA632C}" maximized="1" windowWidth="0" windowHeight="0" activeSheetId="0"/>
    <customWorkbookView name="Filter 98" guid="{87D4E7BE-99F5-411F-AEE2-6EC36EA3913D}" maximized="1" windowWidth="0" windowHeight="0" activeSheetId="0"/>
    <customWorkbookView name="Filter 100" guid="{286DFAEB-286A-4F62-A9A7-8299D34912C6}" maximized="1" windowWidth="0" windowHeight="0" activeSheetId="0"/>
    <customWorkbookView name="Filter 97" guid="{651B4C31-2328-4564-A2BE-7365DC4155B0}" maximized="1" windowWidth="0" windowHeight="0" activeSheetId="0"/>
    <customWorkbookView name="Filter 96" guid="{1013D213-BE6D-4D46-B6E1-B6A2A5F536B9}" maximized="1" windowWidth="0" windowHeight="0" activeSheetId="0"/>
    <customWorkbookView name="Filter 101" guid="{C960406D-F506-4222-B672-8C43123EB884}" maximized="1" windowWidth="0" windowHeight="0" activeSheetId="0"/>
    <customWorkbookView name="Filter 95" guid="{25823BA4-7A2D-4699-A133-2C2B0FA01611}" maximized="1" windowWidth="0" windowHeight="0" activeSheetId="0"/>
    <customWorkbookView name="Filter 102" guid="{3B297F1D-6A00-4C2E-92DB-5D5128841D91}" maximized="1" windowWidth="0" windowHeight="0" activeSheetId="0"/>
    <customWorkbookView name="Filter 103" guid="{636CFCC9-BA97-4197-B6A4-9458F98554B4}" maximized="1" windowWidth="0" windowHeight="0" activeSheetId="0"/>
    <customWorkbookView name="Filter 94" guid="{0ACCEA9F-BDF4-4427-8CAC-B1BF6CB0875B}" maximized="1" windowWidth="0" windowHeight="0" activeSheetId="0"/>
    <customWorkbookView name="Filter 93" guid="{B23F61B0-6F52-46D3-B4F9-27618A149EE3}" maximized="1" windowWidth="0" windowHeight="0" activeSheetId="0"/>
    <customWorkbookView name="Filter 104" guid="{BB17370E-B31A-421F-B6EF-332BAC3F2933}" maximized="1" windowWidth="0" windowHeight="0" activeSheetId="0"/>
    <customWorkbookView name="Filter 92" guid="{57519170-2661-435F-BF74-6B5F064D9817}" maximized="1" windowWidth="0" windowHeight="0" activeSheetId="0"/>
    <customWorkbookView name="Filter 105" guid="{DBA98B92-3CAF-460A-A220-F9049E14C65E}" maximized="1" windowWidth="0" windowHeight="0" activeSheetId="0"/>
    <customWorkbookView name="Filter 106" guid="{5443AE55-9636-4955-9529-D969798AF451}" maximized="1" windowWidth="0" windowHeight="0" activeSheetId="0"/>
    <customWorkbookView name="Filter 91" guid="{06365798-A101-47D0-AE2C-3F79E2FDA2D7}" maximized="1" windowWidth="0" windowHeight="0" activeSheetId="0"/>
    <customWorkbookView name="Ngoc Anh - Huong" guid="{976BCDFE-283B-42A7-8C73-D395994E2ECF}" maximized="1" windowWidth="0" windowHeight="0" activeSheetId="0"/>
    <customWorkbookView name="Filter 18" guid="{37B2B90C-A654-42CA-BD54-94D45D94A422}" maximized="1" windowWidth="0" windowHeight="0" activeSheetId="0"/>
    <customWorkbookView name="Filter 17" guid="{EAAD8DC0-C347-4DC3-AE6B-53FA977E06C5}" maximized="1" windowWidth="0" windowHeight="0" activeSheetId="0"/>
    <customWorkbookView name="Filter 16" guid="{EC591E8D-A953-488A-B372-C5ECC0B2511D}" maximized="1" windowWidth="0" windowHeight="0" activeSheetId="0"/>
    <customWorkbookView name="Filter 15" guid="{4A75D3FA-1C30-4A2D-9016-B245FEA6D1C5}" maximized="1" windowWidth="0" windowHeight="0" activeSheetId="0"/>
    <customWorkbookView name="Filter 14" guid="{FA1C3D18-FED7-4CC0-97B5-7E37DED33E09}" maximized="1" windowWidth="0" windowHeight="0" activeSheetId="0"/>
    <customWorkbookView name="Filter 13" guid="{B0AB67C5-433A-4C63-8E95-2F80A2D47CB3}" maximized="1" windowWidth="0" windowHeight="0" activeSheetId="0"/>
    <customWorkbookView name="Filter 12" guid="{6D04CB9A-E6EA-4968-BA73-98B13F2F9121}" maximized="1" windowWidth="0" windowHeight="0" activeSheetId="0"/>
    <customWorkbookView name="Filter 99" guid="{562BBA25-D8C8-4A22-8AC7-538066878ACF}" maximized="1" windowWidth="0" windowHeight="0" activeSheetId="0"/>
    <customWorkbookView name="Filter 11" guid="{354E8966-29B1-49E9-9E23-76846C17633E}" maximized="1" windowWidth="0" windowHeight="0" activeSheetId="0"/>
    <customWorkbookView name="Huong" guid="{90A0A7FE-F32F-4333-B309-D418FC508F24}" maximized="1" windowWidth="0" windowHeight="0" activeSheetId="0"/>
    <customWorkbookView name="Filter 21" guid="{AAEB7DBA-786F-4088-9DDD-1D25DA5CAA3A}" maximized="1" windowWidth="0" windowHeight="0" activeSheetId="0"/>
    <customWorkbookView name="Filter 154" guid="{0E6B17F0-7ABC-424A-85C5-7A842E7C4BEC}" maximized="1" windowWidth="0" windowHeight="0" activeSheetId="0"/>
    <customWorkbookView name="Filter 20" guid="{C5DE36BA-1283-4CB8-AC75-1AE373C0F137}" maximized="1" windowWidth="0" windowHeight="0" activeSheetId="0"/>
    <customWorkbookView name="Filter 29" guid="{A6F41B92-40D2-445B-B10A-0AF031618998}" maximized="1" windowWidth="0" windowHeight="0" activeSheetId="0"/>
    <customWorkbookView name="Filter 28" guid="{17C09552-34C5-4F47-A37F-CC833A3F9494}" maximized="1" windowWidth="0" windowHeight="0" activeSheetId="0"/>
    <customWorkbookView name="Filter 27" guid="{C813B793-151F-44B5-9F9E-0D90912F4522}" maximized="1" windowWidth="0" windowHeight="0" activeSheetId="0"/>
    <customWorkbookView name="Filter 26" guid="{6C39986E-3632-4A3F-A550-6CD896613730}" maximized="1" windowWidth="0" windowHeight="0" activeSheetId="0"/>
    <customWorkbookView name="Filter 150" guid="{A0275164-05A3-48B9-94BA-8F52751F4780}" maximized="1" windowWidth="0" windowHeight="0" activeSheetId="0"/>
    <customWorkbookView name="Filter 25" guid="{1223B413-8B5D-4F6A-96C9-B6730AF35382}" maximized="1" windowWidth="0" windowHeight="0" activeSheetId="0"/>
    <customWorkbookView name="Filter 151" guid="{7240A9A4-F1BD-4F88-AD05-131C4A6246B3}" maximized="1" windowWidth="0" windowHeight="0" activeSheetId="0"/>
    <customWorkbookView name="Filter 24" guid="{BE02D240-3EA9-4BC0-8D18-1BDFB198B382}" maximized="1" windowWidth="0" windowHeight="0" activeSheetId="0"/>
    <customWorkbookView name="Filter 152" guid="{F8098891-3088-4124-971D-21D0AE1935FE}" maximized="1" windowWidth="0" windowHeight="0" activeSheetId="0"/>
    <customWorkbookView name="Filter 23" guid="{C543E716-825C-46D7-B801-C231B0E71D34}" maximized="1" windowWidth="0" windowHeight="0" activeSheetId="0"/>
    <customWorkbookView name="Filter 153" guid="{2464DE96-17FF-4BB7-977C-59E4D93BAEE9}" maximized="1" windowWidth="0" windowHeight="0" activeSheetId="0"/>
    <customWorkbookView name="Filter 22" guid="{379C32A3-3BFF-40B1-9DE6-E52C400961DE}" maximized="1" windowWidth="0" windowHeight="0" activeSheetId="0"/>
    <customWorkbookView name="Huong-NA. Aug. 12" guid="{FC8FEED5-87BA-4FF5-9A68-897A26E230F7}" maximized="1" windowWidth="0" windowHeight="0" activeSheetId="0"/>
    <customWorkbookView name="lan anh" guid="{201FF94A-66FA-402A-87DE-79FA527D406F}" maximized="1" windowWidth="0" windowHeight="0" activeSheetId="0"/>
    <customWorkbookView name="Filter 32" guid="{2BF22E0E-7055-4E4C-9885-F1E696558260}" maximized="1" windowWidth="0" windowHeight="0" activeSheetId="0"/>
    <customWorkbookView name="Ngoc Anh Jul. 12" guid="{F8397AA8-AD82-47FA-AB53-CD40EB6CD45B}" maximized="1" windowWidth="0" windowHeight="0" activeSheetId="0"/>
    <customWorkbookView name="Filter 31" guid="{2DAF412E-2664-469F-B459-01509835272A}" maximized="1" windowWidth="0" windowHeight="0" activeSheetId="0"/>
    <customWorkbookView name="Filter 30" guid="{EFC5CAAF-96AA-4C84-8B92-96FC2FBD4842}" maximized="1" windowWidth="0" windowHeight="0" activeSheetId="0"/>
    <customWorkbookView name="Filter 39" guid="{4C16F5E9-5E7C-4F15-BDCC-B92B44751924}" maximized="1" windowWidth="0" windowHeight="0" activeSheetId="0"/>
    <customWorkbookView name="Filter 38" guid="{DC18E455-9E03-4BE4-97C6-AA0729DBC4EB}" maximized="1" windowWidth="0" windowHeight="0" activeSheetId="0"/>
    <customWorkbookView name="Filter 37" guid="{329777EC-FE7E-4330-87C9-97A98DC657D2}" maximized="1" windowWidth="0" windowHeight="0" activeSheetId="0"/>
    <customWorkbookView name="Filter 36" guid="{7D051BE8-F691-4556-A528-A0DDB409DF67}" maximized="1" windowWidth="0" windowHeight="0" activeSheetId="0"/>
    <customWorkbookView name="Filter 35" guid="{4303D65D-F501-4669-A02A-603677BCD6C6}" maximized="1" windowWidth="0" windowHeight="0" activeSheetId="0"/>
    <customWorkbookView name="Filter 34" guid="{0CDD97B0-058F-4BEE-9576-7D5F33796D94}" maximized="1" windowWidth="0" windowHeight="0" activeSheetId="0"/>
    <customWorkbookView name="Filter 33" guid="{072D62D5-025A-4F86-8422-7A7BFFB710CA}" maximized="1" windowWidth="0" windowHeight="0" activeSheetId="0"/>
  </customWorkbookViews>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6" l="1"/>
  <c r="I3" i="6"/>
  <c r="I4" i="6"/>
  <c r="I5" i="6"/>
  <c r="I6" i="6"/>
  <c r="I7" i="6"/>
  <c r="I8" i="6"/>
  <c r="I9" i="6"/>
  <c r="J9" i="6" s="1"/>
  <c r="I10" i="6"/>
  <c r="I11" i="6"/>
  <c r="I12" i="6"/>
  <c r="I13" i="6"/>
  <c r="I14" i="6"/>
  <c r="I15" i="6"/>
  <c r="I16" i="6"/>
  <c r="I17" i="6"/>
  <c r="J17" i="6" s="1"/>
  <c r="I18" i="6"/>
  <c r="I19" i="6"/>
  <c r="J3" i="6"/>
  <c r="J4" i="6"/>
  <c r="J7" i="6"/>
  <c r="J8" i="6"/>
  <c r="J11" i="6"/>
  <c r="J12" i="6"/>
  <c r="J15" i="6"/>
  <c r="J16" i="6"/>
  <c r="J2" i="6"/>
  <c r="J5" i="6"/>
  <c r="J6" i="6"/>
  <c r="J10" i="6"/>
  <c r="J13" i="6"/>
  <c r="J14"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305" i="6"/>
  <c r="J306" i="6"/>
  <c r="J307" i="6"/>
  <c r="J308" i="6"/>
  <c r="J309" i="6"/>
  <c r="J310" i="6"/>
  <c r="J311" i="6"/>
  <c r="J312" i="6"/>
  <c r="J313" i="6"/>
  <c r="J314" i="6"/>
  <c r="J315" i="6"/>
  <c r="J316" i="6"/>
  <c r="J317" i="6"/>
  <c r="J318" i="6"/>
  <c r="J319" i="6"/>
  <c r="J320" i="6"/>
  <c r="J321" i="6"/>
  <c r="J322" i="6"/>
  <c r="J323" i="6"/>
  <c r="J324" i="6"/>
  <c r="J325" i="6"/>
  <c r="J326" i="6"/>
  <c r="J327" i="6"/>
  <c r="J328" i="6"/>
  <c r="J329" i="6"/>
  <c r="J330" i="6"/>
  <c r="J331" i="6"/>
  <c r="J332" i="6"/>
  <c r="J333" i="6"/>
  <c r="J334" i="6"/>
  <c r="J335" i="6"/>
  <c r="J336" i="6"/>
  <c r="J337" i="6"/>
  <c r="J338" i="6"/>
  <c r="J339" i="6"/>
  <c r="J340" i="6"/>
  <c r="J341" i="6"/>
  <c r="J342" i="6"/>
  <c r="J343" i="6"/>
  <c r="J344" i="6"/>
  <c r="J345" i="6"/>
  <c r="J346" i="6"/>
  <c r="J347" i="6"/>
  <c r="J348" i="6"/>
  <c r="J349" i="6"/>
  <c r="J350" i="6"/>
  <c r="J351" i="6"/>
  <c r="J352" i="6"/>
  <c r="J353" i="6"/>
  <c r="J354" i="6"/>
  <c r="J355" i="6"/>
  <c r="J356" i="6"/>
  <c r="J357" i="6"/>
  <c r="J358" i="6"/>
  <c r="J359" i="6"/>
  <c r="J360" i="6"/>
  <c r="J361" i="6"/>
  <c r="J362" i="6"/>
  <c r="J363" i="6"/>
  <c r="J364" i="6"/>
  <c r="J365" i="6"/>
  <c r="J366" i="6"/>
  <c r="J367" i="6"/>
  <c r="J368" i="6"/>
  <c r="J369" i="6"/>
  <c r="J370" i="6"/>
  <c r="J371" i="6"/>
  <c r="J372" i="6"/>
  <c r="J373" i="6"/>
  <c r="J374" i="6"/>
  <c r="J375" i="6"/>
  <c r="J376" i="6"/>
  <c r="J377" i="6"/>
  <c r="J378" i="6"/>
  <c r="J379" i="6"/>
  <c r="J380" i="6"/>
  <c r="J381" i="6"/>
  <c r="J382" i="6"/>
  <c r="J383" i="6"/>
  <c r="J384" i="6"/>
  <c r="J385" i="6"/>
  <c r="J386" i="6"/>
  <c r="J387" i="6"/>
  <c r="J388" i="6"/>
  <c r="J389" i="6"/>
  <c r="J390" i="6"/>
  <c r="J391" i="6"/>
  <c r="J392" i="6"/>
  <c r="J393" i="6"/>
  <c r="J394" i="6"/>
  <c r="J395" i="6"/>
  <c r="J396" i="6"/>
  <c r="J397" i="6"/>
  <c r="J398" i="6"/>
  <c r="J399" i="6"/>
  <c r="J400" i="6"/>
  <c r="J401" i="6"/>
  <c r="J402" i="6"/>
  <c r="J403" i="6"/>
  <c r="J404" i="6"/>
  <c r="J405" i="6"/>
  <c r="J406" i="6"/>
  <c r="J407" i="6"/>
  <c r="J408" i="6"/>
  <c r="J409" i="6"/>
  <c r="J410" i="6"/>
  <c r="J411" i="6"/>
  <c r="J412" i="6"/>
  <c r="J413" i="6"/>
  <c r="J414" i="6"/>
  <c r="J415" i="6"/>
  <c r="J416" i="6"/>
  <c r="J417" i="6"/>
  <c r="J418" i="6"/>
  <c r="J419" i="6"/>
  <c r="J420" i="6"/>
  <c r="J421" i="6"/>
  <c r="J422" i="6"/>
  <c r="J423" i="6"/>
  <c r="J424" i="6"/>
  <c r="J425" i="6"/>
  <c r="J426" i="6"/>
  <c r="J427" i="6"/>
  <c r="J428" i="6"/>
  <c r="J429" i="6"/>
  <c r="J430" i="6"/>
  <c r="J431" i="6"/>
  <c r="J432" i="6"/>
  <c r="J433" i="6"/>
  <c r="J434" i="6"/>
  <c r="J435" i="6"/>
  <c r="J436" i="6"/>
  <c r="J437" i="6"/>
  <c r="J438" i="6"/>
  <c r="J439" i="6"/>
  <c r="J440" i="6"/>
  <c r="J441" i="6"/>
  <c r="J442" i="6"/>
  <c r="J443" i="6"/>
  <c r="J444" i="6"/>
  <c r="J445" i="6"/>
  <c r="J446" i="6"/>
  <c r="J447" i="6"/>
  <c r="J448" i="6"/>
  <c r="J449" i="6"/>
  <c r="J450" i="6"/>
  <c r="J451" i="6"/>
  <c r="J452" i="6"/>
  <c r="J453" i="6"/>
  <c r="J454" i="6"/>
  <c r="J455" i="6"/>
  <c r="J456" i="6"/>
  <c r="J457" i="6"/>
  <c r="J458" i="6"/>
  <c r="J459" i="6"/>
  <c r="J460" i="6"/>
  <c r="J461" i="6"/>
  <c r="J462" i="6"/>
  <c r="J463" i="6"/>
  <c r="J464" i="6"/>
  <c r="J465" i="6"/>
  <c r="J466" i="6"/>
  <c r="J467" i="6"/>
  <c r="J468" i="6"/>
  <c r="J469" i="6"/>
  <c r="J470" i="6"/>
  <c r="J471"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497" i="6"/>
  <c r="J498" i="6"/>
  <c r="J499" i="6"/>
  <c r="J500" i="6"/>
  <c r="J501" i="6"/>
  <c r="J502" i="6"/>
  <c r="J503" i="6"/>
  <c r="J504" i="6"/>
  <c r="J505" i="6"/>
  <c r="J506" i="6"/>
  <c r="J507" i="6"/>
  <c r="J508" i="6"/>
  <c r="J509" i="6"/>
  <c r="J510" i="6"/>
  <c r="J511" i="6"/>
  <c r="J512" i="6"/>
  <c r="J513" i="6"/>
  <c r="J514" i="6"/>
  <c r="J515" i="6"/>
  <c r="J516" i="6"/>
  <c r="J517" i="6"/>
  <c r="J518" i="6"/>
  <c r="J519" i="6"/>
  <c r="J520" i="6"/>
  <c r="J521" i="6"/>
  <c r="J522" i="6"/>
  <c r="J523" i="6"/>
  <c r="J524" i="6"/>
  <c r="J525" i="6"/>
  <c r="J526" i="6"/>
  <c r="J527" i="6"/>
  <c r="J528" i="6"/>
  <c r="J529" i="6"/>
  <c r="J530" i="6"/>
  <c r="J531" i="6"/>
  <c r="J532" i="6"/>
  <c r="J533" i="6"/>
  <c r="J534" i="6"/>
  <c r="J535" i="6"/>
  <c r="J536" i="6"/>
  <c r="J537" i="6"/>
  <c r="J538" i="6"/>
  <c r="J539" i="6"/>
  <c r="J540" i="6"/>
  <c r="J541" i="6"/>
  <c r="J542" i="6"/>
  <c r="J543" i="6"/>
  <c r="J544" i="6"/>
  <c r="J545" i="6"/>
  <c r="J546" i="6"/>
  <c r="J547" i="6"/>
  <c r="J548" i="6"/>
  <c r="J549" i="6"/>
  <c r="J550" i="6"/>
  <c r="J551" i="6"/>
  <c r="J552" i="6"/>
  <c r="J553" i="6"/>
  <c r="J554" i="6"/>
  <c r="J555" i="6"/>
  <c r="J556" i="6"/>
  <c r="J557" i="6"/>
  <c r="J558" i="6"/>
  <c r="J559" i="6"/>
  <c r="J560" i="6"/>
  <c r="J561" i="6"/>
  <c r="J562" i="6"/>
  <c r="J563" i="6"/>
  <c r="J564" i="6"/>
  <c r="J565" i="6"/>
  <c r="J566" i="6"/>
  <c r="J567" i="6"/>
  <c r="J568" i="6"/>
  <c r="J569" i="6"/>
  <c r="J570" i="6"/>
  <c r="J571" i="6"/>
  <c r="J572" i="6"/>
  <c r="J573" i="6"/>
  <c r="J574" i="6"/>
  <c r="J575" i="6"/>
  <c r="J576" i="6"/>
  <c r="J577" i="6"/>
  <c r="J578" i="6"/>
  <c r="J579" i="6"/>
  <c r="J580" i="6"/>
  <c r="J581" i="6"/>
  <c r="J582" i="6"/>
  <c r="J583" i="6"/>
  <c r="J584" i="6"/>
  <c r="J585" i="6"/>
  <c r="J586" i="6"/>
  <c r="J587" i="6"/>
  <c r="J588" i="6"/>
  <c r="J589" i="6"/>
  <c r="J590" i="6"/>
  <c r="J591" i="6"/>
  <c r="J592" i="6"/>
  <c r="J593" i="6"/>
  <c r="J594" i="6"/>
  <c r="J595" i="6"/>
  <c r="J596" i="6"/>
  <c r="J597" i="6"/>
  <c r="J598" i="6"/>
  <c r="J599" i="6"/>
  <c r="J600" i="6"/>
  <c r="J601" i="6"/>
  <c r="J602" i="6"/>
  <c r="J603" i="6"/>
  <c r="J604" i="6"/>
  <c r="J605" i="6"/>
  <c r="J606" i="6"/>
  <c r="J607" i="6"/>
  <c r="J608" i="6"/>
  <c r="J609" i="6"/>
  <c r="J610" i="6"/>
  <c r="J611" i="6"/>
  <c r="J612" i="6"/>
  <c r="J613" i="6"/>
  <c r="J614" i="6"/>
  <c r="J615" i="6"/>
  <c r="J616" i="6"/>
  <c r="J617" i="6"/>
  <c r="J618" i="6"/>
  <c r="J619" i="6"/>
  <c r="J620" i="6"/>
  <c r="J621" i="6"/>
  <c r="J622" i="6"/>
  <c r="J623" i="6"/>
  <c r="J624" i="6"/>
  <c r="J625" i="6"/>
  <c r="J626" i="6"/>
  <c r="J627" i="6"/>
  <c r="J628" i="6"/>
  <c r="J629" i="6"/>
  <c r="J630" i="6"/>
  <c r="J631" i="6"/>
  <c r="J632" i="6"/>
  <c r="J633" i="6"/>
  <c r="J634" i="6"/>
  <c r="J635" i="6"/>
  <c r="J636" i="6"/>
  <c r="J637" i="6"/>
  <c r="J638" i="6"/>
  <c r="J639" i="6"/>
  <c r="J640" i="6"/>
  <c r="J641" i="6"/>
  <c r="J642" i="6"/>
  <c r="J643" i="6"/>
  <c r="J644" i="6"/>
  <c r="J645" i="6"/>
  <c r="J646" i="6"/>
  <c r="J647" i="6"/>
  <c r="J648" i="6"/>
  <c r="J649" i="6"/>
  <c r="J650" i="6"/>
  <c r="J651" i="6"/>
  <c r="J652" i="6"/>
  <c r="J653" i="6"/>
  <c r="J654" i="6"/>
  <c r="J655" i="6"/>
  <c r="J656" i="6"/>
  <c r="J657" i="6"/>
  <c r="J658" i="6"/>
  <c r="J659" i="6"/>
  <c r="J660" i="6"/>
  <c r="J661" i="6"/>
  <c r="J662" i="6"/>
  <c r="J663" i="6"/>
  <c r="J664" i="6"/>
  <c r="J665" i="6"/>
  <c r="J666" i="6"/>
  <c r="J667" i="6"/>
  <c r="J668" i="6"/>
  <c r="J669" i="6"/>
  <c r="J670" i="6"/>
  <c r="J671" i="6"/>
  <c r="J672" i="6"/>
  <c r="J673" i="6"/>
  <c r="J674" i="6"/>
  <c r="J675" i="6"/>
  <c r="J676" i="6"/>
  <c r="J677" i="6"/>
  <c r="J678" i="6"/>
  <c r="J679" i="6"/>
  <c r="J680" i="6"/>
  <c r="J681" i="6"/>
  <c r="J682" i="6"/>
  <c r="J683" i="6"/>
  <c r="J684" i="6"/>
  <c r="J685" i="6"/>
  <c r="J686" i="6"/>
  <c r="J687" i="6"/>
  <c r="J688" i="6"/>
  <c r="J689" i="6"/>
  <c r="J690" i="6"/>
  <c r="J691" i="6"/>
  <c r="J692" i="6"/>
  <c r="J693" i="6"/>
  <c r="J694" i="6"/>
  <c r="J695" i="6"/>
  <c r="J696" i="6"/>
  <c r="J697" i="6"/>
  <c r="J698" i="6"/>
  <c r="J699" i="6"/>
  <c r="J700" i="6"/>
  <c r="J701" i="6"/>
  <c r="J702" i="6"/>
  <c r="J703" i="6"/>
  <c r="J704" i="6"/>
  <c r="J705" i="6"/>
  <c r="J706" i="6"/>
  <c r="J707" i="6"/>
  <c r="J708" i="6"/>
  <c r="J709" i="6"/>
  <c r="J710" i="6"/>
  <c r="J711" i="6"/>
  <c r="J712" i="6"/>
  <c r="J713" i="6"/>
  <c r="J714" i="6"/>
  <c r="J715" i="6"/>
  <c r="J716" i="6"/>
  <c r="J717" i="6"/>
  <c r="J718" i="6"/>
  <c r="J719" i="6"/>
  <c r="J720" i="6"/>
  <c r="J721" i="6"/>
  <c r="J722" i="6"/>
  <c r="J723" i="6"/>
  <c r="J724" i="6"/>
  <c r="J725" i="6"/>
  <c r="J726" i="6"/>
  <c r="J727" i="6"/>
  <c r="J728" i="6"/>
  <c r="J729" i="6"/>
  <c r="J730" i="6"/>
  <c r="J731" i="6"/>
  <c r="J732" i="6"/>
  <c r="J733" i="6"/>
  <c r="J734" i="6"/>
  <c r="J735" i="6"/>
  <c r="J736" i="6"/>
  <c r="J737" i="6"/>
  <c r="J738" i="6"/>
  <c r="J739" i="6"/>
  <c r="J740" i="6"/>
  <c r="J741" i="6"/>
  <c r="J742" i="6"/>
  <c r="J743" i="6"/>
  <c r="J744" i="6"/>
  <c r="J745" i="6"/>
  <c r="J746" i="6"/>
  <c r="J747" i="6"/>
  <c r="J748" i="6"/>
  <c r="J749" i="6"/>
  <c r="J750" i="6"/>
  <c r="J751" i="6"/>
  <c r="J752" i="6"/>
  <c r="J753" i="6"/>
  <c r="J754" i="6"/>
  <c r="J755" i="6"/>
  <c r="J756" i="6"/>
  <c r="J757" i="6"/>
  <c r="J758" i="6"/>
  <c r="J759" i="6"/>
  <c r="J760" i="6"/>
  <c r="J761" i="6"/>
  <c r="J762" i="6"/>
  <c r="J763" i="6"/>
  <c r="J764" i="6"/>
  <c r="J765" i="6"/>
  <c r="J766" i="6"/>
  <c r="J767" i="6"/>
  <c r="J768" i="6"/>
  <c r="J769" i="6"/>
  <c r="J770" i="6"/>
  <c r="J771" i="6"/>
  <c r="J772" i="6"/>
  <c r="J773" i="6"/>
  <c r="J774" i="6"/>
  <c r="J775" i="6"/>
  <c r="J776" i="6"/>
  <c r="J777" i="6"/>
  <c r="J778" i="6"/>
  <c r="J779" i="6"/>
  <c r="J780" i="6"/>
  <c r="J781" i="6"/>
  <c r="J782" i="6"/>
  <c r="J783" i="6"/>
  <c r="J784" i="6"/>
  <c r="J785" i="6"/>
  <c r="J786" i="6"/>
  <c r="J787" i="6"/>
  <c r="J788" i="6"/>
  <c r="J789" i="6"/>
  <c r="J790" i="6"/>
  <c r="J791" i="6"/>
  <c r="J792" i="6"/>
  <c r="J793" i="6"/>
  <c r="J794" i="6"/>
  <c r="J795" i="6"/>
  <c r="J796" i="6"/>
  <c r="J797" i="6"/>
  <c r="J798" i="6"/>
  <c r="J799" i="6"/>
  <c r="J800" i="6"/>
  <c r="J801" i="6"/>
  <c r="J802" i="6"/>
  <c r="J803" i="6"/>
  <c r="J804" i="6"/>
  <c r="J805" i="6"/>
  <c r="J806" i="6"/>
  <c r="J807" i="6"/>
  <c r="J808" i="6"/>
  <c r="J809" i="6"/>
  <c r="J810" i="6"/>
  <c r="J811" i="6"/>
  <c r="J812" i="6"/>
  <c r="J813" i="6"/>
  <c r="J814" i="6"/>
  <c r="J815" i="6"/>
  <c r="J816" i="6"/>
  <c r="J817" i="6"/>
  <c r="J818" i="6"/>
  <c r="J819" i="6"/>
  <c r="J820" i="6"/>
  <c r="J821" i="6"/>
  <c r="J822" i="6"/>
  <c r="J823" i="6"/>
  <c r="J824" i="6"/>
  <c r="J825" i="6"/>
  <c r="J826" i="6"/>
  <c r="J827" i="6"/>
  <c r="J828" i="6"/>
  <c r="J829" i="6"/>
  <c r="J830" i="6"/>
  <c r="J831" i="6"/>
  <c r="J832" i="6"/>
  <c r="J833" i="6"/>
  <c r="J834" i="6"/>
  <c r="J835" i="6"/>
  <c r="J836" i="6"/>
  <c r="J837" i="6"/>
  <c r="J838" i="6"/>
  <c r="J839" i="6"/>
  <c r="J840" i="6"/>
  <c r="J841" i="6"/>
  <c r="J842" i="6"/>
  <c r="J843" i="6"/>
  <c r="J844" i="6"/>
  <c r="J845" i="6"/>
  <c r="J846" i="6"/>
  <c r="J847" i="6"/>
  <c r="J848" i="6"/>
  <c r="J849" i="6"/>
  <c r="J850" i="6"/>
  <c r="J851" i="6"/>
  <c r="J852" i="6"/>
  <c r="J853" i="6"/>
  <c r="J854" i="6"/>
  <c r="J855" i="6"/>
  <c r="J856" i="6"/>
  <c r="J857" i="6"/>
  <c r="J858" i="6"/>
  <c r="J859" i="6"/>
  <c r="J860" i="6"/>
  <c r="J861" i="6"/>
  <c r="J862" i="6"/>
  <c r="J863" i="6"/>
  <c r="J864" i="6"/>
  <c r="J865" i="6"/>
  <c r="J866" i="6"/>
  <c r="J867" i="6"/>
  <c r="J868" i="6"/>
  <c r="J869" i="6"/>
  <c r="J870" i="6"/>
  <c r="J871" i="6"/>
  <c r="J872" i="6"/>
  <c r="J873" i="6"/>
  <c r="J874" i="6"/>
  <c r="J875" i="6"/>
  <c r="J876" i="6"/>
  <c r="J877" i="6"/>
  <c r="J878" i="6"/>
  <c r="J879" i="6"/>
  <c r="J880" i="6"/>
  <c r="J881" i="6"/>
  <c r="J882" i="6"/>
  <c r="J883" i="6"/>
  <c r="J884" i="6"/>
  <c r="J885" i="6"/>
  <c r="J886" i="6"/>
  <c r="J887" i="6"/>
  <c r="J888" i="6"/>
  <c r="J889" i="6"/>
  <c r="J890" i="6"/>
  <c r="J891" i="6"/>
  <c r="J892" i="6"/>
  <c r="J893" i="6"/>
  <c r="J894" i="6"/>
  <c r="J895" i="6"/>
  <c r="J896" i="6"/>
  <c r="J897" i="6"/>
  <c r="J898" i="6"/>
  <c r="J899" i="6"/>
  <c r="J900" i="6"/>
  <c r="J901" i="6"/>
  <c r="J902" i="6"/>
  <c r="J903" i="6"/>
  <c r="J904" i="6"/>
  <c r="J905" i="6"/>
  <c r="J906" i="6"/>
  <c r="J907" i="6"/>
  <c r="J908" i="6"/>
  <c r="J909" i="6"/>
  <c r="J910" i="6"/>
  <c r="J911" i="6"/>
  <c r="J912" i="6"/>
  <c r="J913" i="6"/>
  <c r="J914" i="6"/>
  <c r="J915" i="6"/>
  <c r="J916" i="6"/>
  <c r="J917" i="6"/>
  <c r="J918" i="6"/>
  <c r="J919" i="6"/>
  <c r="J920" i="6"/>
  <c r="J921" i="6"/>
  <c r="J922" i="6"/>
  <c r="J923" i="6"/>
  <c r="J924" i="6"/>
  <c r="J925" i="6"/>
  <c r="J926" i="6"/>
  <c r="J927" i="6"/>
  <c r="J928" i="6"/>
  <c r="J929" i="6"/>
  <c r="J930" i="6"/>
  <c r="J931" i="6"/>
  <c r="J932" i="6"/>
  <c r="J933" i="6"/>
  <c r="J934" i="6"/>
  <c r="J935" i="6"/>
  <c r="J936" i="6"/>
  <c r="J937" i="6"/>
  <c r="J938" i="6"/>
  <c r="J939" i="6"/>
  <c r="J940" i="6"/>
  <c r="J941" i="6"/>
  <c r="J942" i="6"/>
  <c r="J943" i="6"/>
  <c r="J944" i="6"/>
  <c r="J945" i="6"/>
  <c r="J946" i="6"/>
  <c r="J947" i="6"/>
  <c r="J948" i="6"/>
  <c r="J949" i="6"/>
  <c r="J950" i="6"/>
  <c r="J951" i="6"/>
  <c r="J952" i="6"/>
  <c r="J953" i="6"/>
  <c r="J954" i="6"/>
  <c r="J955" i="6"/>
  <c r="J956" i="6"/>
  <c r="J957" i="6"/>
  <c r="J958" i="6"/>
  <c r="J959" i="6"/>
  <c r="J960" i="6"/>
  <c r="J961" i="6"/>
  <c r="J962" i="6"/>
  <c r="J963" i="6"/>
  <c r="J964" i="6"/>
  <c r="J965" i="6"/>
  <c r="J966" i="6"/>
  <c r="J967" i="6"/>
  <c r="J968" i="6"/>
  <c r="J969" i="6"/>
  <c r="J970" i="6"/>
  <c r="J971" i="6"/>
  <c r="J972" i="6"/>
  <c r="J973" i="6"/>
  <c r="J974" i="6"/>
  <c r="J975" i="6"/>
  <c r="J976" i="6"/>
  <c r="J977" i="6"/>
  <c r="J978" i="6"/>
  <c r="J979" i="6"/>
  <c r="J980" i="6"/>
  <c r="J981" i="6"/>
  <c r="J982" i="6"/>
  <c r="J983" i="6"/>
  <c r="J984" i="6"/>
  <c r="J985" i="6"/>
  <c r="J986" i="6"/>
  <c r="J987" i="6"/>
  <c r="J988" i="6"/>
  <c r="J989" i="6"/>
  <c r="J990" i="6"/>
  <c r="J991" i="6"/>
  <c r="J992" i="6"/>
  <c r="J993" i="6"/>
  <c r="J994" i="6"/>
  <c r="J995" i="6"/>
  <c r="J996" i="6"/>
  <c r="J997" i="6"/>
  <c r="J998" i="6"/>
  <c r="J999" i="6"/>
  <c r="J1000" i="6"/>
  <c r="J1001" i="6"/>
  <c r="J1002" i="6"/>
  <c r="J1003" i="6"/>
  <c r="J1004" i="6"/>
  <c r="J1005" i="6"/>
  <c r="J1006" i="6"/>
  <c r="J1007" i="6"/>
  <c r="J1008" i="6"/>
  <c r="J1009" i="6"/>
  <c r="J1010" i="6"/>
  <c r="J1011" i="6"/>
  <c r="J1012" i="6"/>
  <c r="J1013" i="6"/>
  <c r="J1014" i="6"/>
  <c r="J1015" i="6"/>
  <c r="J1016" i="6"/>
  <c r="J1017" i="6"/>
  <c r="J1018" i="6"/>
  <c r="J1019" i="6"/>
  <c r="J1020" i="6"/>
  <c r="J1021" i="6"/>
  <c r="J1022" i="6"/>
  <c r="J1023" i="6"/>
  <c r="J1024" i="6"/>
  <c r="J1025" i="6"/>
  <c r="J1026" i="6"/>
  <c r="J1027" i="6"/>
  <c r="J1028" i="6"/>
  <c r="J1029" i="6"/>
  <c r="J1030" i="6"/>
  <c r="J1031" i="6"/>
  <c r="J1032" i="6"/>
  <c r="J1033" i="6"/>
  <c r="J1034" i="6"/>
  <c r="J1035" i="6"/>
  <c r="J1036" i="6"/>
  <c r="J1037" i="6"/>
  <c r="J1038" i="6"/>
  <c r="J1039" i="6"/>
  <c r="J1040" i="6"/>
  <c r="J1041" i="6"/>
  <c r="J1042" i="6"/>
  <c r="J1043" i="6"/>
  <c r="J1044" i="6"/>
  <c r="J1045" i="6"/>
  <c r="J1046" i="6"/>
  <c r="J1047" i="6"/>
  <c r="J1048" i="6"/>
  <c r="J1049" i="6"/>
  <c r="J1050" i="6"/>
  <c r="J1051" i="6"/>
  <c r="J1052" i="6"/>
  <c r="J1053" i="6"/>
  <c r="J1054" i="6"/>
  <c r="J1055" i="6"/>
  <c r="J1056" i="6"/>
  <c r="J1057" i="6"/>
  <c r="J1058" i="6"/>
  <c r="J1059" i="6"/>
  <c r="J1060" i="6"/>
  <c r="J1061" i="6"/>
  <c r="J1062" i="6"/>
  <c r="J1063" i="6"/>
  <c r="J1064" i="6"/>
  <c r="J1065" i="6"/>
  <c r="J1066" i="6"/>
  <c r="J1067" i="6"/>
  <c r="J1068" i="6"/>
  <c r="J1069" i="6"/>
  <c r="J1070" i="6"/>
  <c r="J1071" i="6"/>
  <c r="J1072" i="6"/>
  <c r="J1073" i="6"/>
  <c r="J1074" i="6"/>
  <c r="J1075" i="6"/>
  <c r="J1076" i="6"/>
  <c r="J1077" i="6"/>
  <c r="J1078" i="6"/>
  <c r="J1079" i="6"/>
  <c r="J1080" i="6"/>
  <c r="J1081" i="6"/>
  <c r="J1082" i="6"/>
  <c r="J1083" i="6"/>
  <c r="J1084" i="6"/>
  <c r="J1085" i="6"/>
  <c r="J1086" i="6"/>
  <c r="J1087" i="6"/>
  <c r="J1088" i="6"/>
  <c r="J1089" i="6"/>
  <c r="J1090" i="6"/>
  <c r="J1091" i="6"/>
  <c r="J1092" i="6"/>
  <c r="J1093" i="6"/>
  <c r="J1094" i="6"/>
  <c r="J1095" i="6"/>
  <c r="J1096" i="6"/>
  <c r="J1097" i="6"/>
  <c r="J1098" i="6"/>
  <c r="J1099" i="6"/>
  <c r="J1100" i="6"/>
  <c r="J1101" i="6"/>
  <c r="J1102" i="6"/>
  <c r="J1103" i="6"/>
  <c r="J1104" i="6"/>
  <c r="J1105" i="6"/>
  <c r="J1106" i="6"/>
  <c r="J1107" i="6"/>
  <c r="J1108" i="6"/>
  <c r="J1109" i="6"/>
  <c r="J1110" i="6"/>
  <c r="J1111" i="6"/>
  <c r="J1112" i="6"/>
  <c r="J1113" i="6"/>
  <c r="J1114" i="6"/>
  <c r="J1115" i="6"/>
  <c r="J1116" i="6"/>
  <c r="J1117" i="6"/>
  <c r="J1118" i="6"/>
  <c r="J1119" i="6"/>
  <c r="J1120" i="6"/>
  <c r="J1121" i="6"/>
  <c r="J1122" i="6"/>
  <c r="J1123" i="6"/>
  <c r="J1124" i="6"/>
  <c r="J1125" i="6"/>
  <c r="J1126" i="6"/>
  <c r="J1127" i="6"/>
  <c r="J1128" i="6"/>
  <c r="J1129" i="6"/>
  <c r="J1130" i="6"/>
  <c r="J1131" i="6"/>
  <c r="J1132" i="6"/>
  <c r="J1133" i="6"/>
  <c r="J1134" i="6"/>
  <c r="J1135" i="6"/>
  <c r="J1136" i="6"/>
  <c r="J1137" i="6"/>
  <c r="J1138" i="6"/>
  <c r="J1139" i="6"/>
  <c r="J1140" i="6"/>
  <c r="J1141" i="6"/>
  <c r="J1142" i="6"/>
  <c r="J1143" i="6"/>
  <c r="J1144" i="6"/>
  <c r="J1145" i="6"/>
  <c r="J1146" i="6"/>
  <c r="J1147" i="6"/>
  <c r="J1148" i="6"/>
  <c r="J1149" i="6"/>
  <c r="J1150" i="6"/>
  <c r="J1151" i="6"/>
  <c r="J1152" i="6"/>
  <c r="J1153" i="6"/>
  <c r="J1154" i="6"/>
  <c r="J1155" i="6"/>
  <c r="J1156" i="6"/>
  <c r="J1157" i="6"/>
  <c r="J1158" i="6"/>
  <c r="J1159" i="6"/>
  <c r="J1160" i="6"/>
  <c r="J1161" i="6"/>
  <c r="J1162" i="6"/>
  <c r="J1163" i="6"/>
  <c r="J1164" i="6"/>
  <c r="J1165" i="6"/>
  <c r="J1166" i="6"/>
  <c r="J1167" i="6"/>
  <c r="J1168" i="6"/>
  <c r="J1169" i="6"/>
  <c r="J1170" i="6"/>
  <c r="J1171" i="6"/>
  <c r="J1172" i="6"/>
  <c r="J1173" i="6"/>
  <c r="J1174" i="6"/>
  <c r="J1175" i="6"/>
  <c r="J1176" i="6"/>
  <c r="J1177" i="6"/>
  <c r="J1178" i="6"/>
  <c r="J1179" i="6"/>
  <c r="J1180" i="6"/>
  <c r="J1181" i="6"/>
  <c r="J1182" i="6"/>
  <c r="J1183" i="6"/>
  <c r="J1184" i="6"/>
  <c r="J1185" i="6"/>
  <c r="J1186" i="6"/>
  <c r="J1187" i="6"/>
  <c r="J1188" i="6"/>
  <c r="J1189" i="6"/>
  <c r="J1190" i="6"/>
  <c r="J1191" i="6"/>
  <c r="J1192" i="6"/>
  <c r="J1193" i="6"/>
  <c r="J1194" i="6"/>
  <c r="J1195" i="6"/>
  <c r="J1196" i="6"/>
  <c r="J1197" i="6"/>
  <c r="J1198" i="6"/>
  <c r="J1199" i="6"/>
  <c r="J1200" i="6"/>
  <c r="J1201" i="6"/>
  <c r="J1202" i="6"/>
  <c r="J1203" i="6"/>
  <c r="J1204" i="6"/>
  <c r="J1205" i="6"/>
  <c r="J1206" i="6"/>
  <c r="J1207" i="6"/>
  <c r="J1208" i="6"/>
  <c r="J1209" i="6"/>
  <c r="J1210" i="6"/>
  <c r="J1211" i="6"/>
  <c r="J1212" i="6"/>
  <c r="J1213" i="6"/>
  <c r="J1214" i="6"/>
  <c r="J1215" i="6"/>
  <c r="J1216" i="6"/>
  <c r="J1217" i="6"/>
  <c r="J1218" i="6"/>
  <c r="J1219" i="6"/>
  <c r="J1220" i="6"/>
  <c r="J1221" i="6"/>
  <c r="J1222" i="6"/>
  <c r="J1223" i="6"/>
  <c r="J1224" i="6"/>
  <c r="J1225" i="6"/>
  <c r="J1226" i="6"/>
  <c r="J1227" i="6"/>
  <c r="J1228" i="6"/>
  <c r="J1229" i="6"/>
  <c r="J1230" i="6"/>
  <c r="J1231" i="6"/>
  <c r="J1232" i="6"/>
  <c r="J1233" i="6"/>
  <c r="J1234" i="6"/>
  <c r="J1235" i="6"/>
  <c r="J1236" i="6"/>
  <c r="J1237" i="6"/>
  <c r="J1238" i="6"/>
  <c r="J1239" i="6"/>
  <c r="J1240" i="6"/>
  <c r="J1241" i="6"/>
  <c r="J1242" i="6"/>
  <c r="J1243" i="6"/>
  <c r="J1244" i="6"/>
  <c r="J1245" i="6"/>
  <c r="J1246" i="6"/>
  <c r="J1247" i="6"/>
  <c r="J1248" i="6"/>
  <c r="J1249" i="6"/>
  <c r="J1250" i="6"/>
  <c r="J1251" i="6"/>
  <c r="J1252" i="6"/>
  <c r="J1253" i="6"/>
  <c r="J1254" i="6"/>
  <c r="J1255" i="6"/>
  <c r="J1256" i="6"/>
  <c r="J1257" i="6"/>
  <c r="J1258" i="6"/>
  <c r="J1259" i="6"/>
  <c r="J1260" i="6"/>
  <c r="J1261" i="6"/>
  <c r="J1262" i="6"/>
  <c r="J1263" i="6"/>
  <c r="J1264" i="6"/>
  <c r="J1265" i="6"/>
  <c r="J1266" i="6"/>
  <c r="J1267" i="6"/>
  <c r="J1268" i="6"/>
  <c r="J1269" i="6"/>
  <c r="J1270" i="6"/>
  <c r="J1271" i="6"/>
  <c r="J1272" i="6"/>
  <c r="J1273" i="6"/>
  <c r="J1274" i="6"/>
  <c r="J1275" i="6"/>
  <c r="J1276" i="6"/>
  <c r="J1277" i="6"/>
  <c r="J1278" i="6"/>
  <c r="J1279" i="6"/>
  <c r="J1280" i="6"/>
  <c r="J1281" i="6"/>
  <c r="J1282" i="6"/>
  <c r="J1283" i="6"/>
  <c r="J1284" i="6"/>
  <c r="J1285" i="6"/>
  <c r="J1286" i="6"/>
  <c r="J1287" i="6"/>
  <c r="J1288" i="6"/>
  <c r="J1289" i="6"/>
  <c r="J1290" i="6"/>
  <c r="J1291" i="6"/>
  <c r="J1292" i="6"/>
  <c r="J1293" i="6"/>
  <c r="J1294" i="6"/>
  <c r="J1295" i="6"/>
  <c r="J1296" i="6"/>
  <c r="J1297" i="6"/>
  <c r="J1298" i="6"/>
  <c r="J1299" i="6"/>
  <c r="J1300" i="6"/>
  <c r="J1301" i="6"/>
  <c r="J1302" i="6"/>
  <c r="J1303" i="6"/>
  <c r="J1304" i="6"/>
  <c r="J1305" i="6"/>
  <c r="J1306" i="6"/>
  <c r="J1307" i="6"/>
  <c r="J1308" i="6"/>
  <c r="J1309" i="6"/>
  <c r="J1310" i="6"/>
  <c r="J1311" i="6"/>
  <c r="J1312" i="6"/>
  <c r="J1313" i="6"/>
  <c r="J1314" i="6"/>
  <c r="J1315" i="6"/>
  <c r="J1316" i="6"/>
  <c r="J1317" i="6"/>
  <c r="J1318" i="6"/>
  <c r="J1319" i="6"/>
  <c r="J1320" i="6"/>
  <c r="J1321" i="6"/>
  <c r="J1322" i="6"/>
  <c r="J1323" i="6"/>
  <c r="J1324" i="6"/>
  <c r="J1325" i="6"/>
  <c r="J1326" i="6"/>
  <c r="J1327" i="6"/>
  <c r="J1328" i="6"/>
  <c r="J1329" i="6"/>
  <c r="J1330" i="6"/>
  <c r="J1331" i="6"/>
  <c r="J1332" i="6"/>
  <c r="J1333" i="6"/>
  <c r="J1334" i="6"/>
  <c r="J1335" i="6"/>
  <c r="J1336" i="6"/>
  <c r="J1337" i="6"/>
  <c r="J1338" i="6"/>
  <c r="J1339" i="6"/>
  <c r="J1340" i="6"/>
  <c r="J1341" i="6"/>
  <c r="J1342" i="6"/>
  <c r="J1343" i="6"/>
  <c r="J1344" i="6"/>
  <c r="J1345" i="6"/>
  <c r="J1346" i="6"/>
  <c r="J1347" i="6"/>
  <c r="J1348" i="6"/>
  <c r="J1349" i="6"/>
  <c r="J1350" i="6"/>
  <c r="J1351" i="6"/>
  <c r="J1352" i="6"/>
  <c r="J1353" i="6"/>
  <c r="J1354" i="6"/>
  <c r="J1355" i="6"/>
  <c r="J1356" i="6"/>
  <c r="J1357" i="6"/>
  <c r="J1358" i="6"/>
  <c r="J1359" i="6"/>
  <c r="J1360" i="6"/>
  <c r="J1361" i="6"/>
  <c r="J1362" i="6"/>
  <c r="J1363" i="6"/>
  <c r="J1364" i="6"/>
  <c r="J1365" i="6"/>
  <c r="J1366" i="6"/>
  <c r="J1367" i="6"/>
  <c r="J1368" i="6"/>
  <c r="J1369" i="6"/>
  <c r="J1370" i="6"/>
  <c r="J1371" i="6"/>
  <c r="J1372" i="6"/>
  <c r="J1373" i="6"/>
  <c r="J1374" i="6"/>
  <c r="J1375" i="6"/>
  <c r="J1376" i="6"/>
  <c r="J1377" i="6"/>
  <c r="J1378" i="6"/>
  <c r="J1379" i="6"/>
  <c r="J1380" i="6"/>
  <c r="J1381" i="6"/>
  <c r="J1382" i="6"/>
  <c r="J1383" i="6"/>
  <c r="J1384" i="6"/>
  <c r="J1385" i="6"/>
  <c r="J1386" i="6"/>
  <c r="J1387" i="6"/>
  <c r="J1388" i="6"/>
  <c r="J1389" i="6"/>
  <c r="J1390" i="6"/>
  <c r="J1391" i="6"/>
  <c r="J1392" i="6"/>
  <c r="J1393" i="6"/>
  <c r="J1394" i="6"/>
  <c r="J1395" i="6"/>
  <c r="J1396" i="6"/>
  <c r="J1397" i="6"/>
  <c r="J1398" i="6"/>
  <c r="J1399" i="6"/>
  <c r="J1400" i="6"/>
  <c r="J1401" i="6"/>
  <c r="J1402" i="6"/>
  <c r="J1403" i="6"/>
  <c r="J1404" i="6"/>
  <c r="J1405" i="6"/>
  <c r="J1406" i="6"/>
  <c r="J1407" i="6"/>
  <c r="J1408" i="6"/>
  <c r="J1409" i="6"/>
  <c r="J1410" i="6"/>
  <c r="J1411" i="6"/>
  <c r="J1412" i="6"/>
  <c r="J1413" i="6"/>
  <c r="J1414" i="6"/>
  <c r="J1415" i="6"/>
  <c r="J1416" i="6"/>
  <c r="J1417" i="6"/>
  <c r="J1418" i="6"/>
  <c r="J1419" i="6"/>
  <c r="J1420" i="6"/>
  <c r="J1421" i="6"/>
  <c r="J1422" i="6"/>
  <c r="J1423" i="6"/>
  <c r="J1424" i="6"/>
  <c r="J1425" i="6"/>
  <c r="J1426" i="6"/>
  <c r="J1427" i="6"/>
  <c r="J1428" i="6"/>
  <c r="J1429" i="6"/>
  <c r="J1430" i="6"/>
  <c r="J1431" i="6"/>
  <c r="J1432" i="6"/>
  <c r="J1433" i="6"/>
  <c r="J1434" i="6"/>
  <c r="J1435" i="6"/>
  <c r="J1436" i="6"/>
  <c r="J1437" i="6"/>
  <c r="J1438" i="6"/>
  <c r="J1439" i="6"/>
  <c r="J1440" i="6"/>
  <c r="J1441" i="6"/>
  <c r="J1442" i="6"/>
  <c r="J1443" i="6"/>
  <c r="J1444" i="6"/>
  <c r="J1445" i="6"/>
  <c r="J1446" i="6"/>
  <c r="J1447" i="6"/>
  <c r="J1448" i="6"/>
  <c r="J1449" i="6"/>
  <c r="J1450" i="6"/>
  <c r="J1451" i="6"/>
  <c r="J1452" i="6"/>
  <c r="J1453" i="6"/>
  <c r="J1454" i="6"/>
  <c r="J1455" i="6"/>
  <c r="J1456" i="6"/>
  <c r="J1457" i="6"/>
  <c r="J1458" i="6"/>
  <c r="J1459" i="6"/>
  <c r="J1460" i="6"/>
  <c r="J1461" i="6"/>
  <c r="J1462" i="6"/>
  <c r="J1463" i="6"/>
  <c r="J1464" i="6"/>
  <c r="J1465" i="6"/>
  <c r="J1466" i="6"/>
  <c r="J1467" i="6"/>
  <c r="J1468" i="6"/>
  <c r="J1469" i="6"/>
  <c r="J1470" i="6"/>
  <c r="J1471" i="6"/>
  <c r="J1472" i="6"/>
  <c r="J1473" i="6"/>
  <c r="J1474" i="6"/>
  <c r="J1475" i="6"/>
  <c r="J1476" i="6"/>
  <c r="J1477" i="6"/>
  <c r="J1478" i="6"/>
  <c r="J1479" i="6"/>
  <c r="J1480" i="6"/>
  <c r="J1481" i="6"/>
  <c r="J1482" i="6"/>
  <c r="J1483" i="6"/>
  <c r="J1484" i="6"/>
  <c r="J1485" i="6"/>
  <c r="J1486" i="6"/>
  <c r="J1487" i="6"/>
  <c r="J1488" i="6"/>
  <c r="J1489" i="6"/>
  <c r="J1490" i="6"/>
  <c r="J1491" i="6"/>
  <c r="J1492" i="6"/>
  <c r="J1493" i="6"/>
  <c r="J1494" i="6"/>
  <c r="J1495" i="6"/>
  <c r="J1496" i="6"/>
  <c r="J1497" i="6"/>
  <c r="J1498" i="6"/>
  <c r="J1499" i="6"/>
  <c r="J1500" i="6"/>
  <c r="J1501" i="6"/>
  <c r="J1502" i="6"/>
  <c r="J1503" i="6"/>
  <c r="J1504" i="6"/>
  <c r="J1505" i="6"/>
  <c r="J1506" i="6"/>
  <c r="J1507" i="6"/>
  <c r="J1508" i="6"/>
  <c r="J1509" i="6"/>
  <c r="J1510" i="6"/>
  <c r="J1511" i="6"/>
  <c r="J1512" i="6"/>
  <c r="J1513" i="6"/>
  <c r="J1514" i="6"/>
  <c r="J1515" i="6"/>
  <c r="J1516" i="6"/>
  <c r="J1517" i="6"/>
  <c r="J1518" i="6"/>
  <c r="J1519" i="6"/>
  <c r="J1520" i="6"/>
  <c r="J1521" i="6"/>
  <c r="J1522" i="6"/>
  <c r="J1523" i="6"/>
  <c r="J1524" i="6"/>
  <c r="J1525" i="6"/>
  <c r="J1526" i="6"/>
  <c r="J1527" i="6"/>
  <c r="J1528" i="6"/>
  <c r="J1529" i="6"/>
  <c r="J1530" i="6"/>
  <c r="J1531" i="6"/>
  <c r="J1532" i="6"/>
  <c r="J1533" i="6"/>
  <c r="J1534" i="6"/>
  <c r="J1535" i="6"/>
  <c r="J1536" i="6"/>
  <c r="J1537" i="6"/>
  <c r="J1538" i="6"/>
  <c r="J1539" i="6"/>
  <c r="J1540" i="6"/>
  <c r="J1541" i="6"/>
  <c r="J1542" i="6"/>
  <c r="J1543" i="6"/>
  <c r="J1544" i="6"/>
  <c r="J1545" i="6"/>
  <c r="J1546" i="6"/>
  <c r="J1547" i="6"/>
  <c r="J1548" i="6"/>
  <c r="J1549" i="6"/>
  <c r="J1550" i="6"/>
  <c r="J1551" i="6"/>
  <c r="J1552" i="6"/>
  <c r="J1553" i="6"/>
  <c r="J1554" i="6"/>
  <c r="J1555" i="6"/>
  <c r="J1556" i="6"/>
  <c r="J1557" i="6"/>
  <c r="J1558" i="6"/>
  <c r="J1559" i="6"/>
  <c r="J1560" i="6"/>
  <c r="J1561" i="6"/>
  <c r="J1562" i="6"/>
  <c r="J1563" i="6"/>
  <c r="J1564" i="6"/>
  <c r="J1565" i="6"/>
  <c r="J1566" i="6"/>
  <c r="J1567" i="6"/>
  <c r="J1568" i="6"/>
  <c r="J1569" i="6"/>
  <c r="J1570" i="6"/>
  <c r="J1571" i="6"/>
  <c r="J1572" i="6"/>
  <c r="J1573" i="6"/>
  <c r="J1574" i="6"/>
  <c r="J1575" i="6"/>
  <c r="J1576" i="6"/>
  <c r="J1577" i="6"/>
  <c r="J1578" i="6"/>
  <c r="J1579" i="6"/>
  <c r="J1580" i="6"/>
  <c r="J1581" i="6"/>
  <c r="J1582" i="6"/>
  <c r="J1583" i="6"/>
  <c r="J1584" i="6"/>
  <c r="J1585" i="6"/>
  <c r="J1586" i="6"/>
  <c r="J1587" i="6"/>
  <c r="J1588" i="6"/>
  <c r="J1589" i="6"/>
  <c r="J1590" i="6"/>
  <c r="J1591" i="6"/>
  <c r="J1592" i="6"/>
  <c r="J1593" i="6"/>
  <c r="J1594" i="6"/>
  <c r="J1595" i="6"/>
  <c r="J1596" i="6"/>
  <c r="J1597" i="6"/>
  <c r="J1598" i="6"/>
  <c r="J1599" i="6"/>
  <c r="J1600" i="6"/>
  <c r="J1601" i="6"/>
  <c r="J1602" i="6"/>
  <c r="J1603" i="6"/>
  <c r="J1604" i="6"/>
  <c r="J1605" i="6"/>
  <c r="J1606" i="6"/>
  <c r="J1607" i="6"/>
  <c r="J1608" i="6"/>
  <c r="J1609" i="6"/>
  <c r="J1610" i="6"/>
  <c r="J1611" i="6"/>
  <c r="J1612" i="6"/>
  <c r="J1613" i="6"/>
  <c r="J1614" i="6"/>
  <c r="J1615" i="6"/>
  <c r="J1616" i="6"/>
  <c r="J1617" i="6"/>
  <c r="J1618" i="6"/>
  <c r="J1619" i="6"/>
  <c r="J1620" i="6"/>
  <c r="J1621" i="6"/>
  <c r="J1622" i="6"/>
  <c r="J1623" i="6"/>
  <c r="J1624" i="6"/>
  <c r="J1625" i="6"/>
  <c r="J1626" i="6"/>
  <c r="J1627" i="6"/>
  <c r="J1628" i="6"/>
  <c r="J1629" i="6"/>
  <c r="J1630" i="6"/>
  <c r="J1631" i="6"/>
  <c r="J1632" i="6"/>
  <c r="J1633" i="6"/>
  <c r="J1634" i="6"/>
  <c r="J1635" i="6"/>
  <c r="J1636" i="6"/>
  <c r="J1637" i="6"/>
  <c r="J1638" i="6"/>
  <c r="J1639" i="6"/>
  <c r="J1640" i="6"/>
  <c r="J1641" i="6"/>
  <c r="J1642" i="6"/>
  <c r="J1643" i="6"/>
  <c r="J1644" i="6"/>
  <c r="J1645" i="6"/>
  <c r="J1646" i="6"/>
  <c r="J1647" i="6"/>
  <c r="J1648" i="6"/>
  <c r="J1649" i="6"/>
  <c r="J1650" i="6"/>
  <c r="J1651" i="6"/>
  <c r="J1652" i="6"/>
  <c r="J1653" i="6"/>
  <c r="J1654" i="6"/>
  <c r="J1655" i="6"/>
  <c r="J1656" i="6"/>
  <c r="J1657" i="6"/>
  <c r="J1658" i="6"/>
  <c r="J1659" i="6"/>
  <c r="J1660" i="6"/>
  <c r="J1661" i="6"/>
  <c r="J1662" i="6"/>
  <c r="J1663" i="6"/>
  <c r="J1664" i="6"/>
  <c r="J1665" i="6"/>
  <c r="J1666" i="6"/>
  <c r="J1667" i="6"/>
  <c r="J1668" i="6"/>
  <c r="J1669" i="6"/>
  <c r="J1670" i="6"/>
  <c r="J1671" i="6"/>
  <c r="J1672" i="6"/>
  <c r="J1673" i="6"/>
  <c r="J1674" i="6"/>
  <c r="J1675" i="6"/>
  <c r="J1676" i="6"/>
  <c r="J1677" i="6"/>
  <c r="J1678" i="6"/>
  <c r="J1679" i="6"/>
  <c r="J1680" i="6"/>
  <c r="J1681" i="6"/>
  <c r="J1682" i="6"/>
  <c r="J1683" i="6"/>
  <c r="J1684" i="6"/>
  <c r="J1685" i="6"/>
  <c r="J1686" i="6"/>
  <c r="J1687" i="6"/>
  <c r="J1688" i="6"/>
  <c r="J1689" i="6"/>
  <c r="J1690" i="6"/>
  <c r="J1691" i="6"/>
  <c r="J1692" i="6"/>
  <c r="J1693" i="6"/>
  <c r="J1694" i="6"/>
  <c r="J1695" i="6"/>
  <c r="J1696" i="6"/>
  <c r="J1697" i="6"/>
  <c r="J1698" i="6"/>
  <c r="J1699" i="6"/>
  <c r="J1700" i="6"/>
  <c r="J1701" i="6"/>
  <c r="J1702" i="6"/>
  <c r="J1703" i="6"/>
  <c r="J1704" i="6"/>
  <c r="J1705" i="6"/>
  <c r="J1706" i="6"/>
  <c r="J1707" i="6"/>
  <c r="J1708" i="6"/>
  <c r="J1709" i="6"/>
  <c r="J1710" i="6"/>
  <c r="J1711" i="6"/>
  <c r="J1712" i="6"/>
  <c r="J1713" i="6"/>
  <c r="J1714" i="6"/>
  <c r="J1715" i="6"/>
  <c r="J1716" i="6"/>
  <c r="J1717" i="6"/>
  <c r="J1718" i="6"/>
  <c r="J1719" i="6"/>
  <c r="J1720" i="6"/>
  <c r="J1721" i="6"/>
  <c r="J1722" i="6"/>
  <c r="J1723" i="6"/>
  <c r="J1724" i="6"/>
  <c r="J1725" i="6"/>
  <c r="J1726" i="6"/>
  <c r="J1727" i="6"/>
  <c r="J1728" i="6"/>
  <c r="J1729" i="6"/>
  <c r="J1730" i="6"/>
  <c r="J1731" i="6"/>
  <c r="J1732" i="6"/>
  <c r="J1733" i="6"/>
  <c r="J1734" i="6"/>
  <c r="J1735" i="6"/>
  <c r="J1736" i="6"/>
  <c r="J1737" i="6"/>
  <c r="J1738" i="6"/>
  <c r="J1739" i="6"/>
  <c r="J1740" i="6"/>
  <c r="J1741" i="6"/>
  <c r="J1742" i="6"/>
  <c r="J1743" i="6"/>
  <c r="J1744" i="6"/>
  <c r="J1745" i="6"/>
  <c r="J1746" i="6"/>
  <c r="J1747" i="6"/>
  <c r="J1748" i="6"/>
  <c r="J1749" i="6"/>
  <c r="J1750" i="6"/>
  <c r="J1751" i="6"/>
  <c r="J1752" i="6"/>
  <c r="J1753" i="6"/>
  <c r="J1754" i="6"/>
  <c r="J1755" i="6"/>
  <c r="J1756" i="6"/>
  <c r="J1757" i="6"/>
  <c r="J1758" i="6"/>
  <c r="J1759" i="6"/>
  <c r="J1760" i="6"/>
  <c r="J1761" i="6"/>
  <c r="J1762" i="6"/>
  <c r="J1763" i="6"/>
  <c r="J1764" i="6"/>
  <c r="J1765" i="6"/>
  <c r="J1766" i="6"/>
  <c r="J1767" i="6"/>
  <c r="J1768" i="6"/>
  <c r="J1769" i="6"/>
  <c r="J1770" i="6"/>
  <c r="J1771" i="6"/>
  <c r="J1772" i="6"/>
  <c r="J1773" i="6"/>
  <c r="J1774" i="6"/>
  <c r="J1775" i="6"/>
  <c r="J1776" i="6"/>
  <c r="J1777" i="6"/>
  <c r="J1778" i="6"/>
  <c r="J1779" i="6"/>
  <c r="J1780" i="6"/>
  <c r="J1781" i="6"/>
  <c r="J1782" i="6"/>
  <c r="J1783" i="6"/>
  <c r="J1784" i="6"/>
  <c r="J1785" i="6"/>
  <c r="J1786" i="6"/>
  <c r="J1787" i="6"/>
  <c r="J1788" i="6"/>
  <c r="J1789" i="6"/>
  <c r="J1790" i="6"/>
  <c r="J1791" i="6"/>
  <c r="J1792" i="6"/>
  <c r="J1793" i="6"/>
  <c r="J1794" i="6"/>
  <c r="J1795" i="6"/>
  <c r="J1796" i="6"/>
  <c r="J1797" i="6"/>
  <c r="J1798" i="6"/>
  <c r="J1799" i="6"/>
  <c r="J1800" i="6"/>
  <c r="J1801" i="6"/>
  <c r="J1802" i="6"/>
  <c r="J1803" i="6"/>
  <c r="J1804" i="6"/>
  <c r="J1805" i="6"/>
  <c r="J1806" i="6"/>
  <c r="J1807" i="6"/>
  <c r="J1808" i="6"/>
  <c r="J1809" i="6"/>
  <c r="J1810" i="6"/>
  <c r="J1811" i="6"/>
  <c r="J1812" i="6"/>
  <c r="J1813" i="6"/>
  <c r="J1814" i="6"/>
  <c r="J1815" i="6"/>
  <c r="J1816" i="6"/>
  <c r="J1817" i="6"/>
  <c r="J1818" i="6"/>
  <c r="J1819" i="6"/>
  <c r="J1820" i="6"/>
  <c r="J1821" i="6"/>
  <c r="J1822" i="6"/>
  <c r="J1823" i="6"/>
  <c r="J1824" i="6"/>
  <c r="J1825" i="6"/>
  <c r="J1826" i="6"/>
  <c r="J1827" i="6"/>
  <c r="J1828" i="6"/>
  <c r="J1829" i="6"/>
  <c r="J1830" i="6"/>
  <c r="J1831" i="6"/>
  <c r="J1832" i="6"/>
  <c r="J1833" i="6"/>
  <c r="J1834" i="6"/>
  <c r="J1835" i="6"/>
  <c r="J1836" i="6"/>
  <c r="J1837" i="6"/>
  <c r="J1838" i="6"/>
  <c r="J1839" i="6"/>
  <c r="J1840" i="6"/>
  <c r="J1841" i="6"/>
  <c r="J1842" i="6"/>
  <c r="J1843" i="6"/>
  <c r="J1844" i="6"/>
  <c r="J1845" i="6"/>
  <c r="J1846" i="6"/>
  <c r="J1847" i="6"/>
  <c r="J1848" i="6"/>
  <c r="J1849" i="6"/>
  <c r="J1850" i="6"/>
  <c r="J1851" i="6"/>
  <c r="J1852" i="6"/>
  <c r="J1853" i="6"/>
  <c r="J1854" i="6"/>
  <c r="J1855" i="6"/>
  <c r="J1856" i="6"/>
  <c r="J1857" i="6"/>
  <c r="J1858" i="6"/>
  <c r="J1859" i="6"/>
  <c r="J1860" i="6"/>
  <c r="J1861" i="6"/>
  <c r="J1862" i="6"/>
  <c r="J1863" i="6"/>
  <c r="J1864" i="6"/>
  <c r="J1865" i="6"/>
  <c r="J1866" i="6"/>
  <c r="J1867" i="6"/>
  <c r="J1868" i="6"/>
  <c r="J1869" i="6"/>
  <c r="J1870" i="6"/>
  <c r="J1871" i="6"/>
  <c r="J1872" i="6"/>
  <c r="J1873" i="6"/>
  <c r="J1874" i="6"/>
  <c r="J1875" i="6"/>
  <c r="J1876" i="6"/>
  <c r="J1877" i="6"/>
  <c r="J1878" i="6"/>
  <c r="J1879" i="6"/>
  <c r="J1880" i="6"/>
  <c r="J1881" i="6"/>
  <c r="J1882" i="6"/>
  <c r="J1883" i="6"/>
  <c r="J1884" i="6"/>
  <c r="J1885" i="6"/>
  <c r="J1886" i="6"/>
  <c r="J1887" i="6"/>
  <c r="J1888" i="6"/>
  <c r="J1889" i="6"/>
  <c r="J1890" i="6"/>
  <c r="J1891" i="6"/>
  <c r="J1892" i="6"/>
  <c r="J1893" i="6"/>
  <c r="J1894" i="6"/>
  <c r="J1895" i="6"/>
  <c r="J1896" i="6"/>
  <c r="J1897" i="6"/>
  <c r="J1898" i="6"/>
  <c r="J1899" i="6"/>
  <c r="J1900" i="6"/>
  <c r="J1901" i="6"/>
  <c r="J1902" i="6"/>
  <c r="J1903" i="6"/>
  <c r="J1904" i="6"/>
  <c r="J1905" i="6"/>
  <c r="J1906" i="6"/>
  <c r="J1907" i="6"/>
  <c r="J1908" i="6"/>
  <c r="J1909" i="6"/>
  <c r="J1910" i="6"/>
  <c r="J1911" i="6"/>
  <c r="J1912" i="6"/>
  <c r="J1913" i="6"/>
  <c r="J1914" i="6"/>
  <c r="J1915" i="6"/>
  <c r="J1916" i="6"/>
  <c r="J1917" i="6"/>
  <c r="J1918" i="6"/>
  <c r="J1919" i="6"/>
  <c r="J1920" i="6"/>
  <c r="J1921" i="6"/>
  <c r="J1922" i="6"/>
  <c r="J1923" i="6"/>
  <c r="J1924" i="6"/>
  <c r="J1925" i="6"/>
  <c r="J1926" i="6"/>
  <c r="J1927" i="6"/>
  <c r="J1928" i="6"/>
  <c r="J1929" i="6"/>
  <c r="J1930" i="6"/>
  <c r="J1931" i="6"/>
  <c r="J1932" i="6"/>
  <c r="J1933" i="6"/>
  <c r="J1934" i="6"/>
  <c r="J1935" i="6"/>
  <c r="J1936" i="6"/>
  <c r="J1937" i="6"/>
  <c r="J1938" i="6"/>
  <c r="J1939" i="6"/>
  <c r="J1940" i="6"/>
  <c r="J1941" i="6"/>
  <c r="J1942" i="6"/>
  <c r="J1943" i="6"/>
  <c r="J1944" i="6"/>
  <c r="J1945" i="6"/>
  <c r="J1946" i="6"/>
  <c r="J1947" i="6"/>
  <c r="J1948" i="6"/>
  <c r="J1949" i="6"/>
  <c r="J1950" i="6"/>
  <c r="J1951" i="6"/>
  <c r="J1952" i="6"/>
  <c r="J1953" i="6"/>
  <c r="J1954" i="6"/>
  <c r="J1955" i="6"/>
  <c r="J1956" i="6"/>
  <c r="J1957" i="6"/>
  <c r="J1958" i="6"/>
  <c r="J1959" i="6"/>
  <c r="J1960" i="6"/>
  <c r="J1961" i="6"/>
  <c r="J1962" i="6"/>
  <c r="J1963" i="6"/>
  <c r="J1964" i="6"/>
  <c r="J1965" i="6"/>
  <c r="J1966" i="6"/>
  <c r="J1967" i="6"/>
  <c r="J1968" i="6"/>
  <c r="J1969" i="6"/>
  <c r="J1970" i="6"/>
  <c r="J1971" i="6"/>
  <c r="J1972" i="6"/>
  <c r="J1973" i="6"/>
  <c r="J1974" i="6"/>
  <c r="J1975" i="6"/>
  <c r="J1976" i="6"/>
  <c r="J1977" i="6"/>
  <c r="J1978" i="6"/>
  <c r="J1979" i="6"/>
  <c r="J1980" i="6"/>
  <c r="J1981" i="6"/>
  <c r="J1982" i="6"/>
  <c r="J1983" i="6"/>
  <c r="J1984" i="6"/>
  <c r="J1985" i="6"/>
  <c r="J1986" i="6"/>
  <c r="J1987" i="6"/>
  <c r="J1988" i="6"/>
  <c r="J1989" i="6"/>
  <c r="J1990" i="6"/>
  <c r="J1991" i="6"/>
  <c r="J1992" i="6"/>
  <c r="J1993" i="6"/>
  <c r="J1994" i="6"/>
  <c r="J1995" i="6"/>
  <c r="J1996" i="6"/>
  <c r="J1997" i="6"/>
  <c r="J1998" i="6"/>
  <c r="J1999" i="6"/>
  <c r="J2000" i="6"/>
  <c r="J2001" i="6"/>
  <c r="J2002" i="6"/>
  <c r="J2003" i="6"/>
  <c r="J2004" i="6"/>
  <c r="J2005" i="6"/>
  <c r="J2006" i="6"/>
  <c r="J2007" i="6"/>
  <c r="J2008" i="6"/>
  <c r="J2009" i="6"/>
  <c r="J2010" i="6"/>
  <c r="J2011" i="6"/>
  <c r="J2012" i="6"/>
  <c r="J2013" i="6"/>
  <c r="J2014" i="6"/>
  <c r="J2015" i="6"/>
  <c r="J2016" i="6"/>
  <c r="J2017" i="6"/>
  <c r="J2018" i="6"/>
  <c r="J2019" i="6"/>
  <c r="J2020" i="6"/>
  <c r="J2021" i="6"/>
  <c r="J2022" i="6"/>
  <c r="J2023" i="6"/>
  <c r="J2024" i="6"/>
  <c r="J2025" i="6"/>
  <c r="J2026" i="6"/>
  <c r="J2027" i="6"/>
  <c r="J2028" i="6"/>
  <c r="J2029" i="6"/>
  <c r="J2030" i="6"/>
  <c r="J2031" i="6"/>
  <c r="J2032" i="6"/>
  <c r="J2033" i="6"/>
  <c r="J2034" i="6"/>
  <c r="J2035" i="6"/>
  <c r="J2036" i="6"/>
  <c r="J2037" i="6"/>
  <c r="J2038" i="6"/>
  <c r="J2039" i="6"/>
  <c r="J2040" i="6"/>
  <c r="J2041" i="6"/>
  <c r="J2042" i="6"/>
  <c r="J2043" i="6"/>
  <c r="J2044" i="6"/>
  <c r="J2045" i="6"/>
  <c r="J2046" i="6"/>
  <c r="J2047" i="6"/>
  <c r="J2048" i="6"/>
  <c r="J2049" i="6"/>
  <c r="J2050" i="6"/>
  <c r="J2051" i="6"/>
  <c r="J2052" i="6"/>
  <c r="J2053" i="6"/>
  <c r="J2054" i="6"/>
  <c r="J2055" i="6"/>
  <c r="J2056" i="6"/>
  <c r="J2057" i="6"/>
  <c r="J2058" i="6"/>
  <c r="J2059" i="6"/>
  <c r="J2060" i="6"/>
  <c r="J2061" i="6"/>
  <c r="J2062" i="6"/>
  <c r="J2063" i="6"/>
  <c r="J2064" i="6"/>
  <c r="J2065" i="6"/>
  <c r="J2066" i="6"/>
  <c r="J2067" i="6"/>
  <c r="J2068" i="6"/>
  <c r="J2069" i="6"/>
  <c r="J2070" i="6"/>
  <c r="J2071" i="6"/>
  <c r="J2072" i="6"/>
  <c r="J2073" i="6"/>
  <c r="J2074" i="6"/>
  <c r="J2075" i="6"/>
  <c r="J2076" i="6"/>
  <c r="J2077" i="6"/>
  <c r="J2078" i="6"/>
  <c r="J2079" i="6"/>
  <c r="J2080" i="6"/>
  <c r="J2081" i="6"/>
  <c r="J2082" i="6"/>
  <c r="J2083" i="6"/>
  <c r="J2084" i="6"/>
  <c r="J2085" i="6"/>
  <c r="J2086" i="6"/>
  <c r="J2087" i="6"/>
  <c r="J2088" i="6"/>
  <c r="J2089" i="6"/>
  <c r="J2090" i="6"/>
  <c r="J2091" i="6"/>
  <c r="J2092" i="6"/>
  <c r="J2093" i="6"/>
  <c r="J2094" i="6"/>
  <c r="J2095" i="6"/>
  <c r="J2096" i="6"/>
  <c r="J2097" i="6"/>
  <c r="J2098" i="6"/>
  <c r="J2099" i="6"/>
  <c r="J2100" i="6"/>
  <c r="J2101" i="6"/>
  <c r="J2102" i="6"/>
  <c r="J2103" i="6"/>
  <c r="J2104" i="6"/>
  <c r="J2105" i="6"/>
  <c r="J2106" i="6"/>
  <c r="J2107" i="6"/>
  <c r="J2108" i="6"/>
  <c r="J2109" i="6"/>
  <c r="J2110" i="6"/>
  <c r="J2111" i="6"/>
  <c r="J2112" i="6"/>
  <c r="J2113" i="6"/>
  <c r="J2114" i="6"/>
  <c r="J2115" i="6"/>
  <c r="J2116" i="6"/>
  <c r="J2117" i="6"/>
  <c r="J2118" i="6"/>
  <c r="J2119" i="6"/>
  <c r="J2120" i="6"/>
  <c r="J2121" i="6"/>
  <c r="J2122" i="6"/>
  <c r="J2123" i="6"/>
  <c r="J2124" i="6"/>
  <c r="J2125" i="6"/>
  <c r="J2126" i="6"/>
  <c r="J2127" i="6"/>
  <c r="J2128" i="6"/>
  <c r="J2129" i="6"/>
  <c r="J2130" i="6"/>
  <c r="J2131" i="6"/>
  <c r="J2132" i="6"/>
  <c r="J2133" i="6"/>
  <c r="J2134" i="6"/>
  <c r="J2135" i="6"/>
  <c r="J2136" i="6"/>
  <c r="J2137" i="6"/>
  <c r="J2138" i="6"/>
  <c r="J2139" i="6"/>
  <c r="J2140" i="6"/>
  <c r="J2141" i="6"/>
  <c r="J2142" i="6"/>
  <c r="J2143" i="6"/>
  <c r="J2144" i="6"/>
  <c r="J2145" i="6"/>
  <c r="J2146" i="6"/>
  <c r="J2147" i="6"/>
  <c r="J2148" i="6"/>
  <c r="J2149" i="6"/>
  <c r="J2150" i="6"/>
  <c r="J2151" i="6"/>
  <c r="J2152" i="6"/>
  <c r="J2153" i="6"/>
  <c r="J2154" i="6"/>
  <c r="J2155" i="6"/>
  <c r="J2156" i="6"/>
  <c r="J2157" i="6"/>
  <c r="J2158" i="6"/>
  <c r="J2159" i="6"/>
  <c r="J2160" i="6"/>
  <c r="J2161" i="6"/>
  <c r="J2162" i="6"/>
  <c r="J2163" i="6"/>
  <c r="J2164" i="6"/>
  <c r="J2165" i="6"/>
  <c r="J2166" i="6"/>
  <c r="J2167" i="6"/>
  <c r="J2168" i="6"/>
  <c r="J2169" i="6"/>
  <c r="J2170" i="6"/>
  <c r="J2171" i="6"/>
  <c r="J2172" i="6"/>
  <c r="J2173" i="6"/>
  <c r="J2174" i="6"/>
  <c r="J2175" i="6"/>
  <c r="J2176" i="6"/>
  <c r="J2177" i="6"/>
  <c r="J2178" i="6"/>
  <c r="J2179" i="6"/>
  <c r="J2180" i="6"/>
  <c r="J2181" i="6"/>
  <c r="J2182" i="6"/>
  <c r="J2183" i="6"/>
  <c r="J2184" i="6"/>
  <c r="J2185" i="6"/>
  <c r="J2186" i="6"/>
  <c r="J2187" i="6"/>
  <c r="J2188" i="6"/>
  <c r="J2189" i="6"/>
  <c r="J2190" i="6"/>
  <c r="J2191" i="6"/>
  <c r="J2192" i="6"/>
  <c r="J2193" i="6"/>
  <c r="J2194" i="6"/>
  <c r="J2195" i="6"/>
  <c r="J2196" i="6"/>
  <c r="J2197" i="6"/>
  <c r="J2198" i="6"/>
  <c r="J2199" i="6"/>
  <c r="J2200" i="6"/>
  <c r="J2201" i="6"/>
  <c r="J2202" i="6"/>
  <c r="J2203" i="6"/>
  <c r="J2204" i="6"/>
  <c r="J2205" i="6"/>
  <c r="J2206" i="6"/>
  <c r="J2207" i="6"/>
  <c r="J2208" i="6"/>
  <c r="J2209" i="6"/>
  <c r="J2210" i="6"/>
  <c r="J2211" i="6"/>
  <c r="J2212" i="6"/>
  <c r="J2213" i="6"/>
  <c r="J2214" i="6"/>
  <c r="J2215" i="6"/>
  <c r="J2216" i="6"/>
  <c r="J2217" i="6"/>
  <c r="J2218" i="6"/>
  <c r="J2219" i="6"/>
  <c r="J2220" i="6"/>
  <c r="J2221" i="6"/>
  <c r="J2222" i="6"/>
  <c r="J2223" i="6"/>
  <c r="J2224" i="6"/>
  <c r="J2225" i="6"/>
  <c r="J2226" i="6"/>
  <c r="J2227" i="6"/>
  <c r="J2228" i="6"/>
  <c r="J2229" i="6"/>
  <c r="J2230" i="6"/>
  <c r="J2231" i="6"/>
  <c r="J2232" i="6"/>
  <c r="J2233" i="6"/>
  <c r="J2234" i="6"/>
  <c r="J2235" i="6"/>
  <c r="J2236" i="6"/>
  <c r="J2237" i="6"/>
  <c r="J2238" i="6"/>
  <c r="J2239" i="6"/>
  <c r="J2240" i="6"/>
  <c r="J2241" i="6"/>
  <c r="J2242" i="6"/>
  <c r="J2243" i="6"/>
  <c r="J2244" i="6"/>
  <c r="J2245" i="6"/>
  <c r="J2246" i="6"/>
  <c r="J2247" i="6"/>
  <c r="J2248" i="6"/>
  <c r="J2249" i="6"/>
  <c r="J2250" i="6"/>
  <c r="J2251" i="6"/>
  <c r="J2252" i="6"/>
  <c r="J2253" i="6"/>
  <c r="J2254" i="6"/>
  <c r="J2255" i="6"/>
  <c r="J2256" i="6"/>
  <c r="J2257" i="6"/>
  <c r="J2258" i="6"/>
  <c r="J2259" i="6"/>
  <c r="J2260" i="6"/>
  <c r="J2261" i="6"/>
  <c r="J2262" i="6"/>
  <c r="J2263" i="6"/>
  <c r="J2264" i="6"/>
  <c r="J2265" i="6"/>
  <c r="J2266" i="6"/>
  <c r="J2267" i="6"/>
  <c r="J2268" i="6"/>
  <c r="J2269" i="6"/>
  <c r="J2270" i="6"/>
  <c r="J2271" i="6"/>
  <c r="J2272" i="6"/>
  <c r="J2273" i="6"/>
  <c r="J2274" i="6"/>
  <c r="J2275" i="6"/>
  <c r="J2276" i="6"/>
  <c r="J2277" i="6"/>
  <c r="J2278" i="6"/>
  <c r="J2279" i="6"/>
  <c r="J2280" i="6"/>
  <c r="J2281" i="6"/>
  <c r="J2282" i="6"/>
  <c r="J2283" i="6"/>
  <c r="J2284" i="6"/>
  <c r="J2285" i="6"/>
  <c r="J2286" i="6"/>
  <c r="J2287" i="6"/>
  <c r="J2288" i="6"/>
  <c r="J2289" i="6"/>
  <c r="J2290" i="6"/>
  <c r="J2291" i="6"/>
  <c r="J2292" i="6"/>
  <c r="J2293" i="6"/>
  <c r="J2294" i="6"/>
  <c r="J2295" i="6"/>
  <c r="J2296" i="6"/>
  <c r="J2297" i="6"/>
  <c r="J2298" i="6"/>
  <c r="J2299" i="6"/>
  <c r="J2300" i="6"/>
  <c r="J2301" i="6"/>
  <c r="J2302" i="6"/>
  <c r="J2303" i="6"/>
  <c r="J2304" i="6"/>
  <c r="J2305" i="6"/>
  <c r="J2306" i="6"/>
  <c r="J2307" i="6"/>
  <c r="J2308" i="6"/>
  <c r="J2309" i="6"/>
  <c r="J2310" i="6"/>
  <c r="J2311" i="6"/>
  <c r="J2312" i="6"/>
  <c r="J2313" i="6"/>
  <c r="J2314" i="6"/>
  <c r="J2315" i="6"/>
  <c r="J2316" i="6"/>
  <c r="J2317" i="6"/>
  <c r="J2318" i="6"/>
  <c r="J2319" i="6"/>
  <c r="J2320" i="6"/>
  <c r="J2321" i="6"/>
  <c r="J2322" i="6"/>
  <c r="J2323" i="6"/>
  <c r="J2324" i="6"/>
  <c r="J2325" i="6"/>
  <c r="J2326" i="6"/>
  <c r="J2327" i="6"/>
  <c r="J2328" i="6"/>
  <c r="J2329" i="6"/>
  <c r="J2330" i="6"/>
  <c r="J2331" i="6"/>
  <c r="J2332" i="6"/>
  <c r="J2333" i="6"/>
  <c r="J2334" i="6"/>
  <c r="J2335" i="6"/>
  <c r="J2336" i="6"/>
  <c r="J2337" i="6"/>
  <c r="J2338" i="6"/>
  <c r="J2339" i="6"/>
  <c r="J2340" i="6"/>
  <c r="J2341" i="6"/>
  <c r="J2342" i="6"/>
  <c r="J2343" i="6"/>
  <c r="J2344" i="6"/>
  <c r="J2345" i="6"/>
  <c r="J2346" i="6"/>
  <c r="J2347" i="6"/>
  <c r="J2348" i="6"/>
  <c r="J2349" i="6"/>
  <c r="J2350" i="6"/>
  <c r="J2351" i="6"/>
  <c r="J2352" i="6"/>
  <c r="J2353" i="6"/>
  <c r="J2354" i="6"/>
  <c r="J2355" i="6"/>
  <c r="J2356" i="6"/>
  <c r="J2357" i="6"/>
  <c r="J2358" i="6"/>
  <c r="J2359" i="6"/>
  <c r="J2360" i="6"/>
  <c r="J2361" i="6"/>
  <c r="J2362" i="6"/>
  <c r="J2363" i="6"/>
  <c r="J2364" i="6"/>
  <c r="J2365" i="6"/>
  <c r="J2366" i="6"/>
  <c r="J2367" i="6"/>
  <c r="J2368" i="6"/>
  <c r="J2369" i="6"/>
  <c r="J2370" i="6"/>
  <c r="J2371" i="6"/>
  <c r="J2372" i="6"/>
  <c r="J2373" i="6"/>
  <c r="J2374" i="6"/>
  <c r="J2375" i="6"/>
  <c r="J2376" i="6"/>
  <c r="J2377" i="6"/>
  <c r="J2378" i="6"/>
  <c r="J2379" i="6"/>
  <c r="J2380" i="6"/>
  <c r="J2381" i="6"/>
  <c r="J2382" i="6"/>
  <c r="J2383" i="6"/>
  <c r="J2384" i="6"/>
  <c r="J2385" i="6"/>
  <c r="J2386" i="6"/>
  <c r="J2387" i="6"/>
  <c r="J2388" i="6"/>
  <c r="J2389" i="6"/>
  <c r="J2390" i="6"/>
  <c r="J2391" i="6"/>
  <c r="J2392" i="6"/>
  <c r="J2393" i="6"/>
  <c r="J2394" i="6"/>
  <c r="J2395" i="6"/>
  <c r="J2396" i="6"/>
  <c r="J2397" i="6"/>
  <c r="J2398" i="6"/>
  <c r="J2399" i="6"/>
  <c r="J2400" i="6"/>
  <c r="J2401" i="6"/>
  <c r="J2402" i="6"/>
  <c r="J2403" i="6"/>
  <c r="J2404" i="6"/>
  <c r="J2405" i="6"/>
  <c r="J2406" i="6"/>
  <c r="J2407" i="6"/>
  <c r="J2408" i="6"/>
  <c r="J2409" i="6"/>
  <c r="J2410" i="6"/>
  <c r="J2411" i="6"/>
  <c r="J2412" i="6"/>
  <c r="J2413" i="6"/>
  <c r="J2414" i="6"/>
  <c r="J2415" i="6"/>
  <c r="J2416" i="6"/>
  <c r="J2417" i="6"/>
  <c r="J2418" i="6"/>
  <c r="J2419" i="6"/>
  <c r="J2420" i="6"/>
  <c r="J2421" i="6"/>
  <c r="J2422" i="6"/>
  <c r="J2423" i="6"/>
  <c r="J2424" i="6"/>
  <c r="J2425" i="6"/>
  <c r="J2426" i="6"/>
  <c r="J2427" i="6"/>
  <c r="J2428" i="6"/>
  <c r="J2429" i="6"/>
  <c r="J2430" i="6"/>
  <c r="J2431" i="6"/>
  <c r="J2432" i="6"/>
  <c r="J2433" i="6"/>
  <c r="J2434" i="6"/>
  <c r="J2435" i="6"/>
  <c r="J2436" i="6"/>
  <c r="J2437" i="6"/>
  <c r="J2438" i="6"/>
  <c r="J2439" i="6"/>
  <c r="J2440" i="6"/>
  <c r="J2441" i="6"/>
  <c r="J2442" i="6"/>
  <c r="J2443" i="6"/>
  <c r="J2444" i="6"/>
  <c r="J2445" i="6"/>
  <c r="J2446" i="6"/>
  <c r="J2447" i="6"/>
  <c r="J2448" i="6"/>
  <c r="J2449" i="6"/>
  <c r="J2450" i="6"/>
  <c r="J2451" i="6"/>
  <c r="J2452" i="6"/>
  <c r="J2453" i="6"/>
  <c r="J2454" i="6"/>
  <c r="J2455" i="6"/>
  <c r="J2456" i="6"/>
  <c r="J2457" i="6"/>
  <c r="J2458" i="6"/>
  <c r="J2459" i="6"/>
  <c r="J2460" i="6"/>
  <c r="J2461" i="6"/>
  <c r="J2462" i="6"/>
  <c r="J2463" i="6"/>
  <c r="J2464" i="6"/>
  <c r="J2465" i="6"/>
  <c r="J2466" i="6"/>
  <c r="J2467" i="6"/>
  <c r="J2468" i="6"/>
  <c r="J2469" i="6"/>
  <c r="J2470" i="6"/>
  <c r="J2471" i="6"/>
  <c r="J2472" i="6"/>
  <c r="J2473" i="6"/>
  <c r="J2474" i="6"/>
  <c r="J2475" i="6"/>
  <c r="J2476" i="6"/>
  <c r="J2477" i="6"/>
  <c r="J2478" i="6"/>
  <c r="J2479" i="6"/>
  <c r="J2480" i="6"/>
  <c r="J2481" i="6"/>
  <c r="J2482" i="6"/>
  <c r="J2483" i="6"/>
  <c r="J2484" i="6"/>
  <c r="J2485" i="6"/>
  <c r="J2486" i="6"/>
  <c r="J2487" i="6"/>
  <c r="J2488" i="6"/>
  <c r="J2489" i="6"/>
  <c r="J2490" i="6"/>
  <c r="J2491" i="6"/>
  <c r="J2492" i="6"/>
  <c r="J2493" i="6"/>
  <c r="J2494" i="6"/>
  <c r="J2495" i="6"/>
  <c r="J2496" i="6"/>
  <c r="J2497" i="6"/>
  <c r="J2498" i="6"/>
  <c r="J2499" i="6"/>
  <c r="J2500" i="6"/>
  <c r="J2501" i="6"/>
  <c r="J2502" i="6"/>
  <c r="J2503" i="6"/>
  <c r="J2504" i="6"/>
  <c r="J2505" i="6"/>
  <c r="J2506" i="6"/>
  <c r="J2507" i="6"/>
  <c r="J2508" i="6"/>
  <c r="J2509" i="6"/>
  <c r="J2510" i="6"/>
  <c r="J2511" i="6"/>
  <c r="J2512" i="6"/>
  <c r="J2513" i="6"/>
  <c r="J2514" i="6"/>
  <c r="J2515" i="6"/>
  <c r="J2516" i="6"/>
  <c r="J2517" i="6"/>
  <c r="J2518" i="6"/>
  <c r="J2519" i="6"/>
  <c r="J2520" i="6"/>
  <c r="J2521" i="6"/>
  <c r="J2522" i="6"/>
  <c r="J2523" i="6"/>
  <c r="J2524" i="6"/>
  <c r="J2525" i="6"/>
  <c r="J2526" i="6"/>
  <c r="J2527" i="6"/>
  <c r="J2528" i="6"/>
  <c r="J2529" i="6"/>
  <c r="J2530" i="6"/>
  <c r="J2531" i="6"/>
  <c r="J2532" i="6"/>
  <c r="J2533" i="6"/>
  <c r="J2534" i="6"/>
  <c r="J2535" i="6"/>
  <c r="J2536" i="6"/>
  <c r="J2537" i="6"/>
  <c r="J2538" i="6"/>
  <c r="J2539" i="6"/>
  <c r="J2540" i="6"/>
  <c r="J2541" i="6"/>
  <c r="J2542" i="6"/>
  <c r="J2543" i="6"/>
  <c r="J2544" i="6"/>
  <c r="J2545" i="6"/>
  <c r="J2546" i="6"/>
  <c r="J2547" i="6"/>
  <c r="J2548" i="6"/>
  <c r="J2549" i="6"/>
  <c r="J2550" i="6"/>
  <c r="J2551" i="6"/>
  <c r="J2552" i="6"/>
  <c r="J2553" i="6"/>
  <c r="J2554" i="6"/>
  <c r="J2555" i="6"/>
  <c r="J2556" i="6"/>
  <c r="J2557" i="6"/>
  <c r="J2558" i="6"/>
  <c r="J2559" i="6"/>
  <c r="J2560" i="6"/>
  <c r="J2561" i="6"/>
  <c r="J2562" i="6"/>
  <c r="J2563" i="6"/>
  <c r="J2564" i="6"/>
  <c r="J2565" i="6"/>
  <c r="J2566" i="6"/>
  <c r="J2567" i="6"/>
  <c r="J2568" i="6"/>
  <c r="J2569" i="6"/>
  <c r="J2570" i="6"/>
  <c r="J2571" i="6"/>
  <c r="J2572" i="6"/>
  <c r="J2573" i="6"/>
  <c r="J2574" i="6"/>
  <c r="J2575" i="6"/>
  <c r="J2576" i="6"/>
  <c r="J2577" i="6"/>
  <c r="J2578" i="6"/>
  <c r="J2579" i="6"/>
  <c r="J2580" i="6"/>
  <c r="J2581" i="6"/>
  <c r="J2582" i="6"/>
  <c r="J2583" i="6"/>
  <c r="J2584" i="6"/>
  <c r="J2585" i="6"/>
  <c r="J2586" i="6"/>
  <c r="J2587" i="6"/>
  <c r="J2588" i="6"/>
  <c r="J2589" i="6"/>
  <c r="J2590" i="6"/>
  <c r="J2591" i="6"/>
  <c r="J2592" i="6"/>
  <c r="J2593" i="6"/>
  <c r="J2594" i="6"/>
  <c r="J2595" i="6"/>
  <c r="J2596" i="6"/>
  <c r="J2597" i="6"/>
  <c r="J2598" i="6"/>
  <c r="J2599" i="6"/>
  <c r="J2600" i="6"/>
  <c r="J2601" i="6"/>
  <c r="J2602" i="6"/>
  <c r="J2603" i="6"/>
  <c r="J2604" i="6"/>
  <c r="J2605" i="6"/>
  <c r="J2606" i="6"/>
  <c r="J2607" i="6"/>
  <c r="J2608" i="6"/>
  <c r="J2609" i="6"/>
  <c r="J2610" i="6"/>
  <c r="J2611" i="6"/>
  <c r="J2612" i="6"/>
  <c r="J2613" i="6"/>
  <c r="J2614" i="6"/>
  <c r="J2615" i="6"/>
  <c r="J2616" i="6"/>
  <c r="J2617" i="6"/>
  <c r="J2618" i="6"/>
  <c r="J2619" i="6"/>
  <c r="J2620" i="6"/>
  <c r="J2621" i="6"/>
  <c r="J2622" i="6"/>
  <c r="J2623" i="6"/>
  <c r="J2624" i="6"/>
  <c r="J2625" i="6"/>
  <c r="J2626" i="6"/>
  <c r="J2627" i="6"/>
  <c r="J2628" i="6"/>
  <c r="J2629" i="6"/>
  <c r="J2630" i="6"/>
  <c r="J2631" i="6"/>
  <c r="J2632" i="6"/>
  <c r="J2633" i="6"/>
  <c r="J2634" i="6"/>
  <c r="J2635" i="6"/>
  <c r="J2636" i="6"/>
  <c r="J2637" i="6"/>
  <c r="J2638" i="6"/>
  <c r="J2639" i="6"/>
  <c r="J2640" i="6"/>
  <c r="J2641" i="6"/>
  <c r="J2642" i="6"/>
  <c r="J2643" i="6"/>
  <c r="J2644" i="6"/>
  <c r="J2645" i="6"/>
  <c r="J2646" i="6"/>
  <c r="J2647" i="6"/>
  <c r="J2648" i="6"/>
  <c r="J2649" i="6"/>
  <c r="J2650" i="6"/>
  <c r="J2651" i="6"/>
  <c r="J2652" i="6"/>
  <c r="J2653" i="6"/>
  <c r="J2654" i="6"/>
  <c r="J2655" i="6"/>
  <c r="J2656" i="6"/>
  <c r="J2657" i="6"/>
  <c r="J2658" i="6"/>
  <c r="J2659" i="6"/>
  <c r="J2660" i="6"/>
  <c r="J2661" i="6"/>
  <c r="J2662" i="6"/>
  <c r="J2663" i="6"/>
  <c r="J2664" i="6"/>
  <c r="J2665" i="6"/>
  <c r="J2666" i="6"/>
  <c r="J2667" i="6"/>
  <c r="J2668" i="6"/>
  <c r="J2669" i="6"/>
  <c r="J2670" i="6"/>
  <c r="J2671" i="6"/>
  <c r="J2672" i="6"/>
  <c r="J2673" i="6"/>
  <c r="J2674" i="6"/>
  <c r="J2675" i="6"/>
  <c r="J2676" i="6"/>
  <c r="J2677" i="6"/>
  <c r="J2678" i="6"/>
  <c r="J2679" i="6"/>
  <c r="J2680" i="6"/>
  <c r="J2681" i="6"/>
  <c r="J2682" i="6"/>
  <c r="J2683" i="6"/>
  <c r="J2684" i="6"/>
  <c r="J2685" i="6"/>
  <c r="J2686" i="6"/>
  <c r="J2687" i="6"/>
  <c r="J2688" i="6"/>
  <c r="J2689" i="6"/>
  <c r="J2690" i="6"/>
  <c r="J2691" i="6"/>
  <c r="J2692" i="6"/>
  <c r="J2693" i="6"/>
  <c r="J2694" i="6"/>
  <c r="J2695" i="6"/>
  <c r="J2696" i="6"/>
  <c r="J2697" i="6"/>
  <c r="J2698" i="6"/>
  <c r="J2699" i="6"/>
  <c r="J2700" i="6"/>
  <c r="J2701" i="6"/>
  <c r="J2702" i="6"/>
  <c r="J2703" i="6"/>
  <c r="J2704" i="6"/>
  <c r="J2705" i="6"/>
  <c r="J2706" i="6"/>
  <c r="J2707" i="6"/>
  <c r="J2708" i="6"/>
  <c r="J2709" i="6"/>
  <c r="J2710" i="6"/>
  <c r="J2711" i="6"/>
  <c r="J2712" i="6"/>
  <c r="J2713" i="6"/>
  <c r="J2714" i="6"/>
  <c r="J2715" i="6"/>
  <c r="J2716" i="6"/>
  <c r="J2717" i="6"/>
  <c r="J2718" i="6"/>
  <c r="J2719" i="6"/>
  <c r="J2720" i="6"/>
  <c r="J2721" i="6"/>
  <c r="J2722" i="6"/>
  <c r="J2723" i="6"/>
  <c r="J2724" i="6"/>
  <c r="J2725" i="6"/>
  <c r="J2726" i="6"/>
  <c r="J2727" i="6"/>
  <c r="J2728" i="6"/>
  <c r="J2729" i="6"/>
  <c r="J2730" i="6"/>
  <c r="J2731" i="6"/>
  <c r="J2732" i="6"/>
  <c r="J2733" i="6"/>
  <c r="J2734" i="6"/>
  <c r="J2735" i="6"/>
  <c r="J2736" i="6"/>
  <c r="J2737" i="6"/>
  <c r="J2738" i="6"/>
  <c r="J2739" i="6"/>
  <c r="J2740" i="6"/>
  <c r="J2741" i="6"/>
  <c r="J2742" i="6"/>
  <c r="J2743" i="6"/>
  <c r="J2744" i="6"/>
  <c r="J2745" i="6"/>
  <c r="J2746" i="6"/>
  <c r="J2747" i="6"/>
  <c r="J2748" i="6"/>
  <c r="J2749" i="6"/>
  <c r="J2750" i="6"/>
  <c r="J2751" i="6"/>
  <c r="J2752" i="6"/>
  <c r="J2753" i="6"/>
  <c r="J2754" i="6"/>
  <c r="J2755" i="6"/>
  <c r="J2756" i="6"/>
  <c r="J2757" i="6"/>
  <c r="J2758" i="6"/>
  <c r="J2759" i="6"/>
  <c r="J2760" i="6"/>
  <c r="J2761" i="6"/>
  <c r="J2762" i="6"/>
  <c r="J2763" i="6"/>
  <c r="J2764" i="6"/>
  <c r="J2765" i="6"/>
  <c r="J2766" i="6"/>
  <c r="J2767" i="6"/>
  <c r="J2768" i="6"/>
  <c r="J2769" i="6"/>
  <c r="J2770" i="6"/>
  <c r="J2771" i="6"/>
  <c r="J2772" i="6"/>
  <c r="J2773" i="6"/>
  <c r="J2774" i="6"/>
  <c r="J2775" i="6"/>
  <c r="J2776" i="6"/>
  <c r="J2777" i="6"/>
  <c r="J2778" i="6"/>
  <c r="J2779" i="6"/>
  <c r="J2780" i="6"/>
  <c r="J2781" i="6"/>
  <c r="J2782" i="6"/>
  <c r="J2783" i="6"/>
  <c r="J2784" i="6"/>
  <c r="J2785" i="6"/>
  <c r="J2786" i="6"/>
  <c r="J2787" i="6"/>
  <c r="J2788" i="6"/>
  <c r="J2789" i="6"/>
  <c r="J2790" i="6"/>
  <c r="J2791" i="6"/>
  <c r="J2792" i="6"/>
  <c r="J2793" i="6"/>
  <c r="J2794" i="6"/>
  <c r="J2795" i="6"/>
  <c r="J2796" i="6"/>
  <c r="J2797" i="6"/>
  <c r="J2798" i="6"/>
  <c r="J2799" i="6"/>
  <c r="J2800" i="6"/>
  <c r="J2801" i="6"/>
  <c r="J2802" i="6"/>
  <c r="J2803" i="6"/>
  <c r="J2804" i="6"/>
  <c r="J2805" i="6"/>
  <c r="J2806" i="6"/>
  <c r="J2807" i="6"/>
  <c r="J2808" i="6"/>
  <c r="J2809" i="6"/>
  <c r="J2810" i="6"/>
  <c r="J2811" i="6"/>
  <c r="J2812" i="6"/>
  <c r="J2813" i="6"/>
  <c r="J2814" i="6"/>
  <c r="J2815" i="6"/>
  <c r="J2816" i="6"/>
  <c r="J2817" i="6"/>
  <c r="J2818" i="6"/>
  <c r="J2819" i="6"/>
  <c r="J2820" i="6"/>
  <c r="J2821" i="6"/>
  <c r="J2822" i="6"/>
  <c r="J2823" i="6"/>
  <c r="J2824" i="6"/>
  <c r="J2825" i="6"/>
  <c r="J2826" i="6"/>
  <c r="J2827" i="6"/>
  <c r="J2828" i="6"/>
  <c r="J2829" i="6"/>
  <c r="J2830" i="6"/>
  <c r="J2831" i="6"/>
  <c r="J2832" i="6"/>
  <c r="J2833" i="6"/>
  <c r="J2834" i="6"/>
  <c r="J2835" i="6"/>
  <c r="J2836" i="6"/>
  <c r="J2837" i="6"/>
  <c r="J2838" i="6"/>
  <c r="J2839" i="6"/>
  <c r="J2840" i="6"/>
  <c r="J2841" i="6"/>
  <c r="J2842" i="6"/>
  <c r="J2843" i="6"/>
  <c r="J2844" i="6"/>
  <c r="J2845" i="6"/>
  <c r="J2846" i="6"/>
  <c r="J2847" i="6"/>
  <c r="J2848" i="6"/>
  <c r="J2849" i="6"/>
  <c r="J2850" i="6"/>
  <c r="J2851" i="6"/>
  <c r="J2852" i="6"/>
  <c r="J2853" i="6"/>
  <c r="J2854" i="6"/>
  <c r="J2855" i="6"/>
  <c r="J2856" i="6"/>
  <c r="J2857" i="6"/>
  <c r="J2858" i="6"/>
  <c r="J2859" i="6"/>
  <c r="J2860" i="6"/>
  <c r="J2861" i="6"/>
  <c r="J2862" i="6"/>
  <c r="J2863" i="6"/>
  <c r="J2864" i="6"/>
  <c r="J2865" i="6"/>
  <c r="J2866" i="6"/>
  <c r="J2867" i="6"/>
  <c r="J2868" i="6"/>
  <c r="J2869" i="6"/>
  <c r="J2870" i="6"/>
  <c r="J2871" i="6"/>
  <c r="J2872" i="6"/>
  <c r="J2873" i="6"/>
  <c r="J2874" i="6"/>
  <c r="J2875" i="6"/>
  <c r="J2876" i="6"/>
  <c r="J2877" i="6"/>
  <c r="J2878" i="6"/>
  <c r="J2879" i="6"/>
  <c r="J2880" i="6"/>
  <c r="J2881" i="6"/>
  <c r="J2882" i="6"/>
  <c r="J2883" i="6"/>
  <c r="J2884" i="6"/>
  <c r="J2885" i="6"/>
  <c r="J2886" i="6"/>
  <c r="J2887" i="6"/>
  <c r="J2888" i="6"/>
  <c r="J2889" i="6"/>
  <c r="J2890" i="6"/>
  <c r="J2891" i="6"/>
  <c r="J2892" i="6"/>
  <c r="J2893" i="6"/>
  <c r="J2894" i="6"/>
  <c r="J2895" i="6"/>
  <c r="J2896" i="6"/>
  <c r="J2897" i="6"/>
  <c r="J2898" i="6"/>
  <c r="J2899" i="6"/>
  <c r="J2900" i="6"/>
  <c r="J2901" i="6"/>
  <c r="J2902" i="6"/>
  <c r="J2903" i="6"/>
  <c r="J2904" i="6"/>
  <c r="J2905" i="6"/>
  <c r="J2906" i="6"/>
  <c r="J2907" i="6"/>
  <c r="J2908" i="6"/>
  <c r="J2909" i="6"/>
  <c r="J2910" i="6"/>
  <c r="J2911" i="6"/>
  <c r="J2912" i="6"/>
  <c r="J2913" i="6"/>
  <c r="J2914" i="6"/>
  <c r="J2915" i="6"/>
  <c r="J2916" i="6"/>
  <c r="J2917" i="6"/>
  <c r="J2918" i="6"/>
  <c r="J2919" i="6"/>
  <c r="J2920" i="6"/>
  <c r="J2921" i="6"/>
  <c r="J2922" i="6"/>
  <c r="J2923" i="6"/>
  <c r="J2924" i="6"/>
  <c r="J2925" i="6"/>
  <c r="J2926" i="6"/>
  <c r="J2927" i="6"/>
  <c r="J2928" i="6"/>
  <c r="J2929" i="6"/>
  <c r="J2930" i="6"/>
  <c r="J2931" i="6"/>
  <c r="J2932" i="6"/>
  <c r="J2933" i="6"/>
  <c r="J2934" i="6"/>
  <c r="J2935" i="6"/>
  <c r="J2936" i="6"/>
  <c r="J2937" i="6"/>
  <c r="J2938" i="6"/>
  <c r="J2939" i="6"/>
  <c r="J2940" i="6"/>
  <c r="J2941" i="6"/>
  <c r="J2942" i="6"/>
  <c r="J2943" i="6"/>
  <c r="J2944" i="6"/>
  <c r="J2945" i="6"/>
  <c r="J2946" i="6"/>
  <c r="J2947" i="6"/>
  <c r="J2948" i="6"/>
  <c r="J2949" i="6"/>
  <c r="J2950" i="6"/>
  <c r="J2951" i="6"/>
  <c r="J2952" i="6"/>
  <c r="J2953" i="6"/>
  <c r="J2954" i="6"/>
  <c r="J2955" i="6"/>
  <c r="J2956" i="6"/>
  <c r="J2957" i="6"/>
  <c r="J2958" i="6"/>
  <c r="J2959" i="6"/>
  <c r="J2960" i="6"/>
  <c r="J2961" i="6"/>
  <c r="J2962" i="6"/>
  <c r="J2963" i="6"/>
  <c r="J2964" i="6"/>
  <c r="J2965" i="6"/>
  <c r="J2966" i="6"/>
  <c r="J2967" i="6"/>
  <c r="J2968" i="6"/>
  <c r="J2969" i="6"/>
  <c r="J2970" i="6"/>
  <c r="J2971" i="6"/>
  <c r="J2972" i="6"/>
  <c r="J2973" i="6"/>
  <c r="J2974" i="6"/>
  <c r="J2975" i="6"/>
  <c r="J2976" i="6"/>
  <c r="J2977" i="6"/>
  <c r="J2978" i="6"/>
  <c r="J2979" i="6"/>
  <c r="J2980" i="6"/>
  <c r="J2981" i="6"/>
  <c r="J2982" i="6"/>
  <c r="J2983" i="6"/>
  <c r="J2984" i="6"/>
  <c r="J2985" i="6"/>
  <c r="J2986" i="6"/>
  <c r="J2987" i="6"/>
  <c r="J2988" i="6"/>
  <c r="J2989" i="6"/>
  <c r="J2990" i="6"/>
  <c r="J2991" i="6"/>
  <c r="J2992" i="6"/>
  <c r="J2993" i="6"/>
  <c r="J2994" i="6"/>
  <c r="J2995" i="6"/>
  <c r="J2996" i="6"/>
  <c r="J2997" i="6"/>
  <c r="J2998" i="6"/>
  <c r="J2999" i="6"/>
  <c r="J3000" i="6"/>
  <c r="J3001" i="6"/>
  <c r="J3002" i="6"/>
  <c r="J3003" i="6"/>
  <c r="J3004" i="6"/>
  <c r="J3005" i="6"/>
  <c r="J3006" i="6"/>
  <c r="J3007" i="6"/>
  <c r="J3008" i="6"/>
  <c r="J3009" i="6"/>
  <c r="J3010" i="6"/>
  <c r="J3011" i="6"/>
  <c r="J3012" i="6"/>
  <c r="J3013" i="6"/>
  <c r="J3014" i="6"/>
  <c r="J3015" i="6"/>
  <c r="J3016" i="6"/>
  <c r="J3017" i="6"/>
  <c r="J3018" i="6"/>
  <c r="J3019" i="6"/>
  <c r="J3020" i="6"/>
  <c r="J3021" i="6"/>
  <c r="J3022" i="6"/>
  <c r="J3023" i="6"/>
  <c r="J3024" i="6"/>
  <c r="J3025" i="6"/>
  <c r="J3026" i="6"/>
  <c r="J3027" i="6"/>
  <c r="J3028" i="6"/>
  <c r="J3029" i="6"/>
  <c r="J3030" i="6"/>
  <c r="J3031" i="6"/>
  <c r="J3032" i="6"/>
  <c r="J3033" i="6"/>
  <c r="J3034" i="6"/>
  <c r="J3035" i="6"/>
  <c r="J3036" i="6"/>
  <c r="J3037" i="6"/>
  <c r="J3038" i="6"/>
  <c r="J3039" i="6"/>
  <c r="J3040" i="6"/>
  <c r="J3041" i="6"/>
  <c r="J3042" i="6"/>
  <c r="J3043" i="6"/>
  <c r="J3044" i="6"/>
  <c r="J3045" i="6"/>
  <c r="J3046" i="6"/>
  <c r="J3047" i="6"/>
  <c r="J3048" i="6"/>
  <c r="J3049" i="6"/>
  <c r="J3050" i="6"/>
  <c r="J3051" i="6"/>
  <c r="J3052" i="6"/>
  <c r="J3053" i="6"/>
  <c r="J3054" i="6"/>
  <c r="J3055" i="6"/>
  <c r="J3056" i="6"/>
  <c r="J3057" i="6"/>
  <c r="J3058" i="6"/>
  <c r="J3059" i="6"/>
  <c r="J3060" i="6"/>
  <c r="J3061" i="6"/>
  <c r="J3062" i="6"/>
  <c r="J3063" i="6"/>
  <c r="J3064" i="6"/>
  <c r="J3065" i="6"/>
  <c r="J3066" i="6"/>
  <c r="J3067" i="6"/>
  <c r="J3068" i="6"/>
  <c r="J3069" i="6"/>
  <c r="J3070" i="6"/>
  <c r="J3071" i="6"/>
  <c r="J3072" i="6"/>
  <c r="J3073" i="6"/>
  <c r="J3074" i="6"/>
  <c r="J3075" i="6"/>
  <c r="J3076" i="6"/>
  <c r="J3077" i="6"/>
  <c r="J3078" i="6"/>
  <c r="J3079" i="6"/>
  <c r="J3080" i="6"/>
  <c r="J3081" i="6"/>
  <c r="J3082" i="6"/>
  <c r="J3083" i="6"/>
  <c r="J3084" i="6"/>
  <c r="J3085" i="6"/>
  <c r="J3086" i="6"/>
  <c r="J3087" i="6"/>
  <c r="J3088" i="6"/>
  <c r="J3089" i="6"/>
  <c r="J3090" i="6"/>
  <c r="J3091" i="6"/>
  <c r="J3092" i="6"/>
  <c r="J3093" i="6"/>
  <c r="J3094" i="6"/>
  <c r="J3095" i="6"/>
  <c r="J3096" i="6"/>
  <c r="J3097" i="6"/>
  <c r="J3098" i="6"/>
  <c r="J3099" i="6"/>
  <c r="J3100" i="6"/>
  <c r="J3101" i="6"/>
  <c r="J3102" i="6"/>
  <c r="J3103" i="6"/>
  <c r="J3104" i="6"/>
  <c r="J3105" i="6"/>
  <c r="J3106" i="6"/>
  <c r="J3107" i="6"/>
  <c r="J3108" i="6"/>
  <c r="J3109" i="6"/>
  <c r="J3110" i="6"/>
  <c r="J3111" i="6"/>
  <c r="J3112" i="6"/>
  <c r="J3113" i="6"/>
  <c r="J3114" i="6"/>
  <c r="J3115" i="6"/>
  <c r="J3116" i="6"/>
  <c r="J3117" i="6"/>
  <c r="J3118" i="6"/>
  <c r="J3119" i="6"/>
  <c r="J3120" i="6"/>
  <c r="J3121" i="6"/>
  <c r="J3122" i="6"/>
  <c r="J3123" i="6"/>
  <c r="J3124" i="6"/>
  <c r="J3125" i="6"/>
  <c r="J3126" i="6"/>
  <c r="J3127" i="6"/>
  <c r="J3128" i="6"/>
  <c r="J3129" i="6"/>
  <c r="J3130" i="6"/>
  <c r="J3131" i="6"/>
  <c r="J3132" i="6"/>
  <c r="J3133" i="6"/>
  <c r="J3134" i="6"/>
  <c r="J3135" i="6"/>
  <c r="J3136" i="6"/>
  <c r="J3137" i="6"/>
  <c r="J3138" i="6"/>
  <c r="J3139" i="6"/>
  <c r="J3140" i="6"/>
  <c r="J3141" i="6"/>
  <c r="J3142" i="6"/>
  <c r="J3143" i="6"/>
  <c r="J3144" i="6"/>
  <c r="J3145" i="6"/>
  <c r="J3146" i="6"/>
  <c r="J3147" i="6"/>
  <c r="J3148" i="6"/>
  <c r="J3149" i="6"/>
  <c r="J3150" i="6"/>
  <c r="J3151" i="6"/>
  <c r="J3152" i="6"/>
  <c r="J3153" i="6"/>
  <c r="J3154" i="6"/>
  <c r="J3155" i="6"/>
  <c r="J3156" i="6"/>
  <c r="J3157" i="6"/>
  <c r="J3158" i="6"/>
  <c r="J3159" i="6"/>
  <c r="J3160" i="6"/>
  <c r="J3161" i="6"/>
  <c r="J3162" i="6"/>
  <c r="J3163" i="6"/>
  <c r="J3164" i="6"/>
  <c r="J3165" i="6"/>
  <c r="J3166" i="6"/>
  <c r="J3167" i="6"/>
  <c r="J3168" i="6"/>
  <c r="J3169" i="6"/>
  <c r="J3170" i="6"/>
  <c r="J3171" i="6"/>
  <c r="J3172" i="6"/>
  <c r="J3173" i="6"/>
  <c r="J3174" i="6"/>
  <c r="J3175" i="6"/>
  <c r="J3176" i="6"/>
  <c r="J3177" i="6"/>
  <c r="J3178" i="6"/>
  <c r="J3179" i="6"/>
  <c r="J3180" i="6"/>
  <c r="J3181" i="6"/>
  <c r="J3182" i="6"/>
  <c r="J3183" i="6"/>
  <c r="J3184" i="6"/>
  <c r="J3185" i="6"/>
  <c r="J3186" i="6"/>
  <c r="J3187" i="6"/>
  <c r="J3188" i="6"/>
  <c r="J3189" i="6"/>
  <c r="J3190" i="6"/>
  <c r="J3191" i="6"/>
  <c r="J3192" i="6"/>
  <c r="J3193" i="6"/>
  <c r="J3194" i="6"/>
  <c r="J3195" i="6"/>
  <c r="J3196" i="6"/>
  <c r="J3197" i="6"/>
  <c r="J3198" i="6"/>
  <c r="J3199" i="6"/>
  <c r="J3200" i="6"/>
  <c r="J3201" i="6"/>
  <c r="J3202" i="6"/>
  <c r="J3203" i="6"/>
  <c r="J3204" i="6"/>
  <c r="J3205" i="6"/>
  <c r="J3206" i="6"/>
  <c r="J3207" i="6"/>
  <c r="J3208" i="6"/>
  <c r="J3209" i="6"/>
  <c r="J3210" i="6"/>
  <c r="J3211" i="6"/>
  <c r="J3212" i="6"/>
  <c r="J3213" i="6"/>
  <c r="J3214" i="6"/>
  <c r="J3215" i="6"/>
  <c r="J3216" i="6"/>
  <c r="J3217" i="6"/>
  <c r="J3218" i="6"/>
  <c r="J3219" i="6"/>
  <c r="J3220" i="6"/>
  <c r="J3221" i="6"/>
  <c r="J3222" i="6"/>
  <c r="J3223" i="6"/>
  <c r="J3224" i="6"/>
  <c r="J3225" i="6"/>
  <c r="J3226" i="6"/>
  <c r="J3227" i="6"/>
  <c r="J3228" i="6"/>
  <c r="J3229" i="6"/>
  <c r="J3230" i="6"/>
  <c r="J3231" i="6"/>
  <c r="J3232" i="6"/>
  <c r="J3233" i="6"/>
  <c r="J3234" i="6"/>
  <c r="J3235" i="6"/>
  <c r="J3236" i="6"/>
  <c r="J3237" i="6"/>
  <c r="J3238" i="6"/>
  <c r="J3239" i="6"/>
  <c r="J3240" i="6"/>
  <c r="J3241" i="6"/>
  <c r="J3242" i="6"/>
  <c r="J3243" i="6"/>
  <c r="J3244" i="6"/>
  <c r="J3245" i="6"/>
  <c r="J3246" i="6"/>
  <c r="J3247" i="6"/>
  <c r="J3248" i="6"/>
  <c r="J3249" i="6"/>
  <c r="J3250" i="6"/>
  <c r="J3251" i="6"/>
  <c r="J3252" i="6"/>
  <c r="J3253" i="6"/>
  <c r="J3254" i="6"/>
  <c r="J3255" i="6"/>
  <c r="J3256" i="6"/>
  <c r="J3257" i="6"/>
  <c r="J3258" i="6"/>
  <c r="J3259" i="6"/>
  <c r="J3260" i="6"/>
  <c r="J3261" i="6"/>
  <c r="J3262" i="6"/>
  <c r="J3263" i="6"/>
  <c r="J3264" i="6"/>
  <c r="J3265" i="6"/>
  <c r="J3266" i="6"/>
  <c r="J3267" i="6"/>
  <c r="J3268" i="6"/>
  <c r="J3269" i="6"/>
  <c r="J3270" i="6"/>
  <c r="J3271" i="6"/>
  <c r="J3272" i="6"/>
  <c r="J3273" i="6"/>
  <c r="J3274" i="6"/>
  <c r="J3275" i="6"/>
  <c r="J3276" i="6"/>
  <c r="J3277" i="6"/>
  <c r="J3278" i="6"/>
  <c r="J3279" i="6"/>
  <c r="J3280" i="6"/>
  <c r="J3281" i="6"/>
  <c r="J3282" i="6"/>
  <c r="J3283" i="6"/>
  <c r="J3284" i="6"/>
  <c r="J3285" i="6"/>
  <c r="J3286" i="6"/>
  <c r="J3287" i="6"/>
  <c r="J3288" i="6"/>
  <c r="J3289" i="6"/>
  <c r="J3290" i="6"/>
  <c r="J3291" i="6"/>
  <c r="J3292" i="6"/>
  <c r="J3293" i="6"/>
  <c r="J3294" i="6"/>
  <c r="J3295" i="6"/>
  <c r="J3296" i="6"/>
  <c r="J3297" i="6"/>
  <c r="J3298" i="6"/>
  <c r="J3299" i="6"/>
  <c r="J3300" i="6"/>
  <c r="J3301" i="6"/>
  <c r="J3302" i="6"/>
  <c r="J3303" i="6"/>
  <c r="J3304" i="6"/>
  <c r="J3305" i="6"/>
  <c r="J3306" i="6"/>
  <c r="J3307" i="6"/>
  <c r="J3308" i="6"/>
  <c r="J3309" i="6"/>
  <c r="J3310" i="6"/>
  <c r="J3311" i="6"/>
  <c r="J3312" i="6"/>
  <c r="J3313" i="6"/>
  <c r="J3314" i="6"/>
  <c r="J3315" i="6"/>
  <c r="J3316" i="6"/>
  <c r="J3317" i="6"/>
  <c r="J3318" i="6"/>
  <c r="J3319" i="6"/>
  <c r="J3320" i="6"/>
  <c r="J3321" i="6"/>
  <c r="J3322" i="6"/>
  <c r="J3323" i="6"/>
  <c r="J3324" i="6"/>
  <c r="J3325" i="6"/>
  <c r="J3326" i="6"/>
  <c r="J3327" i="6"/>
  <c r="J3328" i="6"/>
  <c r="J3329" i="6"/>
  <c r="J3330" i="6"/>
  <c r="J3331" i="6"/>
  <c r="J3332" i="6"/>
  <c r="J3333" i="6"/>
  <c r="J3334" i="6"/>
  <c r="J3335" i="6"/>
  <c r="J3336" i="6"/>
  <c r="J3337" i="6"/>
  <c r="J3338" i="6"/>
  <c r="J3339" i="6"/>
  <c r="J3340" i="6"/>
  <c r="J3341" i="6"/>
  <c r="J3342" i="6"/>
  <c r="J3343" i="6"/>
  <c r="J3344" i="6"/>
  <c r="J3345" i="6"/>
  <c r="J3346" i="6"/>
  <c r="J3347" i="6"/>
  <c r="J3348" i="6"/>
  <c r="J3349" i="6"/>
  <c r="J3350" i="6"/>
  <c r="J3351" i="6"/>
  <c r="J3352" i="6"/>
  <c r="J3353" i="6"/>
  <c r="J3354" i="6"/>
  <c r="J3355" i="6"/>
  <c r="J3356" i="6"/>
  <c r="J3357" i="6"/>
  <c r="J3358" i="6"/>
  <c r="J3359" i="6"/>
  <c r="J3360" i="6"/>
  <c r="J3361" i="6"/>
  <c r="J3362" i="6"/>
  <c r="J3363" i="6"/>
  <c r="J3364" i="6"/>
  <c r="J3365" i="6"/>
  <c r="J3366" i="6"/>
  <c r="J3367" i="6"/>
  <c r="J3368" i="6"/>
  <c r="J3369" i="6"/>
  <c r="J3370" i="6"/>
  <c r="J3371" i="6"/>
  <c r="J3372" i="6"/>
  <c r="J3373" i="6"/>
  <c r="J3374" i="6"/>
  <c r="J3375" i="6"/>
  <c r="J3376" i="6"/>
  <c r="J3377" i="6"/>
  <c r="J3378" i="6"/>
  <c r="J3379" i="6"/>
  <c r="J3380" i="6"/>
  <c r="J3381" i="6"/>
  <c r="J3382" i="6"/>
  <c r="J3383" i="6"/>
  <c r="J3384" i="6"/>
  <c r="J3385" i="6"/>
  <c r="J3386" i="6"/>
  <c r="J3387" i="6"/>
  <c r="J3388" i="6"/>
  <c r="J3389" i="6"/>
  <c r="J3390" i="6"/>
  <c r="J3391" i="6"/>
  <c r="J3392" i="6"/>
  <c r="J3393" i="6"/>
  <c r="J3394" i="6"/>
  <c r="J3395" i="6"/>
  <c r="J3396" i="6"/>
  <c r="J3397" i="6"/>
  <c r="J3398" i="6"/>
  <c r="J3399" i="6"/>
  <c r="J3400" i="6"/>
  <c r="J3401" i="6"/>
  <c r="J3402" i="6"/>
  <c r="J3403" i="6"/>
  <c r="J3404" i="6"/>
  <c r="J3405" i="6"/>
  <c r="J3406" i="6"/>
  <c r="J3407" i="6"/>
  <c r="J3408" i="6"/>
  <c r="J3409" i="6"/>
  <c r="J3410" i="6"/>
  <c r="J3411" i="6"/>
  <c r="J3412" i="6"/>
  <c r="J3413" i="6"/>
  <c r="J3414" i="6"/>
  <c r="J3415" i="6"/>
  <c r="J3416" i="6"/>
  <c r="J3417" i="6"/>
  <c r="J3418" i="6"/>
  <c r="J3419" i="6"/>
  <c r="J3420" i="6"/>
  <c r="J3421" i="6"/>
  <c r="J3422" i="6"/>
  <c r="J3423" i="6"/>
  <c r="J3424" i="6"/>
  <c r="J3425" i="6"/>
  <c r="J3426" i="6"/>
  <c r="J3427" i="6"/>
  <c r="J3428" i="6"/>
  <c r="J3429" i="6"/>
  <c r="J3430" i="6"/>
  <c r="J3431" i="6"/>
  <c r="J3432" i="6"/>
  <c r="J3433" i="6"/>
  <c r="J3434" i="6"/>
  <c r="J3435" i="6"/>
  <c r="J3436" i="6"/>
  <c r="J3437" i="6"/>
  <c r="J3438" i="6"/>
  <c r="J3439" i="6"/>
  <c r="J3440" i="6"/>
  <c r="J3441" i="6"/>
  <c r="J3442" i="6"/>
  <c r="J3443" i="6"/>
  <c r="J3444" i="6"/>
  <c r="J3445" i="6"/>
  <c r="J3446" i="6"/>
  <c r="J3447" i="6"/>
  <c r="J3448" i="6"/>
  <c r="J3449" i="6"/>
  <c r="J3450" i="6"/>
  <c r="J3451" i="6"/>
  <c r="J3452" i="6"/>
  <c r="J3453" i="6"/>
  <c r="J3454" i="6"/>
  <c r="J3455" i="6"/>
  <c r="J3456" i="6"/>
  <c r="J3457" i="6"/>
  <c r="J3458" i="6"/>
  <c r="J3459" i="6"/>
  <c r="J3460" i="6"/>
  <c r="J3461" i="6"/>
  <c r="J3462" i="6"/>
  <c r="J3463" i="6"/>
  <c r="J3464" i="6"/>
  <c r="J3465" i="6"/>
  <c r="J3466" i="6"/>
  <c r="J3467" i="6"/>
  <c r="J3468" i="6"/>
  <c r="J3469" i="6"/>
  <c r="J3470" i="6"/>
  <c r="J3471" i="6"/>
  <c r="J3472" i="6"/>
  <c r="J3473" i="6"/>
  <c r="J3474" i="6"/>
  <c r="J3475" i="6"/>
  <c r="J3476" i="6"/>
  <c r="J3477" i="6"/>
  <c r="J3478" i="6"/>
  <c r="J3479" i="6"/>
  <c r="J3480" i="6"/>
  <c r="J3481" i="6"/>
  <c r="J3482" i="6"/>
  <c r="J3483" i="6"/>
  <c r="J3484" i="6"/>
  <c r="J3485" i="6"/>
  <c r="J3486" i="6"/>
  <c r="J3487" i="6"/>
  <c r="J3488" i="6"/>
  <c r="J3489" i="6"/>
  <c r="J3490" i="6"/>
  <c r="J3491" i="6"/>
  <c r="J3492" i="6"/>
  <c r="J3493" i="6"/>
  <c r="J3494" i="6"/>
  <c r="J3495" i="6"/>
  <c r="J3496" i="6"/>
  <c r="J3497" i="6"/>
  <c r="J3498" i="6"/>
  <c r="J3499" i="6"/>
  <c r="J3500" i="6"/>
  <c r="J3501" i="6"/>
  <c r="J3502" i="6"/>
  <c r="J3503" i="6"/>
  <c r="J3504" i="6"/>
  <c r="J3505" i="6"/>
  <c r="J3506" i="6"/>
  <c r="J3507" i="6"/>
  <c r="J3508" i="6"/>
  <c r="J3509" i="6"/>
  <c r="J3510" i="6"/>
  <c r="J3511" i="6"/>
  <c r="J3512" i="6"/>
  <c r="J3513" i="6"/>
  <c r="J3514" i="6"/>
  <c r="J3515" i="6"/>
  <c r="J3516" i="6"/>
  <c r="J3517" i="6"/>
  <c r="J3518" i="6"/>
  <c r="J3519" i="6"/>
  <c r="J3520" i="6"/>
  <c r="J3521" i="6"/>
  <c r="J3522" i="6"/>
  <c r="J3523" i="6"/>
  <c r="J3524" i="6"/>
  <c r="J3525" i="6"/>
  <c r="J3526" i="6"/>
  <c r="J3527" i="6"/>
  <c r="J3528" i="6"/>
  <c r="J3529" i="6"/>
  <c r="J3530" i="6"/>
  <c r="J3531" i="6"/>
  <c r="J3532" i="6"/>
  <c r="J3533" i="6"/>
  <c r="J3534" i="6"/>
  <c r="J3535" i="6"/>
  <c r="J3536" i="6"/>
  <c r="J3537" i="6"/>
  <c r="J3538" i="6"/>
  <c r="J3539" i="6"/>
  <c r="J3540" i="6"/>
  <c r="J3541" i="6"/>
  <c r="J3542" i="6"/>
  <c r="J3543" i="6"/>
  <c r="J3544" i="6"/>
  <c r="J3545" i="6"/>
  <c r="J3546" i="6"/>
  <c r="J3547" i="6"/>
  <c r="J3548" i="6"/>
  <c r="J3549" i="6"/>
  <c r="J3550" i="6"/>
  <c r="J3551" i="6"/>
  <c r="J3552" i="6"/>
  <c r="J3553" i="6"/>
  <c r="J3554" i="6"/>
  <c r="J3555" i="6"/>
  <c r="J3556" i="6"/>
  <c r="J3557" i="6"/>
  <c r="J3558" i="6"/>
  <c r="J3559" i="6"/>
  <c r="J3560" i="6"/>
  <c r="J3561" i="6"/>
  <c r="J3562" i="6"/>
  <c r="J3563" i="6"/>
  <c r="J3564" i="6"/>
  <c r="J3565" i="6"/>
  <c r="J3566" i="6"/>
  <c r="J3567" i="6"/>
  <c r="J3568" i="6"/>
  <c r="J3569" i="6"/>
  <c r="J3570" i="6"/>
  <c r="J3571" i="6"/>
  <c r="J3572" i="6"/>
  <c r="J3573" i="6"/>
  <c r="J3574" i="6"/>
  <c r="J3575" i="6"/>
  <c r="J3576" i="6"/>
  <c r="J3577" i="6"/>
  <c r="J3578" i="6"/>
  <c r="J3579" i="6"/>
  <c r="J3580" i="6"/>
  <c r="J3581" i="6"/>
  <c r="J3582" i="6"/>
  <c r="J3583" i="6"/>
  <c r="J3584" i="6"/>
  <c r="J3585" i="6"/>
  <c r="J3586" i="6"/>
  <c r="J3587" i="6"/>
  <c r="J3588" i="6"/>
  <c r="J3589" i="6"/>
  <c r="J3590" i="6"/>
  <c r="J3591" i="6"/>
  <c r="J3592" i="6"/>
  <c r="J3593" i="6"/>
  <c r="J3594" i="6"/>
  <c r="J3595" i="6"/>
  <c r="J3596" i="6"/>
  <c r="J3597" i="6"/>
  <c r="J3598" i="6"/>
  <c r="J3599" i="6"/>
  <c r="J3600" i="6"/>
  <c r="J3601" i="6"/>
  <c r="J3602" i="6"/>
  <c r="J3603" i="6"/>
  <c r="J3604" i="6"/>
  <c r="J3605" i="6"/>
  <c r="J3606" i="6"/>
  <c r="J3607" i="6"/>
  <c r="J3608" i="6"/>
  <c r="J3609" i="6"/>
  <c r="J3610" i="6"/>
  <c r="J3611" i="6"/>
  <c r="J3612" i="6"/>
  <c r="J3613" i="6"/>
  <c r="J3614" i="6"/>
  <c r="J3615" i="6"/>
  <c r="J3616" i="6"/>
  <c r="J3617" i="6"/>
  <c r="J3618" i="6"/>
  <c r="J3619" i="6"/>
  <c r="J3620" i="6"/>
  <c r="J3621" i="6"/>
  <c r="J3622" i="6"/>
  <c r="J3623" i="6"/>
  <c r="J3624" i="6"/>
  <c r="J3625" i="6"/>
  <c r="J3626" i="6"/>
  <c r="J3627" i="6"/>
  <c r="J3628" i="6"/>
  <c r="J3629" i="6"/>
  <c r="J3630" i="6"/>
  <c r="J3631" i="6"/>
  <c r="J3632" i="6"/>
  <c r="J3633" i="6"/>
  <c r="J3634" i="6"/>
  <c r="J3635" i="6"/>
  <c r="J3636" i="6"/>
  <c r="J3637" i="6"/>
  <c r="J3638" i="6"/>
  <c r="J3639" i="6"/>
  <c r="J3640" i="6"/>
  <c r="J3641" i="6"/>
  <c r="J3642" i="6"/>
  <c r="J3643" i="6"/>
  <c r="J3644" i="6"/>
  <c r="J3645" i="6"/>
  <c r="J3646" i="6"/>
  <c r="J3647" i="6"/>
  <c r="J3648" i="6"/>
  <c r="J3649" i="6"/>
  <c r="J3650" i="6"/>
  <c r="J3651" i="6"/>
  <c r="J3652" i="6"/>
  <c r="J3653" i="6"/>
  <c r="J3654" i="6"/>
  <c r="J3655" i="6"/>
  <c r="J3656" i="6"/>
  <c r="J3657" i="6"/>
  <c r="J3658" i="6"/>
  <c r="J3659" i="6"/>
  <c r="J3660" i="6"/>
  <c r="J3661" i="6"/>
  <c r="J3662" i="6"/>
  <c r="J3663" i="6"/>
  <c r="J3664" i="6"/>
  <c r="J3665" i="6"/>
  <c r="J3666" i="6"/>
  <c r="J3667" i="6"/>
  <c r="J3668" i="6"/>
  <c r="J3669" i="6"/>
  <c r="J3670" i="6"/>
  <c r="J3671" i="6"/>
  <c r="J3672" i="6"/>
  <c r="J3673" i="6"/>
  <c r="J3674" i="6"/>
  <c r="J3675" i="6"/>
  <c r="J3676" i="6"/>
  <c r="J3677" i="6"/>
  <c r="J3678" i="6"/>
  <c r="J3679" i="6"/>
  <c r="J3680" i="6"/>
  <c r="J3681" i="6"/>
  <c r="J3682" i="6"/>
  <c r="J3683" i="6"/>
  <c r="J3684" i="6"/>
  <c r="J3685" i="6"/>
  <c r="J3686" i="6"/>
  <c r="J3687" i="6"/>
  <c r="J3688" i="6"/>
  <c r="J3689" i="6"/>
  <c r="J3690" i="6"/>
  <c r="J3691" i="6"/>
  <c r="J3692" i="6"/>
  <c r="J3693" i="6"/>
  <c r="J3694" i="6"/>
  <c r="J3695" i="6"/>
  <c r="J3696" i="6"/>
  <c r="J3697" i="6"/>
  <c r="J3698" i="6"/>
  <c r="J3699" i="6"/>
  <c r="J3700" i="6"/>
  <c r="J3701" i="6"/>
  <c r="J3702" i="6"/>
  <c r="J3703" i="6"/>
  <c r="J3704" i="6"/>
  <c r="J3705" i="6"/>
  <c r="J3706" i="6"/>
  <c r="J3707" i="6"/>
  <c r="J3708" i="6"/>
  <c r="J3709" i="6"/>
  <c r="J3710" i="6"/>
  <c r="J3711" i="6"/>
  <c r="J3712" i="6"/>
  <c r="J3713" i="6"/>
  <c r="J3714" i="6"/>
  <c r="J3715" i="6"/>
  <c r="J3716" i="6"/>
  <c r="J3717" i="6"/>
  <c r="J3718" i="6"/>
  <c r="J3719" i="6"/>
  <c r="J3720" i="6"/>
  <c r="J3721" i="6"/>
  <c r="J3722" i="6"/>
  <c r="J3723" i="6"/>
  <c r="J3724" i="6"/>
  <c r="J3725" i="6"/>
  <c r="J3726" i="6"/>
  <c r="J3727" i="6"/>
  <c r="J3728" i="6"/>
  <c r="J3729" i="6"/>
  <c r="J3730" i="6"/>
  <c r="J3731" i="6"/>
  <c r="J3732" i="6"/>
  <c r="J3733" i="6"/>
  <c r="J3734" i="6"/>
  <c r="J3735" i="6"/>
  <c r="J3736" i="6"/>
  <c r="J3737" i="6"/>
  <c r="J3738" i="6"/>
  <c r="J3739" i="6"/>
  <c r="J3740" i="6"/>
  <c r="J3741" i="6"/>
  <c r="J3742" i="6"/>
  <c r="J3743" i="6"/>
  <c r="J3744" i="6"/>
  <c r="J3745" i="6"/>
  <c r="J3746" i="6"/>
  <c r="J3747" i="6"/>
  <c r="J3748" i="6"/>
  <c r="J3749" i="6"/>
  <c r="J3750" i="6"/>
  <c r="J3751" i="6"/>
  <c r="J3752" i="6"/>
  <c r="J3753" i="6"/>
  <c r="J3754" i="6"/>
  <c r="J3755" i="6"/>
  <c r="J3756" i="6"/>
  <c r="J3757" i="6"/>
  <c r="J3758" i="6"/>
  <c r="J3759" i="6"/>
  <c r="J3760" i="6"/>
  <c r="J3761" i="6"/>
  <c r="J3762" i="6"/>
  <c r="J3763" i="6"/>
  <c r="J3764" i="6"/>
  <c r="J3765" i="6"/>
  <c r="J3766" i="6"/>
  <c r="J3767" i="6"/>
  <c r="J3768" i="6"/>
  <c r="J3769" i="6"/>
  <c r="J3770" i="6"/>
  <c r="J3771" i="6"/>
  <c r="J3772" i="6"/>
  <c r="J3773" i="6"/>
  <c r="J3774" i="6"/>
  <c r="J3775" i="6"/>
  <c r="J3776" i="6"/>
  <c r="J3777" i="6"/>
  <c r="J3778" i="6"/>
  <c r="J3779" i="6"/>
  <c r="J3780" i="6"/>
  <c r="J3781" i="6"/>
  <c r="J3782" i="6"/>
  <c r="J3783" i="6"/>
  <c r="J3784" i="6"/>
  <c r="J3785" i="6"/>
  <c r="J3786" i="6"/>
  <c r="J3787" i="6"/>
  <c r="J3788" i="6"/>
  <c r="J3789" i="6"/>
  <c r="J3790" i="6"/>
  <c r="J3791" i="6"/>
  <c r="J3792" i="6"/>
  <c r="J3793" i="6"/>
  <c r="J3794" i="6"/>
  <c r="J3795" i="6"/>
  <c r="J3796" i="6"/>
  <c r="J3797" i="6"/>
  <c r="J3798" i="6"/>
  <c r="J3799" i="6"/>
  <c r="J3800" i="6"/>
  <c r="J3801" i="6"/>
  <c r="J3802" i="6"/>
  <c r="J3803" i="6"/>
  <c r="J3804" i="6"/>
  <c r="J3805" i="6"/>
  <c r="J3806" i="6"/>
  <c r="J3807" i="6"/>
  <c r="J3808" i="6"/>
  <c r="J3809" i="6"/>
  <c r="J3810" i="6"/>
  <c r="J3811" i="6"/>
  <c r="J3812" i="6"/>
  <c r="J3813" i="6"/>
  <c r="J3814" i="6"/>
  <c r="J3815" i="6"/>
  <c r="J3816" i="6"/>
  <c r="J3817" i="6"/>
  <c r="J3818" i="6"/>
  <c r="J3819" i="6"/>
  <c r="J3820" i="6"/>
  <c r="J3821" i="6"/>
  <c r="J3822" i="6"/>
  <c r="J3823" i="6"/>
  <c r="J3824" i="6"/>
  <c r="J3825" i="6"/>
  <c r="J3826" i="6"/>
  <c r="J3827" i="6"/>
  <c r="J3828" i="6"/>
  <c r="J3829" i="6"/>
  <c r="J3830" i="6"/>
  <c r="J3831" i="6"/>
  <c r="J3832" i="6"/>
  <c r="J3833" i="6"/>
  <c r="J3834" i="6"/>
  <c r="J3835" i="6"/>
  <c r="J3836" i="6"/>
  <c r="J3837" i="6"/>
  <c r="J3838" i="6"/>
  <c r="J3839" i="6"/>
  <c r="J3840" i="6"/>
  <c r="J3841" i="6"/>
  <c r="J3842" i="6"/>
  <c r="J3843" i="6"/>
  <c r="J3844" i="6"/>
  <c r="J3845" i="6"/>
  <c r="J3846" i="6"/>
  <c r="J3847" i="6"/>
  <c r="J3848" i="6"/>
  <c r="J3849" i="6"/>
  <c r="J3850" i="6"/>
  <c r="J3851" i="6"/>
  <c r="J3852" i="6"/>
  <c r="J3853" i="6"/>
  <c r="J3854" i="6"/>
  <c r="J3855" i="6"/>
  <c r="J3856" i="6"/>
  <c r="J3857" i="6"/>
  <c r="J3858" i="6"/>
  <c r="J3859" i="6"/>
  <c r="J3860" i="6"/>
  <c r="J3861" i="6"/>
  <c r="J3862" i="6"/>
  <c r="J3863" i="6"/>
  <c r="J3864" i="6"/>
  <c r="J3865" i="6"/>
  <c r="J3866" i="6"/>
  <c r="J3867" i="6"/>
  <c r="J3868" i="6"/>
  <c r="J3869" i="6"/>
  <c r="J3870" i="6"/>
  <c r="J3871" i="6"/>
  <c r="J3872" i="6"/>
  <c r="J3873" i="6"/>
  <c r="J3874" i="6"/>
  <c r="J3875" i="6"/>
  <c r="J3876" i="6"/>
  <c r="J3877" i="6"/>
  <c r="J3878" i="6"/>
  <c r="J3879" i="6"/>
  <c r="J3880" i="6"/>
  <c r="J3881" i="6"/>
  <c r="J3882" i="6"/>
  <c r="J3883" i="6"/>
  <c r="J3884" i="6"/>
  <c r="J3885" i="6"/>
  <c r="J3886" i="6"/>
  <c r="J3887" i="6"/>
  <c r="J3888" i="6"/>
  <c r="J3889" i="6"/>
  <c r="J3890" i="6"/>
  <c r="J3891" i="6"/>
  <c r="J3892" i="6"/>
  <c r="J3893" i="6"/>
  <c r="J3894" i="6"/>
  <c r="J3895" i="6"/>
  <c r="J3896" i="6"/>
  <c r="J3897" i="6"/>
  <c r="J3898" i="6"/>
  <c r="J3899" i="6"/>
  <c r="J3900" i="6"/>
  <c r="J3901" i="6"/>
  <c r="J3902" i="6"/>
  <c r="J3903" i="6"/>
  <c r="J3904" i="6"/>
  <c r="J3905" i="6"/>
  <c r="J3906" i="6"/>
  <c r="J3907" i="6"/>
  <c r="J3908" i="6"/>
  <c r="J3909" i="6"/>
  <c r="J3910" i="6"/>
  <c r="J3911" i="6"/>
  <c r="J3912" i="6"/>
  <c r="J3913" i="6"/>
  <c r="J3914" i="6"/>
  <c r="J3915" i="6"/>
  <c r="J3916" i="6"/>
  <c r="J3917" i="6"/>
  <c r="J3918" i="6"/>
  <c r="J3919" i="6"/>
  <c r="J3920" i="6"/>
  <c r="J3921" i="6"/>
  <c r="J3922" i="6"/>
  <c r="J3923" i="6"/>
  <c r="J3924" i="6"/>
  <c r="J3925" i="6"/>
  <c r="J3926" i="6"/>
  <c r="J3927" i="6"/>
  <c r="J3928" i="6"/>
  <c r="J3929" i="6"/>
  <c r="J3930" i="6"/>
  <c r="J3931" i="6"/>
  <c r="J3932" i="6"/>
  <c r="J3933" i="6"/>
  <c r="J3934" i="6"/>
  <c r="J3935" i="6"/>
  <c r="J3936" i="6"/>
  <c r="J3937" i="6"/>
  <c r="J3938" i="6"/>
  <c r="J3939" i="6"/>
  <c r="J3940" i="6"/>
  <c r="J3941" i="6"/>
  <c r="J3942" i="6"/>
  <c r="J3943" i="6"/>
  <c r="J3944" i="6"/>
  <c r="J3945" i="6"/>
  <c r="J3946" i="6"/>
  <c r="J3947" i="6"/>
  <c r="J3948" i="6"/>
  <c r="J3949" i="6"/>
  <c r="J3950" i="6"/>
  <c r="J3951" i="6"/>
  <c r="J3952" i="6"/>
  <c r="J3953" i="6"/>
  <c r="J3954" i="6"/>
  <c r="J3955" i="6"/>
  <c r="J3956" i="6"/>
  <c r="J3957" i="6"/>
  <c r="J3958" i="6"/>
  <c r="J3959" i="6"/>
  <c r="J3960" i="6"/>
  <c r="J3961" i="6"/>
  <c r="J3962" i="6"/>
  <c r="J3963" i="6"/>
  <c r="J3964" i="6"/>
  <c r="J3965" i="6"/>
  <c r="J3966" i="6"/>
  <c r="J3967" i="6"/>
  <c r="J3968" i="6"/>
  <c r="J3969" i="6"/>
  <c r="J3970" i="6"/>
  <c r="J3971" i="6"/>
  <c r="J3972" i="6"/>
  <c r="J3973" i="6"/>
  <c r="J3974" i="6"/>
  <c r="J3975" i="6"/>
  <c r="J3976" i="6"/>
  <c r="J3977" i="6"/>
  <c r="J3978" i="6"/>
  <c r="J3979" i="6"/>
  <c r="J3980" i="6"/>
  <c r="J3981" i="6"/>
  <c r="J3982" i="6"/>
  <c r="J3983" i="6"/>
  <c r="J3984" i="6"/>
  <c r="J3985" i="6"/>
  <c r="J3986" i="6"/>
  <c r="J3987" i="6"/>
  <c r="J3988" i="6"/>
  <c r="J3989" i="6"/>
  <c r="J3990" i="6"/>
  <c r="J3991" i="6"/>
  <c r="J3992" i="6"/>
  <c r="J3993" i="6"/>
  <c r="J3994" i="6"/>
  <c r="J3995" i="6"/>
  <c r="J3996" i="6"/>
  <c r="J3997" i="6"/>
  <c r="J3998" i="6"/>
  <c r="J3999" i="6"/>
  <c r="J4000" i="6"/>
  <c r="J4001" i="6"/>
  <c r="J4002" i="6"/>
  <c r="J4003" i="6"/>
  <c r="J4004" i="6"/>
  <c r="J4005" i="6"/>
  <c r="J4006" i="6"/>
  <c r="J4007" i="6"/>
  <c r="J4008" i="6"/>
  <c r="J4009" i="6"/>
  <c r="J4010" i="6"/>
  <c r="J4011" i="6"/>
  <c r="J4012" i="6"/>
  <c r="J4013" i="6"/>
  <c r="J4014" i="6"/>
  <c r="J4015" i="6"/>
  <c r="J4016" i="6"/>
  <c r="J4017" i="6"/>
  <c r="J4018" i="6"/>
  <c r="J4019" i="6"/>
  <c r="J4020" i="6"/>
  <c r="J4021" i="6"/>
  <c r="J4022" i="6"/>
  <c r="J4023" i="6"/>
  <c r="J4024" i="6"/>
  <c r="J4025" i="6"/>
  <c r="J4026" i="6"/>
  <c r="J4027" i="6"/>
  <c r="J4028" i="6"/>
  <c r="J4029" i="6"/>
  <c r="J4030" i="6"/>
  <c r="J4031" i="6"/>
  <c r="J4032" i="6"/>
  <c r="J4033" i="6"/>
  <c r="J4034" i="6"/>
  <c r="J4035" i="6"/>
  <c r="J4036" i="6"/>
  <c r="J4037" i="6"/>
  <c r="J4038" i="6"/>
  <c r="J4039" i="6"/>
  <c r="J4040" i="6"/>
  <c r="J4041" i="6"/>
  <c r="J4042" i="6"/>
  <c r="J4043" i="6"/>
  <c r="J4044" i="6"/>
  <c r="J4045" i="6"/>
  <c r="J4046" i="6"/>
  <c r="J4047" i="6"/>
  <c r="J4048" i="6"/>
  <c r="J4049" i="6"/>
  <c r="J4050" i="6"/>
  <c r="J4051" i="6"/>
  <c r="J4052" i="6"/>
  <c r="J4053" i="6"/>
  <c r="J4054" i="6"/>
  <c r="J4055" i="6"/>
  <c r="J4056" i="6"/>
  <c r="J4057" i="6"/>
  <c r="J4058" i="6"/>
  <c r="J4059" i="6"/>
  <c r="J4060" i="6"/>
  <c r="J4061" i="6"/>
  <c r="J4062" i="6"/>
  <c r="J4063" i="6"/>
  <c r="J4064" i="6"/>
  <c r="J4065" i="6"/>
  <c r="J4066" i="6"/>
  <c r="J4067" i="6"/>
  <c r="J4068" i="6"/>
  <c r="J4069" i="6"/>
  <c r="J4070" i="6"/>
  <c r="J4071" i="6"/>
  <c r="J4072" i="6"/>
  <c r="J4073" i="6"/>
  <c r="J4074" i="6"/>
  <c r="J4075" i="6"/>
  <c r="J4076" i="6"/>
  <c r="J4077" i="6"/>
  <c r="J4078" i="6"/>
  <c r="J4079" i="6"/>
  <c r="J4080" i="6"/>
  <c r="J4081" i="6"/>
  <c r="J4082" i="6"/>
  <c r="J4083" i="6"/>
  <c r="J4084" i="6"/>
  <c r="J4085" i="6"/>
  <c r="J4086" i="6"/>
  <c r="J4087" i="6"/>
  <c r="J4088" i="6"/>
  <c r="J4089" i="6"/>
  <c r="J4090" i="6"/>
  <c r="J4091" i="6"/>
  <c r="J4092" i="6"/>
  <c r="J4093" i="6"/>
  <c r="J4094" i="6"/>
  <c r="J4095" i="6"/>
  <c r="J4096" i="6"/>
  <c r="J4097" i="6"/>
  <c r="J4098" i="6"/>
  <c r="J4099" i="6"/>
  <c r="J4100" i="6"/>
  <c r="J4101" i="6"/>
  <c r="J4102" i="6"/>
  <c r="J4103" i="6"/>
  <c r="J4104" i="6"/>
  <c r="J4105" i="6"/>
  <c r="J4106" i="6"/>
  <c r="J4107" i="6"/>
  <c r="J4108" i="6"/>
  <c r="J4109" i="6"/>
  <c r="J4110" i="6"/>
  <c r="J4111" i="6"/>
  <c r="J4112" i="6"/>
  <c r="J4113" i="6"/>
  <c r="J4114" i="6"/>
  <c r="J4115" i="6"/>
  <c r="J4116" i="6"/>
  <c r="J4117" i="6"/>
  <c r="J4118" i="6"/>
  <c r="J4119" i="6"/>
  <c r="J4120" i="6"/>
  <c r="J4121" i="6"/>
  <c r="J4122" i="6"/>
  <c r="J4123" i="6"/>
  <c r="J4124" i="6"/>
  <c r="J4125" i="6"/>
  <c r="J4126" i="6"/>
  <c r="J4127" i="6"/>
  <c r="J4128" i="6"/>
  <c r="J4129" i="6"/>
  <c r="J4130" i="6"/>
  <c r="J4131" i="6"/>
  <c r="J4132" i="6"/>
  <c r="J4133" i="6"/>
  <c r="J4134" i="6"/>
  <c r="J4135" i="6"/>
  <c r="J4136" i="6"/>
  <c r="J4137" i="6"/>
  <c r="J4138" i="6"/>
  <c r="J4139" i="6"/>
  <c r="J4140" i="6"/>
  <c r="J4141" i="6"/>
  <c r="J4142" i="6"/>
  <c r="J4143" i="6"/>
  <c r="J4144" i="6"/>
  <c r="J4145" i="6"/>
  <c r="J4146" i="6"/>
  <c r="J4147" i="6"/>
  <c r="J4148" i="6"/>
  <c r="J4149" i="6"/>
  <c r="J4150" i="6"/>
  <c r="J4151" i="6"/>
  <c r="J4152" i="6"/>
  <c r="J4153" i="6"/>
  <c r="J4154" i="6"/>
  <c r="J4155" i="6"/>
  <c r="J4156" i="6"/>
  <c r="J4157" i="6"/>
  <c r="J4158" i="6"/>
  <c r="J4159" i="6"/>
  <c r="J4160" i="6"/>
  <c r="J4161" i="6"/>
  <c r="J4162" i="6"/>
  <c r="J4163" i="6"/>
  <c r="J4164" i="6"/>
  <c r="J4165" i="6"/>
  <c r="J4166" i="6"/>
  <c r="J4167" i="6"/>
  <c r="J4168" i="6"/>
  <c r="J4169" i="6"/>
  <c r="J4170" i="6"/>
  <c r="J4171" i="6"/>
  <c r="J4172" i="6"/>
  <c r="J4173" i="6"/>
  <c r="J4174" i="6"/>
  <c r="J4175" i="6"/>
  <c r="J4176" i="6"/>
  <c r="J4177" i="6"/>
  <c r="J4178" i="6"/>
  <c r="J4179" i="6"/>
  <c r="J4180" i="6"/>
  <c r="J4181" i="6"/>
  <c r="J4182" i="6"/>
  <c r="J4183" i="6"/>
  <c r="J4184" i="6"/>
  <c r="J4185" i="6"/>
  <c r="J4186" i="6"/>
  <c r="J4187" i="6"/>
  <c r="J4188" i="6"/>
  <c r="J4189" i="6"/>
  <c r="J4190" i="6"/>
  <c r="J4191" i="6"/>
  <c r="J4192" i="6"/>
  <c r="J4193" i="6"/>
  <c r="J4194" i="6"/>
  <c r="J4195" i="6"/>
  <c r="J4196" i="6"/>
  <c r="J4197" i="6"/>
  <c r="J4198" i="6"/>
  <c r="J4199" i="6"/>
  <c r="J4200" i="6"/>
  <c r="J4201" i="6"/>
  <c r="J4202" i="6"/>
  <c r="J4203" i="6"/>
  <c r="J4204" i="6"/>
  <c r="J4205" i="6"/>
  <c r="J4206" i="6"/>
  <c r="J4207" i="6"/>
  <c r="J4208" i="6"/>
  <c r="J4209" i="6"/>
  <c r="J4210" i="6"/>
  <c r="J4211" i="6"/>
  <c r="J4212" i="6"/>
  <c r="J4213" i="6"/>
  <c r="J4214" i="6"/>
  <c r="J4215" i="6"/>
  <c r="J4216" i="6"/>
  <c r="J4217" i="6"/>
  <c r="J4218" i="6"/>
  <c r="J4219" i="6"/>
  <c r="J4220" i="6"/>
  <c r="J4221" i="6"/>
  <c r="J4222" i="6"/>
  <c r="J4223" i="6"/>
  <c r="J4224" i="6"/>
  <c r="J4225" i="6"/>
  <c r="J4226" i="6"/>
  <c r="J4227" i="6"/>
  <c r="J4228" i="6"/>
  <c r="J4229" i="6"/>
  <c r="J4230" i="6"/>
  <c r="J4231" i="6"/>
  <c r="J4232" i="6"/>
  <c r="J4233" i="6"/>
  <c r="J4234" i="6"/>
  <c r="J4235" i="6"/>
  <c r="J4236" i="6"/>
  <c r="J4237" i="6"/>
  <c r="J4238" i="6"/>
  <c r="J4239" i="6"/>
  <c r="J4240" i="6"/>
  <c r="J4241" i="6"/>
  <c r="J4242" i="6"/>
  <c r="J4243" i="6"/>
  <c r="J4244" i="6"/>
  <c r="J4245" i="6"/>
  <c r="J4246" i="6"/>
  <c r="J4247" i="6"/>
  <c r="J4248" i="6"/>
  <c r="J4249" i="6"/>
  <c r="J4250" i="6"/>
  <c r="J4251" i="6"/>
  <c r="J4252" i="6"/>
  <c r="J4253" i="6"/>
  <c r="J4254" i="6"/>
  <c r="J4255" i="6"/>
  <c r="J4256" i="6"/>
  <c r="J4257" i="6"/>
  <c r="J4258" i="6"/>
  <c r="J4259" i="6"/>
  <c r="J4260" i="6"/>
  <c r="J4261" i="6"/>
  <c r="J4262" i="6"/>
  <c r="J4263" i="6"/>
  <c r="J4264" i="6"/>
  <c r="J4265" i="6"/>
  <c r="J4266" i="6"/>
  <c r="J4267" i="6"/>
  <c r="J4268" i="6"/>
  <c r="J4269" i="6"/>
  <c r="J4270" i="6"/>
  <c r="J4271" i="6"/>
  <c r="J4272" i="6"/>
  <c r="J4273" i="6"/>
  <c r="J4274" i="6"/>
  <c r="J4275" i="6"/>
  <c r="J4276" i="6"/>
  <c r="J4277" i="6"/>
  <c r="J4278" i="6"/>
  <c r="J4279" i="6"/>
  <c r="J4280" i="6"/>
  <c r="J4281" i="6"/>
  <c r="J4282" i="6"/>
  <c r="J4283" i="6"/>
  <c r="J4284" i="6"/>
  <c r="J4285" i="6"/>
  <c r="J4286" i="6"/>
  <c r="J4287" i="6"/>
  <c r="J4288" i="6"/>
  <c r="J4289" i="6"/>
  <c r="J4290" i="6"/>
  <c r="J4291" i="6"/>
  <c r="J4292" i="6"/>
  <c r="J4293" i="6"/>
  <c r="J4294" i="6"/>
  <c r="J4295" i="6"/>
  <c r="J4296" i="6"/>
  <c r="J4297" i="6"/>
  <c r="J4298" i="6"/>
  <c r="J4299" i="6"/>
  <c r="J4300" i="6"/>
  <c r="J4301" i="6"/>
  <c r="J4302" i="6"/>
  <c r="J4303" i="6"/>
  <c r="J4304" i="6"/>
  <c r="J4305" i="6"/>
  <c r="J4306" i="6"/>
  <c r="J4307" i="6"/>
  <c r="J4308" i="6"/>
  <c r="J4309" i="6"/>
  <c r="J4310" i="6"/>
  <c r="J4311" i="6"/>
  <c r="J4312" i="6"/>
  <c r="J4313" i="6"/>
  <c r="J4314" i="6"/>
  <c r="J4315" i="6"/>
  <c r="J4316" i="6"/>
  <c r="J4317" i="6"/>
  <c r="J4318" i="6"/>
  <c r="J4319" i="6"/>
  <c r="J4320" i="6"/>
  <c r="J4321" i="6"/>
  <c r="J4322" i="6"/>
  <c r="J4323" i="6"/>
  <c r="J4324" i="6"/>
  <c r="J4325" i="6"/>
  <c r="J4326" i="6"/>
  <c r="J4327" i="6"/>
  <c r="J4328" i="6"/>
  <c r="J4329" i="6"/>
  <c r="J4330" i="6"/>
  <c r="J4331" i="6"/>
  <c r="J4332" i="6"/>
  <c r="J4333" i="6"/>
  <c r="J4334" i="6"/>
  <c r="J4335" i="6"/>
  <c r="J4336" i="6"/>
  <c r="J4337" i="6"/>
  <c r="J4338" i="6"/>
  <c r="J4339" i="6"/>
  <c r="J4340" i="6"/>
  <c r="J4341" i="6"/>
  <c r="J4342" i="6"/>
  <c r="J4343" i="6"/>
  <c r="J4344" i="6"/>
  <c r="J4345" i="6"/>
  <c r="J4346" i="6"/>
  <c r="J4347" i="6"/>
  <c r="J4348" i="6"/>
  <c r="J4349" i="6"/>
  <c r="J4350" i="6"/>
  <c r="J4351" i="6"/>
  <c r="J4352" i="6"/>
  <c r="J4353" i="6"/>
  <c r="J4354" i="6"/>
  <c r="J4355" i="6"/>
  <c r="J4356" i="6"/>
  <c r="J4357" i="6"/>
  <c r="J4358" i="6"/>
  <c r="J4359" i="6"/>
  <c r="J4360" i="6"/>
  <c r="J4361" i="6"/>
  <c r="J4362" i="6"/>
  <c r="J4363" i="6"/>
  <c r="J4364" i="6"/>
  <c r="J4365" i="6"/>
  <c r="J4366" i="6"/>
  <c r="J4367" i="6"/>
  <c r="J4368" i="6"/>
  <c r="J4369" i="6"/>
  <c r="J4370" i="6"/>
  <c r="J4371" i="6"/>
  <c r="J4372" i="6"/>
  <c r="J4373" i="6"/>
  <c r="J4374" i="6"/>
  <c r="J4375" i="6"/>
  <c r="J4376" i="6"/>
  <c r="J4377" i="6"/>
  <c r="J4378" i="6"/>
  <c r="J4379" i="6"/>
  <c r="J4380" i="6"/>
  <c r="J4381" i="6"/>
  <c r="J4382" i="6"/>
  <c r="J4383" i="6"/>
  <c r="J4384" i="6"/>
  <c r="J4385" i="6"/>
  <c r="J4386" i="6"/>
  <c r="J4387" i="6"/>
  <c r="J4388" i="6"/>
  <c r="J4389" i="6"/>
  <c r="J4390" i="6"/>
  <c r="J4391" i="6"/>
  <c r="J4392" i="6"/>
  <c r="J4393" i="6"/>
  <c r="J4394" i="6"/>
  <c r="J4395" i="6"/>
  <c r="J4396" i="6"/>
  <c r="J4397" i="6"/>
  <c r="J4398" i="6"/>
  <c r="J4399" i="6"/>
  <c r="J4400" i="6"/>
  <c r="J4401" i="6"/>
  <c r="J4402" i="6"/>
  <c r="J4403" i="6"/>
  <c r="J4404" i="6"/>
  <c r="J4405" i="6"/>
  <c r="J4406" i="6"/>
  <c r="J4407" i="6"/>
  <c r="J4408" i="6"/>
  <c r="J4409" i="6"/>
  <c r="J4410" i="6"/>
  <c r="J4411" i="6"/>
  <c r="J4412" i="6"/>
  <c r="J4413" i="6"/>
  <c r="J4414" i="6"/>
  <c r="J4415" i="6"/>
  <c r="J4416" i="6"/>
  <c r="J4417" i="6"/>
  <c r="J4418" i="6"/>
  <c r="J4419" i="6"/>
  <c r="J4420" i="6"/>
  <c r="J4421" i="6"/>
  <c r="J4422" i="6"/>
  <c r="J4423" i="6"/>
  <c r="J4424" i="6"/>
  <c r="J4425" i="6"/>
  <c r="J4426" i="6"/>
  <c r="J4427" i="6"/>
  <c r="J4428" i="6"/>
  <c r="J4429" i="6"/>
  <c r="J4430" i="6"/>
  <c r="J4431" i="6"/>
  <c r="J4432" i="6"/>
  <c r="J4433" i="6"/>
  <c r="J4434" i="6"/>
  <c r="J4435" i="6"/>
  <c r="J4436" i="6"/>
  <c r="J4437" i="6"/>
  <c r="J4438" i="6"/>
  <c r="J4439" i="6"/>
  <c r="J4440" i="6"/>
  <c r="J4441" i="6"/>
  <c r="J4442" i="6"/>
  <c r="J4443" i="6"/>
  <c r="J4444" i="6"/>
  <c r="J4445" i="6"/>
  <c r="J4446" i="6"/>
  <c r="J4447" i="6"/>
  <c r="J4448" i="6"/>
  <c r="J4449" i="6"/>
  <c r="J4450" i="6"/>
  <c r="J4451" i="6"/>
  <c r="J4452" i="6"/>
  <c r="J4453" i="6"/>
  <c r="J4454" i="6"/>
  <c r="J4455" i="6"/>
  <c r="J4456" i="6"/>
  <c r="J4457" i="6"/>
  <c r="J4458" i="6"/>
  <c r="J4459" i="6"/>
  <c r="J4460" i="6"/>
  <c r="J4461" i="6"/>
  <c r="J4462" i="6"/>
  <c r="J4463" i="6"/>
  <c r="J4464" i="6"/>
  <c r="J4465" i="6"/>
  <c r="J4466" i="6"/>
  <c r="J4467" i="6"/>
  <c r="J4468" i="6"/>
  <c r="J4469" i="6"/>
  <c r="J4470" i="6"/>
  <c r="J4471" i="6"/>
  <c r="J4472" i="6"/>
  <c r="J4473" i="6"/>
  <c r="J4474" i="6"/>
  <c r="J4475" i="6"/>
  <c r="J4476" i="6"/>
  <c r="J4477" i="6"/>
  <c r="J4478" i="6"/>
  <c r="J4479" i="6"/>
  <c r="J4480" i="6"/>
  <c r="J4481" i="6"/>
  <c r="J4482" i="6"/>
  <c r="J4483" i="6"/>
  <c r="J4484" i="6"/>
  <c r="J4485" i="6"/>
  <c r="J4486" i="6"/>
  <c r="J4487" i="6"/>
  <c r="J4488" i="6"/>
  <c r="J4489" i="6"/>
  <c r="J4490" i="6"/>
  <c r="J4491" i="6"/>
  <c r="J4492" i="6"/>
  <c r="J4493" i="6"/>
  <c r="J4494" i="6"/>
  <c r="J4495" i="6"/>
  <c r="J4496" i="6"/>
  <c r="J4497" i="6"/>
  <c r="J4498" i="6"/>
  <c r="J4499" i="6"/>
  <c r="J4500" i="6"/>
  <c r="J4501" i="6"/>
  <c r="J4502" i="6"/>
  <c r="J4503" i="6"/>
  <c r="J4504" i="6"/>
  <c r="J4505" i="6"/>
  <c r="J4506" i="6"/>
  <c r="J4507" i="6"/>
  <c r="J4508" i="6"/>
  <c r="J4509" i="6"/>
  <c r="J4510" i="6"/>
  <c r="J4511" i="6"/>
  <c r="J4512" i="6"/>
  <c r="J4513" i="6"/>
  <c r="J4514" i="6"/>
  <c r="J4515" i="6"/>
  <c r="J4516" i="6"/>
  <c r="J4517" i="6"/>
  <c r="J4518" i="6"/>
  <c r="J4519" i="6"/>
  <c r="J4520" i="6"/>
  <c r="J4521" i="6"/>
  <c r="J4522" i="6"/>
  <c r="J4523" i="6"/>
  <c r="J4524" i="6"/>
  <c r="J4525" i="6"/>
  <c r="J4526" i="6"/>
  <c r="J4527" i="6"/>
  <c r="J4528" i="6"/>
  <c r="J4529" i="6"/>
  <c r="J4530" i="6"/>
  <c r="J4531" i="6"/>
  <c r="J4532" i="6"/>
  <c r="J4533" i="6"/>
  <c r="J4534" i="6"/>
  <c r="J4535" i="6"/>
  <c r="J4536" i="6"/>
  <c r="J4537" i="6"/>
  <c r="J4538" i="6"/>
  <c r="J4539" i="6"/>
  <c r="J4540" i="6"/>
  <c r="J4541" i="6"/>
  <c r="J4542" i="6"/>
  <c r="J4543" i="6"/>
  <c r="J4544" i="6"/>
  <c r="J4545" i="6"/>
  <c r="J4546" i="6"/>
  <c r="J4547" i="6"/>
  <c r="J4548" i="6"/>
  <c r="J4549" i="6"/>
  <c r="J4550" i="6"/>
  <c r="J4551" i="6"/>
  <c r="J4552" i="6"/>
  <c r="J4553" i="6"/>
  <c r="J4554" i="6"/>
  <c r="J4555" i="6"/>
  <c r="J4556" i="6"/>
  <c r="J4557" i="6"/>
  <c r="J4558" i="6"/>
  <c r="J4559" i="6"/>
  <c r="J4560" i="6"/>
  <c r="J4561" i="6"/>
  <c r="J4562" i="6"/>
  <c r="J4563" i="6"/>
  <c r="J4564" i="6"/>
  <c r="J4565" i="6"/>
  <c r="J4566" i="6"/>
  <c r="J4567" i="6"/>
  <c r="J4568" i="6"/>
  <c r="J4569" i="6"/>
  <c r="J4570" i="6"/>
  <c r="J4571" i="6"/>
  <c r="J4572" i="6"/>
  <c r="J4573" i="6"/>
  <c r="J4574" i="6"/>
  <c r="J4575" i="6"/>
  <c r="J4576" i="6"/>
  <c r="J4577" i="6"/>
  <c r="J4578" i="6"/>
  <c r="J4579" i="6"/>
  <c r="J4580" i="6"/>
  <c r="J4581" i="6"/>
  <c r="J4582" i="6"/>
  <c r="J4583" i="6"/>
  <c r="J4584" i="6"/>
  <c r="J4585" i="6"/>
  <c r="J4586" i="6"/>
  <c r="J4587" i="6"/>
  <c r="J4588" i="6"/>
  <c r="J4589" i="6"/>
  <c r="J4590" i="6"/>
  <c r="J4591" i="6"/>
  <c r="J4592" i="6"/>
  <c r="J4593" i="6"/>
  <c r="J4594" i="6"/>
  <c r="J4595" i="6"/>
  <c r="J4596" i="6"/>
  <c r="J4597" i="6"/>
  <c r="J4598" i="6"/>
  <c r="J4599" i="6"/>
  <c r="J4600" i="6"/>
  <c r="J4601" i="6"/>
  <c r="J4602" i="6"/>
  <c r="J4603" i="6"/>
  <c r="J4604" i="6"/>
  <c r="J4605" i="6"/>
  <c r="J4606" i="6"/>
  <c r="J4607" i="6"/>
  <c r="J4608" i="6"/>
  <c r="J4609" i="6"/>
  <c r="J4610" i="6"/>
  <c r="J4611" i="6"/>
  <c r="J4612" i="6"/>
  <c r="J4613" i="6"/>
  <c r="J4614" i="6"/>
  <c r="J4615" i="6"/>
  <c r="J4616" i="6"/>
  <c r="J4617" i="6"/>
  <c r="J4618" i="6"/>
  <c r="J4619" i="6"/>
  <c r="J4620" i="6"/>
  <c r="J4621" i="6"/>
  <c r="J4622" i="6"/>
  <c r="J4623" i="6"/>
  <c r="J4624" i="6"/>
  <c r="J4625" i="6"/>
  <c r="J4626" i="6"/>
  <c r="J4627" i="6"/>
  <c r="J4628" i="6"/>
  <c r="J4629" i="6"/>
  <c r="J4630" i="6"/>
  <c r="J4631" i="6"/>
  <c r="J4632" i="6"/>
  <c r="J4633" i="6"/>
  <c r="J4634" i="6"/>
  <c r="J4635" i="6"/>
  <c r="J4636" i="6"/>
  <c r="J4637" i="6"/>
  <c r="J4638" i="6"/>
  <c r="J4639" i="6"/>
  <c r="J4640" i="6"/>
  <c r="J4641" i="6"/>
  <c r="J4642" i="6"/>
  <c r="J4643" i="6"/>
  <c r="J4644" i="6"/>
  <c r="J4645" i="6"/>
  <c r="J4646" i="6"/>
  <c r="J4647" i="6"/>
  <c r="J4648" i="6"/>
  <c r="J4649" i="6"/>
  <c r="J4650" i="6"/>
  <c r="J4651" i="6"/>
  <c r="J4652" i="6"/>
  <c r="J4653" i="6"/>
  <c r="J4654" i="6"/>
  <c r="J4655" i="6"/>
  <c r="J4656" i="6"/>
  <c r="J4657" i="6"/>
  <c r="J4658" i="6"/>
  <c r="J4659" i="6"/>
  <c r="J4660" i="6"/>
  <c r="J4661" i="6"/>
  <c r="J4662" i="6"/>
  <c r="J4663" i="6"/>
  <c r="J4664" i="6"/>
  <c r="J4665" i="6"/>
  <c r="J4666" i="6"/>
  <c r="J4667" i="6"/>
  <c r="J4668" i="6"/>
  <c r="J4669" i="6"/>
  <c r="J4670" i="6"/>
  <c r="J4671" i="6"/>
  <c r="J4672" i="6"/>
  <c r="J4673" i="6"/>
  <c r="J4674" i="6"/>
  <c r="J4675" i="6"/>
  <c r="J4676" i="6"/>
  <c r="J4677" i="6"/>
  <c r="J4678" i="6"/>
  <c r="J4679" i="6"/>
  <c r="J4680" i="6"/>
  <c r="J4681" i="6"/>
  <c r="J4682" i="6"/>
  <c r="J4683" i="6"/>
  <c r="J4684" i="6"/>
  <c r="J4685" i="6"/>
  <c r="J4686" i="6"/>
  <c r="J4687" i="6"/>
  <c r="J4688" i="6"/>
  <c r="J4689" i="6"/>
  <c r="J4690" i="6"/>
  <c r="J4691" i="6"/>
  <c r="J4692" i="6"/>
  <c r="J4693" i="6"/>
  <c r="J4694" i="6"/>
  <c r="J4695" i="6"/>
  <c r="J4696" i="6"/>
  <c r="J4697" i="6"/>
  <c r="J4698" i="6"/>
  <c r="J4699" i="6"/>
  <c r="J4700" i="6"/>
  <c r="J4701" i="6"/>
  <c r="J4702" i="6"/>
  <c r="J4703" i="6"/>
  <c r="J4704" i="6"/>
  <c r="J4705" i="6"/>
  <c r="J4706" i="6"/>
  <c r="J4707" i="6"/>
  <c r="J4708" i="6"/>
  <c r="J4709" i="6"/>
  <c r="J4710" i="6"/>
  <c r="J4711" i="6"/>
  <c r="J4712" i="6"/>
  <c r="J4713" i="6"/>
  <c r="J4714" i="6"/>
  <c r="J4715" i="6"/>
  <c r="J4716" i="6"/>
  <c r="J4717" i="6"/>
  <c r="J4718" i="6"/>
  <c r="J4719" i="6"/>
  <c r="J4720" i="6"/>
  <c r="J4721" i="6"/>
  <c r="J4722" i="6"/>
  <c r="J4723" i="6"/>
  <c r="J4724" i="6"/>
  <c r="J4725" i="6"/>
  <c r="J4726" i="6"/>
  <c r="J4727" i="6"/>
  <c r="J4728" i="6"/>
  <c r="J4729" i="6"/>
  <c r="J4730" i="6"/>
  <c r="J4731" i="6"/>
  <c r="J4732" i="6"/>
  <c r="J4733" i="6"/>
  <c r="J4734" i="6"/>
  <c r="J4735" i="6"/>
  <c r="J4736" i="6"/>
  <c r="J4737" i="6"/>
  <c r="J4738" i="6"/>
  <c r="J4739" i="6"/>
  <c r="J4740" i="6"/>
  <c r="J4741" i="6"/>
  <c r="J4742" i="6"/>
  <c r="J4743" i="6"/>
  <c r="J4744" i="6"/>
  <c r="J4745" i="6"/>
  <c r="J4746" i="6"/>
  <c r="J4747" i="6"/>
  <c r="J4748" i="6"/>
  <c r="J4749" i="6"/>
  <c r="J4750" i="6"/>
  <c r="J4751" i="6"/>
  <c r="J4752" i="6"/>
  <c r="J4753" i="6"/>
  <c r="J4754" i="6"/>
  <c r="J4755" i="6"/>
  <c r="J4756" i="6"/>
  <c r="J4757" i="6"/>
  <c r="J4758" i="6"/>
  <c r="J4759" i="6"/>
  <c r="J4760" i="6"/>
  <c r="J4761" i="6"/>
  <c r="J4762" i="6"/>
  <c r="J4763" i="6"/>
  <c r="J4764" i="6"/>
  <c r="J4765" i="6"/>
  <c r="J4766" i="6"/>
  <c r="J4767" i="6"/>
  <c r="J4768" i="6"/>
  <c r="J4769" i="6"/>
  <c r="J4770" i="6"/>
  <c r="J4771" i="6"/>
  <c r="J4772" i="6"/>
  <c r="J4773" i="6"/>
  <c r="J4774" i="6"/>
  <c r="J4775" i="6"/>
  <c r="J4776" i="6"/>
  <c r="J4777" i="6"/>
  <c r="J4778" i="6"/>
  <c r="J4779" i="6"/>
  <c r="J4780" i="6"/>
  <c r="J4781" i="6"/>
  <c r="J4782" i="6"/>
  <c r="J4783" i="6"/>
  <c r="J4784" i="6"/>
  <c r="J4785" i="6"/>
  <c r="J4786" i="6"/>
  <c r="J4787" i="6"/>
  <c r="J4788" i="6"/>
  <c r="J4789" i="6"/>
  <c r="J4790" i="6"/>
  <c r="J4791" i="6"/>
  <c r="J4792" i="6"/>
  <c r="J4793" i="6"/>
  <c r="J4794" i="6"/>
  <c r="J4795" i="6"/>
  <c r="J4796" i="6"/>
  <c r="J4797" i="6"/>
  <c r="J4798" i="6"/>
  <c r="J4799" i="6"/>
  <c r="J4800" i="6"/>
  <c r="J4801" i="6"/>
  <c r="J4802" i="6"/>
  <c r="J4803" i="6"/>
  <c r="J4804" i="6"/>
  <c r="J4805" i="6"/>
  <c r="J4806" i="6"/>
  <c r="J4807" i="6"/>
  <c r="J4808" i="6"/>
  <c r="J4809" i="6"/>
  <c r="J4810" i="6"/>
  <c r="J4811" i="6"/>
  <c r="J4812" i="6"/>
  <c r="J4813" i="6"/>
  <c r="J4814" i="6"/>
  <c r="J4815" i="6"/>
  <c r="J4816" i="6"/>
  <c r="J4817" i="6"/>
  <c r="J4818" i="6"/>
  <c r="J4819" i="6"/>
  <c r="J4820" i="6"/>
  <c r="J4821" i="6"/>
  <c r="J4822" i="6"/>
  <c r="J4823" i="6"/>
  <c r="J4824" i="6"/>
  <c r="J4825" i="6"/>
  <c r="J4826" i="6"/>
  <c r="J4827" i="6"/>
  <c r="J4828" i="6"/>
  <c r="J4829" i="6"/>
  <c r="J4830" i="6"/>
  <c r="J4831" i="6"/>
  <c r="J4832" i="6"/>
  <c r="J4833" i="6"/>
  <c r="J4834" i="6"/>
  <c r="J4835" i="6"/>
  <c r="J4836" i="6"/>
  <c r="J4837" i="6"/>
  <c r="J4838" i="6"/>
  <c r="J4839" i="6"/>
  <c r="J4840" i="6"/>
  <c r="J4841" i="6"/>
  <c r="J4842" i="6"/>
  <c r="J4843" i="6"/>
  <c r="J4844" i="6"/>
  <c r="J4845" i="6"/>
  <c r="J4846" i="6"/>
  <c r="J4847" i="6"/>
  <c r="J4848" i="6"/>
  <c r="J4849" i="6"/>
  <c r="J4850" i="6"/>
  <c r="J4851" i="6"/>
  <c r="J4852" i="6"/>
  <c r="J4853" i="6"/>
  <c r="J4854" i="6"/>
  <c r="J4855" i="6"/>
  <c r="J4856" i="6"/>
  <c r="J4857" i="6"/>
  <c r="J4858" i="6"/>
  <c r="J4859" i="6"/>
  <c r="J4860" i="6"/>
  <c r="J4861" i="6"/>
  <c r="J4862" i="6"/>
  <c r="J4863" i="6"/>
  <c r="J4864" i="6"/>
  <c r="J4865" i="6"/>
  <c r="J4866" i="6"/>
  <c r="J4867" i="6"/>
  <c r="J4868" i="6"/>
  <c r="J4869" i="6"/>
  <c r="J4870" i="6"/>
  <c r="J4871" i="6"/>
  <c r="J4872" i="6"/>
  <c r="J4873" i="6"/>
  <c r="J4874" i="6"/>
  <c r="J4875" i="6"/>
  <c r="J4876" i="6"/>
  <c r="J4877" i="6"/>
  <c r="J4878" i="6"/>
  <c r="J4879" i="6"/>
  <c r="J4880" i="6"/>
  <c r="J4881" i="6"/>
  <c r="J4882" i="6"/>
  <c r="J4883" i="6"/>
  <c r="J4884" i="6"/>
  <c r="J4885" i="6"/>
  <c r="J4886" i="6"/>
  <c r="J4887" i="6"/>
  <c r="J4888" i="6"/>
  <c r="J4889" i="6"/>
  <c r="J4890" i="6"/>
  <c r="J4891" i="6"/>
  <c r="J4892" i="6"/>
  <c r="J4893" i="6"/>
  <c r="J4894" i="6"/>
  <c r="J4895" i="6"/>
  <c r="J4896" i="6"/>
  <c r="J4897" i="6"/>
  <c r="J4898" i="6"/>
  <c r="J4899" i="6"/>
  <c r="J4900" i="6"/>
  <c r="J4901" i="6"/>
  <c r="J4902" i="6"/>
  <c r="J4903" i="6"/>
  <c r="J4904" i="6"/>
  <c r="J4905" i="6"/>
  <c r="J4906" i="6"/>
  <c r="J4907" i="6"/>
  <c r="J4908" i="6"/>
  <c r="J4909" i="6"/>
  <c r="J4910" i="6"/>
  <c r="J4911" i="6"/>
  <c r="J4912" i="6"/>
  <c r="J4913" i="6"/>
  <c r="J4914" i="6"/>
  <c r="J4915" i="6"/>
  <c r="J4916" i="6"/>
  <c r="J4917" i="6"/>
  <c r="J4918" i="6"/>
  <c r="J4919" i="6"/>
  <c r="J4920" i="6"/>
  <c r="J4921" i="6"/>
  <c r="J4922" i="6"/>
  <c r="J4923" i="6"/>
  <c r="J4924" i="6"/>
  <c r="J4925" i="6"/>
  <c r="J4926" i="6"/>
  <c r="J4927" i="6"/>
  <c r="J4928" i="6"/>
  <c r="J4929" i="6"/>
  <c r="J4930" i="6"/>
  <c r="J4931" i="6"/>
  <c r="J4932" i="6"/>
  <c r="J4933" i="6"/>
  <c r="J4934" i="6"/>
  <c r="J4935" i="6"/>
  <c r="J4936" i="6"/>
  <c r="J4937" i="6"/>
  <c r="J4938" i="6"/>
  <c r="J4939" i="6"/>
  <c r="J4940" i="6"/>
  <c r="J4941" i="6"/>
  <c r="J4942" i="6"/>
  <c r="J4943" i="6"/>
  <c r="J4944" i="6"/>
  <c r="J4945" i="6"/>
  <c r="J4946" i="6"/>
  <c r="J4947" i="6"/>
  <c r="J4948" i="6"/>
  <c r="J4949" i="6"/>
  <c r="J4950" i="6"/>
  <c r="J4951" i="6"/>
  <c r="J4952" i="6"/>
  <c r="J4953" i="6"/>
  <c r="J4954" i="6"/>
  <c r="J4955" i="6"/>
  <c r="J4956" i="6"/>
  <c r="J4957" i="6"/>
  <c r="J4958" i="6"/>
  <c r="J4959" i="6"/>
  <c r="J4960" i="6"/>
  <c r="J4961" i="6"/>
  <c r="J4962" i="6"/>
  <c r="J4963" i="6"/>
  <c r="J4964" i="6"/>
  <c r="J4965" i="6"/>
  <c r="J4966" i="6"/>
  <c r="J4967" i="6"/>
  <c r="J4968" i="6"/>
  <c r="J4969" i="6"/>
  <c r="J4970" i="6"/>
  <c r="J4971" i="6"/>
  <c r="J4972" i="6"/>
  <c r="J4973" i="6"/>
  <c r="J4974" i="6"/>
  <c r="J4975" i="6"/>
  <c r="J4976" i="6"/>
  <c r="J4977" i="6"/>
  <c r="J4978" i="6"/>
  <c r="J4979" i="6"/>
  <c r="J4980" i="6"/>
  <c r="J4981" i="6"/>
  <c r="J4982" i="6"/>
  <c r="J4983" i="6"/>
  <c r="J4984" i="6"/>
  <c r="J4985" i="6"/>
  <c r="J4986" i="6"/>
  <c r="J4987" i="6"/>
  <c r="J4988" i="6"/>
  <c r="J4989" i="6"/>
  <c r="J4990" i="6"/>
  <c r="J4991" i="6"/>
  <c r="J4992" i="6"/>
  <c r="J4993" i="6"/>
  <c r="J4994" i="6"/>
  <c r="J4995" i="6"/>
  <c r="J4996" i="6"/>
  <c r="J4997" i="6"/>
  <c r="J4998" i="6"/>
  <c r="J4999" i="6"/>
  <c r="J5000" i="6"/>
  <c r="J5001" i="6"/>
  <c r="J5002" i="6"/>
  <c r="J5003" i="6"/>
  <c r="J5004" i="6"/>
  <c r="J5005" i="6"/>
  <c r="J5006" i="6"/>
  <c r="J5007" i="6"/>
  <c r="J5008" i="6"/>
  <c r="J5009" i="6"/>
  <c r="J5010" i="6"/>
  <c r="J5011" i="6"/>
  <c r="J5012" i="6"/>
  <c r="J5013" i="6"/>
  <c r="J5014" i="6"/>
  <c r="J5015" i="6"/>
  <c r="J5016" i="6"/>
  <c r="J5017" i="6"/>
  <c r="J5018" i="6"/>
  <c r="J5019" i="6"/>
  <c r="J5020" i="6"/>
  <c r="J5021" i="6"/>
  <c r="J5022" i="6"/>
  <c r="J5023" i="6"/>
  <c r="J5024" i="6"/>
  <c r="J5025" i="6"/>
  <c r="J5026" i="6"/>
  <c r="J5027" i="6"/>
  <c r="J5028" i="6"/>
  <c r="J5029" i="6"/>
  <c r="J5030" i="6"/>
  <c r="J5031" i="6"/>
  <c r="J5032" i="6"/>
  <c r="J5033" i="6"/>
  <c r="J5034" i="6"/>
  <c r="J5035" i="6"/>
  <c r="J5036" i="6"/>
  <c r="J5037" i="6"/>
  <c r="J5038" i="6"/>
  <c r="J5039" i="6"/>
  <c r="J5040" i="6"/>
  <c r="J5041" i="6"/>
  <c r="J5042" i="6"/>
  <c r="J5043" i="6"/>
  <c r="J5044" i="6"/>
  <c r="J5045" i="6"/>
  <c r="J5046" i="6"/>
  <c r="J5047" i="6"/>
  <c r="J5048" i="6"/>
  <c r="J5049" i="6"/>
  <c r="J5050" i="6"/>
  <c r="J5051" i="6"/>
  <c r="J5052" i="6"/>
  <c r="J5053" i="6"/>
  <c r="J5054" i="6"/>
  <c r="J5055" i="6"/>
  <c r="J5056" i="6"/>
  <c r="J5057" i="6"/>
  <c r="J5058" i="6"/>
  <c r="J5059" i="6"/>
  <c r="J5060" i="6"/>
  <c r="J5061" i="6"/>
  <c r="J5062" i="6"/>
  <c r="J5063" i="6"/>
  <c r="J5064" i="6"/>
  <c r="J5065" i="6"/>
  <c r="J5066" i="6"/>
  <c r="J5067" i="6"/>
  <c r="J5068" i="6"/>
  <c r="J5069" i="6"/>
  <c r="J5070" i="6"/>
  <c r="J5071" i="6"/>
  <c r="J5072" i="6"/>
  <c r="J5073" i="6"/>
  <c r="J5074" i="6"/>
  <c r="J5075" i="6"/>
  <c r="J5076" i="6"/>
  <c r="J5077" i="6"/>
  <c r="J5078" i="6"/>
  <c r="J5079" i="6"/>
  <c r="J5080" i="6"/>
  <c r="J5081" i="6"/>
  <c r="J5082" i="6"/>
  <c r="J5083" i="6"/>
  <c r="J5084" i="6"/>
  <c r="J5085" i="6"/>
  <c r="J5086" i="6"/>
  <c r="J5087" i="6"/>
  <c r="J5088" i="6"/>
  <c r="J5089" i="6"/>
  <c r="J5090" i="6"/>
  <c r="J5091" i="6"/>
  <c r="J5092" i="6"/>
  <c r="J5093" i="6"/>
  <c r="J5094" i="6"/>
  <c r="J5095" i="6"/>
  <c r="J5096" i="6"/>
  <c r="J5097" i="6"/>
  <c r="J5098" i="6"/>
  <c r="J5099" i="6"/>
  <c r="J5100" i="6"/>
  <c r="J5101" i="6"/>
  <c r="J5102" i="6"/>
  <c r="J5103" i="6"/>
  <c r="J5104" i="6"/>
  <c r="J5105" i="6"/>
  <c r="J5106" i="6"/>
  <c r="J5107" i="6"/>
  <c r="J5108" i="6"/>
  <c r="J5109" i="6"/>
  <c r="J5110" i="6"/>
  <c r="J5111" i="6"/>
  <c r="J5112" i="6"/>
  <c r="J5113" i="6"/>
  <c r="J5114" i="6"/>
  <c r="J5115" i="6"/>
  <c r="J5116" i="6"/>
  <c r="J5117" i="6"/>
  <c r="J5118" i="6"/>
  <c r="J5119" i="6"/>
  <c r="J5120" i="6"/>
  <c r="J5121" i="6"/>
  <c r="J5122" i="6"/>
  <c r="J5123" i="6"/>
  <c r="J5124" i="6"/>
  <c r="J5125" i="6"/>
  <c r="J5126" i="6"/>
  <c r="J5127" i="6"/>
  <c r="J5128" i="6"/>
  <c r="J5129" i="6"/>
  <c r="J5130" i="6"/>
  <c r="J5131" i="6"/>
  <c r="J5132" i="6"/>
  <c r="J5133" i="6"/>
  <c r="J5134" i="6"/>
  <c r="J5135" i="6"/>
  <c r="J5136" i="6"/>
  <c r="J5137" i="6"/>
  <c r="J5138" i="6"/>
  <c r="J5139" i="6"/>
  <c r="J5140" i="6"/>
  <c r="J5141" i="6"/>
  <c r="J5142" i="6"/>
  <c r="J5143" i="6"/>
  <c r="J5144" i="6"/>
  <c r="J5145" i="6"/>
  <c r="J5146" i="6"/>
  <c r="J5147" i="6"/>
  <c r="J5148" i="6"/>
  <c r="J5149" i="6"/>
  <c r="J5150" i="6"/>
  <c r="J5151" i="6"/>
  <c r="J5152" i="6"/>
  <c r="J5153" i="6"/>
  <c r="J5154" i="6"/>
  <c r="J5155" i="6"/>
  <c r="J5156" i="6"/>
  <c r="J5157" i="6"/>
  <c r="J5158" i="6"/>
  <c r="J5159" i="6"/>
  <c r="J5160" i="6"/>
  <c r="J5161" i="6"/>
  <c r="J5162" i="6"/>
  <c r="J5163" i="6"/>
  <c r="J5164" i="6"/>
  <c r="J5165" i="6"/>
  <c r="J5166" i="6"/>
  <c r="J5167" i="6"/>
  <c r="J5168" i="6"/>
  <c r="J5169" i="6"/>
  <c r="J5170" i="6"/>
  <c r="J5171" i="6"/>
  <c r="J5172" i="6"/>
  <c r="J5173" i="6"/>
  <c r="J5174" i="6"/>
  <c r="J5175" i="6"/>
  <c r="J5176" i="6"/>
  <c r="J5177" i="6"/>
  <c r="J5178" i="6"/>
  <c r="J5179" i="6"/>
  <c r="J5180" i="6"/>
  <c r="J5181" i="6"/>
  <c r="J5182" i="6"/>
  <c r="J5183" i="6"/>
  <c r="J5184" i="6"/>
  <c r="J5185" i="6"/>
  <c r="J5186" i="6"/>
  <c r="J5187" i="6"/>
  <c r="J5188" i="6"/>
  <c r="J5189" i="6"/>
  <c r="J5190" i="6"/>
  <c r="J5191" i="6"/>
  <c r="J5192" i="6"/>
  <c r="J5193" i="6"/>
  <c r="J5194" i="6"/>
  <c r="J5195" i="6"/>
  <c r="J5196" i="6"/>
  <c r="J5197" i="6"/>
  <c r="J5198" i="6"/>
  <c r="J5199" i="6"/>
  <c r="J5200" i="6"/>
  <c r="J5201" i="6"/>
  <c r="J5202" i="6"/>
  <c r="J5203" i="6"/>
  <c r="J5204" i="6"/>
  <c r="J5205" i="6"/>
  <c r="J5206" i="6"/>
  <c r="J5207" i="6"/>
  <c r="J5208" i="6"/>
  <c r="J5209" i="6"/>
  <c r="J5210" i="6"/>
  <c r="J5211" i="6"/>
  <c r="J5212" i="6"/>
  <c r="J5213" i="6"/>
  <c r="J5214" i="6"/>
  <c r="J5215" i="6"/>
  <c r="J5216" i="6"/>
  <c r="J5217" i="6"/>
  <c r="J5218" i="6"/>
  <c r="J5219" i="6"/>
  <c r="J5220" i="6"/>
  <c r="J5221" i="6"/>
  <c r="J5222" i="6"/>
  <c r="J5223" i="6"/>
  <c r="J5224" i="6"/>
  <c r="J5225" i="6"/>
  <c r="J5226" i="6"/>
  <c r="J5227" i="6"/>
  <c r="J5228" i="6"/>
  <c r="J5229" i="6"/>
  <c r="J5230" i="6"/>
  <c r="J5231" i="6"/>
  <c r="J5232" i="6"/>
  <c r="J5233" i="6"/>
  <c r="J5234" i="6"/>
  <c r="J5235" i="6"/>
  <c r="J5236" i="6"/>
  <c r="J5237" i="6"/>
  <c r="J5238" i="6"/>
  <c r="J5239" i="6"/>
  <c r="J5240" i="6"/>
  <c r="J5241" i="6"/>
  <c r="J5242" i="6"/>
  <c r="J5243" i="6"/>
  <c r="J5244" i="6"/>
  <c r="J5245" i="6"/>
  <c r="J5246" i="6"/>
  <c r="J5247" i="6"/>
  <c r="J5248" i="6"/>
  <c r="J5249" i="6"/>
  <c r="J5250" i="6"/>
  <c r="J5251" i="6"/>
  <c r="J5252" i="6"/>
  <c r="J5253" i="6"/>
  <c r="J5254" i="6"/>
  <c r="J5255" i="6"/>
  <c r="J5256" i="6"/>
  <c r="J5257" i="6"/>
  <c r="J5258" i="6"/>
  <c r="J5259" i="6"/>
  <c r="J5260" i="6"/>
  <c r="J5261" i="6"/>
  <c r="J5262" i="6"/>
  <c r="J5263" i="6"/>
  <c r="J5264" i="6"/>
  <c r="J5265" i="6"/>
  <c r="J5266" i="6"/>
  <c r="J5267" i="6"/>
  <c r="J5268" i="6"/>
  <c r="J5269" i="6"/>
  <c r="J5270" i="6"/>
  <c r="J5271" i="6"/>
  <c r="J5272" i="6"/>
  <c r="J5273" i="6"/>
  <c r="J5274" i="6"/>
  <c r="J5275" i="6"/>
  <c r="J5276" i="6"/>
  <c r="J5277" i="6"/>
  <c r="J5278" i="6"/>
  <c r="J5279" i="6"/>
  <c r="J5280" i="6"/>
  <c r="J5281" i="6"/>
  <c r="J5282" i="6"/>
  <c r="J5283" i="6"/>
  <c r="J5284" i="6"/>
  <c r="J5285" i="6"/>
  <c r="J5286" i="6"/>
  <c r="J5287" i="6"/>
  <c r="J5288" i="6"/>
  <c r="J5289" i="6"/>
  <c r="J5290" i="6"/>
  <c r="J5291" i="6"/>
  <c r="J5292" i="6"/>
  <c r="J5293" i="6"/>
  <c r="J5294" i="6"/>
  <c r="J5295" i="6"/>
  <c r="J5296" i="6"/>
  <c r="J5297" i="6"/>
  <c r="J5298" i="6"/>
  <c r="J5299" i="6"/>
  <c r="J5300" i="6"/>
  <c r="J5301" i="6"/>
  <c r="J5302" i="6"/>
  <c r="J5303" i="6"/>
  <c r="J5304" i="6"/>
  <c r="J5305" i="6"/>
  <c r="J5306" i="6"/>
  <c r="J5307" i="6"/>
  <c r="J5308" i="6"/>
  <c r="J5309" i="6"/>
  <c r="J5310" i="6"/>
  <c r="J5311" i="6"/>
  <c r="J5312" i="6"/>
  <c r="J5313" i="6"/>
  <c r="J5314" i="6"/>
  <c r="J5315" i="6"/>
  <c r="J5316" i="6"/>
  <c r="J5317" i="6"/>
  <c r="J5318" i="6"/>
  <c r="J5319" i="6"/>
  <c r="J5320" i="6"/>
  <c r="J5321" i="6"/>
  <c r="J5322" i="6"/>
  <c r="J5323" i="6"/>
  <c r="J5324" i="6"/>
  <c r="J5325" i="6"/>
  <c r="J5326" i="6"/>
  <c r="J5327" i="6"/>
  <c r="J5328" i="6"/>
  <c r="J5329" i="6"/>
  <c r="J5330" i="6"/>
  <c r="J5331" i="6"/>
  <c r="J5332" i="6"/>
  <c r="J5333" i="6"/>
  <c r="J5334" i="6"/>
  <c r="J5335" i="6"/>
  <c r="J5336" i="6"/>
  <c r="J5337" i="6"/>
  <c r="J5338" i="6"/>
  <c r="J5339" i="6"/>
  <c r="J5340" i="6"/>
  <c r="J5341" i="6"/>
  <c r="J5342" i="6"/>
  <c r="J5343" i="6"/>
  <c r="J5344" i="6"/>
  <c r="J5345" i="6"/>
  <c r="J5346" i="6"/>
  <c r="J5347" i="6"/>
  <c r="J5348" i="6"/>
  <c r="J5349" i="6"/>
  <c r="J5350" i="6"/>
  <c r="J5351" i="6"/>
  <c r="J5352" i="6"/>
  <c r="J5353" i="6"/>
  <c r="J5354" i="6"/>
  <c r="J5355" i="6"/>
  <c r="J5356" i="6"/>
  <c r="J5357" i="6"/>
  <c r="J5358" i="6"/>
  <c r="J5359" i="6"/>
  <c r="J5360" i="6"/>
  <c r="J5361" i="6"/>
  <c r="J5362" i="6"/>
  <c r="J5363" i="6"/>
  <c r="J5364" i="6"/>
  <c r="J5365" i="6"/>
  <c r="J5366" i="6"/>
  <c r="J5367" i="6"/>
  <c r="J5368" i="6"/>
  <c r="J5369" i="6"/>
  <c r="J5370" i="6"/>
  <c r="J5371" i="6"/>
  <c r="J5372" i="6"/>
  <c r="J5373" i="6"/>
  <c r="J5374" i="6"/>
  <c r="J5375" i="6"/>
  <c r="J5376" i="6"/>
  <c r="J5377" i="6"/>
  <c r="J5378" i="6"/>
  <c r="J5379" i="6"/>
  <c r="J5380" i="6"/>
  <c r="J5381" i="6"/>
  <c r="J5382" i="6"/>
  <c r="J5383" i="6"/>
  <c r="J5384" i="6"/>
  <c r="J5385" i="6"/>
  <c r="J5386" i="6"/>
  <c r="J5387" i="6"/>
  <c r="J5388" i="6"/>
  <c r="J5389" i="6"/>
  <c r="J5390" i="6"/>
  <c r="J5391" i="6"/>
  <c r="J5392" i="6"/>
  <c r="J5393" i="6"/>
  <c r="J5394" i="6"/>
  <c r="J5395" i="6"/>
  <c r="J5396" i="6"/>
  <c r="J5397" i="6"/>
  <c r="J5398" i="6"/>
  <c r="J5399" i="6"/>
  <c r="J5400" i="6"/>
  <c r="J5401" i="6"/>
  <c r="J5402" i="6"/>
  <c r="J5403" i="6"/>
  <c r="J5404" i="6"/>
  <c r="J5405" i="6"/>
  <c r="J5406" i="6"/>
  <c r="J5407" i="6"/>
  <c r="J5408" i="6"/>
  <c r="J5409" i="6"/>
  <c r="J5410" i="6"/>
  <c r="J5411" i="6"/>
  <c r="J5412" i="6"/>
  <c r="J5413" i="6"/>
  <c r="J5414" i="6"/>
  <c r="J5415" i="6"/>
  <c r="J5416" i="6"/>
  <c r="J5417" i="6"/>
  <c r="J5418" i="6"/>
  <c r="J5419" i="6"/>
  <c r="J5420" i="6"/>
  <c r="J5421" i="6"/>
  <c r="J5422" i="6"/>
  <c r="J5423" i="6"/>
  <c r="J5424" i="6"/>
  <c r="J5425" i="6"/>
  <c r="J5426" i="6"/>
  <c r="J5427" i="6"/>
  <c r="J5428" i="6"/>
  <c r="J5429" i="6"/>
  <c r="J5430" i="6"/>
  <c r="J5431" i="6"/>
  <c r="J5432" i="6"/>
  <c r="J5433" i="6"/>
  <c r="J5434" i="6"/>
  <c r="J5435" i="6"/>
  <c r="J5436" i="6"/>
  <c r="J5437" i="6"/>
  <c r="J5438" i="6"/>
  <c r="J5439" i="6"/>
  <c r="J5440" i="6"/>
  <c r="J5441" i="6"/>
  <c r="J5442" i="6"/>
  <c r="J5443" i="6"/>
  <c r="J5444" i="6"/>
  <c r="J5445" i="6"/>
  <c r="J5446" i="6"/>
  <c r="J5447" i="6"/>
  <c r="J5448" i="6"/>
  <c r="J5449" i="6"/>
  <c r="J5450" i="6"/>
  <c r="J5451" i="6"/>
  <c r="J5452" i="6"/>
  <c r="J5453" i="6"/>
  <c r="J5454" i="6"/>
  <c r="J5455" i="6"/>
  <c r="J5456" i="6"/>
  <c r="J5457" i="6"/>
  <c r="J5458" i="6"/>
  <c r="J5459" i="6"/>
  <c r="J5460" i="6"/>
  <c r="J5461" i="6"/>
  <c r="J5462" i="6"/>
  <c r="J5463" i="6"/>
  <c r="J5464" i="6"/>
  <c r="J5465" i="6"/>
  <c r="J5466" i="6"/>
  <c r="J5467" i="6"/>
  <c r="J5468" i="6"/>
  <c r="J5469" i="6"/>
  <c r="J5470" i="6"/>
  <c r="J5471" i="6"/>
  <c r="J5472" i="6"/>
  <c r="J5473" i="6"/>
  <c r="J5474" i="6"/>
  <c r="J5475" i="6"/>
  <c r="J5476" i="6"/>
  <c r="J5477" i="6"/>
  <c r="J5478" i="6"/>
  <c r="J5479" i="6"/>
  <c r="J5480" i="6"/>
  <c r="J5481" i="6"/>
  <c r="J5482" i="6"/>
  <c r="J5483" i="6"/>
  <c r="J5484" i="6"/>
  <c r="J5485" i="6"/>
  <c r="J5486" i="6"/>
  <c r="J5487" i="6"/>
  <c r="J5488" i="6"/>
  <c r="J5489" i="6"/>
  <c r="J5490" i="6"/>
  <c r="J5491" i="6"/>
  <c r="J5492" i="6"/>
  <c r="J5493" i="6"/>
  <c r="J5494" i="6"/>
  <c r="J5495" i="6"/>
  <c r="J5496" i="6"/>
  <c r="J5497" i="6"/>
  <c r="J5498" i="6"/>
  <c r="J5499" i="6"/>
  <c r="J5500" i="6"/>
  <c r="J5501" i="6"/>
  <c r="J5502" i="6"/>
  <c r="J5503" i="6"/>
  <c r="J5504" i="6"/>
  <c r="J5505" i="6"/>
  <c r="J5506" i="6"/>
  <c r="J5507" i="6"/>
  <c r="J5508" i="6"/>
  <c r="J5509" i="6"/>
  <c r="J5510" i="6"/>
  <c r="J5511" i="6"/>
  <c r="J5512" i="6"/>
  <c r="J5513" i="6"/>
  <c r="J5514" i="6"/>
  <c r="J5515" i="6"/>
  <c r="J5516" i="6"/>
  <c r="J5517" i="6"/>
  <c r="J5518" i="6"/>
  <c r="J5519" i="6"/>
  <c r="J5520" i="6"/>
  <c r="J5521" i="6"/>
  <c r="J5522" i="6"/>
  <c r="J5523" i="6"/>
  <c r="J5524" i="6"/>
  <c r="J5525" i="6"/>
  <c r="J5526" i="6"/>
  <c r="J5527" i="6"/>
  <c r="J5528" i="6"/>
  <c r="J5529" i="6"/>
  <c r="J5530" i="6"/>
  <c r="J5531" i="6"/>
  <c r="J5532" i="6"/>
  <c r="J5533" i="6"/>
  <c r="J5534" i="6"/>
  <c r="J5535" i="6"/>
  <c r="J5536" i="6"/>
  <c r="J5537" i="6"/>
  <c r="J5538" i="6"/>
  <c r="J5539" i="6"/>
  <c r="J5540" i="6"/>
  <c r="J5541" i="6"/>
  <c r="J5542" i="6"/>
  <c r="J5543" i="6"/>
  <c r="J5544" i="6"/>
  <c r="J5545" i="6"/>
  <c r="J5546" i="6"/>
  <c r="J5547" i="6"/>
  <c r="J5548" i="6"/>
  <c r="J5549" i="6"/>
  <c r="J5550" i="6"/>
  <c r="J5551" i="6"/>
  <c r="J5552" i="6"/>
  <c r="J5553" i="6"/>
  <c r="J5554" i="6"/>
  <c r="J5555" i="6"/>
  <c r="J5556" i="6"/>
  <c r="J5557" i="6"/>
  <c r="J5558" i="6"/>
  <c r="J5559" i="6"/>
  <c r="J5560" i="6"/>
  <c r="J5561" i="6"/>
  <c r="J5562" i="6"/>
  <c r="J5563" i="6"/>
  <c r="J5564" i="6"/>
  <c r="J5565" i="6"/>
  <c r="J5566" i="6"/>
  <c r="J5567" i="6"/>
  <c r="J5568" i="6"/>
  <c r="J5569" i="6"/>
  <c r="J5570" i="6"/>
  <c r="J5571" i="6"/>
  <c r="J5572" i="6"/>
  <c r="J5573" i="6"/>
  <c r="J5574" i="6"/>
  <c r="J5575" i="6"/>
  <c r="J5576" i="6"/>
  <c r="J5577" i="6"/>
  <c r="J5578" i="6"/>
  <c r="J5579" i="6"/>
  <c r="J5580" i="6"/>
  <c r="J5581" i="6"/>
  <c r="J5582" i="6"/>
  <c r="J5583" i="6"/>
  <c r="J5584" i="6"/>
  <c r="J5585" i="6"/>
  <c r="J5586" i="6"/>
  <c r="J5587" i="6"/>
  <c r="J5588" i="6"/>
  <c r="J5589" i="6"/>
  <c r="J5590" i="6"/>
  <c r="J5591" i="6"/>
  <c r="J5592" i="6"/>
  <c r="J5593" i="6"/>
  <c r="J5594" i="6"/>
  <c r="J5595" i="6"/>
  <c r="J5596" i="6"/>
  <c r="J5597" i="6"/>
  <c r="J5598" i="6"/>
  <c r="J5599" i="6"/>
  <c r="J5600" i="6"/>
  <c r="J5601" i="6"/>
  <c r="J5602" i="6"/>
  <c r="J5603" i="6"/>
  <c r="J5604" i="6"/>
  <c r="J5605" i="6"/>
  <c r="J5606" i="6"/>
  <c r="J5607" i="6"/>
  <c r="J5608" i="6"/>
  <c r="J5609" i="6"/>
  <c r="J5610" i="6"/>
  <c r="J5611" i="6"/>
  <c r="J5612" i="6"/>
  <c r="J5613" i="6"/>
  <c r="J5614" i="6"/>
  <c r="J5615" i="6"/>
  <c r="J5616" i="6"/>
  <c r="J5617" i="6"/>
  <c r="J5618" i="6"/>
  <c r="J5619" i="6"/>
  <c r="J5620" i="6"/>
  <c r="J5621" i="6"/>
  <c r="J5622" i="6"/>
  <c r="J5623" i="6"/>
  <c r="J5624" i="6"/>
  <c r="J5625" i="6"/>
  <c r="J5626" i="6"/>
  <c r="J5627" i="6"/>
  <c r="J5628" i="6"/>
  <c r="J5629" i="6"/>
  <c r="J5630" i="6"/>
  <c r="J5631" i="6"/>
  <c r="J5632" i="6"/>
  <c r="J5633" i="6"/>
  <c r="J5634" i="6"/>
  <c r="J5635" i="6"/>
  <c r="J5636" i="6"/>
  <c r="J5637" i="6"/>
  <c r="J5638" i="6"/>
  <c r="J5639" i="6"/>
  <c r="J5640" i="6"/>
  <c r="J5641" i="6"/>
  <c r="J5642" i="6"/>
  <c r="J5643" i="6"/>
  <c r="J5644" i="6"/>
  <c r="J5645" i="6"/>
  <c r="J5646" i="6"/>
  <c r="J5647" i="6"/>
  <c r="J5648" i="6"/>
  <c r="J5649" i="6"/>
  <c r="J5650" i="6"/>
  <c r="J5651" i="6"/>
  <c r="J5652" i="6"/>
  <c r="J5653" i="6"/>
  <c r="J5654" i="6"/>
  <c r="J5655" i="6"/>
  <c r="J5656" i="6"/>
  <c r="J5657" i="6"/>
  <c r="J5658" i="6"/>
  <c r="J5659" i="6"/>
  <c r="J5660" i="6"/>
  <c r="J5661" i="6"/>
  <c r="J5662" i="6"/>
  <c r="J5663" i="6"/>
  <c r="J5664" i="6"/>
  <c r="J5665" i="6"/>
  <c r="J5666" i="6"/>
  <c r="J5667" i="6"/>
  <c r="J5668" i="6"/>
  <c r="J5669" i="6"/>
  <c r="J5670" i="6"/>
  <c r="J5671" i="6"/>
  <c r="J5672" i="6"/>
  <c r="J5673" i="6"/>
  <c r="J5674" i="6"/>
  <c r="J5675" i="6"/>
  <c r="J5676" i="6"/>
  <c r="J5677" i="6"/>
  <c r="J5678" i="6"/>
  <c r="J5679" i="6"/>
  <c r="J5680" i="6"/>
  <c r="J5681" i="6"/>
  <c r="J5682" i="6"/>
  <c r="J5683" i="6"/>
  <c r="J5684" i="6"/>
  <c r="J5685" i="6"/>
  <c r="J5686" i="6"/>
  <c r="J5687" i="6"/>
  <c r="J5688" i="6"/>
  <c r="J5689" i="6"/>
  <c r="J5690" i="6"/>
  <c r="J5691" i="6"/>
  <c r="J5692" i="6"/>
  <c r="J5693" i="6"/>
  <c r="J5694" i="6"/>
  <c r="J5695" i="6"/>
  <c r="J5696"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F1252" i="6"/>
  <c r="F1253" i="6"/>
  <c r="F1254" i="6"/>
  <c r="F1255" i="6"/>
  <c r="F1256" i="6"/>
  <c r="F1257" i="6"/>
  <c r="F1258" i="6"/>
  <c r="F1259" i="6"/>
  <c r="F1260" i="6"/>
  <c r="F1261" i="6"/>
  <c r="F1262" i="6"/>
  <c r="F1263" i="6"/>
  <c r="F1264" i="6"/>
  <c r="F1265" i="6"/>
  <c r="F1266" i="6"/>
  <c r="F1267" i="6"/>
  <c r="F1268" i="6"/>
  <c r="F1269" i="6"/>
  <c r="F1270" i="6"/>
  <c r="F1271" i="6"/>
  <c r="F1272" i="6"/>
  <c r="F1273" i="6"/>
  <c r="F1274" i="6"/>
  <c r="F1275" i="6"/>
  <c r="F1276" i="6"/>
  <c r="F1277" i="6"/>
  <c r="F1278" i="6"/>
  <c r="F1279" i="6"/>
  <c r="F1280" i="6"/>
  <c r="F1281" i="6"/>
  <c r="F1282" i="6"/>
  <c r="F1283" i="6"/>
  <c r="F1284" i="6"/>
  <c r="F1285" i="6"/>
  <c r="F1286" i="6"/>
  <c r="F1287" i="6"/>
  <c r="F1288" i="6"/>
  <c r="F1289" i="6"/>
  <c r="F1290" i="6"/>
  <c r="F1291" i="6"/>
  <c r="F1292" i="6"/>
  <c r="F1293" i="6"/>
  <c r="F1294" i="6"/>
  <c r="F1295" i="6"/>
  <c r="F1296" i="6"/>
  <c r="F1297" i="6"/>
  <c r="F1298" i="6"/>
  <c r="F1299" i="6"/>
  <c r="F1300" i="6"/>
  <c r="F1301" i="6"/>
  <c r="F1302" i="6"/>
  <c r="F1303" i="6"/>
  <c r="F1304" i="6"/>
  <c r="F1305" i="6"/>
  <c r="F1306" i="6"/>
  <c r="F1307" i="6"/>
  <c r="F1308" i="6"/>
  <c r="F1309" i="6"/>
  <c r="F1310" i="6"/>
  <c r="F1311" i="6"/>
  <c r="F1312" i="6"/>
  <c r="F1313" i="6"/>
  <c r="F1314" i="6"/>
  <c r="F1315" i="6"/>
  <c r="F1316" i="6"/>
  <c r="F1317" i="6"/>
  <c r="F1318" i="6"/>
  <c r="F1319" i="6"/>
  <c r="F1320" i="6"/>
  <c r="F1321" i="6"/>
  <c r="F1322" i="6"/>
  <c r="F1323" i="6"/>
  <c r="F1324" i="6"/>
  <c r="F1325" i="6"/>
  <c r="F1326" i="6"/>
  <c r="F1327" i="6"/>
  <c r="F1328" i="6"/>
  <c r="F1329" i="6"/>
  <c r="F1330" i="6"/>
  <c r="F1331" i="6"/>
  <c r="F1332" i="6"/>
  <c r="F1333" i="6"/>
  <c r="F1334" i="6"/>
  <c r="F1335" i="6"/>
  <c r="F1336" i="6"/>
  <c r="F1337" i="6"/>
  <c r="F1338" i="6"/>
  <c r="F1339" i="6"/>
  <c r="F1340" i="6"/>
  <c r="F1341" i="6"/>
  <c r="F1342" i="6"/>
  <c r="F1343" i="6"/>
  <c r="F1344" i="6"/>
  <c r="F1345" i="6"/>
  <c r="F1346" i="6"/>
  <c r="F1347" i="6"/>
  <c r="F1348" i="6"/>
  <c r="F1349" i="6"/>
  <c r="F1350" i="6"/>
  <c r="F1351" i="6"/>
  <c r="F1352" i="6"/>
  <c r="F1353" i="6"/>
  <c r="F1354" i="6"/>
  <c r="F1355" i="6"/>
  <c r="F1356" i="6"/>
  <c r="F1357" i="6"/>
  <c r="F1358" i="6"/>
  <c r="F1359" i="6"/>
  <c r="F1360" i="6"/>
  <c r="F1361" i="6"/>
  <c r="F1362" i="6"/>
  <c r="F1363" i="6"/>
  <c r="F1364" i="6"/>
  <c r="F1365" i="6"/>
  <c r="F1366" i="6"/>
  <c r="F1367" i="6"/>
  <c r="F1368" i="6"/>
  <c r="F1369" i="6"/>
  <c r="F1370" i="6"/>
  <c r="F1371" i="6"/>
  <c r="F1372" i="6"/>
  <c r="F1373" i="6"/>
  <c r="F1374" i="6"/>
  <c r="F1375" i="6"/>
  <c r="F1376" i="6"/>
  <c r="F1377" i="6"/>
  <c r="F1378" i="6"/>
  <c r="F1379" i="6"/>
  <c r="F1380" i="6"/>
  <c r="F1381" i="6"/>
  <c r="F1382" i="6"/>
  <c r="F1383" i="6"/>
  <c r="F1384" i="6"/>
  <c r="F1385" i="6"/>
  <c r="F1386" i="6"/>
  <c r="F1387" i="6"/>
  <c r="F1388" i="6"/>
  <c r="F1389" i="6"/>
  <c r="F1390" i="6"/>
  <c r="F1391" i="6"/>
  <c r="F1392" i="6"/>
  <c r="F1393" i="6"/>
  <c r="F1394" i="6"/>
  <c r="F1395" i="6"/>
  <c r="F1396" i="6"/>
  <c r="F1397" i="6"/>
  <c r="F1398" i="6"/>
  <c r="F1399" i="6"/>
  <c r="F1400" i="6"/>
  <c r="F1401" i="6"/>
  <c r="F1402" i="6"/>
  <c r="F1403" i="6"/>
  <c r="F1404" i="6"/>
  <c r="F1405" i="6"/>
  <c r="F1406" i="6"/>
  <c r="F1407" i="6"/>
  <c r="F1408" i="6"/>
  <c r="F1409" i="6"/>
  <c r="F1410" i="6"/>
  <c r="F1411" i="6"/>
  <c r="F1412" i="6"/>
  <c r="F1413" i="6"/>
  <c r="F1414" i="6"/>
  <c r="F1415" i="6"/>
  <c r="F1416" i="6"/>
  <c r="F1417" i="6"/>
  <c r="F1418" i="6"/>
  <c r="F1419" i="6"/>
  <c r="F1420" i="6"/>
  <c r="F1421" i="6"/>
  <c r="F1422" i="6"/>
  <c r="F1423" i="6"/>
  <c r="F1424" i="6"/>
  <c r="F1425" i="6"/>
  <c r="F1426" i="6"/>
  <c r="F1427" i="6"/>
  <c r="F1428" i="6"/>
  <c r="F1429" i="6"/>
  <c r="F1430" i="6"/>
  <c r="F1431" i="6"/>
  <c r="F1432" i="6"/>
  <c r="F1433" i="6"/>
  <c r="F1434" i="6"/>
  <c r="F1435" i="6"/>
  <c r="F1436" i="6"/>
  <c r="F1437" i="6"/>
  <c r="F1438" i="6"/>
  <c r="F1439" i="6"/>
  <c r="F1440" i="6"/>
  <c r="F1441" i="6"/>
  <c r="F1442" i="6"/>
  <c r="F1443" i="6"/>
  <c r="F1444" i="6"/>
  <c r="F1445" i="6"/>
  <c r="F1446" i="6"/>
  <c r="F1447" i="6"/>
  <c r="F1448" i="6"/>
  <c r="F1449" i="6"/>
  <c r="F1450" i="6"/>
  <c r="F1451" i="6"/>
  <c r="F1452" i="6"/>
  <c r="F1453" i="6"/>
  <c r="F1454" i="6"/>
  <c r="F1455" i="6"/>
  <c r="F1456" i="6"/>
  <c r="F1457" i="6"/>
  <c r="F1458" i="6"/>
  <c r="F1459" i="6"/>
  <c r="F1460" i="6"/>
  <c r="F1461" i="6"/>
  <c r="F1462" i="6"/>
  <c r="F1463" i="6"/>
  <c r="F1464" i="6"/>
  <c r="F1465" i="6"/>
  <c r="F1466" i="6"/>
  <c r="F1467" i="6"/>
  <c r="F1468" i="6"/>
  <c r="F1469" i="6"/>
  <c r="F1470" i="6"/>
  <c r="F1471" i="6"/>
  <c r="F1472" i="6"/>
  <c r="F1473" i="6"/>
  <c r="F1474" i="6"/>
  <c r="F1475" i="6"/>
  <c r="F1476" i="6"/>
  <c r="F1477" i="6"/>
  <c r="F1478" i="6"/>
  <c r="F1479" i="6"/>
  <c r="F1480" i="6"/>
  <c r="F1481" i="6"/>
  <c r="F1482" i="6"/>
  <c r="F1483" i="6"/>
  <c r="F1484" i="6"/>
  <c r="F1485" i="6"/>
  <c r="F1486" i="6"/>
  <c r="F1487" i="6"/>
  <c r="F1488" i="6"/>
  <c r="F1489" i="6"/>
  <c r="F1490" i="6"/>
  <c r="F1491" i="6"/>
  <c r="F1492" i="6"/>
  <c r="F1493" i="6"/>
  <c r="F1494" i="6"/>
  <c r="F1495" i="6"/>
  <c r="F1496" i="6"/>
  <c r="F1497" i="6"/>
  <c r="F1498" i="6"/>
  <c r="F1499" i="6"/>
  <c r="F1500" i="6"/>
  <c r="F1501" i="6"/>
  <c r="F1502" i="6"/>
  <c r="F1503" i="6"/>
  <c r="F1504" i="6"/>
  <c r="F1505" i="6"/>
  <c r="F1506" i="6"/>
  <c r="F1507" i="6"/>
  <c r="F1508" i="6"/>
  <c r="F1509" i="6"/>
  <c r="F1510" i="6"/>
  <c r="F1511" i="6"/>
  <c r="F1512" i="6"/>
  <c r="F1513" i="6"/>
  <c r="F1514" i="6"/>
  <c r="F1515" i="6"/>
  <c r="F1516" i="6"/>
  <c r="F1517" i="6"/>
  <c r="F1518" i="6"/>
  <c r="F1519" i="6"/>
  <c r="F1520" i="6"/>
  <c r="F1521" i="6"/>
  <c r="F1522" i="6"/>
  <c r="F1523" i="6"/>
  <c r="F1524" i="6"/>
  <c r="F1525" i="6"/>
  <c r="F1526" i="6"/>
  <c r="F1527" i="6"/>
  <c r="F1528" i="6"/>
  <c r="F1529" i="6"/>
  <c r="F1530" i="6"/>
  <c r="F1531" i="6"/>
  <c r="F1532" i="6"/>
  <c r="F1533" i="6"/>
  <c r="F1534" i="6"/>
  <c r="F1535" i="6"/>
  <c r="F1536" i="6"/>
  <c r="F1537" i="6"/>
  <c r="F1538" i="6"/>
  <c r="F1539" i="6"/>
  <c r="F1540" i="6"/>
  <c r="F1541" i="6"/>
  <c r="F1542" i="6"/>
  <c r="F1543" i="6"/>
  <c r="F1544" i="6"/>
  <c r="F1545" i="6"/>
  <c r="F1546" i="6"/>
  <c r="F1547" i="6"/>
  <c r="F1548" i="6"/>
  <c r="F1549" i="6"/>
  <c r="F1550" i="6"/>
  <c r="F1551" i="6"/>
  <c r="F1552" i="6"/>
  <c r="F1553" i="6"/>
  <c r="F1554" i="6"/>
  <c r="F1555" i="6"/>
  <c r="F1556" i="6"/>
  <c r="F1557" i="6"/>
  <c r="F1558" i="6"/>
  <c r="F1559" i="6"/>
  <c r="F1560" i="6"/>
  <c r="F1561" i="6"/>
  <c r="F1562" i="6"/>
  <c r="F1563" i="6"/>
  <c r="F1564" i="6"/>
  <c r="F1565" i="6"/>
  <c r="F1566" i="6"/>
  <c r="F1567" i="6"/>
  <c r="F1568" i="6"/>
  <c r="F1569" i="6"/>
  <c r="F1570" i="6"/>
  <c r="F1571" i="6"/>
  <c r="F1572" i="6"/>
  <c r="F1573" i="6"/>
  <c r="F1574" i="6"/>
  <c r="F1575" i="6"/>
  <c r="F1576" i="6"/>
  <c r="F1577" i="6"/>
  <c r="F1578" i="6"/>
  <c r="F1579" i="6"/>
  <c r="F1580" i="6"/>
  <c r="F1581" i="6"/>
  <c r="F1582" i="6"/>
  <c r="F1583" i="6"/>
  <c r="F1584" i="6"/>
  <c r="F1585" i="6"/>
  <c r="F1586" i="6"/>
  <c r="F1587" i="6"/>
  <c r="F1588" i="6"/>
  <c r="F1589" i="6"/>
  <c r="F1590" i="6"/>
  <c r="F1591" i="6"/>
  <c r="F1592" i="6"/>
  <c r="F1593" i="6"/>
  <c r="F1594" i="6"/>
  <c r="F1595" i="6"/>
  <c r="F1596" i="6"/>
  <c r="F1597" i="6"/>
  <c r="F1598" i="6"/>
  <c r="F1599" i="6"/>
  <c r="F1600" i="6"/>
  <c r="F1601" i="6"/>
  <c r="F1602" i="6"/>
  <c r="F1603" i="6"/>
  <c r="F1604" i="6"/>
  <c r="F1605" i="6"/>
  <c r="F1606" i="6"/>
  <c r="F1607" i="6"/>
  <c r="F1608" i="6"/>
  <c r="F1609" i="6"/>
  <c r="F1610" i="6"/>
  <c r="F1611" i="6"/>
  <c r="F1612" i="6"/>
  <c r="F1613" i="6"/>
  <c r="F1614" i="6"/>
  <c r="F1615" i="6"/>
  <c r="F1616" i="6"/>
  <c r="F1617" i="6"/>
  <c r="F1618" i="6"/>
  <c r="F1619" i="6"/>
  <c r="F1620" i="6"/>
  <c r="F1621" i="6"/>
  <c r="F1622" i="6"/>
  <c r="F1623" i="6"/>
  <c r="F1624" i="6"/>
  <c r="F1625" i="6"/>
  <c r="F1626" i="6"/>
  <c r="F1627" i="6"/>
  <c r="F1628" i="6"/>
  <c r="F1629" i="6"/>
  <c r="F1630" i="6"/>
  <c r="F1631" i="6"/>
  <c r="F1632" i="6"/>
  <c r="F1633" i="6"/>
  <c r="F1634" i="6"/>
  <c r="F1635" i="6"/>
  <c r="F1636" i="6"/>
  <c r="F1637" i="6"/>
  <c r="F1638" i="6"/>
  <c r="F1639" i="6"/>
  <c r="F1640" i="6"/>
  <c r="F1641" i="6"/>
  <c r="F1642" i="6"/>
  <c r="F1643" i="6"/>
  <c r="F1644" i="6"/>
  <c r="F1645" i="6"/>
  <c r="F1646" i="6"/>
  <c r="F1647" i="6"/>
  <c r="F1648" i="6"/>
  <c r="F1649" i="6"/>
  <c r="F1650" i="6"/>
  <c r="F1651" i="6"/>
  <c r="F1652" i="6"/>
  <c r="F1653" i="6"/>
  <c r="F1654" i="6"/>
  <c r="F1655" i="6"/>
  <c r="F1656" i="6"/>
  <c r="F1657" i="6"/>
  <c r="F1658" i="6"/>
  <c r="F1659" i="6"/>
  <c r="F1660" i="6"/>
  <c r="F1661" i="6"/>
  <c r="F1662" i="6"/>
  <c r="F1663" i="6"/>
  <c r="F1664" i="6"/>
  <c r="F1665" i="6"/>
  <c r="F1666" i="6"/>
  <c r="F1667" i="6"/>
  <c r="F1668" i="6"/>
  <c r="F1669" i="6"/>
  <c r="F1670" i="6"/>
  <c r="F1671" i="6"/>
  <c r="F1672" i="6"/>
  <c r="F1673" i="6"/>
  <c r="F1674" i="6"/>
  <c r="F1675" i="6"/>
  <c r="F1676" i="6"/>
  <c r="F1677" i="6"/>
  <c r="F1678" i="6"/>
  <c r="F1679" i="6"/>
  <c r="F1680" i="6"/>
  <c r="F1681" i="6"/>
  <c r="F1682" i="6"/>
  <c r="F1683" i="6"/>
  <c r="F1684" i="6"/>
  <c r="F1685" i="6"/>
  <c r="F1686" i="6"/>
  <c r="F1687" i="6"/>
  <c r="F1688" i="6"/>
  <c r="F1689" i="6"/>
  <c r="F1690" i="6"/>
  <c r="F1691" i="6"/>
  <c r="F1692" i="6"/>
  <c r="F1693" i="6"/>
  <c r="F1694" i="6"/>
  <c r="F1695" i="6"/>
  <c r="F1696" i="6"/>
  <c r="F1697" i="6"/>
  <c r="F1698" i="6"/>
  <c r="F1699" i="6"/>
  <c r="F1700" i="6"/>
  <c r="F1701" i="6"/>
  <c r="F1702" i="6"/>
  <c r="F1703" i="6"/>
  <c r="F1704" i="6"/>
  <c r="F1705" i="6"/>
  <c r="F1706" i="6"/>
  <c r="F1707" i="6"/>
  <c r="F1708" i="6"/>
  <c r="F1709" i="6"/>
  <c r="F1710" i="6"/>
  <c r="F1711" i="6"/>
  <c r="F1712" i="6"/>
  <c r="F1713" i="6"/>
  <c r="F1714" i="6"/>
  <c r="F1715" i="6"/>
  <c r="F1716" i="6"/>
  <c r="F1717" i="6"/>
  <c r="F1718" i="6"/>
  <c r="F1719" i="6"/>
  <c r="F1720" i="6"/>
  <c r="F1721" i="6"/>
  <c r="F1722" i="6"/>
  <c r="F1723" i="6"/>
  <c r="F1724" i="6"/>
  <c r="F1725" i="6"/>
  <c r="F1726" i="6"/>
  <c r="F1727" i="6"/>
  <c r="F1728" i="6"/>
  <c r="F1729" i="6"/>
  <c r="F1730" i="6"/>
  <c r="F1731" i="6"/>
  <c r="F1732" i="6"/>
  <c r="F1733" i="6"/>
  <c r="F1734" i="6"/>
  <c r="F1735" i="6"/>
  <c r="F1736" i="6"/>
  <c r="F1737" i="6"/>
  <c r="F1738" i="6"/>
  <c r="F1739" i="6"/>
  <c r="F1740" i="6"/>
  <c r="F1741" i="6"/>
  <c r="F1742" i="6"/>
  <c r="F1743" i="6"/>
  <c r="F1744" i="6"/>
  <c r="F1745" i="6"/>
  <c r="F1746" i="6"/>
  <c r="F1747" i="6"/>
  <c r="F1748" i="6"/>
  <c r="F1749" i="6"/>
  <c r="F1750" i="6"/>
  <c r="F1751" i="6"/>
  <c r="F1752" i="6"/>
  <c r="F1753" i="6"/>
  <c r="F1754" i="6"/>
  <c r="F1755" i="6"/>
  <c r="F1756" i="6"/>
  <c r="F1757" i="6"/>
  <c r="F1758" i="6"/>
  <c r="F1759" i="6"/>
  <c r="F1760" i="6"/>
  <c r="F1761" i="6"/>
  <c r="F1762" i="6"/>
  <c r="F1763" i="6"/>
  <c r="F1764" i="6"/>
  <c r="F1765" i="6"/>
  <c r="F1766" i="6"/>
  <c r="F1767" i="6"/>
  <c r="F1768" i="6"/>
  <c r="F1769" i="6"/>
  <c r="F1770" i="6"/>
  <c r="F1771" i="6"/>
  <c r="F1772" i="6"/>
  <c r="F1773" i="6"/>
  <c r="F1774" i="6"/>
  <c r="F1775" i="6"/>
  <c r="F1776" i="6"/>
  <c r="F1777" i="6"/>
  <c r="F1778" i="6"/>
  <c r="F1779" i="6"/>
  <c r="F1780" i="6"/>
  <c r="F1781" i="6"/>
  <c r="F1782" i="6"/>
  <c r="F1783" i="6"/>
  <c r="F1784" i="6"/>
  <c r="F1785" i="6"/>
  <c r="F1786" i="6"/>
  <c r="F1787" i="6"/>
  <c r="F1788" i="6"/>
  <c r="F1789" i="6"/>
  <c r="F1790" i="6"/>
  <c r="F1791" i="6"/>
  <c r="F1792" i="6"/>
  <c r="F1793" i="6"/>
  <c r="F1794" i="6"/>
  <c r="F1795" i="6"/>
  <c r="F1796" i="6"/>
  <c r="F1797" i="6"/>
  <c r="F1798" i="6"/>
  <c r="F1799" i="6"/>
  <c r="F1800" i="6"/>
  <c r="F1801" i="6"/>
  <c r="F1802" i="6"/>
  <c r="F1803" i="6"/>
  <c r="F1804" i="6"/>
  <c r="F1805" i="6"/>
  <c r="F1806" i="6"/>
  <c r="F1807" i="6"/>
  <c r="F1808" i="6"/>
  <c r="F1809" i="6"/>
  <c r="F1810" i="6"/>
  <c r="F1811" i="6"/>
  <c r="F1812" i="6"/>
  <c r="F1813" i="6"/>
  <c r="F1814" i="6"/>
  <c r="F1815" i="6"/>
  <c r="F1816" i="6"/>
  <c r="F1817" i="6"/>
  <c r="F1818" i="6"/>
  <c r="F1819" i="6"/>
  <c r="F1820" i="6"/>
  <c r="F1821" i="6"/>
  <c r="F1822" i="6"/>
  <c r="F1823" i="6"/>
  <c r="F1824" i="6"/>
  <c r="F1825" i="6"/>
  <c r="F1826" i="6"/>
  <c r="F1827" i="6"/>
  <c r="F1828" i="6"/>
  <c r="F1829" i="6"/>
  <c r="F1830" i="6"/>
  <c r="F1831" i="6"/>
  <c r="F1832" i="6"/>
  <c r="F1833" i="6"/>
  <c r="F1834" i="6"/>
  <c r="F1835" i="6"/>
  <c r="F1836" i="6"/>
  <c r="F1837" i="6"/>
  <c r="F1838" i="6"/>
  <c r="F1839" i="6"/>
  <c r="F1840" i="6"/>
  <c r="F1841" i="6"/>
  <c r="F1842" i="6"/>
  <c r="F1843" i="6"/>
  <c r="F1844" i="6"/>
  <c r="F1845" i="6"/>
  <c r="F1846" i="6"/>
  <c r="F1847" i="6"/>
  <c r="F1848" i="6"/>
  <c r="F1849" i="6"/>
  <c r="F1850" i="6"/>
  <c r="F1851" i="6"/>
  <c r="F1852" i="6"/>
  <c r="F1853" i="6"/>
  <c r="F1854" i="6"/>
  <c r="F1855" i="6"/>
  <c r="F1856" i="6"/>
  <c r="F1857" i="6"/>
  <c r="F1858" i="6"/>
  <c r="F1859" i="6"/>
  <c r="F1860" i="6"/>
  <c r="F1861" i="6"/>
  <c r="F1862" i="6"/>
  <c r="F1863" i="6"/>
  <c r="F1864" i="6"/>
  <c r="F1865" i="6"/>
  <c r="F1866" i="6"/>
  <c r="F1867" i="6"/>
  <c r="F1868" i="6"/>
  <c r="F1869" i="6"/>
  <c r="F1870" i="6"/>
  <c r="F1871" i="6"/>
  <c r="F1872" i="6"/>
  <c r="F1873" i="6"/>
  <c r="F1874" i="6"/>
  <c r="F1875" i="6"/>
  <c r="F1876" i="6"/>
  <c r="F1877" i="6"/>
  <c r="F1878" i="6"/>
  <c r="F1879" i="6"/>
  <c r="F1880" i="6"/>
  <c r="F1881" i="6"/>
  <c r="F1882" i="6"/>
  <c r="F1883" i="6"/>
  <c r="F1884" i="6"/>
  <c r="F1885" i="6"/>
  <c r="F1886" i="6"/>
  <c r="F1887" i="6"/>
  <c r="F1888" i="6"/>
  <c r="F1889" i="6"/>
  <c r="F1890" i="6"/>
  <c r="F1891" i="6"/>
  <c r="F1892" i="6"/>
  <c r="F1893" i="6"/>
  <c r="F1894" i="6"/>
  <c r="F1895" i="6"/>
  <c r="F1896" i="6"/>
  <c r="F1897" i="6"/>
  <c r="F1898" i="6"/>
  <c r="F1899" i="6"/>
  <c r="F1900" i="6"/>
  <c r="F1901" i="6"/>
  <c r="F1902" i="6"/>
  <c r="F1903" i="6"/>
  <c r="F1904" i="6"/>
  <c r="F1905" i="6"/>
  <c r="F1906" i="6"/>
  <c r="F1907" i="6"/>
  <c r="F1908" i="6"/>
  <c r="F1909" i="6"/>
  <c r="F1910" i="6"/>
  <c r="F1911" i="6"/>
  <c r="F1912" i="6"/>
  <c r="F1913" i="6"/>
  <c r="F1914" i="6"/>
  <c r="F1915" i="6"/>
  <c r="F1916" i="6"/>
  <c r="F1917" i="6"/>
  <c r="F1918" i="6"/>
  <c r="F1919" i="6"/>
  <c r="F1920" i="6"/>
  <c r="F1921" i="6"/>
  <c r="F1922" i="6"/>
  <c r="F1923" i="6"/>
  <c r="F1924" i="6"/>
  <c r="F1925" i="6"/>
  <c r="F1926" i="6"/>
  <c r="F1927" i="6"/>
  <c r="F1928" i="6"/>
  <c r="F1929" i="6"/>
  <c r="F1930" i="6"/>
  <c r="F1931" i="6"/>
  <c r="F1932" i="6"/>
  <c r="F1933" i="6"/>
  <c r="F1934" i="6"/>
  <c r="F1935" i="6"/>
  <c r="F1936" i="6"/>
  <c r="F1937" i="6"/>
  <c r="F1938" i="6"/>
  <c r="F1939" i="6"/>
  <c r="F1940" i="6"/>
  <c r="F1941" i="6"/>
  <c r="F1942" i="6"/>
  <c r="F1943" i="6"/>
  <c r="F1944" i="6"/>
  <c r="F1945" i="6"/>
  <c r="F1946" i="6"/>
  <c r="F1947" i="6"/>
  <c r="F1948" i="6"/>
  <c r="F1949" i="6"/>
  <c r="F1950" i="6"/>
  <c r="F1951" i="6"/>
  <c r="F1952" i="6"/>
  <c r="F1953" i="6"/>
  <c r="F1954" i="6"/>
  <c r="F1955" i="6"/>
  <c r="F1956" i="6"/>
  <c r="F1957" i="6"/>
  <c r="F1958" i="6"/>
  <c r="F1959" i="6"/>
  <c r="F1960" i="6"/>
  <c r="F1961" i="6"/>
  <c r="F1962" i="6"/>
  <c r="F1963" i="6"/>
  <c r="F1964" i="6"/>
  <c r="F1965" i="6"/>
  <c r="F1966" i="6"/>
  <c r="F1967" i="6"/>
  <c r="F1968" i="6"/>
  <c r="F1969" i="6"/>
  <c r="F1970" i="6"/>
  <c r="F1971" i="6"/>
  <c r="F1972" i="6"/>
  <c r="F1973" i="6"/>
  <c r="F1974" i="6"/>
  <c r="F1975" i="6"/>
  <c r="F1976" i="6"/>
  <c r="F1977" i="6"/>
  <c r="F1978" i="6"/>
  <c r="F1979" i="6"/>
  <c r="F1980" i="6"/>
  <c r="F1981" i="6"/>
  <c r="F1982" i="6"/>
  <c r="F1983" i="6"/>
  <c r="F1984" i="6"/>
  <c r="F1985" i="6"/>
  <c r="F1986" i="6"/>
  <c r="F1987" i="6"/>
  <c r="F1988" i="6"/>
  <c r="F1989" i="6"/>
  <c r="F1990" i="6"/>
  <c r="F1991" i="6"/>
  <c r="F1992" i="6"/>
  <c r="F1993" i="6"/>
  <c r="F1994" i="6"/>
  <c r="F1995" i="6"/>
  <c r="F1996" i="6"/>
  <c r="F1997" i="6"/>
  <c r="F1998" i="6"/>
  <c r="F1999" i="6"/>
  <c r="F2000" i="6"/>
  <c r="F2001" i="6"/>
  <c r="F2002" i="6"/>
  <c r="F2003" i="6"/>
  <c r="F2004" i="6"/>
  <c r="F2005" i="6"/>
  <c r="F2006" i="6"/>
  <c r="F2007" i="6"/>
  <c r="F2008" i="6"/>
  <c r="F2009" i="6"/>
  <c r="F2010" i="6"/>
  <c r="F2011" i="6"/>
  <c r="F2012" i="6"/>
  <c r="F2013" i="6"/>
  <c r="F2014" i="6"/>
  <c r="F2015" i="6"/>
  <c r="F2016" i="6"/>
  <c r="F2017" i="6"/>
  <c r="F2018" i="6"/>
  <c r="F2019" i="6"/>
  <c r="F2020" i="6"/>
  <c r="F2021" i="6"/>
  <c r="F2022" i="6"/>
  <c r="F2023" i="6"/>
  <c r="F2024" i="6"/>
  <c r="F2025" i="6"/>
  <c r="F2026" i="6"/>
  <c r="F2027" i="6"/>
  <c r="F2028" i="6"/>
  <c r="F2029" i="6"/>
  <c r="F2030" i="6"/>
  <c r="F2031" i="6"/>
  <c r="F2032" i="6"/>
  <c r="F2033" i="6"/>
  <c r="F2034" i="6"/>
  <c r="F2035" i="6"/>
  <c r="F2036" i="6"/>
  <c r="F2037" i="6"/>
  <c r="F2038" i="6"/>
  <c r="F2039" i="6"/>
  <c r="F2040" i="6"/>
  <c r="F2041" i="6"/>
  <c r="F2042" i="6"/>
  <c r="F2043" i="6"/>
  <c r="F2044" i="6"/>
  <c r="F2045" i="6"/>
  <c r="F2046" i="6"/>
  <c r="F2047" i="6"/>
  <c r="F2048" i="6"/>
  <c r="F2049" i="6"/>
  <c r="F2050" i="6"/>
  <c r="F2051" i="6"/>
  <c r="F2052" i="6"/>
  <c r="F2053" i="6"/>
  <c r="F2054" i="6"/>
  <c r="F2055" i="6"/>
  <c r="F2056" i="6"/>
  <c r="F2057" i="6"/>
  <c r="F2058" i="6"/>
  <c r="F2059" i="6"/>
  <c r="F2060" i="6"/>
  <c r="F2061" i="6"/>
  <c r="F2062" i="6"/>
  <c r="F2063" i="6"/>
  <c r="F2064" i="6"/>
  <c r="F2065" i="6"/>
  <c r="F2066" i="6"/>
  <c r="F2067" i="6"/>
  <c r="F2068" i="6"/>
  <c r="F2069" i="6"/>
  <c r="F2070" i="6"/>
  <c r="F2071" i="6"/>
  <c r="F2072" i="6"/>
  <c r="F2073" i="6"/>
  <c r="F2074" i="6"/>
  <c r="F2075" i="6"/>
  <c r="F2076" i="6"/>
  <c r="F2077" i="6"/>
  <c r="F2078" i="6"/>
  <c r="F2079" i="6"/>
  <c r="F2080" i="6"/>
  <c r="F2081" i="6"/>
  <c r="F2082" i="6"/>
  <c r="F2083" i="6"/>
  <c r="F2084" i="6"/>
  <c r="F2085" i="6"/>
  <c r="F2086" i="6"/>
  <c r="F2087" i="6"/>
  <c r="F2088" i="6"/>
  <c r="F2089" i="6"/>
  <c r="F2090" i="6"/>
  <c r="F2091" i="6"/>
  <c r="F2092" i="6"/>
  <c r="F2093" i="6"/>
  <c r="F2094" i="6"/>
  <c r="F2095" i="6"/>
  <c r="F2096" i="6"/>
  <c r="F2097" i="6"/>
  <c r="F2098" i="6"/>
  <c r="F2099" i="6"/>
  <c r="F2100" i="6"/>
  <c r="F2101" i="6"/>
  <c r="F2102" i="6"/>
  <c r="F2103" i="6"/>
  <c r="F2104" i="6"/>
  <c r="F2105" i="6"/>
  <c r="F2106" i="6"/>
  <c r="F2107" i="6"/>
  <c r="F2108" i="6"/>
  <c r="F2109" i="6"/>
  <c r="F2110" i="6"/>
  <c r="F2111" i="6"/>
  <c r="F2112" i="6"/>
  <c r="F2113" i="6"/>
  <c r="F2114" i="6"/>
  <c r="F2115" i="6"/>
  <c r="F2116" i="6"/>
  <c r="F2117" i="6"/>
  <c r="F2118" i="6"/>
  <c r="F2119" i="6"/>
  <c r="F2120" i="6"/>
  <c r="F2121" i="6"/>
  <c r="F2122" i="6"/>
  <c r="F2123" i="6"/>
  <c r="F2124" i="6"/>
  <c r="F2125" i="6"/>
  <c r="F2126" i="6"/>
  <c r="F2127" i="6"/>
  <c r="F2128" i="6"/>
  <c r="F2129" i="6"/>
  <c r="F2130" i="6"/>
  <c r="F2131" i="6"/>
  <c r="F2132" i="6"/>
  <c r="F2133" i="6"/>
  <c r="F2134" i="6"/>
  <c r="F2135" i="6"/>
  <c r="F2136" i="6"/>
  <c r="F2137" i="6"/>
  <c r="F2138" i="6"/>
  <c r="F2139" i="6"/>
  <c r="F2140" i="6"/>
  <c r="F2141" i="6"/>
  <c r="F2142" i="6"/>
  <c r="F2143" i="6"/>
  <c r="F2144" i="6"/>
  <c r="F2145" i="6"/>
  <c r="F2146" i="6"/>
  <c r="F2147" i="6"/>
  <c r="F2148" i="6"/>
  <c r="F2149" i="6"/>
  <c r="F2150" i="6"/>
  <c r="F2151" i="6"/>
  <c r="F2152" i="6"/>
  <c r="F2153" i="6"/>
  <c r="F2154" i="6"/>
  <c r="F2155" i="6"/>
  <c r="F2156" i="6"/>
  <c r="F2157" i="6"/>
  <c r="F2158" i="6"/>
  <c r="F2159" i="6"/>
  <c r="F2160" i="6"/>
  <c r="F2161" i="6"/>
  <c r="F2162" i="6"/>
  <c r="F2163" i="6"/>
  <c r="F2164" i="6"/>
  <c r="F2165" i="6"/>
  <c r="F2166" i="6"/>
  <c r="F2167" i="6"/>
  <c r="F2168" i="6"/>
  <c r="F2169" i="6"/>
  <c r="F2170" i="6"/>
  <c r="F2171" i="6"/>
  <c r="F2172" i="6"/>
  <c r="F2173" i="6"/>
  <c r="F2174" i="6"/>
  <c r="F2175" i="6"/>
  <c r="F2176" i="6"/>
  <c r="F2177" i="6"/>
  <c r="F2178" i="6"/>
  <c r="F2179" i="6"/>
  <c r="F2180" i="6"/>
  <c r="F2181" i="6"/>
  <c r="F2182" i="6"/>
  <c r="F2183" i="6"/>
  <c r="F2184" i="6"/>
  <c r="F2185" i="6"/>
  <c r="F2186" i="6"/>
  <c r="F2187" i="6"/>
  <c r="F2188" i="6"/>
  <c r="F2189" i="6"/>
  <c r="F2190" i="6"/>
  <c r="F2191" i="6"/>
  <c r="F2192" i="6"/>
  <c r="F2193" i="6"/>
  <c r="F2194" i="6"/>
  <c r="F2195" i="6"/>
  <c r="F2196" i="6"/>
  <c r="F2197" i="6"/>
  <c r="F2198" i="6"/>
  <c r="F2199" i="6"/>
  <c r="F2200" i="6"/>
  <c r="F2201" i="6"/>
  <c r="F2202" i="6"/>
  <c r="F2203" i="6"/>
  <c r="F2204" i="6"/>
  <c r="F2205" i="6"/>
  <c r="F2206" i="6"/>
  <c r="F2207" i="6"/>
  <c r="F2208" i="6"/>
  <c r="F2209" i="6"/>
  <c r="F2210" i="6"/>
  <c r="F2211" i="6"/>
  <c r="F2212" i="6"/>
  <c r="F2213" i="6"/>
  <c r="F2214" i="6"/>
  <c r="F2215" i="6"/>
  <c r="F2216" i="6"/>
  <c r="F2217" i="6"/>
  <c r="F2218" i="6"/>
  <c r="F2219" i="6"/>
  <c r="F2220" i="6"/>
  <c r="F2221" i="6"/>
  <c r="F2222" i="6"/>
  <c r="F2223" i="6"/>
  <c r="F2224" i="6"/>
  <c r="F2225" i="6"/>
  <c r="F2226" i="6"/>
  <c r="F2227" i="6"/>
  <c r="F2228" i="6"/>
  <c r="F2229" i="6"/>
  <c r="F2230" i="6"/>
  <c r="F2231" i="6"/>
  <c r="F2232" i="6"/>
  <c r="F2233" i="6"/>
  <c r="F2234" i="6"/>
  <c r="F2235" i="6"/>
  <c r="F2236" i="6"/>
  <c r="F2237" i="6"/>
  <c r="F2238" i="6"/>
  <c r="F2239" i="6"/>
  <c r="F2240" i="6"/>
  <c r="F2241" i="6"/>
  <c r="F2242" i="6"/>
  <c r="F2243" i="6"/>
  <c r="F2244" i="6"/>
  <c r="F2245" i="6"/>
  <c r="F2246" i="6"/>
  <c r="F2247" i="6"/>
  <c r="F2248" i="6"/>
  <c r="F2249" i="6"/>
  <c r="F2250" i="6"/>
  <c r="F2251" i="6"/>
  <c r="F2252" i="6"/>
  <c r="F2253" i="6"/>
  <c r="F2254" i="6"/>
  <c r="F2255" i="6"/>
  <c r="F2256" i="6"/>
  <c r="F2257" i="6"/>
  <c r="F2258" i="6"/>
  <c r="F2259" i="6"/>
  <c r="F2260" i="6"/>
  <c r="F2261" i="6"/>
  <c r="F2262" i="6"/>
  <c r="F2263" i="6"/>
  <c r="F2264" i="6"/>
  <c r="F2265" i="6"/>
  <c r="F2266" i="6"/>
  <c r="F2267" i="6"/>
  <c r="F2268" i="6"/>
  <c r="F2269" i="6"/>
  <c r="F2270" i="6"/>
  <c r="F2271" i="6"/>
  <c r="F2272" i="6"/>
  <c r="F2273" i="6"/>
  <c r="F2274" i="6"/>
  <c r="F2275" i="6"/>
  <c r="F2276" i="6"/>
  <c r="F2277" i="6"/>
  <c r="F2278" i="6"/>
  <c r="F2279" i="6"/>
  <c r="F2280" i="6"/>
  <c r="F2281" i="6"/>
  <c r="F2282" i="6"/>
  <c r="F2283" i="6"/>
  <c r="F2284" i="6"/>
  <c r="F2285" i="6"/>
  <c r="F2286" i="6"/>
  <c r="F2287" i="6"/>
  <c r="F2288" i="6"/>
  <c r="F2289" i="6"/>
  <c r="F2290" i="6"/>
  <c r="F2291" i="6"/>
  <c r="F2292" i="6"/>
  <c r="F2293" i="6"/>
  <c r="F2294" i="6"/>
  <c r="F2295" i="6"/>
  <c r="F2296" i="6"/>
  <c r="F2297" i="6"/>
  <c r="F2298" i="6"/>
  <c r="F2299" i="6"/>
  <c r="F2300" i="6"/>
  <c r="F2301" i="6"/>
  <c r="F2302" i="6"/>
  <c r="F2303" i="6"/>
  <c r="F2304" i="6"/>
  <c r="F2305" i="6"/>
  <c r="F2306" i="6"/>
  <c r="F2307" i="6"/>
  <c r="F2308" i="6"/>
  <c r="F2309" i="6"/>
  <c r="F2310" i="6"/>
  <c r="F2311" i="6"/>
  <c r="F2312" i="6"/>
  <c r="F2313" i="6"/>
  <c r="F2314" i="6"/>
  <c r="F2315" i="6"/>
  <c r="F2316" i="6"/>
  <c r="F2317" i="6"/>
  <c r="F2318" i="6"/>
  <c r="F2319" i="6"/>
  <c r="F2320" i="6"/>
  <c r="F2321" i="6"/>
  <c r="F2322" i="6"/>
  <c r="F2323" i="6"/>
  <c r="F2324" i="6"/>
  <c r="F2325" i="6"/>
  <c r="F2326" i="6"/>
  <c r="F2327" i="6"/>
  <c r="F2328" i="6"/>
  <c r="F2329" i="6"/>
  <c r="F2330" i="6"/>
  <c r="F2331" i="6"/>
  <c r="F2332" i="6"/>
  <c r="F2333" i="6"/>
  <c r="F2334" i="6"/>
  <c r="F2335" i="6"/>
  <c r="F2336" i="6"/>
  <c r="F2337" i="6"/>
  <c r="F2338" i="6"/>
  <c r="F2339" i="6"/>
  <c r="F2340" i="6"/>
  <c r="F2341" i="6"/>
  <c r="F2342" i="6"/>
  <c r="F2343" i="6"/>
  <c r="F2344" i="6"/>
  <c r="F2345" i="6"/>
  <c r="F2346" i="6"/>
  <c r="F2347" i="6"/>
  <c r="F2348" i="6"/>
  <c r="F2349" i="6"/>
  <c r="F2350" i="6"/>
  <c r="F2351" i="6"/>
  <c r="F2352" i="6"/>
  <c r="F2353" i="6"/>
  <c r="F2354" i="6"/>
  <c r="F2355" i="6"/>
  <c r="F2356" i="6"/>
  <c r="F2357" i="6"/>
  <c r="F2358" i="6"/>
  <c r="F2359" i="6"/>
  <c r="F2360" i="6"/>
  <c r="F2361" i="6"/>
  <c r="F2362" i="6"/>
  <c r="F2363" i="6"/>
  <c r="F2364" i="6"/>
  <c r="F2365" i="6"/>
  <c r="F2366" i="6"/>
  <c r="F2367" i="6"/>
  <c r="F2368" i="6"/>
  <c r="F2369" i="6"/>
  <c r="F2370" i="6"/>
  <c r="F2371" i="6"/>
  <c r="F2372" i="6"/>
  <c r="F2373" i="6"/>
  <c r="F2374" i="6"/>
  <c r="F2375" i="6"/>
  <c r="F2376" i="6"/>
  <c r="F2377" i="6"/>
  <c r="F2378" i="6"/>
  <c r="F2379" i="6"/>
  <c r="F2380" i="6"/>
  <c r="F2381" i="6"/>
  <c r="F2382" i="6"/>
  <c r="F2383" i="6"/>
  <c r="F2384" i="6"/>
  <c r="F2385" i="6"/>
  <c r="F2386" i="6"/>
  <c r="F2387" i="6"/>
  <c r="F2388" i="6"/>
  <c r="F2389" i="6"/>
  <c r="F2390" i="6"/>
  <c r="F2391" i="6"/>
  <c r="F2392" i="6"/>
  <c r="F2393" i="6"/>
  <c r="F2394" i="6"/>
  <c r="F2395" i="6"/>
  <c r="F2396" i="6"/>
  <c r="F2397" i="6"/>
  <c r="F2398" i="6"/>
  <c r="F2399" i="6"/>
  <c r="F2400" i="6"/>
  <c r="F2401" i="6"/>
  <c r="F2402" i="6"/>
  <c r="F2403" i="6"/>
  <c r="F2404" i="6"/>
  <c r="F2405" i="6"/>
  <c r="F2406" i="6"/>
  <c r="F2407" i="6"/>
  <c r="F2408" i="6"/>
  <c r="F2409" i="6"/>
  <c r="F2410" i="6"/>
  <c r="F2411" i="6"/>
  <c r="F2412" i="6"/>
  <c r="F2413" i="6"/>
  <c r="F2414" i="6"/>
  <c r="F2415" i="6"/>
  <c r="F2416" i="6"/>
  <c r="F2417" i="6"/>
  <c r="F2418" i="6"/>
  <c r="F2419" i="6"/>
  <c r="F2420" i="6"/>
  <c r="F2421" i="6"/>
  <c r="F2422" i="6"/>
  <c r="F2423" i="6"/>
  <c r="F2424" i="6"/>
  <c r="F2425" i="6"/>
  <c r="F2426" i="6"/>
  <c r="F2427" i="6"/>
  <c r="F2428" i="6"/>
  <c r="F2429" i="6"/>
  <c r="F2430" i="6"/>
  <c r="F2431" i="6"/>
  <c r="F2432" i="6"/>
  <c r="F2433" i="6"/>
  <c r="F2434" i="6"/>
  <c r="F2435" i="6"/>
  <c r="F2436" i="6"/>
  <c r="F2437" i="6"/>
  <c r="F2438" i="6"/>
  <c r="F2439" i="6"/>
  <c r="F2440" i="6"/>
  <c r="F2441" i="6"/>
  <c r="F2442" i="6"/>
  <c r="F2443" i="6"/>
  <c r="F2444" i="6"/>
  <c r="F2445" i="6"/>
  <c r="F2446" i="6"/>
  <c r="F2447" i="6"/>
  <c r="F2448" i="6"/>
  <c r="F2449" i="6"/>
  <c r="F2450" i="6"/>
  <c r="F2451" i="6"/>
  <c r="F2452" i="6"/>
  <c r="F2453" i="6"/>
  <c r="F2454" i="6"/>
  <c r="F2455" i="6"/>
  <c r="F2456" i="6"/>
  <c r="F2457" i="6"/>
  <c r="F2458" i="6"/>
  <c r="F2459" i="6"/>
  <c r="F2460" i="6"/>
  <c r="F2461" i="6"/>
  <c r="F2462" i="6"/>
  <c r="F2463" i="6"/>
  <c r="F2464" i="6"/>
  <c r="F2465" i="6"/>
  <c r="F2466" i="6"/>
  <c r="F2467" i="6"/>
  <c r="F2468" i="6"/>
  <c r="F2469" i="6"/>
  <c r="F2470" i="6"/>
  <c r="F2471" i="6"/>
  <c r="F2472" i="6"/>
  <c r="F2473" i="6"/>
  <c r="F2474" i="6"/>
  <c r="F2475" i="6"/>
  <c r="F2476" i="6"/>
  <c r="F2477" i="6"/>
  <c r="F2478" i="6"/>
  <c r="F2479" i="6"/>
  <c r="F2480" i="6"/>
  <c r="F2481" i="6"/>
  <c r="F2482" i="6"/>
  <c r="F2483" i="6"/>
  <c r="F2484" i="6"/>
  <c r="F2485" i="6"/>
  <c r="F2486" i="6"/>
  <c r="F2487" i="6"/>
  <c r="F2488" i="6"/>
  <c r="F2489" i="6"/>
  <c r="F2490" i="6"/>
  <c r="F2491" i="6"/>
  <c r="F2492" i="6"/>
  <c r="F2493" i="6"/>
  <c r="F2494" i="6"/>
  <c r="F2495" i="6"/>
  <c r="F2496" i="6"/>
  <c r="F2497" i="6"/>
  <c r="F2498" i="6"/>
  <c r="F2499" i="6"/>
  <c r="F2500" i="6"/>
  <c r="F2501" i="6"/>
  <c r="F2502" i="6"/>
  <c r="F2503" i="6"/>
  <c r="F2504" i="6"/>
  <c r="F2505" i="6"/>
  <c r="F2506" i="6"/>
  <c r="F2507" i="6"/>
  <c r="F2508" i="6"/>
  <c r="F2509" i="6"/>
  <c r="F2510" i="6"/>
  <c r="F2511" i="6"/>
  <c r="F2512" i="6"/>
  <c r="F2513" i="6"/>
  <c r="F2514" i="6"/>
  <c r="F2515" i="6"/>
  <c r="F2516" i="6"/>
  <c r="F2517" i="6"/>
  <c r="F2518" i="6"/>
  <c r="F2519" i="6"/>
  <c r="F2520" i="6"/>
  <c r="F2521" i="6"/>
  <c r="F2524" i="6"/>
  <c r="F2525" i="6"/>
  <c r="F2526" i="6"/>
  <c r="F2527" i="6"/>
  <c r="F2528" i="6"/>
  <c r="F2529" i="6"/>
  <c r="F2530" i="6"/>
  <c r="F2531" i="6"/>
  <c r="F2532" i="6"/>
  <c r="F2533" i="6"/>
  <c r="F2534" i="6"/>
  <c r="F2535" i="6"/>
  <c r="F2536" i="6"/>
  <c r="F2537" i="6"/>
  <c r="F2538" i="6"/>
  <c r="F2539" i="6"/>
  <c r="F2540" i="6"/>
  <c r="F2541" i="6"/>
  <c r="F2542" i="6"/>
  <c r="F2543" i="6"/>
  <c r="F2544" i="6"/>
  <c r="F2545" i="6"/>
  <c r="F2546" i="6"/>
  <c r="F2547" i="6"/>
  <c r="F2548" i="6"/>
  <c r="F2549" i="6"/>
  <c r="F2550" i="6"/>
  <c r="F2551" i="6"/>
  <c r="F2552" i="6"/>
  <c r="F2553" i="6"/>
  <c r="F2554" i="6"/>
  <c r="F2555" i="6"/>
  <c r="F2556" i="6"/>
  <c r="F2557" i="6"/>
  <c r="F2558" i="6"/>
  <c r="F2559" i="6"/>
  <c r="F2560" i="6"/>
  <c r="F2561" i="6"/>
  <c r="F2562" i="6"/>
  <c r="F2563" i="6"/>
  <c r="F2564" i="6"/>
  <c r="F2565" i="6"/>
  <c r="F2566" i="6"/>
  <c r="F2567" i="6"/>
  <c r="F2568" i="6"/>
  <c r="F2569" i="6"/>
  <c r="F2570" i="6"/>
  <c r="F2571" i="6"/>
  <c r="F2572" i="6"/>
  <c r="F2573" i="6"/>
  <c r="F2574" i="6"/>
  <c r="F2575" i="6"/>
  <c r="F2576" i="6"/>
  <c r="F2577" i="6"/>
  <c r="F2578" i="6"/>
  <c r="F2579" i="6"/>
  <c r="F2580" i="6"/>
  <c r="F2581" i="6"/>
  <c r="F2582" i="6"/>
  <c r="F2583" i="6"/>
  <c r="F2584" i="6"/>
  <c r="F2585" i="6"/>
  <c r="F2586" i="6"/>
  <c r="F2587" i="6"/>
  <c r="F2588" i="6"/>
  <c r="F2589" i="6"/>
  <c r="F2590" i="6"/>
  <c r="F2591" i="6"/>
  <c r="F2592" i="6"/>
  <c r="F2593" i="6"/>
  <c r="F2594" i="6"/>
  <c r="F2595" i="6"/>
  <c r="F2596" i="6"/>
  <c r="F2597" i="6"/>
  <c r="F2598" i="6"/>
  <c r="F2599" i="6"/>
  <c r="F2600" i="6"/>
  <c r="F2601" i="6"/>
  <c r="F2602" i="6"/>
  <c r="F2603" i="6"/>
  <c r="F2604" i="6"/>
  <c r="F2605" i="6"/>
  <c r="F2607" i="6"/>
  <c r="F2608" i="6"/>
  <c r="F2609" i="6"/>
  <c r="F2610" i="6"/>
  <c r="F2611" i="6"/>
  <c r="F2612" i="6"/>
  <c r="F2613" i="6"/>
  <c r="F2614" i="6"/>
  <c r="F2615" i="6"/>
  <c r="F2616" i="6"/>
  <c r="F2617" i="6"/>
  <c r="F2618" i="6"/>
  <c r="F2619" i="6"/>
  <c r="F2620" i="6"/>
  <c r="F2621" i="6"/>
  <c r="F2622" i="6"/>
  <c r="F2623" i="6"/>
  <c r="F2624" i="6"/>
  <c r="F2625" i="6"/>
  <c r="F2626" i="6"/>
  <c r="F2627" i="6"/>
  <c r="F2628" i="6"/>
  <c r="F2629" i="6"/>
  <c r="F2630" i="6"/>
  <c r="F2631" i="6"/>
  <c r="F2632" i="6"/>
  <c r="F2633" i="6"/>
  <c r="F2634" i="6"/>
  <c r="F2635" i="6"/>
  <c r="F2636" i="6"/>
  <c r="F2637" i="6"/>
  <c r="F2638" i="6"/>
  <c r="F2639" i="6"/>
  <c r="F2640" i="6"/>
  <c r="F2641" i="6"/>
  <c r="F2642" i="6"/>
  <c r="F2643" i="6"/>
  <c r="F2644" i="6"/>
  <c r="F2645" i="6"/>
  <c r="F2646" i="6"/>
  <c r="F2647" i="6"/>
  <c r="F2648" i="6"/>
  <c r="F2649" i="6"/>
  <c r="F2650" i="6"/>
  <c r="F2651" i="6"/>
  <c r="F2652" i="6"/>
  <c r="F2653" i="6"/>
  <c r="F2654" i="6"/>
  <c r="F2655" i="6"/>
  <c r="F2656" i="6"/>
  <c r="F2657" i="6"/>
  <c r="F2658" i="6"/>
  <c r="F2659" i="6"/>
  <c r="F2660" i="6"/>
  <c r="F2661" i="6"/>
  <c r="F2662" i="6"/>
  <c r="F2663" i="6"/>
  <c r="F2664" i="6"/>
  <c r="F2665" i="6"/>
  <c r="F2666" i="6"/>
  <c r="F2667" i="6"/>
  <c r="F2668" i="6"/>
  <c r="F2669" i="6"/>
  <c r="F2670" i="6"/>
  <c r="F2671" i="6"/>
  <c r="F2672" i="6"/>
  <c r="F2673" i="6"/>
  <c r="F2674" i="6"/>
  <c r="F2675" i="6"/>
  <c r="F2676" i="6"/>
  <c r="F2677" i="6"/>
  <c r="F2678" i="6"/>
  <c r="F2679" i="6"/>
  <c r="F2680" i="6"/>
  <c r="F2681" i="6"/>
  <c r="F2682" i="6"/>
  <c r="F2683" i="6"/>
  <c r="F2684" i="6"/>
  <c r="F2685" i="6"/>
  <c r="F2686" i="6"/>
  <c r="F2687" i="6"/>
  <c r="F2688" i="6"/>
  <c r="F2689" i="6"/>
  <c r="F2690" i="6"/>
  <c r="F2691" i="6"/>
  <c r="F2692" i="6"/>
  <c r="F2693" i="6"/>
  <c r="F2694" i="6"/>
  <c r="F2695" i="6"/>
  <c r="F2696" i="6"/>
  <c r="F2697" i="6"/>
  <c r="F2698" i="6"/>
  <c r="F2699" i="6"/>
  <c r="F2700" i="6"/>
  <c r="F2701" i="6"/>
  <c r="F2702" i="6"/>
  <c r="F2703" i="6"/>
  <c r="F2704" i="6"/>
  <c r="F2705" i="6"/>
  <c r="F2706" i="6"/>
  <c r="F2707" i="6"/>
  <c r="F2708" i="6"/>
  <c r="F2709" i="6"/>
  <c r="F2710" i="6"/>
  <c r="F2711" i="6"/>
  <c r="F2712" i="6"/>
  <c r="F2713" i="6"/>
  <c r="F2714" i="6"/>
  <c r="F2715" i="6"/>
  <c r="F2716" i="6"/>
  <c r="F2717" i="6"/>
  <c r="F2718" i="6"/>
  <c r="F2719" i="6"/>
  <c r="F2720" i="6"/>
  <c r="F2721" i="6"/>
  <c r="F2722" i="6"/>
  <c r="F2723" i="6"/>
  <c r="F2724" i="6"/>
  <c r="F2725" i="6"/>
  <c r="F2726" i="6"/>
  <c r="F2727" i="6"/>
  <c r="F2728" i="6"/>
  <c r="F2729" i="6"/>
  <c r="F2730" i="6"/>
  <c r="F2731" i="6"/>
  <c r="F2732" i="6"/>
  <c r="F2733" i="6"/>
  <c r="F2734" i="6"/>
  <c r="F2735" i="6"/>
  <c r="F2736" i="6"/>
  <c r="F2737" i="6"/>
  <c r="F2738" i="6"/>
  <c r="F2739" i="6"/>
  <c r="F2740" i="6"/>
  <c r="F2741" i="6"/>
  <c r="F2742" i="6"/>
  <c r="F2743" i="6"/>
  <c r="F2744" i="6"/>
  <c r="F2745" i="6"/>
  <c r="F2746" i="6"/>
  <c r="F2747" i="6"/>
  <c r="F2748" i="6"/>
  <c r="F2749" i="6"/>
  <c r="F2750" i="6"/>
  <c r="F2751" i="6"/>
  <c r="F2752" i="6"/>
  <c r="F2753" i="6"/>
  <c r="F2754" i="6"/>
  <c r="F2755" i="6"/>
  <c r="F2756" i="6"/>
  <c r="F2757" i="6"/>
  <c r="F2758" i="6"/>
  <c r="F2759" i="6"/>
  <c r="F2760" i="6"/>
  <c r="F2761" i="6"/>
  <c r="F2762" i="6"/>
  <c r="F2763" i="6"/>
  <c r="F2764" i="6"/>
  <c r="F2765" i="6"/>
  <c r="F2766" i="6"/>
  <c r="F2767" i="6"/>
  <c r="F2768" i="6"/>
  <c r="F2769" i="6"/>
  <c r="F2770" i="6"/>
  <c r="F2771" i="6"/>
  <c r="F2772" i="6"/>
  <c r="F2773" i="6"/>
  <c r="F2774" i="6"/>
  <c r="F2775" i="6"/>
  <c r="F2776" i="6"/>
  <c r="F2777" i="6"/>
  <c r="F2778" i="6"/>
  <c r="F2779" i="6"/>
  <c r="F2780" i="6"/>
  <c r="F2781" i="6"/>
  <c r="F2782" i="6"/>
  <c r="F2783" i="6"/>
  <c r="F2784" i="6"/>
  <c r="F2785" i="6"/>
  <c r="F2786" i="6"/>
  <c r="F2787" i="6"/>
  <c r="F2788" i="6"/>
  <c r="F2789" i="6"/>
  <c r="F2790" i="6"/>
  <c r="F2791" i="6"/>
  <c r="F2792" i="6"/>
  <c r="F2793" i="6"/>
  <c r="F2794" i="6"/>
  <c r="F2795" i="6"/>
  <c r="F2796" i="6"/>
  <c r="F2797" i="6"/>
  <c r="F2798" i="6"/>
  <c r="F2799" i="6"/>
  <c r="F2800" i="6"/>
  <c r="F2801" i="6"/>
  <c r="F2802" i="6"/>
  <c r="F2803" i="6"/>
  <c r="F2804" i="6"/>
  <c r="F2805" i="6"/>
  <c r="F2806" i="6"/>
  <c r="F2807" i="6"/>
  <c r="F2808" i="6"/>
  <c r="F2809" i="6"/>
  <c r="F2810" i="6"/>
  <c r="F2811" i="6"/>
  <c r="F2812" i="6"/>
  <c r="F2813" i="6"/>
  <c r="F2814" i="6"/>
  <c r="F2815" i="6"/>
  <c r="F2816" i="6"/>
  <c r="F2817" i="6"/>
  <c r="F2818" i="6"/>
  <c r="F2819" i="6"/>
  <c r="F2820" i="6"/>
  <c r="F2821" i="6"/>
  <c r="F2822" i="6"/>
  <c r="F2823" i="6"/>
  <c r="F2824" i="6"/>
  <c r="F2825" i="6"/>
  <c r="F2826" i="6"/>
  <c r="F2827" i="6"/>
  <c r="F2828" i="6"/>
  <c r="F2829" i="6"/>
  <c r="F2830" i="6"/>
  <c r="F2831" i="6"/>
  <c r="F2832" i="6"/>
  <c r="F2833" i="6"/>
  <c r="F2834" i="6"/>
  <c r="F2835" i="6"/>
  <c r="F2836" i="6"/>
  <c r="F2837" i="6"/>
  <c r="F2838" i="6"/>
  <c r="F2839" i="6"/>
  <c r="F2840" i="6"/>
  <c r="F2841" i="6"/>
  <c r="F2842" i="6"/>
  <c r="F2843" i="6"/>
  <c r="F2844" i="6"/>
  <c r="F2845" i="6"/>
  <c r="F2846" i="6"/>
  <c r="F2847" i="6"/>
  <c r="F2848" i="6"/>
  <c r="F2849" i="6"/>
  <c r="F2850" i="6"/>
  <c r="F2851" i="6"/>
  <c r="F2852" i="6"/>
  <c r="F2853" i="6"/>
  <c r="F2854" i="6"/>
  <c r="F2855" i="6"/>
  <c r="F2856" i="6"/>
  <c r="F2857" i="6"/>
  <c r="F2858" i="6"/>
  <c r="F2859" i="6"/>
  <c r="F2860" i="6"/>
  <c r="F2861" i="6"/>
  <c r="F2862" i="6"/>
  <c r="F2863" i="6"/>
  <c r="F2864" i="6"/>
  <c r="F2865" i="6"/>
  <c r="F2866" i="6"/>
  <c r="F2867" i="6"/>
  <c r="F2868" i="6"/>
  <c r="F2869" i="6"/>
  <c r="F2870" i="6"/>
  <c r="F2871" i="6"/>
  <c r="F2872" i="6"/>
  <c r="F2873" i="6"/>
  <c r="F2874" i="6"/>
  <c r="F2875" i="6"/>
  <c r="F2876" i="6"/>
  <c r="F2877" i="6"/>
  <c r="F2878" i="6"/>
  <c r="F2879" i="6"/>
  <c r="F2880" i="6"/>
  <c r="F2881" i="6"/>
  <c r="F2882" i="6"/>
  <c r="F2883" i="6"/>
  <c r="F2884" i="6"/>
  <c r="F2885" i="6"/>
  <c r="F2886" i="6"/>
  <c r="F2887" i="6"/>
  <c r="F2888" i="6"/>
  <c r="F2889" i="6"/>
  <c r="F2890" i="6"/>
  <c r="F2891" i="6"/>
  <c r="F2892" i="6"/>
  <c r="F2893" i="6"/>
  <c r="F2894" i="6"/>
  <c r="F2895" i="6"/>
  <c r="F2896" i="6"/>
  <c r="F2897" i="6"/>
  <c r="F2898" i="6"/>
  <c r="F2899" i="6"/>
  <c r="F2900" i="6"/>
  <c r="F2901" i="6"/>
  <c r="F2902" i="6"/>
  <c r="F2903" i="6"/>
  <c r="F2904" i="6"/>
  <c r="F2905" i="6"/>
  <c r="F2906" i="6"/>
  <c r="F2907" i="6"/>
  <c r="F2908" i="6"/>
  <c r="F2909" i="6"/>
  <c r="F2910" i="6"/>
  <c r="F2911" i="6"/>
  <c r="F2912" i="6"/>
  <c r="F2913" i="6"/>
  <c r="F2914" i="6"/>
  <c r="F2915" i="6"/>
  <c r="F2916" i="6"/>
  <c r="F2917" i="6"/>
  <c r="F2918" i="6"/>
  <c r="F2919" i="6"/>
  <c r="F2920" i="6"/>
  <c r="F2921" i="6"/>
  <c r="F2922" i="6"/>
  <c r="F2923" i="6"/>
  <c r="F2924" i="6"/>
  <c r="F2925" i="6"/>
  <c r="F2926" i="6"/>
  <c r="F2927" i="6"/>
  <c r="F2928" i="6"/>
  <c r="F2929" i="6"/>
  <c r="F2930" i="6"/>
  <c r="F2931" i="6"/>
  <c r="F2932" i="6"/>
  <c r="F2933" i="6"/>
  <c r="F2934" i="6"/>
  <c r="F2935" i="6"/>
  <c r="F2936" i="6"/>
  <c r="F2937" i="6"/>
  <c r="F2938" i="6"/>
  <c r="F2939" i="6"/>
  <c r="F2940" i="6"/>
  <c r="F2941" i="6"/>
  <c r="F2942" i="6"/>
  <c r="F2943" i="6"/>
  <c r="F2944" i="6"/>
  <c r="F2945" i="6"/>
  <c r="F2946" i="6"/>
  <c r="F2947" i="6"/>
  <c r="F2948" i="6"/>
  <c r="F2949" i="6"/>
  <c r="F2950" i="6"/>
  <c r="F2951" i="6"/>
  <c r="F2952" i="6"/>
  <c r="F2953" i="6"/>
  <c r="F2954" i="6"/>
  <c r="F2955" i="6"/>
  <c r="F2956" i="6"/>
  <c r="F2957" i="6"/>
  <c r="F2958" i="6"/>
  <c r="F2959" i="6"/>
  <c r="F2960" i="6"/>
  <c r="F2961" i="6"/>
  <c r="F2962" i="6"/>
  <c r="F2963" i="6"/>
  <c r="F2964" i="6"/>
  <c r="F2965" i="6"/>
  <c r="F2966" i="6"/>
  <c r="F2967" i="6"/>
  <c r="F2968" i="6"/>
  <c r="F2969" i="6"/>
  <c r="F2970" i="6"/>
  <c r="F2971" i="6"/>
  <c r="F2972" i="6"/>
  <c r="F2973" i="6"/>
  <c r="F2974" i="6"/>
  <c r="F2975" i="6"/>
  <c r="F2976" i="6"/>
  <c r="F2977" i="6"/>
  <c r="F2978" i="6"/>
  <c r="F2979" i="6"/>
  <c r="F2980" i="6"/>
  <c r="F2981" i="6"/>
  <c r="F2982" i="6"/>
  <c r="F2983" i="6"/>
  <c r="F2984" i="6"/>
  <c r="F2985" i="6"/>
  <c r="F2986" i="6"/>
  <c r="F2987" i="6"/>
  <c r="F2988" i="6"/>
  <c r="F2989" i="6"/>
  <c r="F2990" i="6"/>
  <c r="F2991" i="6"/>
  <c r="F2992" i="6"/>
  <c r="F2993" i="6"/>
  <c r="F2994" i="6"/>
  <c r="F2995" i="6"/>
  <c r="F2996" i="6"/>
  <c r="F2997" i="6"/>
  <c r="F2998" i="6"/>
  <c r="F2999" i="6"/>
  <c r="F3000" i="6"/>
  <c r="F3001" i="6"/>
  <c r="F3002" i="6"/>
  <c r="F3003" i="6"/>
  <c r="F3004" i="6"/>
  <c r="F3005" i="6"/>
  <c r="F3006" i="6"/>
  <c r="F3007" i="6"/>
  <c r="F3008" i="6"/>
  <c r="F3009" i="6"/>
  <c r="F3010" i="6"/>
  <c r="F3011" i="6"/>
  <c r="F3012" i="6"/>
  <c r="F3013" i="6"/>
  <c r="F3014" i="6"/>
  <c r="F3015" i="6"/>
  <c r="F3016" i="6"/>
  <c r="F3017" i="6"/>
  <c r="F3018" i="6"/>
  <c r="F3019" i="6"/>
  <c r="F3020" i="6"/>
  <c r="F3021" i="6"/>
  <c r="F3022" i="6"/>
  <c r="F3023" i="6"/>
  <c r="F3024" i="6"/>
  <c r="F3025" i="6"/>
  <c r="F3026" i="6"/>
  <c r="F3027" i="6"/>
  <c r="F3028" i="6"/>
  <c r="F3029" i="6"/>
  <c r="F3030" i="6"/>
  <c r="F3031" i="6"/>
  <c r="F3032" i="6"/>
  <c r="F3033" i="6"/>
  <c r="F3034" i="6"/>
  <c r="F3035" i="6"/>
  <c r="F3036" i="6"/>
  <c r="F3037" i="6"/>
  <c r="F3038" i="6"/>
  <c r="F3039" i="6"/>
  <c r="F3040" i="6"/>
  <c r="F3041" i="6"/>
  <c r="F3042" i="6"/>
  <c r="F3043" i="6"/>
  <c r="F3044" i="6"/>
  <c r="F3045" i="6"/>
  <c r="F3046" i="6"/>
  <c r="F3047" i="6"/>
  <c r="F3048" i="6"/>
  <c r="F3049" i="6"/>
  <c r="F3050" i="6"/>
  <c r="F3051" i="6"/>
  <c r="F3052" i="6"/>
  <c r="F3053" i="6"/>
  <c r="F3054" i="6"/>
  <c r="F3055" i="6"/>
  <c r="F3056" i="6"/>
  <c r="F3057" i="6"/>
  <c r="F3058" i="6"/>
  <c r="F3059" i="6"/>
  <c r="F3060" i="6"/>
  <c r="F3061" i="6"/>
  <c r="F3062" i="6"/>
  <c r="F3063" i="6"/>
  <c r="F3064" i="6"/>
  <c r="F3065" i="6"/>
  <c r="F3066" i="6"/>
  <c r="F3067" i="6"/>
  <c r="F3068" i="6"/>
  <c r="F3069" i="6"/>
  <c r="F3070" i="6"/>
  <c r="F3071" i="6"/>
  <c r="F3072" i="6"/>
  <c r="F3073" i="6"/>
  <c r="F3074" i="6"/>
  <c r="F3075" i="6"/>
  <c r="F3076" i="6"/>
  <c r="F3077" i="6"/>
  <c r="F3078" i="6"/>
  <c r="F3079" i="6"/>
  <c r="F3080" i="6"/>
  <c r="F3081" i="6"/>
  <c r="F3082" i="6"/>
  <c r="F3083" i="6"/>
  <c r="F3084" i="6"/>
  <c r="F3085" i="6"/>
  <c r="F3086" i="6"/>
  <c r="F3087" i="6"/>
  <c r="F3088" i="6"/>
  <c r="F3089" i="6"/>
  <c r="F3090" i="6"/>
  <c r="F3091" i="6"/>
  <c r="F3092" i="6"/>
  <c r="F3093" i="6"/>
  <c r="F3094" i="6"/>
  <c r="F3095" i="6"/>
  <c r="F3096" i="6"/>
  <c r="F3097" i="6"/>
  <c r="F3098" i="6"/>
  <c r="F3099" i="6"/>
  <c r="F3100" i="6"/>
  <c r="F3101" i="6"/>
  <c r="F3102" i="6"/>
  <c r="F3103" i="6"/>
  <c r="F3104" i="6"/>
  <c r="F3105" i="6"/>
  <c r="F3106" i="6"/>
  <c r="F3107" i="6"/>
  <c r="F3108" i="6"/>
  <c r="F3109" i="6"/>
  <c r="F3110" i="6"/>
  <c r="F3111" i="6"/>
  <c r="F3112" i="6"/>
  <c r="F3113" i="6"/>
  <c r="F3114" i="6"/>
  <c r="F3115" i="6"/>
  <c r="F3116" i="6"/>
  <c r="F3117" i="6"/>
  <c r="F3118" i="6"/>
  <c r="F3119" i="6"/>
  <c r="F3120" i="6"/>
  <c r="F3121" i="6"/>
  <c r="F3122" i="6"/>
  <c r="F3123" i="6"/>
  <c r="F3124" i="6"/>
  <c r="F3125" i="6"/>
  <c r="F3126" i="6"/>
  <c r="F3127" i="6"/>
  <c r="F3128" i="6"/>
  <c r="F3129" i="6"/>
  <c r="F3130" i="6"/>
  <c r="F3131" i="6"/>
  <c r="F3132" i="6"/>
  <c r="F3133" i="6"/>
  <c r="F3134" i="6"/>
  <c r="F3135" i="6"/>
  <c r="F3136" i="6"/>
  <c r="F3137" i="6"/>
  <c r="F3138" i="6"/>
  <c r="F3139" i="6"/>
  <c r="F3140" i="6"/>
  <c r="F3141" i="6"/>
  <c r="F3142" i="6"/>
  <c r="F3143" i="6"/>
  <c r="F3144" i="6"/>
  <c r="F3145" i="6"/>
  <c r="F3146" i="6"/>
  <c r="F3147" i="6"/>
  <c r="F3148" i="6"/>
  <c r="F3149" i="6"/>
  <c r="F3150" i="6"/>
  <c r="F3151" i="6"/>
  <c r="F3152" i="6"/>
  <c r="F3153" i="6"/>
  <c r="F3154" i="6"/>
  <c r="F3155" i="6"/>
  <c r="F3156" i="6"/>
  <c r="F3157" i="6"/>
  <c r="F3158" i="6"/>
  <c r="F3159" i="6"/>
  <c r="F3160" i="6"/>
  <c r="F3161" i="6"/>
  <c r="F3162" i="6"/>
  <c r="F3163" i="6"/>
  <c r="F3164" i="6"/>
  <c r="F3165" i="6"/>
  <c r="F3166" i="6"/>
  <c r="F3167" i="6"/>
  <c r="F3168" i="6"/>
  <c r="F3169" i="6"/>
  <c r="F3170" i="6"/>
  <c r="F3171" i="6"/>
  <c r="F3172" i="6"/>
  <c r="F3173" i="6"/>
  <c r="F3174" i="6"/>
  <c r="F3175" i="6"/>
  <c r="F3176" i="6"/>
  <c r="F3177" i="6"/>
  <c r="F3178" i="6"/>
  <c r="F3179" i="6"/>
  <c r="F3180" i="6"/>
  <c r="F3181" i="6"/>
  <c r="F3182" i="6"/>
  <c r="F3183" i="6"/>
  <c r="F3184" i="6"/>
  <c r="F3185" i="6"/>
  <c r="F3186" i="6"/>
  <c r="F3187" i="6"/>
  <c r="F3188" i="6"/>
  <c r="F3189" i="6"/>
  <c r="F3190" i="6"/>
  <c r="F3191" i="6"/>
  <c r="F3192" i="6"/>
  <c r="F3193" i="6"/>
  <c r="F3194" i="6"/>
  <c r="F3195" i="6"/>
  <c r="F3196" i="6"/>
  <c r="F3197" i="6"/>
  <c r="F3198" i="6"/>
  <c r="F3199" i="6"/>
  <c r="F3200" i="6"/>
  <c r="F3201" i="6"/>
  <c r="F3202" i="6"/>
  <c r="F3203" i="6"/>
  <c r="F3204" i="6"/>
  <c r="F3205" i="6"/>
  <c r="F3206" i="6"/>
  <c r="F3207" i="6"/>
  <c r="F3208" i="6"/>
  <c r="F3209" i="6"/>
  <c r="F3210" i="6"/>
  <c r="F3211" i="6"/>
  <c r="F3212" i="6"/>
  <c r="F3213" i="6"/>
  <c r="F3214" i="6"/>
  <c r="F3215" i="6"/>
  <c r="F3216" i="6"/>
  <c r="F3217" i="6"/>
  <c r="F3218" i="6"/>
  <c r="F3219" i="6"/>
  <c r="F3220" i="6"/>
  <c r="F3221" i="6"/>
  <c r="F3222" i="6"/>
  <c r="F3223" i="6"/>
  <c r="F3224" i="6"/>
  <c r="F3225" i="6"/>
  <c r="F3226" i="6"/>
  <c r="F3227" i="6"/>
  <c r="F3228" i="6"/>
  <c r="F3229" i="6"/>
  <c r="F3230" i="6"/>
  <c r="F3231" i="6"/>
  <c r="F3232" i="6"/>
  <c r="F3233" i="6"/>
  <c r="F3234" i="6"/>
  <c r="F3235" i="6"/>
  <c r="F3236" i="6"/>
  <c r="F3237" i="6"/>
  <c r="F3238" i="6"/>
  <c r="F3239" i="6"/>
  <c r="F3240" i="6"/>
  <c r="F3241" i="6"/>
  <c r="F3242" i="6"/>
  <c r="F3243" i="6"/>
  <c r="F3244" i="6"/>
  <c r="F3245" i="6"/>
  <c r="F3246" i="6"/>
  <c r="F3247" i="6"/>
  <c r="F3248" i="6"/>
  <c r="F3249" i="6"/>
  <c r="F3250" i="6"/>
  <c r="F3251" i="6"/>
  <c r="F3252" i="6"/>
  <c r="F3253" i="6"/>
  <c r="F3254" i="6"/>
  <c r="F3255" i="6"/>
  <c r="F3256" i="6"/>
  <c r="F3257" i="6"/>
  <c r="F3258" i="6"/>
  <c r="F3259" i="6"/>
  <c r="F3260" i="6"/>
  <c r="F3261" i="6"/>
  <c r="F3262" i="6"/>
  <c r="F3263" i="6"/>
  <c r="F3264" i="6"/>
  <c r="F3265" i="6"/>
  <c r="F3266" i="6"/>
  <c r="F3267" i="6"/>
  <c r="F3268" i="6"/>
  <c r="F3269" i="6"/>
  <c r="F3270" i="6"/>
  <c r="F3271" i="6"/>
  <c r="F3272" i="6"/>
  <c r="F3273" i="6"/>
  <c r="F3274" i="6"/>
  <c r="F3275" i="6"/>
  <c r="F3276" i="6"/>
  <c r="F3277" i="6"/>
  <c r="F3278" i="6"/>
  <c r="F3279" i="6"/>
  <c r="F3280" i="6"/>
  <c r="F3281" i="6"/>
  <c r="F3282" i="6"/>
  <c r="F3283" i="6"/>
  <c r="F3284" i="6"/>
  <c r="F3285" i="6"/>
  <c r="F3286" i="6"/>
  <c r="F3287" i="6"/>
  <c r="F3288" i="6"/>
  <c r="F3289" i="6"/>
  <c r="F3290" i="6"/>
  <c r="F3291" i="6"/>
  <c r="F3292" i="6"/>
  <c r="F3293" i="6"/>
  <c r="F3294" i="6"/>
  <c r="F3295" i="6"/>
  <c r="F3296" i="6"/>
  <c r="F3297" i="6"/>
  <c r="F3298" i="6"/>
  <c r="F3299" i="6"/>
  <c r="F3300" i="6"/>
  <c r="F3301" i="6"/>
  <c r="F3302" i="6"/>
  <c r="F3303" i="6"/>
  <c r="F3304" i="6"/>
  <c r="F3305" i="6"/>
  <c r="F3306" i="6"/>
  <c r="F3307" i="6"/>
  <c r="F3308" i="6"/>
  <c r="F3309" i="6"/>
  <c r="F3310" i="6"/>
  <c r="F3311" i="6"/>
  <c r="F3312" i="6"/>
  <c r="F3313" i="6"/>
  <c r="F3314" i="6"/>
  <c r="F3315" i="6"/>
  <c r="F3316" i="6"/>
  <c r="F3317" i="6"/>
  <c r="F3318" i="6"/>
  <c r="F3319" i="6"/>
  <c r="F3320" i="6"/>
  <c r="F3321" i="6"/>
  <c r="F3322" i="6"/>
  <c r="F3323" i="6"/>
  <c r="F3324" i="6"/>
  <c r="F3325" i="6"/>
  <c r="F3326" i="6"/>
  <c r="F3327" i="6"/>
  <c r="F3328" i="6"/>
  <c r="F3329" i="6"/>
  <c r="F3330" i="6"/>
  <c r="F3331" i="6"/>
  <c r="F3332" i="6"/>
  <c r="F3333" i="6"/>
  <c r="F3334" i="6"/>
  <c r="F3335" i="6"/>
  <c r="F3336" i="6"/>
  <c r="F3337" i="6"/>
  <c r="F3338" i="6"/>
  <c r="F3339" i="6"/>
  <c r="F3340" i="6"/>
  <c r="F3341" i="6"/>
  <c r="F3342" i="6"/>
  <c r="F3343" i="6"/>
  <c r="F3345" i="6"/>
  <c r="F3346" i="6"/>
  <c r="F3347" i="6"/>
  <c r="F3348" i="6"/>
  <c r="F3349" i="6"/>
  <c r="F3350" i="6"/>
  <c r="F3351" i="6"/>
  <c r="F3352" i="6"/>
  <c r="F3353" i="6"/>
  <c r="F3354" i="6"/>
  <c r="F3355" i="6"/>
  <c r="F3356" i="6"/>
  <c r="F3357" i="6"/>
  <c r="F3358" i="6"/>
  <c r="F3359" i="6"/>
  <c r="F3360" i="6"/>
  <c r="F3361" i="6"/>
  <c r="F3362" i="6"/>
  <c r="F3363" i="6"/>
  <c r="F3364" i="6"/>
  <c r="F3365" i="6"/>
  <c r="F3366" i="6"/>
  <c r="F3367" i="6"/>
  <c r="F3368" i="6"/>
  <c r="F3369" i="6"/>
  <c r="F3370" i="6"/>
  <c r="F3371" i="6"/>
  <c r="F3372" i="6"/>
  <c r="F3373" i="6"/>
  <c r="F3374" i="6"/>
  <c r="F3375" i="6"/>
  <c r="F3376" i="6"/>
  <c r="F3377" i="6"/>
  <c r="F3378" i="6"/>
  <c r="F3379" i="6"/>
  <c r="F3380" i="6"/>
  <c r="F3381" i="6"/>
  <c r="F3382" i="6"/>
  <c r="F3383" i="6"/>
  <c r="F3384" i="6"/>
  <c r="F3385" i="6"/>
  <c r="F3386" i="6"/>
  <c r="F3387" i="6"/>
  <c r="F3388" i="6"/>
  <c r="F3389" i="6"/>
  <c r="F3390" i="6"/>
  <c r="F3391" i="6"/>
  <c r="F3392" i="6"/>
  <c r="F3393" i="6"/>
  <c r="F3394" i="6"/>
  <c r="F3395" i="6"/>
  <c r="F3396" i="6"/>
  <c r="F3397" i="6"/>
  <c r="F3398" i="6"/>
  <c r="F3399" i="6"/>
  <c r="F3400" i="6"/>
  <c r="F3401" i="6"/>
  <c r="F3402" i="6"/>
  <c r="F3403" i="6"/>
  <c r="F3404" i="6"/>
  <c r="F3405" i="6"/>
  <c r="F3406" i="6"/>
  <c r="F3407" i="6"/>
  <c r="F3408" i="6"/>
  <c r="F3409" i="6"/>
  <c r="F3410" i="6"/>
  <c r="F3411" i="6"/>
  <c r="F3412" i="6"/>
  <c r="F3413" i="6"/>
  <c r="F3414" i="6"/>
  <c r="F3415" i="6"/>
  <c r="F3416" i="6"/>
  <c r="F3417" i="6"/>
  <c r="F3418" i="6"/>
  <c r="F3419" i="6"/>
  <c r="F3420" i="6"/>
  <c r="F3421" i="6"/>
  <c r="F3422" i="6"/>
  <c r="F3423" i="6"/>
  <c r="F3424" i="6"/>
  <c r="F3425" i="6"/>
  <c r="F3426" i="6"/>
  <c r="F3427" i="6"/>
  <c r="F3428" i="6"/>
  <c r="F3429" i="6"/>
  <c r="F3430" i="6"/>
  <c r="F3431" i="6"/>
  <c r="F3432" i="6"/>
  <c r="F3433" i="6"/>
  <c r="F3434" i="6"/>
  <c r="F3435" i="6"/>
  <c r="F3436" i="6"/>
  <c r="F3437" i="6"/>
  <c r="F3438" i="6"/>
  <c r="F3439" i="6"/>
  <c r="F3440" i="6"/>
  <c r="F3441" i="6"/>
  <c r="F3442" i="6"/>
  <c r="F3443" i="6"/>
  <c r="F3444" i="6"/>
  <c r="F3445" i="6"/>
  <c r="F3446" i="6"/>
  <c r="F3447" i="6"/>
  <c r="F3448" i="6"/>
  <c r="F3449" i="6"/>
  <c r="F3450" i="6"/>
  <c r="F3451" i="6"/>
  <c r="F3452" i="6"/>
  <c r="F3453" i="6"/>
  <c r="F3454" i="6"/>
  <c r="F3455" i="6"/>
  <c r="F3456" i="6"/>
  <c r="F3457" i="6"/>
  <c r="F3458" i="6"/>
  <c r="F3459" i="6"/>
  <c r="F3460" i="6"/>
  <c r="F3461" i="6"/>
  <c r="F3462" i="6"/>
  <c r="F3463" i="6"/>
  <c r="F3464" i="6"/>
  <c r="F3465" i="6"/>
  <c r="F3466" i="6"/>
  <c r="F3467" i="6"/>
  <c r="F3468" i="6"/>
  <c r="F3469" i="6"/>
  <c r="F3470" i="6"/>
  <c r="F3471" i="6"/>
  <c r="F3472" i="6"/>
  <c r="F3473" i="6"/>
  <c r="F3474" i="6"/>
  <c r="F3475" i="6"/>
  <c r="F3476" i="6"/>
  <c r="F3477" i="6"/>
  <c r="F3478" i="6"/>
  <c r="F3479" i="6"/>
  <c r="F3480" i="6"/>
  <c r="F3481" i="6"/>
  <c r="F3482" i="6"/>
  <c r="F3483" i="6"/>
  <c r="F3484" i="6"/>
  <c r="F3485" i="6"/>
  <c r="F3486" i="6"/>
  <c r="F3487" i="6"/>
  <c r="F3488" i="6"/>
  <c r="F3489" i="6"/>
  <c r="F3490" i="6"/>
  <c r="F3491" i="6"/>
  <c r="F3492" i="6"/>
  <c r="F3493" i="6"/>
  <c r="F3494" i="6"/>
  <c r="F3495" i="6"/>
  <c r="F3496" i="6"/>
  <c r="F3497" i="6"/>
  <c r="F3498" i="6"/>
  <c r="F3499" i="6"/>
  <c r="F3500" i="6"/>
  <c r="F3501" i="6"/>
  <c r="F3502" i="6"/>
  <c r="F3504" i="6"/>
  <c r="F3505" i="6"/>
  <c r="F3506" i="6"/>
  <c r="F3507" i="6"/>
  <c r="F3508" i="6"/>
  <c r="F3509" i="6"/>
  <c r="F3510" i="6"/>
  <c r="F3511" i="6"/>
  <c r="F3512" i="6"/>
  <c r="F3513" i="6"/>
  <c r="F3514" i="6"/>
  <c r="F3515" i="6"/>
  <c r="F3516" i="6"/>
  <c r="F3517" i="6"/>
  <c r="F3518" i="6"/>
  <c r="F3519" i="6"/>
  <c r="F3520" i="6"/>
  <c r="F3521" i="6"/>
  <c r="F3522" i="6"/>
  <c r="F3523" i="6"/>
  <c r="F3524" i="6"/>
  <c r="F3525" i="6"/>
  <c r="F3526" i="6"/>
  <c r="F3527" i="6"/>
  <c r="F3528" i="6"/>
  <c r="F3529" i="6"/>
  <c r="F3530" i="6"/>
  <c r="F3531" i="6"/>
  <c r="F3532" i="6"/>
  <c r="F3533" i="6"/>
  <c r="F3534" i="6"/>
  <c r="F3535" i="6"/>
  <c r="F3536" i="6"/>
  <c r="F3537" i="6"/>
  <c r="F3538" i="6"/>
  <c r="F3539" i="6"/>
  <c r="F3540" i="6"/>
  <c r="F3541" i="6"/>
  <c r="F3542" i="6"/>
  <c r="F3543" i="6"/>
  <c r="F3544" i="6"/>
  <c r="F3545" i="6"/>
  <c r="F3546" i="6"/>
  <c r="F3547" i="6"/>
  <c r="F3548" i="6"/>
  <c r="F3549" i="6"/>
  <c r="F3550" i="6"/>
  <c r="F3551" i="6"/>
  <c r="F3552" i="6"/>
  <c r="F3553" i="6"/>
  <c r="F3554" i="6"/>
  <c r="F3555" i="6"/>
  <c r="F3556" i="6"/>
  <c r="F3557" i="6"/>
  <c r="F3558" i="6"/>
  <c r="F3559" i="6"/>
  <c r="F3560" i="6"/>
  <c r="F3561" i="6"/>
  <c r="F3562" i="6"/>
  <c r="F3563" i="6"/>
  <c r="F3564" i="6"/>
  <c r="F3565" i="6"/>
  <c r="F3566" i="6"/>
  <c r="F3567" i="6"/>
  <c r="F3568" i="6"/>
  <c r="F3569" i="6"/>
  <c r="F3570" i="6"/>
  <c r="F3571" i="6"/>
  <c r="F3572" i="6"/>
  <c r="F3573" i="6"/>
  <c r="F3574" i="6"/>
  <c r="F3575" i="6"/>
  <c r="F3576" i="6"/>
  <c r="F3577" i="6"/>
  <c r="F3578" i="6"/>
  <c r="F3579" i="6"/>
  <c r="F3580" i="6"/>
  <c r="F3581" i="6"/>
  <c r="F3582" i="6"/>
  <c r="F3583" i="6"/>
  <c r="F3584" i="6"/>
  <c r="F3585" i="6"/>
  <c r="F3586" i="6"/>
  <c r="F3587" i="6"/>
  <c r="F3588" i="6"/>
  <c r="F3589" i="6"/>
  <c r="F3590" i="6"/>
  <c r="F3591" i="6"/>
  <c r="F3592" i="6"/>
  <c r="F3593" i="6"/>
  <c r="F3594" i="6"/>
  <c r="F3595" i="6"/>
  <c r="F3596" i="6"/>
  <c r="F3597" i="6"/>
  <c r="F3598" i="6"/>
  <c r="F3599" i="6"/>
  <c r="F3600" i="6"/>
  <c r="F3601" i="6"/>
  <c r="F3602" i="6"/>
  <c r="F3603" i="6"/>
  <c r="F3604" i="6"/>
  <c r="F3605" i="6"/>
  <c r="F3606" i="6"/>
  <c r="F3607" i="6"/>
  <c r="F3608" i="6"/>
  <c r="F3609" i="6"/>
  <c r="F3610" i="6"/>
  <c r="F3611" i="6"/>
  <c r="F3612" i="6"/>
  <c r="F3613" i="6"/>
  <c r="F3614" i="6"/>
  <c r="F3615" i="6"/>
  <c r="F3616" i="6"/>
  <c r="F3617" i="6"/>
  <c r="F3618" i="6"/>
  <c r="F3619" i="6"/>
  <c r="F3620" i="6"/>
  <c r="F3621" i="6"/>
  <c r="F3622" i="6"/>
  <c r="F3623" i="6"/>
  <c r="F3624" i="6"/>
  <c r="F3625" i="6"/>
  <c r="F3626" i="6"/>
  <c r="F3627" i="6"/>
  <c r="F3628" i="6"/>
  <c r="F3629" i="6"/>
  <c r="F3630" i="6"/>
  <c r="F3631" i="6"/>
  <c r="F3632" i="6"/>
  <c r="F3633" i="6"/>
  <c r="F3634" i="6"/>
  <c r="F3635" i="6"/>
  <c r="F3636" i="6"/>
  <c r="F3637" i="6"/>
  <c r="F3638" i="6"/>
  <c r="F3639" i="6"/>
  <c r="F3640" i="6"/>
  <c r="F3641" i="6"/>
  <c r="F3642" i="6"/>
  <c r="F3643" i="6"/>
  <c r="F3644" i="6"/>
  <c r="F3645" i="6"/>
  <c r="F3646" i="6"/>
  <c r="F3647" i="6"/>
  <c r="F3648" i="6"/>
  <c r="F3649" i="6"/>
  <c r="F3650" i="6"/>
  <c r="F3651" i="6"/>
  <c r="F3652" i="6"/>
  <c r="F3653" i="6"/>
  <c r="F3654" i="6"/>
  <c r="F3655" i="6"/>
  <c r="F3656" i="6"/>
  <c r="F3657" i="6"/>
  <c r="F3658" i="6"/>
  <c r="F3659" i="6"/>
  <c r="F3660" i="6"/>
  <c r="F3661" i="6"/>
  <c r="F3662" i="6"/>
  <c r="F3663" i="6"/>
  <c r="F3664" i="6"/>
  <c r="F3665" i="6"/>
  <c r="F3666" i="6"/>
  <c r="F3667" i="6"/>
  <c r="F3668" i="6"/>
  <c r="F3669" i="6"/>
  <c r="F3670" i="6"/>
  <c r="F3671" i="6"/>
  <c r="F3672" i="6"/>
  <c r="F3673" i="6"/>
  <c r="F3674" i="6"/>
  <c r="F3675" i="6"/>
  <c r="F3676" i="6"/>
  <c r="F3677" i="6"/>
  <c r="F3678" i="6"/>
  <c r="F3679" i="6"/>
  <c r="F3680" i="6"/>
  <c r="F3681" i="6"/>
  <c r="F3682" i="6"/>
  <c r="F3683" i="6"/>
  <c r="F3684" i="6"/>
  <c r="F3685" i="6"/>
  <c r="F3686" i="6"/>
  <c r="F3687" i="6"/>
  <c r="F3688" i="6"/>
  <c r="F3689" i="6"/>
  <c r="F3690" i="6"/>
  <c r="F3691" i="6"/>
  <c r="F3692" i="6"/>
  <c r="F3693" i="6"/>
  <c r="F3694" i="6"/>
  <c r="F3695" i="6"/>
  <c r="F3696" i="6"/>
  <c r="F3697" i="6"/>
  <c r="F3698" i="6"/>
  <c r="F3699" i="6"/>
  <c r="F3700" i="6"/>
  <c r="F3701" i="6"/>
  <c r="F3702" i="6"/>
  <c r="F3703" i="6"/>
  <c r="F3704" i="6"/>
  <c r="F3705" i="6"/>
  <c r="F3706" i="6"/>
  <c r="F3707" i="6"/>
  <c r="F3708" i="6"/>
  <c r="F3709" i="6"/>
  <c r="F3710" i="6"/>
  <c r="F3711" i="6"/>
  <c r="F3712" i="6"/>
  <c r="F3713" i="6"/>
  <c r="F3714" i="6"/>
  <c r="F3715" i="6"/>
  <c r="F3716" i="6"/>
  <c r="F3717" i="6"/>
  <c r="F3718" i="6"/>
  <c r="F3719" i="6"/>
  <c r="F3720" i="6"/>
  <c r="F3721" i="6"/>
  <c r="F3722" i="6"/>
  <c r="F3723" i="6"/>
  <c r="F3724" i="6"/>
  <c r="F3725" i="6"/>
  <c r="F3726" i="6"/>
  <c r="F3727" i="6"/>
  <c r="F3728" i="6"/>
  <c r="F3729" i="6"/>
  <c r="F3730" i="6"/>
  <c r="F3731" i="6"/>
  <c r="F3732" i="6"/>
  <c r="F3733" i="6"/>
  <c r="F3734" i="6"/>
  <c r="F3735" i="6"/>
  <c r="F3736" i="6"/>
  <c r="F3737" i="6"/>
  <c r="F3738" i="6"/>
  <c r="F3739" i="6"/>
  <c r="F3740" i="6"/>
  <c r="F3741" i="6"/>
  <c r="F3742" i="6"/>
  <c r="F3743" i="6"/>
  <c r="F3744" i="6"/>
  <c r="F3745" i="6"/>
  <c r="F3746" i="6"/>
  <c r="F3747" i="6"/>
  <c r="F3748" i="6"/>
  <c r="F3749" i="6"/>
  <c r="F3750" i="6"/>
  <c r="F3751" i="6"/>
  <c r="F3752" i="6"/>
  <c r="F3753" i="6"/>
  <c r="F3754" i="6"/>
  <c r="F3755" i="6"/>
  <c r="F3756" i="6"/>
  <c r="F3757" i="6"/>
  <c r="F3758" i="6"/>
  <c r="F3759" i="6"/>
  <c r="F3760" i="6"/>
  <c r="F3761" i="6"/>
  <c r="F3762" i="6"/>
  <c r="F3763" i="6"/>
  <c r="F3764" i="6"/>
  <c r="F3765" i="6"/>
  <c r="F3766" i="6"/>
  <c r="F3767" i="6"/>
  <c r="F3768" i="6"/>
  <c r="F3769" i="6"/>
  <c r="F3770" i="6"/>
  <c r="F3771" i="6"/>
  <c r="F3772" i="6"/>
  <c r="F3773" i="6"/>
  <c r="F3774" i="6"/>
  <c r="F3775" i="6"/>
  <c r="F3776" i="6"/>
  <c r="F3777" i="6"/>
  <c r="F3778" i="6"/>
  <c r="F3779" i="6"/>
  <c r="F3780" i="6"/>
  <c r="F3781" i="6"/>
  <c r="F3782" i="6"/>
  <c r="F3783" i="6"/>
  <c r="F3784" i="6"/>
  <c r="F3785" i="6"/>
  <c r="F3786" i="6"/>
  <c r="F3787" i="6"/>
  <c r="F3788" i="6"/>
  <c r="F3789" i="6"/>
  <c r="F3790" i="6"/>
  <c r="F3791" i="6"/>
  <c r="F3792" i="6"/>
  <c r="F3793" i="6"/>
  <c r="F3794" i="6"/>
  <c r="F3795" i="6"/>
  <c r="F3796" i="6"/>
  <c r="F3797" i="6"/>
  <c r="F3798" i="6"/>
  <c r="F3799" i="6"/>
  <c r="F3800" i="6"/>
  <c r="F3801" i="6"/>
  <c r="F3802" i="6"/>
  <c r="F3803" i="6"/>
  <c r="F3804" i="6"/>
  <c r="F3805" i="6"/>
  <c r="F3806" i="6"/>
  <c r="F3807" i="6"/>
  <c r="F3808" i="6"/>
  <c r="F3809" i="6"/>
  <c r="F3810" i="6"/>
  <c r="F3811" i="6"/>
  <c r="F3812" i="6"/>
  <c r="F3813" i="6"/>
  <c r="F3814" i="6"/>
  <c r="F3815" i="6"/>
  <c r="F3816" i="6"/>
  <c r="F3817" i="6"/>
  <c r="F3819" i="6"/>
  <c r="F3820" i="6"/>
  <c r="F3821" i="6"/>
  <c r="F3822" i="6"/>
  <c r="F3823" i="6"/>
  <c r="F3824" i="6"/>
  <c r="F3825" i="6"/>
  <c r="F3826" i="6"/>
  <c r="F3827" i="6"/>
  <c r="F3828" i="6"/>
  <c r="F3829" i="6"/>
  <c r="F3830" i="6"/>
  <c r="F3831" i="6"/>
  <c r="F3832" i="6"/>
  <c r="F3833" i="6"/>
  <c r="F3834" i="6"/>
  <c r="F3835" i="6"/>
  <c r="F3836" i="6"/>
  <c r="F3837" i="6"/>
  <c r="F3838" i="6"/>
  <c r="F3839" i="6"/>
  <c r="F3840" i="6"/>
  <c r="F3841" i="6"/>
  <c r="F3842" i="6"/>
  <c r="F3843" i="6"/>
  <c r="F3844" i="6"/>
  <c r="F3845" i="6"/>
  <c r="F3846" i="6"/>
  <c r="F3847" i="6"/>
  <c r="F3848" i="6"/>
  <c r="F3849" i="6"/>
  <c r="F3850" i="6"/>
  <c r="F3851" i="6"/>
  <c r="F3852" i="6"/>
  <c r="F3853" i="6"/>
  <c r="F3854" i="6"/>
  <c r="F3855" i="6"/>
  <c r="F3856" i="6"/>
  <c r="F3857" i="6"/>
  <c r="F3858" i="6"/>
  <c r="F3859" i="6"/>
  <c r="F3860" i="6"/>
  <c r="F3861" i="6"/>
  <c r="F3862" i="6"/>
  <c r="F3863" i="6"/>
  <c r="F3864" i="6"/>
  <c r="F3865" i="6"/>
  <c r="F3866" i="6"/>
  <c r="F3867" i="6"/>
  <c r="F3868" i="6"/>
  <c r="F3869" i="6"/>
  <c r="F3870" i="6"/>
  <c r="F3871" i="6"/>
  <c r="F3872" i="6"/>
  <c r="F3873" i="6"/>
  <c r="F3874" i="6"/>
  <c r="F3875" i="6"/>
  <c r="F3876" i="6"/>
  <c r="F3877" i="6"/>
  <c r="F3878" i="6"/>
  <c r="F3879" i="6"/>
  <c r="F3880" i="6"/>
  <c r="F3881" i="6"/>
  <c r="F3882" i="6"/>
  <c r="F3883" i="6"/>
  <c r="F3884" i="6"/>
  <c r="F3885" i="6"/>
  <c r="F3886" i="6"/>
  <c r="F3887" i="6"/>
  <c r="F3888" i="6"/>
  <c r="F3889" i="6"/>
  <c r="F3890" i="6"/>
  <c r="F3891" i="6"/>
  <c r="F3892" i="6"/>
  <c r="F3893" i="6"/>
  <c r="F3894" i="6"/>
  <c r="F3895" i="6"/>
  <c r="F3896" i="6"/>
  <c r="F3897" i="6"/>
  <c r="F3898" i="6"/>
  <c r="F3899" i="6"/>
  <c r="F3900" i="6"/>
  <c r="F3901" i="6"/>
  <c r="F3902" i="6"/>
  <c r="F3903" i="6"/>
  <c r="F3904" i="6"/>
  <c r="F3905" i="6"/>
  <c r="F3906" i="6"/>
  <c r="F3907" i="6"/>
  <c r="F3908" i="6"/>
  <c r="F3909" i="6"/>
  <c r="F3910" i="6"/>
  <c r="F3911" i="6"/>
  <c r="F3912" i="6"/>
  <c r="F3913" i="6"/>
  <c r="F3914" i="6"/>
  <c r="F3915" i="6"/>
  <c r="F3916" i="6"/>
  <c r="F3917" i="6"/>
  <c r="F3918" i="6"/>
  <c r="F3919" i="6"/>
  <c r="F3920" i="6"/>
  <c r="F3921" i="6"/>
  <c r="F3922" i="6"/>
  <c r="F3923" i="6"/>
  <c r="F3924" i="6"/>
  <c r="F3925" i="6"/>
  <c r="F3926" i="6"/>
  <c r="F3927" i="6"/>
  <c r="F3928" i="6"/>
  <c r="F3929" i="6"/>
  <c r="F3930" i="6"/>
  <c r="F3931" i="6"/>
  <c r="F3932" i="6"/>
  <c r="F3933" i="6"/>
  <c r="F3934" i="6"/>
  <c r="F3935" i="6"/>
  <c r="F3936" i="6"/>
  <c r="F3937" i="6"/>
  <c r="F3938" i="6"/>
  <c r="F3939" i="6"/>
  <c r="F3940" i="6"/>
  <c r="F3941" i="6"/>
  <c r="F3942" i="6"/>
  <c r="F3943" i="6"/>
  <c r="F3944" i="6"/>
  <c r="F3945" i="6"/>
  <c r="F3946" i="6"/>
  <c r="F3947" i="6"/>
  <c r="F3948" i="6"/>
  <c r="F3949" i="6"/>
  <c r="F3950" i="6"/>
  <c r="F3951" i="6"/>
  <c r="F3952" i="6"/>
  <c r="F3953" i="6"/>
  <c r="F3954" i="6"/>
  <c r="F3955" i="6"/>
  <c r="F3956" i="6"/>
  <c r="F3957" i="6"/>
  <c r="F3958" i="6"/>
  <c r="F3959" i="6"/>
  <c r="F3960" i="6"/>
  <c r="F3961" i="6"/>
  <c r="F3962" i="6"/>
  <c r="F3963" i="6"/>
  <c r="F3964" i="6"/>
  <c r="F3965" i="6"/>
  <c r="F3966" i="6"/>
  <c r="F3967" i="6"/>
  <c r="F3968" i="6"/>
  <c r="F3969" i="6"/>
  <c r="F3970" i="6"/>
  <c r="F3971" i="6"/>
  <c r="F3972" i="6"/>
  <c r="F3973" i="6"/>
  <c r="F3974" i="6"/>
  <c r="F3975" i="6"/>
  <c r="F3976" i="6"/>
  <c r="F3977" i="6"/>
  <c r="F3978" i="6"/>
  <c r="F3979" i="6"/>
  <c r="F3980" i="6"/>
  <c r="F3981" i="6"/>
  <c r="F3982" i="6"/>
  <c r="F3983" i="6"/>
  <c r="F3984" i="6"/>
  <c r="F3985" i="6"/>
  <c r="F3986" i="6"/>
  <c r="F3987" i="6"/>
  <c r="F3988" i="6"/>
  <c r="F3989" i="6"/>
  <c r="F3990" i="6"/>
  <c r="F3991" i="6"/>
  <c r="F3992" i="6"/>
  <c r="F3993" i="6"/>
  <c r="F3994" i="6"/>
  <c r="F3995" i="6"/>
  <c r="F3996" i="6"/>
  <c r="F3997" i="6"/>
  <c r="F3998" i="6"/>
  <c r="F3999" i="6"/>
  <c r="F4000" i="6"/>
  <c r="F4001" i="6"/>
  <c r="F4002" i="6"/>
  <c r="F4003" i="6"/>
  <c r="F4004" i="6"/>
  <c r="F4005" i="6"/>
  <c r="F4006" i="6"/>
  <c r="F4007" i="6"/>
  <c r="F4008" i="6"/>
  <c r="F4009" i="6"/>
  <c r="F4010" i="6"/>
  <c r="F4011" i="6"/>
  <c r="F4012" i="6"/>
  <c r="F4013" i="6"/>
  <c r="F4014" i="6"/>
  <c r="F4015" i="6"/>
  <c r="F4016" i="6"/>
  <c r="F4017" i="6"/>
  <c r="F4018" i="6"/>
  <c r="F4019" i="6"/>
  <c r="F4020" i="6"/>
  <c r="F4021" i="6"/>
  <c r="F4022" i="6"/>
  <c r="F4023" i="6"/>
  <c r="F4024" i="6"/>
  <c r="F4025" i="6"/>
  <c r="F4026" i="6"/>
  <c r="F4027" i="6"/>
  <c r="F4028" i="6"/>
  <c r="F4029" i="6"/>
  <c r="F4030" i="6"/>
  <c r="F4031" i="6"/>
  <c r="F4032" i="6"/>
  <c r="F4033" i="6"/>
  <c r="F4034" i="6"/>
  <c r="F4035" i="6"/>
  <c r="F4036" i="6"/>
  <c r="F4037" i="6"/>
  <c r="F4038" i="6"/>
  <c r="F4039" i="6"/>
  <c r="F4040" i="6"/>
  <c r="F4041" i="6"/>
  <c r="F4042" i="6"/>
  <c r="F4043" i="6"/>
  <c r="F4044" i="6"/>
  <c r="F4045" i="6"/>
  <c r="F4046" i="6"/>
  <c r="F4047" i="6"/>
  <c r="F4048" i="6"/>
  <c r="F4049" i="6"/>
  <c r="F4050" i="6"/>
  <c r="F4051" i="6"/>
  <c r="F4052" i="6"/>
  <c r="F4053" i="6"/>
  <c r="F4054" i="6"/>
  <c r="F4055" i="6"/>
  <c r="F4056" i="6"/>
  <c r="F4057" i="6"/>
  <c r="F4058" i="6"/>
  <c r="F4059" i="6"/>
  <c r="F4060" i="6"/>
  <c r="F4061" i="6"/>
  <c r="F4062" i="6"/>
  <c r="F4063" i="6"/>
  <c r="F4064" i="6"/>
  <c r="F4065" i="6"/>
  <c r="F4066" i="6"/>
  <c r="F4067" i="6"/>
  <c r="F4068" i="6"/>
  <c r="F4069" i="6"/>
  <c r="F4070" i="6"/>
  <c r="F4071" i="6"/>
  <c r="F4072" i="6"/>
  <c r="F4073" i="6"/>
  <c r="F4074" i="6"/>
  <c r="F4075" i="6"/>
  <c r="F4076" i="6"/>
  <c r="F4077" i="6"/>
  <c r="F4078" i="6"/>
  <c r="F4079" i="6"/>
  <c r="F4080" i="6"/>
  <c r="F4081" i="6"/>
  <c r="F4082" i="6"/>
  <c r="F4083" i="6"/>
  <c r="F4084" i="6"/>
  <c r="F4085" i="6"/>
  <c r="F4086" i="6"/>
  <c r="F4087" i="6"/>
  <c r="F4088" i="6"/>
  <c r="F4090" i="6"/>
  <c r="F4091" i="6"/>
  <c r="F4092" i="6"/>
  <c r="F4093" i="6"/>
  <c r="F4094" i="6"/>
  <c r="F4095" i="6"/>
  <c r="F4096" i="6"/>
  <c r="F4097" i="6"/>
  <c r="F4098" i="6"/>
  <c r="F4099" i="6"/>
  <c r="F4100" i="6"/>
  <c r="F4101" i="6"/>
  <c r="F4102" i="6"/>
  <c r="F4103" i="6"/>
  <c r="F4104" i="6"/>
  <c r="F4105" i="6"/>
  <c r="F4106" i="6"/>
  <c r="F4107" i="6"/>
  <c r="F4108" i="6"/>
  <c r="F4109" i="6"/>
  <c r="F4110" i="6"/>
  <c r="F4111" i="6"/>
  <c r="F4112" i="6"/>
  <c r="F4113" i="6"/>
  <c r="F4114" i="6"/>
  <c r="F4115" i="6"/>
  <c r="F4116" i="6"/>
  <c r="F4117" i="6"/>
  <c r="F4118" i="6"/>
  <c r="F4119" i="6"/>
  <c r="F4120" i="6"/>
  <c r="F4121" i="6"/>
  <c r="F4122" i="6"/>
  <c r="F4123" i="6"/>
  <c r="F4124" i="6"/>
  <c r="F4125" i="6"/>
  <c r="F4126" i="6"/>
  <c r="F4127" i="6"/>
  <c r="F4128" i="6"/>
  <c r="F4129" i="6"/>
  <c r="F4130" i="6"/>
  <c r="F4131" i="6"/>
  <c r="F4132" i="6"/>
  <c r="F4133" i="6"/>
  <c r="F4134" i="6"/>
  <c r="F4135" i="6"/>
  <c r="F4136" i="6"/>
  <c r="F4137" i="6"/>
  <c r="F4138" i="6"/>
  <c r="F4139" i="6"/>
  <c r="F4140" i="6"/>
  <c r="F4141" i="6"/>
  <c r="F4142" i="6"/>
  <c r="F4143" i="6"/>
  <c r="F4144" i="6"/>
  <c r="F4145" i="6"/>
  <c r="F4146" i="6"/>
  <c r="F4147" i="6"/>
  <c r="F4148" i="6"/>
  <c r="F4149" i="6"/>
  <c r="F4150" i="6"/>
  <c r="F4151" i="6"/>
  <c r="F4152" i="6"/>
  <c r="F4153" i="6"/>
  <c r="F4154" i="6"/>
  <c r="F4155" i="6"/>
  <c r="F4156" i="6"/>
  <c r="F4157" i="6"/>
  <c r="F4158" i="6"/>
  <c r="F4159" i="6"/>
  <c r="F4160" i="6"/>
  <c r="F4161" i="6"/>
  <c r="F4162" i="6"/>
  <c r="F4163" i="6"/>
  <c r="F4164" i="6"/>
  <c r="F4165" i="6"/>
  <c r="F4166" i="6"/>
  <c r="F4167" i="6"/>
  <c r="F4168" i="6"/>
  <c r="F4169" i="6"/>
  <c r="F4170" i="6"/>
  <c r="F4171" i="6"/>
  <c r="F4172" i="6"/>
  <c r="F4173" i="6"/>
  <c r="F4174" i="6"/>
  <c r="F4175" i="6"/>
  <c r="F4176" i="6"/>
  <c r="F4177" i="6"/>
  <c r="F4178" i="6"/>
  <c r="F4179" i="6"/>
  <c r="F4180" i="6"/>
  <c r="F4181" i="6"/>
  <c r="F4183" i="6"/>
  <c r="F4184" i="6"/>
  <c r="F4185" i="6"/>
  <c r="F4186" i="6"/>
  <c r="F4187" i="6"/>
  <c r="F4188" i="6"/>
  <c r="F4189" i="6"/>
  <c r="F4190" i="6"/>
  <c r="F4191" i="6"/>
  <c r="F4192" i="6"/>
  <c r="F4193" i="6"/>
  <c r="F4194" i="6"/>
  <c r="F4195" i="6"/>
  <c r="F4196" i="6"/>
  <c r="F4197" i="6"/>
  <c r="F4198" i="6"/>
  <c r="F4199" i="6"/>
  <c r="F4200" i="6"/>
  <c r="F4201" i="6"/>
  <c r="F4202" i="6"/>
  <c r="F4203" i="6"/>
  <c r="F4204" i="6"/>
  <c r="F4205" i="6"/>
  <c r="F4206" i="6"/>
  <c r="F4207" i="6"/>
  <c r="F4208" i="6"/>
  <c r="F4209" i="6"/>
  <c r="F4210" i="6"/>
  <c r="F4211" i="6"/>
  <c r="F4212" i="6"/>
  <c r="F4213" i="6"/>
  <c r="F4214" i="6"/>
  <c r="F4215" i="6"/>
  <c r="F4216" i="6"/>
  <c r="F4217" i="6"/>
  <c r="F4218" i="6"/>
  <c r="F4219" i="6"/>
  <c r="F4220" i="6"/>
  <c r="F4221" i="6"/>
  <c r="F4222" i="6"/>
  <c r="F4223" i="6"/>
  <c r="F4224" i="6"/>
  <c r="F4225" i="6"/>
  <c r="F4226" i="6"/>
  <c r="F4227" i="6"/>
  <c r="F4228" i="6"/>
  <c r="F4229" i="6"/>
  <c r="F4230" i="6"/>
  <c r="F4231" i="6"/>
  <c r="F4232" i="6"/>
  <c r="F4233" i="6"/>
  <c r="F4234" i="6"/>
  <c r="F4235" i="6"/>
  <c r="F4236" i="6"/>
  <c r="F4237" i="6"/>
  <c r="F4238" i="6"/>
  <c r="F4239" i="6"/>
  <c r="F4240" i="6"/>
  <c r="F4241" i="6"/>
  <c r="F4242" i="6"/>
  <c r="F4243" i="6"/>
  <c r="F4244" i="6"/>
  <c r="F4245" i="6"/>
  <c r="F4246" i="6"/>
  <c r="F4247" i="6"/>
  <c r="F4248" i="6"/>
  <c r="F4249" i="6"/>
  <c r="F4250" i="6"/>
  <c r="F4251" i="6"/>
  <c r="F4252" i="6"/>
  <c r="F4253" i="6"/>
  <c r="F4254" i="6"/>
  <c r="F4255" i="6"/>
  <c r="F4256" i="6"/>
  <c r="F4257" i="6"/>
  <c r="F4258" i="6"/>
  <c r="F4259" i="6"/>
  <c r="F4260" i="6"/>
  <c r="F4261" i="6"/>
  <c r="F4262" i="6"/>
  <c r="F4263" i="6"/>
  <c r="F4264" i="6"/>
  <c r="F4265" i="6"/>
  <c r="F4266" i="6"/>
  <c r="F4267" i="6"/>
  <c r="F4268" i="6"/>
  <c r="F4269" i="6"/>
  <c r="F4270" i="6"/>
  <c r="F4271" i="6"/>
  <c r="F4272" i="6"/>
  <c r="F4273" i="6"/>
  <c r="F4274" i="6"/>
  <c r="F4275" i="6"/>
  <c r="F4276" i="6"/>
  <c r="F4277" i="6"/>
  <c r="F4278" i="6"/>
  <c r="F4279" i="6"/>
  <c r="F4280" i="6"/>
  <c r="F4281" i="6"/>
  <c r="F4282" i="6"/>
  <c r="F4283" i="6"/>
  <c r="F4284" i="6"/>
  <c r="F4285" i="6"/>
  <c r="F4286" i="6"/>
  <c r="F4287" i="6"/>
  <c r="F4288" i="6"/>
  <c r="F4289" i="6"/>
  <c r="F4290" i="6"/>
  <c r="F4291" i="6"/>
  <c r="F4292" i="6"/>
  <c r="F4293" i="6"/>
  <c r="F4294" i="6"/>
  <c r="F4295" i="6"/>
  <c r="F4296" i="6"/>
  <c r="F4297" i="6"/>
  <c r="F4298" i="6"/>
  <c r="F4299" i="6"/>
  <c r="F4300" i="6"/>
  <c r="F4301" i="6"/>
  <c r="F4302" i="6"/>
  <c r="F4303" i="6"/>
  <c r="F4304" i="6"/>
  <c r="F4305" i="6"/>
  <c r="F4306" i="6"/>
  <c r="F4307" i="6"/>
  <c r="F4308" i="6"/>
  <c r="F4309" i="6"/>
  <c r="F4310" i="6"/>
  <c r="F4311" i="6"/>
  <c r="F4312" i="6"/>
  <c r="F4313" i="6"/>
  <c r="F4314" i="6"/>
  <c r="F4315" i="6"/>
  <c r="F4317" i="6"/>
  <c r="F4318" i="6"/>
  <c r="F4319" i="6"/>
  <c r="F4320" i="6"/>
  <c r="F4321" i="6"/>
  <c r="F4322" i="6"/>
  <c r="F4323" i="6"/>
  <c r="F4324" i="6"/>
  <c r="F4325" i="6"/>
  <c r="F4326" i="6"/>
  <c r="F4327" i="6"/>
  <c r="F4328" i="6"/>
  <c r="F4329" i="6"/>
  <c r="F4330" i="6"/>
  <c r="F4331" i="6"/>
  <c r="F4332" i="6"/>
  <c r="F4333" i="6"/>
  <c r="F4334" i="6"/>
  <c r="F4335" i="6"/>
  <c r="F4336" i="6"/>
  <c r="F4337" i="6"/>
  <c r="F4338" i="6"/>
  <c r="F4339" i="6"/>
  <c r="F4340" i="6"/>
  <c r="F4341" i="6"/>
  <c r="F4342" i="6"/>
  <c r="F4343" i="6"/>
  <c r="F4344" i="6"/>
  <c r="F4345" i="6"/>
  <c r="F4346" i="6"/>
  <c r="F4347" i="6"/>
  <c r="F4348" i="6"/>
  <c r="F4349" i="6"/>
  <c r="F4350" i="6"/>
  <c r="F4351" i="6"/>
  <c r="F4352" i="6"/>
  <c r="F4353" i="6"/>
  <c r="F4354" i="6"/>
  <c r="F4355" i="6"/>
  <c r="F4356" i="6"/>
  <c r="F4357" i="6"/>
  <c r="F4358" i="6"/>
  <c r="F4359" i="6"/>
  <c r="F4360" i="6"/>
  <c r="F4361" i="6"/>
  <c r="F4362" i="6"/>
  <c r="F4363" i="6"/>
  <c r="F4364" i="6"/>
  <c r="F4365" i="6"/>
  <c r="F4366" i="6"/>
  <c r="F4367" i="6"/>
  <c r="F4368" i="6"/>
  <c r="F4369" i="6"/>
  <c r="F4370" i="6"/>
  <c r="F4371" i="6"/>
  <c r="F4372" i="6"/>
  <c r="F4374" i="6"/>
  <c r="F4375" i="6"/>
  <c r="F4376" i="6"/>
  <c r="F4377" i="6"/>
  <c r="F4378" i="6"/>
  <c r="F4379" i="6"/>
  <c r="F4380" i="6"/>
  <c r="F4381" i="6"/>
  <c r="F4382" i="6"/>
  <c r="F4383" i="6"/>
  <c r="F4384" i="6"/>
  <c r="F4385" i="6"/>
  <c r="F4386" i="6"/>
  <c r="F4387" i="6"/>
  <c r="F4388" i="6"/>
  <c r="F4389" i="6"/>
  <c r="F4390" i="6"/>
  <c r="F4391" i="6"/>
  <c r="F4392" i="6"/>
  <c r="F4393" i="6"/>
  <c r="F4394" i="6"/>
  <c r="F4395" i="6"/>
  <c r="F4402" i="6"/>
  <c r="F4437" i="6"/>
  <c r="F4451" i="6"/>
  <c r="F4452" i="6"/>
  <c r="F4453" i="6"/>
  <c r="F4454" i="6"/>
  <c r="F4455" i="6"/>
  <c r="F4456" i="6"/>
  <c r="F4458" i="6"/>
  <c r="F4461" i="6"/>
  <c r="F4462" i="6"/>
  <c r="F4463" i="6"/>
  <c r="F4464" i="6"/>
  <c r="F4465" i="6"/>
  <c r="F4466" i="6"/>
  <c r="F4467" i="6"/>
  <c r="F4468" i="6"/>
  <c r="F4469" i="6"/>
  <c r="F4470" i="6"/>
  <c r="F4471" i="6"/>
  <c r="F4472" i="6"/>
  <c r="F4473" i="6"/>
  <c r="F4474" i="6"/>
  <c r="F4475" i="6"/>
  <c r="F4476" i="6"/>
  <c r="F4477" i="6"/>
  <c r="F4478" i="6"/>
  <c r="F4479" i="6"/>
  <c r="F4480" i="6"/>
  <c r="F4481" i="6"/>
  <c r="F4482" i="6"/>
  <c r="F4483" i="6"/>
  <c r="F4484" i="6"/>
  <c r="F4485" i="6"/>
  <c r="F4486" i="6"/>
  <c r="F4487" i="6"/>
  <c r="F4488" i="6"/>
  <c r="F4489" i="6"/>
  <c r="F4490" i="6"/>
  <c r="F4491" i="6"/>
  <c r="F4492" i="6"/>
  <c r="F4493" i="6"/>
  <c r="F4494" i="6"/>
  <c r="F4495" i="6"/>
  <c r="F4496" i="6"/>
  <c r="F4497" i="6"/>
  <c r="F4498" i="6"/>
  <c r="F4499" i="6"/>
  <c r="F4500" i="6"/>
  <c r="F4501" i="6"/>
  <c r="F4502" i="6"/>
  <c r="F4503" i="6"/>
  <c r="F4504" i="6"/>
  <c r="F4505" i="6"/>
  <c r="F4506" i="6"/>
  <c r="F4507" i="6"/>
  <c r="F4508" i="6"/>
  <c r="F4509" i="6"/>
  <c r="F4510" i="6"/>
  <c r="F4511" i="6"/>
  <c r="F4512" i="6"/>
  <c r="F4513" i="6"/>
  <c r="F4514" i="6"/>
  <c r="F4515" i="6"/>
  <c r="F4516" i="6"/>
  <c r="F4517" i="6"/>
  <c r="F4518" i="6"/>
  <c r="F4519" i="6"/>
  <c r="F4520" i="6"/>
  <c r="F4521" i="6"/>
  <c r="F4522" i="6"/>
  <c r="F4523" i="6"/>
  <c r="F4524" i="6"/>
  <c r="F4525" i="6"/>
  <c r="F4526" i="6"/>
  <c r="F4527" i="6"/>
  <c r="F4528" i="6"/>
  <c r="F4529" i="6"/>
  <c r="F4530" i="6"/>
  <c r="F4531" i="6"/>
  <c r="F4532" i="6"/>
  <c r="F4534" i="6"/>
  <c r="F4535" i="6"/>
  <c r="F4536" i="6"/>
  <c r="F4537" i="6"/>
  <c r="F4538" i="6"/>
  <c r="F4539" i="6"/>
  <c r="F4540" i="6"/>
  <c r="F4541" i="6"/>
  <c r="F4542" i="6"/>
  <c r="F4543" i="6"/>
  <c r="F4544" i="6"/>
  <c r="F4545" i="6"/>
  <c r="F4546" i="6"/>
  <c r="F4547" i="6"/>
  <c r="F4548" i="6"/>
  <c r="F4549" i="6"/>
  <c r="F4550" i="6"/>
  <c r="F4551" i="6"/>
  <c r="F4552" i="6"/>
  <c r="F4553" i="6"/>
  <c r="F4554" i="6"/>
  <c r="F4555" i="6"/>
  <c r="F4556" i="6"/>
  <c r="F4557" i="6"/>
  <c r="F4558" i="6"/>
  <c r="F4559" i="6"/>
  <c r="F4560" i="6"/>
  <c r="F4561" i="6"/>
  <c r="F4562" i="6"/>
  <c r="F4563" i="6"/>
  <c r="F4564" i="6"/>
  <c r="F4565" i="6"/>
  <c r="F4566" i="6"/>
  <c r="F4567" i="6"/>
  <c r="F4568" i="6"/>
  <c r="F4569" i="6"/>
  <c r="F4570" i="6"/>
  <c r="F4571" i="6"/>
  <c r="F4572" i="6"/>
  <c r="F4573" i="6"/>
  <c r="F4574" i="6"/>
  <c r="F4575" i="6"/>
  <c r="F4576" i="6"/>
  <c r="F4577" i="6"/>
  <c r="F4578" i="6"/>
  <c r="F4579" i="6"/>
  <c r="F4580" i="6"/>
  <c r="F4581" i="6"/>
  <c r="F4582" i="6"/>
  <c r="F4583" i="6"/>
  <c r="F4584" i="6"/>
  <c r="F4585" i="6"/>
  <c r="F4586" i="6"/>
  <c r="F4587" i="6"/>
  <c r="F4588" i="6"/>
  <c r="F4589" i="6"/>
  <c r="F4590" i="6"/>
  <c r="F4591" i="6"/>
  <c r="F4592" i="6"/>
  <c r="F4593" i="6"/>
  <c r="F4594" i="6"/>
  <c r="F4595" i="6"/>
  <c r="F4596" i="6"/>
  <c r="F4597" i="6"/>
  <c r="F4598" i="6"/>
  <c r="F4599" i="6"/>
  <c r="F4600" i="6"/>
  <c r="F4601" i="6"/>
  <c r="F4602" i="6"/>
  <c r="F4603" i="6"/>
  <c r="F4604" i="6"/>
  <c r="F4605" i="6"/>
  <c r="F4606" i="6"/>
  <c r="F4607" i="6"/>
  <c r="F4608" i="6"/>
  <c r="F4609" i="6"/>
  <c r="F4610" i="6"/>
  <c r="F4611" i="6"/>
  <c r="F4612" i="6"/>
  <c r="F4613" i="6"/>
  <c r="F4614" i="6"/>
  <c r="F4615" i="6"/>
  <c r="F4616" i="6"/>
  <c r="F4617" i="6"/>
  <c r="F4618" i="6"/>
  <c r="F4619" i="6"/>
  <c r="F4620" i="6"/>
  <c r="F4621" i="6"/>
  <c r="F4622" i="6"/>
  <c r="F4623" i="6"/>
  <c r="F4624" i="6"/>
  <c r="F4625" i="6"/>
  <c r="F4626" i="6"/>
  <c r="F4627" i="6"/>
  <c r="F4628" i="6"/>
  <c r="F4629" i="6"/>
  <c r="F4630" i="6"/>
  <c r="F4631" i="6"/>
  <c r="F4632" i="6"/>
  <c r="F4633" i="6"/>
  <c r="F4634" i="6"/>
  <c r="F4635" i="6"/>
  <c r="F4636" i="6"/>
  <c r="F4637" i="6"/>
  <c r="F4638" i="6"/>
  <c r="F4639" i="6"/>
  <c r="F4640" i="6"/>
  <c r="F4641" i="6"/>
  <c r="F4642" i="6"/>
  <c r="F4643" i="6"/>
  <c r="F4644" i="6"/>
  <c r="F4645" i="6"/>
  <c r="F4646" i="6"/>
  <c r="F4647" i="6"/>
  <c r="F4648" i="6"/>
  <c r="F4649" i="6"/>
  <c r="F4650" i="6"/>
  <c r="F4651" i="6"/>
  <c r="F4652" i="6"/>
  <c r="F4653" i="6"/>
  <c r="F4654" i="6"/>
  <c r="F4655" i="6"/>
  <c r="F4656" i="6"/>
  <c r="F4657" i="6"/>
  <c r="F4658" i="6"/>
  <c r="F4659" i="6"/>
  <c r="F4660" i="6"/>
  <c r="F4661" i="6"/>
  <c r="F4662" i="6"/>
  <c r="F4663" i="6"/>
  <c r="F4664" i="6"/>
  <c r="F4665" i="6"/>
  <c r="F4666" i="6"/>
  <c r="F4667" i="6"/>
  <c r="F4668" i="6"/>
  <c r="F4669" i="6"/>
  <c r="F4670" i="6"/>
  <c r="F4671" i="6"/>
  <c r="F4672" i="6"/>
  <c r="F4673" i="6"/>
  <c r="F4674" i="6"/>
  <c r="F4675" i="6"/>
  <c r="F4676" i="6"/>
  <c r="F4677" i="6"/>
  <c r="F4678" i="6"/>
  <c r="F4679" i="6"/>
  <c r="F4680" i="6"/>
  <c r="F4681" i="6"/>
  <c r="F4682" i="6"/>
  <c r="F4683" i="6"/>
  <c r="F4684" i="6"/>
  <c r="F4685" i="6"/>
  <c r="F4686" i="6"/>
  <c r="F4687" i="6"/>
  <c r="F4688" i="6"/>
  <c r="F4689" i="6"/>
  <c r="F4690" i="6"/>
  <c r="F4691" i="6"/>
  <c r="F4692" i="6"/>
  <c r="F4693" i="6"/>
  <c r="F4694" i="6"/>
  <c r="F4695" i="6"/>
  <c r="F4696" i="6"/>
  <c r="F4697" i="6"/>
  <c r="F4698" i="6"/>
  <c r="F4699" i="6"/>
  <c r="F4700" i="6"/>
  <c r="F4701" i="6"/>
  <c r="F4702" i="6"/>
  <c r="F4703" i="6"/>
  <c r="F4704" i="6"/>
  <c r="F4705" i="6"/>
  <c r="F4706" i="6"/>
  <c r="F4707" i="6"/>
  <c r="F4708" i="6"/>
  <c r="F4709" i="6"/>
  <c r="F4710" i="6"/>
  <c r="F4711" i="6"/>
  <c r="F4712" i="6"/>
  <c r="F4713" i="6"/>
  <c r="F4714" i="6"/>
  <c r="F4715" i="6"/>
  <c r="F4716" i="6"/>
  <c r="F4717" i="6"/>
  <c r="F4718" i="6"/>
  <c r="F4719" i="6"/>
  <c r="F4720" i="6"/>
  <c r="F4721" i="6"/>
  <c r="F4722" i="6"/>
  <c r="F4723" i="6"/>
  <c r="F4724" i="6"/>
  <c r="F4725" i="6"/>
  <c r="F4726" i="6"/>
  <c r="F4727" i="6"/>
  <c r="F4728" i="6"/>
  <c r="F4729" i="6"/>
  <c r="F4730" i="6"/>
  <c r="F4731" i="6"/>
  <c r="F4732" i="6"/>
  <c r="F4733" i="6"/>
  <c r="F4734" i="6"/>
  <c r="F4735" i="6"/>
  <c r="F4736" i="6"/>
  <c r="F4737" i="6"/>
  <c r="F4738" i="6"/>
  <c r="F4739" i="6"/>
  <c r="F4740" i="6"/>
  <c r="F4741" i="6"/>
  <c r="F4742" i="6"/>
  <c r="F4743" i="6"/>
  <c r="F4744" i="6"/>
  <c r="F4745" i="6"/>
  <c r="F4746" i="6"/>
  <c r="F4747" i="6"/>
  <c r="F4748" i="6"/>
  <c r="F4749" i="6"/>
  <c r="F4750" i="6"/>
  <c r="F4751" i="6"/>
  <c r="F4752" i="6"/>
  <c r="F4754" i="6"/>
  <c r="F4755" i="6"/>
  <c r="F4756" i="6"/>
  <c r="F4757" i="6"/>
  <c r="F4758" i="6"/>
  <c r="F4759" i="6"/>
  <c r="F4760" i="6"/>
  <c r="F4761" i="6"/>
  <c r="F4762" i="6"/>
  <c r="F4763" i="6"/>
  <c r="F4764" i="6"/>
  <c r="F4765" i="6"/>
  <c r="F4766" i="6"/>
  <c r="F4767" i="6"/>
  <c r="F4768" i="6"/>
  <c r="F4769" i="6"/>
  <c r="F4770" i="6"/>
  <c r="F4771" i="6"/>
  <c r="F4772" i="6"/>
  <c r="F4773" i="6"/>
  <c r="F4774" i="6"/>
  <c r="F4775" i="6"/>
  <c r="F4776" i="6"/>
  <c r="F4777" i="6"/>
  <c r="F4778" i="6"/>
  <c r="F4779" i="6"/>
  <c r="F4780" i="6"/>
  <c r="F4781" i="6"/>
  <c r="F4782" i="6"/>
  <c r="F4783" i="6"/>
  <c r="F4784" i="6"/>
  <c r="F4785" i="6"/>
  <c r="F4786" i="6"/>
  <c r="F4787" i="6"/>
  <c r="F4788" i="6"/>
  <c r="F4789" i="6"/>
  <c r="F4790" i="6"/>
  <c r="F4791" i="6"/>
  <c r="F4792" i="6"/>
  <c r="F4794" i="6"/>
  <c r="F4795" i="6"/>
  <c r="F4796" i="6"/>
  <c r="F4797" i="6"/>
  <c r="F4798" i="6"/>
  <c r="F4799" i="6"/>
  <c r="F4800" i="6"/>
  <c r="F4801" i="6"/>
  <c r="F4802" i="6"/>
  <c r="F4803" i="6"/>
  <c r="F4804" i="6"/>
  <c r="F4805" i="6"/>
  <c r="F4806" i="6"/>
  <c r="F4807" i="6"/>
  <c r="F4808" i="6"/>
  <c r="F4809" i="6"/>
  <c r="F4810" i="6"/>
  <c r="F4811" i="6"/>
  <c r="F4812" i="6"/>
  <c r="F4813" i="6"/>
  <c r="F4814" i="6"/>
  <c r="F4815" i="6"/>
  <c r="F4816" i="6"/>
  <c r="F4817" i="6"/>
  <c r="F4818" i="6"/>
  <c r="F4819" i="6"/>
  <c r="F4820" i="6"/>
  <c r="F4821" i="6"/>
  <c r="F4822" i="6"/>
  <c r="F4823" i="6"/>
  <c r="F4824" i="6"/>
  <c r="F4825" i="6"/>
  <c r="F4826" i="6"/>
  <c r="F4827" i="6"/>
  <c r="F4828" i="6"/>
  <c r="F4829" i="6"/>
  <c r="F4830" i="6"/>
  <c r="F4831" i="6"/>
  <c r="F4832" i="6"/>
  <c r="F4833" i="6"/>
  <c r="F4834" i="6"/>
  <c r="F4835" i="6"/>
  <c r="F4836" i="6"/>
  <c r="F4837" i="6"/>
  <c r="F4838" i="6"/>
  <c r="F4839" i="6"/>
  <c r="F4840" i="6"/>
  <c r="F4841" i="6"/>
  <c r="F4842" i="6"/>
  <c r="F4843" i="6"/>
  <c r="F4844" i="6"/>
  <c r="F4845" i="6"/>
  <c r="F4846" i="6"/>
  <c r="F4847" i="6"/>
  <c r="F4848" i="6"/>
  <c r="F4849" i="6"/>
  <c r="F4850" i="6"/>
  <c r="F4851" i="6"/>
  <c r="F4852" i="6"/>
  <c r="F4853" i="6"/>
  <c r="F4854" i="6"/>
  <c r="F4855" i="6"/>
  <c r="F4856" i="6"/>
  <c r="F4857" i="6"/>
  <c r="F4858" i="6"/>
  <c r="F4859" i="6"/>
  <c r="F4860" i="6"/>
  <c r="F4861" i="6"/>
  <c r="F4862" i="6"/>
  <c r="F4863" i="6"/>
  <c r="F4864" i="6"/>
  <c r="F4865" i="6"/>
  <c r="F4866" i="6"/>
  <c r="F4867" i="6"/>
  <c r="F4868" i="6"/>
  <c r="F4869" i="6"/>
  <c r="F4870" i="6"/>
  <c r="F4871" i="6"/>
  <c r="F4872" i="6"/>
  <c r="F4873" i="6"/>
  <c r="F4874" i="6"/>
  <c r="F4875" i="6"/>
  <c r="F4876" i="6"/>
  <c r="F4877" i="6"/>
  <c r="F4878" i="6"/>
  <c r="F4879" i="6"/>
  <c r="F4880" i="6"/>
  <c r="F4881" i="6"/>
  <c r="F4882" i="6"/>
  <c r="F4883" i="6"/>
  <c r="F4884" i="6"/>
  <c r="F4885" i="6"/>
  <c r="F4886" i="6"/>
  <c r="F4887" i="6"/>
  <c r="F4888" i="6"/>
  <c r="F4889" i="6"/>
  <c r="F4890" i="6"/>
  <c r="F4891" i="6"/>
  <c r="F4892" i="6"/>
  <c r="F4893" i="6"/>
  <c r="F4894" i="6"/>
  <c r="F4895" i="6"/>
  <c r="F4896" i="6"/>
  <c r="F4897" i="6"/>
  <c r="F4898" i="6"/>
  <c r="F4899" i="6"/>
  <c r="F4900" i="6"/>
  <c r="F4901" i="6"/>
  <c r="F4902" i="6"/>
  <c r="F4903" i="6"/>
  <c r="F4904" i="6"/>
  <c r="F4905" i="6"/>
  <c r="F4906" i="6"/>
  <c r="F4907" i="6"/>
  <c r="F4908" i="6"/>
  <c r="F4909" i="6"/>
  <c r="F4910" i="6"/>
  <c r="F4911" i="6"/>
  <c r="F4912" i="6"/>
  <c r="F4913" i="6"/>
  <c r="F4914" i="6"/>
  <c r="F4915" i="6"/>
  <c r="F4916" i="6"/>
  <c r="F4917" i="6"/>
  <c r="F4918" i="6"/>
  <c r="F4919" i="6"/>
  <c r="F4920" i="6"/>
  <c r="F4921" i="6"/>
  <c r="F4922" i="6"/>
  <c r="F4923" i="6"/>
  <c r="F4924" i="6"/>
  <c r="F4925" i="6"/>
  <c r="F4926" i="6"/>
  <c r="F4927" i="6"/>
  <c r="F4928" i="6"/>
  <c r="F4929" i="6"/>
  <c r="F4930" i="6"/>
  <c r="F4931" i="6"/>
  <c r="F4932" i="6"/>
  <c r="F4933" i="6"/>
  <c r="F4934" i="6"/>
  <c r="F4935" i="6"/>
  <c r="F4936" i="6"/>
  <c r="F4937" i="6"/>
  <c r="F4938" i="6"/>
  <c r="F4939" i="6"/>
  <c r="F4940" i="6"/>
  <c r="F4941" i="6"/>
  <c r="F4942" i="6"/>
  <c r="F4943" i="6"/>
  <c r="F4944" i="6"/>
  <c r="F4945" i="6"/>
  <c r="F4946" i="6"/>
  <c r="F4947" i="6"/>
  <c r="F4948" i="6"/>
  <c r="F4949" i="6"/>
  <c r="F4950" i="6"/>
  <c r="F4951" i="6"/>
  <c r="F4952" i="6"/>
  <c r="F4953" i="6"/>
  <c r="F4954" i="6"/>
  <c r="F4955" i="6"/>
  <c r="F4956" i="6"/>
  <c r="F4957" i="6"/>
  <c r="F4958" i="6"/>
  <c r="F4959" i="6"/>
  <c r="F4960" i="6"/>
  <c r="F4961" i="6"/>
  <c r="F4962" i="6"/>
  <c r="F4963" i="6"/>
  <c r="F4964" i="6"/>
  <c r="F4965" i="6"/>
  <c r="F4966" i="6"/>
  <c r="F4967" i="6"/>
  <c r="F4968" i="6"/>
  <c r="F4969" i="6"/>
  <c r="F4970" i="6"/>
  <c r="F4971" i="6"/>
  <c r="F4972" i="6"/>
  <c r="F4973" i="6"/>
  <c r="F4974" i="6"/>
  <c r="F4975" i="6"/>
  <c r="F4980" i="6"/>
  <c r="F4981" i="6"/>
  <c r="F4982" i="6"/>
  <c r="F4983" i="6"/>
  <c r="F4984" i="6"/>
  <c r="F4985" i="6"/>
  <c r="F4986" i="6"/>
  <c r="F4987" i="6"/>
  <c r="F4988" i="6"/>
  <c r="F4989" i="6"/>
  <c r="F4990" i="6"/>
  <c r="F4991" i="6"/>
  <c r="F4992" i="6"/>
  <c r="F4993" i="6"/>
  <c r="F4994" i="6"/>
  <c r="F4995" i="6"/>
  <c r="F4996" i="6"/>
  <c r="F4997" i="6"/>
  <c r="F4998" i="6"/>
  <c r="F4999" i="6"/>
  <c r="F5000" i="6"/>
  <c r="F5001" i="6"/>
  <c r="F5002" i="6"/>
  <c r="F5003" i="6"/>
  <c r="F5004" i="6"/>
  <c r="F5005" i="6"/>
  <c r="F5006" i="6"/>
  <c r="F5007" i="6"/>
  <c r="F5008" i="6"/>
  <c r="F5009" i="6"/>
  <c r="F5010" i="6"/>
  <c r="F5011" i="6"/>
  <c r="F5012" i="6"/>
  <c r="F5013" i="6"/>
  <c r="F5014" i="6"/>
  <c r="F5015" i="6"/>
  <c r="F5016" i="6"/>
  <c r="F5017" i="6"/>
  <c r="F5018" i="6"/>
  <c r="F5019" i="6"/>
  <c r="F5020" i="6"/>
  <c r="F5021" i="6"/>
  <c r="F5022" i="6"/>
  <c r="F5023" i="6"/>
  <c r="F5024" i="6"/>
  <c r="F5025" i="6"/>
  <c r="F5026" i="6"/>
  <c r="F5027" i="6"/>
  <c r="F5028" i="6"/>
  <c r="F5029" i="6"/>
  <c r="F5030" i="6"/>
  <c r="F5031" i="6"/>
  <c r="F5032" i="6"/>
  <c r="F5033" i="6"/>
  <c r="F5034" i="6"/>
  <c r="F5035" i="6"/>
  <c r="F5036" i="6"/>
  <c r="F5037" i="6"/>
  <c r="F5038" i="6"/>
  <c r="F5039" i="6"/>
  <c r="F5040" i="6"/>
  <c r="F5041" i="6"/>
  <c r="F5042" i="6"/>
  <c r="F5043" i="6"/>
  <c r="F5044" i="6"/>
  <c r="F5045" i="6"/>
  <c r="F5046" i="6"/>
  <c r="F5047" i="6"/>
  <c r="F5048" i="6"/>
  <c r="F5050" i="6"/>
  <c r="F5051" i="6"/>
  <c r="F5052" i="6"/>
  <c r="F5053" i="6"/>
  <c r="F5054" i="6"/>
  <c r="F5055" i="6"/>
  <c r="F5056" i="6"/>
  <c r="F5057" i="6"/>
  <c r="F5058" i="6"/>
  <c r="F5059" i="6"/>
  <c r="F5060" i="6"/>
  <c r="F5061" i="6"/>
  <c r="F5062" i="6"/>
  <c r="F5063" i="6"/>
  <c r="F5064" i="6"/>
  <c r="F5065" i="6"/>
  <c r="F5066" i="6"/>
  <c r="F5067" i="6"/>
  <c r="F5068" i="6"/>
  <c r="F5069" i="6"/>
  <c r="F5070" i="6"/>
  <c r="F5071" i="6"/>
  <c r="F5072" i="6"/>
  <c r="F5073" i="6"/>
  <c r="F5074" i="6"/>
  <c r="F5075" i="6"/>
  <c r="F5076" i="6"/>
  <c r="F5077" i="6"/>
  <c r="F5078" i="6"/>
  <c r="F5079" i="6"/>
  <c r="F5080" i="6"/>
  <c r="F5081" i="6"/>
  <c r="F5082" i="6"/>
  <c r="F5083" i="6"/>
  <c r="F5084" i="6"/>
  <c r="F5085" i="6"/>
  <c r="F5088" i="6"/>
  <c r="F5089" i="6"/>
  <c r="F5090" i="6"/>
  <c r="F5091" i="6"/>
  <c r="F5092" i="6"/>
  <c r="F5093" i="6"/>
  <c r="F5094" i="6"/>
  <c r="F5095" i="6"/>
  <c r="F5096" i="6"/>
  <c r="F5097" i="6"/>
  <c r="F5098" i="6"/>
  <c r="F5099" i="6"/>
  <c r="F5100" i="6"/>
  <c r="F5101" i="6"/>
  <c r="F5102" i="6"/>
  <c r="F5103" i="6"/>
  <c r="F5104" i="6"/>
  <c r="F5105" i="6"/>
  <c r="F5106" i="6"/>
  <c r="F5107" i="6"/>
  <c r="F5108" i="6"/>
  <c r="F5109" i="6"/>
  <c r="F5110" i="6"/>
  <c r="F5111" i="6"/>
  <c r="F5112" i="6"/>
  <c r="F5113" i="6"/>
  <c r="F5114" i="6"/>
  <c r="F5115" i="6"/>
  <c r="F5116" i="6"/>
  <c r="F5117" i="6"/>
  <c r="F5118" i="6"/>
  <c r="F5119" i="6"/>
  <c r="F5120" i="6"/>
  <c r="F5121" i="6"/>
  <c r="F5122" i="6"/>
  <c r="F5123" i="6"/>
  <c r="F5124" i="6"/>
  <c r="F5125" i="6"/>
  <c r="F5126" i="6"/>
  <c r="F5127" i="6"/>
  <c r="F5128" i="6"/>
  <c r="F5129" i="6"/>
  <c r="F5130" i="6"/>
  <c r="F5131" i="6"/>
  <c r="F5132" i="6"/>
  <c r="F5133" i="6"/>
  <c r="F5134" i="6"/>
  <c r="F5135" i="6"/>
  <c r="F5136" i="6"/>
  <c r="F5137" i="6"/>
  <c r="F5138" i="6"/>
  <c r="F5139" i="6"/>
  <c r="F5140" i="6"/>
  <c r="F5141" i="6"/>
  <c r="F5142" i="6"/>
  <c r="F5143" i="6"/>
  <c r="F5144" i="6"/>
  <c r="F5145" i="6"/>
  <c r="F5146" i="6"/>
  <c r="F5147" i="6"/>
  <c r="F5148" i="6"/>
  <c r="F5149" i="6"/>
  <c r="F5150" i="6"/>
  <c r="F5151" i="6"/>
  <c r="F5152" i="6"/>
  <c r="F5153" i="6"/>
  <c r="F5154" i="6"/>
  <c r="F5155" i="6"/>
  <c r="F5156" i="6"/>
  <c r="F5157" i="6"/>
  <c r="F5158" i="6"/>
  <c r="F5159" i="6"/>
  <c r="F5160" i="6"/>
  <c r="F5161" i="6"/>
  <c r="F5162" i="6"/>
  <c r="F5163" i="6"/>
  <c r="F5164" i="6"/>
  <c r="F5165" i="6"/>
  <c r="F5166" i="6"/>
  <c r="F5167" i="6"/>
  <c r="F5168" i="6"/>
  <c r="F5169" i="6"/>
  <c r="F5170" i="6"/>
  <c r="F5171" i="6"/>
  <c r="F5172" i="6"/>
  <c r="F5173" i="6"/>
  <c r="F5174" i="6"/>
  <c r="F5175" i="6"/>
  <c r="F5176" i="6"/>
  <c r="F5177" i="6"/>
  <c r="F5178" i="6"/>
  <c r="F5179" i="6"/>
  <c r="F5180" i="6"/>
  <c r="F5181" i="6"/>
  <c r="F5182" i="6"/>
  <c r="F5183" i="6"/>
  <c r="F5184" i="6"/>
  <c r="F5185" i="6"/>
  <c r="F5186" i="6"/>
  <c r="F5187" i="6"/>
  <c r="F5188" i="6"/>
  <c r="F5189" i="6"/>
  <c r="F5190" i="6"/>
  <c r="F5191" i="6"/>
  <c r="F5192" i="6"/>
  <c r="F5193" i="6"/>
  <c r="F5194" i="6"/>
  <c r="F5195" i="6"/>
  <c r="F5196" i="6"/>
  <c r="F5197" i="6"/>
  <c r="F5198" i="6"/>
  <c r="F5199" i="6"/>
  <c r="F5200" i="6"/>
  <c r="F5201" i="6"/>
  <c r="F5202" i="6"/>
  <c r="F5203" i="6"/>
  <c r="F5204" i="6"/>
  <c r="F5205" i="6"/>
  <c r="F5206" i="6"/>
  <c r="F5207" i="6"/>
  <c r="F5208" i="6"/>
  <c r="F5209" i="6"/>
  <c r="F5210" i="6"/>
  <c r="F5218" i="6"/>
  <c r="F5219" i="6"/>
  <c r="F5220" i="6"/>
  <c r="F5221" i="6"/>
  <c r="F5222" i="6"/>
  <c r="F5223" i="6"/>
  <c r="F5224" i="6"/>
  <c r="F5225" i="6"/>
  <c r="F5226" i="6"/>
  <c r="F5227" i="6"/>
  <c r="F5228" i="6"/>
  <c r="F5229" i="6"/>
  <c r="F5230" i="6"/>
  <c r="F5231" i="6"/>
  <c r="F5232" i="6"/>
  <c r="F5233" i="6"/>
  <c r="F5234" i="6"/>
  <c r="F5235" i="6"/>
  <c r="F5236" i="6"/>
  <c r="F5237" i="6"/>
  <c r="F5238" i="6"/>
  <c r="F5239" i="6"/>
  <c r="F5240" i="6"/>
  <c r="F5241" i="6"/>
  <c r="F5242" i="6"/>
  <c r="F5243" i="6"/>
  <c r="F5244" i="6"/>
  <c r="F5245" i="6"/>
  <c r="F5246" i="6"/>
  <c r="F5247" i="6"/>
  <c r="F5248" i="6"/>
  <c r="F5249" i="6"/>
  <c r="F5250" i="6"/>
  <c r="F5251" i="6"/>
  <c r="F5252" i="6"/>
  <c r="F5253" i="6"/>
  <c r="F5254" i="6"/>
  <c r="F5255" i="6"/>
  <c r="F5256" i="6"/>
  <c r="F5257" i="6"/>
  <c r="F5258" i="6"/>
  <c r="F5259" i="6"/>
  <c r="F5260" i="6"/>
  <c r="F5261" i="6"/>
  <c r="F5262" i="6"/>
  <c r="F5263" i="6"/>
  <c r="F5264" i="6"/>
  <c r="F5265" i="6"/>
  <c r="F5266" i="6"/>
  <c r="F5267" i="6"/>
  <c r="F5268" i="6"/>
  <c r="F5269" i="6"/>
  <c r="F5270" i="6"/>
  <c r="F5271" i="6"/>
  <c r="F5272" i="6"/>
  <c r="F5273" i="6"/>
  <c r="F5274" i="6"/>
  <c r="F5275" i="6"/>
  <c r="F5276" i="6"/>
  <c r="F5277" i="6"/>
  <c r="F5278" i="6"/>
  <c r="F5279" i="6"/>
  <c r="F5280" i="6"/>
  <c r="F5281" i="6"/>
  <c r="F5282" i="6"/>
  <c r="F5283" i="6"/>
  <c r="F5284" i="6"/>
  <c r="F5285" i="6"/>
  <c r="F5286" i="6"/>
  <c r="F5287" i="6"/>
  <c r="F5288" i="6"/>
  <c r="F5289" i="6"/>
  <c r="F5290" i="6"/>
  <c r="F5291" i="6"/>
  <c r="F5292" i="6"/>
  <c r="F5293" i="6"/>
  <c r="F5294" i="6"/>
  <c r="F5295" i="6"/>
  <c r="F5296" i="6"/>
  <c r="F5297" i="6"/>
  <c r="F5298" i="6"/>
  <c r="F5299" i="6"/>
  <c r="F5300" i="6"/>
  <c r="F5301" i="6"/>
  <c r="F5302" i="6"/>
  <c r="F5303" i="6"/>
  <c r="F5304" i="6"/>
  <c r="F5305" i="6"/>
  <c r="F5306" i="6"/>
  <c r="F5307" i="6"/>
  <c r="F5308" i="6"/>
  <c r="F5309" i="6"/>
  <c r="F5310" i="6"/>
  <c r="F5311" i="6"/>
  <c r="F5312" i="6"/>
  <c r="F5313" i="6"/>
  <c r="F5314" i="6"/>
  <c r="F5315" i="6"/>
  <c r="F5316" i="6"/>
  <c r="F5317" i="6"/>
  <c r="F5318" i="6"/>
  <c r="F5319" i="6"/>
  <c r="F5320" i="6"/>
  <c r="F5321" i="6"/>
  <c r="F5322" i="6"/>
  <c r="F5323" i="6"/>
  <c r="F5324" i="6"/>
  <c r="F5325" i="6"/>
  <c r="F5326" i="6"/>
  <c r="F5327" i="6"/>
  <c r="F5328" i="6"/>
  <c r="F5329" i="6"/>
  <c r="F5330" i="6"/>
  <c r="F5331" i="6"/>
  <c r="F5332" i="6"/>
  <c r="F5333" i="6"/>
  <c r="F5334" i="6"/>
  <c r="F5335" i="6"/>
  <c r="F5336" i="6"/>
  <c r="F5337" i="6"/>
  <c r="F5338" i="6"/>
  <c r="F5339" i="6"/>
  <c r="F5340" i="6"/>
  <c r="F5341" i="6"/>
  <c r="F5342" i="6"/>
  <c r="F5343" i="6"/>
  <c r="F5344" i="6"/>
  <c r="F5345" i="6"/>
  <c r="F5346" i="6"/>
  <c r="F5347" i="6"/>
  <c r="F5348" i="6"/>
  <c r="F5349" i="6"/>
  <c r="F5351" i="6"/>
  <c r="F5352" i="6"/>
  <c r="F5353" i="6"/>
  <c r="F5354" i="6"/>
  <c r="F5355" i="6"/>
  <c r="F5356" i="6"/>
  <c r="F5357" i="6"/>
  <c r="F5358" i="6"/>
  <c r="F5359" i="6"/>
  <c r="F5360" i="6"/>
  <c r="F5361" i="6"/>
  <c r="F5362" i="6"/>
  <c r="F5363" i="6"/>
  <c r="F5364" i="6"/>
  <c r="F5365" i="6"/>
  <c r="F5366" i="6"/>
  <c r="F5367" i="6"/>
  <c r="F5368" i="6"/>
  <c r="F5369" i="6"/>
  <c r="F5370" i="6"/>
  <c r="F5371" i="6"/>
  <c r="F5372" i="6"/>
  <c r="F5373" i="6"/>
  <c r="F5374" i="6"/>
  <c r="F5375" i="6"/>
  <c r="F5376" i="6"/>
  <c r="F5377" i="6"/>
  <c r="F5378" i="6"/>
  <c r="F5379" i="6"/>
  <c r="F5380" i="6"/>
  <c r="F5381" i="6"/>
  <c r="F5382" i="6"/>
  <c r="F5383" i="6"/>
  <c r="F5384" i="6"/>
  <c r="F5385" i="6"/>
  <c r="F5386" i="6"/>
  <c r="F5387" i="6"/>
  <c r="F5388" i="6"/>
  <c r="F5390" i="6"/>
  <c r="F5391" i="6"/>
  <c r="F5392" i="6"/>
  <c r="F5393" i="6"/>
  <c r="F5394" i="6"/>
  <c r="F5395" i="6"/>
  <c r="F5396" i="6"/>
  <c r="F5397" i="6"/>
  <c r="F5398" i="6"/>
  <c r="F5399" i="6"/>
  <c r="F5400" i="6"/>
  <c r="F5401" i="6"/>
  <c r="F5402" i="6"/>
  <c r="F5403" i="6"/>
  <c r="F5404" i="6"/>
  <c r="F5405" i="6"/>
  <c r="F5406" i="6"/>
  <c r="F5407" i="6"/>
  <c r="F5408" i="6"/>
  <c r="F5409" i="6"/>
  <c r="F5410" i="6"/>
  <c r="F5411" i="6"/>
  <c r="F5412" i="6"/>
  <c r="F5413" i="6"/>
  <c r="F5414" i="6"/>
  <c r="F5415" i="6"/>
  <c r="F5416" i="6"/>
  <c r="F5417" i="6"/>
  <c r="F5418" i="6"/>
  <c r="F5419" i="6"/>
  <c r="F5420" i="6"/>
  <c r="F5421" i="6"/>
  <c r="F5422" i="6"/>
  <c r="F5423" i="6"/>
  <c r="F5424" i="6"/>
  <c r="F5425" i="6"/>
  <c r="F5426" i="6"/>
  <c r="F5427" i="6"/>
  <c r="F5428" i="6"/>
  <c r="F5429" i="6"/>
  <c r="F5430" i="6"/>
  <c r="F5431" i="6"/>
  <c r="F5432" i="6"/>
  <c r="F5433" i="6"/>
  <c r="F5434" i="6"/>
  <c r="F5435" i="6"/>
  <c r="F5436" i="6"/>
  <c r="F5437" i="6"/>
  <c r="F5438" i="6"/>
  <c r="F5439" i="6"/>
  <c r="F5440" i="6"/>
  <c r="F5441" i="6"/>
  <c r="F5442" i="6"/>
  <c r="F5443" i="6"/>
  <c r="F5444" i="6"/>
  <c r="F5445" i="6"/>
  <c r="F5446" i="6"/>
  <c r="F5447" i="6"/>
  <c r="F5448" i="6"/>
  <c r="F5449" i="6"/>
  <c r="F5450" i="6"/>
  <c r="F5451" i="6"/>
  <c r="F5452" i="6"/>
  <c r="F5453" i="6"/>
  <c r="F5454" i="6"/>
  <c r="F5455" i="6"/>
  <c r="F5456" i="6"/>
  <c r="F5457" i="6"/>
  <c r="F5458" i="6"/>
  <c r="F5459" i="6"/>
  <c r="F5460" i="6"/>
  <c r="F5461" i="6"/>
  <c r="F5462" i="6"/>
  <c r="F5463" i="6"/>
  <c r="F5464" i="6"/>
  <c r="F5465" i="6"/>
  <c r="F5466" i="6"/>
  <c r="F5467" i="6"/>
  <c r="F5468" i="6"/>
  <c r="F5469" i="6"/>
  <c r="F5470" i="6"/>
  <c r="F5471" i="6"/>
  <c r="F5472" i="6"/>
  <c r="F5473" i="6"/>
  <c r="F5474" i="6"/>
  <c r="F5475" i="6"/>
  <c r="F5476" i="6"/>
  <c r="F5477" i="6"/>
  <c r="F5478" i="6"/>
  <c r="F5479" i="6"/>
  <c r="F5480" i="6"/>
  <c r="F5481" i="6"/>
  <c r="F5482" i="6"/>
  <c r="F5483" i="6"/>
  <c r="F5484" i="6"/>
  <c r="F5485" i="6"/>
  <c r="F5486" i="6"/>
  <c r="F5487" i="6"/>
  <c r="F5488" i="6"/>
  <c r="F5489" i="6"/>
  <c r="F5490" i="6"/>
  <c r="F5493" i="6"/>
  <c r="F5494" i="6"/>
  <c r="F5495" i="6"/>
  <c r="F5496" i="6"/>
  <c r="F5497" i="6"/>
  <c r="F5498" i="6"/>
  <c r="F5499" i="6"/>
  <c r="F5500" i="6"/>
  <c r="F5501" i="6"/>
  <c r="F5502" i="6"/>
  <c r="F5503" i="6"/>
  <c r="F5504" i="6"/>
  <c r="F5505" i="6"/>
  <c r="F5506" i="6"/>
  <c r="F5507" i="6"/>
  <c r="F5508" i="6"/>
  <c r="F5509" i="6"/>
  <c r="F5510" i="6"/>
  <c r="F5511" i="6"/>
  <c r="F5512" i="6"/>
  <c r="F5514" i="6"/>
  <c r="F5515" i="6"/>
  <c r="F5516" i="6"/>
  <c r="F5517" i="6"/>
  <c r="F5518" i="6"/>
  <c r="F5519" i="6"/>
  <c r="F5520" i="6"/>
  <c r="F5521" i="6"/>
  <c r="F5522" i="6"/>
  <c r="F5523" i="6"/>
  <c r="F5524" i="6"/>
  <c r="F5525" i="6"/>
  <c r="F5526" i="6"/>
  <c r="F5527" i="6"/>
  <c r="F5528" i="6"/>
  <c r="F5529" i="6"/>
  <c r="F5530" i="6"/>
  <c r="F5531" i="6"/>
  <c r="F5532" i="6"/>
  <c r="F5533" i="6"/>
  <c r="F5534" i="6"/>
  <c r="F5535" i="6"/>
  <c r="F5536" i="6"/>
  <c r="F5537" i="6"/>
  <c r="F5538" i="6"/>
  <c r="F5539" i="6"/>
  <c r="F5540" i="6"/>
  <c r="F5541" i="6"/>
  <c r="F5542" i="6"/>
  <c r="F5543" i="6"/>
  <c r="F5544" i="6"/>
  <c r="F5545" i="6"/>
  <c r="F5546" i="6"/>
  <c r="F5547" i="6"/>
  <c r="F5548" i="6"/>
  <c r="F5549" i="6"/>
  <c r="F5550" i="6"/>
  <c r="F5551" i="6"/>
  <c r="F5552" i="6"/>
  <c r="F5553" i="6"/>
  <c r="F5554" i="6"/>
  <c r="F5555" i="6"/>
  <c r="F5557" i="6"/>
  <c r="F5558" i="6"/>
  <c r="F5559" i="6"/>
  <c r="F5560" i="6"/>
  <c r="F5561" i="6"/>
  <c r="F5562" i="6"/>
  <c r="F5563" i="6"/>
  <c r="F5564" i="6"/>
  <c r="F5565" i="6"/>
  <c r="F5566" i="6"/>
  <c r="F5567" i="6"/>
  <c r="F5568" i="6"/>
  <c r="F5569" i="6"/>
  <c r="F5570" i="6"/>
  <c r="F5571" i="6"/>
  <c r="F5572" i="6"/>
  <c r="F5573" i="6"/>
  <c r="F5574" i="6"/>
  <c r="F5575" i="6"/>
  <c r="F5577" i="6"/>
  <c r="F5578" i="6"/>
  <c r="F5579" i="6"/>
  <c r="F5580" i="6"/>
  <c r="F5581" i="6"/>
  <c r="F5582" i="6"/>
  <c r="F5583" i="6"/>
  <c r="F5584" i="6"/>
  <c r="F5585" i="6"/>
  <c r="F5586" i="6"/>
  <c r="F5587" i="6"/>
  <c r="F5588" i="6"/>
  <c r="F5589" i="6"/>
  <c r="F5590" i="6"/>
  <c r="F5591" i="6"/>
  <c r="F5592" i="6"/>
  <c r="F5593" i="6"/>
  <c r="F5594" i="6"/>
  <c r="F5595" i="6"/>
  <c r="F5596" i="6"/>
  <c r="F5597" i="6"/>
  <c r="F5598" i="6"/>
  <c r="F5599" i="6"/>
  <c r="F5600" i="6"/>
  <c r="F5601" i="6"/>
  <c r="F5602" i="6"/>
  <c r="F5603" i="6"/>
  <c r="F5604" i="6"/>
  <c r="F5605" i="6"/>
  <c r="F5606" i="6"/>
  <c r="F5607" i="6"/>
  <c r="F5608" i="6"/>
  <c r="F5609" i="6"/>
  <c r="F5610" i="6"/>
  <c r="F5611" i="6"/>
  <c r="F5612" i="6"/>
  <c r="F5613" i="6"/>
  <c r="F5614" i="6"/>
  <c r="F5615" i="6"/>
  <c r="F5616" i="6"/>
  <c r="F5617" i="6"/>
  <c r="F5618" i="6"/>
  <c r="F5619" i="6"/>
  <c r="F5620" i="6"/>
  <c r="F5621" i="6"/>
  <c r="F5622" i="6"/>
  <c r="F5623" i="6"/>
  <c r="F5624" i="6"/>
  <c r="F5625" i="6"/>
  <c r="F5626" i="6"/>
  <c r="F5627" i="6"/>
  <c r="F5628" i="6"/>
  <c r="F5629" i="6"/>
  <c r="F5630" i="6"/>
  <c r="F5631" i="6"/>
  <c r="F5632" i="6"/>
  <c r="F5633" i="6"/>
  <c r="F5634" i="6"/>
  <c r="F5635" i="6"/>
  <c r="F5636" i="6"/>
  <c r="F5637" i="6"/>
  <c r="F5638" i="6"/>
  <c r="F5639" i="6"/>
  <c r="F5640" i="6"/>
  <c r="F5641" i="6"/>
  <c r="F5642" i="6"/>
  <c r="F5643" i="6"/>
  <c r="F5644" i="6"/>
  <c r="F5645" i="6"/>
  <c r="F5646" i="6"/>
  <c r="F5647" i="6"/>
  <c r="F5648" i="6"/>
  <c r="F5649" i="6"/>
  <c r="F5650" i="6"/>
  <c r="F5651" i="6"/>
  <c r="F5653" i="6"/>
  <c r="F5654" i="6"/>
  <c r="F5655" i="6"/>
  <c r="F5656" i="6"/>
  <c r="F5657" i="6"/>
  <c r="F5658" i="6"/>
  <c r="F5660" i="6"/>
  <c r="F5661" i="6"/>
  <c r="F5662" i="6"/>
  <c r="F5663" i="6"/>
  <c r="F5664" i="6"/>
  <c r="F5665" i="6"/>
  <c r="F5666" i="6"/>
  <c r="F5667" i="6"/>
  <c r="F5668" i="6"/>
  <c r="F5669" i="6"/>
  <c r="F5670" i="6"/>
  <c r="F5671" i="6"/>
  <c r="F5672" i="6"/>
  <c r="F5673" i="6"/>
  <c r="F5674" i="6"/>
  <c r="F5675" i="6"/>
  <c r="F5676" i="6"/>
  <c r="F5677" i="6"/>
  <c r="F5678" i="6"/>
  <c r="F5679" i="6"/>
  <c r="F5680" i="6"/>
  <c r="F5681" i="6"/>
  <c r="F5682" i="6"/>
  <c r="F5683" i="6"/>
  <c r="F5684" i="6"/>
  <c r="F5685" i="6"/>
  <c r="F5686" i="6"/>
  <c r="F5687" i="6"/>
  <c r="F5688" i="6"/>
  <c r="F5689" i="6"/>
  <c r="F5690" i="6"/>
  <c r="F5691" i="6"/>
  <c r="F5692" i="6"/>
  <c r="F5693" i="6"/>
  <c r="F5694" i="6"/>
  <c r="F5695" i="6"/>
  <c r="F5696" i="6"/>
  <c r="F2" i="6"/>
  <c r="N2" i="6"/>
  <c r="N3" i="6"/>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501" i="6"/>
  <c r="N502" i="6"/>
  <c r="N503" i="6"/>
  <c r="N504" i="6"/>
  <c r="N505" i="6"/>
  <c r="N506" i="6"/>
  <c r="N507" i="6"/>
  <c r="N508" i="6"/>
  <c r="N509" i="6"/>
  <c r="N510" i="6"/>
  <c r="N511" i="6"/>
  <c r="N512" i="6"/>
  <c r="N513" i="6"/>
  <c r="N514" i="6"/>
  <c r="N515" i="6"/>
  <c r="N516" i="6"/>
  <c r="N517" i="6"/>
  <c r="N518" i="6"/>
  <c r="N519" i="6"/>
  <c r="N520" i="6"/>
  <c r="N521" i="6"/>
  <c r="N522" i="6"/>
  <c r="N523" i="6"/>
  <c r="N524" i="6"/>
  <c r="N525" i="6"/>
  <c r="N526" i="6"/>
  <c r="N527" i="6"/>
  <c r="N528" i="6"/>
  <c r="N529" i="6"/>
  <c r="N530" i="6"/>
  <c r="N531" i="6"/>
  <c r="N532" i="6"/>
  <c r="N533" i="6"/>
  <c r="N534" i="6"/>
  <c r="N535" i="6"/>
  <c r="N536" i="6"/>
  <c r="N537" i="6"/>
  <c r="N538" i="6"/>
  <c r="N539" i="6"/>
  <c r="N540" i="6"/>
  <c r="N541" i="6"/>
  <c r="N542" i="6"/>
  <c r="N543" i="6"/>
  <c r="N544" i="6"/>
  <c r="N545" i="6"/>
  <c r="N546" i="6"/>
  <c r="N547" i="6"/>
  <c r="N548" i="6"/>
  <c r="N549" i="6"/>
  <c r="N550" i="6"/>
  <c r="N551" i="6"/>
  <c r="N552" i="6"/>
  <c r="N553" i="6"/>
  <c r="N554" i="6"/>
  <c r="N555" i="6"/>
  <c r="N556" i="6"/>
  <c r="N557" i="6"/>
  <c r="N558" i="6"/>
  <c r="N559" i="6"/>
  <c r="N560" i="6"/>
  <c r="N561" i="6"/>
  <c r="N562" i="6"/>
  <c r="N563" i="6"/>
  <c r="N564" i="6"/>
  <c r="N565" i="6"/>
  <c r="N566" i="6"/>
  <c r="N567" i="6"/>
  <c r="N568" i="6"/>
  <c r="N569" i="6"/>
  <c r="N570" i="6"/>
  <c r="N571" i="6"/>
  <c r="N572" i="6"/>
  <c r="N573" i="6"/>
  <c r="N574" i="6"/>
  <c r="N575" i="6"/>
  <c r="N576" i="6"/>
  <c r="N577" i="6"/>
  <c r="N578" i="6"/>
  <c r="N579" i="6"/>
  <c r="N580" i="6"/>
  <c r="N581" i="6"/>
  <c r="N582" i="6"/>
  <c r="N583" i="6"/>
  <c r="N584" i="6"/>
  <c r="N585" i="6"/>
  <c r="N586" i="6"/>
  <c r="N587" i="6"/>
  <c r="N588" i="6"/>
  <c r="N589" i="6"/>
  <c r="N590" i="6"/>
  <c r="N591" i="6"/>
  <c r="N592" i="6"/>
  <c r="N593" i="6"/>
  <c r="N594" i="6"/>
  <c r="N595" i="6"/>
  <c r="N596" i="6"/>
  <c r="N597" i="6"/>
  <c r="N598" i="6"/>
  <c r="N599" i="6"/>
  <c r="N600" i="6"/>
  <c r="N601" i="6"/>
  <c r="N602" i="6"/>
  <c r="N603" i="6"/>
  <c r="N604" i="6"/>
  <c r="N605" i="6"/>
  <c r="N606" i="6"/>
  <c r="N607" i="6"/>
  <c r="N608" i="6"/>
  <c r="N609" i="6"/>
  <c r="N610" i="6"/>
  <c r="N611" i="6"/>
  <c r="N612" i="6"/>
  <c r="N613" i="6"/>
  <c r="N614" i="6"/>
  <c r="N615" i="6"/>
  <c r="N616" i="6"/>
  <c r="N617" i="6"/>
  <c r="N618" i="6"/>
  <c r="N619" i="6"/>
  <c r="N620" i="6"/>
  <c r="N621" i="6"/>
  <c r="N622" i="6"/>
  <c r="N623" i="6"/>
  <c r="N624" i="6"/>
  <c r="N625" i="6"/>
  <c r="N626" i="6"/>
  <c r="N627" i="6"/>
  <c r="N628" i="6"/>
  <c r="N629" i="6"/>
  <c r="N630" i="6"/>
  <c r="N631" i="6"/>
  <c r="N632" i="6"/>
  <c r="N633" i="6"/>
  <c r="N634" i="6"/>
  <c r="N635" i="6"/>
  <c r="N636" i="6"/>
  <c r="N637" i="6"/>
  <c r="N638" i="6"/>
  <c r="N639" i="6"/>
  <c r="N640" i="6"/>
  <c r="N641" i="6"/>
  <c r="N642" i="6"/>
  <c r="N643" i="6"/>
  <c r="N644" i="6"/>
  <c r="N645" i="6"/>
  <c r="N646" i="6"/>
  <c r="N647" i="6"/>
  <c r="N648" i="6"/>
  <c r="N649" i="6"/>
  <c r="N650" i="6"/>
  <c r="N651" i="6"/>
  <c r="N652" i="6"/>
  <c r="N653" i="6"/>
  <c r="N654" i="6"/>
  <c r="N655" i="6"/>
  <c r="N656" i="6"/>
  <c r="N657" i="6"/>
  <c r="N658" i="6"/>
  <c r="N659" i="6"/>
  <c r="N660" i="6"/>
  <c r="N661" i="6"/>
  <c r="N662" i="6"/>
  <c r="N663" i="6"/>
  <c r="N664" i="6"/>
  <c r="N665" i="6"/>
  <c r="N666" i="6"/>
  <c r="N667" i="6"/>
  <c r="N668" i="6"/>
  <c r="N669" i="6"/>
  <c r="N670" i="6"/>
  <c r="N671" i="6"/>
  <c r="N672" i="6"/>
  <c r="N673" i="6"/>
  <c r="N674" i="6"/>
  <c r="N675" i="6"/>
  <c r="N676" i="6"/>
  <c r="N677" i="6"/>
  <c r="N678" i="6"/>
  <c r="N679" i="6"/>
  <c r="N680" i="6"/>
  <c r="N681" i="6"/>
  <c r="N682" i="6"/>
  <c r="N683" i="6"/>
  <c r="N684" i="6"/>
  <c r="N685" i="6"/>
  <c r="N686" i="6"/>
  <c r="N687" i="6"/>
  <c r="N688" i="6"/>
  <c r="N689" i="6"/>
  <c r="N690" i="6"/>
  <c r="N691" i="6"/>
  <c r="N692" i="6"/>
  <c r="N693" i="6"/>
  <c r="N694" i="6"/>
  <c r="N695" i="6"/>
  <c r="N696" i="6"/>
  <c r="N697" i="6"/>
  <c r="N698" i="6"/>
  <c r="N699" i="6"/>
  <c r="N700" i="6"/>
  <c r="N701" i="6"/>
  <c r="N702" i="6"/>
  <c r="N703" i="6"/>
  <c r="N704" i="6"/>
  <c r="N705" i="6"/>
  <c r="N706" i="6"/>
  <c r="N707" i="6"/>
  <c r="N708" i="6"/>
  <c r="N709" i="6"/>
  <c r="N710" i="6"/>
  <c r="N711" i="6"/>
  <c r="N712" i="6"/>
  <c r="N713" i="6"/>
  <c r="N714" i="6"/>
  <c r="N715" i="6"/>
  <c r="N716" i="6"/>
  <c r="N717" i="6"/>
  <c r="N718" i="6"/>
  <c r="N719" i="6"/>
  <c r="N720" i="6"/>
  <c r="N721" i="6"/>
  <c r="N722" i="6"/>
  <c r="N723" i="6"/>
  <c r="N724" i="6"/>
  <c r="N725" i="6"/>
  <c r="N726" i="6"/>
  <c r="N727" i="6"/>
  <c r="N728" i="6"/>
  <c r="N729" i="6"/>
  <c r="N730" i="6"/>
  <c r="N731" i="6"/>
  <c r="N732" i="6"/>
  <c r="N733" i="6"/>
  <c r="N734" i="6"/>
  <c r="N735" i="6"/>
  <c r="N736" i="6"/>
  <c r="N737" i="6"/>
  <c r="N738" i="6"/>
  <c r="N739" i="6"/>
  <c r="N740" i="6"/>
  <c r="N741" i="6"/>
  <c r="N742" i="6"/>
  <c r="N743" i="6"/>
  <c r="N744" i="6"/>
  <c r="N745" i="6"/>
  <c r="N746" i="6"/>
  <c r="N747" i="6"/>
  <c r="N748" i="6"/>
  <c r="N749" i="6"/>
  <c r="N750" i="6"/>
  <c r="N751" i="6"/>
  <c r="N752" i="6"/>
  <c r="N753" i="6"/>
  <c r="N754" i="6"/>
  <c r="N755" i="6"/>
  <c r="N756" i="6"/>
  <c r="N757" i="6"/>
  <c r="N758" i="6"/>
  <c r="N759" i="6"/>
  <c r="N760" i="6"/>
  <c r="N761" i="6"/>
  <c r="N762" i="6"/>
  <c r="N763" i="6"/>
  <c r="N764" i="6"/>
  <c r="N765" i="6"/>
  <c r="N766" i="6"/>
  <c r="N767" i="6"/>
  <c r="N768" i="6"/>
  <c r="N769" i="6"/>
  <c r="N770" i="6"/>
  <c r="N771" i="6"/>
  <c r="N772" i="6"/>
  <c r="N773" i="6"/>
  <c r="N774" i="6"/>
  <c r="N775" i="6"/>
  <c r="N776" i="6"/>
  <c r="N777" i="6"/>
  <c r="N778" i="6"/>
  <c r="N779" i="6"/>
  <c r="N780" i="6"/>
  <c r="N781" i="6"/>
  <c r="N782" i="6"/>
  <c r="N783" i="6"/>
  <c r="N784" i="6"/>
  <c r="N785" i="6"/>
  <c r="N786" i="6"/>
  <c r="N787" i="6"/>
  <c r="N788" i="6"/>
  <c r="N789" i="6"/>
  <c r="N790" i="6"/>
  <c r="N791" i="6"/>
  <c r="N792" i="6"/>
  <c r="N793" i="6"/>
  <c r="N794" i="6"/>
  <c r="N795" i="6"/>
  <c r="N796" i="6"/>
  <c r="N797" i="6"/>
  <c r="N798" i="6"/>
  <c r="N799" i="6"/>
  <c r="N800" i="6"/>
  <c r="N801" i="6"/>
  <c r="N802" i="6"/>
  <c r="N803" i="6"/>
  <c r="N804" i="6"/>
  <c r="N805" i="6"/>
  <c r="N806" i="6"/>
  <c r="N807" i="6"/>
  <c r="N808" i="6"/>
  <c r="N809" i="6"/>
  <c r="N810" i="6"/>
  <c r="N811" i="6"/>
  <c r="N812" i="6"/>
  <c r="N813" i="6"/>
  <c r="N814" i="6"/>
  <c r="N815" i="6"/>
  <c r="N816" i="6"/>
  <c r="N817" i="6"/>
  <c r="N818" i="6"/>
  <c r="N819" i="6"/>
  <c r="N820" i="6"/>
  <c r="N821" i="6"/>
  <c r="N822" i="6"/>
  <c r="N823" i="6"/>
  <c r="N824" i="6"/>
  <c r="N825" i="6"/>
  <c r="N826" i="6"/>
  <c r="N827" i="6"/>
  <c r="N828" i="6"/>
  <c r="N829" i="6"/>
  <c r="N830" i="6"/>
  <c r="N831" i="6"/>
  <c r="N832" i="6"/>
  <c r="N833" i="6"/>
  <c r="N834" i="6"/>
  <c r="N835" i="6"/>
  <c r="N836" i="6"/>
  <c r="N837" i="6"/>
  <c r="N838" i="6"/>
  <c r="N839" i="6"/>
  <c r="N840" i="6"/>
  <c r="N841" i="6"/>
  <c r="N842" i="6"/>
  <c r="N843" i="6"/>
  <c r="N844" i="6"/>
  <c r="N845" i="6"/>
  <c r="N846" i="6"/>
  <c r="N847" i="6"/>
  <c r="N848" i="6"/>
  <c r="N849" i="6"/>
  <c r="N850" i="6"/>
  <c r="N851" i="6"/>
  <c r="N852" i="6"/>
  <c r="N853" i="6"/>
  <c r="N854" i="6"/>
  <c r="N855" i="6"/>
  <c r="N856" i="6"/>
  <c r="N857" i="6"/>
  <c r="N858" i="6"/>
  <c r="N859" i="6"/>
  <c r="N860" i="6"/>
  <c r="N861" i="6"/>
  <c r="N862" i="6"/>
  <c r="N863" i="6"/>
  <c r="N864" i="6"/>
  <c r="N865" i="6"/>
  <c r="N866" i="6"/>
  <c r="N867" i="6"/>
  <c r="N868" i="6"/>
  <c r="N869" i="6"/>
  <c r="N870" i="6"/>
  <c r="N871" i="6"/>
  <c r="N872" i="6"/>
  <c r="N873" i="6"/>
  <c r="N874" i="6"/>
  <c r="N875" i="6"/>
  <c r="N876" i="6"/>
  <c r="N877" i="6"/>
  <c r="N878" i="6"/>
  <c r="N879" i="6"/>
  <c r="N880" i="6"/>
  <c r="N881" i="6"/>
  <c r="N882" i="6"/>
  <c r="N883" i="6"/>
  <c r="N884" i="6"/>
  <c r="N885" i="6"/>
  <c r="N886" i="6"/>
  <c r="N887" i="6"/>
  <c r="N888" i="6"/>
  <c r="N889" i="6"/>
  <c r="N890" i="6"/>
  <c r="N891" i="6"/>
  <c r="N892" i="6"/>
  <c r="N893" i="6"/>
  <c r="N894" i="6"/>
  <c r="N895" i="6"/>
  <c r="N896" i="6"/>
  <c r="N897" i="6"/>
  <c r="N898" i="6"/>
  <c r="N899" i="6"/>
  <c r="N900" i="6"/>
  <c r="N901" i="6"/>
  <c r="N902" i="6"/>
  <c r="N903" i="6"/>
  <c r="N904" i="6"/>
  <c r="N905" i="6"/>
  <c r="N906" i="6"/>
  <c r="N907" i="6"/>
  <c r="N908" i="6"/>
  <c r="N909" i="6"/>
  <c r="N910" i="6"/>
  <c r="N911" i="6"/>
  <c r="N912" i="6"/>
  <c r="N913" i="6"/>
  <c r="N914" i="6"/>
  <c r="N915" i="6"/>
  <c r="N916" i="6"/>
  <c r="N917" i="6"/>
  <c r="N918" i="6"/>
  <c r="N919" i="6"/>
  <c r="N920" i="6"/>
  <c r="N921" i="6"/>
  <c r="N922" i="6"/>
  <c r="N923" i="6"/>
  <c r="N924" i="6"/>
  <c r="N925" i="6"/>
  <c r="N926" i="6"/>
  <c r="N927" i="6"/>
  <c r="N928" i="6"/>
  <c r="N929" i="6"/>
  <c r="N930" i="6"/>
  <c r="N931" i="6"/>
  <c r="N932" i="6"/>
  <c r="N933" i="6"/>
  <c r="N934" i="6"/>
  <c r="N935" i="6"/>
  <c r="N936" i="6"/>
  <c r="N937" i="6"/>
  <c r="N938" i="6"/>
  <c r="N939" i="6"/>
  <c r="N940" i="6"/>
  <c r="N941" i="6"/>
  <c r="N942" i="6"/>
  <c r="N943" i="6"/>
  <c r="N944" i="6"/>
  <c r="N945" i="6"/>
  <c r="N946" i="6"/>
  <c r="N947" i="6"/>
  <c r="N948" i="6"/>
  <c r="N949" i="6"/>
  <c r="N950" i="6"/>
  <c r="N951" i="6"/>
  <c r="N952" i="6"/>
  <c r="N953" i="6"/>
  <c r="N954" i="6"/>
  <c r="N955" i="6"/>
  <c r="N956" i="6"/>
  <c r="N957" i="6"/>
  <c r="N958" i="6"/>
  <c r="N959" i="6"/>
  <c r="N960" i="6"/>
  <c r="N961" i="6"/>
  <c r="N962" i="6"/>
  <c r="N963" i="6"/>
  <c r="N964" i="6"/>
  <c r="N965" i="6"/>
  <c r="N966" i="6"/>
  <c r="N967" i="6"/>
  <c r="N968" i="6"/>
  <c r="N969" i="6"/>
  <c r="N970" i="6"/>
  <c r="N971" i="6"/>
  <c r="N972" i="6"/>
  <c r="N973" i="6"/>
  <c r="N974" i="6"/>
  <c r="N975" i="6"/>
  <c r="N976" i="6"/>
  <c r="N977" i="6"/>
  <c r="N978" i="6"/>
  <c r="N979" i="6"/>
  <c r="N980" i="6"/>
  <c r="N981" i="6"/>
  <c r="N982" i="6"/>
  <c r="N983" i="6"/>
  <c r="N984" i="6"/>
  <c r="N985" i="6"/>
  <c r="N986" i="6"/>
  <c r="N987" i="6"/>
  <c r="N988" i="6"/>
  <c r="N989" i="6"/>
  <c r="N990" i="6"/>
  <c r="N991" i="6"/>
  <c r="N992" i="6"/>
  <c r="N993" i="6"/>
  <c r="N994" i="6"/>
  <c r="N995" i="6"/>
  <c r="N996" i="6"/>
  <c r="N997" i="6"/>
  <c r="N998" i="6"/>
  <c r="N999" i="6"/>
  <c r="N1000" i="6"/>
  <c r="N1001" i="6"/>
  <c r="N1002" i="6"/>
  <c r="N1003" i="6"/>
  <c r="N1004" i="6"/>
  <c r="N1005" i="6"/>
  <c r="N1006" i="6"/>
  <c r="N1007" i="6"/>
  <c r="N1008" i="6"/>
  <c r="N1009" i="6"/>
  <c r="N1010" i="6"/>
  <c r="N1011" i="6"/>
  <c r="N1012" i="6"/>
  <c r="N1013" i="6"/>
  <c r="N1014" i="6"/>
  <c r="N1015" i="6"/>
  <c r="N1016" i="6"/>
  <c r="N1017" i="6"/>
  <c r="N1018" i="6"/>
  <c r="N1019" i="6"/>
  <c r="N1020" i="6"/>
  <c r="N1021" i="6"/>
  <c r="N1022" i="6"/>
  <c r="N1023" i="6"/>
  <c r="N1024" i="6"/>
  <c r="N1025" i="6"/>
  <c r="N1026" i="6"/>
  <c r="N1027" i="6"/>
  <c r="N1028" i="6"/>
  <c r="N1029" i="6"/>
  <c r="N1030" i="6"/>
  <c r="N1031" i="6"/>
  <c r="N1032" i="6"/>
  <c r="N1033" i="6"/>
  <c r="N1034" i="6"/>
  <c r="N1035" i="6"/>
  <c r="N1036" i="6"/>
  <c r="N1037" i="6"/>
  <c r="N1038" i="6"/>
  <c r="N1039" i="6"/>
  <c r="N1040" i="6"/>
  <c r="N1041" i="6"/>
  <c r="N1042" i="6"/>
  <c r="N1043" i="6"/>
  <c r="N1044" i="6"/>
  <c r="N1045" i="6"/>
  <c r="N1046" i="6"/>
  <c r="N1047" i="6"/>
  <c r="N1048" i="6"/>
  <c r="N1049" i="6"/>
  <c r="N1050" i="6"/>
  <c r="N1051" i="6"/>
  <c r="N1052" i="6"/>
  <c r="N1053" i="6"/>
  <c r="N1054" i="6"/>
  <c r="N1055" i="6"/>
  <c r="N1056" i="6"/>
  <c r="N1057" i="6"/>
  <c r="N1058" i="6"/>
  <c r="N1059" i="6"/>
  <c r="N1060" i="6"/>
  <c r="N1061" i="6"/>
  <c r="N1062" i="6"/>
  <c r="N1063" i="6"/>
  <c r="N1064" i="6"/>
  <c r="N1065" i="6"/>
  <c r="N1066" i="6"/>
  <c r="N1067" i="6"/>
  <c r="N1068" i="6"/>
  <c r="N1069" i="6"/>
  <c r="N1070" i="6"/>
  <c r="N1071" i="6"/>
  <c r="N1072" i="6"/>
  <c r="N1073" i="6"/>
  <c r="N1074" i="6"/>
  <c r="N1075" i="6"/>
  <c r="N1076" i="6"/>
  <c r="N1077" i="6"/>
  <c r="N1078" i="6"/>
  <c r="N1079" i="6"/>
  <c r="N1080" i="6"/>
  <c r="N1081" i="6"/>
  <c r="N1082" i="6"/>
  <c r="N1083" i="6"/>
  <c r="N1084" i="6"/>
  <c r="N1085" i="6"/>
  <c r="N1086" i="6"/>
  <c r="N1087" i="6"/>
  <c r="N1088" i="6"/>
  <c r="N1089" i="6"/>
  <c r="N1090" i="6"/>
  <c r="N1091" i="6"/>
  <c r="N1092" i="6"/>
  <c r="N1093" i="6"/>
  <c r="N1094" i="6"/>
  <c r="N1095" i="6"/>
  <c r="N1096" i="6"/>
  <c r="N1097" i="6"/>
  <c r="N1098" i="6"/>
  <c r="N1099" i="6"/>
  <c r="N1100" i="6"/>
  <c r="N1101" i="6"/>
  <c r="N1102" i="6"/>
  <c r="N1103" i="6"/>
  <c r="N1104" i="6"/>
  <c r="N1105" i="6"/>
  <c r="N1106" i="6"/>
  <c r="N1107" i="6"/>
  <c r="N1108" i="6"/>
  <c r="N1109" i="6"/>
  <c r="N1110" i="6"/>
  <c r="N1111" i="6"/>
  <c r="N1112" i="6"/>
  <c r="N1113" i="6"/>
  <c r="N1114" i="6"/>
  <c r="N1115" i="6"/>
  <c r="N1116" i="6"/>
  <c r="N1117" i="6"/>
  <c r="N1118" i="6"/>
  <c r="N1119" i="6"/>
  <c r="N1120" i="6"/>
  <c r="N1121" i="6"/>
  <c r="N1122" i="6"/>
  <c r="N1123" i="6"/>
  <c r="N1124" i="6"/>
  <c r="N1125" i="6"/>
  <c r="N1126" i="6"/>
  <c r="N1127" i="6"/>
  <c r="N1128" i="6"/>
  <c r="N1129" i="6"/>
  <c r="N1130" i="6"/>
  <c r="N1131" i="6"/>
  <c r="N1132" i="6"/>
  <c r="N1133" i="6"/>
  <c r="N1134" i="6"/>
  <c r="N1135" i="6"/>
  <c r="N1136" i="6"/>
  <c r="N1137" i="6"/>
  <c r="N1138" i="6"/>
  <c r="N1139" i="6"/>
  <c r="N1140" i="6"/>
  <c r="N1141" i="6"/>
  <c r="N1142" i="6"/>
  <c r="N1143" i="6"/>
  <c r="N1144" i="6"/>
  <c r="N1145" i="6"/>
  <c r="N1146" i="6"/>
  <c r="N1147" i="6"/>
  <c r="N1148" i="6"/>
  <c r="N1149" i="6"/>
  <c r="N1150" i="6"/>
  <c r="N1151" i="6"/>
  <c r="N1152" i="6"/>
  <c r="N1153" i="6"/>
  <c r="N1154" i="6"/>
  <c r="N1155" i="6"/>
  <c r="N1156" i="6"/>
  <c r="N1157" i="6"/>
  <c r="N1158" i="6"/>
  <c r="N1159" i="6"/>
  <c r="N1160" i="6"/>
  <c r="N1161" i="6"/>
  <c r="N1162" i="6"/>
  <c r="N1163" i="6"/>
  <c r="N1164" i="6"/>
  <c r="N1165" i="6"/>
  <c r="N1166" i="6"/>
  <c r="N1167" i="6"/>
  <c r="N1168" i="6"/>
  <c r="N1169" i="6"/>
  <c r="N1170" i="6"/>
  <c r="N1171" i="6"/>
  <c r="N1172" i="6"/>
  <c r="N1173" i="6"/>
  <c r="N1174" i="6"/>
  <c r="N1175" i="6"/>
  <c r="N1176" i="6"/>
  <c r="N1177" i="6"/>
  <c r="N1178" i="6"/>
  <c r="N1179" i="6"/>
  <c r="N1180" i="6"/>
  <c r="N1181" i="6"/>
  <c r="N1182" i="6"/>
  <c r="N1183" i="6"/>
  <c r="N1184" i="6"/>
  <c r="N1185" i="6"/>
  <c r="N1186" i="6"/>
  <c r="N1187" i="6"/>
  <c r="N1188" i="6"/>
  <c r="N1189" i="6"/>
  <c r="N1190" i="6"/>
  <c r="N1191" i="6"/>
  <c r="N1192" i="6"/>
  <c r="N1193" i="6"/>
  <c r="N1194" i="6"/>
  <c r="N1195" i="6"/>
  <c r="N1196" i="6"/>
  <c r="N1197" i="6"/>
  <c r="N1198" i="6"/>
  <c r="N1199" i="6"/>
  <c r="N1200" i="6"/>
  <c r="N1201" i="6"/>
  <c r="N1202" i="6"/>
  <c r="N1203" i="6"/>
  <c r="N1204" i="6"/>
  <c r="N1205" i="6"/>
  <c r="N1206" i="6"/>
  <c r="N1207" i="6"/>
  <c r="N1208" i="6"/>
  <c r="N1209" i="6"/>
  <c r="N1210" i="6"/>
  <c r="N1211" i="6"/>
  <c r="N1212" i="6"/>
  <c r="N1213" i="6"/>
  <c r="N1214" i="6"/>
  <c r="N1215" i="6"/>
  <c r="N1216" i="6"/>
  <c r="N1217" i="6"/>
  <c r="N1218" i="6"/>
  <c r="N1219" i="6"/>
  <c r="N1220" i="6"/>
  <c r="N1221" i="6"/>
  <c r="N1222" i="6"/>
  <c r="N1223" i="6"/>
  <c r="N1224" i="6"/>
  <c r="N1225" i="6"/>
  <c r="N1226" i="6"/>
  <c r="N1227" i="6"/>
  <c r="N1228" i="6"/>
  <c r="N1229" i="6"/>
  <c r="N1230" i="6"/>
  <c r="N1231" i="6"/>
  <c r="N1232" i="6"/>
  <c r="N1233" i="6"/>
  <c r="N1234" i="6"/>
  <c r="N1235" i="6"/>
  <c r="N1236" i="6"/>
  <c r="N1237" i="6"/>
  <c r="N1238" i="6"/>
  <c r="N1239" i="6"/>
  <c r="N1240" i="6"/>
  <c r="N1241" i="6"/>
  <c r="N1242" i="6"/>
  <c r="N1243" i="6"/>
  <c r="N1244" i="6"/>
  <c r="N1245" i="6"/>
  <c r="N1246" i="6"/>
  <c r="N1247" i="6"/>
  <c r="N1248" i="6"/>
  <c r="N1249" i="6"/>
  <c r="N1250" i="6"/>
  <c r="N1251" i="6"/>
  <c r="N1252" i="6"/>
  <c r="N1253" i="6"/>
  <c r="N1254" i="6"/>
  <c r="N1255" i="6"/>
  <c r="N1256" i="6"/>
  <c r="N1257" i="6"/>
  <c r="N1258" i="6"/>
  <c r="N1259" i="6"/>
  <c r="N1260" i="6"/>
  <c r="N1261" i="6"/>
  <c r="N1262" i="6"/>
  <c r="N1263" i="6"/>
  <c r="N1264" i="6"/>
  <c r="N1265" i="6"/>
  <c r="N1266" i="6"/>
  <c r="N1267" i="6"/>
  <c r="N1268" i="6"/>
  <c r="N1269" i="6"/>
  <c r="N1270" i="6"/>
  <c r="N1271" i="6"/>
  <c r="N1272" i="6"/>
  <c r="N1273" i="6"/>
  <c r="N1274" i="6"/>
  <c r="N1275" i="6"/>
  <c r="N1276" i="6"/>
  <c r="N1277" i="6"/>
  <c r="N1278" i="6"/>
  <c r="N1279" i="6"/>
  <c r="N1280" i="6"/>
  <c r="N1281" i="6"/>
  <c r="N1282" i="6"/>
  <c r="N1283" i="6"/>
  <c r="N1284" i="6"/>
  <c r="N1285" i="6"/>
  <c r="N1286" i="6"/>
  <c r="N1287" i="6"/>
  <c r="N1288" i="6"/>
  <c r="N1289" i="6"/>
  <c r="N1290" i="6"/>
  <c r="N1291" i="6"/>
  <c r="N1292" i="6"/>
  <c r="N1293" i="6"/>
  <c r="N1294" i="6"/>
  <c r="N1295" i="6"/>
  <c r="N1296" i="6"/>
  <c r="N1297" i="6"/>
  <c r="N1298" i="6"/>
  <c r="N1299" i="6"/>
  <c r="N1300" i="6"/>
  <c r="N1301" i="6"/>
  <c r="N1302" i="6"/>
  <c r="N1303" i="6"/>
  <c r="N1304" i="6"/>
  <c r="N1305" i="6"/>
  <c r="N1306" i="6"/>
  <c r="N1307" i="6"/>
  <c r="N1308" i="6"/>
  <c r="N1309" i="6"/>
  <c r="N1310" i="6"/>
  <c r="N1311" i="6"/>
  <c r="N1312" i="6"/>
  <c r="N1313" i="6"/>
  <c r="N1314" i="6"/>
  <c r="N1315" i="6"/>
  <c r="N1316" i="6"/>
  <c r="N1317" i="6"/>
  <c r="N1318" i="6"/>
  <c r="N1319" i="6"/>
  <c r="N1320" i="6"/>
  <c r="N1321" i="6"/>
  <c r="N1322" i="6"/>
  <c r="N1323" i="6"/>
  <c r="N1324" i="6"/>
  <c r="N1325" i="6"/>
  <c r="N1326" i="6"/>
  <c r="N1327" i="6"/>
  <c r="N1328" i="6"/>
  <c r="N1329" i="6"/>
  <c r="N1330" i="6"/>
  <c r="N1331" i="6"/>
  <c r="N1332" i="6"/>
  <c r="N1333" i="6"/>
  <c r="N1334" i="6"/>
  <c r="N1335" i="6"/>
  <c r="N1336" i="6"/>
  <c r="N1337" i="6"/>
  <c r="N1338" i="6"/>
  <c r="N1339" i="6"/>
  <c r="N1340" i="6"/>
  <c r="N1341" i="6"/>
  <c r="N1342" i="6"/>
  <c r="N1343" i="6"/>
  <c r="N1344" i="6"/>
  <c r="N1345" i="6"/>
  <c r="N1346" i="6"/>
  <c r="N1347" i="6"/>
  <c r="N1348" i="6"/>
  <c r="N1349" i="6"/>
  <c r="N1350" i="6"/>
  <c r="N1351" i="6"/>
  <c r="N1352" i="6"/>
  <c r="N1353" i="6"/>
  <c r="N1354" i="6"/>
  <c r="N1355" i="6"/>
  <c r="N1356" i="6"/>
  <c r="N1357" i="6"/>
  <c r="N1358" i="6"/>
  <c r="N1359" i="6"/>
  <c r="N1360" i="6"/>
  <c r="N1361" i="6"/>
  <c r="N1362" i="6"/>
  <c r="N1363" i="6"/>
  <c r="N1364" i="6"/>
  <c r="N1365" i="6"/>
  <c r="N1366" i="6"/>
  <c r="N1367" i="6"/>
  <c r="N1368" i="6"/>
  <c r="N1369" i="6"/>
  <c r="N1370" i="6"/>
  <c r="N1371" i="6"/>
  <c r="N1372" i="6"/>
  <c r="N1373" i="6"/>
  <c r="N1374" i="6"/>
  <c r="N1375" i="6"/>
  <c r="N1376" i="6"/>
  <c r="N1377" i="6"/>
  <c r="N1378" i="6"/>
  <c r="N1379" i="6"/>
  <c r="N1380" i="6"/>
  <c r="N1381" i="6"/>
  <c r="N1382" i="6"/>
  <c r="N1383" i="6"/>
  <c r="N1384" i="6"/>
  <c r="N1385" i="6"/>
  <c r="N1386" i="6"/>
  <c r="N1387" i="6"/>
  <c r="N1388" i="6"/>
  <c r="N1389" i="6"/>
  <c r="N1390" i="6"/>
  <c r="N1391" i="6"/>
  <c r="N1392" i="6"/>
  <c r="N1393" i="6"/>
  <c r="N1394" i="6"/>
  <c r="N1395" i="6"/>
  <c r="N1396" i="6"/>
  <c r="N1397" i="6"/>
  <c r="N1398" i="6"/>
  <c r="N1399" i="6"/>
  <c r="N1400" i="6"/>
  <c r="N1401" i="6"/>
  <c r="N1402" i="6"/>
  <c r="N1403" i="6"/>
  <c r="N1404" i="6"/>
  <c r="N1405" i="6"/>
  <c r="N1406" i="6"/>
  <c r="N1407" i="6"/>
  <c r="N1408" i="6"/>
  <c r="N1409" i="6"/>
  <c r="N1410" i="6"/>
  <c r="N1411" i="6"/>
  <c r="N1412" i="6"/>
  <c r="N1413" i="6"/>
  <c r="N1414" i="6"/>
  <c r="N1415" i="6"/>
  <c r="N1416" i="6"/>
  <c r="N1417" i="6"/>
  <c r="N1418" i="6"/>
  <c r="N1419" i="6"/>
  <c r="N1420" i="6"/>
  <c r="N1421" i="6"/>
  <c r="N1422" i="6"/>
  <c r="N1423" i="6"/>
  <c r="N1424" i="6"/>
  <c r="N1425" i="6"/>
  <c r="N1426" i="6"/>
  <c r="N1427" i="6"/>
  <c r="N1428" i="6"/>
  <c r="N1429" i="6"/>
  <c r="N1430" i="6"/>
  <c r="N1431" i="6"/>
  <c r="N1432" i="6"/>
  <c r="N1433" i="6"/>
  <c r="N1434" i="6"/>
  <c r="N1435" i="6"/>
  <c r="N1436" i="6"/>
  <c r="N1437" i="6"/>
  <c r="N1438" i="6"/>
  <c r="N1439" i="6"/>
  <c r="N1440" i="6"/>
  <c r="N1441" i="6"/>
  <c r="N1442" i="6"/>
  <c r="N1443" i="6"/>
  <c r="N1444" i="6"/>
  <c r="N1445" i="6"/>
  <c r="N1446" i="6"/>
  <c r="N1447" i="6"/>
  <c r="N1448" i="6"/>
  <c r="N1449" i="6"/>
  <c r="N1450" i="6"/>
  <c r="N1451" i="6"/>
  <c r="N1452" i="6"/>
  <c r="N1453" i="6"/>
  <c r="N1454" i="6"/>
  <c r="N1455" i="6"/>
  <c r="N1456" i="6"/>
  <c r="N1457" i="6"/>
  <c r="N1458" i="6"/>
  <c r="N1459" i="6"/>
  <c r="N1460" i="6"/>
  <c r="N1461" i="6"/>
  <c r="N1462" i="6"/>
  <c r="N1463" i="6"/>
  <c r="N1464" i="6"/>
  <c r="N1465" i="6"/>
  <c r="N1466" i="6"/>
  <c r="N1467" i="6"/>
  <c r="N1468" i="6"/>
  <c r="N1469" i="6"/>
  <c r="N1470" i="6"/>
  <c r="N1471" i="6"/>
  <c r="N1472" i="6"/>
  <c r="N1473" i="6"/>
  <c r="N1474" i="6"/>
  <c r="N1475" i="6"/>
  <c r="N1476" i="6"/>
  <c r="N1477" i="6"/>
  <c r="N1478" i="6"/>
  <c r="N1479" i="6"/>
  <c r="N1480" i="6"/>
  <c r="N1481" i="6"/>
  <c r="N1482" i="6"/>
  <c r="N1483" i="6"/>
  <c r="N1484" i="6"/>
  <c r="N1485" i="6"/>
  <c r="N1486" i="6"/>
  <c r="N1487" i="6"/>
  <c r="N1488" i="6"/>
  <c r="N1489" i="6"/>
  <c r="N1490" i="6"/>
  <c r="N1491" i="6"/>
  <c r="N1492" i="6"/>
  <c r="N1493" i="6"/>
  <c r="N1494" i="6"/>
  <c r="N1495" i="6"/>
  <c r="N1496" i="6"/>
  <c r="N1497" i="6"/>
  <c r="N1498" i="6"/>
  <c r="N1499" i="6"/>
  <c r="N1500" i="6"/>
  <c r="N1501" i="6"/>
  <c r="N1502" i="6"/>
  <c r="N1503" i="6"/>
  <c r="N1504" i="6"/>
  <c r="N1505" i="6"/>
  <c r="N1506" i="6"/>
  <c r="N1507" i="6"/>
  <c r="N1508" i="6"/>
  <c r="N1509" i="6"/>
  <c r="N1510" i="6"/>
  <c r="N1511" i="6"/>
  <c r="N1512" i="6"/>
  <c r="N1513" i="6"/>
  <c r="N1514" i="6"/>
  <c r="N1515" i="6"/>
  <c r="N1516" i="6"/>
  <c r="N1517" i="6"/>
  <c r="N1518" i="6"/>
  <c r="N1519" i="6"/>
  <c r="N1520" i="6"/>
  <c r="N1521" i="6"/>
  <c r="N1522" i="6"/>
  <c r="N1523" i="6"/>
  <c r="N1524" i="6"/>
  <c r="N1525" i="6"/>
  <c r="N1526" i="6"/>
  <c r="N1527" i="6"/>
  <c r="N1528" i="6"/>
  <c r="N1529" i="6"/>
  <c r="N1530" i="6"/>
  <c r="N1531" i="6"/>
  <c r="N1532" i="6"/>
  <c r="N1533" i="6"/>
  <c r="N1534" i="6"/>
  <c r="N1535" i="6"/>
  <c r="N1536" i="6"/>
  <c r="N1537" i="6"/>
  <c r="N1538" i="6"/>
  <c r="N1539" i="6"/>
  <c r="N1540" i="6"/>
  <c r="N1541" i="6"/>
  <c r="N1542" i="6"/>
  <c r="N1543" i="6"/>
  <c r="N1544" i="6"/>
  <c r="N1545" i="6"/>
  <c r="N1546" i="6"/>
  <c r="N1547" i="6"/>
  <c r="N1548" i="6"/>
  <c r="N1549" i="6"/>
  <c r="N1550" i="6"/>
  <c r="N1551" i="6"/>
  <c r="N1552" i="6"/>
  <c r="N1553" i="6"/>
  <c r="N1554" i="6"/>
  <c r="N1555" i="6"/>
  <c r="N1556" i="6"/>
  <c r="N1557" i="6"/>
  <c r="N1558" i="6"/>
  <c r="N1559" i="6"/>
  <c r="N1560" i="6"/>
  <c r="N1561" i="6"/>
  <c r="N1562" i="6"/>
  <c r="N1563" i="6"/>
  <c r="N1564" i="6"/>
  <c r="N1565" i="6"/>
  <c r="N1566" i="6"/>
  <c r="N1567" i="6"/>
  <c r="N1568" i="6"/>
  <c r="N1569" i="6"/>
  <c r="N1570" i="6"/>
  <c r="N1571" i="6"/>
  <c r="N1572" i="6"/>
  <c r="N1573" i="6"/>
  <c r="N1574" i="6"/>
  <c r="N1575" i="6"/>
  <c r="N1576" i="6"/>
  <c r="N1577" i="6"/>
  <c r="N1578" i="6"/>
  <c r="N1579" i="6"/>
  <c r="N1580" i="6"/>
  <c r="N1581" i="6"/>
  <c r="N1582" i="6"/>
  <c r="N1583" i="6"/>
  <c r="N1584" i="6"/>
  <c r="N1585" i="6"/>
  <c r="N1586" i="6"/>
  <c r="N1587" i="6"/>
  <c r="N1588" i="6"/>
  <c r="N1589" i="6"/>
  <c r="N1590" i="6"/>
  <c r="N1591" i="6"/>
  <c r="N1592" i="6"/>
  <c r="N1593" i="6"/>
  <c r="N1594" i="6"/>
  <c r="N1595" i="6"/>
  <c r="N1596" i="6"/>
  <c r="N1597" i="6"/>
  <c r="N1598" i="6"/>
  <c r="N1599" i="6"/>
  <c r="N1600" i="6"/>
  <c r="N1601" i="6"/>
  <c r="N1602" i="6"/>
  <c r="N1603" i="6"/>
  <c r="N1604" i="6"/>
  <c r="N1605" i="6"/>
  <c r="N1606" i="6"/>
  <c r="N1607" i="6"/>
  <c r="N1608" i="6"/>
  <c r="N1609" i="6"/>
  <c r="N1610" i="6"/>
  <c r="N1611" i="6"/>
  <c r="N1612" i="6"/>
  <c r="N1613" i="6"/>
  <c r="N1614" i="6"/>
  <c r="N1615" i="6"/>
  <c r="N1616" i="6"/>
  <c r="N1617" i="6"/>
  <c r="N1618" i="6"/>
  <c r="N1619" i="6"/>
  <c r="N1620" i="6"/>
  <c r="N1621" i="6"/>
  <c r="N1622" i="6"/>
  <c r="N1623" i="6"/>
  <c r="N1624" i="6"/>
  <c r="N1625" i="6"/>
  <c r="N1626" i="6"/>
  <c r="N1627" i="6"/>
  <c r="N1628" i="6"/>
  <c r="N1629" i="6"/>
  <c r="N1630" i="6"/>
  <c r="N1631" i="6"/>
  <c r="N1632" i="6"/>
  <c r="N1633" i="6"/>
  <c r="N1634" i="6"/>
  <c r="N1635" i="6"/>
  <c r="N1636" i="6"/>
  <c r="N1637" i="6"/>
  <c r="N1638" i="6"/>
  <c r="N1639" i="6"/>
  <c r="N1640" i="6"/>
  <c r="N1641" i="6"/>
  <c r="N1642" i="6"/>
  <c r="N1643" i="6"/>
  <c r="N1644" i="6"/>
  <c r="N1645" i="6"/>
  <c r="N1646" i="6"/>
  <c r="N1647" i="6"/>
  <c r="N1648" i="6"/>
  <c r="N1649" i="6"/>
  <c r="N1650" i="6"/>
  <c r="N1651" i="6"/>
  <c r="N1652" i="6"/>
  <c r="N1653" i="6"/>
  <c r="N1654" i="6"/>
  <c r="N1655" i="6"/>
  <c r="N1656" i="6"/>
  <c r="N1657" i="6"/>
  <c r="N1658" i="6"/>
  <c r="N1659" i="6"/>
  <c r="N1660" i="6"/>
  <c r="N1661" i="6"/>
  <c r="N1662" i="6"/>
  <c r="N1663" i="6"/>
  <c r="N1664" i="6"/>
  <c r="N1665" i="6"/>
  <c r="N1666" i="6"/>
  <c r="N1667" i="6"/>
  <c r="N1668" i="6"/>
  <c r="N1669" i="6"/>
  <c r="N1670" i="6"/>
  <c r="N1671" i="6"/>
  <c r="N1672" i="6"/>
  <c r="N1673" i="6"/>
  <c r="N1674" i="6"/>
  <c r="N1675" i="6"/>
  <c r="N1676" i="6"/>
  <c r="N1677" i="6"/>
  <c r="N1678" i="6"/>
  <c r="N1679" i="6"/>
  <c r="N1680" i="6"/>
  <c r="N1681" i="6"/>
  <c r="N1682" i="6"/>
  <c r="N1683" i="6"/>
  <c r="N1684" i="6"/>
  <c r="N1685" i="6"/>
  <c r="N1686" i="6"/>
  <c r="N1687" i="6"/>
  <c r="N1688" i="6"/>
  <c r="N1689" i="6"/>
  <c r="N1690" i="6"/>
  <c r="N1691" i="6"/>
  <c r="N1692" i="6"/>
  <c r="N1693" i="6"/>
  <c r="N1694" i="6"/>
  <c r="N1695" i="6"/>
  <c r="N1696" i="6"/>
  <c r="N1697" i="6"/>
  <c r="N1698" i="6"/>
  <c r="N1699" i="6"/>
  <c r="N1700" i="6"/>
  <c r="N1701" i="6"/>
  <c r="N1702" i="6"/>
  <c r="N1703" i="6"/>
  <c r="N1704" i="6"/>
  <c r="N1705" i="6"/>
  <c r="N1706" i="6"/>
  <c r="N1707" i="6"/>
  <c r="N1708" i="6"/>
  <c r="N1709" i="6"/>
  <c r="N1710" i="6"/>
  <c r="N1711" i="6"/>
  <c r="N1712" i="6"/>
  <c r="N1713" i="6"/>
  <c r="N1714" i="6"/>
  <c r="N1715" i="6"/>
  <c r="N1716" i="6"/>
  <c r="N1717" i="6"/>
  <c r="N1718" i="6"/>
  <c r="N1719" i="6"/>
  <c r="N1720" i="6"/>
  <c r="N1721" i="6"/>
  <c r="N1722" i="6"/>
  <c r="N1723" i="6"/>
  <c r="N1724" i="6"/>
  <c r="N1725" i="6"/>
  <c r="N1726" i="6"/>
  <c r="N1727" i="6"/>
  <c r="N1728" i="6"/>
  <c r="N1729" i="6"/>
  <c r="N1730" i="6"/>
  <c r="N1731" i="6"/>
  <c r="N1732" i="6"/>
  <c r="N1733" i="6"/>
  <c r="N1734" i="6"/>
  <c r="N1735" i="6"/>
  <c r="N1736" i="6"/>
  <c r="N1737" i="6"/>
  <c r="N1738" i="6"/>
  <c r="N1739" i="6"/>
  <c r="N1740" i="6"/>
  <c r="N1741" i="6"/>
  <c r="N1742" i="6"/>
  <c r="N1743" i="6"/>
  <c r="N1744" i="6"/>
  <c r="N1745" i="6"/>
  <c r="N1746" i="6"/>
  <c r="N1747" i="6"/>
  <c r="N1748" i="6"/>
  <c r="N1749" i="6"/>
  <c r="N1750" i="6"/>
  <c r="N1751" i="6"/>
  <c r="N1752" i="6"/>
  <c r="N1753" i="6"/>
  <c r="N1754" i="6"/>
  <c r="N1755" i="6"/>
  <c r="N1756" i="6"/>
  <c r="N1757" i="6"/>
  <c r="N1758" i="6"/>
  <c r="N1759" i="6"/>
  <c r="N1760" i="6"/>
  <c r="N1761" i="6"/>
  <c r="N1762" i="6"/>
  <c r="N1763" i="6"/>
  <c r="N1764" i="6"/>
  <c r="N1765" i="6"/>
  <c r="N1766" i="6"/>
  <c r="N1767" i="6"/>
  <c r="N1768" i="6"/>
  <c r="N1769" i="6"/>
  <c r="N1770" i="6"/>
  <c r="N1771" i="6"/>
  <c r="N1772" i="6"/>
  <c r="N1773" i="6"/>
  <c r="N1774" i="6"/>
  <c r="N1775" i="6"/>
  <c r="N1776" i="6"/>
  <c r="N1777" i="6"/>
  <c r="N1778" i="6"/>
  <c r="N1779" i="6"/>
  <c r="N1780" i="6"/>
  <c r="N1781" i="6"/>
  <c r="N1782" i="6"/>
  <c r="N1783" i="6"/>
  <c r="N1784" i="6"/>
  <c r="N1785" i="6"/>
  <c r="N1786" i="6"/>
  <c r="N1787" i="6"/>
  <c r="N1788" i="6"/>
  <c r="N1789" i="6"/>
  <c r="N1790" i="6"/>
  <c r="N1791" i="6"/>
  <c r="N1792" i="6"/>
  <c r="N1793" i="6"/>
  <c r="N1794" i="6"/>
  <c r="N1795" i="6"/>
  <c r="N1796" i="6"/>
  <c r="N1797" i="6"/>
  <c r="N1798" i="6"/>
  <c r="N1799" i="6"/>
  <c r="N1800" i="6"/>
  <c r="N1801" i="6"/>
  <c r="N1802" i="6"/>
  <c r="N1803" i="6"/>
  <c r="N1804" i="6"/>
  <c r="N1805" i="6"/>
  <c r="N1806" i="6"/>
  <c r="N1807" i="6"/>
  <c r="N1808" i="6"/>
  <c r="N1809" i="6"/>
  <c r="N1810" i="6"/>
  <c r="N1811" i="6"/>
  <c r="N1812" i="6"/>
  <c r="N1813" i="6"/>
  <c r="N1814" i="6"/>
  <c r="N1815" i="6"/>
  <c r="N1816" i="6"/>
  <c r="N1817" i="6"/>
  <c r="N1818" i="6"/>
  <c r="N1819" i="6"/>
  <c r="N1820" i="6"/>
  <c r="N1821" i="6"/>
  <c r="N1822" i="6"/>
  <c r="N1823" i="6"/>
  <c r="N1824" i="6"/>
  <c r="N1825" i="6"/>
  <c r="N1826" i="6"/>
  <c r="N1827" i="6"/>
  <c r="N1828" i="6"/>
  <c r="N1829" i="6"/>
  <c r="N1830" i="6"/>
  <c r="N1831" i="6"/>
  <c r="N1832" i="6"/>
  <c r="N1833" i="6"/>
  <c r="N1834" i="6"/>
  <c r="N1835" i="6"/>
  <c r="N1836" i="6"/>
  <c r="N1837" i="6"/>
  <c r="N1838" i="6"/>
  <c r="N1839" i="6"/>
  <c r="N1840" i="6"/>
  <c r="N1841" i="6"/>
  <c r="N1842" i="6"/>
  <c r="N1843" i="6"/>
  <c r="N1844" i="6"/>
  <c r="N1845" i="6"/>
  <c r="N1846" i="6"/>
  <c r="N1847" i="6"/>
  <c r="N1848" i="6"/>
  <c r="N1849" i="6"/>
  <c r="N1850" i="6"/>
  <c r="N1851" i="6"/>
  <c r="N1852" i="6"/>
  <c r="N1853" i="6"/>
  <c r="N1854" i="6"/>
  <c r="N1855" i="6"/>
  <c r="N1856" i="6"/>
  <c r="N1857" i="6"/>
  <c r="N1858" i="6"/>
  <c r="N1859" i="6"/>
  <c r="N1860" i="6"/>
  <c r="N1861" i="6"/>
  <c r="N1862" i="6"/>
  <c r="N1863" i="6"/>
  <c r="N1864" i="6"/>
  <c r="N1865" i="6"/>
  <c r="N1866" i="6"/>
  <c r="N1867" i="6"/>
  <c r="N1868" i="6"/>
  <c r="N1869" i="6"/>
  <c r="N1870" i="6"/>
  <c r="N1871" i="6"/>
  <c r="N1872" i="6"/>
  <c r="N1873" i="6"/>
  <c r="N1874" i="6"/>
  <c r="N1875" i="6"/>
  <c r="N1876" i="6"/>
  <c r="N1877" i="6"/>
  <c r="N1878" i="6"/>
  <c r="N1879" i="6"/>
  <c r="N1880" i="6"/>
  <c r="N1881" i="6"/>
  <c r="N1882" i="6"/>
  <c r="N1883" i="6"/>
  <c r="N1884" i="6"/>
  <c r="N1885" i="6"/>
  <c r="N1886" i="6"/>
  <c r="N1887" i="6"/>
  <c r="N1888" i="6"/>
  <c r="N1889" i="6"/>
  <c r="N1890" i="6"/>
  <c r="N1891" i="6"/>
  <c r="N1892" i="6"/>
  <c r="N1893" i="6"/>
  <c r="N1894" i="6"/>
  <c r="N1895" i="6"/>
  <c r="N1896" i="6"/>
  <c r="N1897" i="6"/>
  <c r="N1898" i="6"/>
  <c r="N1899" i="6"/>
  <c r="N1900" i="6"/>
  <c r="N1901" i="6"/>
  <c r="N1902" i="6"/>
  <c r="N1903" i="6"/>
  <c r="N1904" i="6"/>
  <c r="N1905" i="6"/>
  <c r="N1906" i="6"/>
  <c r="N1907" i="6"/>
  <c r="N1908" i="6"/>
  <c r="N1909" i="6"/>
  <c r="N1910" i="6"/>
  <c r="N1911" i="6"/>
  <c r="N1912" i="6"/>
  <c r="N1913" i="6"/>
  <c r="N1914" i="6"/>
  <c r="N1915" i="6"/>
  <c r="N1916" i="6"/>
  <c r="N1917" i="6"/>
  <c r="N1918" i="6"/>
  <c r="N1919" i="6"/>
  <c r="N1920" i="6"/>
  <c r="N1921" i="6"/>
  <c r="N1922" i="6"/>
  <c r="N1923" i="6"/>
  <c r="N1924" i="6"/>
  <c r="N1925" i="6"/>
  <c r="N1926" i="6"/>
  <c r="N1927" i="6"/>
  <c r="N1928" i="6"/>
  <c r="N1929" i="6"/>
  <c r="N1930" i="6"/>
  <c r="N1931" i="6"/>
  <c r="N1932" i="6"/>
  <c r="N1933" i="6"/>
  <c r="N1934" i="6"/>
  <c r="N1935" i="6"/>
  <c r="N1936" i="6"/>
  <c r="N1937" i="6"/>
  <c r="N1938" i="6"/>
  <c r="N1939" i="6"/>
  <c r="N1940" i="6"/>
  <c r="N1941" i="6"/>
  <c r="N1942" i="6"/>
  <c r="N1943" i="6"/>
  <c r="N1944" i="6"/>
  <c r="N1945" i="6"/>
  <c r="N1946" i="6"/>
  <c r="N1947" i="6"/>
  <c r="N1948" i="6"/>
  <c r="N1949" i="6"/>
  <c r="N1950" i="6"/>
  <c r="N1951" i="6"/>
  <c r="N1952" i="6"/>
  <c r="N1953" i="6"/>
  <c r="N1954" i="6"/>
  <c r="N1955" i="6"/>
  <c r="N1956" i="6"/>
  <c r="N1957" i="6"/>
  <c r="N1958" i="6"/>
  <c r="N1959" i="6"/>
  <c r="N1960" i="6"/>
  <c r="N1961" i="6"/>
  <c r="N1962" i="6"/>
  <c r="N1963" i="6"/>
  <c r="N1964" i="6"/>
  <c r="N1965" i="6"/>
  <c r="N1966" i="6"/>
  <c r="N1967" i="6"/>
  <c r="N1968" i="6"/>
  <c r="N1969" i="6"/>
  <c r="N1970" i="6"/>
  <c r="N1971" i="6"/>
  <c r="N1972" i="6"/>
  <c r="N1973" i="6"/>
  <c r="N1974" i="6"/>
  <c r="N1975" i="6"/>
  <c r="N1976" i="6"/>
  <c r="N1977" i="6"/>
  <c r="N1978" i="6"/>
  <c r="N1979" i="6"/>
  <c r="N1980" i="6"/>
  <c r="N1981" i="6"/>
  <c r="N1982" i="6"/>
  <c r="N1983" i="6"/>
  <c r="N1984" i="6"/>
  <c r="N1985" i="6"/>
  <c r="N1986" i="6"/>
  <c r="N1987" i="6"/>
  <c r="N1988" i="6"/>
  <c r="N1989" i="6"/>
  <c r="N1990" i="6"/>
  <c r="N1991" i="6"/>
  <c r="N1992" i="6"/>
  <c r="N1993" i="6"/>
  <c r="N1994" i="6"/>
  <c r="N1995" i="6"/>
  <c r="N1996" i="6"/>
  <c r="N1997" i="6"/>
  <c r="N1998" i="6"/>
  <c r="N1999" i="6"/>
  <c r="N2000" i="6"/>
  <c r="N2001" i="6"/>
  <c r="N2002" i="6"/>
  <c r="N2003" i="6"/>
  <c r="N2004" i="6"/>
  <c r="N2005" i="6"/>
  <c r="N2006" i="6"/>
  <c r="N2007" i="6"/>
  <c r="N2008" i="6"/>
  <c r="N2009" i="6"/>
  <c r="N2010" i="6"/>
  <c r="N2011" i="6"/>
  <c r="N2012" i="6"/>
  <c r="N2013" i="6"/>
  <c r="N2014" i="6"/>
  <c r="N2015" i="6"/>
  <c r="N2016" i="6"/>
  <c r="N2017" i="6"/>
  <c r="N2018" i="6"/>
  <c r="N2019" i="6"/>
  <c r="N2020" i="6"/>
  <c r="N2021" i="6"/>
  <c r="N2022" i="6"/>
  <c r="N2023" i="6"/>
  <c r="N2024" i="6"/>
  <c r="N2025" i="6"/>
  <c r="N2026" i="6"/>
  <c r="N2027" i="6"/>
  <c r="N2028" i="6"/>
  <c r="N2029" i="6"/>
  <c r="N2030" i="6"/>
  <c r="N2031" i="6"/>
  <c r="N2032" i="6"/>
  <c r="N2033" i="6"/>
  <c r="N2034" i="6"/>
  <c r="N2035" i="6"/>
  <c r="N2036" i="6"/>
  <c r="N2037" i="6"/>
  <c r="N2038" i="6"/>
  <c r="N2039" i="6"/>
  <c r="N2040" i="6"/>
  <c r="N2041" i="6"/>
  <c r="N2042" i="6"/>
  <c r="N2043" i="6"/>
  <c r="N2044" i="6"/>
  <c r="N2045" i="6"/>
  <c r="N2046" i="6"/>
  <c r="N2047" i="6"/>
  <c r="N2048" i="6"/>
  <c r="N2049" i="6"/>
  <c r="N2050" i="6"/>
  <c r="N2051" i="6"/>
  <c r="N2052" i="6"/>
  <c r="N2053" i="6"/>
  <c r="N2054" i="6"/>
  <c r="N2055" i="6"/>
  <c r="N2056" i="6"/>
  <c r="N2057" i="6"/>
  <c r="N2058" i="6"/>
  <c r="N2059" i="6"/>
  <c r="N2060" i="6"/>
  <c r="N2061" i="6"/>
  <c r="N2062" i="6"/>
  <c r="N2063" i="6"/>
  <c r="N2064" i="6"/>
  <c r="N2065" i="6"/>
  <c r="N2066" i="6"/>
  <c r="N2067" i="6"/>
  <c r="N2068" i="6"/>
  <c r="N2069" i="6"/>
  <c r="N2070" i="6"/>
  <c r="N2071" i="6"/>
  <c r="N2072" i="6"/>
  <c r="N2073" i="6"/>
  <c r="N2074" i="6"/>
  <c r="N2075" i="6"/>
  <c r="N2076" i="6"/>
  <c r="N2077" i="6"/>
  <c r="N2078" i="6"/>
  <c r="N2079" i="6"/>
  <c r="N2080" i="6"/>
  <c r="N2081" i="6"/>
  <c r="N2082" i="6"/>
  <c r="N2083" i="6"/>
  <c r="N2084" i="6"/>
  <c r="N2085" i="6"/>
  <c r="N2086" i="6"/>
  <c r="N2087" i="6"/>
  <c r="N2088" i="6"/>
  <c r="N2089" i="6"/>
  <c r="N2090" i="6"/>
  <c r="N2091" i="6"/>
  <c r="N2092" i="6"/>
  <c r="N2093" i="6"/>
  <c r="N2094" i="6"/>
  <c r="N2095" i="6"/>
  <c r="N2096" i="6"/>
  <c r="N2097" i="6"/>
  <c r="N2098" i="6"/>
  <c r="N2099" i="6"/>
  <c r="N2100" i="6"/>
  <c r="N2101" i="6"/>
  <c r="N2102" i="6"/>
  <c r="N2103" i="6"/>
  <c r="N2104" i="6"/>
  <c r="N2105" i="6"/>
  <c r="N2106" i="6"/>
  <c r="N2107" i="6"/>
  <c r="N2108" i="6"/>
  <c r="N2109" i="6"/>
  <c r="N2110" i="6"/>
  <c r="N2111" i="6"/>
  <c r="N2112" i="6"/>
  <c r="N2113" i="6"/>
  <c r="N2114" i="6"/>
  <c r="N2115" i="6"/>
  <c r="N2116" i="6"/>
  <c r="N2117" i="6"/>
  <c r="N2118" i="6"/>
  <c r="N2119" i="6"/>
  <c r="N2120" i="6"/>
  <c r="N2121" i="6"/>
  <c r="N2122" i="6"/>
  <c r="N2123" i="6"/>
  <c r="N2124" i="6"/>
  <c r="N2125" i="6"/>
  <c r="N2126" i="6"/>
  <c r="N2127" i="6"/>
  <c r="N2128" i="6"/>
  <c r="N2129" i="6"/>
  <c r="N2130" i="6"/>
  <c r="N2131" i="6"/>
  <c r="N2132" i="6"/>
  <c r="N2133" i="6"/>
  <c r="N2134" i="6"/>
  <c r="N2135" i="6"/>
  <c r="N2136" i="6"/>
  <c r="N2137" i="6"/>
  <c r="N2138" i="6"/>
  <c r="N2139" i="6"/>
  <c r="N2140" i="6"/>
  <c r="N2141" i="6"/>
  <c r="N2142" i="6"/>
  <c r="N2143" i="6"/>
  <c r="N2144" i="6"/>
  <c r="N2145" i="6"/>
  <c r="N2146" i="6"/>
  <c r="N2147" i="6"/>
  <c r="N2148" i="6"/>
  <c r="N2149" i="6"/>
  <c r="N2150" i="6"/>
  <c r="N2151" i="6"/>
  <c r="N2152" i="6"/>
  <c r="N2153" i="6"/>
  <c r="N2154" i="6"/>
  <c r="N2155" i="6"/>
  <c r="N2156" i="6"/>
  <c r="N2157" i="6"/>
  <c r="N2158" i="6"/>
  <c r="N2159" i="6"/>
  <c r="N2160" i="6"/>
  <c r="N2161" i="6"/>
  <c r="N2162" i="6"/>
  <c r="N2163" i="6"/>
  <c r="N2164" i="6"/>
  <c r="N2165" i="6"/>
  <c r="N2166" i="6"/>
  <c r="N2167" i="6"/>
  <c r="N2168" i="6"/>
  <c r="N2169" i="6"/>
  <c r="N2170" i="6"/>
  <c r="N2171" i="6"/>
  <c r="N2172" i="6"/>
  <c r="N2173" i="6"/>
  <c r="N2174" i="6"/>
  <c r="N2175" i="6"/>
  <c r="N2176" i="6"/>
  <c r="N2177" i="6"/>
  <c r="N2178" i="6"/>
  <c r="N2179" i="6"/>
  <c r="N2180" i="6"/>
  <c r="N2181" i="6"/>
  <c r="N2182" i="6"/>
  <c r="N2183" i="6"/>
  <c r="N2184" i="6"/>
  <c r="N2185" i="6"/>
  <c r="N2186" i="6"/>
  <c r="N2187" i="6"/>
  <c r="N2188" i="6"/>
  <c r="N2189" i="6"/>
  <c r="N2190" i="6"/>
  <c r="N2191" i="6"/>
  <c r="N2192" i="6"/>
  <c r="N2193" i="6"/>
  <c r="N2194" i="6"/>
  <c r="N2195" i="6"/>
  <c r="N2196" i="6"/>
  <c r="N2197" i="6"/>
  <c r="N2198" i="6"/>
  <c r="N2199" i="6"/>
  <c r="N2200" i="6"/>
  <c r="N2201" i="6"/>
  <c r="N2202" i="6"/>
  <c r="N2203" i="6"/>
  <c r="N2204" i="6"/>
  <c r="N2205" i="6"/>
  <c r="N2206" i="6"/>
  <c r="N2207" i="6"/>
  <c r="N2208" i="6"/>
  <c r="N2209" i="6"/>
  <c r="N2210" i="6"/>
  <c r="N2211" i="6"/>
  <c r="N2212" i="6"/>
  <c r="N2213" i="6"/>
  <c r="N2214" i="6"/>
  <c r="N2215" i="6"/>
  <c r="N2216" i="6"/>
  <c r="N2217" i="6"/>
  <c r="N2218" i="6"/>
  <c r="N2219" i="6"/>
  <c r="N2220" i="6"/>
  <c r="N2221" i="6"/>
  <c r="N2222" i="6"/>
  <c r="N2223" i="6"/>
  <c r="N2224" i="6"/>
  <c r="N2225" i="6"/>
  <c r="N2226" i="6"/>
  <c r="N2227" i="6"/>
  <c r="N2228" i="6"/>
  <c r="N2229" i="6"/>
  <c r="N2230" i="6"/>
  <c r="N2231" i="6"/>
  <c r="N2232" i="6"/>
  <c r="N2233" i="6"/>
  <c r="N2234" i="6"/>
  <c r="N2235" i="6"/>
  <c r="N2236" i="6"/>
  <c r="N2237" i="6"/>
  <c r="N2238" i="6"/>
  <c r="N2239" i="6"/>
  <c r="N2240" i="6"/>
  <c r="N2241" i="6"/>
  <c r="N2242" i="6"/>
  <c r="N2243" i="6"/>
  <c r="N2244" i="6"/>
  <c r="N2245" i="6"/>
  <c r="N2246" i="6"/>
  <c r="N2247" i="6"/>
  <c r="N2248" i="6"/>
  <c r="N2249" i="6"/>
  <c r="N2250" i="6"/>
  <c r="N2251" i="6"/>
  <c r="N2252" i="6"/>
  <c r="N2253" i="6"/>
  <c r="N2254" i="6"/>
  <c r="N2255" i="6"/>
  <c r="N2256" i="6"/>
  <c r="N2257" i="6"/>
  <c r="N2258" i="6"/>
  <c r="N2259" i="6"/>
  <c r="N2260" i="6"/>
  <c r="N2261" i="6"/>
  <c r="N2262" i="6"/>
  <c r="N2263" i="6"/>
  <c r="N2264" i="6"/>
  <c r="N2265" i="6"/>
  <c r="N2266" i="6"/>
  <c r="N2267" i="6"/>
  <c r="N2268" i="6"/>
  <c r="N2269" i="6"/>
  <c r="N2270" i="6"/>
  <c r="N2271" i="6"/>
  <c r="N2272" i="6"/>
  <c r="N2273" i="6"/>
  <c r="N2274" i="6"/>
  <c r="N2275" i="6"/>
  <c r="N2276" i="6"/>
  <c r="N2277" i="6"/>
  <c r="N2278" i="6"/>
  <c r="N2279" i="6"/>
  <c r="N2280" i="6"/>
  <c r="N2281" i="6"/>
  <c r="N2282" i="6"/>
  <c r="N2283" i="6"/>
  <c r="N2284" i="6"/>
  <c r="N2285" i="6"/>
  <c r="N2286" i="6"/>
  <c r="N2287" i="6"/>
  <c r="N2288" i="6"/>
  <c r="N2289" i="6"/>
  <c r="N2290" i="6"/>
  <c r="N2291" i="6"/>
  <c r="N2292" i="6"/>
  <c r="N2293" i="6"/>
  <c r="N2294" i="6"/>
  <c r="N2295" i="6"/>
  <c r="N2296" i="6"/>
  <c r="N2297" i="6"/>
  <c r="N2298" i="6"/>
  <c r="N2299" i="6"/>
  <c r="N2300" i="6"/>
  <c r="N2301" i="6"/>
  <c r="N2302" i="6"/>
  <c r="N2303" i="6"/>
  <c r="N2304" i="6"/>
  <c r="N2305" i="6"/>
  <c r="N2306" i="6"/>
  <c r="N2307" i="6"/>
  <c r="N2308" i="6"/>
  <c r="N2309" i="6"/>
  <c r="N2310" i="6"/>
  <c r="N2311" i="6"/>
  <c r="N2312" i="6"/>
  <c r="N2313" i="6"/>
  <c r="N2314" i="6"/>
  <c r="N2315" i="6"/>
  <c r="N2316" i="6"/>
  <c r="N2317" i="6"/>
  <c r="N2318" i="6"/>
  <c r="N2319" i="6"/>
  <c r="N2320" i="6"/>
  <c r="N2321" i="6"/>
  <c r="N2322" i="6"/>
  <c r="N2323" i="6"/>
  <c r="N2324" i="6"/>
  <c r="N2325" i="6"/>
  <c r="N2326" i="6"/>
  <c r="N2327" i="6"/>
  <c r="N2328" i="6"/>
  <c r="N2329" i="6"/>
  <c r="N2330" i="6"/>
  <c r="N2331" i="6"/>
  <c r="N2332" i="6"/>
  <c r="N2333" i="6"/>
  <c r="N2334" i="6"/>
  <c r="N2335" i="6"/>
  <c r="N2336" i="6"/>
  <c r="N2337" i="6"/>
  <c r="N2338" i="6"/>
  <c r="N2339" i="6"/>
  <c r="N2340" i="6"/>
  <c r="N2341" i="6"/>
  <c r="N2342" i="6"/>
  <c r="N2343" i="6"/>
  <c r="N2344" i="6"/>
  <c r="N2345" i="6"/>
  <c r="N2346" i="6"/>
  <c r="N2347" i="6"/>
  <c r="N2348" i="6"/>
  <c r="N2349" i="6"/>
  <c r="N2350" i="6"/>
  <c r="N2351" i="6"/>
  <c r="N2352" i="6"/>
  <c r="N2353" i="6"/>
  <c r="N2354" i="6"/>
  <c r="N2355" i="6"/>
  <c r="N2356" i="6"/>
  <c r="N2357" i="6"/>
  <c r="N2358" i="6"/>
  <c r="N2359" i="6"/>
  <c r="N2360" i="6"/>
  <c r="N2361" i="6"/>
  <c r="N2362" i="6"/>
  <c r="N2363" i="6"/>
  <c r="N2364" i="6"/>
  <c r="N2365" i="6"/>
  <c r="N2366" i="6"/>
  <c r="N2367" i="6"/>
  <c r="N2368" i="6"/>
  <c r="N2369" i="6"/>
  <c r="N2370" i="6"/>
  <c r="N2371" i="6"/>
  <c r="N2372" i="6"/>
  <c r="N2373" i="6"/>
  <c r="N2374" i="6"/>
  <c r="N2375" i="6"/>
  <c r="N2376" i="6"/>
  <c r="N2377" i="6"/>
  <c r="N2378" i="6"/>
  <c r="N2379" i="6"/>
  <c r="N2380" i="6"/>
  <c r="N2381" i="6"/>
  <c r="N2382" i="6"/>
  <c r="N2383" i="6"/>
  <c r="N2384" i="6"/>
  <c r="N2385" i="6"/>
  <c r="N2386" i="6"/>
  <c r="N2387" i="6"/>
  <c r="N2388" i="6"/>
  <c r="N2389" i="6"/>
  <c r="N2390" i="6"/>
  <c r="N2391" i="6"/>
  <c r="N2392" i="6"/>
  <c r="N2393" i="6"/>
  <c r="N2394" i="6"/>
  <c r="N2395" i="6"/>
  <c r="N2396" i="6"/>
  <c r="N2397" i="6"/>
  <c r="N2398" i="6"/>
  <c r="N2399" i="6"/>
  <c r="N2400" i="6"/>
  <c r="N2401" i="6"/>
  <c r="N2402" i="6"/>
  <c r="N2403" i="6"/>
  <c r="N2404" i="6"/>
  <c r="N2405" i="6"/>
  <c r="N2406" i="6"/>
  <c r="N2407" i="6"/>
  <c r="N2408" i="6"/>
  <c r="N2409" i="6"/>
  <c r="N2410" i="6"/>
  <c r="N2411" i="6"/>
  <c r="N2412" i="6"/>
  <c r="N2413" i="6"/>
  <c r="N2414" i="6"/>
  <c r="N2415" i="6"/>
  <c r="N2416" i="6"/>
  <c r="N2417" i="6"/>
  <c r="N2418" i="6"/>
  <c r="N2419" i="6"/>
  <c r="N2420" i="6"/>
  <c r="N2421" i="6"/>
  <c r="N2422" i="6"/>
  <c r="N2423" i="6"/>
  <c r="N2424" i="6"/>
  <c r="N2425" i="6"/>
  <c r="N2426" i="6"/>
  <c r="N2427" i="6"/>
  <c r="N2428" i="6"/>
  <c r="N2429" i="6"/>
  <c r="N2430" i="6"/>
  <c r="N2431" i="6"/>
  <c r="N2432" i="6"/>
  <c r="N2433" i="6"/>
  <c r="N2434" i="6"/>
  <c r="N2435" i="6"/>
  <c r="N2436" i="6"/>
  <c r="N2437" i="6"/>
  <c r="N2438" i="6"/>
  <c r="N2439" i="6"/>
  <c r="N2440" i="6"/>
  <c r="N2441" i="6"/>
  <c r="N2442" i="6"/>
  <c r="N2443" i="6"/>
  <c r="N2444" i="6"/>
  <c r="N2445" i="6"/>
  <c r="N2446" i="6"/>
  <c r="N2447" i="6"/>
  <c r="N2448" i="6"/>
  <c r="N2449" i="6"/>
  <c r="N2450" i="6"/>
  <c r="N2451" i="6"/>
  <c r="N2452" i="6"/>
  <c r="N2453" i="6"/>
  <c r="N2454" i="6"/>
  <c r="N2455" i="6"/>
  <c r="N2456" i="6"/>
  <c r="N2457" i="6"/>
  <c r="N2458" i="6"/>
  <c r="N2459" i="6"/>
  <c r="N2460" i="6"/>
  <c r="N2461" i="6"/>
  <c r="N2462" i="6"/>
  <c r="N2463" i="6"/>
  <c r="N2464" i="6"/>
  <c r="N2465" i="6"/>
  <c r="N2466" i="6"/>
  <c r="N2467" i="6"/>
  <c r="N2468" i="6"/>
  <c r="N2469" i="6"/>
  <c r="N2470" i="6"/>
  <c r="N2471" i="6"/>
  <c r="N2472" i="6"/>
  <c r="N2473" i="6"/>
  <c r="N2474" i="6"/>
  <c r="N2475" i="6"/>
  <c r="N2476" i="6"/>
  <c r="N2477" i="6"/>
  <c r="N2478" i="6"/>
  <c r="N2479" i="6"/>
  <c r="N2480" i="6"/>
  <c r="N2481" i="6"/>
  <c r="N2482" i="6"/>
  <c r="N2483" i="6"/>
  <c r="N2484" i="6"/>
  <c r="N2485" i="6"/>
  <c r="N2486" i="6"/>
  <c r="N2487" i="6"/>
  <c r="N2488" i="6"/>
  <c r="N2489" i="6"/>
  <c r="N2490" i="6"/>
  <c r="N2491" i="6"/>
  <c r="N2492" i="6"/>
  <c r="N2493" i="6"/>
  <c r="N2494" i="6"/>
  <c r="N2495" i="6"/>
  <c r="N2496" i="6"/>
  <c r="N2497" i="6"/>
  <c r="N2498" i="6"/>
  <c r="N2499" i="6"/>
  <c r="N2500" i="6"/>
  <c r="N2501" i="6"/>
  <c r="N2502" i="6"/>
  <c r="N2503" i="6"/>
  <c r="N2504" i="6"/>
  <c r="N2505" i="6"/>
  <c r="N2506" i="6"/>
  <c r="N2507" i="6"/>
  <c r="N2508" i="6"/>
  <c r="N2509" i="6"/>
  <c r="N2510" i="6"/>
  <c r="N2511" i="6"/>
  <c r="N2512" i="6"/>
  <c r="N2513" i="6"/>
  <c r="N2514" i="6"/>
  <c r="N2515" i="6"/>
  <c r="N2516" i="6"/>
  <c r="N2517" i="6"/>
  <c r="N2518" i="6"/>
  <c r="N2519" i="6"/>
  <c r="N2520" i="6"/>
  <c r="N2521" i="6"/>
  <c r="N2522" i="6"/>
  <c r="N2523" i="6"/>
  <c r="N2524" i="6"/>
  <c r="N2525" i="6"/>
  <c r="N2526" i="6"/>
  <c r="N2527" i="6"/>
  <c r="N2528" i="6"/>
  <c r="N2529" i="6"/>
  <c r="N2530" i="6"/>
  <c r="N2531" i="6"/>
  <c r="N2532" i="6"/>
  <c r="N2533" i="6"/>
  <c r="N2534" i="6"/>
  <c r="N2535" i="6"/>
  <c r="N2536" i="6"/>
  <c r="N2537" i="6"/>
  <c r="N2538" i="6"/>
  <c r="N2539" i="6"/>
  <c r="N2540" i="6"/>
  <c r="N2541" i="6"/>
  <c r="N2542" i="6"/>
  <c r="N2543" i="6"/>
  <c r="N2544" i="6"/>
  <c r="N2545" i="6"/>
  <c r="N2546" i="6"/>
  <c r="N2547" i="6"/>
  <c r="N2548" i="6"/>
  <c r="N2549" i="6"/>
  <c r="N2550" i="6"/>
  <c r="N2551" i="6"/>
  <c r="N2552" i="6"/>
  <c r="N2553" i="6"/>
  <c r="N2554" i="6"/>
  <c r="N2555" i="6"/>
  <c r="N2556" i="6"/>
  <c r="N2557" i="6"/>
  <c r="N2558" i="6"/>
  <c r="N2559" i="6"/>
  <c r="N2560" i="6"/>
  <c r="N2561" i="6"/>
  <c r="N2562" i="6"/>
  <c r="N2563" i="6"/>
  <c r="N2564" i="6"/>
  <c r="N2565" i="6"/>
  <c r="N2566" i="6"/>
  <c r="N2567" i="6"/>
  <c r="N2568" i="6"/>
  <c r="N2569" i="6"/>
  <c r="N2570" i="6"/>
  <c r="N2571" i="6"/>
  <c r="N2572" i="6"/>
  <c r="N2573" i="6"/>
  <c r="N2574" i="6"/>
  <c r="N2575" i="6"/>
  <c r="N2576" i="6"/>
  <c r="N2577" i="6"/>
  <c r="N2578" i="6"/>
  <c r="N2579" i="6"/>
  <c r="N2580" i="6"/>
  <c r="N2581" i="6"/>
  <c r="N2582" i="6"/>
  <c r="N2583" i="6"/>
  <c r="N2584" i="6"/>
  <c r="N2585" i="6"/>
  <c r="N2586" i="6"/>
  <c r="N2587" i="6"/>
  <c r="N2588" i="6"/>
  <c r="N2589" i="6"/>
  <c r="N2590" i="6"/>
  <c r="N2591" i="6"/>
  <c r="N2592" i="6"/>
  <c r="N2593" i="6"/>
  <c r="N2594" i="6"/>
  <c r="N2595" i="6"/>
  <c r="N2596" i="6"/>
  <c r="N2597" i="6"/>
  <c r="N2598" i="6"/>
  <c r="N2599" i="6"/>
  <c r="N2600" i="6"/>
  <c r="N2601" i="6"/>
  <c r="N2602" i="6"/>
  <c r="N2603" i="6"/>
  <c r="N2604" i="6"/>
  <c r="N2605" i="6"/>
  <c r="N2606" i="6"/>
  <c r="N2607" i="6"/>
  <c r="N2608" i="6"/>
  <c r="N2609" i="6"/>
  <c r="N2610" i="6"/>
  <c r="N2611" i="6"/>
  <c r="N2612" i="6"/>
  <c r="N2613" i="6"/>
  <c r="N2614" i="6"/>
  <c r="N2615" i="6"/>
  <c r="N2616" i="6"/>
  <c r="N2617" i="6"/>
  <c r="N2618" i="6"/>
  <c r="N2619" i="6"/>
  <c r="N2620" i="6"/>
  <c r="N2621" i="6"/>
  <c r="N2622" i="6"/>
  <c r="N2623" i="6"/>
  <c r="N2624" i="6"/>
  <c r="N2625" i="6"/>
  <c r="N2626" i="6"/>
  <c r="N2627" i="6"/>
  <c r="N2628" i="6"/>
  <c r="N2629" i="6"/>
  <c r="N2630" i="6"/>
  <c r="N2631" i="6"/>
  <c r="N2632" i="6"/>
  <c r="N2633" i="6"/>
  <c r="N2634" i="6"/>
  <c r="N2635" i="6"/>
  <c r="N2636" i="6"/>
  <c r="N2637" i="6"/>
  <c r="N2638" i="6"/>
  <c r="N2639" i="6"/>
  <c r="N2640" i="6"/>
  <c r="N2641" i="6"/>
  <c r="N2642" i="6"/>
  <c r="N2643" i="6"/>
  <c r="N2644" i="6"/>
  <c r="N2645" i="6"/>
  <c r="N2646" i="6"/>
  <c r="N2647" i="6"/>
  <c r="N2648" i="6"/>
  <c r="N2649" i="6"/>
  <c r="N2650" i="6"/>
  <c r="N2651" i="6"/>
  <c r="N2652" i="6"/>
  <c r="N2653" i="6"/>
  <c r="N2654" i="6"/>
  <c r="N2655" i="6"/>
  <c r="N2656" i="6"/>
  <c r="N2657" i="6"/>
  <c r="N2658" i="6"/>
  <c r="N2659" i="6"/>
  <c r="N2660" i="6"/>
  <c r="N2661" i="6"/>
  <c r="N2662" i="6"/>
  <c r="N2663" i="6"/>
  <c r="N2664" i="6"/>
  <c r="N2665" i="6"/>
  <c r="N2666" i="6"/>
  <c r="N2667" i="6"/>
  <c r="N2668" i="6"/>
  <c r="N2669" i="6"/>
  <c r="N2670" i="6"/>
  <c r="N2671" i="6"/>
  <c r="N2672" i="6"/>
  <c r="N2673" i="6"/>
  <c r="N2674" i="6"/>
  <c r="N2675" i="6"/>
  <c r="N2676" i="6"/>
  <c r="N2677" i="6"/>
  <c r="N2678" i="6"/>
  <c r="N2679" i="6"/>
  <c r="N2680" i="6"/>
  <c r="N2681" i="6"/>
  <c r="N2682" i="6"/>
  <c r="N2683" i="6"/>
  <c r="N2684" i="6"/>
  <c r="N2685" i="6"/>
  <c r="N2686" i="6"/>
  <c r="N2687" i="6"/>
  <c r="N2688" i="6"/>
  <c r="N2689" i="6"/>
  <c r="N2690" i="6"/>
  <c r="N2691" i="6"/>
  <c r="N2692" i="6"/>
  <c r="N2693" i="6"/>
  <c r="N2694" i="6"/>
  <c r="N2695" i="6"/>
  <c r="N2696" i="6"/>
  <c r="N2697" i="6"/>
  <c r="N2698" i="6"/>
  <c r="N2699" i="6"/>
  <c r="N2700" i="6"/>
  <c r="N2701" i="6"/>
  <c r="N2702" i="6"/>
  <c r="N2703" i="6"/>
  <c r="N2704" i="6"/>
  <c r="N2705" i="6"/>
  <c r="N2706" i="6"/>
  <c r="N2707" i="6"/>
  <c r="N2708" i="6"/>
  <c r="N2709" i="6"/>
  <c r="N2710" i="6"/>
  <c r="N2711" i="6"/>
  <c r="N2712" i="6"/>
  <c r="N2713" i="6"/>
  <c r="N2714" i="6"/>
  <c r="N2715" i="6"/>
  <c r="N2716" i="6"/>
  <c r="N2717" i="6"/>
  <c r="N2718" i="6"/>
  <c r="N2719" i="6"/>
  <c r="N2720" i="6"/>
  <c r="N2721" i="6"/>
  <c r="N2722" i="6"/>
  <c r="N2723" i="6"/>
  <c r="N2724" i="6"/>
  <c r="N2725" i="6"/>
  <c r="N2726" i="6"/>
  <c r="N2727" i="6"/>
  <c r="N2728" i="6"/>
  <c r="N2729" i="6"/>
  <c r="N2730" i="6"/>
  <c r="N2731" i="6"/>
  <c r="N2732" i="6"/>
  <c r="N2733" i="6"/>
  <c r="N2734" i="6"/>
  <c r="N2735" i="6"/>
  <c r="N2736" i="6"/>
  <c r="N2737" i="6"/>
  <c r="N2738" i="6"/>
  <c r="N2739" i="6"/>
  <c r="N2740" i="6"/>
  <c r="N2741" i="6"/>
  <c r="N2742" i="6"/>
  <c r="N2743" i="6"/>
  <c r="N2744" i="6"/>
  <c r="N2745" i="6"/>
  <c r="N2746" i="6"/>
  <c r="N2747" i="6"/>
  <c r="N2748" i="6"/>
  <c r="N2749" i="6"/>
  <c r="N2750" i="6"/>
  <c r="N2751" i="6"/>
  <c r="N2752" i="6"/>
  <c r="N2753" i="6"/>
  <c r="N2754" i="6"/>
  <c r="N2755" i="6"/>
  <c r="N2756" i="6"/>
  <c r="N2757" i="6"/>
  <c r="N2758" i="6"/>
  <c r="N2759" i="6"/>
  <c r="N2760" i="6"/>
  <c r="N2761" i="6"/>
  <c r="N2762" i="6"/>
  <c r="N2763" i="6"/>
  <c r="N2764" i="6"/>
  <c r="N2765" i="6"/>
  <c r="N2766" i="6"/>
  <c r="N2767" i="6"/>
  <c r="N2768" i="6"/>
  <c r="N2769" i="6"/>
  <c r="N2770" i="6"/>
  <c r="N2771" i="6"/>
  <c r="N2772" i="6"/>
  <c r="N2773" i="6"/>
  <c r="N2774" i="6"/>
  <c r="N2775" i="6"/>
  <c r="N2776" i="6"/>
  <c r="N2777" i="6"/>
  <c r="N2778" i="6"/>
  <c r="N2779" i="6"/>
  <c r="N2780" i="6"/>
  <c r="N2781" i="6"/>
  <c r="N2782" i="6"/>
  <c r="N2783" i="6"/>
  <c r="N2784" i="6"/>
  <c r="N2785" i="6"/>
  <c r="N2786" i="6"/>
  <c r="N2787" i="6"/>
  <c r="N2788" i="6"/>
  <c r="N2789" i="6"/>
  <c r="N2790" i="6"/>
  <c r="N2791" i="6"/>
  <c r="N2792" i="6"/>
  <c r="N2793" i="6"/>
  <c r="N2794" i="6"/>
  <c r="N2795" i="6"/>
  <c r="N2796" i="6"/>
  <c r="N2797" i="6"/>
  <c r="N2798" i="6"/>
  <c r="N2799" i="6"/>
  <c r="N2800" i="6"/>
  <c r="N2801" i="6"/>
  <c r="N2802" i="6"/>
  <c r="N2803" i="6"/>
  <c r="N2804" i="6"/>
  <c r="N2805" i="6"/>
  <c r="N2806" i="6"/>
  <c r="N2807" i="6"/>
  <c r="N2808" i="6"/>
  <c r="N2809" i="6"/>
  <c r="N2810" i="6"/>
  <c r="N2811" i="6"/>
  <c r="N2812" i="6"/>
  <c r="N2813" i="6"/>
  <c r="N2814" i="6"/>
  <c r="N2815" i="6"/>
  <c r="N2816" i="6"/>
  <c r="N2817" i="6"/>
  <c r="N2818" i="6"/>
  <c r="N2819" i="6"/>
  <c r="N2820" i="6"/>
  <c r="N2821" i="6"/>
  <c r="N2822" i="6"/>
  <c r="N2823" i="6"/>
  <c r="N2824" i="6"/>
  <c r="N2825" i="6"/>
  <c r="N2826" i="6"/>
  <c r="N2827" i="6"/>
  <c r="N2828" i="6"/>
  <c r="N2829" i="6"/>
  <c r="N2830" i="6"/>
  <c r="N2831" i="6"/>
  <c r="N2832" i="6"/>
  <c r="N2833" i="6"/>
  <c r="N2834" i="6"/>
  <c r="N2835" i="6"/>
  <c r="N2836" i="6"/>
  <c r="N2837" i="6"/>
  <c r="N2838" i="6"/>
  <c r="N2839" i="6"/>
  <c r="N2840" i="6"/>
  <c r="N2841" i="6"/>
  <c r="N2842" i="6"/>
  <c r="N2843" i="6"/>
  <c r="N2844" i="6"/>
  <c r="N2845" i="6"/>
  <c r="N2846" i="6"/>
  <c r="N2847" i="6"/>
  <c r="N2848" i="6"/>
  <c r="N2849" i="6"/>
  <c r="N2850" i="6"/>
  <c r="N2851" i="6"/>
  <c r="N2852" i="6"/>
  <c r="N2853" i="6"/>
  <c r="N2854" i="6"/>
  <c r="N2855" i="6"/>
  <c r="N2856" i="6"/>
  <c r="N2857" i="6"/>
  <c r="N2858" i="6"/>
  <c r="N2859" i="6"/>
  <c r="N2860" i="6"/>
  <c r="N2861" i="6"/>
  <c r="N2862" i="6"/>
  <c r="N2863" i="6"/>
  <c r="N2864" i="6"/>
  <c r="N2865" i="6"/>
  <c r="N2866" i="6"/>
  <c r="N2867" i="6"/>
  <c r="N2868" i="6"/>
  <c r="N2869" i="6"/>
  <c r="N2870" i="6"/>
  <c r="N2871" i="6"/>
  <c r="N2872" i="6"/>
  <c r="N2873" i="6"/>
  <c r="N2874" i="6"/>
  <c r="N2875" i="6"/>
  <c r="N2876" i="6"/>
  <c r="N2877" i="6"/>
  <c r="N2878" i="6"/>
  <c r="N2879" i="6"/>
  <c r="N2880" i="6"/>
  <c r="N2881" i="6"/>
  <c r="N2882" i="6"/>
  <c r="N2883" i="6"/>
  <c r="N2884" i="6"/>
  <c r="N2885" i="6"/>
  <c r="N2886" i="6"/>
  <c r="N2887" i="6"/>
  <c r="N2888" i="6"/>
  <c r="N2889" i="6"/>
  <c r="N2890" i="6"/>
  <c r="N2891" i="6"/>
  <c r="N2892" i="6"/>
  <c r="N2893" i="6"/>
  <c r="N2894" i="6"/>
  <c r="N2895" i="6"/>
  <c r="N2896" i="6"/>
  <c r="N2897" i="6"/>
  <c r="N2898" i="6"/>
  <c r="N2899" i="6"/>
  <c r="N2900" i="6"/>
  <c r="N2901" i="6"/>
  <c r="N2902" i="6"/>
  <c r="N2903" i="6"/>
  <c r="N2904" i="6"/>
  <c r="N2905" i="6"/>
  <c r="N2906" i="6"/>
  <c r="N2907" i="6"/>
  <c r="N2908" i="6"/>
  <c r="N2909" i="6"/>
  <c r="N2910" i="6"/>
  <c r="N2911" i="6"/>
  <c r="N2912" i="6"/>
  <c r="N2913" i="6"/>
  <c r="N2914" i="6"/>
  <c r="N2915" i="6"/>
  <c r="N2916" i="6"/>
  <c r="N2917" i="6"/>
  <c r="N2918" i="6"/>
  <c r="N2919" i="6"/>
  <c r="N2920" i="6"/>
  <c r="N2921" i="6"/>
  <c r="N2922" i="6"/>
  <c r="N2923" i="6"/>
  <c r="N2924" i="6"/>
  <c r="N2925" i="6"/>
  <c r="N2926" i="6"/>
  <c r="N2927" i="6"/>
  <c r="N2928" i="6"/>
  <c r="N2929" i="6"/>
  <c r="N2930" i="6"/>
  <c r="N2931" i="6"/>
  <c r="N2932" i="6"/>
  <c r="N2933" i="6"/>
  <c r="N2934" i="6"/>
  <c r="N2935" i="6"/>
  <c r="N2936" i="6"/>
  <c r="N2937" i="6"/>
  <c r="N2938" i="6"/>
  <c r="N2939" i="6"/>
  <c r="N2940" i="6"/>
  <c r="N2941" i="6"/>
  <c r="N2942" i="6"/>
  <c r="N2943" i="6"/>
  <c r="N2944" i="6"/>
  <c r="N2945" i="6"/>
  <c r="N2946" i="6"/>
  <c r="N2947" i="6"/>
  <c r="N2948" i="6"/>
  <c r="N2949" i="6"/>
  <c r="N2950" i="6"/>
  <c r="N2951" i="6"/>
  <c r="N2952" i="6"/>
  <c r="N2953" i="6"/>
  <c r="N2954" i="6"/>
  <c r="N2955" i="6"/>
  <c r="N2956" i="6"/>
  <c r="N2957" i="6"/>
  <c r="N2958" i="6"/>
  <c r="N2959" i="6"/>
  <c r="N2960" i="6"/>
  <c r="N2961" i="6"/>
  <c r="N2962" i="6"/>
  <c r="N2963" i="6"/>
  <c r="N2964" i="6"/>
  <c r="N2965" i="6"/>
  <c r="N2966" i="6"/>
  <c r="N2967" i="6"/>
  <c r="N2968" i="6"/>
  <c r="N2969" i="6"/>
  <c r="N2970" i="6"/>
  <c r="N2971" i="6"/>
  <c r="N2972" i="6"/>
  <c r="N2973" i="6"/>
  <c r="N2974" i="6"/>
  <c r="N2975" i="6"/>
  <c r="N2976" i="6"/>
  <c r="N2977" i="6"/>
  <c r="N2978" i="6"/>
  <c r="N2979" i="6"/>
  <c r="N2980" i="6"/>
  <c r="N2981" i="6"/>
  <c r="N2982" i="6"/>
  <c r="N2983" i="6"/>
  <c r="N2984" i="6"/>
  <c r="N2985" i="6"/>
  <c r="N2986" i="6"/>
  <c r="N2987" i="6"/>
  <c r="N2988" i="6"/>
  <c r="N2989" i="6"/>
  <c r="N2990" i="6"/>
  <c r="N2991" i="6"/>
  <c r="N2992" i="6"/>
  <c r="N2993" i="6"/>
  <c r="N2994" i="6"/>
  <c r="N2995" i="6"/>
  <c r="N2996" i="6"/>
  <c r="N2997" i="6"/>
  <c r="N2998" i="6"/>
  <c r="N2999" i="6"/>
  <c r="N3000" i="6"/>
  <c r="N3001" i="6"/>
  <c r="N3002" i="6"/>
  <c r="N3003" i="6"/>
  <c r="N3004" i="6"/>
  <c r="N3005" i="6"/>
  <c r="N3006" i="6"/>
  <c r="N3007" i="6"/>
  <c r="N3008" i="6"/>
  <c r="N3009" i="6"/>
  <c r="N3010" i="6"/>
  <c r="N3011" i="6"/>
  <c r="N3012" i="6"/>
  <c r="N3013" i="6"/>
  <c r="N3014" i="6"/>
  <c r="N3015" i="6"/>
  <c r="N3016" i="6"/>
  <c r="N3017" i="6"/>
  <c r="N3018" i="6"/>
  <c r="N3019" i="6"/>
  <c r="N3020" i="6"/>
  <c r="N3021" i="6"/>
  <c r="N3022" i="6"/>
  <c r="N3023" i="6"/>
  <c r="N3024" i="6"/>
  <c r="N3025" i="6"/>
  <c r="N3026" i="6"/>
  <c r="N3027" i="6"/>
  <c r="N3028" i="6"/>
  <c r="N3029" i="6"/>
  <c r="N3030" i="6"/>
  <c r="N3031" i="6"/>
  <c r="N3032" i="6"/>
  <c r="N3033" i="6"/>
  <c r="N3034" i="6"/>
  <c r="N3035" i="6"/>
  <c r="N3036" i="6"/>
  <c r="N3037" i="6"/>
  <c r="N3038" i="6"/>
  <c r="N3039" i="6"/>
  <c r="N3040" i="6"/>
  <c r="N3041" i="6"/>
  <c r="N3042" i="6"/>
  <c r="N3043" i="6"/>
  <c r="N3044" i="6"/>
  <c r="N3045" i="6"/>
  <c r="N3046" i="6"/>
  <c r="N3047" i="6"/>
  <c r="N3048" i="6"/>
  <c r="N3049" i="6"/>
  <c r="N3050" i="6"/>
  <c r="N3051" i="6"/>
  <c r="N3052" i="6"/>
  <c r="N3053" i="6"/>
  <c r="N3054" i="6"/>
  <c r="N3055" i="6"/>
  <c r="N3056" i="6"/>
  <c r="N3057" i="6"/>
  <c r="N3058" i="6"/>
  <c r="N3059" i="6"/>
  <c r="N3060" i="6"/>
  <c r="N3061" i="6"/>
  <c r="N3062" i="6"/>
  <c r="N3063" i="6"/>
  <c r="N3064" i="6"/>
  <c r="N3065" i="6"/>
  <c r="N3066" i="6"/>
  <c r="N3067" i="6"/>
  <c r="N3068" i="6"/>
  <c r="N3069" i="6"/>
  <c r="N3070" i="6"/>
  <c r="N3071" i="6"/>
  <c r="N3072" i="6"/>
  <c r="N3073" i="6"/>
  <c r="N3074" i="6"/>
  <c r="N3075" i="6"/>
  <c r="N3076" i="6"/>
  <c r="N3077" i="6"/>
  <c r="N3078" i="6"/>
  <c r="N3079" i="6"/>
  <c r="N3080" i="6"/>
  <c r="N3081" i="6"/>
  <c r="N3082" i="6"/>
  <c r="N3083" i="6"/>
  <c r="N3084" i="6"/>
  <c r="N3085" i="6"/>
  <c r="N3086" i="6"/>
  <c r="N3087" i="6"/>
  <c r="N3088" i="6"/>
  <c r="N3089" i="6"/>
  <c r="N3090" i="6"/>
  <c r="N3091" i="6"/>
  <c r="N3092" i="6"/>
  <c r="N3093" i="6"/>
  <c r="N3094" i="6"/>
  <c r="N3095" i="6"/>
  <c r="N3096" i="6"/>
  <c r="N3097" i="6"/>
  <c r="N3098" i="6"/>
  <c r="N3099" i="6"/>
  <c r="N3100" i="6"/>
  <c r="N3101" i="6"/>
  <c r="N3102" i="6"/>
  <c r="N3103" i="6"/>
  <c r="N3104" i="6"/>
  <c r="N3105" i="6"/>
  <c r="N3106" i="6"/>
  <c r="N3107" i="6"/>
  <c r="N3108" i="6"/>
  <c r="N3109" i="6"/>
  <c r="N3110" i="6"/>
  <c r="N3111" i="6"/>
  <c r="N3112" i="6"/>
  <c r="N3113" i="6"/>
  <c r="N3114" i="6"/>
  <c r="N3115" i="6"/>
  <c r="N3116" i="6"/>
  <c r="N3117" i="6"/>
  <c r="N3118" i="6"/>
  <c r="N3119" i="6"/>
  <c r="N3120" i="6"/>
  <c r="N3121" i="6"/>
  <c r="N3122" i="6"/>
  <c r="N3123" i="6"/>
  <c r="N3124" i="6"/>
  <c r="N3125" i="6"/>
  <c r="N3126" i="6"/>
  <c r="N3127" i="6"/>
  <c r="N3128" i="6"/>
  <c r="N3129" i="6"/>
  <c r="N3130" i="6"/>
  <c r="N3131" i="6"/>
  <c r="N3132" i="6"/>
  <c r="N3133" i="6"/>
  <c r="N3134" i="6"/>
  <c r="N3135" i="6"/>
  <c r="N3136" i="6"/>
  <c r="N3137" i="6"/>
  <c r="N3138" i="6"/>
  <c r="N3139" i="6"/>
  <c r="N3140" i="6"/>
  <c r="N3141" i="6"/>
  <c r="N3142" i="6"/>
  <c r="N3143" i="6"/>
  <c r="N3144" i="6"/>
  <c r="N3145" i="6"/>
  <c r="N3146" i="6"/>
  <c r="N3147" i="6"/>
  <c r="N3148" i="6"/>
  <c r="N3149" i="6"/>
  <c r="N3150" i="6"/>
  <c r="N3151" i="6"/>
  <c r="N3152" i="6"/>
  <c r="N3153" i="6"/>
  <c r="N3154" i="6"/>
  <c r="N3155" i="6"/>
  <c r="N3156" i="6"/>
  <c r="N3157" i="6"/>
  <c r="N3158" i="6"/>
  <c r="N3159" i="6"/>
  <c r="N3160" i="6"/>
  <c r="N3161" i="6"/>
  <c r="N3162" i="6"/>
  <c r="N3163" i="6"/>
  <c r="N3164" i="6"/>
  <c r="N3165" i="6"/>
  <c r="N3166" i="6"/>
  <c r="N3167" i="6"/>
  <c r="N3168" i="6"/>
  <c r="N3169" i="6"/>
  <c r="N3170" i="6"/>
  <c r="N3171" i="6"/>
  <c r="N3172" i="6"/>
  <c r="N3173" i="6"/>
  <c r="N3174" i="6"/>
  <c r="N3175" i="6"/>
  <c r="N3176" i="6"/>
  <c r="N3177" i="6"/>
  <c r="N3178" i="6"/>
  <c r="N3179" i="6"/>
  <c r="N3180" i="6"/>
  <c r="N3181" i="6"/>
  <c r="N3182" i="6"/>
  <c r="N3183" i="6"/>
  <c r="N3184" i="6"/>
  <c r="N3185" i="6"/>
  <c r="N3186" i="6"/>
  <c r="N3187" i="6"/>
  <c r="N3188" i="6"/>
  <c r="N3189" i="6"/>
  <c r="N3190" i="6"/>
  <c r="N3191" i="6"/>
  <c r="N3192" i="6"/>
  <c r="N3193" i="6"/>
  <c r="N3194" i="6"/>
  <c r="N3195" i="6"/>
  <c r="N3196" i="6"/>
  <c r="N3197" i="6"/>
  <c r="N3198" i="6"/>
  <c r="N3199" i="6"/>
  <c r="N3200" i="6"/>
  <c r="N3201" i="6"/>
  <c r="N3202" i="6"/>
  <c r="N3203" i="6"/>
  <c r="N3204" i="6"/>
  <c r="N3205" i="6"/>
  <c r="N3206" i="6"/>
  <c r="N3207" i="6"/>
  <c r="N3208" i="6"/>
  <c r="N3209" i="6"/>
  <c r="N3210" i="6"/>
  <c r="N3211" i="6"/>
  <c r="N3212" i="6"/>
  <c r="N3213" i="6"/>
  <c r="N3214" i="6"/>
  <c r="N3215" i="6"/>
  <c r="N3216" i="6"/>
  <c r="N3217" i="6"/>
  <c r="N3218" i="6"/>
  <c r="N3219" i="6"/>
  <c r="N3220" i="6"/>
  <c r="N3221" i="6"/>
  <c r="N3222" i="6"/>
  <c r="N3223" i="6"/>
  <c r="N3224" i="6"/>
  <c r="N3225" i="6"/>
  <c r="N3226" i="6"/>
  <c r="N3227" i="6"/>
  <c r="N3228" i="6"/>
  <c r="N3229" i="6"/>
  <c r="N3230" i="6"/>
  <c r="N3231" i="6"/>
  <c r="N3232" i="6"/>
  <c r="N3233" i="6"/>
  <c r="N3234" i="6"/>
  <c r="N3235" i="6"/>
  <c r="N3236" i="6"/>
  <c r="N3237" i="6"/>
  <c r="N3238" i="6"/>
  <c r="N3239" i="6"/>
  <c r="N3240" i="6"/>
  <c r="N3241" i="6"/>
  <c r="N3242" i="6"/>
  <c r="N3243" i="6"/>
  <c r="N3244" i="6"/>
  <c r="N3245" i="6"/>
  <c r="N3246" i="6"/>
  <c r="N3247" i="6"/>
  <c r="N3248" i="6"/>
  <c r="N3249" i="6"/>
  <c r="N3250" i="6"/>
  <c r="N3251" i="6"/>
  <c r="N3252" i="6"/>
  <c r="N3253" i="6"/>
  <c r="N3254" i="6"/>
  <c r="N3255" i="6"/>
  <c r="N3256" i="6"/>
  <c r="N3257" i="6"/>
  <c r="N3258" i="6"/>
  <c r="N3259" i="6"/>
  <c r="N3260" i="6"/>
  <c r="N3261" i="6"/>
  <c r="N3262" i="6"/>
  <c r="N3263" i="6"/>
  <c r="N3264" i="6"/>
  <c r="N3265" i="6"/>
  <c r="N3266" i="6"/>
  <c r="N3267" i="6"/>
  <c r="N3268" i="6"/>
  <c r="N3269" i="6"/>
  <c r="N3270" i="6"/>
  <c r="N3271" i="6"/>
  <c r="N3272" i="6"/>
  <c r="N3273" i="6"/>
  <c r="N3274" i="6"/>
  <c r="N3275" i="6"/>
  <c r="N3276" i="6"/>
  <c r="N3277" i="6"/>
  <c r="N3278" i="6"/>
  <c r="N3279" i="6"/>
  <c r="N3280" i="6"/>
  <c r="N3281" i="6"/>
  <c r="N3282" i="6"/>
  <c r="N3283" i="6"/>
  <c r="N3284" i="6"/>
  <c r="N3285" i="6"/>
  <c r="N3286" i="6"/>
  <c r="N3287" i="6"/>
  <c r="N3288" i="6"/>
  <c r="N3289" i="6"/>
  <c r="N3290" i="6"/>
  <c r="N3291" i="6"/>
  <c r="N3292" i="6"/>
  <c r="N3293" i="6"/>
  <c r="N3294" i="6"/>
  <c r="N3295" i="6"/>
  <c r="N3296" i="6"/>
  <c r="N3297" i="6"/>
  <c r="N3298" i="6"/>
  <c r="N3299" i="6"/>
  <c r="N3300" i="6"/>
  <c r="N3301" i="6"/>
  <c r="N3302" i="6"/>
  <c r="N3303" i="6"/>
  <c r="N3304" i="6"/>
  <c r="N3305" i="6"/>
  <c r="N3306" i="6"/>
  <c r="N3307" i="6"/>
  <c r="N3308" i="6"/>
  <c r="N3309" i="6"/>
  <c r="N3310" i="6"/>
  <c r="N3311" i="6"/>
  <c r="N3312" i="6"/>
  <c r="N3313" i="6"/>
  <c r="N3314" i="6"/>
  <c r="N3315" i="6"/>
  <c r="N3316" i="6"/>
  <c r="N3317" i="6"/>
  <c r="N3318" i="6"/>
  <c r="N3319" i="6"/>
  <c r="N3320" i="6"/>
  <c r="N3321" i="6"/>
  <c r="N3322" i="6"/>
  <c r="N3323" i="6"/>
  <c r="N3324" i="6"/>
  <c r="N3325" i="6"/>
  <c r="N3326" i="6"/>
  <c r="N3327" i="6"/>
  <c r="N3328" i="6"/>
  <c r="N3329" i="6"/>
  <c r="N3330" i="6"/>
  <c r="N3331" i="6"/>
  <c r="N3332" i="6"/>
  <c r="N3333" i="6"/>
  <c r="N3334" i="6"/>
  <c r="N3335" i="6"/>
  <c r="N3336" i="6"/>
  <c r="N3337" i="6"/>
  <c r="N3338" i="6"/>
  <c r="N3339" i="6"/>
  <c r="N3340" i="6"/>
  <c r="N3341" i="6"/>
  <c r="N3342" i="6"/>
  <c r="N3343" i="6"/>
  <c r="N3344" i="6"/>
  <c r="N3345" i="6"/>
  <c r="N3346" i="6"/>
  <c r="N3347" i="6"/>
  <c r="N3348" i="6"/>
  <c r="N3349" i="6"/>
  <c r="N3350" i="6"/>
  <c r="N3351" i="6"/>
  <c r="N3352" i="6"/>
  <c r="N3353" i="6"/>
  <c r="N3354" i="6"/>
  <c r="N3355" i="6"/>
  <c r="N3356" i="6"/>
  <c r="N3357" i="6"/>
  <c r="N3358" i="6"/>
  <c r="N3359" i="6"/>
  <c r="N3360" i="6"/>
  <c r="N3361" i="6"/>
  <c r="N3362" i="6"/>
  <c r="N3363" i="6"/>
  <c r="N3364" i="6"/>
  <c r="N3365" i="6"/>
  <c r="N3366" i="6"/>
  <c r="N3367" i="6"/>
  <c r="N3368" i="6"/>
  <c r="N3369" i="6"/>
  <c r="N3370" i="6"/>
  <c r="N3371" i="6"/>
  <c r="N3372" i="6"/>
  <c r="N3373" i="6"/>
  <c r="N3374" i="6"/>
  <c r="N3375" i="6"/>
  <c r="N3376" i="6"/>
  <c r="N3377" i="6"/>
  <c r="N3378" i="6"/>
  <c r="N3379" i="6"/>
  <c r="N3380" i="6"/>
  <c r="N3381" i="6"/>
  <c r="N3382" i="6"/>
  <c r="N3383" i="6"/>
  <c r="N3384" i="6"/>
  <c r="N3385" i="6"/>
  <c r="N3386" i="6"/>
  <c r="N3387" i="6"/>
  <c r="N3388" i="6"/>
  <c r="N3389" i="6"/>
  <c r="N3390" i="6"/>
  <c r="N3391" i="6"/>
  <c r="N3392" i="6"/>
  <c r="N3393" i="6"/>
  <c r="N3394" i="6"/>
  <c r="N3395" i="6"/>
  <c r="N3396" i="6"/>
  <c r="N3397" i="6"/>
  <c r="N3398" i="6"/>
  <c r="N3399" i="6"/>
  <c r="N3400" i="6"/>
  <c r="N3401" i="6"/>
  <c r="N3402" i="6"/>
  <c r="N3403" i="6"/>
  <c r="N3404" i="6"/>
  <c r="N3405" i="6"/>
  <c r="N3406" i="6"/>
  <c r="N3407" i="6"/>
  <c r="N3408" i="6"/>
  <c r="N3409" i="6"/>
  <c r="N3410" i="6"/>
  <c r="N3411" i="6"/>
  <c r="N3412" i="6"/>
  <c r="N3413" i="6"/>
  <c r="N3414" i="6"/>
  <c r="N3415" i="6"/>
  <c r="N3416" i="6"/>
  <c r="N3417" i="6"/>
  <c r="N3418" i="6"/>
  <c r="N3419" i="6"/>
  <c r="N3420" i="6"/>
  <c r="N3421" i="6"/>
  <c r="N3422" i="6"/>
  <c r="N3423" i="6"/>
  <c r="N3424" i="6"/>
  <c r="N3425" i="6"/>
  <c r="N3426" i="6"/>
  <c r="N3427" i="6"/>
  <c r="N3428" i="6"/>
  <c r="N3429" i="6"/>
  <c r="N3430" i="6"/>
  <c r="N3431" i="6"/>
  <c r="N3432" i="6"/>
  <c r="N3433" i="6"/>
  <c r="N3434" i="6"/>
  <c r="N3435" i="6"/>
  <c r="N3436" i="6"/>
  <c r="N3437" i="6"/>
  <c r="N3438" i="6"/>
  <c r="N3439" i="6"/>
  <c r="N3440" i="6"/>
  <c r="N3441" i="6"/>
  <c r="N3442" i="6"/>
  <c r="N3443" i="6"/>
  <c r="N3444" i="6"/>
  <c r="N3445" i="6"/>
  <c r="N3446" i="6"/>
  <c r="N3447" i="6"/>
  <c r="N3448" i="6"/>
  <c r="N3449" i="6"/>
  <c r="N3450" i="6"/>
  <c r="N3451" i="6"/>
  <c r="N3452" i="6"/>
  <c r="N3453" i="6"/>
  <c r="N3454" i="6"/>
  <c r="N3455" i="6"/>
  <c r="N3456" i="6"/>
  <c r="N3457" i="6"/>
  <c r="N3458" i="6"/>
  <c r="N3459" i="6"/>
  <c r="N3460" i="6"/>
  <c r="N3461" i="6"/>
  <c r="N3462" i="6"/>
  <c r="N3463" i="6"/>
  <c r="N3464" i="6"/>
  <c r="N3465" i="6"/>
  <c r="N3466" i="6"/>
  <c r="N3467" i="6"/>
  <c r="N3468" i="6"/>
  <c r="N3469" i="6"/>
  <c r="N3470" i="6"/>
  <c r="N3471" i="6"/>
  <c r="N3472" i="6"/>
  <c r="N3473" i="6"/>
  <c r="N3474" i="6"/>
  <c r="N3475" i="6"/>
  <c r="N3476" i="6"/>
  <c r="N3477" i="6"/>
  <c r="N3478" i="6"/>
  <c r="N3479" i="6"/>
  <c r="N3480" i="6"/>
  <c r="N3481" i="6"/>
  <c r="N3482" i="6"/>
  <c r="N3483" i="6"/>
  <c r="N3484" i="6"/>
  <c r="N3485" i="6"/>
  <c r="N3486" i="6"/>
  <c r="N3487" i="6"/>
  <c r="N3488" i="6"/>
  <c r="N3489" i="6"/>
  <c r="N3490" i="6"/>
  <c r="N3491" i="6"/>
  <c r="N3492" i="6"/>
  <c r="N3493" i="6"/>
  <c r="N3494" i="6"/>
  <c r="N3495" i="6"/>
  <c r="N3496" i="6"/>
  <c r="N3497" i="6"/>
  <c r="N3498" i="6"/>
  <c r="N3499" i="6"/>
  <c r="N3500" i="6"/>
  <c r="N3501" i="6"/>
  <c r="N3502" i="6"/>
  <c r="N3503" i="6"/>
  <c r="N3504" i="6"/>
  <c r="N3505" i="6"/>
  <c r="N3506" i="6"/>
  <c r="N3507" i="6"/>
  <c r="N3508" i="6"/>
  <c r="N3509" i="6"/>
  <c r="N3510" i="6"/>
  <c r="N3511" i="6"/>
  <c r="N3512" i="6"/>
  <c r="N3513" i="6"/>
  <c r="N3514" i="6"/>
  <c r="N3515" i="6"/>
  <c r="N3516" i="6"/>
  <c r="N3517" i="6"/>
  <c r="N3518" i="6"/>
  <c r="N3519" i="6"/>
  <c r="N3520" i="6"/>
  <c r="N3521" i="6"/>
  <c r="N3522" i="6"/>
  <c r="N3523" i="6"/>
  <c r="N3524" i="6"/>
  <c r="N3525" i="6"/>
  <c r="N3526" i="6"/>
  <c r="N3527" i="6"/>
  <c r="N3528" i="6"/>
  <c r="N3529" i="6"/>
  <c r="N3530" i="6"/>
  <c r="N3531" i="6"/>
  <c r="N3532" i="6"/>
  <c r="N3533" i="6"/>
  <c r="N3534" i="6"/>
  <c r="N3535" i="6"/>
  <c r="N3536" i="6"/>
  <c r="N3537" i="6"/>
  <c r="N3538" i="6"/>
  <c r="N3539" i="6"/>
  <c r="N3540" i="6"/>
  <c r="N3541" i="6"/>
  <c r="N3542" i="6"/>
  <c r="N3543" i="6"/>
  <c r="N3544" i="6"/>
  <c r="N3545" i="6"/>
  <c r="N3546" i="6"/>
  <c r="N3547" i="6"/>
  <c r="N3548" i="6"/>
  <c r="N3549" i="6"/>
  <c r="N3550" i="6"/>
  <c r="N3551" i="6"/>
  <c r="N3552" i="6"/>
  <c r="N3553" i="6"/>
  <c r="N3554" i="6"/>
  <c r="N3555" i="6"/>
  <c r="N3556" i="6"/>
  <c r="N3557" i="6"/>
  <c r="N3558" i="6"/>
  <c r="N3559" i="6"/>
  <c r="N3560" i="6"/>
  <c r="N3561" i="6"/>
  <c r="N3562" i="6"/>
  <c r="N3563" i="6"/>
  <c r="N3564" i="6"/>
  <c r="N3565" i="6"/>
  <c r="N3566" i="6"/>
  <c r="N3567" i="6"/>
  <c r="N3568" i="6"/>
  <c r="N3569" i="6"/>
  <c r="N3570" i="6"/>
  <c r="N3571" i="6"/>
  <c r="N3572" i="6"/>
  <c r="N3573" i="6"/>
  <c r="N3574" i="6"/>
  <c r="N3575" i="6"/>
  <c r="N3576" i="6"/>
  <c r="N3577" i="6"/>
  <c r="N3578" i="6"/>
  <c r="N3579" i="6"/>
  <c r="N3580" i="6"/>
  <c r="N3581" i="6"/>
  <c r="N3582" i="6"/>
  <c r="N3583" i="6"/>
  <c r="N3584" i="6"/>
  <c r="N3585" i="6"/>
  <c r="N3586" i="6"/>
  <c r="N3587" i="6"/>
  <c r="N3588" i="6"/>
  <c r="N3589" i="6"/>
  <c r="N3590" i="6"/>
  <c r="N3591" i="6"/>
  <c r="N3592" i="6"/>
  <c r="N3593" i="6"/>
  <c r="N3594" i="6"/>
  <c r="N3595" i="6"/>
  <c r="N3596" i="6"/>
  <c r="N3597" i="6"/>
  <c r="N3598" i="6"/>
  <c r="N3599" i="6"/>
  <c r="N3600" i="6"/>
  <c r="N3601" i="6"/>
  <c r="N3602" i="6"/>
  <c r="N3603" i="6"/>
  <c r="N3604" i="6"/>
  <c r="N3605" i="6"/>
  <c r="N3606" i="6"/>
  <c r="N3607" i="6"/>
  <c r="N3608" i="6"/>
  <c r="N3609" i="6"/>
  <c r="N3610" i="6"/>
  <c r="N3611" i="6"/>
  <c r="N3612" i="6"/>
  <c r="N3613" i="6"/>
  <c r="N3614" i="6"/>
  <c r="N3615" i="6"/>
  <c r="N3616" i="6"/>
  <c r="N3617" i="6"/>
  <c r="N3618" i="6"/>
  <c r="N3619" i="6"/>
  <c r="N3620" i="6"/>
  <c r="N3621" i="6"/>
  <c r="N3622" i="6"/>
  <c r="N3623" i="6"/>
  <c r="N3624" i="6"/>
  <c r="N3625" i="6"/>
  <c r="N3626" i="6"/>
  <c r="N3627" i="6"/>
  <c r="N3628" i="6"/>
  <c r="N3629" i="6"/>
  <c r="N3630" i="6"/>
  <c r="N3631" i="6"/>
  <c r="N3632" i="6"/>
  <c r="N3633" i="6"/>
  <c r="N3634" i="6"/>
  <c r="N3635" i="6"/>
  <c r="N3636" i="6"/>
  <c r="N3637" i="6"/>
  <c r="N3638" i="6"/>
  <c r="N3639" i="6"/>
  <c r="N3640" i="6"/>
  <c r="N3641" i="6"/>
  <c r="N3642" i="6"/>
  <c r="N3643" i="6"/>
  <c r="N3644" i="6"/>
  <c r="N3645" i="6"/>
  <c r="N3646" i="6"/>
  <c r="N3647" i="6"/>
  <c r="N3648" i="6"/>
  <c r="N3649" i="6"/>
  <c r="N3650" i="6"/>
  <c r="N3651" i="6"/>
  <c r="N3652" i="6"/>
  <c r="N3653" i="6"/>
  <c r="N3654" i="6"/>
  <c r="N3655" i="6"/>
  <c r="N3656" i="6"/>
  <c r="N3657" i="6"/>
  <c r="N3658" i="6"/>
  <c r="N3659" i="6"/>
  <c r="N3660" i="6"/>
  <c r="N3661" i="6"/>
  <c r="N3662" i="6"/>
  <c r="N3663" i="6"/>
  <c r="N3664" i="6"/>
  <c r="N3665" i="6"/>
  <c r="N3666" i="6"/>
  <c r="N3667" i="6"/>
  <c r="N3668" i="6"/>
  <c r="N3669" i="6"/>
  <c r="N3670" i="6"/>
  <c r="N3671" i="6"/>
  <c r="N3672" i="6"/>
  <c r="N3673" i="6"/>
  <c r="N3674" i="6"/>
  <c r="N3675" i="6"/>
  <c r="N3676" i="6"/>
  <c r="N3677" i="6"/>
  <c r="N3678" i="6"/>
  <c r="N3679" i="6"/>
  <c r="N3680" i="6"/>
  <c r="N3681" i="6"/>
  <c r="N3682" i="6"/>
  <c r="N3683" i="6"/>
  <c r="N3684" i="6"/>
  <c r="N3685" i="6"/>
  <c r="N3686" i="6"/>
  <c r="N3687" i="6"/>
  <c r="N3688" i="6"/>
  <c r="N3689" i="6"/>
  <c r="N3690" i="6"/>
  <c r="N3691" i="6"/>
  <c r="N3692" i="6"/>
  <c r="N3693" i="6"/>
  <c r="N3694" i="6"/>
  <c r="N3695" i="6"/>
  <c r="N3696" i="6"/>
  <c r="N3697" i="6"/>
  <c r="N3698" i="6"/>
  <c r="N3699" i="6"/>
  <c r="N3700" i="6"/>
  <c r="N3701" i="6"/>
  <c r="N3702" i="6"/>
  <c r="N3703" i="6"/>
  <c r="N3704" i="6"/>
  <c r="N3705" i="6"/>
  <c r="N3706" i="6"/>
  <c r="N3707" i="6"/>
  <c r="N3708" i="6"/>
  <c r="N3709" i="6"/>
  <c r="N3710" i="6"/>
  <c r="N3711" i="6"/>
  <c r="N3712" i="6"/>
  <c r="N3713" i="6"/>
  <c r="N3714" i="6"/>
  <c r="N3715" i="6"/>
  <c r="N3716" i="6"/>
  <c r="N3717" i="6"/>
  <c r="N3718" i="6"/>
  <c r="N3719" i="6"/>
  <c r="N3720" i="6"/>
  <c r="N3721" i="6"/>
  <c r="N3722" i="6"/>
  <c r="N3723" i="6"/>
  <c r="N3724" i="6"/>
  <c r="N3725" i="6"/>
  <c r="N3726" i="6"/>
  <c r="N3727" i="6"/>
  <c r="N3728" i="6"/>
  <c r="N3729" i="6"/>
  <c r="N3730" i="6"/>
  <c r="N3731" i="6"/>
  <c r="N3732" i="6"/>
  <c r="N3733" i="6"/>
  <c r="N3734" i="6"/>
  <c r="N3735" i="6"/>
  <c r="N3736" i="6"/>
  <c r="N3737" i="6"/>
  <c r="N3738" i="6"/>
  <c r="N3739" i="6"/>
  <c r="N3740" i="6"/>
  <c r="N3741" i="6"/>
  <c r="N3742" i="6"/>
  <c r="N3743" i="6"/>
  <c r="N3744" i="6"/>
  <c r="N3745" i="6"/>
  <c r="N3746" i="6"/>
  <c r="N3747" i="6"/>
  <c r="N3748" i="6"/>
  <c r="N3749" i="6"/>
  <c r="N3750" i="6"/>
  <c r="N3751" i="6"/>
  <c r="N3752" i="6"/>
  <c r="N3753" i="6"/>
  <c r="N3754" i="6"/>
  <c r="N3755" i="6"/>
  <c r="N3756" i="6"/>
  <c r="N3757" i="6"/>
  <c r="N3758" i="6"/>
  <c r="N3759" i="6"/>
  <c r="N3760" i="6"/>
  <c r="N3761" i="6"/>
  <c r="N3762" i="6"/>
  <c r="N3763" i="6"/>
  <c r="N3764" i="6"/>
  <c r="N3765" i="6"/>
  <c r="N3766" i="6"/>
  <c r="N3767" i="6"/>
  <c r="N3768" i="6"/>
  <c r="N3769" i="6"/>
  <c r="N3770" i="6"/>
  <c r="N3771" i="6"/>
  <c r="N3772" i="6"/>
  <c r="N3773" i="6"/>
  <c r="N3774" i="6"/>
  <c r="N3775" i="6"/>
  <c r="N3776" i="6"/>
  <c r="N3777" i="6"/>
  <c r="N3778" i="6"/>
  <c r="N3779" i="6"/>
  <c r="N3780" i="6"/>
  <c r="N3781" i="6"/>
  <c r="N3782" i="6"/>
  <c r="N3783" i="6"/>
  <c r="N3784" i="6"/>
  <c r="N3785" i="6"/>
  <c r="N3786" i="6"/>
  <c r="N3787" i="6"/>
  <c r="N3788" i="6"/>
  <c r="N3789" i="6"/>
  <c r="N3790" i="6"/>
  <c r="N3791" i="6"/>
  <c r="N3792" i="6"/>
  <c r="N3793" i="6"/>
  <c r="N3794" i="6"/>
  <c r="N3795" i="6"/>
  <c r="N3796" i="6"/>
  <c r="N3797" i="6"/>
  <c r="N3798" i="6"/>
  <c r="N3799" i="6"/>
  <c r="N3800" i="6"/>
  <c r="N3801" i="6"/>
  <c r="N3802" i="6"/>
  <c r="N3803" i="6"/>
  <c r="N3804" i="6"/>
  <c r="N3805" i="6"/>
  <c r="N3806" i="6"/>
  <c r="N3807" i="6"/>
  <c r="N3808" i="6"/>
  <c r="N3809" i="6"/>
  <c r="N3810" i="6"/>
  <c r="N3811" i="6"/>
  <c r="N3812" i="6"/>
  <c r="N3813" i="6"/>
  <c r="N3814" i="6"/>
  <c r="N3815" i="6"/>
  <c r="N3816" i="6"/>
  <c r="N3817" i="6"/>
  <c r="N3818" i="6"/>
  <c r="N3819" i="6"/>
  <c r="N3820" i="6"/>
  <c r="N3821" i="6"/>
  <c r="N3822" i="6"/>
  <c r="N3823" i="6"/>
  <c r="N3824" i="6"/>
  <c r="N3825" i="6"/>
  <c r="N3826" i="6"/>
  <c r="N3827" i="6"/>
  <c r="N3828" i="6"/>
  <c r="N3829" i="6"/>
  <c r="N3830" i="6"/>
  <c r="N3831" i="6"/>
  <c r="N3832" i="6"/>
  <c r="N3833" i="6"/>
  <c r="N3834" i="6"/>
  <c r="N3835" i="6"/>
  <c r="N3836" i="6"/>
  <c r="N3837" i="6"/>
  <c r="N3838" i="6"/>
  <c r="N3839" i="6"/>
  <c r="N3840" i="6"/>
  <c r="N3841" i="6"/>
  <c r="N3842" i="6"/>
  <c r="N3843" i="6"/>
  <c r="N3844" i="6"/>
  <c r="N3845" i="6"/>
  <c r="N3846" i="6"/>
  <c r="N3847" i="6"/>
  <c r="N3848" i="6"/>
  <c r="N3849" i="6"/>
  <c r="N3850" i="6"/>
  <c r="N3851" i="6"/>
  <c r="N3852" i="6"/>
  <c r="N3853" i="6"/>
  <c r="N3854" i="6"/>
  <c r="N3855" i="6"/>
  <c r="N3856" i="6"/>
  <c r="N3857" i="6"/>
  <c r="N3858" i="6"/>
  <c r="N3859" i="6"/>
  <c r="N3860" i="6"/>
  <c r="N3861" i="6"/>
  <c r="N3862" i="6"/>
  <c r="N3863" i="6"/>
  <c r="N3864" i="6"/>
  <c r="N3865" i="6"/>
  <c r="N3866" i="6"/>
  <c r="N3867" i="6"/>
  <c r="N3868" i="6"/>
  <c r="N3869" i="6"/>
  <c r="N3870" i="6"/>
  <c r="N3871" i="6"/>
  <c r="N3872" i="6"/>
  <c r="N3873" i="6"/>
  <c r="N3874" i="6"/>
  <c r="N3875" i="6"/>
  <c r="N3876" i="6"/>
  <c r="N3877" i="6"/>
  <c r="N3878" i="6"/>
  <c r="N3879" i="6"/>
  <c r="N3880" i="6"/>
  <c r="N3881" i="6"/>
  <c r="N3882" i="6"/>
  <c r="N3883" i="6"/>
  <c r="N3884" i="6"/>
  <c r="N3885" i="6"/>
  <c r="N3886" i="6"/>
  <c r="N3887" i="6"/>
  <c r="N3888" i="6"/>
  <c r="N3889" i="6"/>
  <c r="N3890" i="6"/>
  <c r="N3891" i="6"/>
  <c r="N3892" i="6"/>
  <c r="N3893" i="6"/>
  <c r="N3894" i="6"/>
  <c r="N3895" i="6"/>
  <c r="N3896" i="6"/>
  <c r="N3897" i="6"/>
  <c r="N3898" i="6"/>
  <c r="N3899" i="6"/>
  <c r="N3900" i="6"/>
  <c r="N3901" i="6"/>
  <c r="N3902" i="6"/>
  <c r="N3903" i="6"/>
  <c r="N3904" i="6"/>
  <c r="N3905" i="6"/>
  <c r="N3906" i="6"/>
  <c r="N3907" i="6"/>
  <c r="N3908" i="6"/>
  <c r="N3909" i="6"/>
  <c r="N3910" i="6"/>
  <c r="N3911" i="6"/>
  <c r="N3912" i="6"/>
  <c r="N3913" i="6"/>
  <c r="N3914" i="6"/>
  <c r="N3915" i="6"/>
  <c r="N3916" i="6"/>
  <c r="N3917" i="6"/>
  <c r="N3918" i="6"/>
  <c r="N3919" i="6"/>
  <c r="N3920" i="6"/>
  <c r="N3921" i="6"/>
  <c r="N3922" i="6"/>
  <c r="N3923" i="6"/>
  <c r="N3924" i="6"/>
  <c r="N3925" i="6"/>
  <c r="N3926" i="6"/>
  <c r="N3927" i="6"/>
  <c r="N3928" i="6"/>
  <c r="N3929" i="6"/>
  <c r="N3930" i="6"/>
  <c r="N3931" i="6"/>
  <c r="N3932" i="6"/>
  <c r="N3933" i="6"/>
  <c r="N3934" i="6"/>
  <c r="N3935" i="6"/>
  <c r="N3936" i="6"/>
  <c r="N3937" i="6"/>
  <c r="N3938" i="6"/>
  <c r="N3939" i="6"/>
  <c r="N3940" i="6"/>
  <c r="N3941" i="6"/>
  <c r="N3942" i="6"/>
  <c r="N3943" i="6"/>
  <c r="N3944" i="6"/>
  <c r="N3945" i="6"/>
  <c r="N3946" i="6"/>
  <c r="N3947" i="6"/>
  <c r="N3948" i="6"/>
  <c r="N3949" i="6"/>
  <c r="N3950" i="6"/>
  <c r="N3951" i="6"/>
  <c r="N3952" i="6"/>
  <c r="N3953" i="6"/>
  <c r="N3954" i="6"/>
  <c r="N3955" i="6"/>
  <c r="N3956" i="6"/>
  <c r="N3957" i="6"/>
  <c r="N3958" i="6"/>
  <c r="N3959" i="6"/>
  <c r="N3960" i="6"/>
  <c r="N3961" i="6"/>
  <c r="N3962" i="6"/>
  <c r="N3963" i="6"/>
  <c r="N3964" i="6"/>
  <c r="N3965" i="6"/>
  <c r="N3966" i="6"/>
  <c r="N3967" i="6"/>
  <c r="N3968" i="6"/>
  <c r="N3969" i="6"/>
  <c r="N3970" i="6"/>
  <c r="N3971" i="6"/>
  <c r="N3972" i="6"/>
  <c r="N3973" i="6"/>
  <c r="N3974" i="6"/>
  <c r="N3975" i="6"/>
  <c r="N3976" i="6"/>
  <c r="N3977" i="6"/>
  <c r="N3978" i="6"/>
  <c r="N3979" i="6"/>
  <c r="N3980" i="6"/>
  <c r="N3981" i="6"/>
  <c r="N3982" i="6"/>
  <c r="N3983" i="6"/>
  <c r="N3984" i="6"/>
  <c r="N3985" i="6"/>
  <c r="N3986" i="6"/>
  <c r="N3987" i="6"/>
  <c r="N3988" i="6"/>
  <c r="N3989" i="6"/>
  <c r="N3990" i="6"/>
  <c r="N3991" i="6"/>
  <c r="N3992" i="6"/>
  <c r="N3993" i="6"/>
  <c r="N3994" i="6"/>
  <c r="N3995" i="6"/>
  <c r="N3996" i="6"/>
  <c r="N3997" i="6"/>
  <c r="N3998" i="6"/>
  <c r="N3999" i="6"/>
  <c r="N4000" i="6"/>
  <c r="N4001" i="6"/>
  <c r="N4002" i="6"/>
  <c r="N4003" i="6"/>
  <c r="N4004" i="6"/>
  <c r="N4005" i="6"/>
  <c r="N4006" i="6"/>
  <c r="N4007" i="6"/>
  <c r="N4008" i="6"/>
  <c r="N4009" i="6"/>
  <c r="N4010" i="6"/>
  <c r="N4011" i="6"/>
  <c r="N4012" i="6"/>
  <c r="N4013" i="6"/>
  <c r="N4014" i="6"/>
  <c r="N4015" i="6"/>
  <c r="N4016" i="6"/>
  <c r="N4017" i="6"/>
  <c r="N4018" i="6"/>
  <c r="N4019" i="6"/>
  <c r="N4020" i="6"/>
  <c r="N4021" i="6"/>
  <c r="N4022" i="6"/>
  <c r="N4023" i="6"/>
  <c r="N4024" i="6"/>
  <c r="N4025" i="6"/>
  <c r="N4026" i="6"/>
  <c r="N4027" i="6"/>
  <c r="N4028" i="6"/>
  <c r="N4029" i="6"/>
  <c r="N4030" i="6"/>
  <c r="N4031" i="6"/>
  <c r="N4032" i="6"/>
  <c r="N4033" i="6"/>
  <c r="N4034" i="6"/>
  <c r="N4035" i="6"/>
  <c r="N4036" i="6"/>
  <c r="N4037" i="6"/>
  <c r="N4038" i="6"/>
  <c r="N4039" i="6"/>
  <c r="N4040" i="6"/>
  <c r="N4041" i="6"/>
  <c r="N4042" i="6"/>
  <c r="N4043" i="6"/>
  <c r="N4044" i="6"/>
  <c r="N4045" i="6"/>
  <c r="N4046" i="6"/>
  <c r="N4047" i="6"/>
  <c r="N4048" i="6"/>
  <c r="N4049" i="6"/>
  <c r="N4050" i="6"/>
  <c r="N4051" i="6"/>
  <c r="N4052" i="6"/>
  <c r="N4053" i="6"/>
  <c r="N4054" i="6"/>
  <c r="N4055" i="6"/>
  <c r="N4056" i="6"/>
  <c r="N4057" i="6"/>
  <c r="N4058" i="6"/>
  <c r="N4059" i="6"/>
  <c r="N4060" i="6"/>
  <c r="N4061" i="6"/>
  <c r="N4062" i="6"/>
  <c r="N4063" i="6"/>
  <c r="N4064" i="6"/>
  <c r="N4065" i="6"/>
  <c r="N4066" i="6"/>
  <c r="N4067" i="6"/>
  <c r="N4068" i="6"/>
  <c r="N4069" i="6"/>
  <c r="N4070" i="6"/>
  <c r="N4071" i="6"/>
  <c r="N4072" i="6"/>
  <c r="N4073" i="6"/>
  <c r="N4074" i="6"/>
  <c r="N4075" i="6"/>
  <c r="N4076" i="6"/>
  <c r="N4077" i="6"/>
  <c r="N4078" i="6"/>
  <c r="N4079" i="6"/>
  <c r="N4080" i="6"/>
  <c r="N4081" i="6"/>
  <c r="N4082" i="6"/>
  <c r="N4083" i="6"/>
  <c r="N4084" i="6"/>
  <c r="N4085" i="6"/>
  <c r="N4086" i="6"/>
  <c r="N4087" i="6"/>
  <c r="N4088" i="6"/>
  <c r="N4089" i="6"/>
  <c r="N4090" i="6"/>
  <c r="N4091" i="6"/>
  <c r="N4092" i="6"/>
  <c r="N4093" i="6"/>
  <c r="N4094" i="6"/>
  <c r="N4095" i="6"/>
  <c r="N4096" i="6"/>
  <c r="N4097" i="6"/>
  <c r="N4098" i="6"/>
  <c r="N4099" i="6"/>
  <c r="N4100" i="6"/>
  <c r="N4101" i="6"/>
  <c r="N4102" i="6"/>
  <c r="N4103" i="6"/>
  <c r="N4104" i="6"/>
  <c r="N4105" i="6"/>
  <c r="N4106" i="6"/>
  <c r="N4107" i="6"/>
  <c r="N4108" i="6"/>
  <c r="N4109" i="6"/>
  <c r="N4110" i="6"/>
  <c r="N4111" i="6"/>
  <c r="N4112" i="6"/>
  <c r="N4113" i="6"/>
  <c r="N4114" i="6"/>
  <c r="N4115" i="6"/>
  <c r="N4116" i="6"/>
  <c r="N4117" i="6"/>
  <c r="N4118" i="6"/>
  <c r="N4119" i="6"/>
  <c r="N4120" i="6"/>
  <c r="N4121" i="6"/>
  <c r="N4122" i="6"/>
  <c r="N4123" i="6"/>
  <c r="N4124" i="6"/>
  <c r="N4125" i="6"/>
  <c r="N4126" i="6"/>
  <c r="N4127" i="6"/>
  <c r="N4128" i="6"/>
  <c r="N4129" i="6"/>
  <c r="N4130" i="6"/>
  <c r="N4131" i="6"/>
  <c r="N4132" i="6"/>
  <c r="N4133" i="6"/>
  <c r="N4134" i="6"/>
  <c r="N4135" i="6"/>
  <c r="N4136" i="6"/>
  <c r="N4137" i="6"/>
  <c r="N4138" i="6"/>
  <c r="N4139" i="6"/>
  <c r="N4140" i="6"/>
  <c r="N4141" i="6"/>
  <c r="N4142" i="6"/>
  <c r="N4143" i="6"/>
  <c r="N4144" i="6"/>
  <c r="N4145" i="6"/>
  <c r="N4146" i="6"/>
  <c r="N4147" i="6"/>
  <c r="N4148" i="6"/>
  <c r="N4149" i="6"/>
  <c r="N4150" i="6"/>
  <c r="N4151" i="6"/>
  <c r="N4152" i="6"/>
  <c r="N4153" i="6"/>
  <c r="N4154" i="6"/>
  <c r="N4155" i="6"/>
  <c r="N4156" i="6"/>
  <c r="N4157" i="6"/>
  <c r="N4158" i="6"/>
  <c r="N4159" i="6"/>
  <c r="N4160" i="6"/>
  <c r="N4161" i="6"/>
  <c r="N4162" i="6"/>
  <c r="N4163" i="6"/>
  <c r="N4164" i="6"/>
  <c r="N4165" i="6"/>
  <c r="N4166" i="6"/>
  <c r="N4167" i="6"/>
  <c r="N4168" i="6"/>
  <c r="N4169" i="6"/>
  <c r="N4170" i="6"/>
  <c r="N4171" i="6"/>
  <c r="N4172" i="6"/>
  <c r="N4173" i="6"/>
  <c r="N4174" i="6"/>
  <c r="N4175" i="6"/>
  <c r="N4176" i="6"/>
  <c r="N4177" i="6"/>
  <c r="N4178" i="6"/>
  <c r="N4179" i="6"/>
  <c r="N4180" i="6"/>
  <c r="N4181" i="6"/>
  <c r="N4182" i="6"/>
  <c r="N4183" i="6"/>
  <c r="N4184" i="6"/>
  <c r="N4185" i="6"/>
  <c r="N4186" i="6"/>
  <c r="N4187" i="6"/>
  <c r="N4188" i="6"/>
  <c r="N4189" i="6"/>
  <c r="N4190" i="6"/>
  <c r="N4191" i="6"/>
  <c r="N4192" i="6"/>
  <c r="N4193" i="6"/>
  <c r="N4194" i="6"/>
  <c r="N4195" i="6"/>
  <c r="N4196" i="6"/>
  <c r="N4197" i="6"/>
  <c r="N4198" i="6"/>
  <c r="N4199" i="6"/>
  <c r="N4200" i="6"/>
  <c r="N4201" i="6"/>
  <c r="N4202" i="6"/>
  <c r="N4203" i="6"/>
  <c r="N4204" i="6"/>
  <c r="N4205" i="6"/>
  <c r="N4206" i="6"/>
  <c r="N4207" i="6"/>
  <c r="N4208" i="6"/>
  <c r="N4209" i="6"/>
  <c r="N4210" i="6"/>
  <c r="N4211" i="6"/>
  <c r="N4212" i="6"/>
  <c r="N4213" i="6"/>
  <c r="N4214" i="6"/>
  <c r="N4215" i="6"/>
  <c r="N4216" i="6"/>
  <c r="N4217" i="6"/>
  <c r="N4218" i="6"/>
  <c r="N4219" i="6"/>
  <c r="N4220" i="6"/>
  <c r="N4221" i="6"/>
  <c r="N4222" i="6"/>
  <c r="N4223" i="6"/>
  <c r="N4224" i="6"/>
  <c r="N4225" i="6"/>
  <c r="N4226" i="6"/>
  <c r="N4227" i="6"/>
  <c r="N4228" i="6"/>
  <c r="N4229" i="6"/>
  <c r="N4230" i="6"/>
  <c r="N4231" i="6"/>
  <c r="N4232" i="6"/>
  <c r="N4233" i="6"/>
  <c r="N4234" i="6"/>
  <c r="N4235" i="6"/>
  <c r="N4236" i="6"/>
  <c r="N4237" i="6"/>
  <c r="N4238" i="6"/>
  <c r="N4239" i="6"/>
  <c r="N4240" i="6"/>
  <c r="N4241" i="6"/>
  <c r="N4242" i="6"/>
  <c r="N4243" i="6"/>
  <c r="N4244" i="6"/>
  <c r="N4245" i="6"/>
  <c r="N4246" i="6"/>
  <c r="N4247" i="6"/>
  <c r="N4248" i="6"/>
  <c r="N4249" i="6"/>
  <c r="N4250" i="6"/>
  <c r="N4251" i="6"/>
  <c r="N4252" i="6"/>
  <c r="N4253" i="6"/>
  <c r="N4254" i="6"/>
  <c r="N4255" i="6"/>
  <c r="N4256" i="6"/>
  <c r="N4257" i="6"/>
  <c r="N4258" i="6"/>
  <c r="N4259" i="6"/>
  <c r="N4260" i="6"/>
  <c r="N4261" i="6"/>
  <c r="N4262" i="6"/>
  <c r="N4263" i="6"/>
  <c r="N4264" i="6"/>
  <c r="N4265" i="6"/>
  <c r="N4266" i="6"/>
  <c r="N4267" i="6"/>
  <c r="N4268" i="6"/>
  <c r="N4269" i="6"/>
  <c r="N4270" i="6"/>
  <c r="N4271" i="6"/>
  <c r="N4272" i="6"/>
  <c r="N4273" i="6"/>
  <c r="N4274" i="6"/>
  <c r="N4275" i="6"/>
  <c r="N4276" i="6"/>
  <c r="N4277" i="6"/>
  <c r="N4278" i="6"/>
  <c r="N4279" i="6"/>
  <c r="N4280" i="6"/>
  <c r="N4281" i="6"/>
  <c r="N4282" i="6"/>
  <c r="N4283" i="6"/>
  <c r="N4284" i="6"/>
  <c r="N4285" i="6"/>
  <c r="N4286" i="6"/>
  <c r="N4287" i="6"/>
  <c r="N4288" i="6"/>
  <c r="N4289" i="6"/>
  <c r="N4290" i="6"/>
  <c r="N4291" i="6"/>
  <c r="N4292" i="6"/>
  <c r="N4293" i="6"/>
  <c r="N4294" i="6"/>
  <c r="N4295" i="6"/>
  <c r="N4296" i="6"/>
  <c r="N4297" i="6"/>
  <c r="N4298" i="6"/>
  <c r="N4299" i="6"/>
  <c r="N4300" i="6"/>
  <c r="N4301" i="6"/>
  <c r="N4302" i="6"/>
  <c r="N4303" i="6"/>
  <c r="N4304" i="6"/>
  <c r="N4305" i="6"/>
  <c r="N4306" i="6"/>
  <c r="N4307" i="6"/>
  <c r="N4308" i="6"/>
  <c r="N4309" i="6"/>
  <c r="N4310" i="6"/>
  <c r="N4311" i="6"/>
  <c r="N4312" i="6"/>
  <c r="N4313" i="6"/>
  <c r="N4314" i="6"/>
  <c r="N4315" i="6"/>
  <c r="N4316" i="6"/>
  <c r="N4317" i="6"/>
  <c r="N4318" i="6"/>
  <c r="N4319" i="6"/>
  <c r="N4320" i="6"/>
  <c r="N4321" i="6"/>
  <c r="N4322" i="6"/>
  <c r="N4323" i="6"/>
  <c r="N4324" i="6"/>
  <c r="N4325" i="6"/>
  <c r="N4326" i="6"/>
  <c r="N4327" i="6"/>
  <c r="N4328" i="6"/>
  <c r="N4329" i="6"/>
  <c r="N4330" i="6"/>
  <c r="N4331" i="6"/>
  <c r="N4332" i="6"/>
  <c r="N4333" i="6"/>
  <c r="N4334" i="6"/>
  <c r="N4335" i="6"/>
  <c r="N4336" i="6"/>
  <c r="N4337" i="6"/>
  <c r="N4338" i="6"/>
  <c r="N4339" i="6"/>
  <c r="N4340" i="6"/>
  <c r="N4341" i="6"/>
  <c r="N4342" i="6"/>
  <c r="N4343" i="6"/>
  <c r="N4344" i="6"/>
  <c r="N4345" i="6"/>
  <c r="N4346" i="6"/>
  <c r="N4347" i="6"/>
  <c r="N4348" i="6"/>
  <c r="N4349" i="6"/>
  <c r="N4350" i="6"/>
  <c r="N4351" i="6"/>
  <c r="N4352" i="6"/>
  <c r="N4353" i="6"/>
  <c r="N4354" i="6"/>
  <c r="N4355" i="6"/>
  <c r="N4356" i="6"/>
  <c r="N4357" i="6"/>
  <c r="N4358" i="6"/>
  <c r="N4359" i="6"/>
  <c r="N4360" i="6"/>
  <c r="N4361" i="6"/>
  <c r="N4362" i="6"/>
  <c r="N4363" i="6"/>
  <c r="N4364" i="6"/>
  <c r="N4365" i="6"/>
  <c r="N4366" i="6"/>
  <c r="N4367" i="6"/>
  <c r="N4368" i="6"/>
  <c r="N4369" i="6"/>
  <c r="N4370" i="6"/>
  <c r="N4371" i="6"/>
  <c r="N4372" i="6"/>
  <c r="N4373" i="6"/>
  <c r="N4374" i="6"/>
  <c r="N4375" i="6"/>
  <c r="N4376" i="6"/>
  <c r="N4377" i="6"/>
  <c r="N4378" i="6"/>
  <c r="N4379" i="6"/>
  <c r="N4380" i="6"/>
  <c r="N4381" i="6"/>
  <c r="N4382" i="6"/>
  <c r="N4383" i="6"/>
  <c r="N4384" i="6"/>
  <c r="N4385" i="6"/>
  <c r="N4386" i="6"/>
  <c r="N4387" i="6"/>
  <c r="N4388" i="6"/>
  <c r="N4389" i="6"/>
  <c r="N4390" i="6"/>
  <c r="N4391" i="6"/>
  <c r="N4392" i="6"/>
  <c r="N4393" i="6"/>
  <c r="N4394" i="6"/>
  <c r="N4395" i="6"/>
  <c r="N4396" i="6"/>
  <c r="N4397" i="6"/>
  <c r="N4398" i="6"/>
  <c r="N4399" i="6"/>
  <c r="N4400" i="6"/>
  <c r="N4401" i="6"/>
  <c r="N4402" i="6"/>
  <c r="N4403" i="6"/>
  <c r="N4404" i="6"/>
  <c r="N4405" i="6"/>
  <c r="N4406" i="6"/>
  <c r="N4407" i="6"/>
  <c r="N4408" i="6"/>
  <c r="N4409" i="6"/>
  <c r="N4410" i="6"/>
  <c r="N4411" i="6"/>
  <c r="N4412" i="6"/>
  <c r="N4413" i="6"/>
  <c r="N4414" i="6"/>
  <c r="N4415" i="6"/>
  <c r="N4416" i="6"/>
  <c r="N4417" i="6"/>
  <c r="N4418" i="6"/>
  <c r="N4419" i="6"/>
  <c r="N4420" i="6"/>
  <c r="N4421" i="6"/>
  <c r="N4422" i="6"/>
  <c r="N4423" i="6"/>
  <c r="N4424" i="6"/>
  <c r="N4425" i="6"/>
  <c r="N4426" i="6"/>
  <c r="N4427" i="6"/>
  <c r="N4428" i="6"/>
  <c r="N4429" i="6"/>
  <c r="N4430" i="6"/>
  <c r="N4431" i="6"/>
  <c r="N4432" i="6"/>
  <c r="N4433" i="6"/>
  <c r="N4434" i="6"/>
  <c r="N4435" i="6"/>
  <c r="N4436" i="6"/>
  <c r="N4437" i="6"/>
  <c r="N4438" i="6"/>
  <c r="N4439" i="6"/>
  <c r="N4440" i="6"/>
  <c r="N4441" i="6"/>
  <c r="N4442" i="6"/>
  <c r="N4443" i="6"/>
  <c r="N4444" i="6"/>
  <c r="N4445" i="6"/>
  <c r="N4446" i="6"/>
  <c r="N4447" i="6"/>
  <c r="N4448" i="6"/>
  <c r="N4449" i="6"/>
  <c r="N4450" i="6"/>
  <c r="N4451" i="6"/>
  <c r="N4452" i="6"/>
  <c r="N4453" i="6"/>
  <c r="N4454" i="6"/>
  <c r="N4455" i="6"/>
  <c r="N4456" i="6"/>
  <c r="N4457" i="6"/>
  <c r="N4458" i="6"/>
  <c r="N4459" i="6"/>
  <c r="N4460" i="6"/>
  <c r="N4461" i="6"/>
  <c r="N4462" i="6"/>
  <c r="N4463" i="6"/>
  <c r="N4464" i="6"/>
  <c r="N4465" i="6"/>
  <c r="N4466" i="6"/>
  <c r="N4467" i="6"/>
  <c r="N4468" i="6"/>
  <c r="N4469" i="6"/>
  <c r="N4470" i="6"/>
  <c r="N4471" i="6"/>
  <c r="N4472" i="6"/>
  <c r="N4473" i="6"/>
  <c r="N4474" i="6"/>
  <c r="N4475" i="6"/>
  <c r="N4476" i="6"/>
  <c r="N4477" i="6"/>
  <c r="N4478" i="6"/>
  <c r="N4479" i="6"/>
  <c r="N4480" i="6"/>
  <c r="N4481" i="6"/>
  <c r="N4482" i="6"/>
  <c r="N4483" i="6"/>
  <c r="N4484" i="6"/>
  <c r="N4485" i="6"/>
  <c r="N4486" i="6"/>
  <c r="N4487" i="6"/>
  <c r="N4488" i="6"/>
  <c r="N4489" i="6"/>
  <c r="N4490" i="6"/>
  <c r="N4491" i="6"/>
  <c r="N4492" i="6"/>
  <c r="N4493" i="6"/>
  <c r="N4494" i="6"/>
  <c r="N4495" i="6"/>
  <c r="N4496" i="6"/>
  <c r="N4497" i="6"/>
  <c r="N4498" i="6"/>
  <c r="N4499" i="6"/>
  <c r="N4500" i="6"/>
  <c r="N4501" i="6"/>
  <c r="N4502" i="6"/>
  <c r="N4503" i="6"/>
  <c r="N4504" i="6"/>
  <c r="N4505" i="6"/>
  <c r="N4506" i="6"/>
  <c r="N4507" i="6"/>
  <c r="N4508" i="6"/>
  <c r="N4509" i="6"/>
  <c r="N4510" i="6"/>
  <c r="N4511" i="6"/>
  <c r="N4512" i="6"/>
  <c r="N4513" i="6"/>
  <c r="N4514" i="6"/>
  <c r="N4515" i="6"/>
  <c r="N4516" i="6"/>
  <c r="N4517" i="6"/>
  <c r="N4518" i="6"/>
  <c r="N4519" i="6"/>
  <c r="N4520" i="6"/>
  <c r="N4521" i="6"/>
  <c r="N4522" i="6"/>
  <c r="N4523" i="6"/>
  <c r="N4524" i="6"/>
  <c r="N4525" i="6"/>
  <c r="N4526" i="6"/>
  <c r="N4527" i="6"/>
  <c r="N4528" i="6"/>
  <c r="N4529" i="6"/>
  <c r="N4530" i="6"/>
  <c r="N4531" i="6"/>
  <c r="N4532" i="6"/>
  <c r="N4533" i="6"/>
  <c r="N4534" i="6"/>
  <c r="N4535" i="6"/>
  <c r="N4536" i="6"/>
  <c r="N4537" i="6"/>
  <c r="N4538" i="6"/>
  <c r="N4539" i="6"/>
  <c r="N4540" i="6"/>
  <c r="N4541" i="6"/>
  <c r="N4542" i="6"/>
  <c r="N4543" i="6"/>
  <c r="N4544" i="6"/>
  <c r="N4545" i="6"/>
  <c r="N4546" i="6"/>
  <c r="N4547" i="6"/>
  <c r="N4548" i="6"/>
  <c r="N4549" i="6"/>
  <c r="N4550" i="6"/>
  <c r="N4551" i="6"/>
  <c r="N4552" i="6"/>
  <c r="N4553" i="6"/>
  <c r="N4554" i="6"/>
  <c r="N4555" i="6"/>
  <c r="N4556" i="6"/>
  <c r="N4557" i="6"/>
  <c r="N4558" i="6"/>
  <c r="N4559" i="6"/>
  <c r="N4560" i="6"/>
  <c r="N4561" i="6"/>
  <c r="N4562" i="6"/>
  <c r="N4563" i="6"/>
  <c r="N4564" i="6"/>
  <c r="N4565" i="6"/>
  <c r="N4566" i="6"/>
  <c r="N4567" i="6"/>
  <c r="N4568" i="6"/>
  <c r="N4569" i="6"/>
  <c r="N4570" i="6"/>
  <c r="N4571" i="6"/>
  <c r="N4572" i="6"/>
  <c r="N4573" i="6"/>
  <c r="N4574" i="6"/>
  <c r="N4575" i="6"/>
  <c r="N4576" i="6"/>
  <c r="N4577" i="6"/>
  <c r="N4578" i="6"/>
  <c r="N4579" i="6"/>
  <c r="N4580" i="6"/>
  <c r="N4581" i="6"/>
  <c r="N4582" i="6"/>
  <c r="N4583" i="6"/>
  <c r="N4584" i="6"/>
  <c r="N4585" i="6"/>
  <c r="N4586" i="6"/>
  <c r="N4587" i="6"/>
  <c r="N4588" i="6"/>
  <c r="N4589" i="6"/>
  <c r="N4590" i="6"/>
  <c r="N4591" i="6"/>
  <c r="N4592" i="6"/>
  <c r="N4593" i="6"/>
  <c r="N4594" i="6"/>
  <c r="N4595" i="6"/>
  <c r="N4596" i="6"/>
  <c r="N4597" i="6"/>
  <c r="N4598" i="6"/>
  <c r="N4599" i="6"/>
  <c r="N4600" i="6"/>
  <c r="N4601" i="6"/>
  <c r="N4602" i="6"/>
  <c r="N4603" i="6"/>
  <c r="N4604" i="6"/>
  <c r="N4605" i="6"/>
  <c r="N4606" i="6"/>
  <c r="N4607" i="6"/>
  <c r="N4608" i="6"/>
  <c r="N4609" i="6"/>
  <c r="N4610" i="6"/>
  <c r="N4611" i="6"/>
  <c r="N4612" i="6"/>
  <c r="N4613" i="6"/>
  <c r="N4614" i="6"/>
  <c r="N4615" i="6"/>
  <c r="N4616" i="6"/>
  <c r="N4617" i="6"/>
  <c r="N4618" i="6"/>
  <c r="N4619" i="6"/>
  <c r="N4620" i="6"/>
  <c r="N4621" i="6"/>
  <c r="N4622" i="6"/>
  <c r="N4623" i="6"/>
  <c r="N4624" i="6"/>
  <c r="N4625" i="6"/>
  <c r="N4626" i="6"/>
  <c r="N4627" i="6"/>
  <c r="N4628" i="6"/>
  <c r="N4629" i="6"/>
  <c r="N4630" i="6"/>
  <c r="N4631" i="6"/>
  <c r="N4632" i="6"/>
  <c r="N4633" i="6"/>
  <c r="N4634" i="6"/>
  <c r="N4635" i="6"/>
  <c r="N4636" i="6"/>
  <c r="N4637" i="6"/>
  <c r="N4638" i="6"/>
  <c r="N4639" i="6"/>
  <c r="N4640" i="6"/>
  <c r="N4641" i="6"/>
  <c r="N4642" i="6"/>
  <c r="N4643" i="6"/>
  <c r="N4644" i="6"/>
  <c r="N4645" i="6"/>
  <c r="N4646" i="6"/>
  <c r="N4647" i="6"/>
  <c r="N4648" i="6"/>
  <c r="N4649" i="6"/>
  <c r="N4650" i="6"/>
  <c r="N4651" i="6"/>
  <c r="N4652" i="6"/>
  <c r="N4653" i="6"/>
  <c r="N4654" i="6"/>
  <c r="N4655" i="6"/>
  <c r="N4656" i="6"/>
  <c r="N4657" i="6"/>
  <c r="N4658" i="6"/>
  <c r="N4659" i="6"/>
  <c r="N4660" i="6"/>
  <c r="N4661" i="6"/>
  <c r="N4662" i="6"/>
  <c r="N4663" i="6"/>
  <c r="N4664" i="6"/>
  <c r="N4665" i="6"/>
  <c r="N4666" i="6"/>
  <c r="N4667" i="6"/>
  <c r="N4668" i="6"/>
  <c r="N4669" i="6"/>
  <c r="N4670" i="6"/>
  <c r="N4671" i="6"/>
  <c r="N4672" i="6"/>
  <c r="N4673" i="6"/>
  <c r="N4674" i="6"/>
  <c r="N4675" i="6"/>
  <c r="N4676" i="6"/>
  <c r="N4677" i="6"/>
  <c r="N4678" i="6"/>
  <c r="N4679" i="6"/>
  <c r="N4680" i="6"/>
  <c r="N4681" i="6"/>
  <c r="N4682" i="6"/>
  <c r="N4683" i="6"/>
  <c r="N4684" i="6"/>
  <c r="N4685" i="6"/>
  <c r="N4686" i="6"/>
  <c r="N4687" i="6"/>
  <c r="N4688" i="6"/>
  <c r="N4689" i="6"/>
  <c r="N4690" i="6"/>
  <c r="N4691" i="6"/>
  <c r="N4692" i="6"/>
  <c r="N4693" i="6"/>
  <c r="N4694" i="6"/>
  <c r="N4695" i="6"/>
  <c r="N4696" i="6"/>
  <c r="N4697" i="6"/>
  <c r="N4698" i="6"/>
  <c r="N4699" i="6"/>
  <c r="N4700" i="6"/>
  <c r="N4701" i="6"/>
  <c r="N4702" i="6"/>
  <c r="N4703" i="6"/>
  <c r="N4704" i="6"/>
  <c r="N4705" i="6"/>
  <c r="N4706" i="6"/>
  <c r="N4707" i="6"/>
  <c r="N4708" i="6"/>
  <c r="N4709" i="6"/>
  <c r="N4710" i="6"/>
  <c r="N4711" i="6"/>
  <c r="N4712" i="6"/>
  <c r="N4713" i="6"/>
  <c r="N4714" i="6"/>
  <c r="N4715" i="6"/>
  <c r="N4716" i="6"/>
  <c r="N4717" i="6"/>
  <c r="N4718" i="6"/>
  <c r="N4719" i="6"/>
  <c r="N4720" i="6"/>
  <c r="N4721" i="6"/>
  <c r="N4722" i="6"/>
  <c r="N4723" i="6"/>
  <c r="N4724" i="6"/>
  <c r="N4725" i="6"/>
  <c r="N4726" i="6"/>
  <c r="N4727" i="6"/>
  <c r="N4728" i="6"/>
  <c r="N4729" i="6"/>
  <c r="N4730" i="6"/>
  <c r="N4731" i="6"/>
  <c r="N4732" i="6"/>
  <c r="N4733" i="6"/>
  <c r="N4734" i="6"/>
  <c r="N4735" i="6"/>
  <c r="N4736" i="6"/>
  <c r="N4737" i="6"/>
  <c r="N4738" i="6"/>
  <c r="N4739" i="6"/>
  <c r="N4740" i="6"/>
  <c r="N4741" i="6"/>
  <c r="N4742" i="6"/>
  <c r="N4743" i="6"/>
  <c r="N4744" i="6"/>
  <c r="N4745" i="6"/>
  <c r="N4746" i="6"/>
  <c r="N4747" i="6"/>
  <c r="N4748" i="6"/>
  <c r="N4749" i="6"/>
  <c r="N4750" i="6"/>
  <c r="N4751" i="6"/>
  <c r="N4752" i="6"/>
  <c r="N4753" i="6"/>
  <c r="N4754" i="6"/>
  <c r="N4755" i="6"/>
  <c r="N4756" i="6"/>
  <c r="N4757" i="6"/>
  <c r="N4758" i="6"/>
  <c r="N4759" i="6"/>
  <c r="N4760" i="6"/>
  <c r="N4761" i="6"/>
  <c r="N4762" i="6"/>
  <c r="N4763" i="6"/>
  <c r="N4764" i="6"/>
  <c r="N4765" i="6"/>
  <c r="N4766" i="6"/>
  <c r="N4767" i="6"/>
  <c r="N4768" i="6"/>
  <c r="N4769" i="6"/>
  <c r="N4770" i="6"/>
  <c r="N4771" i="6"/>
  <c r="N4772" i="6"/>
  <c r="N4773" i="6"/>
  <c r="N4774" i="6"/>
  <c r="N4775" i="6"/>
  <c r="N4776" i="6"/>
  <c r="N4777" i="6"/>
  <c r="N4778" i="6"/>
  <c r="N4779" i="6"/>
  <c r="N4780" i="6"/>
  <c r="N4781" i="6"/>
  <c r="N4782" i="6"/>
  <c r="N4783" i="6"/>
  <c r="N4784" i="6"/>
  <c r="N4785" i="6"/>
  <c r="N4786" i="6"/>
  <c r="N4787" i="6"/>
  <c r="N4788" i="6"/>
  <c r="N4789" i="6"/>
  <c r="N4790" i="6"/>
  <c r="N4791" i="6"/>
  <c r="N4792" i="6"/>
  <c r="N4793" i="6"/>
  <c r="N4794" i="6"/>
  <c r="N4795" i="6"/>
  <c r="N4796" i="6"/>
  <c r="N4797" i="6"/>
  <c r="N4798" i="6"/>
  <c r="N4799" i="6"/>
  <c r="N4800" i="6"/>
  <c r="N4801" i="6"/>
  <c r="N4802" i="6"/>
  <c r="N4803" i="6"/>
  <c r="N4804" i="6"/>
  <c r="N4805" i="6"/>
  <c r="N4806" i="6"/>
  <c r="N4807" i="6"/>
  <c r="N4808" i="6"/>
  <c r="N4809" i="6"/>
  <c r="N4810" i="6"/>
  <c r="N4811" i="6"/>
  <c r="N4812" i="6"/>
  <c r="N4813" i="6"/>
  <c r="N4814" i="6"/>
  <c r="N4815" i="6"/>
  <c r="N4816" i="6"/>
  <c r="N4817" i="6"/>
  <c r="N4818" i="6"/>
  <c r="N4819" i="6"/>
  <c r="N4820" i="6"/>
  <c r="N4821" i="6"/>
  <c r="N4822" i="6"/>
  <c r="N4823" i="6"/>
  <c r="N4824" i="6"/>
  <c r="N4825" i="6"/>
  <c r="N4826" i="6"/>
  <c r="N4827" i="6"/>
  <c r="N4828" i="6"/>
  <c r="N4829" i="6"/>
  <c r="N4830" i="6"/>
  <c r="N4831" i="6"/>
  <c r="N4832" i="6"/>
  <c r="N4833" i="6"/>
  <c r="N4834" i="6"/>
  <c r="N4835" i="6"/>
  <c r="N4836" i="6"/>
  <c r="N4837" i="6"/>
  <c r="N4838" i="6"/>
  <c r="N4839" i="6"/>
  <c r="N4840" i="6"/>
  <c r="N4841" i="6"/>
  <c r="N4842" i="6"/>
  <c r="N4843" i="6"/>
  <c r="N4844" i="6"/>
  <c r="N4845" i="6"/>
  <c r="N4846" i="6"/>
  <c r="N4847" i="6"/>
  <c r="N4848" i="6"/>
  <c r="N4849" i="6"/>
  <c r="N4850" i="6"/>
  <c r="N4851" i="6"/>
  <c r="N4852" i="6"/>
  <c r="N4853" i="6"/>
  <c r="N4854" i="6"/>
  <c r="N4855" i="6"/>
  <c r="N4856" i="6"/>
  <c r="N4857" i="6"/>
  <c r="N4858" i="6"/>
  <c r="N4859" i="6"/>
  <c r="N4860" i="6"/>
  <c r="N4861" i="6"/>
  <c r="N4862" i="6"/>
  <c r="N4863" i="6"/>
  <c r="N4864" i="6"/>
  <c r="N4865" i="6"/>
  <c r="N4866" i="6"/>
  <c r="N4867" i="6"/>
  <c r="N4868" i="6"/>
  <c r="N4869" i="6"/>
  <c r="N4870" i="6"/>
  <c r="N4871" i="6"/>
  <c r="N4872" i="6"/>
  <c r="N4873" i="6"/>
  <c r="N4874" i="6"/>
  <c r="N4875" i="6"/>
  <c r="N4876" i="6"/>
  <c r="N4877" i="6"/>
  <c r="N4878" i="6"/>
  <c r="N4879" i="6"/>
  <c r="N4880" i="6"/>
  <c r="N4881" i="6"/>
  <c r="N4882" i="6"/>
  <c r="N4883" i="6"/>
  <c r="N4884" i="6"/>
  <c r="N4885" i="6"/>
  <c r="N4886" i="6"/>
  <c r="N4887" i="6"/>
  <c r="N4888" i="6"/>
  <c r="N4889" i="6"/>
  <c r="N4890" i="6"/>
  <c r="N4891" i="6"/>
  <c r="N4892" i="6"/>
  <c r="N4893" i="6"/>
  <c r="N4894" i="6"/>
  <c r="N4895" i="6"/>
  <c r="N4896" i="6"/>
  <c r="N4897" i="6"/>
  <c r="N4898" i="6"/>
  <c r="N4899" i="6"/>
  <c r="N4900" i="6"/>
  <c r="N4901" i="6"/>
  <c r="N4902" i="6"/>
  <c r="N4903" i="6"/>
  <c r="N4904" i="6"/>
  <c r="N4905" i="6"/>
  <c r="N4906" i="6"/>
  <c r="N4907" i="6"/>
  <c r="N4908" i="6"/>
  <c r="N4909" i="6"/>
  <c r="N4910" i="6"/>
  <c r="N4911" i="6"/>
  <c r="N4912" i="6"/>
  <c r="N4913" i="6"/>
  <c r="N4914" i="6"/>
  <c r="N4915" i="6"/>
  <c r="N4916" i="6"/>
  <c r="N4917" i="6"/>
  <c r="N4918" i="6"/>
  <c r="N4919" i="6"/>
  <c r="N4920" i="6"/>
  <c r="N4921" i="6"/>
  <c r="N4922" i="6"/>
  <c r="N4923" i="6"/>
  <c r="N4924" i="6"/>
  <c r="N4925" i="6"/>
  <c r="N4926" i="6"/>
  <c r="N4927" i="6"/>
  <c r="N4928" i="6"/>
  <c r="N4929" i="6"/>
  <c r="N4930" i="6"/>
  <c r="N4931" i="6"/>
  <c r="N4932" i="6"/>
  <c r="N4933" i="6"/>
  <c r="N4934" i="6"/>
  <c r="N4935" i="6"/>
  <c r="N4936" i="6"/>
  <c r="N4937" i="6"/>
  <c r="N4938" i="6"/>
  <c r="N4939" i="6"/>
  <c r="N4940" i="6"/>
  <c r="N4941" i="6"/>
  <c r="N4942" i="6"/>
  <c r="N4943" i="6"/>
  <c r="N4944" i="6"/>
  <c r="N4945" i="6"/>
  <c r="N4946" i="6"/>
  <c r="N4947" i="6"/>
  <c r="N4948" i="6"/>
  <c r="N4949" i="6"/>
  <c r="N4950" i="6"/>
  <c r="N4951" i="6"/>
  <c r="N4952" i="6"/>
  <c r="N4953" i="6"/>
  <c r="N4954" i="6"/>
  <c r="N4955" i="6"/>
  <c r="N4956" i="6"/>
  <c r="N4957" i="6"/>
  <c r="N4958" i="6"/>
  <c r="N4959" i="6"/>
  <c r="N4960" i="6"/>
  <c r="N4961" i="6"/>
  <c r="N4962" i="6"/>
  <c r="N4963" i="6"/>
  <c r="N4964" i="6"/>
  <c r="N4965" i="6"/>
  <c r="N4966" i="6"/>
  <c r="N4967" i="6"/>
  <c r="N4968" i="6"/>
  <c r="N4969" i="6"/>
  <c r="N4970" i="6"/>
  <c r="N4971" i="6"/>
  <c r="N4972" i="6"/>
  <c r="N4973" i="6"/>
  <c r="N4974" i="6"/>
  <c r="N4975" i="6"/>
  <c r="N4976" i="6"/>
  <c r="N4977" i="6"/>
  <c r="N4978" i="6"/>
  <c r="N4979" i="6"/>
  <c r="N4980" i="6"/>
  <c r="N4981" i="6"/>
  <c r="N4982" i="6"/>
  <c r="N4983" i="6"/>
  <c r="N4984" i="6"/>
  <c r="N4985" i="6"/>
  <c r="N4986" i="6"/>
  <c r="N4987" i="6"/>
  <c r="N4988" i="6"/>
  <c r="N4989" i="6"/>
  <c r="N4990" i="6"/>
  <c r="N4991" i="6"/>
  <c r="N4992" i="6"/>
  <c r="N4993" i="6"/>
  <c r="N4994" i="6"/>
  <c r="N4995" i="6"/>
  <c r="N4996" i="6"/>
  <c r="N4997" i="6"/>
  <c r="N4998" i="6"/>
  <c r="N4999" i="6"/>
  <c r="N5000" i="6"/>
  <c r="N5001" i="6"/>
  <c r="N5002" i="6"/>
  <c r="N5003" i="6"/>
  <c r="N5004" i="6"/>
  <c r="N5005" i="6"/>
  <c r="N5006" i="6"/>
  <c r="N5007" i="6"/>
  <c r="N5008" i="6"/>
  <c r="N5009" i="6"/>
  <c r="N5010" i="6"/>
  <c r="N5011" i="6"/>
  <c r="N5012" i="6"/>
  <c r="N5013" i="6"/>
  <c r="N5014" i="6"/>
  <c r="N5015" i="6"/>
  <c r="N5016" i="6"/>
  <c r="N5017" i="6"/>
  <c r="N5018" i="6"/>
  <c r="N5019" i="6"/>
  <c r="N5020" i="6"/>
  <c r="N5021" i="6"/>
  <c r="N5022" i="6"/>
  <c r="N5023" i="6"/>
  <c r="N5024" i="6"/>
  <c r="N5025" i="6"/>
  <c r="N5026" i="6"/>
  <c r="N5027" i="6"/>
  <c r="N5028" i="6"/>
  <c r="N5029" i="6"/>
  <c r="N5030" i="6"/>
  <c r="N5031" i="6"/>
  <c r="N5032" i="6"/>
  <c r="N5033" i="6"/>
  <c r="N5034" i="6"/>
  <c r="N5035" i="6"/>
  <c r="N5036" i="6"/>
  <c r="N5037" i="6"/>
  <c r="N5038" i="6"/>
  <c r="N5039" i="6"/>
  <c r="N5040" i="6"/>
  <c r="N5041" i="6"/>
  <c r="N5042" i="6"/>
  <c r="N5043" i="6"/>
  <c r="N5044" i="6"/>
  <c r="N5045" i="6"/>
  <c r="N5046" i="6"/>
  <c r="N5047" i="6"/>
  <c r="N5048" i="6"/>
  <c r="N5049" i="6"/>
  <c r="N5050" i="6"/>
  <c r="N5051" i="6"/>
  <c r="N5052" i="6"/>
  <c r="N5053" i="6"/>
  <c r="N5054" i="6"/>
  <c r="N5055" i="6"/>
  <c r="N5056" i="6"/>
  <c r="N5057" i="6"/>
  <c r="N5058" i="6"/>
  <c r="N5059" i="6"/>
  <c r="N5060" i="6"/>
  <c r="N5061" i="6"/>
  <c r="N5062" i="6"/>
  <c r="N5063" i="6"/>
  <c r="N5064" i="6"/>
  <c r="N5065" i="6"/>
  <c r="N5066" i="6"/>
  <c r="N5067" i="6"/>
  <c r="N5068" i="6"/>
  <c r="N5069" i="6"/>
  <c r="N5070" i="6"/>
  <c r="N5071" i="6"/>
  <c r="N5072" i="6"/>
  <c r="N5073" i="6"/>
  <c r="N5074" i="6"/>
  <c r="N5075" i="6"/>
  <c r="N5076" i="6"/>
  <c r="N5077" i="6"/>
  <c r="N5078" i="6"/>
  <c r="N5079" i="6"/>
  <c r="N5080" i="6"/>
  <c r="N5081" i="6"/>
  <c r="N5082" i="6"/>
  <c r="N5083" i="6"/>
  <c r="N5084" i="6"/>
  <c r="N5085" i="6"/>
  <c r="N5086" i="6"/>
  <c r="N5087" i="6"/>
  <c r="N5088" i="6"/>
  <c r="N5089" i="6"/>
  <c r="N5090" i="6"/>
  <c r="N5091" i="6"/>
  <c r="N5092" i="6"/>
  <c r="N5093" i="6"/>
  <c r="N5094" i="6"/>
  <c r="N5095" i="6"/>
  <c r="N5096" i="6"/>
  <c r="N5097" i="6"/>
  <c r="N5098" i="6"/>
  <c r="N5099" i="6"/>
  <c r="N5100" i="6"/>
  <c r="N5101" i="6"/>
  <c r="N5102" i="6"/>
  <c r="N5103" i="6"/>
  <c r="N5104" i="6"/>
  <c r="N5105" i="6"/>
  <c r="N5106" i="6"/>
  <c r="N5107" i="6"/>
  <c r="N5108" i="6"/>
  <c r="N5109" i="6"/>
  <c r="N5110" i="6"/>
  <c r="N5111" i="6"/>
  <c r="N5112" i="6"/>
  <c r="N5113" i="6"/>
  <c r="N5114" i="6"/>
  <c r="N5115" i="6"/>
  <c r="N5116" i="6"/>
  <c r="N5117" i="6"/>
  <c r="N5118" i="6"/>
  <c r="N5119" i="6"/>
  <c r="N5120" i="6"/>
  <c r="N5121" i="6"/>
  <c r="N5122" i="6"/>
  <c r="N5123" i="6"/>
  <c r="N5124" i="6"/>
  <c r="N5125" i="6"/>
  <c r="N5126" i="6"/>
  <c r="N5127" i="6"/>
  <c r="N5128" i="6"/>
  <c r="N5129" i="6"/>
  <c r="N5130" i="6"/>
  <c r="N5131" i="6"/>
  <c r="N5132" i="6"/>
  <c r="N5133" i="6"/>
  <c r="N5134" i="6"/>
  <c r="N5135" i="6"/>
  <c r="N5136" i="6"/>
  <c r="N5137" i="6"/>
  <c r="N5138" i="6"/>
  <c r="N5139" i="6"/>
  <c r="N5140" i="6"/>
  <c r="N5141" i="6"/>
  <c r="N5142" i="6"/>
  <c r="N5143" i="6"/>
  <c r="N5144" i="6"/>
  <c r="N5145" i="6"/>
  <c r="N5146" i="6"/>
  <c r="N5147" i="6"/>
  <c r="N5148" i="6"/>
  <c r="N5149" i="6"/>
  <c r="N5150" i="6"/>
  <c r="N5151" i="6"/>
  <c r="N5152" i="6"/>
  <c r="N5153" i="6"/>
  <c r="N5154" i="6"/>
  <c r="N5155" i="6"/>
  <c r="N5156" i="6"/>
  <c r="N5157" i="6"/>
  <c r="N5158" i="6"/>
  <c r="N5159" i="6"/>
  <c r="N5160" i="6"/>
  <c r="N5161" i="6"/>
  <c r="N5162" i="6"/>
  <c r="N5163" i="6"/>
  <c r="N5164" i="6"/>
  <c r="N5165" i="6"/>
  <c r="N5166" i="6"/>
  <c r="N5167" i="6"/>
  <c r="N5168" i="6"/>
  <c r="N5169" i="6"/>
  <c r="N5170" i="6"/>
  <c r="N5171" i="6"/>
  <c r="N5172" i="6"/>
  <c r="N5173" i="6"/>
  <c r="N5174" i="6"/>
  <c r="N5175" i="6"/>
  <c r="N5176" i="6"/>
  <c r="N5177" i="6"/>
  <c r="N5178" i="6"/>
  <c r="N5179" i="6"/>
  <c r="N5180" i="6"/>
  <c r="N5181" i="6"/>
  <c r="N5182" i="6"/>
  <c r="N5183" i="6"/>
  <c r="N5184" i="6"/>
  <c r="N5185" i="6"/>
  <c r="N5186" i="6"/>
  <c r="N5187" i="6"/>
  <c r="N5188" i="6"/>
  <c r="N5189" i="6"/>
  <c r="N5190" i="6"/>
  <c r="N5191" i="6"/>
  <c r="N5192" i="6"/>
  <c r="N5193" i="6"/>
  <c r="N5194" i="6"/>
  <c r="N5195" i="6"/>
  <c r="N5196" i="6"/>
  <c r="N5197" i="6"/>
  <c r="N5198" i="6"/>
  <c r="N5199" i="6"/>
  <c r="N5200" i="6"/>
  <c r="N5201" i="6"/>
  <c r="N5202" i="6"/>
  <c r="N5203" i="6"/>
  <c r="N5204" i="6"/>
  <c r="N5205" i="6"/>
  <c r="N5206" i="6"/>
  <c r="N5207" i="6"/>
  <c r="N5208" i="6"/>
  <c r="N5209" i="6"/>
  <c r="N5210" i="6"/>
  <c r="N5211" i="6"/>
  <c r="N5212" i="6"/>
  <c r="N5213" i="6"/>
  <c r="N5214" i="6"/>
  <c r="N5215" i="6"/>
  <c r="N5216" i="6"/>
  <c r="N5217" i="6"/>
  <c r="N5218" i="6"/>
  <c r="N5219" i="6"/>
  <c r="N5220" i="6"/>
  <c r="N5221" i="6"/>
  <c r="N5222" i="6"/>
  <c r="N5223" i="6"/>
  <c r="N5224" i="6"/>
  <c r="N5225" i="6"/>
  <c r="N5226" i="6"/>
  <c r="N5227" i="6"/>
  <c r="N5228" i="6"/>
  <c r="N5229" i="6"/>
  <c r="N5230" i="6"/>
  <c r="N5231" i="6"/>
  <c r="N5232" i="6"/>
  <c r="N5233" i="6"/>
  <c r="N5234" i="6"/>
  <c r="N5235" i="6"/>
  <c r="N5236" i="6"/>
  <c r="N5237" i="6"/>
  <c r="N5238" i="6"/>
  <c r="N5239" i="6"/>
  <c r="N5240" i="6"/>
  <c r="N5241" i="6"/>
  <c r="N5242" i="6"/>
  <c r="N5243" i="6"/>
  <c r="N5244" i="6"/>
  <c r="N5245" i="6"/>
  <c r="N5246" i="6"/>
  <c r="N5247" i="6"/>
  <c r="N5248" i="6"/>
  <c r="N5249" i="6"/>
  <c r="N5250" i="6"/>
  <c r="N5251" i="6"/>
  <c r="N5252" i="6"/>
  <c r="N5253" i="6"/>
  <c r="N5254" i="6"/>
  <c r="N5255" i="6"/>
  <c r="N5256" i="6"/>
  <c r="N5257" i="6"/>
  <c r="N5258" i="6"/>
  <c r="N5259" i="6"/>
  <c r="N5260" i="6"/>
  <c r="N5261" i="6"/>
  <c r="N5262" i="6"/>
  <c r="N5263" i="6"/>
  <c r="N5264" i="6"/>
  <c r="N5265" i="6"/>
  <c r="N5266" i="6"/>
  <c r="N5267" i="6"/>
  <c r="N5268" i="6"/>
  <c r="N5269" i="6"/>
  <c r="N5270" i="6"/>
  <c r="N5271" i="6"/>
  <c r="N5272" i="6"/>
  <c r="N5273" i="6"/>
  <c r="N5274" i="6"/>
  <c r="N5275" i="6"/>
  <c r="N5276" i="6"/>
  <c r="N5277" i="6"/>
  <c r="N5278" i="6"/>
  <c r="N5279" i="6"/>
  <c r="N5280" i="6"/>
  <c r="N5281" i="6"/>
  <c r="N5282" i="6"/>
  <c r="N5283" i="6"/>
  <c r="N5284" i="6"/>
  <c r="N5285" i="6"/>
  <c r="N5286" i="6"/>
  <c r="N5287" i="6"/>
  <c r="N5288" i="6"/>
  <c r="N5289" i="6"/>
  <c r="N5290" i="6"/>
  <c r="N5291" i="6"/>
  <c r="N5292" i="6"/>
  <c r="N5293" i="6"/>
  <c r="N5294" i="6"/>
  <c r="N5295" i="6"/>
  <c r="N5296" i="6"/>
  <c r="N5297" i="6"/>
  <c r="N5298" i="6"/>
  <c r="N5299" i="6"/>
  <c r="N5300" i="6"/>
  <c r="N5301" i="6"/>
  <c r="N5302" i="6"/>
  <c r="N5303" i="6"/>
  <c r="N5304" i="6"/>
  <c r="N5305" i="6"/>
  <c r="N5306" i="6"/>
  <c r="N5307" i="6"/>
  <c r="N5308" i="6"/>
  <c r="N5309" i="6"/>
  <c r="N5310" i="6"/>
  <c r="N5311" i="6"/>
  <c r="N5312" i="6"/>
  <c r="N5313" i="6"/>
  <c r="N5314" i="6"/>
  <c r="N5315" i="6"/>
  <c r="N5316" i="6"/>
  <c r="N5317" i="6"/>
  <c r="N5318" i="6"/>
  <c r="N5319" i="6"/>
  <c r="N5320" i="6"/>
  <c r="N5321" i="6"/>
  <c r="N5322" i="6"/>
  <c r="N5323" i="6"/>
  <c r="N5324" i="6"/>
  <c r="N5325" i="6"/>
  <c r="N5326" i="6"/>
  <c r="N5327" i="6"/>
  <c r="N5328" i="6"/>
  <c r="N5329" i="6"/>
  <c r="N5330" i="6"/>
  <c r="N5331" i="6"/>
  <c r="N5332" i="6"/>
  <c r="N5333" i="6"/>
  <c r="N5334" i="6"/>
  <c r="N5335" i="6"/>
  <c r="N5336" i="6"/>
  <c r="N5337" i="6"/>
  <c r="N5338" i="6"/>
  <c r="N5339" i="6"/>
  <c r="N5340" i="6"/>
  <c r="N5341" i="6"/>
  <c r="N5342" i="6"/>
  <c r="N5343" i="6"/>
  <c r="N5344" i="6"/>
  <c r="N5345" i="6"/>
  <c r="N5346" i="6"/>
  <c r="N5347" i="6"/>
  <c r="N5348" i="6"/>
  <c r="N5349" i="6"/>
  <c r="N5350" i="6"/>
  <c r="N5351" i="6"/>
  <c r="N5352" i="6"/>
  <c r="N5353" i="6"/>
  <c r="N5354" i="6"/>
  <c r="N5355" i="6"/>
  <c r="N5356" i="6"/>
  <c r="N5357" i="6"/>
  <c r="N5358" i="6"/>
  <c r="N5359" i="6"/>
  <c r="N5360" i="6"/>
  <c r="N5361" i="6"/>
  <c r="N5362" i="6"/>
  <c r="N5363" i="6"/>
  <c r="N5364" i="6"/>
  <c r="N5365" i="6"/>
  <c r="N5366" i="6"/>
  <c r="N5367" i="6"/>
  <c r="N5368" i="6"/>
  <c r="N5369" i="6"/>
  <c r="N5370" i="6"/>
  <c r="N5371" i="6"/>
  <c r="N5372" i="6"/>
  <c r="N5373" i="6"/>
  <c r="N5374" i="6"/>
  <c r="N5375" i="6"/>
  <c r="N5376" i="6"/>
  <c r="N5377" i="6"/>
  <c r="N5378" i="6"/>
  <c r="N5379" i="6"/>
  <c r="N5380" i="6"/>
  <c r="N5381" i="6"/>
  <c r="N5382" i="6"/>
  <c r="N5383" i="6"/>
  <c r="N5384" i="6"/>
  <c r="N5385" i="6"/>
  <c r="N5386" i="6"/>
  <c r="N5387" i="6"/>
  <c r="N5388" i="6"/>
  <c r="N5389" i="6"/>
  <c r="N5390" i="6"/>
  <c r="N5391" i="6"/>
  <c r="N5392" i="6"/>
  <c r="N5393" i="6"/>
  <c r="N5394" i="6"/>
  <c r="N5395" i="6"/>
  <c r="N5396" i="6"/>
  <c r="N5397" i="6"/>
  <c r="N5398" i="6"/>
  <c r="N5399" i="6"/>
  <c r="N5400" i="6"/>
  <c r="N5401" i="6"/>
  <c r="N5402" i="6"/>
  <c r="N5403" i="6"/>
  <c r="N5404" i="6"/>
  <c r="N5405" i="6"/>
  <c r="N5406" i="6"/>
  <c r="N5407" i="6"/>
  <c r="N5408" i="6"/>
  <c r="N5409" i="6"/>
  <c r="N5410" i="6"/>
  <c r="N5411" i="6"/>
  <c r="N5412" i="6"/>
  <c r="N5413" i="6"/>
  <c r="N5414" i="6"/>
  <c r="N5415" i="6"/>
  <c r="N5416" i="6"/>
  <c r="N5417" i="6"/>
  <c r="N5418" i="6"/>
  <c r="N5419" i="6"/>
  <c r="N5420" i="6"/>
  <c r="N5421" i="6"/>
  <c r="N5422" i="6"/>
  <c r="N5423" i="6"/>
  <c r="N5424" i="6"/>
  <c r="N5425" i="6"/>
  <c r="N5426" i="6"/>
  <c r="N5427" i="6"/>
  <c r="N5428" i="6"/>
  <c r="N5429" i="6"/>
  <c r="N5430" i="6"/>
  <c r="N5431" i="6"/>
  <c r="N5432" i="6"/>
  <c r="N5433" i="6"/>
  <c r="N5434" i="6"/>
  <c r="N5435" i="6"/>
  <c r="N5436" i="6"/>
  <c r="N5437" i="6"/>
  <c r="N5438" i="6"/>
  <c r="N5439" i="6"/>
  <c r="N5440" i="6"/>
  <c r="N5441" i="6"/>
  <c r="N5442" i="6"/>
  <c r="N5443" i="6"/>
  <c r="N5444" i="6"/>
  <c r="N5445" i="6"/>
  <c r="N5446" i="6"/>
  <c r="N5447" i="6"/>
  <c r="N5448" i="6"/>
  <c r="N5449" i="6"/>
  <c r="N5450" i="6"/>
  <c r="N5451" i="6"/>
  <c r="N5452" i="6"/>
  <c r="N5453" i="6"/>
  <c r="N5454" i="6"/>
  <c r="N5455" i="6"/>
  <c r="N5456" i="6"/>
  <c r="N5457" i="6"/>
  <c r="N5458" i="6"/>
  <c r="N5459" i="6"/>
  <c r="N5460" i="6"/>
  <c r="N5461" i="6"/>
  <c r="N5462" i="6"/>
  <c r="N5463" i="6"/>
  <c r="N5464" i="6"/>
  <c r="N5465" i="6"/>
  <c r="N5466" i="6"/>
  <c r="N5467" i="6"/>
  <c r="N5468" i="6"/>
  <c r="N5469" i="6"/>
  <c r="N5470" i="6"/>
  <c r="N5471" i="6"/>
  <c r="N5472" i="6"/>
  <c r="N5473" i="6"/>
  <c r="N5474" i="6"/>
  <c r="N5475" i="6"/>
  <c r="N5476" i="6"/>
  <c r="N5477" i="6"/>
  <c r="N5478" i="6"/>
  <c r="N5479" i="6"/>
  <c r="N5480" i="6"/>
  <c r="N5481" i="6"/>
  <c r="N5482" i="6"/>
  <c r="N5483" i="6"/>
  <c r="N5484" i="6"/>
  <c r="N5485" i="6"/>
  <c r="N5486" i="6"/>
  <c r="N5487" i="6"/>
  <c r="N5488" i="6"/>
  <c r="N5489" i="6"/>
  <c r="N5490" i="6"/>
  <c r="N5491" i="6"/>
  <c r="N5492" i="6"/>
  <c r="N5493" i="6"/>
  <c r="N5494" i="6"/>
  <c r="N5495" i="6"/>
  <c r="N5496" i="6"/>
  <c r="N5497" i="6"/>
  <c r="N5498" i="6"/>
  <c r="N5499" i="6"/>
  <c r="N5500" i="6"/>
  <c r="N5501" i="6"/>
  <c r="N5502" i="6"/>
  <c r="N5503" i="6"/>
  <c r="N5504" i="6"/>
  <c r="N5505" i="6"/>
  <c r="N5506" i="6"/>
  <c r="N5507" i="6"/>
  <c r="N5508" i="6"/>
  <c r="N5509" i="6"/>
  <c r="N5510" i="6"/>
  <c r="N5511" i="6"/>
  <c r="N5512" i="6"/>
  <c r="N5513" i="6"/>
  <c r="N5514" i="6"/>
  <c r="N5515" i="6"/>
  <c r="N5516" i="6"/>
  <c r="N5517" i="6"/>
  <c r="N5518" i="6"/>
  <c r="N5519" i="6"/>
  <c r="N5520" i="6"/>
  <c r="N5521" i="6"/>
  <c r="N5522" i="6"/>
  <c r="N5523" i="6"/>
  <c r="N5524" i="6"/>
  <c r="N5525" i="6"/>
  <c r="N5526" i="6"/>
  <c r="N5527" i="6"/>
  <c r="N5528" i="6"/>
  <c r="N5529" i="6"/>
  <c r="N5530" i="6"/>
  <c r="N5531" i="6"/>
  <c r="N5532" i="6"/>
  <c r="N5533" i="6"/>
  <c r="N5534" i="6"/>
  <c r="N5535" i="6"/>
  <c r="N5536" i="6"/>
  <c r="N5537" i="6"/>
  <c r="N5538" i="6"/>
  <c r="N5539" i="6"/>
  <c r="N5540" i="6"/>
  <c r="N5541" i="6"/>
  <c r="N5542" i="6"/>
  <c r="N5543" i="6"/>
  <c r="N5544" i="6"/>
  <c r="N5545" i="6"/>
  <c r="N5546" i="6"/>
  <c r="N5547" i="6"/>
  <c r="N5548" i="6"/>
  <c r="N5549" i="6"/>
  <c r="N5550" i="6"/>
  <c r="N5551" i="6"/>
  <c r="N5552" i="6"/>
  <c r="N5553" i="6"/>
  <c r="N5554" i="6"/>
  <c r="N5555" i="6"/>
  <c r="N5556" i="6"/>
  <c r="N5557" i="6"/>
  <c r="N5558" i="6"/>
  <c r="N5559" i="6"/>
  <c r="N5560" i="6"/>
  <c r="N5561" i="6"/>
  <c r="N5562" i="6"/>
  <c r="N5563" i="6"/>
  <c r="N5564" i="6"/>
  <c r="N5565" i="6"/>
  <c r="N5566" i="6"/>
  <c r="N5567" i="6"/>
  <c r="N5568" i="6"/>
  <c r="N5569" i="6"/>
  <c r="N5570" i="6"/>
  <c r="N5571" i="6"/>
  <c r="N5572" i="6"/>
  <c r="N5573" i="6"/>
  <c r="N5574" i="6"/>
  <c r="N5575" i="6"/>
  <c r="N5576" i="6"/>
  <c r="N5577" i="6"/>
  <c r="N5578" i="6"/>
  <c r="N5579" i="6"/>
  <c r="N5580" i="6"/>
  <c r="N5581" i="6"/>
  <c r="N5582" i="6"/>
  <c r="N5583" i="6"/>
  <c r="N5584" i="6"/>
  <c r="N5585" i="6"/>
  <c r="N5586" i="6"/>
  <c r="N5587" i="6"/>
  <c r="N5588" i="6"/>
  <c r="N5589" i="6"/>
  <c r="N5590" i="6"/>
  <c r="N5591" i="6"/>
  <c r="N5592" i="6"/>
  <c r="N5593" i="6"/>
  <c r="N5594" i="6"/>
  <c r="N5595" i="6"/>
  <c r="N5596" i="6"/>
  <c r="N5597" i="6"/>
  <c r="N5598" i="6"/>
  <c r="N5599" i="6"/>
  <c r="N5600" i="6"/>
  <c r="N5601" i="6"/>
  <c r="N5602" i="6"/>
  <c r="N5603" i="6"/>
  <c r="N5604" i="6"/>
  <c r="N5605" i="6"/>
  <c r="N5606" i="6"/>
  <c r="N5607" i="6"/>
  <c r="N5608" i="6"/>
  <c r="N5609" i="6"/>
  <c r="N5610" i="6"/>
  <c r="N5611" i="6"/>
  <c r="N5612" i="6"/>
  <c r="N5613" i="6"/>
  <c r="N5614" i="6"/>
  <c r="N5615" i="6"/>
  <c r="N5616" i="6"/>
  <c r="N5617" i="6"/>
  <c r="N5618" i="6"/>
  <c r="N5619" i="6"/>
  <c r="N5620" i="6"/>
  <c r="N5621" i="6"/>
  <c r="N5622" i="6"/>
  <c r="N5623" i="6"/>
  <c r="N5624" i="6"/>
  <c r="N5625" i="6"/>
  <c r="N5626" i="6"/>
  <c r="N5627" i="6"/>
  <c r="N5628" i="6"/>
  <c r="N5629" i="6"/>
  <c r="N5630" i="6"/>
  <c r="N5631" i="6"/>
  <c r="N5632" i="6"/>
  <c r="N5633" i="6"/>
  <c r="N5634" i="6"/>
  <c r="N5635" i="6"/>
  <c r="N5636" i="6"/>
  <c r="N5637" i="6"/>
  <c r="N5638" i="6"/>
  <c r="N5639" i="6"/>
  <c r="N5640" i="6"/>
  <c r="N5641" i="6"/>
  <c r="N5642" i="6"/>
  <c r="N5643" i="6"/>
  <c r="N5644" i="6"/>
  <c r="N5645" i="6"/>
  <c r="N5646" i="6"/>
  <c r="N5647" i="6"/>
  <c r="N5648" i="6"/>
  <c r="N5649" i="6"/>
  <c r="N5650" i="6"/>
  <c r="N5651" i="6"/>
  <c r="N5652" i="6"/>
  <c r="N5653" i="6"/>
  <c r="N5654" i="6"/>
  <c r="N5655" i="6"/>
  <c r="N5656" i="6"/>
  <c r="N5657" i="6"/>
  <c r="N5658" i="6"/>
  <c r="N5659" i="6"/>
  <c r="N5660" i="6"/>
  <c r="N5661" i="6"/>
  <c r="N5662" i="6"/>
  <c r="N5663" i="6"/>
  <c r="N5664" i="6"/>
  <c r="N5665" i="6"/>
  <c r="N5666" i="6"/>
  <c r="N5667" i="6"/>
  <c r="N5668" i="6"/>
  <c r="N5669" i="6"/>
  <c r="N5670" i="6"/>
  <c r="N5671" i="6"/>
  <c r="N5672" i="6"/>
  <c r="N5673" i="6"/>
  <c r="N5674" i="6"/>
  <c r="N5675" i="6"/>
  <c r="N5676" i="6"/>
  <c r="N5677" i="6"/>
  <c r="N5678" i="6"/>
  <c r="N5679" i="6"/>
  <c r="N5680" i="6"/>
  <c r="N5681" i="6"/>
  <c r="N5682" i="6"/>
  <c r="N5683" i="6"/>
  <c r="N5684" i="6"/>
  <c r="N5685" i="6"/>
  <c r="N5686" i="6"/>
  <c r="N5687" i="6"/>
  <c r="N5688" i="6"/>
  <c r="N5689" i="6"/>
  <c r="N5690" i="6"/>
  <c r="N5691" i="6"/>
  <c r="N5692" i="6"/>
  <c r="N5693" i="6"/>
  <c r="N5694" i="6"/>
  <c r="N5695" i="6"/>
  <c r="N5696" i="6"/>
  <c r="O2" i="6"/>
  <c r="M2" i="6"/>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666" i="6"/>
  <c r="M667" i="6"/>
  <c r="M668" i="6"/>
  <c r="M669" i="6"/>
  <c r="M670" i="6"/>
  <c r="M671" i="6"/>
  <c r="M672" i="6"/>
  <c r="M673" i="6"/>
  <c r="M674" i="6"/>
  <c r="M675" i="6"/>
  <c r="M676" i="6"/>
  <c r="M677" i="6"/>
  <c r="M678" i="6"/>
  <c r="M679" i="6"/>
  <c r="M680" i="6"/>
  <c r="M681" i="6"/>
  <c r="M682" i="6"/>
  <c r="M683" i="6"/>
  <c r="M684" i="6"/>
  <c r="M685" i="6"/>
  <c r="M686" i="6"/>
  <c r="M687" i="6"/>
  <c r="M688" i="6"/>
  <c r="M689" i="6"/>
  <c r="M690" i="6"/>
  <c r="M691" i="6"/>
  <c r="M692" i="6"/>
  <c r="M693" i="6"/>
  <c r="M694" i="6"/>
  <c r="M695" i="6"/>
  <c r="M696" i="6"/>
  <c r="M697" i="6"/>
  <c r="M698" i="6"/>
  <c r="M699" i="6"/>
  <c r="M700" i="6"/>
  <c r="M701" i="6"/>
  <c r="M702" i="6"/>
  <c r="M703" i="6"/>
  <c r="M704" i="6"/>
  <c r="M705" i="6"/>
  <c r="M706" i="6"/>
  <c r="M707" i="6"/>
  <c r="M708" i="6"/>
  <c r="M709" i="6"/>
  <c r="M710" i="6"/>
  <c r="M711" i="6"/>
  <c r="M712" i="6"/>
  <c r="M713" i="6"/>
  <c r="M714" i="6"/>
  <c r="M715" i="6"/>
  <c r="M716" i="6"/>
  <c r="M717" i="6"/>
  <c r="M718" i="6"/>
  <c r="M719" i="6"/>
  <c r="M720" i="6"/>
  <c r="M721" i="6"/>
  <c r="M722" i="6"/>
  <c r="M723" i="6"/>
  <c r="M724" i="6"/>
  <c r="M725" i="6"/>
  <c r="M726" i="6"/>
  <c r="M727" i="6"/>
  <c r="M728" i="6"/>
  <c r="M729" i="6"/>
  <c r="M730" i="6"/>
  <c r="M731" i="6"/>
  <c r="M732" i="6"/>
  <c r="M733" i="6"/>
  <c r="M734" i="6"/>
  <c r="M735" i="6"/>
  <c r="M736" i="6"/>
  <c r="M737" i="6"/>
  <c r="M738" i="6"/>
  <c r="M739" i="6"/>
  <c r="M740" i="6"/>
  <c r="M741" i="6"/>
  <c r="M742" i="6"/>
  <c r="M743" i="6"/>
  <c r="M744" i="6"/>
  <c r="M745" i="6"/>
  <c r="M746" i="6"/>
  <c r="M747" i="6"/>
  <c r="M748" i="6"/>
  <c r="M749" i="6"/>
  <c r="M750" i="6"/>
  <c r="M751" i="6"/>
  <c r="M752" i="6"/>
  <c r="M753" i="6"/>
  <c r="M754" i="6"/>
  <c r="M755" i="6"/>
  <c r="M756" i="6"/>
  <c r="M757" i="6"/>
  <c r="M758" i="6"/>
  <c r="M759" i="6"/>
  <c r="M760" i="6"/>
  <c r="M761" i="6"/>
  <c r="M762" i="6"/>
  <c r="M763" i="6"/>
  <c r="M764" i="6"/>
  <c r="M765" i="6"/>
  <c r="M766" i="6"/>
  <c r="M767" i="6"/>
  <c r="M768" i="6"/>
  <c r="M769" i="6"/>
  <c r="M770" i="6"/>
  <c r="M771" i="6"/>
  <c r="M772" i="6"/>
  <c r="M773" i="6"/>
  <c r="M774" i="6"/>
  <c r="M775" i="6"/>
  <c r="M776" i="6"/>
  <c r="M777" i="6"/>
  <c r="M778" i="6"/>
  <c r="M779" i="6"/>
  <c r="M780" i="6"/>
  <c r="M781" i="6"/>
  <c r="M782" i="6"/>
  <c r="M783" i="6"/>
  <c r="M784" i="6"/>
  <c r="M785" i="6"/>
  <c r="M786" i="6"/>
  <c r="M787" i="6"/>
  <c r="M788" i="6"/>
  <c r="M789" i="6"/>
  <c r="M790" i="6"/>
  <c r="M791" i="6"/>
  <c r="M792" i="6"/>
  <c r="M793" i="6"/>
  <c r="M794" i="6"/>
  <c r="M795" i="6"/>
  <c r="M796" i="6"/>
  <c r="M797" i="6"/>
  <c r="M798" i="6"/>
  <c r="M799" i="6"/>
  <c r="M800" i="6"/>
  <c r="M801" i="6"/>
  <c r="M802" i="6"/>
  <c r="M803" i="6"/>
  <c r="M804" i="6"/>
  <c r="M805" i="6"/>
  <c r="M806" i="6"/>
  <c r="M807" i="6"/>
  <c r="M808" i="6"/>
  <c r="M809" i="6"/>
  <c r="M810" i="6"/>
  <c r="M811" i="6"/>
  <c r="M812" i="6"/>
  <c r="M813" i="6"/>
  <c r="M814" i="6"/>
  <c r="M815" i="6"/>
  <c r="M816" i="6"/>
  <c r="M817" i="6"/>
  <c r="M818" i="6"/>
  <c r="M819" i="6"/>
  <c r="M820" i="6"/>
  <c r="M821" i="6"/>
  <c r="M822" i="6"/>
  <c r="M823" i="6"/>
  <c r="M824" i="6"/>
  <c r="M825" i="6"/>
  <c r="M826" i="6"/>
  <c r="M827" i="6"/>
  <c r="M828" i="6"/>
  <c r="M829" i="6"/>
  <c r="M830" i="6"/>
  <c r="M831" i="6"/>
  <c r="M832" i="6"/>
  <c r="M833" i="6"/>
  <c r="M834" i="6"/>
  <c r="M835" i="6"/>
  <c r="M836" i="6"/>
  <c r="M837" i="6"/>
  <c r="M838" i="6"/>
  <c r="M839" i="6"/>
  <c r="M840" i="6"/>
  <c r="M841" i="6"/>
  <c r="M842" i="6"/>
  <c r="M843" i="6"/>
  <c r="M844" i="6"/>
  <c r="M845" i="6"/>
  <c r="M846" i="6"/>
  <c r="M847" i="6"/>
  <c r="M848" i="6"/>
  <c r="M849" i="6"/>
  <c r="M850" i="6"/>
  <c r="M851" i="6"/>
  <c r="M852" i="6"/>
  <c r="M853" i="6"/>
  <c r="M854" i="6"/>
  <c r="M855" i="6"/>
  <c r="M856" i="6"/>
  <c r="M857" i="6"/>
  <c r="M858" i="6"/>
  <c r="M859" i="6"/>
  <c r="M860" i="6"/>
  <c r="M861" i="6"/>
  <c r="M862" i="6"/>
  <c r="M863" i="6"/>
  <c r="M864" i="6"/>
  <c r="M865" i="6"/>
  <c r="M866" i="6"/>
  <c r="M867" i="6"/>
  <c r="M868" i="6"/>
  <c r="M869" i="6"/>
  <c r="M870" i="6"/>
  <c r="M871" i="6"/>
  <c r="M872" i="6"/>
  <c r="M873" i="6"/>
  <c r="M874" i="6"/>
  <c r="M875" i="6"/>
  <c r="M876" i="6"/>
  <c r="M877" i="6"/>
  <c r="M878" i="6"/>
  <c r="M879" i="6"/>
  <c r="M880" i="6"/>
  <c r="M881" i="6"/>
  <c r="M882" i="6"/>
  <c r="M883" i="6"/>
  <c r="M884" i="6"/>
  <c r="M885" i="6"/>
  <c r="M886" i="6"/>
  <c r="M887" i="6"/>
  <c r="M888" i="6"/>
  <c r="M889" i="6"/>
  <c r="M890" i="6"/>
  <c r="M891" i="6"/>
  <c r="M892" i="6"/>
  <c r="M893" i="6"/>
  <c r="M894" i="6"/>
  <c r="M895" i="6"/>
  <c r="M896" i="6"/>
  <c r="M897" i="6"/>
  <c r="M898" i="6"/>
  <c r="M899" i="6"/>
  <c r="M900" i="6"/>
  <c r="M901" i="6"/>
  <c r="M902" i="6"/>
  <c r="M903" i="6"/>
  <c r="M904" i="6"/>
  <c r="M905" i="6"/>
  <c r="M906" i="6"/>
  <c r="M907" i="6"/>
  <c r="M908" i="6"/>
  <c r="M909" i="6"/>
  <c r="M910" i="6"/>
  <c r="M911" i="6"/>
  <c r="M912" i="6"/>
  <c r="M913" i="6"/>
  <c r="M914" i="6"/>
  <c r="M915" i="6"/>
  <c r="M916" i="6"/>
  <c r="M917" i="6"/>
  <c r="M918" i="6"/>
  <c r="M919" i="6"/>
  <c r="M920" i="6"/>
  <c r="M921" i="6"/>
  <c r="M922" i="6"/>
  <c r="M923" i="6"/>
  <c r="M924" i="6"/>
  <c r="M925" i="6"/>
  <c r="M926" i="6"/>
  <c r="M927" i="6"/>
  <c r="M928" i="6"/>
  <c r="M929" i="6"/>
  <c r="M930" i="6"/>
  <c r="M931" i="6"/>
  <c r="M932" i="6"/>
  <c r="M933" i="6"/>
  <c r="M934" i="6"/>
  <c r="M935" i="6"/>
  <c r="M936" i="6"/>
  <c r="M937" i="6"/>
  <c r="M938" i="6"/>
  <c r="M939" i="6"/>
  <c r="M940" i="6"/>
  <c r="M941" i="6"/>
  <c r="M942" i="6"/>
  <c r="M943" i="6"/>
  <c r="M944" i="6"/>
  <c r="M945" i="6"/>
  <c r="M946" i="6"/>
  <c r="M947" i="6"/>
  <c r="M948" i="6"/>
  <c r="M949" i="6"/>
  <c r="M950" i="6"/>
  <c r="M951" i="6"/>
  <c r="M952" i="6"/>
  <c r="M953" i="6"/>
  <c r="M954" i="6"/>
  <c r="M955" i="6"/>
  <c r="M956" i="6"/>
  <c r="M957" i="6"/>
  <c r="M958" i="6"/>
  <c r="M959" i="6"/>
  <c r="M960" i="6"/>
  <c r="M961" i="6"/>
  <c r="M962" i="6"/>
  <c r="M963" i="6"/>
  <c r="M964" i="6"/>
  <c r="M965" i="6"/>
  <c r="M966" i="6"/>
  <c r="M967" i="6"/>
  <c r="M968" i="6"/>
  <c r="M969" i="6"/>
  <c r="M970" i="6"/>
  <c r="M971" i="6"/>
  <c r="M972" i="6"/>
  <c r="M973" i="6"/>
  <c r="M974" i="6"/>
  <c r="M975" i="6"/>
  <c r="M976" i="6"/>
  <c r="M977" i="6"/>
  <c r="M978" i="6"/>
  <c r="M979" i="6"/>
  <c r="M980" i="6"/>
  <c r="M981" i="6"/>
  <c r="M982" i="6"/>
  <c r="M983" i="6"/>
  <c r="M984" i="6"/>
  <c r="M985" i="6"/>
  <c r="M986" i="6"/>
  <c r="M987" i="6"/>
  <c r="M988" i="6"/>
  <c r="M989" i="6"/>
  <c r="M990" i="6"/>
  <c r="M991" i="6"/>
  <c r="M992" i="6"/>
  <c r="M993" i="6"/>
  <c r="M994" i="6"/>
  <c r="M995" i="6"/>
  <c r="M996" i="6"/>
  <c r="M997" i="6"/>
  <c r="M998" i="6"/>
  <c r="M999" i="6"/>
  <c r="M1000" i="6"/>
  <c r="M1001" i="6"/>
  <c r="M1002" i="6"/>
  <c r="M1003" i="6"/>
  <c r="M1004" i="6"/>
  <c r="M1005" i="6"/>
  <c r="M1006" i="6"/>
  <c r="M1007" i="6"/>
  <c r="M1008" i="6"/>
  <c r="M1009" i="6"/>
  <c r="M1010" i="6"/>
  <c r="M1011" i="6"/>
  <c r="M1012" i="6"/>
  <c r="M1013" i="6"/>
  <c r="M1014" i="6"/>
  <c r="M1015" i="6"/>
  <c r="M1016" i="6"/>
  <c r="M1017" i="6"/>
  <c r="M1018" i="6"/>
  <c r="M1019" i="6"/>
  <c r="M1020" i="6"/>
  <c r="M1021" i="6"/>
  <c r="M1022" i="6"/>
  <c r="M1023" i="6"/>
  <c r="M1024" i="6"/>
  <c r="M1025" i="6"/>
  <c r="M1026" i="6"/>
  <c r="M1027" i="6"/>
  <c r="M1028" i="6"/>
  <c r="M1029" i="6"/>
  <c r="M1030" i="6"/>
  <c r="M1031" i="6"/>
  <c r="M1032" i="6"/>
  <c r="M1033" i="6"/>
  <c r="M1034" i="6"/>
  <c r="M1035" i="6"/>
  <c r="M1036" i="6"/>
  <c r="M1037" i="6"/>
  <c r="M1038" i="6"/>
  <c r="M1039" i="6"/>
  <c r="M1040" i="6"/>
  <c r="M1041" i="6"/>
  <c r="M1042" i="6"/>
  <c r="M1043" i="6"/>
  <c r="M1044" i="6"/>
  <c r="M1045" i="6"/>
  <c r="M1046" i="6"/>
  <c r="M1047" i="6"/>
  <c r="M1048" i="6"/>
  <c r="M1049" i="6"/>
  <c r="M1050" i="6"/>
  <c r="M1051" i="6"/>
  <c r="M1052" i="6"/>
  <c r="M1053" i="6"/>
  <c r="M1054" i="6"/>
  <c r="M1055" i="6"/>
  <c r="M1056" i="6"/>
  <c r="M1057" i="6"/>
  <c r="M1058" i="6"/>
  <c r="M1059" i="6"/>
  <c r="M1060" i="6"/>
  <c r="M1061" i="6"/>
  <c r="M1062" i="6"/>
  <c r="M1063" i="6"/>
  <c r="M1064" i="6"/>
  <c r="M1065" i="6"/>
  <c r="M1066" i="6"/>
  <c r="M1067" i="6"/>
  <c r="M1068" i="6"/>
  <c r="M1069" i="6"/>
  <c r="M1070" i="6"/>
  <c r="M1071" i="6"/>
  <c r="M1072" i="6"/>
  <c r="M1073" i="6"/>
  <c r="M1074" i="6"/>
  <c r="M1075" i="6"/>
  <c r="M1076" i="6"/>
  <c r="M1077" i="6"/>
  <c r="M1078" i="6"/>
  <c r="M1079" i="6"/>
  <c r="M1080" i="6"/>
  <c r="M1081" i="6"/>
  <c r="M1082" i="6"/>
  <c r="M1083" i="6"/>
  <c r="M1084" i="6"/>
  <c r="M1085" i="6"/>
  <c r="M1086" i="6"/>
  <c r="M1087" i="6"/>
  <c r="M1088" i="6"/>
  <c r="M1089" i="6"/>
  <c r="M1090" i="6"/>
  <c r="M1091" i="6"/>
  <c r="M1092" i="6"/>
  <c r="M1093" i="6"/>
  <c r="M1094" i="6"/>
  <c r="M1095" i="6"/>
  <c r="M1096" i="6"/>
  <c r="M1097" i="6"/>
  <c r="M1098" i="6"/>
  <c r="M1099" i="6"/>
  <c r="M1100" i="6"/>
  <c r="M1101" i="6"/>
  <c r="M1102" i="6"/>
  <c r="M1103" i="6"/>
  <c r="M1104" i="6"/>
  <c r="M1105" i="6"/>
  <c r="M1106" i="6"/>
  <c r="M1107" i="6"/>
  <c r="M1108" i="6"/>
  <c r="M1109" i="6"/>
  <c r="M1110" i="6"/>
  <c r="M1111" i="6"/>
  <c r="M1112" i="6"/>
  <c r="M1113" i="6"/>
  <c r="M1114" i="6"/>
  <c r="M1115" i="6"/>
  <c r="M1116" i="6"/>
  <c r="M1117" i="6"/>
  <c r="M1118" i="6"/>
  <c r="M1119" i="6"/>
  <c r="M1120" i="6"/>
  <c r="M1121" i="6"/>
  <c r="M1122" i="6"/>
  <c r="M1123" i="6"/>
  <c r="M1124" i="6"/>
  <c r="M1125" i="6"/>
  <c r="M1126" i="6"/>
  <c r="M1127" i="6"/>
  <c r="M1128" i="6"/>
  <c r="M1129" i="6"/>
  <c r="M1130" i="6"/>
  <c r="M1131" i="6"/>
  <c r="M1132" i="6"/>
  <c r="M1133" i="6"/>
  <c r="M1134" i="6"/>
  <c r="M1135" i="6"/>
  <c r="M1136" i="6"/>
  <c r="M1137" i="6"/>
  <c r="M1138" i="6"/>
  <c r="M1139" i="6"/>
  <c r="M1140" i="6"/>
  <c r="M1141" i="6"/>
  <c r="M1142" i="6"/>
  <c r="M1143" i="6"/>
  <c r="M1144" i="6"/>
  <c r="M1145" i="6"/>
  <c r="M1146" i="6"/>
  <c r="M1147" i="6"/>
  <c r="M1148" i="6"/>
  <c r="M1149" i="6"/>
  <c r="M1150" i="6"/>
  <c r="M1151" i="6"/>
  <c r="M1152" i="6"/>
  <c r="M1153" i="6"/>
  <c r="M1154" i="6"/>
  <c r="M1155" i="6"/>
  <c r="M1156" i="6"/>
  <c r="M1157" i="6"/>
  <c r="M1158" i="6"/>
  <c r="M1159" i="6"/>
  <c r="M1160" i="6"/>
  <c r="M1161" i="6"/>
  <c r="M1162" i="6"/>
  <c r="M1163" i="6"/>
  <c r="M1164" i="6"/>
  <c r="M1165" i="6"/>
  <c r="M1166" i="6"/>
  <c r="M1167" i="6"/>
  <c r="M1168" i="6"/>
  <c r="M1169" i="6"/>
  <c r="M1170" i="6"/>
  <c r="M1171" i="6"/>
  <c r="M1172" i="6"/>
  <c r="M1173" i="6"/>
  <c r="M1174" i="6"/>
  <c r="M1175" i="6"/>
  <c r="M1176" i="6"/>
  <c r="M1177" i="6"/>
  <c r="M1178" i="6"/>
  <c r="M1179" i="6"/>
  <c r="M1180" i="6"/>
  <c r="M1181" i="6"/>
  <c r="M1182" i="6"/>
  <c r="M1183" i="6"/>
  <c r="M1184" i="6"/>
  <c r="M1185" i="6"/>
  <c r="M1186" i="6"/>
  <c r="M1187" i="6"/>
  <c r="M1188" i="6"/>
  <c r="M1189" i="6"/>
  <c r="M1190" i="6"/>
  <c r="M1191" i="6"/>
  <c r="M1192" i="6"/>
  <c r="M1193" i="6"/>
  <c r="M1194" i="6"/>
  <c r="M1195" i="6"/>
  <c r="M1196" i="6"/>
  <c r="M1197" i="6"/>
  <c r="M1198" i="6"/>
  <c r="M1199" i="6"/>
  <c r="M1200" i="6"/>
  <c r="M1201" i="6"/>
  <c r="M1202" i="6"/>
  <c r="M1203" i="6"/>
  <c r="M1204" i="6"/>
  <c r="M1205" i="6"/>
  <c r="M1206" i="6"/>
  <c r="M1207" i="6"/>
  <c r="M1208" i="6"/>
  <c r="M1209" i="6"/>
  <c r="M1210" i="6"/>
  <c r="M1211" i="6"/>
  <c r="M1212" i="6"/>
  <c r="M1213" i="6"/>
  <c r="M1214" i="6"/>
  <c r="M1215" i="6"/>
  <c r="M1216" i="6"/>
  <c r="M1217" i="6"/>
  <c r="M1218" i="6"/>
  <c r="M1219" i="6"/>
  <c r="M1220" i="6"/>
  <c r="M1221" i="6"/>
  <c r="M1222" i="6"/>
  <c r="M1223" i="6"/>
  <c r="M1224" i="6"/>
  <c r="M1225" i="6"/>
  <c r="M1226" i="6"/>
  <c r="M1227" i="6"/>
  <c r="M1228" i="6"/>
  <c r="M1229" i="6"/>
  <c r="M1230" i="6"/>
  <c r="M1231" i="6"/>
  <c r="M1232" i="6"/>
  <c r="M1233" i="6"/>
  <c r="M1234" i="6"/>
  <c r="M1235" i="6"/>
  <c r="M1236" i="6"/>
  <c r="M1237" i="6"/>
  <c r="M1238" i="6"/>
  <c r="M1239" i="6"/>
  <c r="M1240" i="6"/>
  <c r="M1241" i="6"/>
  <c r="M1242" i="6"/>
  <c r="M1243" i="6"/>
  <c r="M1244" i="6"/>
  <c r="M1245" i="6"/>
  <c r="M1246" i="6"/>
  <c r="M1247" i="6"/>
  <c r="M1248" i="6"/>
  <c r="M1249" i="6"/>
  <c r="M1250" i="6"/>
  <c r="M1251" i="6"/>
  <c r="M1252" i="6"/>
  <c r="M1253" i="6"/>
  <c r="M1254" i="6"/>
  <c r="M1255" i="6"/>
  <c r="M1256" i="6"/>
  <c r="M1257" i="6"/>
  <c r="M1258" i="6"/>
  <c r="M1259" i="6"/>
  <c r="M1260" i="6"/>
  <c r="M1261" i="6"/>
  <c r="M1262" i="6"/>
  <c r="M1263" i="6"/>
  <c r="M1264" i="6"/>
  <c r="M1265" i="6"/>
  <c r="M1266" i="6"/>
  <c r="M1267" i="6"/>
  <c r="M1268" i="6"/>
  <c r="M1269" i="6"/>
  <c r="M1270" i="6"/>
  <c r="M1271" i="6"/>
  <c r="M1272" i="6"/>
  <c r="M1273" i="6"/>
  <c r="M1274" i="6"/>
  <c r="M1275" i="6"/>
  <c r="M1276" i="6"/>
  <c r="M1277" i="6"/>
  <c r="M1278" i="6"/>
  <c r="M1279" i="6"/>
  <c r="M1280" i="6"/>
  <c r="M1281" i="6"/>
  <c r="M1282" i="6"/>
  <c r="M1283" i="6"/>
  <c r="M1284" i="6"/>
  <c r="M1285" i="6"/>
  <c r="M1286" i="6"/>
  <c r="M1287" i="6"/>
  <c r="M1288" i="6"/>
  <c r="M1289" i="6"/>
  <c r="M1290" i="6"/>
  <c r="M1291" i="6"/>
  <c r="M1292" i="6"/>
  <c r="M1293" i="6"/>
  <c r="M1294" i="6"/>
  <c r="M1295" i="6"/>
  <c r="M1296" i="6"/>
  <c r="M1297" i="6"/>
  <c r="M1298" i="6"/>
  <c r="M1299" i="6"/>
  <c r="M1300" i="6"/>
  <c r="M1301" i="6"/>
  <c r="M1302" i="6"/>
  <c r="M1303" i="6"/>
  <c r="M1304" i="6"/>
  <c r="M1305" i="6"/>
  <c r="M1306" i="6"/>
  <c r="M1307" i="6"/>
  <c r="M1308" i="6"/>
  <c r="M1309" i="6"/>
  <c r="M1310" i="6"/>
  <c r="M1311" i="6"/>
  <c r="M1312" i="6"/>
  <c r="M1313" i="6"/>
  <c r="M1314" i="6"/>
  <c r="M1315" i="6"/>
  <c r="M1316" i="6"/>
  <c r="M1317" i="6"/>
  <c r="M1318" i="6"/>
  <c r="M1319" i="6"/>
  <c r="M1320" i="6"/>
  <c r="M1321" i="6"/>
  <c r="M1322" i="6"/>
  <c r="M1323" i="6"/>
  <c r="M1324" i="6"/>
  <c r="M1325" i="6"/>
  <c r="M1326" i="6"/>
  <c r="M1327" i="6"/>
  <c r="M1328" i="6"/>
  <c r="M1329" i="6"/>
  <c r="M1330" i="6"/>
  <c r="M1331" i="6"/>
  <c r="M1332" i="6"/>
  <c r="M1333" i="6"/>
  <c r="M1334" i="6"/>
  <c r="M1335" i="6"/>
  <c r="M1336" i="6"/>
  <c r="M1337" i="6"/>
  <c r="M1338" i="6"/>
  <c r="M1339" i="6"/>
  <c r="M1340" i="6"/>
  <c r="M1341" i="6"/>
  <c r="M1342" i="6"/>
  <c r="M1343" i="6"/>
  <c r="M1344" i="6"/>
  <c r="M1345" i="6"/>
  <c r="M1346" i="6"/>
  <c r="M1347" i="6"/>
  <c r="M1348" i="6"/>
  <c r="M1349" i="6"/>
  <c r="M1350" i="6"/>
  <c r="M1351" i="6"/>
  <c r="M1352" i="6"/>
  <c r="M1353" i="6"/>
  <c r="M1354" i="6"/>
  <c r="M1355" i="6"/>
  <c r="M1356" i="6"/>
  <c r="M1357" i="6"/>
  <c r="M1358" i="6"/>
  <c r="M1359" i="6"/>
  <c r="M1360" i="6"/>
  <c r="M1361" i="6"/>
  <c r="M1362" i="6"/>
  <c r="M1363" i="6"/>
  <c r="M1364" i="6"/>
  <c r="M1365" i="6"/>
  <c r="M1366" i="6"/>
  <c r="M1367" i="6"/>
  <c r="M1368" i="6"/>
  <c r="M1369" i="6"/>
  <c r="M1370" i="6"/>
  <c r="M1371" i="6"/>
  <c r="M1372" i="6"/>
  <c r="M1373" i="6"/>
  <c r="M1374" i="6"/>
  <c r="M1375" i="6"/>
  <c r="M1376" i="6"/>
  <c r="M1377" i="6"/>
  <c r="M1378" i="6"/>
  <c r="M1379" i="6"/>
  <c r="M1380" i="6"/>
  <c r="M1381" i="6"/>
  <c r="M1382" i="6"/>
  <c r="M1383" i="6"/>
  <c r="M1384" i="6"/>
  <c r="M1385" i="6"/>
  <c r="M1386" i="6"/>
  <c r="M1387" i="6"/>
  <c r="M1388" i="6"/>
  <c r="M1389" i="6"/>
  <c r="M1390" i="6"/>
  <c r="M1391" i="6"/>
  <c r="M1392" i="6"/>
  <c r="M1393" i="6"/>
  <c r="M1394" i="6"/>
  <c r="M1395" i="6"/>
  <c r="M1396" i="6"/>
  <c r="M1397" i="6"/>
  <c r="M1398" i="6"/>
  <c r="M1399" i="6"/>
  <c r="M1400" i="6"/>
  <c r="M1401" i="6"/>
  <c r="M1402" i="6"/>
  <c r="M1403" i="6"/>
  <c r="M1404" i="6"/>
  <c r="M1405" i="6"/>
  <c r="M1406" i="6"/>
  <c r="M1407" i="6"/>
  <c r="M1408" i="6"/>
  <c r="M1409" i="6"/>
  <c r="M1410" i="6"/>
  <c r="M1411" i="6"/>
  <c r="M1412" i="6"/>
  <c r="M1413" i="6"/>
  <c r="M1414" i="6"/>
  <c r="M1415" i="6"/>
  <c r="M1416" i="6"/>
  <c r="M1417" i="6"/>
  <c r="M1418" i="6"/>
  <c r="M1419" i="6"/>
  <c r="M1420" i="6"/>
  <c r="M1421" i="6"/>
  <c r="M1422" i="6"/>
  <c r="M1423" i="6"/>
  <c r="M1424" i="6"/>
  <c r="M1425" i="6"/>
  <c r="M1426" i="6"/>
  <c r="M1427" i="6"/>
  <c r="M1428" i="6"/>
  <c r="M1429" i="6"/>
  <c r="M1430" i="6"/>
  <c r="M1431" i="6"/>
  <c r="M1432" i="6"/>
  <c r="M1433" i="6"/>
  <c r="M1434" i="6"/>
  <c r="M1435" i="6"/>
  <c r="M1436" i="6"/>
  <c r="M1437" i="6"/>
  <c r="M1438" i="6"/>
  <c r="M1439" i="6"/>
  <c r="M1440" i="6"/>
  <c r="M1441" i="6"/>
  <c r="M1442" i="6"/>
  <c r="M1443" i="6"/>
  <c r="M1444" i="6"/>
  <c r="M1445" i="6"/>
  <c r="M1446" i="6"/>
  <c r="M1447" i="6"/>
  <c r="M1448" i="6"/>
  <c r="M1449" i="6"/>
  <c r="M1450" i="6"/>
  <c r="M1451" i="6"/>
  <c r="M1452" i="6"/>
  <c r="M1453" i="6"/>
  <c r="M1454" i="6"/>
  <c r="M1455" i="6"/>
  <c r="M1456" i="6"/>
  <c r="M1457" i="6"/>
  <c r="M1458" i="6"/>
  <c r="M1459" i="6"/>
  <c r="M1460" i="6"/>
  <c r="M1461" i="6"/>
  <c r="M1462" i="6"/>
  <c r="M1463" i="6"/>
  <c r="M1464" i="6"/>
  <c r="M1465" i="6"/>
  <c r="M1466" i="6"/>
  <c r="M1467" i="6"/>
  <c r="M1468" i="6"/>
  <c r="M1469" i="6"/>
  <c r="M1470" i="6"/>
  <c r="M1471" i="6"/>
  <c r="M1472" i="6"/>
  <c r="M1473" i="6"/>
  <c r="M1474" i="6"/>
  <c r="M1475" i="6"/>
  <c r="M1476" i="6"/>
  <c r="M1477" i="6"/>
  <c r="M1478" i="6"/>
  <c r="M1479" i="6"/>
  <c r="M1480" i="6"/>
  <c r="M1481" i="6"/>
  <c r="M1482" i="6"/>
  <c r="M1483" i="6"/>
  <c r="M1484" i="6"/>
  <c r="M1485" i="6"/>
  <c r="M1486" i="6"/>
  <c r="M1487" i="6"/>
  <c r="M1488" i="6"/>
  <c r="M1489" i="6"/>
  <c r="M1490" i="6"/>
  <c r="M1491" i="6"/>
  <c r="M1492" i="6"/>
  <c r="M1493" i="6"/>
  <c r="M1494" i="6"/>
  <c r="M1495" i="6"/>
  <c r="M1496" i="6"/>
  <c r="M1497" i="6"/>
  <c r="M1498" i="6"/>
  <c r="M1499" i="6"/>
  <c r="M1500" i="6"/>
  <c r="M1501" i="6"/>
  <c r="M1502" i="6"/>
  <c r="M1503" i="6"/>
  <c r="M1504" i="6"/>
  <c r="M1505" i="6"/>
  <c r="M1506" i="6"/>
  <c r="M1507" i="6"/>
  <c r="M1508" i="6"/>
  <c r="M1509" i="6"/>
  <c r="M1510" i="6"/>
  <c r="M1511" i="6"/>
  <c r="M1512" i="6"/>
  <c r="M1513" i="6"/>
  <c r="M1514" i="6"/>
  <c r="M1515" i="6"/>
  <c r="M1516" i="6"/>
  <c r="M1517" i="6"/>
  <c r="M1518" i="6"/>
  <c r="M1519" i="6"/>
  <c r="M1520" i="6"/>
  <c r="M1521" i="6"/>
  <c r="M1522" i="6"/>
  <c r="M1523" i="6"/>
  <c r="M1524" i="6"/>
  <c r="M1525" i="6"/>
  <c r="M1526" i="6"/>
  <c r="M1527" i="6"/>
  <c r="M1528" i="6"/>
  <c r="M1529" i="6"/>
  <c r="M1530" i="6"/>
  <c r="M1531" i="6"/>
  <c r="M1532" i="6"/>
  <c r="M1533" i="6"/>
  <c r="M1534" i="6"/>
  <c r="M1535" i="6"/>
  <c r="M1536" i="6"/>
  <c r="M1537" i="6"/>
  <c r="M1538" i="6"/>
  <c r="M1539" i="6"/>
  <c r="M1540" i="6"/>
  <c r="M1541" i="6"/>
  <c r="M1542" i="6"/>
  <c r="M1543" i="6"/>
  <c r="M1544" i="6"/>
  <c r="M1545" i="6"/>
  <c r="M1546" i="6"/>
  <c r="M1547" i="6"/>
  <c r="M1548" i="6"/>
  <c r="M1549" i="6"/>
  <c r="M1550" i="6"/>
  <c r="M1551" i="6"/>
  <c r="M1552" i="6"/>
  <c r="M1553" i="6"/>
  <c r="M1554" i="6"/>
  <c r="M1555" i="6"/>
  <c r="M1556" i="6"/>
  <c r="M1557" i="6"/>
  <c r="M1558" i="6"/>
  <c r="M1559" i="6"/>
  <c r="M1560" i="6"/>
  <c r="M1561" i="6"/>
  <c r="M1562" i="6"/>
  <c r="M1563" i="6"/>
  <c r="M1564" i="6"/>
  <c r="M1565" i="6"/>
  <c r="M1566" i="6"/>
  <c r="M1567" i="6"/>
  <c r="M1568" i="6"/>
  <c r="M1569" i="6"/>
  <c r="M1570" i="6"/>
  <c r="M1571" i="6"/>
  <c r="M1572" i="6"/>
  <c r="M1573" i="6"/>
  <c r="M1574" i="6"/>
  <c r="M1575" i="6"/>
  <c r="M1576" i="6"/>
  <c r="M1577" i="6"/>
  <c r="M1578" i="6"/>
  <c r="M1579" i="6"/>
  <c r="M1580" i="6"/>
  <c r="M1581" i="6"/>
  <c r="M1582" i="6"/>
  <c r="M1583" i="6"/>
  <c r="M1584" i="6"/>
  <c r="M1585" i="6"/>
  <c r="M1586" i="6"/>
  <c r="M1587" i="6"/>
  <c r="M1588" i="6"/>
  <c r="M1589" i="6"/>
  <c r="M1590" i="6"/>
  <c r="M1591" i="6"/>
  <c r="M1592" i="6"/>
  <c r="M1593" i="6"/>
  <c r="M1594" i="6"/>
  <c r="M1595" i="6"/>
  <c r="M1596" i="6"/>
  <c r="M1597" i="6"/>
  <c r="M1598" i="6"/>
  <c r="M1599" i="6"/>
  <c r="M1600" i="6"/>
  <c r="M1601" i="6"/>
  <c r="M1602" i="6"/>
  <c r="M1603" i="6"/>
  <c r="M1604" i="6"/>
  <c r="M1605" i="6"/>
  <c r="M1606" i="6"/>
  <c r="M1607" i="6"/>
  <c r="M1608" i="6"/>
  <c r="M1609" i="6"/>
  <c r="M1610" i="6"/>
  <c r="M1611" i="6"/>
  <c r="M1612" i="6"/>
  <c r="M1613" i="6"/>
  <c r="M1614" i="6"/>
  <c r="M1615" i="6"/>
  <c r="M1616" i="6"/>
  <c r="M1617" i="6"/>
  <c r="M1618" i="6"/>
  <c r="M1619" i="6"/>
  <c r="M1620" i="6"/>
  <c r="M1621" i="6"/>
  <c r="M1622" i="6"/>
  <c r="M1623" i="6"/>
  <c r="M1624" i="6"/>
  <c r="M1625" i="6"/>
  <c r="M1626" i="6"/>
  <c r="M1627" i="6"/>
  <c r="M1628" i="6"/>
  <c r="M1629" i="6"/>
  <c r="M1630" i="6"/>
  <c r="M1631" i="6"/>
  <c r="M1632" i="6"/>
  <c r="M1633" i="6"/>
  <c r="M1634" i="6"/>
  <c r="M1635" i="6"/>
  <c r="M1636" i="6"/>
  <c r="M1637" i="6"/>
  <c r="M1638" i="6"/>
  <c r="M1639" i="6"/>
  <c r="M1640" i="6"/>
  <c r="M1641" i="6"/>
  <c r="M1642" i="6"/>
  <c r="M1643" i="6"/>
  <c r="M1644" i="6"/>
  <c r="M1645" i="6"/>
  <c r="M1646" i="6"/>
  <c r="M1647" i="6"/>
  <c r="M1648" i="6"/>
  <c r="M1649" i="6"/>
  <c r="M1650" i="6"/>
  <c r="M1651" i="6"/>
  <c r="M1652" i="6"/>
  <c r="M1653" i="6"/>
  <c r="M1654" i="6"/>
  <c r="M1655" i="6"/>
  <c r="M1656" i="6"/>
  <c r="M1657" i="6"/>
  <c r="M1658" i="6"/>
  <c r="M1659" i="6"/>
  <c r="M1660" i="6"/>
  <c r="M1661" i="6"/>
  <c r="M1662" i="6"/>
  <c r="M1663" i="6"/>
  <c r="M1664" i="6"/>
  <c r="M1665" i="6"/>
  <c r="M1666" i="6"/>
  <c r="M1667" i="6"/>
  <c r="M1668" i="6"/>
  <c r="M1669" i="6"/>
  <c r="M1670" i="6"/>
  <c r="M1671" i="6"/>
  <c r="M1672" i="6"/>
  <c r="M1673" i="6"/>
  <c r="M1674" i="6"/>
  <c r="M1675" i="6"/>
  <c r="M1676" i="6"/>
  <c r="M1677" i="6"/>
  <c r="M1678" i="6"/>
  <c r="M1679" i="6"/>
  <c r="M1680" i="6"/>
  <c r="M1681" i="6"/>
  <c r="M1682" i="6"/>
  <c r="M1683" i="6"/>
  <c r="M1684" i="6"/>
  <c r="M1685" i="6"/>
  <c r="M1686" i="6"/>
  <c r="M1687" i="6"/>
  <c r="M1688" i="6"/>
  <c r="M1689" i="6"/>
  <c r="M1690" i="6"/>
  <c r="M1691" i="6"/>
  <c r="M1692" i="6"/>
  <c r="M1693" i="6"/>
  <c r="M1694" i="6"/>
  <c r="M1695" i="6"/>
  <c r="M1696" i="6"/>
  <c r="M1697" i="6"/>
  <c r="M1698" i="6"/>
  <c r="M1699" i="6"/>
  <c r="M1700" i="6"/>
  <c r="M1701" i="6"/>
  <c r="M1702" i="6"/>
  <c r="M1703" i="6"/>
  <c r="M1704" i="6"/>
  <c r="M1705" i="6"/>
  <c r="M1706" i="6"/>
  <c r="M1707" i="6"/>
  <c r="M1708" i="6"/>
  <c r="M1709" i="6"/>
  <c r="M1710" i="6"/>
  <c r="M1711" i="6"/>
  <c r="M1712" i="6"/>
  <c r="M1713" i="6"/>
  <c r="M1714" i="6"/>
  <c r="M1715" i="6"/>
  <c r="M1716" i="6"/>
  <c r="M1717" i="6"/>
  <c r="M1718" i="6"/>
  <c r="M1719" i="6"/>
  <c r="M1720" i="6"/>
  <c r="M1721" i="6"/>
  <c r="M1722" i="6"/>
  <c r="M1723" i="6"/>
  <c r="M1724" i="6"/>
  <c r="M1725" i="6"/>
  <c r="M1726" i="6"/>
  <c r="M1727" i="6"/>
  <c r="M1728" i="6"/>
  <c r="M1729" i="6"/>
  <c r="M1730" i="6"/>
  <c r="M1731" i="6"/>
  <c r="M1732" i="6"/>
  <c r="M1733" i="6"/>
  <c r="M1734" i="6"/>
  <c r="M1735" i="6"/>
  <c r="M1736" i="6"/>
  <c r="M1737" i="6"/>
  <c r="M1738" i="6"/>
  <c r="M1739" i="6"/>
  <c r="M1740" i="6"/>
  <c r="M1741" i="6"/>
  <c r="M1742" i="6"/>
  <c r="M1743" i="6"/>
  <c r="M1744" i="6"/>
  <c r="M1745" i="6"/>
  <c r="M1746" i="6"/>
  <c r="M1747" i="6"/>
  <c r="M1748" i="6"/>
  <c r="M1749" i="6"/>
  <c r="M1750" i="6"/>
  <c r="M1751" i="6"/>
  <c r="M1752" i="6"/>
  <c r="M1753" i="6"/>
  <c r="M1754" i="6"/>
  <c r="M1755" i="6"/>
  <c r="M1756" i="6"/>
  <c r="M1757" i="6"/>
  <c r="M1758" i="6"/>
  <c r="M1759" i="6"/>
  <c r="M1760" i="6"/>
  <c r="M1761" i="6"/>
  <c r="M1762" i="6"/>
  <c r="M1763" i="6"/>
  <c r="M1764" i="6"/>
  <c r="M1765" i="6"/>
  <c r="M1766" i="6"/>
  <c r="M1767" i="6"/>
  <c r="M1768" i="6"/>
  <c r="M1769" i="6"/>
  <c r="M1770" i="6"/>
  <c r="M1771" i="6"/>
  <c r="M1772" i="6"/>
  <c r="M1773" i="6"/>
  <c r="M1774" i="6"/>
  <c r="M1775" i="6"/>
  <c r="M1776" i="6"/>
  <c r="M1777" i="6"/>
  <c r="M1778" i="6"/>
  <c r="M1779" i="6"/>
  <c r="M1780" i="6"/>
  <c r="M1781" i="6"/>
  <c r="M1782" i="6"/>
  <c r="M1783" i="6"/>
  <c r="M1784" i="6"/>
  <c r="M1785" i="6"/>
  <c r="M1786" i="6"/>
  <c r="M1787" i="6"/>
  <c r="M1788" i="6"/>
  <c r="M1789" i="6"/>
  <c r="M1790" i="6"/>
  <c r="M1791" i="6"/>
  <c r="M1792" i="6"/>
  <c r="M1793" i="6"/>
  <c r="M1794" i="6"/>
  <c r="M1795" i="6"/>
  <c r="M1796" i="6"/>
  <c r="M1797" i="6"/>
  <c r="M1798" i="6"/>
  <c r="M1799" i="6"/>
  <c r="M1800" i="6"/>
  <c r="M1801" i="6"/>
  <c r="M1802" i="6"/>
  <c r="M1803" i="6"/>
  <c r="M1804" i="6"/>
  <c r="M1805" i="6"/>
  <c r="M1806" i="6"/>
  <c r="M1807" i="6"/>
  <c r="M1808" i="6"/>
  <c r="M1809" i="6"/>
  <c r="M1810" i="6"/>
  <c r="M1811" i="6"/>
  <c r="M1812" i="6"/>
  <c r="M1813" i="6"/>
  <c r="M1814" i="6"/>
  <c r="M1815" i="6"/>
  <c r="M1816" i="6"/>
  <c r="M1817" i="6"/>
  <c r="M1818" i="6"/>
  <c r="M1819" i="6"/>
  <c r="M1820" i="6"/>
  <c r="M1821" i="6"/>
  <c r="M1822" i="6"/>
  <c r="M1823" i="6"/>
  <c r="M1824" i="6"/>
  <c r="M1825" i="6"/>
  <c r="M1826" i="6"/>
  <c r="M1827" i="6"/>
  <c r="M1828" i="6"/>
  <c r="M1829" i="6"/>
  <c r="M1830" i="6"/>
  <c r="M1831" i="6"/>
  <c r="M1832" i="6"/>
  <c r="M1833" i="6"/>
  <c r="M1834" i="6"/>
  <c r="M1835" i="6"/>
  <c r="M1836" i="6"/>
  <c r="M1837" i="6"/>
  <c r="M1838" i="6"/>
  <c r="M1839" i="6"/>
  <c r="M1840" i="6"/>
  <c r="M1841" i="6"/>
  <c r="M1842" i="6"/>
  <c r="M1843" i="6"/>
  <c r="M1844" i="6"/>
  <c r="M1845" i="6"/>
  <c r="M1846" i="6"/>
  <c r="M1847" i="6"/>
  <c r="M1848" i="6"/>
  <c r="M1849" i="6"/>
  <c r="M1850" i="6"/>
  <c r="M1851" i="6"/>
  <c r="M1852" i="6"/>
  <c r="M1853" i="6"/>
  <c r="M1854" i="6"/>
  <c r="M1855" i="6"/>
  <c r="M1856" i="6"/>
  <c r="M1857" i="6"/>
  <c r="M1858" i="6"/>
  <c r="M1859" i="6"/>
  <c r="M1860" i="6"/>
  <c r="M1861" i="6"/>
  <c r="M1862" i="6"/>
  <c r="M1863" i="6"/>
  <c r="M1864" i="6"/>
  <c r="M1865" i="6"/>
  <c r="M1866" i="6"/>
  <c r="M1867" i="6"/>
  <c r="M1868" i="6"/>
  <c r="M1869" i="6"/>
  <c r="M1870" i="6"/>
  <c r="M1871" i="6"/>
  <c r="M1872" i="6"/>
  <c r="M1873" i="6"/>
  <c r="M1874" i="6"/>
  <c r="M1875" i="6"/>
  <c r="M1876" i="6"/>
  <c r="M1877" i="6"/>
  <c r="M1878" i="6"/>
  <c r="M1879" i="6"/>
  <c r="M1880" i="6"/>
  <c r="M1881" i="6"/>
  <c r="M1882" i="6"/>
  <c r="M1883" i="6"/>
  <c r="M1884" i="6"/>
  <c r="M1885" i="6"/>
  <c r="M1886" i="6"/>
  <c r="M1887" i="6"/>
  <c r="M1888" i="6"/>
  <c r="M1889" i="6"/>
  <c r="M1890" i="6"/>
  <c r="M1891" i="6"/>
  <c r="M1892" i="6"/>
  <c r="M1893" i="6"/>
  <c r="M1894" i="6"/>
  <c r="M1895" i="6"/>
  <c r="M1896" i="6"/>
  <c r="M1897" i="6"/>
  <c r="M1898" i="6"/>
  <c r="M1899" i="6"/>
  <c r="M1900" i="6"/>
  <c r="M1901" i="6"/>
  <c r="M1902" i="6"/>
  <c r="M1903" i="6"/>
  <c r="M1904" i="6"/>
  <c r="M1905" i="6"/>
  <c r="M1906" i="6"/>
  <c r="M1907" i="6"/>
  <c r="M1908" i="6"/>
  <c r="M1909" i="6"/>
  <c r="M1910" i="6"/>
  <c r="M1911" i="6"/>
  <c r="M1912" i="6"/>
  <c r="M1913" i="6"/>
  <c r="M1914" i="6"/>
  <c r="M1915" i="6"/>
  <c r="M1916" i="6"/>
  <c r="M1917" i="6"/>
  <c r="M1918" i="6"/>
  <c r="M1919" i="6"/>
  <c r="M1920" i="6"/>
  <c r="M1921" i="6"/>
  <c r="M1922" i="6"/>
  <c r="M1923" i="6"/>
  <c r="M1924" i="6"/>
  <c r="M1925" i="6"/>
  <c r="M1926" i="6"/>
  <c r="M1927" i="6"/>
  <c r="M1928" i="6"/>
  <c r="M1929" i="6"/>
  <c r="M1930" i="6"/>
  <c r="M1931" i="6"/>
  <c r="M1932" i="6"/>
  <c r="M1933" i="6"/>
  <c r="M1934" i="6"/>
  <c r="M1935" i="6"/>
  <c r="M1936" i="6"/>
  <c r="M1937" i="6"/>
  <c r="M1938" i="6"/>
  <c r="M1939" i="6"/>
  <c r="M1940" i="6"/>
  <c r="M1941" i="6"/>
  <c r="M1942" i="6"/>
  <c r="M1943" i="6"/>
  <c r="M1944" i="6"/>
  <c r="M1945" i="6"/>
  <c r="M1946" i="6"/>
  <c r="M1947" i="6"/>
  <c r="M1948" i="6"/>
  <c r="M1949" i="6"/>
  <c r="M1950" i="6"/>
  <c r="M1951" i="6"/>
  <c r="M1952" i="6"/>
  <c r="M1953" i="6"/>
  <c r="M1954" i="6"/>
  <c r="M1955" i="6"/>
  <c r="M1956" i="6"/>
  <c r="M1957" i="6"/>
  <c r="M1958" i="6"/>
  <c r="M1959" i="6"/>
  <c r="M1960" i="6"/>
  <c r="M1961" i="6"/>
  <c r="M1962" i="6"/>
  <c r="M1963" i="6"/>
  <c r="M1964" i="6"/>
  <c r="M1965" i="6"/>
  <c r="M1966" i="6"/>
  <c r="M1967" i="6"/>
  <c r="M1968" i="6"/>
  <c r="M1969" i="6"/>
  <c r="M1970" i="6"/>
  <c r="M1971" i="6"/>
  <c r="M1972" i="6"/>
  <c r="M1973" i="6"/>
  <c r="M1974" i="6"/>
  <c r="M1975" i="6"/>
  <c r="M1976" i="6"/>
  <c r="M1977" i="6"/>
  <c r="M1978" i="6"/>
  <c r="M1979" i="6"/>
  <c r="M1980" i="6"/>
  <c r="M1981" i="6"/>
  <c r="M1982" i="6"/>
  <c r="M1983" i="6"/>
  <c r="M1984" i="6"/>
  <c r="M1985" i="6"/>
  <c r="M1986" i="6"/>
  <c r="M1987" i="6"/>
  <c r="M1988" i="6"/>
  <c r="M1989" i="6"/>
  <c r="M1990" i="6"/>
  <c r="M1991" i="6"/>
  <c r="M1992" i="6"/>
  <c r="M1993" i="6"/>
  <c r="M1994" i="6"/>
  <c r="M1995" i="6"/>
  <c r="M1996" i="6"/>
  <c r="M1997" i="6"/>
  <c r="M1998" i="6"/>
  <c r="M1999" i="6"/>
  <c r="M2000" i="6"/>
  <c r="M2001" i="6"/>
  <c r="M2002" i="6"/>
  <c r="M2003" i="6"/>
  <c r="M2004" i="6"/>
  <c r="M2005" i="6"/>
  <c r="M2006" i="6"/>
  <c r="M2007" i="6"/>
  <c r="M2008" i="6"/>
  <c r="M2009" i="6"/>
  <c r="M2010" i="6"/>
  <c r="M2011" i="6"/>
  <c r="M2012" i="6"/>
  <c r="M2013" i="6"/>
  <c r="M2014" i="6"/>
  <c r="M2015" i="6"/>
  <c r="M2016" i="6"/>
  <c r="M2017" i="6"/>
  <c r="M2018" i="6"/>
  <c r="M2019" i="6"/>
  <c r="M2020" i="6"/>
  <c r="M2021" i="6"/>
  <c r="M2022" i="6"/>
  <c r="M2023" i="6"/>
  <c r="M2024" i="6"/>
  <c r="M2025" i="6"/>
  <c r="M2026" i="6"/>
  <c r="M2027" i="6"/>
  <c r="M2028" i="6"/>
  <c r="M2029" i="6"/>
  <c r="M2030" i="6"/>
  <c r="M2031" i="6"/>
  <c r="M2032" i="6"/>
  <c r="M2033" i="6"/>
  <c r="M2034" i="6"/>
  <c r="M2035" i="6"/>
  <c r="M2036" i="6"/>
  <c r="M2037" i="6"/>
  <c r="M2038" i="6"/>
  <c r="M2039" i="6"/>
  <c r="M2040" i="6"/>
  <c r="M2041" i="6"/>
  <c r="M2042" i="6"/>
  <c r="M2043" i="6"/>
  <c r="M2044" i="6"/>
  <c r="M2045" i="6"/>
  <c r="M2046" i="6"/>
  <c r="M2047" i="6"/>
  <c r="M2048" i="6"/>
  <c r="M2049" i="6"/>
  <c r="M2050" i="6"/>
  <c r="M2051" i="6"/>
  <c r="M2052" i="6"/>
  <c r="M2053" i="6"/>
  <c r="M2054" i="6"/>
  <c r="M2055" i="6"/>
  <c r="M2056" i="6"/>
  <c r="M2057" i="6"/>
  <c r="M2058" i="6"/>
  <c r="M2059" i="6"/>
  <c r="M2060" i="6"/>
  <c r="M2061" i="6"/>
  <c r="M2062" i="6"/>
  <c r="M2063" i="6"/>
  <c r="M2064" i="6"/>
  <c r="M2065" i="6"/>
  <c r="M2066" i="6"/>
  <c r="M2067" i="6"/>
  <c r="M2068" i="6"/>
  <c r="M2069" i="6"/>
  <c r="M2070" i="6"/>
  <c r="M2071" i="6"/>
  <c r="M2072" i="6"/>
  <c r="M2073" i="6"/>
  <c r="M2074" i="6"/>
  <c r="M2075" i="6"/>
  <c r="M2076" i="6"/>
  <c r="M2077" i="6"/>
  <c r="M2078" i="6"/>
  <c r="M2079" i="6"/>
  <c r="M2080" i="6"/>
  <c r="M2081" i="6"/>
  <c r="M2082" i="6"/>
  <c r="M2083" i="6"/>
  <c r="M2084" i="6"/>
  <c r="M2085" i="6"/>
  <c r="M2086" i="6"/>
  <c r="M2087" i="6"/>
  <c r="M2088" i="6"/>
  <c r="M2089" i="6"/>
  <c r="M2090" i="6"/>
  <c r="M2091" i="6"/>
  <c r="M2092" i="6"/>
  <c r="M2093" i="6"/>
  <c r="M2094" i="6"/>
  <c r="M2095" i="6"/>
  <c r="M2096" i="6"/>
  <c r="M2097" i="6"/>
  <c r="M2098" i="6"/>
  <c r="M2099" i="6"/>
  <c r="M2100" i="6"/>
  <c r="M2101" i="6"/>
  <c r="M2102" i="6"/>
  <c r="M2103" i="6"/>
  <c r="M2104" i="6"/>
  <c r="M2105" i="6"/>
  <c r="M2106" i="6"/>
  <c r="M2107" i="6"/>
  <c r="M2108" i="6"/>
  <c r="M2109" i="6"/>
  <c r="M2110" i="6"/>
  <c r="M2111" i="6"/>
  <c r="M2112" i="6"/>
  <c r="M2113" i="6"/>
  <c r="M2114" i="6"/>
  <c r="M2115" i="6"/>
  <c r="M2116" i="6"/>
  <c r="M2117" i="6"/>
  <c r="M2118" i="6"/>
  <c r="M2119" i="6"/>
  <c r="M2120" i="6"/>
  <c r="M2121" i="6"/>
  <c r="M2122" i="6"/>
  <c r="M2123" i="6"/>
  <c r="M2124" i="6"/>
  <c r="M2125" i="6"/>
  <c r="M2126" i="6"/>
  <c r="M2127" i="6"/>
  <c r="M2128" i="6"/>
  <c r="M2129" i="6"/>
  <c r="M2130" i="6"/>
  <c r="M2131" i="6"/>
  <c r="M2132" i="6"/>
  <c r="M2133" i="6"/>
  <c r="M2134" i="6"/>
  <c r="M2135" i="6"/>
  <c r="M2136" i="6"/>
  <c r="M2137" i="6"/>
  <c r="M2138" i="6"/>
  <c r="M2139" i="6"/>
  <c r="M2140" i="6"/>
  <c r="M2141" i="6"/>
  <c r="M2142" i="6"/>
  <c r="M2143" i="6"/>
  <c r="M2144" i="6"/>
  <c r="M2145" i="6"/>
  <c r="M2146" i="6"/>
  <c r="M2147" i="6"/>
  <c r="M2148" i="6"/>
  <c r="M2149" i="6"/>
  <c r="M2150" i="6"/>
  <c r="M2151" i="6"/>
  <c r="M2152" i="6"/>
  <c r="M2153" i="6"/>
  <c r="M2154" i="6"/>
  <c r="M2155" i="6"/>
  <c r="M2156" i="6"/>
  <c r="M2157" i="6"/>
  <c r="M2158" i="6"/>
  <c r="M2159" i="6"/>
  <c r="M2160" i="6"/>
  <c r="M2161" i="6"/>
  <c r="M2162" i="6"/>
  <c r="M2163" i="6"/>
  <c r="M2164" i="6"/>
  <c r="M2165" i="6"/>
  <c r="M2166" i="6"/>
  <c r="M2167" i="6"/>
  <c r="M2168" i="6"/>
  <c r="M2169" i="6"/>
  <c r="M2170" i="6"/>
  <c r="M2171" i="6"/>
  <c r="M2172" i="6"/>
  <c r="M2173" i="6"/>
  <c r="M2174" i="6"/>
  <c r="M2175" i="6"/>
  <c r="M2176" i="6"/>
  <c r="M2177" i="6"/>
  <c r="M2178" i="6"/>
  <c r="M2179" i="6"/>
  <c r="M2180" i="6"/>
  <c r="M2181" i="6"/>
  <c r="M2182" i="6"/>
  <c r="M2183" i="6"/>
  <c r="M2184" i="6"/>
  <c r="M2185" i="6"/>
  <c r="M2186" i="6"/>
  <c r="M2187" i="6"/>
  <c r="M2188" i="6"/>
  <c r="M2189" i="6"/>
  <c r="M2190" i="6"/>
  <c r="M2191" i="6"/>
  <c r="M2192" i="6"/>
  <c r="M2193" i="6"/>
  <c r="M2194" i="6"/>
  <c r="M2195" i="6"/>
  <c r="M2196" i="6"/>
  <c r="M2197" i="6"/>
  <c r="M2198" i="6"/>
  <c r="M2199" i="6"/>
  <c r="M2200" i="6"/>
  <c r="M2201" i="6"/>
  <c r="M2202" i="6"/>
  <c r="M2203" i="6"/>
  <c r="M2204" i="6"/>
  <c r="M2205" i="6"/>
  <c r="M2206" i="6"/>
  <c r="M2207" i="6"/>
  <c r="M2208" i="6"/>
  <c r="M2209" i="6"/>
  <c r="M2210" i="6"/>
  <c r="M2211" i="6"/>
  <c r="M2212" i="6"/>
  <c r="M2213" i="6"/>
  <c r="M2214" i="6"/>
  <c r="M2215" i="6"/>
  <c r="M2216" i="6"/>
  <c r="M2217" i="6"/>
  <c r="M2218" i="6"/>
  <c r="M2219" i="6"/>
  <c r="M2220" i="6"/>
  <c r="M2221" i="6"/>
  <c r="M2222" i="6"/>
  <c r="M2223" i="6"/>
  <c r="M2224" i="6"/>
  <c r="M2225" i="6"/>
  <c r="M2226" i="6"/>
  <c r="M2227" i="6"/>
  <c r="M2228" i="6"/>
  <c r="M2229" i="6"/>
  <c r="M2230" i="6"/>
  <c r="M2231" i="6"/>
  <c r="M2232" i="6"/>
  <c r="M2233" i="6"/>
  <c r="M2234" i="6"/>
  <c r="M2235" i="6"/>
  <c r="M2236" i="6"/>
  <c r="M2237" i="6"/>
  <c r="M2238" i="6"/>
  <c r="M2239" i="6"/>
  <c r="M2240" i="6"/>
  <c r="M2241" i="6"/>
  <c r="M2242" i="6"/>
  <c r="M2243" i="6"/>
  <c r="M2244" i="6"/>
  <c r="M2245" i="6"/>
  <c r="M2246" i="6"/>
  <c r="M2247" i="6"/>
  <c r="M2248" i="6"/>
  <c r="M2249" i="6"/>
  <c r="M2250" i="6"/>
  <c r="M2251" i="6"/>
  <c r="M2252" i="6"/>
  <c r="M2253" i="6"/>
  <c r="M2254" i="6"/>
  <c r="M2255" i="6"/>
  <c r="M2256" i="6"/>
  <c r="M2257" i="6"/>
  <c r="M2258" i="6"/>
  <c r="M2259" i="6"/>
  <c r="M2260" i="6"/>
  <c r="M2261" i="6"/>
  <c r="M2262" i="6"/>
  <c r="M2263" i="6"/>
  <c r="M2264" i="6"/>
  <c r="M2265" i="6"/>
  <c r="M2266" i="6"/>
  <c r="M2267" i="6"/>
  <c r="M2268" i="6"/>
  <c r="M2269" i="6"/>
  <c r="M2270" i="6"/>
  <c r="M2271" i="6"/>
  <c r="M2272" i="6"/>
  <c r="M2273" i="6"/>
  <c r="M2274" i="6"/>
  <c r="M2275" i="6"/>
  <c r="M2276" i="6"/>
  <c r="M2277" i="6"/>
  <c r="M2278" i="6"/>
  <c r="M2279" i="6"/>
  <c r="M2280" i="6"/>
  <c r="M2281" i="6"/>
  <c r="M2282" i="6"/>
  <c r="M2283" i="6"/>
  <c r="M2284" i="6"/>
  <c r="M2285" i="6"/>
  <c r="M2286" i="6"/>
  <c r="M2287" i="6"/>
  <c r="M2288" i="6"/>
  <c r="M2289" i="6"/>
  <c r="M2290" i="6"/>
  <c r="M2291" i="6"/>
  <c r="M2292" i="6"/>
  <c r="M2293" i="6"/>
  <c r="M2294" i="6"/>
  <c r="M2295" i="6"/>
  <c r="M2296" i="6"/>
  <c r="M2297" i="6"/>
  <c r="M2298" i="6"/>
  <c r="M2299" i="6"/>
  <c r="M2300" i="6"/>
  <c r="M2301" i="6"/>
  <c r="M2302" i="6"/>
  <c r="M2303" i="6"/>
  <c r="M2304" i="6"/>
  <c r="M2305" i="6"/>
  <c r="M2306" i="6"/>
  <c r="M2307" i="6"/>
  <c r="M2308" i="6"/>
  <c r="M2309" i="6"/>
  <c r="M2310" i="6"/>
  <c r="M2311" i="6"/>
  <c r="M2312" i="6"/>
  <c r="M2313" i="6"/>
  <c r="M2314" i="6"/>
  <c r="M2315" i="6"/>
  <c r="M2316" i="6"/>
  <c r="M2317" i="6"/>
  <c r="M2318" i="6"/>
  <c r="M2319" i="6"/>
  <c r="M2320" i="6"/>
  <c r="M2321" i="6"/>
  <c r="M2322" i="6"/>
  <c r="M2323" i="6"/>
  <c r="M2324" i="6"/>
  <c r="M2325" i="6"/>
  <c r="M2326" i="6"/>
  <c r="M2327" i="6"/>
  <c r="M2328" i="6"/>
  <c r="M2329" i="6"/>
  <c r="M2330" i="6"/>
  <c r="M2331" i="6"/>
  <c r="M2332" i="6"/>
  <c r="M2333" i="6"/>
  <c r="M2334" i="6"/>
  <c r="M2335" i="6"/>
  <c r="M2336" i="6"/>
  <c r="M2337" i="6"/>
  <c r="M2338" i="6"/>
  <c r="M2339" i="6"/>
  <c r="M2340" i="6"/>
  <c r="M2341" i="6"/>
  <c r="M2342" i="6"/>
  <c r="M2343" i="6"/>
  <c r="M2344" i="6"/>
  <c r="M2345" i="6"/>
  <c r="M2346" i="6"/>
  <c r="M2347" i="6"/>
  <c r="M2348" i="6"/>
  <c r="M2349" i="6"/>
  <c r="M2350" i="6"/>
  <c r="M2351" i="6"/>
  <c r="M2352" i="6"/>
  <c r="M2353" i="6"/>
  <c r="M2354" i="6"/>
  <c r="M2355" i="6"/>
  <c r="M2356" i="6"/>
  <c r="M2357" i="6"/>
  <c r="M2358" i="6"/>
  <c r="M2359" i="6"/>
  <c r="M2360" i="6"/>
  <c r="M2361" i="6"/>
  <c r="M2362" i="6"/>
  <c r="M2363" i="6"/>
  <c r="M2364" i="6"/>
  <c r="M2365" i="6"/>
  <c r="M2366" i="6"/>
  <c r="M2367" i="6"/>
  <c r="M2368" i="6"/>
  <c r="M2369" i="6"/>
  <c r="M2370" i="6"/>
  <c r="M2371" i="6"/>
  <c r="M2372" i="6"/>
  <c r="M2373" i="6"/>
  <c r="M2374" i="6"/>
  <c r="M2375" i="6"/>
  <c r="M2376" i="6"/>
  <c r="M2377" i="6"/>
  <c r="M2378" i="6"/>
  <c r="M2379" i="6"/>
  <c r="M2380" i="6"/>
  <c r="M2381" i="6"/>
  <c r="M2382" i="6"/>
  <c r="M2383" i="6"/>
  <c r="M2384" i="6"/>
  <c r="M2385" i="6"/>
  <c r="M2386" i="6"/>
  <c r="M2387" i="6"/>
  <c r="M2388" i="6"/>
  <c r="M2389" i="6"/>
  <c r="M2390" i="6"/>
  <c r="M2391" i="6"/>
  <c r="M2392" i="6"/>
  <c r="M2393" i="6"/>
  <c r="M2394" i="6"/>
  <c r="M2395" i="6"/>
  <c r="M2396" i="6"/>
  <c r="M2397" i="6"/>
  <c r="M2398" i="6"/>
  <c r="M2399" i="6"/>
  <c r="M2400" i="6"/>
  <c r="M2401" i="6"/>
  <c r="M2402" i="6"/>
  <c r="M2403" i="6"/>
  <c r="M2404" i="6"/>
  <c r="M2405" i="6"/>
  <c r="M2406" i="6"/>
  <c r="M2407" i="6"/>
  <c r="M2408" i="6"/>
  <c r="M2409" i="6"/>
  <c r="M2410" i="6"/>
  <c r="M2411" i="6"/>
  <c r="M2412" i="6"/>
  <c r="M2413" i="6"/>
  <c r="M2414" i="6"/>
  <c r="M2415" i="6"/>
  <c r="M2416" i="6"/>
  <c r="M2417" i="6"/>
  <c r="M2418" i="6"/>
  <c r="M2419" i="6"/>
  <c r="M2420" i="6"/>
  <c r="M2421" i="6"/>
  <c r="M2422" i="6"/>
  <c r="M2423" i="6"/>
  <c r="M2424" i="6"/>
  <c r="M2425" i="6"/>
  <c r="M2426" i="6"/>
  <c r="M2427" i="6"/>
  <c r="M2428" i="6"/>
  <c r="M2429" i="6"/>
  <c r="M2430" i="6"/>
  <c r="M2431" i="6"/>
  <c r="M2432" i="6"/>
  <c r="M2433" i="6"/>
  <c r="M2434" i="6"/>
  <c r="M2435" i="6"/>
  <c r="M2436" i="6"/>
  <c r="M2437" i="6"/>
  <c r="M2438" i="6"/>
  <c r="M2439" i="6"/>
  <c r="M2440" i="6"/>
  <c r="M2441" i="6"/>
  <c r="M2442" i="6"/>
  <c r="M2443" i="6"/>
  <c r="M2444" i="6"/>
  <c r="M2445" i="6"/>
  <c r="M2446" i="6"/>
  <c r="M2447" i="6"/>
  <c r="M2448" i="6"/>
  <c r="M2449" i="6"/>
  <c r="M2450" i="6"/>
  <c r="M2451" i="6"/>
  <c r="M2452" i="6"/>
  <c r="M2453" i="6"/>
  <c r="M2454" i="6"/>
  <c r="M2455" i="6"/>
  <c r="M2456" i="6"/>
  <c r="M2457" i="6"/>
  <c r="M2458" i="6"/>
  <c r="M2459" i="6"/>
  <c r="M2460" i="6"/>
  <c r="M2461" i="6"/>
  <c r="M2462" i="6"/>
  <c r="M2463" i="6"/>
  <c r="M2464" i="6"/>
  <c r="M2465" i="6"/>
  <c r="M2466" i="6"/>
  <c r="M2467" i="6"/>
  <c r="M2468" i="6"/>
  <c r="M2469" i="6"/>
  <c r="M2470" i="6"/>
  <c r="M2471" i="6"/>
  <c r="M2472" i="6"/>
  <c r="M2473" i="6"/>
  <c r="M2474" i="6"/>
  <c r="M2475" i="6"/>
  <c r="M2476" i="6"/>
  <c r="M2477" i="6"/>
  <c r="M2478" i="6"/>
  <c r="M2479" i="6"/>
  <c r="M2480" i="6"/>
  <c r="M2481" i="6"/>
  <c r="M2482" i="6"/>
  <c r="M2483" i="6"/>
  <c r="M2484" i="6"/>
  <c r="M2485" i="6"/>
  <c r="M2486" i="6"/>
  <c r="M2487" i="6"/>
  <c r="M2488" i="6"/>
  <c r="M2489" i="6"/>
  <c r="M2490" i="6"/>
  <c r="M2491" i="6"/>
  <c r="M2492" i="6"/>
  <c r="M2493" i="6"/>
  <c r="M2494" i="6"/>
  <c r="M2495" i="6"/>
  <c r="M2496" i="6"/>
  <c r="M2497" i="6"/>
  <c r="M2498" i="6"/>
  <c r="M2499" i="6"/>
  <c r="M2500" i="6"/>
  <c r="M2501" i="6"/>
  <c r="M2502" i="6"/>
  <c r="M2503" i="6"/>
  <c r="M2504" i="6"/>
  <c r="M2505" i="6"/>
  <c r="M2506" i="6"/>
  <c r="M2507" i="6"/>
  <c r="M2508" i="6"/>
  <c r="M2509" i="6"/>
  <c r="M2510" i="6"/>
  <c r="M2511" i="6"/>
  <c r="M2512" i="6"/>
  <c r="M2513" i="6"/>
  <c r="M2514" i="6"/>
  <c r="M2515" i="6"/>
  <c r="M2516" i="6"/>
  <c r="M2517" i="6"/>
  <c r="M2518" i="6"/>
  <c r="M2519" i="6"/>
  <c r="M2520" i="6"/>
  <c r="M2521" i="6"/>
  <c r="M2522" i="6"/>
  <c r="M2523" i="6"/>
  <c r="M2524" i="6"/>
  <c r="M2525" i="6"/>
  <c r="M2526" i="6"/>
  <c r="M2527" i="6"/>
  <c r="M2528" i="6"/>
  <c r="M2529" i="6"/>
  <c r="M2530" i="6"/>
  <c r="M2531" i="6"/>
  <c r="M2532" i="6"/>
  <c r="M2533" i="6"/>
  <c r="M2534" i="6"/>
  <c r="M2535" i="6"/>
  <c r="M2536" i="6"/>
  <c r="M2537" i="6"/>
  <c r="M2538" i="6"/>
  <c r="M2539" i="6"/>
  <c r="M2540" i="6"/>
  <c r="M2541" i="6"/>
  <c r="M2542" i="6"/>
  <c r="M2543" i="6"/>
  <c r="M2544" i="6"/>
  <c r="M2545" i="6"/>
  <c r="M2546" i="6"/>
  <c r="M2547" i="6"/>
  <c r="M2548" i="6"/>
  <c r="M2549" i="6"/>
  <c r="M2550" i="6"/>
  <c r="M2551" i="6"/>
  <c r="M2552" i="6"/>
  <c r="M2553" i="6"/>
  <c r="M2554" i="6"/>
  <c r="M2555" i="6"/>
  <c r="M2556" i="6"/>
  <c r="M2557" i="6"/>
  <c r="M2558" i="6"/>
  <c r="M2559" i="6"/>
  <c r="M2560" i="6"/>
  <c r="M2561" i="6"/>
  <c r="M2562" i="6"/>
  <c r="M2563" i="6"/>
  <c r="M2564" i="6"/>
  <c r="M2565" i="6"/>
  <c r="M2566" i="6"/>
  <c r="M2567" i="6"/>
  <c r="M2568" i="6"/>
  <c r="M2569" i="6"/>
  <c r="M2570" i="6"/>
  <c r="M2571" i="6"/>
  <c r="M2572" i="6"/>
  <c r="M2573" i="6"/>
  <c r="M2574" i="6"/>
  <c r="M2575" i="6"/>
  <c r="M2576" i="6"/>
  <c r="M2577" i="6"/>
  <c r="M2578" i="6"/>
  <c r="M2579" i="6"/>
  <c r="M2580" i="6"/>
  <c r="M2581" i="6"/>
  <c r="M2582" i="6"/>
  <c r="M2583" i="6"/>
  <c r="M2584" i="6"/>
  <c r="M2585" i="6"/>
  <c r="M2586" i="6"/>
  <c r="M2587" i="6"/>
  <c r="M2588" i="6"/>
  <c r="M2589" i="6"/>
  <c r="M2590" i="6"/>
  <c r="M2591" i="6"/>
  <c r="M2592" i="6"/>
  <c r="M2593" i="6"/>
  <c r="M2594" i="6"/>
  <c r="M2595" i="6"/>
  <c r="M2596" i="6"/>
  <c r="M2597" i="6"/>
  <c r="M2598" i="6"/>
  <c r="M2599" i="6"/>
  <c r="M2600" i="6"/>
  <c r="M2601" i="6"/>
  <c r="M2602" i="6"/>
  <c r="M2603" i="6"/>
  <c r="M2604" i="6"/>
  <c r="M2605" i="6"/>
  <c r="M2606" i="6"/>
  <c r="M2607" i="6"/>
  <c r="M2608" i="6"/>
  <c r="M2609" i="6"/>
  <c r="M2610" i="6"/>
  <c r="M2611" i="6"/>
  <c r="M2612" i="6"/>
  <c r="M2613" i="6"/>
  <c r="M2614" i="6"/>
  <c r="M2615" i="6"/>
  <c r="M2616" i="6"/>
  <c r="M2617" i="6"/>
  <c r="M2618" i="6"/>
  <c r="M2619" i="6"/>
  <c r="M2620" i="6"/>
  <c r="M2621" i="6"/>
  <c r="M2622" i="6"/>
  <c r="M2623" i="6"/>
  <c r="M2624" i="6"/>
  <c r="M2625" i="6"/>
  <c r="M2626" i="6"/>
  <c r="M2627" i="6"/>
  <c r="M2628" i="6"/>
  <c r="M2629" i="6"/>
  <c r="M2630" i="6"/>
  <c r="M2631" i="6"/>
  <c r="M2632" i="6"/>
  <c r="M2633" i="6"/>
  <c r="M2634" i="6"/>
  <c r="M2635" i="6"/>
  <c r="M2636" i="6"/>
  <c r="M2637" i="6"/>
  <c r="M2638" i="6"/>
  <c r="M2639" i="6"/>
  <c r="M2640" i="6"/>
  <c r="M2641" i="6"/>
  <c r="M2642" i="6"/>
  <c r="M2643" i="6"/>
  <c r="M2644" i="6"/>
  <c r="M2645" i="6"/>
  <c r="M2646" i="6"/>
  <c r="M2647" i="6"/>
  <c r="M2648" i="6"/>
  <c r="M2649" i="6"/>
  <c r="M2650" i="6"/>
  <c r="M2651" i="6"/>
  <c r="M2652" i="6"/>
  <c r="M2653" i="6"/>
  <c r="M2654" i="6"/>
  <c r="M2655" i="6"/>
  <c r="M2656" i="6"/>
  <c r="M2657" i="6"/>
  <c r="M2658" i="6"/>
  <c r="M2659" i="6"/>
  <c r="M2660" i="6"/>
  <c r="M2661" i="6"/>
  <c r="M2662" i="6"/>
  <c r="M2663" i="6"/>
  <c r="M2664" i="6"/>
  <c r="M2665" i="6"/>
  <c r="M2666" i="6"/>
  <c r="M2667" i="6"/>
  <c r="M2668" i="6"/>
  <c r="M2669" i="6"/>
  <c r="M2670" i="6"/>
  <c r="M2671" i="6"/>
  <c r="M2672" i="6"/>
  <c r="M2673" i="6"/>
  <c r="M2674" i="6"/>
  <c r="M2675" i="6"/>
  <c r="M2676" i="6"/>
  <c r="M2677" i="6"/>
  <c r="M2678" i="6"/>
  <c r="M2679" i="6"/>
  <c r="M2680" i="6"/>
  <c r="M2681" i="6"/>
  <c r="M2682" i="6"/>
  <c r="M2683" i="6"/>
  <c r="M2684" i="6"/>
  <c r="M2685" i="6"/>
  <c r="M2686" i="6"/>
  <c r="M2687" i="6"/>
  <c r="M2688" i="6"/>
  <c r="M2689" i="6"/>
  <c r="M2690" i="6"/>
  <c r="M2691" i="6"/>
  <c r="M2692" i="6"/>
  <c r="M2693" i="6"/>
  <c r="M2694" i="6"/>
  <c r="M2695" i="6"/>
  <c r="M2696" i="6"/>
  <c r="M2697" i="6"/>
  <c r="M2698" i="6"/>
  <c r="M2699" i="6"/>
  <c r="M2700" i="6"/>
  <c r="M2701" i="6"/>
  <c r="M2702" i="6"/>
  <c r="M2703" i="6"/>
  <c r="M2704" i="6"/>
  <c r="M2705" i="6"/>
  <c r="M2706" i="6"/>
  <c r="M2707" i="6"/>
  <c r="M2708" i="6"/>
  <c r="M2709" i="6"/>
  <c r="M2710" i="6"/>
  <c r="M2711" i="6"/>
  <c r="M2712" i="6"/>
  <c r="M2713" i="6"/>
  <c r="M2714" i="6"/>
  <c r="M2715" i="6"/>
  <c r="M2716" i="6"/>
  <c r="M2717" i="6"/>
  <c r="M2718" i="6"/>
  <c r="M2719" i="6"/>
  <c r="M2720" i="6"/>
  <c r="M2721" i="6"/>
  <c r="M2722" i="6"/>
  <c r="M2723" i="6"/>
  <c r="M2724" i="6"/>
  <c r="M2725" i="6"/>
  <c r="M2726" i="6"/>
  <c r="M2727" i="6"/>
  <c r="M2728" i="6"/>
  <c r="M2729" i="6"/>
  <c r="M2730" i="6"/>
  <c r="M2731" i="6"/>
  <c r="M2732" i="6"/>
  <c r="M2733" i="6"/>
  <c r="M2734" i="6"/>
  <c r="M2735" i="6"/>
  <c r="M2736" i="6"/>
  <c r="M2737" i="6"/>
  <c r="M2738" i="6"/>
  <c r="M2739" i="6"/>
  <c r="M2740" i="6"/>
  <c r="M2741" i="6"/>
  <c r="M2742" i="6"/>
  <c r="M2743" i="6"/>
  <c r="M2744" i="6"/>
  <c r="M2745" i="6"/>
  <c r="M2746" i="6"/>
  <c r="M2747" i="6"/>
  <c r="M2748" i="6"/>
  <c r="M2749" i="6"/>
  <c r="M2750" i="6"/>
  <c r="M2751" i="6"/>
  <c r="M2752" i="6"/>
  <c r="M2753" i="6"/>
  <c r="M2754" i="6"/>
  <c r="M2755" i="6"/>
  <c r="M2756" i="6"/>
  <c r="M2757" i="6"/>
  <c r="M2758" i="6"/>
  <c r="M2759" i="6"/>
  <c r="M2760" i="6"/>
  <c r="M2761" i="6"/>
  <c r="M2762" i="6"/>
  <c r="M2763" i="6"/>
  <c r="M2764" i="6"/>
  <c r="M2765" i="6"/>
  <c r="M2766" i="6"/>
  <c r="M2767" i="6"/>
  <c r="M2768" i="6"/>
  <c r="M2769" i="6"/>
  <c r="M2770" i="6"/>
  <c r="M2771" i="6"/>
  <c r="M2772" i="6"/>
  <c r="M2773" i="6"/>
  <c r="M2774" i="6"/>
  <c r="M2775" i="6"/>
  <c r="M2776" i="6"/>
  <c r="M2777" i="6"/>
  <c r="M2778" i="6"/>
  <c r="M2779" i="6"/>
  <c r="M2780" i="6"/>
  <c r="M2781" i="6"/>
  <c r="M2782" i="6"/>
  <c r="M2783" i="6"/>
  <c r="M2784" i="6"/>
  <c r="M2785" i="6"/>
  <c r="M2786" i="6"/>
  <c r="M2787" i="6"/>
  <c r="M2788" i="6"/>
  <c r="M2789" i="6"/>
  <c r="M2790" i="6"/>
  <c r="M2791" i="6"/>
  <c r="M2792" i="6"/>
  <c r="M2793" i="6"/>
  <c r="M2794" i="6"/>
  <c r="M2795" i="6"/>
  <c r="M2796" i="6"/>
  <c r="M2797" i="6"/>
  <c r="M2798" i="6"/>
  <c r="M2799" i="6"/>
  <c r="M2800" i="6"/>
  <c r="M2801" i="6"/>
  <c r="M2802" i="6"/>
  <c r="M2803" i="6"/>
  <c r="M2804" i="6"/>
  <c r="M2805" i="6"/>
  <c r="M2806" i="6"/>
  <c r="M2807" i="6"/>
  <c r="M2808" i="6"/>
  <c r="M2809" i="6"/>
  <c r="M2810" i="6"/>
  <c r="M2811" i="6"/>
  <c r="M2812" i="6"/>
  <c r="M2813" i="6"/>
  <c r="M2814" i="6"/>
  <c r="M2815" i="6"/>
  <c r="M2816" i="6"/>
  <c r="M2817" i="6"/>
  <c r="M2818" i="6"/>
  <c r="M2819" i="6"/>
  <c r="M2820" i="6"/>
  <c r="M2821" i="6"/>
  <c r="M2822" i="6"/>
  <c r="M2823" i="6"/>
  <c r="M2824" i="6"/>
  <c r="M2825" i="6"/>
  <c r="M2826" i="6"/>
  <c r="M2827" i="6"/>
  <c r="M2828" i="6"/>
  <c r="M2829" i="6"/>
  <c r="M2830" i="6"/>
  <c r="M2831" i="6"/>
  <c r="M2832" i="6"/>
  <c r="M2833" i="6"/>
  <c r="M2834" i="6"/>
  <c r="M2835" i="6"/>
  <c r="M2836" i="6"/>
  <c r="M2837" i="6"/>
  <c r="M2838" i="6"/>
  <c r="M2839" i="6"/>
  <c r="M2840" i="6"/>
  <c r="M2841" i="6"/>
  <c r="M2842" i="6"/>
  <c r="M2843" i="6"/>
  <c r="M2844" i="6"/>
  <c r="M2845" i="6"/>
  <c r="M2846" i="6"/>
  <c r="M2847" i="6"/>
  <c r="M2848" i="6"/>
  <c r="M2849" i="6"/>
  <c r="M2850" i="6"/>
  <c r="M2851" i="6"/>
  <c r="M2852" i="6"/>
  <c r="M2853" i="6"/>
  <c r="M2854" i="6"/>
  <c r="M2855" i="6"/>
  <c r="M2856" i="6"/>
  <c r="M2857" i="6"/>
  <c r="M2858" i="6"/>
  <c r="M2859" i="6"/>
  <c r="M2860" i="6"/>
  <c r="M2861" i="6"/>
  <c r="M2862" i="6"/>
  <c r="M2863" i="6"/>
  <c r="M2864" i="6"/>
  <c r="M2865" i="6"/>
  <c r="M2866" i="6"/>
  <c r="M2867" i="6"/>
  <c r="M2868" i="6"/>
  <c r="M2869" i="6"/>
  <c r="M2870" i="6"/>
  <c r="M2871" i="6"/>
  <c r="M2872" i="6"/>
  <c r="M2873" i="6"/>
  <c r="M2874" i="6"/>
  <c r="M2875" i="6"/>
  <c r="M2876" i="6"/>
  <c r="M2877" i="6"/>
  <c r="M2878" i="6"/>
  <c r="M2879" i="6"/>
  <c r="M2880" i="6"/>
  <c r="M2881" i="6"/>
  <c r="M2882" i="6"/>
  <c r="M2883" i="6"/>
  <c r="M2884" i="6"/>
  <c r="M2885" i="6"/>
  <c r="M2886" i="6"/>
  <c r="M2887" i="6"/>
  <c r="M2888" i="6"/>
  <c r="M2889" i="6"/>
  <c r="M2890" i="6"/>
  <c r="M2891" i="6"/>
  <c r="M2892" i="6"/>
  <c r="M2893" i="6"/>
  <c r="M2894" i="6"/>
  <c r="M2895" i="6"/>
  <c r="M2896" i="6"/>
  <c r="M2897" i="6"/>
  <c r="M2898" i="6"/>
  <c r="M2899" i="6"/>
  <c r="M2900" i="6"/>
  <c r="M2901" i="6"/>
  <c r="M2902" i="6"/>
  <c r="M2903" i="6"/>
  <c r="M2904" i="6"/>
  <c r="M2905" i="6"/>
  <c r="M2906" i="6"/>
  <c r="M2907" i="6"/>
  <c r="M2908" i="6"/>
  <c r="M2909" i="6"/>
  <c r="M2910" i="6"/>
  <c r="M2911" i="6"/>
  <c r="M2912" i="6"/>
  <c r="M2913" i="6"/>
  <c r="M2914" i="6"/>
  <c r="M2915" i="6"/>
  <c r="M2916" i="6"/>
  <c r="M2917" i="6"/>
  <c r="M2918" i="6"/>
  <c r="M2919" i="6"/>
  <c r="M2920" i="6"/>
  <c r="M2921" i="6"/>
  <c r="M2922" i="6"/>
  <c r="M2923" i="6"/>
  <c r="M2924" i="6"/>
  <c r="M2925" i="6"/>
  <c r="M2926" i="6"/>
  <c r="M2927" i="6"/>
  <c r="M2928" i="6"/>
  <c r="M2929" i="6"/>
  <c r="M2930" i="6"/>
  <c r="M2931" i="6"/>
  <c r="M2932" i="6"/>
  <c r="M2933" i="6"/>
  <c r="M2934" i="6"/>
  <c r="M2935" i="6"/>
  <c r="M2936" i="6"/>
  <c r="M2937" i="6"/>
  <c r="M2938" i="6"/>
  <c r="M2939" i="6"/>
  <c r="M2940" i="6"/>
  <c r="M2941" i="6"/>
  <c r="M2942" i="6"/>
  <c r="M2943" i="6"/>
  <c r="M2944" i="6"/>
  <c r="M2945" i="6"/>
  <c r="M2946" i="6"/>
  <c r="M2947" i="6"/>
  <c r="M2948" i="6"/>
  <c r="M2949" i="6"/>
  <c r="M2950" i="6"/>
  <c r="M2951" i="6"/>
  <c r="M2952" i="6"/>
  <c r="M2953" i="6"/>
  <c r="M2954" i="6"/>
  <c r="M2955" i="6"/>
  <c r="M2956" i="6"/>
  <c r="M2957" i="6"/>
  <c r="M2958" i="6"/>
  <c r="M2959" i="6"/>
  <c r="M2960" i="6"/>
  <c r="M2961" i="6"/>
  <c r="M2962" i="6"/>
  <c r="M2963" i="6"/>
  <c r="M2964" i="6"/>
  <c r="M2965" i="6"/>
  <c r="M2966" i="6"/>
  <c r="M2967" i="6"/>
  <c r="M2968" i="6"/>
  <c r="M2969" i="6"/>
  <c r="M2970" i="6"/>
  <c r="M2971" i="6"/>
  <c r="M2972" i="6"/>
  <c r="M2973" i="6"/>
  <c r="M2974" i="6"/>
  <c r="M2975" i="6"/>
  <c r="M2976" i="6"/>
  <c r="M2977" i="6"/>
  <c r="M2978" i="6"/>
  <c r="M2979" i="6"/>
  <c r="M2980" i="6"/>
  <c r="M2981" i="6"/>
  <c r="M2982" i="6"/>
  <c r="M2983" i="6"/>
  <c r="M2984" i="6"/>
  <c r="M2985" i="6"/>
  <c r="M2986" i="6"/>
  <c r="M2987" i="6"/>
  <c r="M2988" i="6"/>
  <c r="M2989" i="6"/>
  <c r="M2990" i="6"/>
  <c r="M2991" i="6"/>
  <c r="M2992" i="6"/>
  <c r="M2993" i="6"/>
  <c r="M2994" i="6"/>
  <c r="M2995" i="6"/>
  <c r="M2996" i="6"/>
  <c r="M2997" i="6"/>
  <c r="M2998" i="6"/>
  <c r="M2999" i="6"/>
  <c r="M3000" i="6"/>
  <c r="M3001" i="6"/>
  <c r="M3002" i="6"/>
  <c r="M3003" i="6"/>
  <c r="M3004" i="6"/>
  <c r="M3005" i="6"/>
  <c r="M3006" i="6"/>
  <c r="M3007" i="6"/>
  <c r="M3008" i="6"/>
  <c r="M3009" i="6"/>
  <c r="M3010" i="6"/>
  <c r="M3011" i="6"/>
  <c r="M3012" i="6"/>
  <c r="M3013" i="6"/>
  <c r="M3014" i="6"/>
  <c r="M3015" i="6"/>
  <c r="M3016" i="6"/>
  <c r="M3017" i="6"/>
  <c r="M3018" i="6"/>
  <c r="M3019" i="6"/>
  <c r="M3020" i="6"/>
  <c r="M3021" i="6"/>
  <c r="M3022" i="6"/>
  <c r="M3023" i="6"/>
  <c r="M3024" i="6"/>
  <c r="M3025" i="6"/>
  <c r="M3026" i="6"/>
  <c r="M3027" i="6"/>
  <c r="M3028" i="6"/>
  <c r="M3029" i="6"/>
  <c r="M3030" i="6"/>
  <c r="M3031" i="6"/>
  <c r="M3032" i="6"/>
  <c r="M3033" i="6"/>
  <c r="M3034" i="6"/>
  <c r="M3035" i="6"/>
  <c r="M3036" i="6"/>
  <c r="M3037" i="6"/>
  <c r="M3038" i="6"/>
  <c r="M3039" i="6"/>
  <c r="M3040" i="6"/>
  <c r="M3041" i="6"/>
  <c r="M3042" i="6"/>
  <c r="M3043" i="6"/>
  <c r="M3044" i="6"/>
  <c r="M3045" i="6"/>
  <c r="M3046" i="6"/>
  <c r="M3047" i="6"/>
  <c r="M3048" i="6"/>
  <c r="M3049" i="6"/>
  <c r="M3050" i="6"/>
  <c r="M3051" i="6"/>
  <c r="M3052" i="6"/>
  <c r="M3053" i="6"/>
  <c r="M3054" i="6"/>
  <c r="M3055" i="6"/>
  <c r="M3056" i="6"/>
  <c r="M3057" i="6"/>
  <c r="M3058" i="6"/>
  <c r="M3059" i="6"/>
  <c r="M3060" i="6"/>
  <c r="M3061" i="6"/>
  <c r="M3062" i="6"/>
  <c r="M3063" i="6"/>
  <c r="M3064" i="6"/>
  <c r="M3065" i="6"/>
  <c r="M3066" i="6"/>
  <c r="M3067" i="6"/>
  <c r="M3068" i="6"/>
  <c r="M3069" i="6"/>
  <c r="M3070" i="6"/>
  <c r="M3071" i="6"/>
  <c r="M3072" i="6"/>
  <c r="M3073" i="6"/>
  <c r="M3074" i="6"/>
  <c r="M3075" i="6"/>
  <c r="M3076" i="6"/>
  <c r="M3077" i="6"/>
  <c r="M3078" i="6"/>
  <c r="M3079" i="6"/>
  <c r="M3080" i="6"/>
  <c r="M3081" i="6"/>
  <c r="M3082" i="6"/>
  <c r="M3083" i="6"/>
  <c r="M3084" i="6"/>
  <c r="M3085" i="6"/>
  <c r="M3086" i="6"/>
  <c r="M3087" i="6"/>
  <c r="M3088" i="6"/>
  <c r="M3089" i="6"/>
  <c r="M3090" i="6"/>
  <c r="M3091" i="6"/>
  <c r="M3092" i="6"/>
  <c r="M3093" i="6"/>
  <c r="M3094" i="6"/>
  <c r="M3095" i="6"/>
  <c r="M3096" i="6"/>
  <c r="M3097" i="6"/>
  <c r="M3098" i="6"/>
  <c r="M3099" i="6"/>
  <c r="M3100" i="6"/>
  <c r="M3101" i="6"/>
  <c r="M3102" i="6"/>
  <c r="M3103" i="6"/>
  <c r="M3104" i="6"/>
  <c r="M3105" i="6"/>
  <c r="M3106" i="6"/>
  <c r="M3107" i="6"/>
  <c r="M3108" i="6"/>
  <c r="M3109" i="6"/>
  <c r="M3110" i="6"/>
  <c r="M3111" i="6"/>
  <c r="M3112" i="6"/>
  <c r="M3113" i="6"/>
  <c r="M3114" i="6"/>
  <c r="M3115" i="6"/>
  <c r="M3116" i="6"/>
  <c r="M3117" i="6"/>
  <c r="M3118" i="6"/>
  <c r="M3119" i="6"/>
  <c r="M3120" i="6"/>
  <c r="M3121" i="6"/>
  <c r="M3122" i="6"/>
  <c r="M3123" i="6"/>
  <c r="M3124" i="6"/>
  <c r="M3125" i="6"/>
  <c r="M3126" i="6"/>
  <c r="M3127" i="6"/>
  <c r="M3128" i="6"/>
  <c r="M3129" i="6"/>
  <c r="M3130" i="6"/>
  <c r="M3131" i="6"/>
  <c r="M3132" i="6"/>
  <c r="M3133" i="6"/>
  <c r="M3134" i="6"/>
  <c r="M3135" i="6"/>
  <c r="M3136" i="6"/>
  <c r="M3137" i="6"/>
  <c r="M3138" i="6"/>
  <c r="M3139" i="6"/>
  <c r="M3140" i="6"/>
  <c r="M3141" i="6"/>
  <c r="M3142" i="6"/>
  <c r="M3143" i="6"/>
  <c r="M3144" i="6"/>
  <c r="M3145" i="6"/>
  <c r="M3146" i="6"/>
  <c r="M3147" i="6"/>
  <c r="M3148" i="6"/>
  <c r="M3149" i="6"/>
  <c r="M3150" i="6"/>
  <c r="M3151" i="6"/>
  <c r="M3152" i="6"/>
  <c r="M3153" i="6"/>
  <c r="M3154" i="6"/>
  <c r="M3155" i="6"/>
  <c r="M3156" i="6"/>
  <c r="M3157" i="6"/>
  <c r="M3158" i="6"/>
  <c r="M3159" i="6"/>
  <c r="M3160" i="6"/>
  <c r="M3161" i="6"/>
  <c r="M3162" i="6"/>
  <c r="M3163" i="6"/>
  <c r="M3164" i="6"/>
  <c r="M3165" i="6"/>
  <c r="M3166" i="6"/>
  <c r="M3167" i="6"/>
  <c r="M3168" i="6"/>
  <c r="M3169" i="6"/>
  <c r="M3170" i="6"/>
  <c r="M3171" i="6"/>
  <c r="M3172" i="6"/>
  <c r="M3173" i="6"/>
  <c r="M3174" i="6"/>
  <c r="M3175" i="6"/>
  <c r="M3176" i="6"/>
  <c r="M3177" i="6"/>
  <c r="M3178" i="6"/>
  <c r="M3179" i="6"/>
  <c r="M3180" i="6"/>
  <c r="M3181" i="6"/>
  <c r="M3182" i="6"/>
  <c r="M3183" i="6"/>
  <c r="M3184" i="6"/>
  <c r="M3185" i="6"/>
  <c r="M3186" i="6"/>
  <c r="M3187" i="6"/>
  <c r="M3188" i="6"/>
  <c r="M3189" i="6"/>
  <c r="M3190" i="6"/>
  <c r="M3191" i="6"/>
  <c r="M3192" i="6"/>
  <c r="M3193" i="6"/>
  <c r="M3194" i="6"/>
  <c r="M3195" i="6"/>
  <c r="M3196" i="6"/>
  <c r="M3197" i="6"/>
  <c r="M3198" i="6"/>
  <c r="M3199" i="6"/>
  <c r="M3200" i="6"/>
  <c r="M3201" i="6"/>
  <c r="M3202" i="6"/>
  <c r="M3203" i="6"/>
  <c r="M3204" i="6"/>
  <c r="M3205" i="6"/>
  <c r="M3206" i="6"/>
  <c r="M3207" i="6"/>
  <c r="M3208" i="6"/>
  <c r="M3209" i="6"/>
  <c r="M3210" i="6"/>
  <c r="M3211" i="6"/>
  <c r="M3212" i="6"/>
  <c r="M3213" i="6"/>
  <c r="M3214" i="6"/>
  <c r="M3215" i="6"/>
  <c r="M3216" i="6"/>
  <c r="M3217" i="6"/>
  <c r="M3218" i="6"/>
  <c r="M3219" i="6"/>
  <c r="M3220" i="6"/>
  <c r="M3221" i="6"/>
  <c r="M3222" i="6"/>
  <c r="M3223" i="6"/>
  <c r="M3224" i="6"/>
  <c r="M3225" i="6"/>
  <c r="M3226" i="6"/>
  <c r="M3227" i="6"/>
  <c r="M3228" i="6"/>
  <c r="M3229" i="6"/>
  <c r="M3230" i="6"/>
  <c r="M3231" i="6"/>
  <c r="M3232" i="6"/>
  <c r="M3233" i="6"/>
  <c r="M3234" i="6"/>
  <c r="M3235" i="6"/>
  <c r="M3236" i="6"/>
  <c r="M3237" i="6"/>
  <c r="M3238" i="6"/>
  <c r="M3239" i="6"/>
  <c r="M3240" i="6"/>
  <c r="M3241" i="6"/>
  <c r="M3242" i="6"/>
  <c r="M3243" i="6"/>
  <c r="M3244" i="6"/>
  <c r="M3245" i="6"/>
  <c r="M3246" i="6"/>
  <c r="M3247" i="6"/>
  <c r="M3248" i="6"/>
  <c r="M3249" i="6"/>
  <c r="M3250" i="6"/>
  <c r="M3251" i="6"/>
  <c r="M3252" i="6"/>
  <c r="M3253" i="6"/>
  <c r="M3254" i="6"/>
  <c r="M3255" i="6"/>
  <c r="M3256" i="6"/>
  <c r="M3257" i="6"/>
  <c r="M3258" i="6"/>
  <c r="M3259" i="6"/>
  <c r="M3260" i="6"/>
  <c r="M3261" i="6"/>
  <c r="M3262" i="6"/>
  <c r="M3263" i="6"/>
  <c r="M3264" i="6"/>
  <c r="M3265" i="6"/>
  <c r="M3266" i="6"/>
  <c r="M3267" i="6"/>
  <c r="M3268" i="6"/>
  <c r="M3269" i="6"/>
  <c r="M3270" i="6"/>
  <c r="M3271" i="6"/>
  <c r="M3272" i="6"/>
  <c r="M3273" i="6"/>
  <c r="M3274" i="6"/>
  <c r="M3275" i="6"/>
  <c r="M3276" i="6"/>
  <c r="M3277" i="6"/>
  <c r="M3278" i="6"/>
  <c r="M3279" i="6"/>
  <c r="M3280" i="6"/>
  <c r="M3281" i="6"/>
  <c r="M3282" i="6"/>
  <c r="M3283" i="6"/>
  <c r="M3284" i="6"/>
  <c r="M3285" i="6"/>
  <c r="M3286" i="6"/>
  <c r="M3287" i="6"/>
  <c r="M3288" i="6"/>
  <c r="M3289" i="6"/>
  <c r="M3290" i="6"/>
  <c r="M3291" i="6"/>
  <c r="M3292" i="6"/>
  <c r="M3293" i="6"/>
  <c r="M3294" i="6"/>
  <c r="M3295" i="6"/>
  <c r="M3296" i="6"/>
  <c r="M3297" i="6"/>
  <c r="M3298" i="6"/>
  <c r="M3299" i="6"/>
  <c r="M3300" i="6"/>
  <c r="M3301" i="6"/>
  <c r="M3302" i="6"/>
  <c r="M3303" i="6"/>
  <c r="M3304" i="6"/>
  <c r="M3305" i="6"/>
  <c r="M3306" i="6"/>
  <c r="M3307" i="6"/>
  <c r="M3308" i="6"/>
  <c r="M3309" i="6"/>
  <c r="M3310" i="6"/>
  <c r="M3311" i="6"/>
  <c r="M3312" i="6"/>
  <c r="M3313" i="6"/>
  <c r="M3314" i="6"/>
  <c r="M3315" i="6"/>
  <c r="M3316" i="6"/>
  <c r="M3317" i="6"/>
  <c r="M3318" i="6"/>
  <c r="M3319" i="6"/>
  <c r="M3320" i="6"/>
  <c r="M3321" i="6"/>
  <c r="M3322" i="6"/>
  <c r="M3323" i="6"/>
  <c r="M3324" i="6"/>
  <c r="M3325" i="6"/>
  <c r="M3326" i="6"/>
  <c r="M3327" i="6"/>
  <c r="M3328" i="6"/>
  <c r="M3329" i="6"/>
  <c r="M3330" i="6"/>
  <c r="M3331" i="6"/>
  <c r="M3332" i="6"/>
  <c r="M3333" i="6"/>
  <c r="M3334" i="6"/>
  <c r="M3335" i="6"/>
  <c r="M3336" i="6"/>
  <c r="M3337" i="6"/>
  <c r="M3338" i="6"/>
  <c r="M3339" i="6"/>
  <c r="M3340" i="6"/>
  <c r="M3341" i="6"/>
  <c r="M3342" i="6"/>
  <c r="M3343" i="6"/>
  <c r="M3344" i="6"/>
  <c r="M3345" i="6"/>
  <c r="M3346" i="6"/>
  <c r="M3347" i="6"/>
  <c r="M3348" i="6"/>
  <c r="M3349" i="6"/>
  <c r="M3350" i="6"/>
  <c r="M3351" i="6"/>
  <c r="M3352" i="6"/>
  <c r="M3353" i="6"/>
  <c r="M3354" i="6"/>
  <c r="M3355" i="6"/>
  <c r="M3356" i="6"/>
  <c r="M3357" i="6"/>
  <c r="M3358" i="6"/>
  <c r="M3359" i="6"/>
  <c r="M3360" i="6"/>
  <c r="M3361" i="6"/>
  <c r="M3362" i="6"/>
  <c r="M3363" i="6"/>
  <c r="M3364" i="6"/>
  <c r="M3365" i="6"/>
  <c r="M3366" i="6"/>
  <c r="M3367" i="6"/>
  <c r="M3368" i="6"/>
  <c r="M3369" i="6"/>
  <c r="M3370" i="6"/>
  <c r="M3371" i="6"/>
  <c r="M3372" i="6"/>
  <c r="M3373" i="6"/>
  <c r="M3374" i="6"/>
  <c r="M3375" i="6"/>
  <c r="M3376" i="6"/>
  <c r="M3377" i="6"/>
  <c r="M3378" i="6"/>
  <c r="M3379" i="6"/>
  <c r="M3380" i="6"/>
  <c r="M3381" i="6"/>
  <c r="M3382" i="6"/>
  <c r="M3383" i="6"/>
  <c r="M3384" i="6"/>
  <c r="M3385" i="6"/>
  <c r="M3386" i="6"/>
  <c r="M3387" i="6"/>
  <c r="M3388" i="6"/>
  <c r="M3389" i="6"/>
  <c r="M3390" i="6"/>
  <c r="M3391" i="6"/>
  <c r="M3392" i="6"/>
  <c r="M3393" i="6"/>
  <c r="M3394" i="6"/>
  <c r="M3395" i="6"/>
  <c r="M3396" i="6"/>
  <c r="M3397" i="6"/>
  <c r="M3398" i="6"/>
  <c r="M3399" i="6"/>
  <c r="M3400" i="6"/>
  <c r="M3401" i="6"/>
  <c r="M3402" i="6"/>
  <c r="M3403" i="6"/>
  <c r="M3404" i="6"/>
  <c r="M3405" i="6"/>
  <c r="M3406" i="6"/>
  <c r="M3407" i="6"/>
  <c r="M3408" i="6"/>
  <c r="M3409" i="6"/>
  <c r="M3410" i="6"/>
  <c r="M3411" i="6"/>
  <c r="M3412" i="6"/>
  <c r="M3413" i="6"/>
  <c r="M3414" i="6"/>
  <c r="M3415" i="6"/>
  <c r="M3416" i="6"/>
  <c r="M3417" i="6"/>
  <c r="M3418" i="6"/>
  <c r="M3419" i="6"/>
  <c r="M3420" i="6"/>
  <c r="M3421" i="6"/>
  <c r="M3422" i="6"/>
  <c r="M3423" i="6"/>
  <c r="M3424" i="6"/>
  <c r="M3425" i="6"/>
  <c r="M3426" i="6"/>
  <c r="M3427" i="6"/>
  <c r="M3428" i="6"/>
  <c r="M3429" i="6"/>
  <c r="M3430" i="6"/>
  <c r="M3431" i="6"/>
  <c r="M3432" i="6"/>
  <c r="M3433" i="6"/>
  <c r="M3434" i="6"/>
  <c r="M3435" i="6"/>
  <c r="M3436" i="6"/>
  <c r="M3437" i="6"/>
  <c r="M3438" i="6"/>
  <c r="M3439" i="6"/>
  <c r="M3440" i="6"/>
  <c r="M3441" i="6"/>
  <c r="M3442" i="6"/>
  <c r="M3443" i="6"/>
  <c r="M3444" i="6"/>
  <c r="M3445" i="6"/>
  <c r="M3446" i="6"/>
  <c r="M3447" i="6"/>
  <c r="M3448" i="6"/>
  <c r="M3449" i="6"/>
  <c r="M3450" i="6"/>
  <c r="M3451" i="6"/>
  <c r="M3452" i="6"/>
  <c r="M3453" i="6"/>
  <c r="M3454" i="6"/>
  <c r="M3455" i="6"/>
  <c r="M3456" i="6"/>
  <c r="M3457" i="6"/>
  <c r="M3458" i="6"/>
  <c r="M3459" i="6"/>
  <c r="M3460" i="6"/>
  <c r="M3461" i="6"/>
  <c r="M3462" i="6"/>
  <c r="M3463" i="6"/>
  <c r="M3464" i="6"/>
  <c r="M3465" i="6"/>
  <c r="M3466" i="6"/>
  <c r="M3467" i="6"/>
  <c r="M3468" i="6"/>
  <c r="M3469" i="6"/>
  <c r="M3470" i="6"/>
  <c r="M3471" i="6"/>
  <c r="M3472" i="6"/>
  <c r="M3473" i="6"/>
  <c r="M3474" i="6"/>
  <c r="M3475" i="6"/>
  <c r="M3476" i="6"/>
  <c r="M3477" i="6"/>
  <c r="M3478" i="6"/>
  <c r="M3479" i="6"/>
  <c r="M3480" i="6"/>
  <c r="M3481" i="6"/>
  <c r="M3482" i="6"/>
  <c r="M3483" i="6"/>
  <c r="M3484" i="6"/>
  <c r="M3485" i="6"/>
  <c r="M3486" i="6"/>
  <c r="M3487" i="6"/>
  <c r="M3488" i="6"/>
  <c r="M3489" i="6"/>
  <c r="M3490" i="6"/>
  <c r="M3491" i="6"/>
  <c r="M3492" i="6"/>
  <c r="M3493" i="6"/>
  <c r="M3494" i="6"/>
  <c r="M3495" i="6"/>
  <c r="M3496" i="6"/>
  <c r="M3497" i="6"/>
  <c r="M3498" i="6"/>
  <c r="M3499" i="6"/>
  <c r="M3500" i="6"/>
  <c r="M3501" i="6"/>
  <c r="M3502" i="6"/>
  <c r="M3503" i="6"/>
  <c r="M3504" i="6"/>
  <c r="M3505" i="6"/>
  <c r="M3506" i="6"/>
  <c r="M3507" i="6"/>
  <c r="M3508" i="6"/>
  <c r="M3509" i="6"/>
  <c r="M3510" i="6"/>
  <c r="M3511" i="6"/>
  <c r="M3512" i="6"/>
  <c r="M3513" i="6"/>
  <c r="M3514" i="6"/>
  <c r="M3515" i="6"/>
  <c r="M3516" i="6"/>
  <c r="M3517" i="6"/>
  <c r="M3518" i="6"/>
  <c r="M3519" i="6"/>
  <c r="M3520" i="6"/>
  <c r="M3521" i="6"/>
  <c r="M3522" i="6"/>
  <c r="M3523" i="6"/>
  <c r="M3524" i="6"/>
  <c r="M3525" i="6"/>
  <c r="M3526" i="6"/>
  <c r="M3527" i="6"/>
  <c r="M3528" i="6"/>
  <c r="M3529" i="6"/>
  <c r="M3530" i="6"/>
  <c r="M3531" i="6"/>
  <c r="M3532" i="6"/>
  <c r="M3533" i="6"/>
  <c r="M3534" i="6"/>
  <c r="M3535" i="6"/>
  <c r="M3536" i="6"/>
  <c r="M3537" i="6"/>
  <c r="M3538" i="6"/>
  <c r="M3539" i="6"/>
  <c r="M3540" i="6"/>
  <c r="M3541" i="6"/>
  <c r="M3542" i="6"/>
  <c r="M3543" i="6"/>
  <c r="M3544" i="6"/>
  <c r="M3545" i="6"/>
  <c r="M3546" i="6"/>
  <c r="M3547" i="6"/>
  <c r="M3548" i="6"/>
  <c r="M3549" i="6"/>
  <c r="M3550" i="6"/>
  <c r="M3551" i="6"/>
  <c r="M3552" i="6"/>
  <c r="M3553" i="6"/>
  <c r="M3554" i="6"/>
  <c r="M3555" i="6"/>
  <c r="M3556" i="6"/>
  <c r="M3557" i="6"/>
  <c r="M3558" i="6"/>
  <c r="M3559" i="6"/>
  <c r="M3560" i="6"/>
  <c r="M3561" i="6"/>
  <c r="M3562" i="6"/>
  <c r="M3563" i="6"/>
  <c r="M3564" i="6"/>
  <c r="M3565" i="6"/>
  <c r="M3566" i="6"/>
  <c r="M3567" i="6"/>
  <c r="M3568" i="6"/>
  <c r="M3569" i="6"/>
  <c r="M3570" i="6"/>
  <c r="M3571" i="6"/>
  <c r="M3572" i="6"/>
  <c r="M3573" i="6"/>
  <c r="M3574" i="6"/>
  <c r="M3575" i="6"/>
  <c r="M3576" i="6"/>
  <c r="M3577" i="6"/>
  <c r="M3578" i="6"/>
  <c r="M3579" i="6"/>
  <c r="M3580" i="6"/>
  <c r="M3581" i="6"/>
  <c r="M3582" i="6"/>
  <c r="M3583" i="6"/>
  <c r="M3584" i="6"/>
  <c r="M3585" i="6"/>
  <c r="M3586" i="6"/>
  <c r="M3587" i="6"/>
  <c r="M3588" i="6"/>
  <c r="M3589" i="6"/>
  <c r="M3590" i="6"/>
  <c r="M3591" i="6"/>
  <c r="M3592" i="6"/>
  <c r="M3593" i="6"/>
  <c r="M3594" i="6"/>
  <c r="M3595" i="6"/>
  <c r="M3596" i="6"/>
  <c r="M3597" i="6"/>
  <c r="M3598" i="6"/>
  <c r="M3599" i="6"/>
  <c r="M3600" i="6"/>
  <c r="M3601" i="6"/>
  <c r="M3602" i="6"/>
  <c r="M3603" i="6"/>
  <c r="M3604" i="6"/>
  <c r="M3605" i="6"/>
  <c r="M3606" i="6"/>
  <c r="M3607" i="6"/>
  <c r="M3608" i="6"/>
  <c r="M3609" i="6"/>
  <c r="M3610" i="6"/>
  <c r="M3611" i="6"/>
  <c r="M3612" i="6"/>
  <c r="M3613" i="6"/>
  <c r="M3614" i="6"/>
  <c r="M3615" i="6"/>
  <c r="M3616" i="6"/>
  <c r="M3617" i="6"/>
  <c r="M3618" i="6"/>
  <c r="M3619" i="6"/>
  <c r="M3620" i="6"/>
  <c r="M3621" i="6"/>
  <c r="M3622" i="6"/>
  <c r="M3623" i="6"/>
  <c r="M3624" i="6"/>
  <c r="M3625" i="6"/>
  <c r="M3626" i="6"/>
  <c r="M3627" i="6"/>
  <c r="M3628" i="6"/>
  <c r="M3629" i="6"/>
  <c r="M3630" i="6"/>
  <c r="M3631" i="6"/>
  <c r="M3632" i="6"/>
  <c r="M3633" i="6"/>
  <c r="M3634" i="6"/>
  <c r="M3635" i="6"/>
  <c r="M3636" i="6"/>
  <c r="M3637" i="6"/>
  <c r="M3638" i="6"/>
  <c r="M3639" i="6"/>
  <c r="M3640" i="6"/>
  <c r="M3641" i="6"/>
  <c r="M3642" i="6"/>
  <c r="M3643" i="6"/>
  <c r="M3644" i="6"/>
  <c r="M3645" i="6"/>
  <c r="M3646" i="6"/>
  <c r="M3647" i="6"/>
  <c r="M3648" i="6"/>
  <c r="M3649" i="6"/>
  <c r="M3650" i="6"/>
  <c r="M3651" i="6"/>
  <c r="M3652" i="6"/>
  <c r="M3653" i="6"/>
  <c r="M3654" i="6"/>
  <c r="M3655" i="6"/>
  <c r="M3656" i="6"/>
  <c r="M3657" i="6"/>
  <c r="M3658" i="6"/>
  <c r="M3659" i="6"/>
  <c r="M3660" i="6"/>
  <c r="M3661" i="6"/>
  <c r="M3662" i="6"/>
  <c r="M3663" i="6"/>
  <c r="M3664" i="6"/>
  <c r="M3665" i="6"/>
  <c r="M3666" i="6"/>
  <c r="M3667" i="6"/>
  <c r="M3668" i="6"/>
  <c r="M3669" i="6"/>
  <c r="M3670" i="6"/>
  <c r="M3671" i="6"/>
  <c r="M3672" i="6"/>
  <c r="M3673" i="6"/>
  <c r="M3674" i="6"/>
  <c r="M3675" i="6"/>
  <c r="M3676" i="6"/>
  <c r="M3677" i="6"/>
  <c r="M3678" i="6"/>
  <c r="M3679" i="6"/>
  <c r="M3680" i="6"/>
  <c r="M3681" i="6"/>
  <c r="M3682" i="6"/>
  <c r="M3683" i="6"/>
  <c r="M3684" i="6"/>
  <c r="M3685" i="6"/>
  <c r="M3686" i="6"/>
  <c r="M3687" i="6"/>
  <c r="M3688" i="6"/>
  <c r="M3689" i="6"/>
  <c r="M3690" i="6"/>
  <c r="M3691" i="6"/>
  <c r="M3692" i="6"/>
  <c r="M3693" i="6"/>
  <c r="M3694" i="6"/>
  <c r="M3695" i="6"/>
  <c r="M3696" i="6"/>
  <c r="M3697" i="6"/>
  <c r="M3698" i="6"/>
  <c r="M3699" i="6"/>
  <c r="M3700" i="6"/>
  <c r="M3701" i="6"/>
  <c r="M3702" i="6"/>
  <c r="M3703" i="6"/>
  <c r="M3704" i="6"/>
  <c r="M3705" i="6"/>
  <c r="M3706" i="6"/>
  <c r="M3707" i="6"/>
  <c r="M3708" i="6"/>
  <c r="M3709" i="6"/>
  <c r="M3710" i="6"/>
  <c r="M3711" i="6"/>
  <c r="M3712" i="6"/>
  <c r="M3713" i="6"/>
  <c r="M3714" i="6"/>
  <c r="M3715" i="6"/>
  <c r="M3716" i="6"/>
  <c r="M3717" i="6"/>
  <c r="M3718" i="6"/>
  <c r="M3719" i="6"/>
  <c r="M3720" i="6"/>
  <c r="M3721" i="6"/>
  <c r="M3722" i="6"/>
  <c r="M3723" i="6"/>
  <c r="M3724" i="6"/>
  <c r="M3725" i="6"/>
  <c r="M3726" i="6"/>
  <c r="M3727" i="6"/>
  <c r="M3728" i="6"/>
  <c r="M3729" i="6"/>
  <c r="M3730" i="6"/>
  <c r="M3731" i="6"/>
  <c r="M3732" i="6"/>
  <c r="M3733" i="6"/>
  <c r="M3734" i="6"/>
  <c r="M3735" i="6"/>
  <c r="M3736" i="6"/>
  <c r="M3737" i="6"/>
  <c r="M3738" i="6"/>
  <c r="M3739" i="6"/>
  <c r="M3740" i="6"/>
  <c r="M3741" i="6"/>
  <c r="M3742" i="6"/>
  <c r="M3743" i="6"/>
  <c r="M3744" i="6"/>
  <c r="M3745" i="6"/>
  <c r="M3746" i="6"/>
  <c r="M3747" i="6"/>
  <c r="M3748" i="6"/>
  <c r="M3749" i="6"/>
  <c r="M3750" i="6"/>
  <c r="M3751" i="6"/>
  <c r="M3752" i="6"/>
  <c r="M3753" i="6"/>
  <c r="M3754" i="6"/>
  <c r="M3755" i="6"/>
  <c r="M3756" i="6"/>
  <c r="M3757" i="6"/>
  <c r="M3758" i="6"/>
  <c r="M3759" i="6"/>
  <c r="M3760" i="6"/>
  <c r="M3761" i="6"/>
  <c r="M3762" i="6"/>
  <c r="M3763" i="6"/>
  <c r="M3764" i="6"/>
  <c r="M3765" i="6"/>
  <c r="M3766" i="6"/>
  <c r="M3767" i="6"/>
  <c r="M3768" i="6"/>
  <c r="M3769" i="6"/>
  <c r="M3770" i="6"/>
  <c r="M3771" i="6"/>
  <c r="M3772" i="6"/>
  <c r="M3773" i="6"/>
  <c r="M3774" i="6"/>
  <c r="M3775" i="6"/>
  <c r="M3776" i="6"/>
  <c r="M3777" i="6"/>
  <c r="M3778" i="6"/>
  <c r="M3779" i="6"/>
  <c r="M3780" i="6"/>
  <c r="M3781" i="6"/>
  <c r="M3782" i="6"/>
  <c r="M3783" i="6"/>
  <c r="M3784" i="6"/>
  <c r="M3785" i="6"/>
  <c r="M3786" i="6"/>
  <c r="M3787" i="6"/>
  <c r="M3788" i="6"/>
  <c r="M3789" i="6"/>
  <c r="M3790" i="6"/>
  <c r="M3791" i="6"/>
  <c r="M3792" i="6"/>
  <c r="M3793" i="6"/>
  <c r="M3794" i="6"/>
  <c r="M3795" i="6"/>
  <c r="M3796" i="6"/>
  <c r="M3797" i="6"/>
  <c r="M3798" i="6"/>
  <c r="M3799" i="6"/>
  <c r="M3800" i="6"/>
  <c r="M3801" i="6"/>
  <c r="M3802" i="6"/>
  <c r="M3803" i="6"/>
  <c r="M3804" i="6"/>
  <c r="M3805" i="6"/>
  <c r="M3806" i="6"/>
  <c r="M3807" i="6"/>
  <c r="M3808" i="6"/>
  <c r="M3809" i="6"/>
  <c r="M3810" i="6"/>
  <c r="M3811" i="6"/>
  <c r="M3812" i="6"/>
  <c r="M3813" i="6"/>
  <c r="M3814" i="6"/>
  <c r="M3815" i="6"/>
  <c r="M3816" i="6"/>
  <c r="M3817" i="6"/>
  <c r="M3818" i="6"/>
  <c r="M3819" i="6"/>
  <c r="M3820" i="6"/>
  <c r="M3821" i="6"/>
  <c r="M3822" i="6"/>
  <c r="M3823" i="6"/>
  <c r="M3824" i="6"/>
  <c r="M3825" i="6"/>
  <c r="M3826" i="6"/>
  <c r="M3827" i="6"/>
  <c r="M3828" i="6"/>
  <c r="M3829" i="6"/>
  <c r="M3830" i="6"/>
  <c r="M3831" i="6"/>
  <c r="M3832" i="6"/>
  <c r="M3833" i="6"/>
  <c r="M3834" i="6"/>
  <c r="M3835" i="6"/>
  <c r="M3836" i="6"/>
  <c r="M3837" i="6"/>
  <c r="M3838" i="6"/>
  <c r="M3839" i="6"/>
  <c r="M3840" i="6"/>
  <c r="M3841" i="6"/>
  <c r="M3842" i="6"/>
  <c r="M3843" i="6"/>
  <c r="M3844" i="6"/>
  <c r="M3845" i="6"/>
  <c r="M3846" i="6"/>
  <c r="M3847" i="6"/>
  <c r="M3848" i="6"/>
  <c r="M3849" i="6"/>
  <c r="M3850" i="6"/>
  <c r="M3851" i="6"/>
  <c r="M3852" i="6"/>
  <c r="M3853" i="6"/>
  <c r="M3854" i="6"/>
  <c r="M3855" i="6"/>
  <c r="M3856" i="6"/>
  <c r="M3857" i="6"/>
  <c r="M3858" i="6"/>
  <c r="M3859" i="6"/>
  <c r="M3860" i="6"/>
  <c r="M3861" i="6"/>
  <c r="M3862" i="6"/>
  <c r="M3863" i="6"/>
  <c r="M3864" i="6"/>
  <c r="M3865" i="6"/>
  <c r="M3866" i="6"/>
  <c r="M3867" i="6"/>
  <c r="M3868" i="6"/>
  <c r="M3869" i="6"/>
  <c r="M3870" i="6"/>
  <c r="M3871" i="6"/>
  <c r="M3872" i="6"/>
  <c r="M3873" i="6"/>
  <c r="M3874" i="6"/>
  <c r="M3875" i="6"/>
  <c r="M3876" i="6"/>
  <c r="M3877" i="6"/>
  <c r="M3878" i="6"/>
  <c r="M3879" i="6"/>
  <c r="M3880" i="6"/>
  <c r="M3881" i="6"/>
  <c r="M3882" i="6"/>
  <c r="M3883" i="6"/>
  <c r="M3884" i="6"/>
  <c r="M3885" i="6"/>
  <c r="M3886" i="6"/>
  <c r="M3887" i="6"/>
  <c r="M3888" i="6"/>
  <c r="M3889" i="6"/>
  <c r="M3890" i="6"/>
  <c r="M3891" i="6"/>
  <c r="M3892" i="6"/>
  <c r="M3893" i="6"/>
  <c r="M3894" i="6"/>
  <c r="M3895" i="6"/>
  <c r="M3896" i="6"/>
  <c r="M3897" i="6"/>
  <c r="M3898" i="6"/>
  <c r="M3899" i="6"/>
  <c r="M3900" i="6"/>
  <c r="M3901" i="6"/>
  <c r="M3902" i="6"/>
  <c r="M3903" i="6"/>
  <c r="M3904" i="6"/>
  <c r="M3905" i="6"/>
  <c r="M3906" i="6"/>
  <c r="M3907" i="6"/>
  <c r="M3908" i="6"/>
  <c r="M3909" i="6"/>
  <c r="M3910" i="6"/>
  <c r="M3911" i="6"/>
  <c r="M3912" i="6"/>
  <c r="M3913" i="6"/>
  <c r="M3914" i="6"/>
  <c r="M3915" i="6"/>
  <c r="M3916" i="6"/>
  <c r="M3917" i="6"/>
  <c r="M3918" i="6"/>
  <c r="M3919" i="6"/>
  <c r="M3920" i="6"/>
  <c r="M3921" i="6"/>
  <c r="M3922" i="6"/>
  <c r="M3923" i="6"/>
  <c r="M3924" i="6"/>
  <c r="M3925" i="6"/>
  <c r="M3926" i="6"/>
  <c r="M3927" i="6"/>
  <c r="M3928" i="6"/>
  <c r="M3929" i="6"/>
  <c r="M3930" i="6"/>
  <c r="M3931" i="6"/>
  <c r="M3932" i="6"/>
  <c r="M3933" i="6"/>
  <c r="M3934" i="6"/>
  <c r="M3935" i="6"/>
  <c r="M3936" i="6"/>
  <c r="M3937" i="6"/>
  <c r="M3938" i="6"/>
  <c r="M3939" i="6"/>
  <c r="M3940" i="6"/>
  <c r="M3941" i="6"/>
  <c r="M3942" i="6"/>
  <c r="M3943" i="6"/>
  <c r="M3944" i="6"/>
  <c r="M3945" i="6"/>
  <c r="M3946" i="6"/>
  <c r="M3947" i="6"/>
  <c r="M3948" i="6"/>
  <c r="M3949" i="6"/>
  <c r="M3950" i="6"/>
  <c r="M3951" i="6"/>
  <c r="M3952" i="6"/>
  <c r="M3953" i="6"/>
  <c r="M3954" i="6"/>
  <c r="M3955" i="6"/>
  <c r="M3956" i="6"/>
  <c r="M3957" i="6"/>
  <c r="M3958" i="6"/>
  <c r="M3959" i="6"/>
  <c r="M3960" i="6"/>
  <c r="M3961" i="6"/>
  <c r="M3962" i="6"/>
  <c r="M3963" i="6"/>
  <c r="M3964" i="6"/>
  <c r="M3965" i="6"/>
  <c r="M3966" i="6"/>
  <c r="M3967" i="6"/>
  <c r="M3968" i="6"/>
  <c r="M3969" i="6"/>
  <c r="M3970" i="6"/>
  <c r="M3971" i="6"/>
  <c r="M3972" i="6"/>
  <c r="M3973" i="6"/>
  <c r="M3974" i="6"/>
  <c r="M3975" i="6"/>
  <c r="M3976" i="6"/>
  <c r="M3977" i="6"/>
  <c r="M3978" i="6"/>
  <c r="M3979" i="6"/>
  <c r="M3980" i="6"/>
  <c r="M3981" i="6"/>
  <c r="M3982" i="6"/>
  <c r="M3983" i="6"/>
  <c r="M3984" i="6"/>
  <c r="M3985" i="6"/>
  <c r="M3986" i="6"/>
  <c r="M3987" i="6"/>
  <c r="M3988" i="6"/>
  <c r="M3989" i="6"/>
  <c r="M3990" i="6"/>
  <c r="M3991" i="6"/>
  <c r="M3992" i="6"/>
  <c r="M3993" i="6"/>
  <c r="M3994" i="6"/>
  <c r="M3995" i="6"/>
  <c r="M3996" i="6"/>
  <c r="M3997" i="6"/>
  <c r="M3998" i="6"/>
  <c r="M3999" i="6"/>
  <c r="M4000" i="6"/>
  <c r="M4001" i="6"/>
  <c r="M4002" i="6"/>
  <c r="M4003" i="6"/>
  <c r="M4004" i="6"/>
  <c r="M4005" i="6"/>
  <c r="M4006" i="6"/>
  <c r="M4007" i="6"/>
  <c r="M4008" i="6"/>
  <c r="M4009" i="6"/>
  <c r="M4010" i="6"/>
  <c r="M4011" i="6"/>
  <c r="M4012" i="6"/>
  <c r="M4013" i="6"/>
  <c r="M4014" i="6"/>
  <c r="M4015" i="6"/>
  <c r="M4016" i="6"/>
  <c r="M4017" i="6"/>
  <c r="M4018" i="6"/>
  <c r="M4019" i="6"/>
  <c r="M4020" i="6"/>
  <c r="M4021" i="6"/>
  <c r="M4022" i="6"/>
  <c r="M4023" i="6"/>
  <c r="M4024" i="6"/>
  <c r="M4025" i="6"/>
  <c r="M4026" i="6"/>
  <c r="M4027" i="6"/>
  <c r="M4028" i="6"/>
  <c r="M4029" i="6"/>
  <c r="M4030" i="6"/>
  <c r="M4031" i="6"/>
  <c r="M4032" i="6"/>
  <c r="M4033" i="6"/>
  <c r="M4034" i="6"/>
  <c r="M4035" i="6"/>
  <c r="M4036" i="6"/>
  <c r="M4037" i="6"/>
  <c r="M4038" i="6"/>
  <c r="M4039" i="6"/>
  <c r="M4040" i="6"/>
  <c r="M4041" i="6"/>
  <c r="M4042" i="6"/>
  <c r="M4043" i="6"/>
  <c r="M4044" i="6"/>
  <c r="M4045" i="6"/>
  <c r="M4046" i="6"/>
  <c r="M4047" i="6"/>
  <c r="M4048" i="6"/>
  <c r="M4049" i="6"/>
  <c r="M4050" i="6"/>
  <c r="M4051" i="6"/>
  <c r="M4052" i="6"/>
  <c r="M4053" i="6"/>
  <c r="M4054" i="6"/>
  <c r="M4055" i="6"/>
  <c r="M4056" i="6"/>
  <c r="M4057" i="6"/>
  <c r="M4058" i="6"/>
  <c r="M4059" i="6"/>
  <c r="M4060" i="6"/>
  <c r="M4061" i="6"/>
  <c r="M4062" i="6"/>
  <c r="M4063" i="6"/>
  <c r="M4064" i="6"/>
  <c r="M4065" i="6"/>
  <c r="M4066" i="6"/>
  <c r="M4067" i="6"/>
  <c r="M4068" i="6"/>
  <c r="M4069" i="6"/>
  <c r="M4070" i="6"/>
  <c r="M4071" i="6"/>
  <c r="M4072" i="6"/>
  <c r="M4073" i="6"/>
  <c r="M4074" i="6"/>
  <c r="M4075" i="6"/>
  <c r="M4076" i="6"/>
  <c r="M4077" i="6"/>
  <c r="M4078" i="6"/>
  <c r="M4079" i="6"/>
  <c r="M4080" i="6"/>
  <c r="M4081" i="6"/>
  <c r="M4082" i="6"/>
  <c r="M4083" i="6"/>
  <c r="M4084" i="6"/>
  <c r="M4085" i="6"/>
  <c r="M4086" i="6"/>
  <c r="M4087" i="6"/>
  <c r="M4088" i="6"/>
  <c r="M4089" i="6"/>
  <c r="M4090" i="6"/>
  <c r="M4091" i="6"/>
  <c r="M4092" i="6"/>
  <c r="M4093" i="6"/>
  <c r="M4094" i="6"/>
  <c r="M4095" i="6"/>
  <c r="M4096" i="6"/>
  <c r="M4097" i="6"/>
  <c r="M4098" i="6"/>
  <c r="M4099" i="6"/>
  <c r="M4100" i="6"/>
  <c r="M4101" i="6"/>
  <c r="M4102" i="6"/>
  <c r="M4103" i="6"/>
  <c r="M4104" i="6"/>
  <c r="M4105" i="6"/>
  <c r="M4106" i="6"/>
  <c r="M4107" i="6"/>
  <c r="M4108" i="6"/>
  <c r="M4109" i="6"/>
  <c r="M4110" i="6"/>
  <c r="M4111" i="6"/>
  <c r="M4112" i="6"/>
  <c r="M4113" i="6"/>
  <c r="M4114" i="6"/>
  <c r="M4115" i="6"/>
  <c r="M4116" i="6"/>
  <c r="M4117" i="6"/>
  <c r="M4118" i="6"/>
  <c r="M4119" i="6"/>
  <c r="M4120" i="6"/>
  <c r="M4121" i="6"/>
  <c r="M4122" i="6"/>
  <c r="M4123" i="6"/>
  <c r="M4124" i="6"/>
  <c r="M4125" i="6"/>
  <c r="M4126" i="6"/>
  <c r="M4127" i="6"/>
  <c r="M4128" i="6"/>
  <c r="M4129" i="6"/>
  <c r="M4130" i="6"/>
  <c r="M4131" i="6"/>
  <c r="M4132" i="6"/>
  <c r="M4133" i="6"/>
  <c r="M4134" i="6"/>
  <c r="M4135" i="6"/>
  <c r="M4136" i="6"/>
  <c r="M4137" i="6"/>
  <c r="M4138" i="6"/>
  <c r="M4139" i="6"/>
  <c r="M4140" i="6"/>
  <c r="M4141" i="6"/>
  <c r="M4142" i="6"/>
  <c r="M4143" i="6"/>
  <c r="M4144" i="6"/>
  <c r="M4145" i="6"/>
  <c r="M4146" i="6"/>
  <c r="M4147" i="6"/>
  <c r="M4148" i="6"/>
  <c r="M4149" i="6"/>
  <c r="M4150" i="6"/>
  <c r="M4151" i="6"/>
  <c r="M4152" i="6"/>
  <c r="M4153" i="6"/>
  <c r="M4154" i="6"/>
  <c r="M4155" i="6"/>
  <c r="M4156" i="6"/>
  <c r="M4157" i="6"/>
  <c r="M4158" i="6"/>
  <c r="M4159" i="6"/>
  <c r="M4160" i="6"/>
  <c r="M4161" i="6"/>
  <c r="M4162" i="6"/>
  <c r="M4163" i="6"/>
  <c r="M4164" i="6"/>
  <c r="M4165" i="6"/>
  <c r="M4166" i="6"/>
  <c r="M4167" i="6"/>
  <c r="M4168" i="6"/>
  <c r="M4169" i="6"/>
  <c r="M4170" i="6"/>
  <c r="M4171" i="6"/>
  <c r="M4172" i="6"/>
  <c r="M4173" i="6"/>
  <c r="M4174" i="6"/>
  <c r="M4175" i="6"/>
  <c r="M4176" i="6"/>
  <c r="M4177" i="6"/>
  <c r="M4178" i="6"/>
  <c r="M4179" i="6"/>
  <c r="M4180" i="6"/>
  <c r="M4181" i="6"/>
  <c r="M4182" i="6"/>
  <c r="M4183" i="6"/>
  <c r="M4184" i="6"/>
  <c r="M4185" i="6"/>
  <c r="M4186" i="6"/>
  <c r="M4187" i="6"/>
  <c r="M4188" i="6"/>
  <c r="M4189" i="6"/>
  <c r="M4190" i="6"/>
  <c r="M4191" i="6"/>
  <c r="M4192" i="6"/>
  <c r="M4193" i="6"/>
  <c r="M4194" i="6"/>
  <c r="M4195" i="6"/>
  <c r="M4196" i="6"/>
  <c r="M4197" i="6"/>
  <c r="M4198" i="6"/>
  <c r="M4199" i="6"/>
  <c r="M4200" i="6"/>
  <c r="M4201" i="6"/>
  <c r="M4202" i="6"/>
  <c r="M4203" i="6"/>
  <c r="M4204" i="6"/>
  <c r="M4205" i="6"/>
  <c r="M4206" i="6"/>
  <c r="M4207" i="6"/>
  <c r="M4208" i="6"/>
  <c r="M4209" i="6"/>
  <c r="M4210" i="6"/>
  <c r="M4211" i="6"/>
  <c r="M4212" i="6"/>
  <c r="M4213" i="6"/>
  <c r="M4214" i="6"/>
  <c r="M4215" i="6"/>
  <c r="M4216" i="6"/>
  <c r="M4217" i="6"/>
  <c r="M4218" i="6"/>
  <c r="M4219" i="6"/>
  <c r="M4220" i="6"/>
  <c r="M4221" i="6"/>
  <c r="M4222" i="6"/>
  <c r="M4223" i="6"/>
  <c r="M4224" i="6"/>
  <c r="M4225" i="6"/>
  <c r="M4226" i="6"/>
  <c r="M4227" i="6"/>
  <c r="M4228" i="6"/>
  <c r="M4229" i="6"/>
  <c r="M4230" i="6"/>
  <c r="M4231" i="6"/>
  <c r="M4232" i="6"/>
  <c r="M4233" i="6"/>
  <c r="M4234" i="6"/>
  <c r="M4235" i="6"/>
  <c r="M4236" i="6"/>
  <c r="M4237" i="6"/>
  <c r="M4238" i="6"/>
  <c r="M4239" i="6"/>
  <c r="M4240" i="6"/>
  <c r="M4241" i="6"/>
  <c r="M4242" i="6"/>
  <c r="M4243" i="6"/>
  <c r="M4244" i="6"/>
  <c r="M4245" i="6"/>
  <c r="M4246" i="6"/>
  <c r="M4247" i="6"/>
  <c r="M4248" i="6"/>
  <c r="M4249" i="6"/>
  <c r="M4250" i="6"/>
  <c r="M4251" i="6"/>
  <c r="M4252" i="6"/>
  <c r="M4253" i="6"/>
  <c r="M4254" i="6"/>
  <c r="M4255" i="6"/>
  <c r="M4256" i="6"/>
  <c r="M4257" i="6"/>
  <c r="M4258" i="6"/>
  <c r="M4259" i="6"/>
  <c r="M4260" i="6"/>
  <c r="M4261" i="6"/>
  <c r="M4262" i="6"/>
  <c r="M4263" i="6"/>
  <c r="M4264" i="6"/>
  <c r="M4265" i="6"/>
  <c r="M4266" i="6"/>
  <c r="M4267" i="6"/>
  <c r="M4268" i="6"/>
  <c r="M4269" i="6"/>
  <c r="M4270" i="6"/>
  <c r="M4271" i="6"/>
  <c r="M4272" i="6"/>
  <c r="M4273" i="6"/>
  <c r="M4274" i="6"/>
  <c r="M4275" i="6"/>
  <c r="M4276" i="6"/>
  <c r="M4277" i="6"/>
  <c r="M4278" i="6"/>
  <c r="M4279" i="6"/>
  <c r="M4280" i="6"/>
  <c r="M4281" i="6"/>
  <c r="M4282" i="6"/>
  <c r="M4283" i="6"/>
  <c r="M4284" i="6"/>
  <c r="M4285" i="6"/>
  <c r="M4286" i="6"/>
  <c r="M4287" i="6"/>
  <c r="M4288" i="6"/>
  <c r="M4289" i="6"/>
  <c r="M4290" i="6"/>
  <c r="M4291" i="6"/>
  <c r="M4292" i="6"/>
  <c r="M4293" i="6"/>
  <c r="M4294" i="6"/>
  <c r="M4295" i="6"/>
  <c r="M4296" i="6"/>
  <c r="M4297" i="6"/>
  <c r="M4298" i="6"/>
  <c r="M4299" i="6"/>
  <c r="M4300" i="6"/>
  <c r="M4301" i="6"/>
  <c r="M4302" i="6"/>
  <c r="M4303" i="6"/>
  <c r="M4304" i="6"/>
  <c r="M4305" i="6"/>
  <c r="M4306" i="6"/>
  <c r="M4307" i="6"/>
  <c r="M4308" i="6"/>
  <c r="M4309" i="6"/>
  <c r="M4310" i="6"/>
  <c r="M4311" i="6"/>
  <c r="M4312" i="6"/>
  <c r="M4313" i="6"/>
  <c r="M4314" i="6"/>
  <c r="M4315" i="6"/>
  <c r="M4316" i="6"/>
  <c r="M4317" i="6"/>
  <c r="M4318" i="6"/>
  <c r="M4319" i="6"/>
  <c r="M4320" i="6"/>
  <c r="M4321" i="6"/>
  <c r="M4322" i="6"/>
  <c r="M4323" i="6"/>
  <c r="M4324" i="6"/>
  <c r="M4325" i="6"/>
  <c r="M4326" i="6"/>
  <c r="M4327" i="6"/>
  <c r="M4328" i="6"/>
  <c r="M4329" i="6"/>
  <c r="M4330" i="6"/>
  <c r="M4331" i="6"/>
  <c r="M4332" i="6"/>
  <c r="M4333" i="6"/>
  <c r="M4334" i="6"/>
  <c r="M4335" i="6"/>
  <c r="M4336" i="6"/>
  <c r="M4337" i="6"/>
  <c r="M4338" i="6"/>
  <c r="M4339" i="6"/>
  <c r="M4340" i="6"/>
  <c r="M4341" i="6"/>
  <c r="M4342" i="6"/>
  <c r="M4343" i="6"/>
  <c r="M4344" i="6"/>
  <c r="M4345" i="6"/>
  <c r="M4346" i="6"/>
  <c r="M4347" i="6"/>
  <c r="M4348" i="6"/>
  <c r="M4349" i="6"/>
  <c r="M4350" i="6"/>
  <c r="M4351" i="6"/>
  <c r="M4352" i="6"/>
  <c r="M4353" i="6"/>
  <c r="M4354" i="6"/>
  <c r="M4355" i="6"/>
  <c r="M4356" i="6"/>
  <c r="M4357" i="6"/>
  <c r="M4358" i="6"/>
  <c r="M4359" i="6"/>
  <c r="M4360" i="6"/>
  <c r="M4361" i="6"/>
  <c r="M4362" i="6"/>
  <c r="M4363" i="6"/>
  <c r="M4364" i="6"/>
  <c r="M4365" i="6"/>
  <c r="M4366" i="6"/>
  <c r="M4367" i="6"/>
  <c r="M4368" i="6"/>
  <c r="M4369" i="6"/>
  <c r="M4370" i="6"/>
  <c r="M4371" i="6"/>
  <c r="M4372" i="6"/>
  <c r="M4373" i="6"/>
  <c r="M4374" i="6"/>
  <c r="M4375" i="6"/>
  <c r="M4376" i="6"/>
  <c r="M4377" i="6"/>
  <c r="M4378" i="6"/>
  <c r="M4379" i="6"/>
  <c r="M4380" i="6"/>
  <c r="M4381" i="6"/>
  <c r="M4382" i="6"/>
  <c r="M4383" i="6"/>
  <c r="M4384" i="6"/>
  <c r="M4385" i="6"/>
  <c r="M4386" i="6"/>
  <c r="M4387" i="6"/>
  <c r="M4388" i="6"/>
  <c r="M4389" i="6"/>
  <c r="M4390" i="6"/>
  <c r="M4391" i="6"/>
  <c r="M4392" i="6"/>
  <c r="M4393" i="6"/>
  <c r="M4394" i="6"/>
  <c r="M4395" i="6"/>
  <c r="M4396" i="6"/>
  <c r="M4397" i="6"/>
  <c r="M4398" i="6"/>
  <c r="M4399" i="6"/>
  <c r="M4400" i="6"/>
  <c r="M4401" i="6"/>
  <c r="M4402" i="6"/>
  <c r="M4403" i="6"/>
  <c r="M4404" i="6"/>
  <c r="M4405" i="6"/>
  <c r="M4406" i="6"/>
  <c r="M4407" i="6"/>
  <c r="M4408" i="6"/>
  <c r="M4409" i="6"/>
  <c r="M4410" i="6"/>
  <c r="M4411" i="6"/>
  <c r="M4412" i="6"/>
  <c r="M4413" i="6"/>
  <c r="M4414" i="6"/>
  <c r="M4415" i="6"/>
  <c r="M4416" i="6"/>
  <c r="M4417" i="6"/>
  <c r="M4418" i="6"/>
  <c r="M4419" i="6"/>
  <c r="M4420" i="6"/>
  <c r="M4421" i="6"/>
  <c r="M4422" i="6"/>
  <c r="M4423" i="6"/>
  <c r="M4424" i="6"/>
  <c r="M4425" i="6"/>
  <c r="M4426" i="6"/>
  <c r="M4427" i="6"/>
  <c r="M4428" i="6"/>
  <c r="M4429" i="6"/>
  <c r="M4430" i="6"/>
  <c r="M4431" i="6"/>
  <c r="M4432" i="6"/>
  <c r="M4433" i="6"/>
  <c r="M4434" i="6"/>
  <c r="M4435" i="6"/>
  <c r="M4436" i="6"/>
  <c r="M4437" i="6"/>
  <c r="M4438" i="6"/>
  <c r="M4439" i="6"/>
  <c r="M4440" i="6"/>
  <c r="M4441" i="6"/>
  <c r="M4442" i="6"/>
  <c r="M4443" i="6"/>
  <c r="M4444" i="6"/>
  <c r="M4445" i="6"/>
  <c r="M4446" i="6"/>
  <c r="M4447" i="6"/>
  <c r="M4448" i="6"/>
  <c r="M4449" i="6"/>
  <c r="M4450" i="6"/>
  <c r="M4451" i="6"/>
  <c r="M4452" i="6"/>
  <c r="M4453" i="6"/>
  <c r="M4454" i="6"/>
  <c r="M4455" i="6"/>
  <c r="M4456" i="6"/>
  <c r="M4457" i="6"/>
  <c r="M4458" i="6"/>
  <c r="M4459" i="6"/>
  <c r="M4460" i="6"/>
  <c r="M4461" i="6"/>
  <c r="M4462" i="6"/>
  <c r="M4463" i="6"/>
  <c r="M4464" i="6"/>
  <c r="M4465" i="6"/>
  <c r="M4466" i="6"/>
  <c r="M4467" i="6"/>
  <c r="M4468" i="6"/>
  <c r="M4469" i="6"/>
  <c r="M4470" i="6"/>
  <c r="M4471" i="6"/>
  <c r="M4472" i="6"/>
  <c r="M4473" i="6"/>
  <c r="M4474" i="6"/>
  <c r="M4475" i="6"/>
  <c r="M4476" i="6"/>
  <c r="M4477" i="6"/>
  <c r="M4478" i="6"/>
  <c r="M4479" i="6"/>
  <c r="M4480" i="6"/>
  <c r="M4481" i="6"/>
  <c r="M4482" i="6"/>
  <c r="M4483" i="6"/>
  <c r="M4484" i="6"/>
  <c r="M4485" i="6"/>
  <c r="M4486" i="6"/>
  <c r="M4487" i="6"/>
  <c r="M4488" i="6"/>
  <c r="M4489" i="6"/>
  <c r="M4490" i="6"/>
  <c r="M4491" i="6"/>
  <c r="M4492" i="6"/>
  <c r="M4493" i="6"/>
  <c r="M4494" i="6"/>
  <c r="M4495" i="6"/>
  <c r="M4496" i="6"/>
  <c r="M4497" i="6"/>
  <c r="M4498" i="6"/>
  <c r="M4499" i="6"/>
  <c r="M4500" i="6"/>
  <c r="M4501" i="6"/>
  <c r="M4502" i="6"/>
  <c r="M4503" i="6"/>
  <c r="M4504" i="6"/>
  <c r="M4505" i="6"/>
  <c r="M4506" i="6"/>
  <c r="M4507" i="6"/>
  <c r="M4508" i="6"/>
  <c r="M4509" i="6"/>
  <c r="M4510" i="6"/>
  <c r="M4511" i="6"/>
  <c r="M4512" i="6"/>
  <c r="M4513" i="6"/>
  <c r="M4514" i="6"/>
  <c r="M4515" i="6"/>
  <c r="M4516" i="6"/>
  <c r="M4517" i="6"/>
  <c r="M4518" i="6"/>
  <c r="M4519" i="6"/>
  <c r="M4520" i="6"/>
  <c r="M4521" i="6"/>
  <c r="M4522" i="6"/>
  <c r="M4523" i="6"/>
  <c r="M4524" i="6"/>
  <c r="M4525" i="6"/>
  <c r="M4526" i="6"/>
  <c r="M4527" i="6"/>
  <c r="M4528" i="6"/>
  <c r="M4529" i="6"/>
  <c r="M4530" i="6"/>
  <c r="M4531" i="6"/>
  <c r="M4532" i="6"/>
  <c r="M4533" i="6"/>
  <c r="M4534" i="6"/>
  <c r="M4535" i="6"/>
  <c r="M4536" i="6"/>
  <c r="M4537" i="6"/>
  <c r="M4538" i="6"/>
  <c r="M4539" i="6"/>
  <c r="M4540" i="6"/>
  <c r="M4541" i="6"/>
  <c r="M4542" i="6"/>
  <c r="M4543" i="6"/>
  <c r="M4544" i="6"/>
  <c r="M4545" i="6"/>
  <c r="M4546" i="6"/>
  <c r="M4547" i="6"/>
  <c r="M4548" i="6"/>
  <c r="M4549" i="6"/>
  <c r="M4550" i="6"/>
  <c r="M4551" i="6"/>
  <c r="M4552" i="6"/>
  <c r="M4553" i="6"/>
  <c r="M4554" i="6"/>
  <c r="M4555" i="6"/>
  <c r="M4556" i="6"/>
  <c r="M4557" i="6"/>
  <c r="M4558" i="6"/>
  <c r="M4559" i="6"/>
  <c r="M4560" i="6"/>
  <c r="M4561" i="6"/>
  <c r="M4562" i="6"/>
  <c r="M4563" i="6"/>
  <c r="M4564" i="6"/>
  <c r="M4565" i="6"/>
  <c r="M4566" i="6"/>
  <c r="M4567" i="6"/>
  <c r="M4568" i="6"/>
  <c r="M4569" i="6"/>
  <c r="M4570" i="6"/>
  <c r="M4571" i="6"/>
  <c r="M4572" i="6"/>
  <c r="M4573" i="6"/>
  <c r="M4574" i="6"/>
  <c r="M4575" i="6"/>
  <c r="M4576" i="6"/>
  <c r="M4577" i="6"/>
  <c r="M4578" i="6"/>
  <c r="M4579" i="6"/>
  <c r="M4580" i="6"/>
  <c r="M4581" i="6"/>
  <c r="M4582" i="6"/>
  <c r="M4583" i="6"/>
  <c r="M4584" i="6"/>
  <c r="M4585" i="6"/>
  <c r="M4586" i="6"/>
  <c r="M4587" i="6"/>
  <c r="M4588" i="6"/>
  <c r="M4589" i="6"/>
  <c r="M4590" i="6"/>
  <c r="M4591" i="6"/>
  <c r="M4592" i="6"/>
  <c r="M4593" i="6"/>
  <c r="M4594" i="6"/>
  <c r="M4595" i="6"/>
  <c r="M4596" i="6"/>
  <c r="M4597" i="6"/>
  <c r="M4598" i="6"/>
  <c r="M4599" i="6"/>
  <c r="M4600" i="6"/>
  <c r="M4601" i="6"/>
  <c r="M4602" i="6"/>
  <c r="M4603" i="6"/>
  <c r="M4604" i="6"/>
  <c r="M4605" i="6"/>
  <c r="M4606" i="6"/>
  <c r="M4607" i="6"/>
  <c r="M4608" i="6"/>
  <c r="M4609" i="6"/>
  <c r="M4610" i="6"/>
  <c r="M4611" i="6"/>
  <c r="M4612" i="6"/>
  <c r="M4613" i="6"/>
  <c r="M4614" i="6"/>
  <c r="M4615" i="6"/>
  <c r="M4616" i="6"/>
  <c r="M4617" i="6"/>
  <c r="M4618" i="6"/>
  <c r="M4619" i="6"/>
  <c r="M4620" i="6"/>
  <c r="M4621" i="6"/>
  <c r="M4622" i="6"/>
  <c r="M4623" i="6"/>
  <c r="M4624" i="6"/>
  <c r="M4625" i="6"/>
  <c r="M4626" i="6"/>
  <c r="M4627" i="6"/>
  <c r="M4628" i="6"/>
  <c r="M4629" i="6"/>
  <c r="M4630" i="6"/>
  <c r="M4631" i="6"/>
  <c r="M4632" i="6"/>
  <c r="M4633" i="6"/>
  <c r="M4634" i="6"/>
  <c r="M4635" i="6"/>
  <c r="M4636" i="6"/>
  <c r="M4637" i="6"/>
  <c r="M4638" i="6"/>
  <c r="M4639" i="6"/>
  <c r="M4640" i="6"/>
  <c r="M4641" i="6"/>
  <c r="M4642" i="6"/>
  <c r="M4643" i="6"/>
  <c r="M4644" i="6"/>
  <c r="M4645" i="6"/>
  <c r="M4646" i="6"/>
  <c r="M4647" i="6"/>
  <c r="M4648" i="6"/>
  <c r="M4649" i="6"/>
  <c r="M4650" i="6"/>
  <c r="M4651" i="6"/>
  <c r="M4652" i="6"/>
  <c r="M4653" i="6"/>
  <c r="M4654" i="6"/>
  <c r="M4655" i="6"/>
  <c r="M4656" i="6"/>
  <c r="M4657" i="6"/>
  <c r="M4658" i="6"/>
  <c r="M4659" i="6"/>
  <c r="M4660" i="6"/>
  <c r="M4661" i="6"/>
  <c r="M4662" i="6"/>
  <c r="M4663" i="6"/>
  <c r="M4664" i="6"/>
  <c r="M4665" i="6"/>
  <c r="M4666" i="6"/>
  <c r="M4667" i="6"/>
  <c r="M4668" i="6"/>
  <c r="M4669" i="6"/>
  <c r="M4670" i="6"/>
  <c r="M4671" i="6"/>
  <c r="M4672" i="6"/>
  <c r="M4673" i="6"/>
  <c r="M4674" i="6"/>
  <c r="M4675" i="6"/>
  <c r="M4676" i="6"/>
  <c r="M4677" i="6"/>
  <c r="M4678" i="6"/>
  <c r="M4679" i="6"/>
  <c r="M4680" i="6"/>
  <c r="M4681" i="6"/>
  <c r="M4682" i="6"/>
  <c r="M4683" i="6"/>
  <c r="M4684" i="6"/>
  <c r="M4685" i="6"/>
  <c r="M4686" i="6"/>
  <c r="M4687" i="6"/>
  <c r="M4688" i="6"/>
  <c r="M4689" i="6"/>
  <c r="M4690" i="6"/>
  <c r="M4691" i="6"/>
  <c r="M4692" i="6"/>
  <c r="M4693" i="6"/>
  <c r="M4694" i="6"/>
  <c r="M4695" i="6"/>
  <c r="M4696" i="6"/>
  <c r="M4697" i="6"/>
  <c r="M4698" i="6"/>
  <c r="M4699" i="6"/>
  <c r="M4700" i="6"/>
  <c r="M4701" i="6"/>
  <c r="M4702" i="6"/>
  <c r="M4703" i="6"/>
  <c r="M4704" i="6"/>
  <c r="M4705" i="6"/>
  <c r="M4706" i="6"/>
  <c r="M4707" i="6"/>
  <c r="M4708" i="6"/>
  <c r="M4709" i="6"/>
  <c r="M4710" i="6"/>
  <c r="M4711" i="6"/>
  <c r="M4712" i="6"/>
  <c r="M4713" i="6"/>
  <c r="M4714" i="6"/>
  <c r="M4715" i="6"/>
  <c r="M4716" i="6"/>
  <c r="M4717" i="6"/>
  <c r="M4718" i="6"/>
  <c r="M4719" i="6"/>
  <c r="M4720" i="6"/>
  <c r="M4721" i="6"/>
  <c r="M4722" i="6"/>
  <c r="M4723" i="6"/>
  <c r="M4724" i="6"/>
  <c r="M4725" i="6"/>
  <c r="M4726" i="6"/>
  <c r="M4727" i="6"/>
  <c r="M4728" i="6"/>
  <c r="M4729" i="6"/>
  <c r="M4730" i="6"/>
  <c r="M4731" i="6"/>
  <c r="M4732" i="6"/>
  <c r="M4733" i="6"/>
  <c r="M4734" i="6"/>
  <c r="M4735" i="6"/>
  <c r="M4736" i="6"/>
  <c r="M4737" i="6"/>
  <c r="M4738" i="6"/>
  <c r="M4739" i="6"/>
  <c r="M4740" i="6"/>
  <c r="M4741" i="6"/>
  <c r="M4742" i="6"/>
  <c r="M4743" i="6"/>
  <c r="M4744" i="6"/>
  <c r="M4745" i="6"/>
  <c r="M4746" i="6"/>
  <c r="M4747" i="6"/>
  <c r="M4748" i="6"/>
  <c r="M4749" i="6"/>
  <c r="M4750" i="6"/>
  <c r="M4751" i="6"/>
  <c r="M4752" i="6"/>
  <c r="M4753" i="6"/>
  <c r="M4754" i="6"/>
  <c r="M4755" i="6"/>
  <c r="M4756" i="6"/>
  <c r="M4757" i="6"/>
  <c r="M4758" i="6"/>
  <c r="M4759" i="6"/>
  <c r="M4760" i="6"/>
  <c r="M4761" i="6"/>
  <c r="M4762" i="6"/>
  <c r="M4763" i="6"/>
  <c r="M4764" i="6"/>
  <c r="M4765" i="6"/>
  <c r="M4766" i="6"/>
  <c r="M4767" i="6"/>
  <c r="M4768" i="6"/>
  <c r="M4769" i="6"/>
  <c r="M4770" i="6"/>
  <c r="M4771" i="6"/>
  <c r="M4772" i="6"/>
  <c r="M4773" i="6"/>
  <c r="M4774" i="6"/>
  <c r="M4775" i="6"/>
  <c r="M4776" i="6"/>
  <c r="M4777" i="6"/>
  <c r="M4778" i="6"/>
  <c r="M4779" i="6"/>
  <c r="M4780" i="6"/>
  <c r="M4781" i="6"/>
  <c r="M4782" i="6"/>
  <c r="M4783" i="6"/>
  <c r="M4784" i="6"/>
  <c r="M4785" i="6"/>
  <c r="M4786" i="6"/>
  <c r="M4787" i="6"/>
  <c r="M4788" i="6"/>
  <c r="M4789" i="6"/>
  <c r="M4790" i="6"/>
  <c r="M4791" i="6"/>
  <c r="M4792" i="6"/>
  <c r="M4793" i="6"/>
  <c r="M4794" i="6"/>
  <c r="M4795" i="6"/>
  <c r="M4796" i="6"/>
  <c r="M4797" i="6"/>
  <c r="M4798" i="6"/>
  <c r="M4799" i="6"/>
  <c r="M4800" i="6"/>
  <c r="M4801" i="6"/>
  <c r="M4802" i="6"/>
  <c r="M4803" i="6"/>
  <c r="M4804" i="6"/>
  <c r="M4805" i="6"/>
  <c r="M4806" i="6"/>
  <c r="M4807" i="6"/>
  <c r="M4808" i="6"/>
  <c r="M4809" i="6"/>
  <c r="M4810" i="6"/>
  <c r="M4811" i="6"/>
  <c r="M4812" i="6"/>
  <c r="M4813" i="6"/>
  <c r="M4814" i="6"/>
  <c r="M4815" i="6"/>
  <c r="M4816" i="6"/>
  <c r="M4817" i="6"/>
  <c r="M4818" i="6"/>
  <c r="M4819" i="6"/>
  <c r="M4820" i="6"/>
  <c r="M4821" i="6"/>
  <c r="M4822" i="6"/>
  <c r="M4823" i="6"/>
  <c r="M4824" i="6"/>
  <c r="M4825" i="6"/>
  <c r="M4826" i="6"/>
  <c r="M4827" i="6"/>
  <c r="M4828" i="6"/>
  <c r="M4829" i="6"/>
  <c r="M4830" i="6"/>
  <c r="M4831" i="6"/>
  <c r="M4832" i="6"/>
  <c r="M4833" i="6"/>
  <c r="M4834" i="6"/>
  <c r="M4835" i="6"/>
  <c r="M4836" i="6"/>
  <c r="M4837" i="6"/>
  <c r="M4838" i="6"/>
  <c r="M4839" i="6"/>
  <c r="M4840" i="6"/>
  <c r="M4841" i="6"/>
  <c r="M4842" i="6"/>
  <c r="M4843" i="6"/>
  <c r="M4844" i="6"/>
  <c r="M4845" i="6"/>
  <c r="M4846" i="6"/>
  <c r="M4847" i="6"/>
  <c r="M4848" i="6"/>
  <c r="M4849" i="6"/>
  <c r="M4850" i="6"/>
  <c r="M4851" i="6"/>
  <c r="M4852" i="6"/>
  <c r="M4853" i="6"/>
  <c r="M4854" i="6"/>
  <c r="M4855" i="6"/>
  <c r="M4856" i="6"/>
  <c r="M4857" i="6"/>
  <c r="M4858" i="6"/>
  <c r="M4859" i="6"/>
  <c r="M4860" i="6"/>
  <c r="M4861" i="6"/>
  <c r="M4862" i="6"/>
  <c r="M4863" i="6"/>
  <c r="M4864" i="6"/>
  <c r="M4865" i="6"/>
  <c r="M4866" i="6"/>
  <c r="M4867" i="6"/>
  <c r="M4868" i="6"/>
  <c r="M4869" i="6"/>
  <c r="M4870" i="6"/>
  <c r="M4871" i="6"/>
  <c r="M4872" i="6"/>
  <c r="M4873" i="6"/>
  <c r="M4874" i="6"/>
  <c r="M4875" i="6"/>
  <c r="M4876" i="6"/>
  <c r="M4877" i="6"/>
  <c r="M4878" i="6"/>
  <c r="M4879" i="6"/>
  <c r="M4880" i="6"/>
  <c r="M4881" i="6"/>
  <c r="M4882" i="6"/>
  <c r="M4883" i="6"/>
  <c r="M4884" i="6"/>
  <c r="M4885" i="6"/>
  <c r="M4886" i="6"/>
  <c r="M4887" i="6"/>
  <c r="M4888" i="6"/>
  <c r="M4889" i="6"/>
  <c r="M4890" i="6"/>
  <c r="M4891" i="6"/>
  <c r="M4892" i="6"/>
  <c r="M4893" i="6"/>
  <c r="M4894" i="6"/>
  <c r="M4895" i="6"/>
  <c r="M4896" i="6"/>
  <c r="M4897" i="6"/>
  <c r="M4898" i="6"/>
  <c r="M4899" i="6"/>
  <c r="M4900" i="6"/>
  <c r="M4901" i="6"/>
  <c r="M4902" i="6"/>
  <c r="M4903" i="6"/>
  <c r="M4904" i="6"/>
  <c r="M4905" i="6"/>
  <c r="M4906" i="6"/>
  <c r="M4907" i="6"/>
  <c r="M4908" i="6"/>
  <c r="M4909" i="6"/>
  <c r="M4910" i="6"/>
  <c r="M4911" i="6"/>
  <c r="M4912" i="6"/>
  <c r="M4913" i="6"/>
  <c r="M4914" i="6"/>
  <c r="M4915" i="6"/>
  <c r="M4916" i="6"/>
  <c r="M4917" i="6"/>
  <c r="M4918" i="6"/>
  <c r="M4919" i="6"/>
  <c r="M4920" i="6"/>
  <c r="M4921" i="6"/>
  <c r="M4922" i="6"/>
  <c r="M4923" i="6"/>
  <c r="M4924" i="6"/>
  <c r="M4925" i="6"/>
  <c r="M4926" i="6"/>
  <c r="M4927" i="6"/>
  <c r="M4928" i="6"/>
  <c r="M4929" i="6"/>
  <c r="M4930" i="6"/>
  <c r="M4931" i="6"/>
  <c r="M4932" i="6"/>
  <c r="M4933" i="6"/>
  <c r="M4934" i="6"/>
  <c r="M4935" i="6"/>
  <c r="M4936" i="6"/>
  <c r="M4937" i="6"/>
  <c r="M4938" i="6"/>
  <c r="M4939" i="6"/>
  <c r="M4940" i="6"/>
  <c r="M4941" i="6"/>
  <c r="M4942" i="6"/>
  <c r="M4943" i="6"/>
  <c r="M4944" i="6"/>
  <c r="M4945" i="6"/>
  <c r="M4946" i="6"/>
  <c r="M4947" i="6"/>
  <c r="M4948" i="6"/>
  <c r="M4949" i="6"/>
  <c r="M4950" i="6"/>
  <c r="M4951" i="6"/>
  <c r="M4952" i="6"/>
  <c r="M4953" i="6"/>
  <c r="M4954" i="6"/>
  <c r="M4955" i="6"/>
  <c r="M4956" i="6"/>
  <c r="M4957" i="6"/>
  <c r="M4958" i="6"/>
  <c r="M4959" i="6"/>
  <c r="M4960" i="6"/>
  <c r="M4961" i="6"/>
  <c r="M4962" i="6"/>
  <c r="M4963" i="6"/>
  <c r="M4964" i="6"/>
  <c r="M4965" i="6"/>
  <c r="M4966" i="6"/>
  <c r="M4967" i="6"/>
  <c r="M4968" i="6"/>
  <c r="M4969" i="6"/>
  <c r="M4970" i="6"/>
  <c r="M4971" i="6"/>
  <c r="M4972" i="6"/>
  <c r="M4973" i="6"/>
  <c r="M4974" i="6"/>
  <c r="M4975" i="6"/>
  <c r="M4976" i="6"/>
  <c r="M4977" i="6"/>
  <c r="M4978" i="6"/>
  <c r="M4979" i="6"/>
  <c r="M4980" i="6"/>
  <c r="M4981" i="6"/>
  <c r="M4982" i="6"/>
  <c r="M4983" i="6"/>
  <c r="M4984" i="6"/>
  <c r="M4985" i="6"/>
  <c r="M4986" i="6"/>
  <c r="M4987" i="6"/>
  <c r="M4988" i="6"/>
  <c r="M4989" i="6"/>
  <c r="M4990" i="6"/>
  <c r="M4991" i="6"/>
  <c r="M4992" i="6"/>
  <c r="M4993" i="6"/>
  <c r="M4994" i="6"/>
  <c r="M4995" i="6"/>
  <c r="M4996" i="6"/>
  <c r="M4997" i="6"/>
  <c r="M4998" i="6"/>
  <c r="M4999" i="6"/>
  <c r="M5000" i="6"/>
  <c r="M5001" i="6"/>
  <c r="M5002" i="6"/>
  <c r="M5003" i="6"/>
  <c r="M5004" i="6"/>
  <c r="M5005" i="6"/>
  <c r="M5006" i="6"/>
  <c r="M5007" i="6"/>
  <c r="M5008" i="6"/>
  <c r="M5009" i="6"/>
  <c r="M5010" i="6"/>
  <c r="M5011" i="6"/>
  <c r="M5012" i="6"/>
  <c r="M5013" i="6"/>
  <c r="M5014" i="6"/>
  <c r="M5015" i="6"/>
  <c r="M5016" i="6"/>
  <c r="M5017" i="6"/>
  <c r="M5018" i="6"/>
  <c r="M5019" i="6"/>
  <c r="M5020" i="6"/>
  <c r="M5021" i="6"/>
  <c r="M5022" i="6"/>
  <c r="M5023" i="6"/>
  <c r="M5024" i="6"/>
  <c r="M5025" i="6"/>
  <c r="M5026" i="6"/>
  <c r="M5027" i="6"/>
  <c r="M5028" i="6"/>
  <c r="M5029" i="6"/>
  <c r="M5030" i="6"/>
  <c r="M5031" i="6"/>
  <c r="M5032" i="6"/>
  <c r="M5033" i="6"/>
  <c r="M5034" i="6"/>
  <c r="M5035" i="6"/>
  <c r="M5036" i="6"/>
  <c r="M5037" i="6"/>
  <c r="M5038" i="6"/>
  <c r="M5039" i="6"/>
  <c r="M5040" i="6"/>
  <c r="M5041" i="6"/>
  <c r="M5042" i="6"/>
  <c r="M5043" i="6"/>
  <c r="M5044" i="6"/>
  <c r="M5045" i="6"/>
  <c r="M5046" i="6"/>
  <c r="M5047" i="6"/>
  <c r="M5048" i="6"/>
  <c r="M5049" i="6"/>
  <c r="M5050" i="6"/>
  <c r="M5051" i="6"/>
  <c r="M5052" i="6"/>
  <c r="M5053" i="6"/>
  <c r="M5054" i="6"/>
  <c r="M5055" i="6"/>
  <c r="M5056" i="6"/>
  <c r="M5057" i="6"/>
  <c r="M5058" i="6"/>
  <c r="M5059" i="6"/>
  <c r="M5060" i="6"/>
  <c r="M5061" i="6"/>
  <c r="M5062" i="6"/>
  <c r="M5063" i="6"/>
  <c r="M5064" i="6"/>
  <c r="M5065" i="6"/>
  <c r="M5066" i="6"/>
  <c r="M5067" i="6"/>
  <c r="M5068" i="6"/>
  <c r="M5069" i="6"/>
  <c r="M5070" i="6"/>
  <c r="M5071" i="6"/>
  <c r="M5072" i="6"/>
  <c r="M5073" i="6"/>
  <c r="M5074" i="6"/>
  <c r="M5075" i="6"/>
  <c r="M5076" i="6"/>
  <c r="M5077" i="6"/>
  <c r="M5078" i="6"/>
  <c r="M5079" i="6"/>
  <c r="M5080" i="6"/>
  <c r="M5081" i="6"/>
  <c r="M5082" i="6"/>
  <c r="M5083" i="6"/>
  <c r="M5084" i="6"/>
  <c r="M5085" i="6"/>
  <c r="M5086" i="6"/>
  <c r="M5087" i="6"/>
  <c r="M5088" i="6"/>
  <c r="M5089" i="6"/>
  <c r="M5090" i="6"/>
  <c r="M5091" i="6"/>
  <c r="M5092" i="6"/>
  <c r="M5093" i="6"/>
  <c r="M5094" i="6"/>
  <c r="M5095" i="6"/>
  <c r="M5096" i="6"/>
  <c r="M5097" i="6"/>
  <c r="M5098" i="6"/>
  <c r="M5099" i="6"/>
  <c r="M5100" i="6"/>
  <c r="M5101" i="6"/>
  <c r="M5102" i="6"/>
  <c r="M5103" i="6"/>
  <c r="M5104" i="6"/>
  <c r="M5105" i="6"/>
  <c r="M5106" i="6"/>
  <c r="M5107" i="6"/>
  <c r="M5108" i="6"/>
  <c r="M5109" i="6"/>
  <c r="M5110" i="6"/>
  <c r="M5111" i="6"/>
  <c r="M5112" i="6"/>
  <c r="M5113" i="6"/>
  <c r="M5114" i="6"/>
  <c r="M5115" i="6"/>
  <c r="M5116" i="6"/>
  <c r="M5117" i="6"/>
  <c r="M5118" i="6"/>
  <c r="M5119" i="6"/>
  <c r="M5120" i="6"/>
  <c r="M5121" i="6"/>
  <c r="M5122" i="6"/>
  <c r="M5123" i="6"/>
  <c r="M5124" i="6"/>
  <c r="M5125" i="6"/>
  <c r="M5126" i="6"/>
  <c r="M5127" i="6"/>
  <c r="M5128" i="6"/>
  <c r="M5129" i="6"/>
  <c r="M5130" i="6"/>
  <c r="M5131" i="6"/>
  <c r="M5132" i="6"/>
  <c r="M5133" i="6"/>
  <c r="M5134" i="6"/>
  <c r="M5135" i="6"/>
  <c r="M5136" i="6"/>
  <c r="M5137" i="6"/>
  <c r="M5138" i="6"/>
  <c r="M5139" i="6"/>
  <c r="M5140" i="6"/>
  <c r="M5141" i="6"/>
  <c r="M5142" i="6"/>
  <c r="M5143" i="6"/>
  <c r="M5144" i="6"/>
  <c r="M5145" i="6"/>
  <c r="M5146" i="6"/>
  <c r="M5147" i="6"/>
  <c r="M5148" i="6"/>
  <c r="M5149" i="6"/>
  <c r="M5150" i="6"/>
  <c r="M5151" i="6"/>
  <c r="M5152" i="6"/>
  <c r="M5153" i="6"/>
  <c r="M5154" i="6"/>
  <c r="M5155" i="6"/>
  <c r="M5156" i="6"/>
  <c r="M5157" i="6"/>
  <c r="M5158" i="6"/>
  <c r="M5159" i="6"/>
  <c r="M5160" i="6"/>
  <c r="M5161" i="6"/>
  <c r="M5162" i="6"/>
  <c r="M5163" i="6"/>
  <c r="M5164" i="6"/>
  <c r="M5165" i="6"/>
  <c r="M5166" i="6"/>
  <c r="M5167" i="6"/>
  <c r="M5168" i="6"/>
  <c r="M5169" i="6"/>
  <c r="M5170" i="6"/>
  <c r="M5171" i="6"/>
  <c r="M5172" i="6"/>
  <c r="M5173" i="6"/>
  <c r="M5174" i="6"/>
  <c r="M5175" i="6"/>
  <c r="M5176" i="6"/>
  <c r="M5177" i="6"/>
  <c r="M5178" i="6"/>
  <c r="M5179" i="6"/>
  <c r="M5180" i="6"/>
  <c r="M5181" i="6"/>
  <c r="M5182" i="6"/>
  <c r="M5183" i="6"/>
  <c r="M5184" i="6"/>
  <c r="M5185" i="6"/>
  <c r="M5186" i="6"/>
  <c r="M5187" i="6"/>
  <c r="M5188" i="6"/>
  <c r="M5189" i="6"/>
  <c r="M5190" i="6"/>
  <c r="M5191" i="6"/>
  <c r="M5192" i="6"/>
  <c r="M5193" i="6"/>
  <c r="M5194" i="6"/>
  <c r="M5195" i="6"/>
  <c r="M5196" i="6"/>
  <c r="M5197" i="6"/>
  <c r="M5198" i="6"/>
  <c r="M5199" i="6"/>
  <c r="M5200" i="6"/>
  <c r="M5201" i="6"/>
  <c r="M5202" i="6"/>
  <c r="M5203" i="6"/>
  <c r="M5204" i="6"/>
  <c r="M5205" i="6"/>
  <c r="M5206" i="6"/>
  <c r="M5207" i="6"/>
  <c r="M5208" i="6"/>
  <c r="M5209" i="6"/>
  <c r="M5210" i="6"/>
  <c r="M5211" i="6"/>
  <c r="M5212" i="6"/>
  <c r="M5213" i="6"/>
  <c r="M5214" i="6"/>
  <c r="M5215" i="6"/>
  <c r="M5216" i="6"/>
  <c r="M5217" i="6"/>
  <c r="M5218" i="6"/>
  <c r="M5219" i="6"/>
  <c r="M5220" i="6"/>
  <c r="M5221" i="6"/>
  <c r="M5222" i="6"/>
  <c r="M5223" i="6"/>
  <c r="M5224" i="6"/>
  <c r="M5225" i="6"/>
  <c r="M5226" i="6"/>
  <c r="M5227" i="6"/>
  <c r="M5228" i="6"/>
  <c r="M5229" i="6"/>
  <c r="M5230" i="6"/>
  <c r="M5231" i="6"/>
  <c r="M5232" i="6"/>
  <c r="M5233" i="6"/>
  <c r="M5234" i="6"/>
  <c r="M5235" i="6"/>
  <c r="M5236" i="6"/>
  <c r="M5237" i="6"/>
  <c r="M5238" i="6"/>
  <c r="M5239" i="6"/>
  <c r="M5240" i="6"/>
  <c r="M5241" i="6"/>
  <c r="M5242" i="6"/>
  <c r="M5243" i="6"/>
  <c r="M5244" i="6"/>
  <c r="M5245" i="6"/>
  <c r="M5246" i="6"/>
  <c r="M5247" i="6"/>
  <c r="M5248" i="6"/>
  <c r="M5249" i="6"/>
  <c r="M5250" i="6"/>
  <c r="M5251" i="6"/>
  <c r="M5252" i="6"/>
  <c r="M5253" i="6"/>
  <c r="M5254" i="6"/>
  <c r="M5255" i="6"/>
  <c r="M5256" i="6"/>
  <c r="M5257" i="6"/>
  <c r="M5258" i="6"/>
  <c r="M5259" i="6"/>
  <c r="M5260" i="6"/>
  <c r="M5261" i="6"/>
  <c r="M5262" i="6"/>
  <c r="M5263" i="6"/>
  <c r="M5264" i="6"/>
  <c r="M5265" i="6"/>
  <c r="M5266" i="6"/>
  <c r="M5267" i="6"/>
  <c r="M5268" i="6"/>
  <c r="M5269" i="6"/>
  <c r="M5270" i="6"/>
  <c r="M5271" i="6"/>
  <c r="M5272" i="6"/>
  <c r="M5273" i="6"/>
  <c r="M5274" i="6"/>
  <c r="M5275" i="6"/>
  <c r="M5276" i="6"/>
  <c r="M5277" i="6"/>
  <c r="M5278" i="6"/>
  <c r="M5279" i="6"/>
  <c r="M5280" i="6"/>
  <c r="M5281" i="6"/>
  <c r="M5282" i="6"/>
  <c r="M5283" i="6"/>
  <c r="M5284" i="6"/>
  <c r="M5285" i="6"/>
  <c r="M5286" i="6"/>
  <c r="M5287" i="6"/>
  <c r="M5288" i="6"/>
  <c r="M5289" i="6"/>
  <c r="M5290" i="6"/>
  <c r="M5291" i="6"/>
  <c r="M5292" i="6"/>
  <c r="M5293" i="6"/>
  <c r="M5294" i="6"/>
  <c r="M5295" i="6"/>
  <c r="M5296" i="6"/>
  <c r="M5297" i="6"/>
  <c r="M5298" i="6"/>
  <c r="M5299" i="6"/>
  <c r="M5300" i="6"/>
  <c r="M5301" i="6"/>
  <c r="M5302" i="6"/>
  <c r="M5303" i="6"/>
  <c r="M5304" i="6"/>
  <c r="M5305" i="6"/>
  <c r="M5306" i="6"/>
  <c r="M5307" i="6"/>
  <c r="M5308" i="6"/>
  <c r="M5309" i="6"/>
  <c r="M5310" i="6"/>
  <c r="M5311" i="6"/>
  <c r="M5312" i="6"/>
  <c r="M5313" i="6"/>
  <c r="M5314" i="6"/>
  <c r="M5315" i="6"/>
  <c r="M5316" i="6"/>
  <c r="M5317" i="6"/>
  <c r="M5318" i="6"/>
  <c r="M5319" i="6"/>
  <c r="M5320" i="6"/>
  <c r="M5321" i="6"/>
  <c r="M5322" i="6"/>
  <c r="M5323" i="6"/>
  <c r="M5324" i="6"/>
  <c r="M5325" i="6"/>
  <c r="M5326" i="6"/>
  <c r="M5327" i="6"/>
  <c r="M5328" i="6"/>
  <c r="M5329" i="6"/>
  <c r="M5330" i="6"/>
  <c r="M5331" i="6"/>
  <c r="M5332" i="6"/>
  <c r="M5333" i="6"/>
  <c r="M5334" i="6"/>
  <c r="M5335" i="6"/>
  <c r="M5336" i="6"/>
  <c r="M5337" i="6"/>
  <c r="M5338" i="6"/>
  <c r="M5339" i="6"/>
  <c r="M5340" i="6"/>
  <c r="M5341" i="6"/>
  <c r="M5342" i="6"/>
  <c r="M5343" i="6"/>
  <c r="M5344" i="6"/>
  <c r="M5345" i="6"/>
  <c r="M5346" i="6"/>
  <c r="M5347" i="6"/>
  <c r="M5348" i="6"/>
  <c r="M5349" i="6"/>
  <c r="M5350" i="6"/>
  <c r="M5351" i="6"/>
  <c r="M5352" i="6"/>
  <c r="M5353" i="6"/>
  <c r="M5354" i="6"/>
  <c r="M5355" i="6"/>
  <c r="M5356" i="6"/>
  <c r="M5357" i="6"/>
  <c r="M5358" i="6"/>
  <c r="M5359" i="6"/>
  <c r="M5360" i="6"/>
  <c r="M5361" i="6"/>
  <c r="M5362" i="6"/>
  <c r="M5363" i="6"/>
  <c r="M5364" i="6"/>
  <c r="M5365" i="6"/>
  <c r="M5366" i="6"/>
  <c r="M5367" i="6"/>
  <c r="M5368" i="6"/>
  <c r="M5369" i="6"/>
  <c r="M5370" i="6"/>
  <c r="M5371" i="6"/>
  <c r="M5372" i="6"/>
  <c r="M5373" i="6"/>
  <c r="M5374" i="6"/>
  <c r="M5375" i="6"/>
  <c r="M5376" i="6"/>
  <c r="M5377" i="6"/>
  <c r="M5378" i="6"/>
  <c r="M5379" i="6"/>
  <c r="M5380" i="6"/>
  <c r="M5381" i="6"/>
  <c r="M5382" i="6"/>
  <c r="M5383" i="6"/>
  <c r="M5384" i="6"/>
  <c r="M5385" i="6"/>
  <c r="M5386" i="6"/>
  <c r="M5387" i="6"/>
  <c r="M5388" i="6"/>
  <c r="M5389" i="6"/>
  <c r="M5390" i="6"/>
  <c r="M5391" i="6"/>
  <c r="M5392" i="6"/>
  <c r="M5393" i="6"/>
  <c r="M5394" i="6"/>
  <c r="M5395" i="6"/>
  <c r="M5396" i="6"/>
  <c r="M5397" i="6"/>
  <c r="M5398" i="6"/>
  <c r="M5399" i="6"/>
  <c r="M5400" i="6"/>
  <c r="M5401" i="6"/>
  <c r="M5402" i="6"/>
  <c r="M5403" i="6"/>
  <c r="M5404" i="6"/>
  <c r="M5405" i="6"/>
  <c r="M5406" i="6"/>
  <c r="M5407" i="6"/>
  <c r="M5408" i="6"/>
  <c r="M5409" i="6"/>
  <c r="M5410" i="6"/>
  <c r="M5411" i="6"/>
  <c r="M5412" i="6"/>
  <c r="M5413" i="6"/>
  <c r="M5414" i="6"/>
  <c r="M5415" i="6"/>
  <c r="M5416" i="6"/>
  <c r="M5417" i="6"/>
  <c r="M5418" i="6"/>
  <c r="M5419" i="6"/>
  <c r="M5420" i="6"/>
  <c r="M5421" i="6"/>
  <c r="M5422" i="6"/>
  <c r="M5423" i="6"/>
  <c r="M5424" i="6"/>
  <c r="M5425" i="6"/>
  <c r="M5426" i="6"/>
  <c r="M5427" i="6"/>
  <c r="M5428" i="6"/>
  <c r="M5429" i="6"/>
  <c r="M5430" i="6"/>
  <c r="M5431" i="6"/>
  <c r="M5432" i="6"/>
  <c r="M5433" i="6"/>
  <c r="M5434" i="6"/>
  <c r="M5435" i="6"/>
  <c r="M5436" i="6"/>
  <c r="M5437" i="6"/>
  <c r="M5438" i="6"/>
  <c r="M5439" i="6"/>
  <c r="M5440" i="6"/>
  <c r="M5441" i="6"/>
  <c r="M5442" i="6"/>
  <c r="M5443" i="6"/>
  <c r="M5444" i="6"/>
  <c r="M5445" i="6"/>
  <c r="M5446" i="6"/>
  <c r="M5447" i="6"/>
  <c r="M5448" i="6"/>
  <c r="M5449" i="6"/>
  <c r="M5450" i="6"/>
  <c r="M5451" i="6"/>
  <c r="M5452" i="6"/>
  <c r="M5453" i="6"/>
  <c r="M5454" i="6"/>
  <c r="M5455" i="6"/>
  <c r="M5456" i="6"/>
  <c r="M5457" i="6"/>
  <c r="M5458" i="6"/>
  <c r="M5459" i="6"/>
  <c r="M5460" i="6"/>
  <c r="M5461" i="6"/>
  <c r="M5462" i="6"/>
  <c r="M5463" i="6"/>
  <c r="M5464" i="6"/>
  <c r="M5465" i="6"/>
  <c r="M5466" i="6"/>
  <c r="M5467" i="6"/>
  <c r="M5468" i="6"/>
  <c r="M5469" i="6"/>
  <c r="M5470" i="6"/>
  <c r="M5471" i="6"/>
  <c r="M5472" i="6"/>
  <c r="M5473" i="6"/>
  <c r="M5474" i="6"/>
  <c r="M5475" i="6"/>
  <c r="M5476" i="6"/>
  <c r="M5477" i="6"/>
  <c r="M5478" i="6"/>
  <c r="M5479" i="6"/>
  <c r="M5480" i="6"/>
  <c r="M5481" i="6"/>
  <c r="M5482" i="6"/>
  <c r="M5483" i="6"/>
  <c r="M5484" i="6"/>
  <c r="M5485" i="6"/>
  <c r="M5486" i="6"/>
  <c r="M5487" i="6"/>
  <c r="M5488" i="6"/>
  <c r="M5489" i="6"/>
  <c r="M5490" i="6"/>
  <c r="M5491" i="6"/>
  <c r="M5492" i="6"/>
  <c r="M5493" i="6"/>
  <c r="M5494" i="6"/>
  <c r="M5495" i="6"/>
  <c r="M5496" i="6"/>
  <c r="M5497" i="6"/>
  <c r="M5498" i="6"/>
  <c r="M5499" i="6"/>
  <c r="M5500" i="6"/>
  <c r="M5501" i="6"/>
  <c r="M5502" i="6"/>
  <c r="M5503" i="6"/>
  <c r="M5504" i="6"/>
  <c r="M5505" i="6"/>
  <c r="M5506" i="6"/>
  <c r="M5507" i="6"/>
  <c r="M5508" i="6"/>
  <c r="M5509" i="6"/>
  <c r="M5510" i="6"/>
  <c r="M5511" i="6"/>
  <c r="M5512" i="6"/>
  <c r="M5513" i="6"/>
  <c r="M5514" i="6"/>
  <c r="M5515" i="6"/>
  <c r="M5516" i="6"/>
  <c r="M5517" i="6"/>
  <c r="M5518" i="6"/>
  <c r="M5519" i="6"/>
  <c r="M5520" i="6"/>
  <c r="M5521" i="6"/>
  <c r="M5522" i="6"/>
  <c r="M5523" i="6"/>
  <c r="M5524" i="6"/>
  <c r="M5525" i="6"/>
  <c r="M5526" i="6"/>
  <c r="M5527" i="6"/>
  <c r="M5528" i="6"/>
  <c r="M5529" i="6"/>
  <c r="M5530" i="6"/>
  <c r="M5531" i="6"/>
  <c r="M5532" i="6"/>
  <c r="M5533" i="6"/>
  <c r="M5534" i="6"/>
  <c r="M5535" i="6"/>
  <c r="M5536" i="6"/>
  <c r="M5537" i="6"/>
  <c r="M5538" i="6"/>
  <c r="M5539" i="6"/>
  <c r="M5540" i="6"/>
  <c r="M5541" i="6"/>
  <c r="M5542" i="6"/>
  <c r="M5543" i="6"/>
  <c r="M5544" i="6"/>
  <c r="M5545" i="6"/>
  <c r="M5546" i="6"/>
  <c r="M5547" i="6"/>
  <c r="M5548" i="6"/>
  <c r="M5549" i="6"/>
  <c r="M5550" i="6"/>
  <c r="M5551" i="6"/>
  <c r="M5552" i="6"/>
  <c r="M5553" i="6"/>
  <c r="M5554" i="6"/>
  <c r="M5555" i="6"/>
  <c r="M5556" i="6"/>
  <c r="M5557" i="6"/>
  <c r="M5558" i="6"/>
  <c r="M5559" i="6"/>
  <c r="M5560" i="6"/>
  <c r="M5561" i="6"/>
  <c r="M5562" i="6"/>
  <c r="M5563" i="6"/>
  <c r="M5564" i="6"/>
  <c r="M5565" i="6"/>
  <c r="M5566" i="6"/>
  <c r="M5567" i="6"/>
  <c r="M5568" i="6"/>
  <c r="M5569" i="6"/>
  <c r="M5570" i="6"/>
  <c r="M5571" i="6"/>
  <c r="M5572" i="6"/>
  <c r="M5573" i="6"/>
  <c r="M5574" i="6"/>
  <c r="M5575" i="6"/>
  <c r="M5576" i="6"/>
  <c r="M5577" i="6"/>
  <c r="M5578" i="6"/>
  <c r="M5579" i="6"/>
  <c r="M5580" i="6"/>
  <c r="M5581" i="6"/>
  <c r="M5582" i="6"/>
  <c r="M5583" i="6"/>
  <c r="M5584" i="6"/>
  <c r="M5585" i="6"/>
  <c r="M5586" i="6"/>
  <c r="M5587" i="6"/>
  <c r="M5588" i="6"/>
  <c r="M5589" i="6"/>
  <c r="M5590" i="6"/>
  <c r="M5591" i="6"/>
  <c r="M5592" i="6"/>
  <c r="M5593" i="6"/>
  <c r="M5594" i="6"/>
  <c r="M5595" i="6"/>
  <c r="M5596" i="6"/>
  <c r="M5597" i="6"/>
  <c r="M5598" i="6"/>
  <c r="M5599" i="6"/>
  <c r="M5600" i="6"/>
  <c r="M5601" i="6"/>
  <c r="M5602" i="6"/>
  <c r="M5603" i="6"/>
  <c r="M5604" i="6"/>
  <c r="M5605" i="6"/>
  <c r="M5606" i="6"/>
  <c r="M5607" i="6"/>
  <c r="M5608" i="6"/>
  <c r="M5609" i="6"/>
  <c r="M5610" i="6"/>
  <c r="M5611" i="6"/>
  <c r="M5612" i="6"/>
  <c r="M5613" i="6"/>
  <c r="M5614" i="6"/>
  <c r="M5615" i="6"/>
  <c r="M5616" i="6"/>
  <c r="M5617" i="6"/>
  <c r="M5618" i="6"/>
  <c r="M5619" i="6"/>
  <c r="M5620" i="6"/>
  <c r="M5621" i="6"/>
  <c r="M5622" i="6"/>
  <c r="M5623" i="6"/>
  <c r="M5624" i="6"/>
  <c r="M5625" i="6"/>
  <c r="M5626" i="6"/>
  <c r="M5627" i="6"/>
  <c r="M5628" i="6"/>
  <c r="M5629" i="6"/>
  <c r="M5630" i="6"/>
  <c r="M5631" i="6"/>
  <c r="M5632" i="6"/>
  <c r="M5633" i="6"/>
  <c r="M5634" i="6"/>
  <c r="M5635" i="6"/>
  <c r="M5636" i="6"/>
  <c r="M5637" i="6"/>
  <c r="M5638" i="6"/>
  <c r="M5639" i="6"/>
  <c r="M5640" i="6"/>
  <c r="M5641" i="6"/>
  <c r="M5642" i="6"/>
  <c r="M5643" i="6"/>
  <c r="M5644" i="6"/>
  <c r="M5645" i="6"/>
  <c r="M5646" i="6"/>
  <c r="M5647" i="6"/>
  <c r="M5648" i="6"/>
  <c r="M5649" i="6"/>
  <c r="M5650" i="6"/>
  <c r="M5651" i="6"/>
  <c r="M5652" i="6"/>
  <c r="M5653" i="6"/>
  <c r="M5654" i="6"/>
  <c r="M5655" i="6"/>
  <c r="M5656" i="6"/>
  <c r="M5657" i="6"/>
  <c r="M5658" i="6"/>
  <c r="M5659" i="6"/>
  <c r="M5660" i="6"/>
  <c r="M5661" i="6"/>
  <c r="M5662" i="6"/>
  <c r="M5663" i="6"/>
  <c r="M5664" i="6"/>
  <c r="M5665" i="6"/>
  <c r="M5666" i="6"/>
  <c r="M5667" i="6"/>
  <c r="M5668" i="6"/>
  <c r="M5669" i="6"/>
  <c r="M5670" i="6"/>
  <c r="M5671" i="6"/>
  <c r="M5672" i="6"/>
  <c r="M5673" i="6"/>
  <c r="M5674" i="6"/>
  <c r="M5675" i="6"/>
  <c r="M5676" i="6"/>
  <c r="M5677" i="6"/>
  <c r="M5678" i="6"/>
  <c r="M5679" i="6"/>
  <c r="M5680" i="6"/>
  <c r="M5681" i="6"/>
  <c r="M5682" i="6"/>
  <c r="M5683" i="6"/>
  <c r="M5684" i="6"/>
  <c r="M5685" i="6"/>
  <c r="M5686" i="6"/>
  <c r="M5687" i="6"/>
  <c r="M5688" i="6"/>
  <c r="M5689" i="6"/>
  <c r="M5690" i="6"/>
  <c r="M5691" i="6"/>
  <c r="M5692" i="6"/>
  <c r="M5693" i="6"/>
  <c r="M5694" i="6"/>
  <c r="M5695" i="6"/>
  <c r="M5696" i="6"/>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702" i="6"/>
  <c r="O703" i="6"/>
  <c r="O704" i="6"/>
  <c r="O705" i="6"/>
  <c r="O706" i="6"/>
  <c r="O707" i="6"/>
  <c r="O708" i="6"/>
  <c r="O709" i="6"/>
  <c r="O710" i="6"/>
  <c r="O711" i="6"/>
  <c r="O712" i="6"/>
  <c r="O713" i="6"/>
  <c r="O714" i="6"/>
  <c r="O715" i="6"/>
  <c r="O716" i="6"/>
  <c r="O717" i="6"/>
  <c r="O718" i="6"/>
  <c r="O719" i="6"/>
  <c r="O720" i="6"/>
  <c r="O721" i="6"/>
  <c r="O722" i="6"/>
  <c r="O723" i="6"/>
  <c r="O724" i="6"/>
  <c r="O725" i="6"/>
  <c r="O726" i="6"/>
  <c r="O727" i="6"/>
  <c r="O728" i="6"/>
  <c r="O729" i="6"/>
  <c r="O730" i="6"/>
  <c r="O731" i="6"/>
  <c r="O732" i="6"/>
  <c r="O733" i="6"/>
  <c r="O734" i="6"/>
  <c r="O735" i="6"/>
  <c r="O736" i="6"/>
  <c r="O737" i="6"/>
  <c r="O738" i="6"/>
  <c r="O739" i="6"/>
  <c r="O740" i="6"/>
  <c r="O741" i="6"/>
  <c r="O742" i="6"/>
  <c r="O743" i="6"/>
  <c r="O744" i="6"/>
  <c r="O745" i="6"/>
  <c r="O746" i="6"/>
  <c r="O747" i="6"/>
  <c r="O748" i="6"/>
  <c r="O749" i="6"/>
  <c r="O750" i="6"/>
  <c r="O751" i="6"/>
  <c r="O752" i="6"/>
  <c r="O753" i="6"/>
  <c r="O754" i="6"/>
  <c r="O755" i="6"/>
  <c r="O756" i="6"/>
  <c r="O757" i="6"/>
  <c r="O758" i="6"/>
  <c r="O759" i="6"/>
  <c r="O760" i="6"/>
  <c r="O761" i="6"/>
  <c r="O762" i="6"/>
  <c r="O763" i="6"/>
  <c r="O764" i="6"/>
  <c r="O765" i="6"/>
  <c r="O766" i="6"/>
  <c r="O767" i="6"/>
  <c r="O768" i="6"/>
  <c r="O769" i="6"/>
  <c r="O770" i="6"/>
  <c r="O771" i="6"/>
  <c r="O772" i="6"/>
  <c r="O773" i="6"/>
  <c r="O774" i="6"/>
  <c r="O775" i="6"/>
  <c r="O776" i="6"/>
  <c r="O777" i="6"/>
  <c r="O778" i="6"/>
  <c r="O779" i="6"/>
  <c r="O780" i="6"/>
  <c r="O781" i="6"/>
  <c r="O782" i="6"/>
  <c r="O783" i="6"/>
  <c r="O784" i="6"/>
  <c r="O785" i="6"/>
  <c r="O786" i="6"/>
  <c r="O787" i="6"/>
  <c r="O788" i="6"/>
  <c r="O789" i="6"/>
  <c r="O790" i="6"/>
  <c r="O791" i="6"/>
  <c r="O792" i="6"/>
  <c r="O793" i="6"/>
  <c r="O794" i="6"/>
  <c r="O795" i="6"/>
  <c r="O796" i="6"/>
  <c r="O797" i="6"/>
  <c r="O798" i="6"/>
  <c r="O799" i="6"/>
  <c r="O800" i="6"/>
  <c r="O801" i="6"/>
  <c r="O802" i="6"/>
  <c r="O803" i="6"/>
  <c r="O804" i="6"/>
  <c r="O805" i="6"/>
  <c r="O806" i="6"/>
  <c r="O807" i="6"/>
  <c r="O808" i="6"/>
  <c r="O809" i="6"/>
  <c r="O810" i="6"/>
  <c r="O811" i="6"/>
  <c r="O812" i="6"/>
  <c r="O813" i="6"/>
  <c r="O814" i="6"/>
  <c r="O815" i="6"/>
  <c r="O816" i="6"/>
  <c r="O817" i="6"/>
  <c r="O818" i="6"/>
  <c r="O819" i="6"/>
  <c r="O820" i="6"/>
  <c r="O821" i="6"/>
  <c r="O822" i="6"/>
  <c r="O823" i="6"/>
  <c r="O824" i="6"/>
  <c r="O825" i="6"/>
  <c r="O826" i="6"/>
  <c r="O827" i="6"/>
  <c r="O828" i="6"/>
  <c r="O829" i="6"/>
  <c r="O830" i="6"/>
  <c r="O831" i="6"/>
  <c r="O832" i="6"/>
  <c r="O833" i="6"/>
  <c r="O834" i="6"/>
  <c r="O835" i="6"/>
  <c r="O836" i="6"/>
  <c r="O837" i="6"/>
  <c r="O838" i="6"/>
  <c r="O839" i="6"/>
  <c r="O840" i="6"/>
  <c r="O841" i="6"/>
  <c r="O842" i="6"/>
  <c r="O843" i="6"/>
  <c r="O844" i="6"/>
  <c r="O845" i="6"/>
  <c r="O846" i="6"/>
  <c r="O847" i="6"/>
  <c r="O848" i="6"/>
  <c r="O849" i="6"/>
  <c r="O850" i="6"/>
  <c r="O851" i="6"/>
  <c r="O852" i="6"/>
  <c r="O853" i="6"/>
  <c r="O854" i="6"/>
  <c r="O855" i="6"/>
  <c r="O856" i="6"/>
  <c r="O857" i="6"/>
  <c r="O858" i="6"/>
  <c r="O859" i="6"/>
  <c r="O860" i="6"/>
  <c r="O861" i="6"/>
  <c r="O862" i="6"/>
  <c r="O863" i="6"/>
  <c r="O864" i="6"/>
  <c r="O865" i="6"/>
  <c r="O866" i="6"/>
  <c r="O867" i="6"/>
  <c r="O868" i="6"/>
  <c r="O869" i="6"/>
  <c r="O870" i="6"/>
  <c r="O871" i="6"/>
  <c r="O872" i="6"/>
  <c r="O873" i="6"/>
  <c r="O874" i="6"/>
  <c r="O875" i="6"/>
  <c r="O876" i="6"/>
  <c r="O877" i="6"/>
  <c r="O878" i="6"/>
  <c r="O879" i="6"/>
  <c r="O880" i="6"/>
  <c r="O881" i="6"/>
  <c r="O882" i="6"/>
  <c r="O883" i="6"/>
  <c r="O884" i="6"/>
  <c r="O885" i="6"/>
  <c r="O886" i="6"/>
  <c r="O887" i="6"/>
  <c r="O888" i="6"/>
  <c r="O889" i="6"/>
  <c r="O890" i="6"/>
  <c r="O891" i="6"/>
  <c r="O892" i="6"/>
  <c r="O893" i="6"/>
  <c r="O894" i="6"/>
  <c r="O895" i="6"/>
  <c r="O896" i="6"/>
  <c r="O897" i="6"/>
  <c r="O898" i="6"/>
  <c r="O899" i="6"/>
  <c r="O900" i="6"/>
  <c r="O901" i="6"/>
  <c r="O902" i="6"/>
  <c r="O903" i="6"/>
  <c r="O904" i="6"/>
  <c r="O905" i="6"/>
  <c r="O906" i="6"/>
  <c r="O907" i="6"/>
  <c r="O908" i="6"/>
  <c r="O909" i="6"/>
  <c r="O910" i="6"/>
  <c r="O911" i="6"/>
  <c r="O912" i="6"/>
  <c r="O913" i="6"/>
  <c r="O914" i="6"/>
  <c r="O915" i="6"/>
  <c r="O916" i="6"/>
  <c r="O917" i="6"/>
  <c r="O918" i="6"/>
  <c r="O919" i="6"/>
  <c r="O920" i="6"/>
  <c r="O921" i="6"/>
  <c r="O922" i="6"/>
  <c r="O923" i="6"/>
  <c r="O924" i="6"/>
  <c r="O925" i="6"/>
  <c r="O926" i="6"/>
  <c r="O927" i="6"/>
  <c r="O928" i="6"/>
  <c r="O929" i="6"/>
  <c r="O930" i="6"/>
  <c r="O931" i="6"/>
  <c r="O932" i="6"/>
  <c r="O933" i="6"/>
  <c r="O934" i="6"/>
  <c r="O935" i="6"/>
  <c r="O936" i="6"/>
  <c r="O937" i="6"/>
  <c r="O938" i="6"/>
  <c r="O939" i="6"/>
  <c r="O940" i="6"/>
  <c r="O941" i="6"/>
  <c r="O942" i="6"/>
  <c r="O943" i="6"/>
  <c r="O944" i="6"/>
  <c r="O945" i="6"/>
  <c r="O946" i="6"/>
  <c r="O947" i="6"/>
  <c r="O948" i="6"/>
  <c r="O949" i="6"/>
  <c r="O950" i="6"/>
  <c r="O951" i="6"/>
  <c r="O952" i="6"/>
  <c r="O953" i="6"/>
  <c r="O954" i="6"/>
  <c r="O955" i="6"/>
  <c r="O956" i="6"/>
  <c r="O957" i="6"/>
  <c r="O958" i="6"/>
  <c r="O959" i="6"/>
  <c r="O960" i="6"/>
  <c r="O961" i="6"/>
  <c r="O962" i="6"/>
  <c r="O963" i="6"/>
  <c r="O964" i="6"/>
  <c r="O965" i="6"/>
  <c r="O966" i="6"/>
  <c r="O967" i="6"/>
  <c r="O968" i="6"/>
  <c r="O969" i="6"/>
  <c r="O970" i="6"/>
  <c r="O971" i="6"/>
  <c r="O972" i="6"/>
  <c r="O973" i="6"/>
  <c r="O974" i="6"/>
  <c r="O975" i="6"/>
  <c r="O976" i="6"/>
  <c r="O977" i="6"/>
  <c r="O978" i="6"/>
  <c r="O979" i="6"/>
  <c r="O980" i="6"/>
  <c r="O981" i="6"/>
  <c r="O982" i="6"/>
  <c r="O983" i="6"/>
  <c r="O984" i="6"/>
  <c r="O985" i="6"/>
  <c r="O986" i="6"/>
  <c r="O987" i="6"/>
  <c r="O988" i="6"/>
  <c r="O989" i="6"/>
  <c r="O990" i="6"/>
  <c r="O991" i="6"/>
  <c r="O992" i="6"/>
  <c r="O993" i="6"/>
  <c r="O994" i="6"/>
  <c r="O995" i="6"/>
  <c r="O996" i="6"/>
  <c r="O997" i="6"/>
  <c r="O998" i="6"/>
  <c r="O999" i="6"/>
  <c r="O1000" i="6"/>
  <c r="O1001" i="6"/>
  <c r="O1002" i="6"/>
  <c r="O1003" i="6"/>
  <c r="O1004" i="6"/>
  <c r="O1005" i="6"/>
  <c r="O1006" i="6"/>
  <c r="O1007" i="6"/>
  <c r="O1008" i="6"/>
  <c r="O1009" i="6"/>
  <c r="O1010" i="6"/>
  <c r="O1011" i="6"/>
  <c r="O1012" i="6"/>
  <c r="O1013" i="6"/>
  <c r="O1014" i="6"/>
  <c r="O1015" i="6"/>
  <c r="O1016" i="6"/>
  <c r="O1017" i="6"/>
  <c r="O1018" i="6"/>
  <c r="O1019" i="6"/>
  <c r="O1020" i="6"/>
  <c r="O1021" i="6"/>
  <c r="O1022" i="6"/>
  <c r="O1023" i="6"/>
  <c r="O1024" i="6"/>
  <c r="O1025" i="6"/>
  <c r="O1026" i="6"/>
  <c r="O1027" i="6"/>
  <c r="O1028" i="6"/>
  <c r="O1029" i="6"/>
  <c r="O1030" i="6"/>
  <c r="O1031" i="6"/>
  <c r="O1032" i="6"/>
  <c r="O1033" i="6"/>
  <c r="O1034" i="6"/>
  <c r="O1035" i="6"/>
  <c r="O1036" i="6"/>
  <c r="O1037" i="6"/>
  <c r="O1038" i="6"/>
  <c r="O1039" i="6"/>
  <c r="O1040" i="6"/>
  <c r="O1041" i="6"/>
  <c r="O1042" i="6"/>
  <c r="O1043" i="6"/>
  <c r="O1044" i="6"/>
  <c r="O1045" i="6"/>
  <c r="O1046" i="6"/>
  <c r="O1047" i="6"/>
  <c r="O1048" i="6"/>
  <c r="O1049" i="6"/>
  <c r="O1050" i="6"/>
  <c r="O1051" i="6"/>
  <c r="O1052" i="6"/>
  <c r="O1053" i="6"/>
  <c r="O1054" i="6"/>
  <c r="O1055" i="6"/>
  <c r="O1056" i="6"/>
  <c r="O1057" i="6"/>
  <c r="O1058" i="6"/>
  <c r="O1059" i="6"/>
  <c r="O1060" i="6"/>
  <c r="O1061" i="6"/>
  <c r="O1062" i="6"/>
  <c r="O1063" i="6"/>
  <c r="O1064" i="6"/>
  <c r="O1065" i="6"/>
  <c r="O1066" i="6"/>
  <c r="O1067" i="6"/>
  <c r="O1068" i="6"/>
  <c r="O1069" i="6"/>
  <c r="O1070" i="6"/>
  <c r="O1071" i="6"/>
  <c r="O1072" i="6"/>
  <c r="O1073" i="6"/>
  <c r="O1074" i="6"/>
  <c r="O1075" i="6"/>
  <c r="O1076" i="6"/>
  <c r="O1077" i="6"/>
  <c r="O1078" i="6"/>
  <c r="O1079" i="6"/>
  <c r="O1080" i="6"/>
  <c r="O1081" i="6"/>
  <c r="O1082" i="6"/>
  <c r="O1083" i="6"/>
  <c r="O1084" i="6"/>
  <c r="O1085" i="6"/>
  <c r="O1086" i="6"/>
  <c r="O1087" i="6"/>
  <c r="O1088" i="6"/>
  <c r="O1089" i="6"/>
  <c r="O1090" i="6"/>
  <c r="O1091" i="6"/>
  <c r="O1092" i="6"/>
  <c r="O1093" i="6"/>
  <c r="O1094" i="6"/>
  <c r="O1095" i="6"/>
  <c r="O1096" i="6"/>
  <c r="O1097" i="6"/>
  <c r="O1098" i="6"/>
  <c r="O1099" i="6"/>
  <c r="O1100" i="6"/>
  <c r="O1101" i="6"/>
  <c r="O1102" i="6"/>
  <c r="O1103" i="6"/>
  <c r="O1104" i="6"/>
  <c r="O1105" i="6"/>
  <c r="O1106" i="6"/>
  <c r="O1107" i="6"/>
  <c r="O1108" i="6"/>
  <c r="O1109" i="6"/>
  <c r="O1110" i="6"/>
  <c r="O1111" i="6"/>
  <c r="O1112" i="6"/>
  <c r="O1113" i="6"/>
  <c r="O1114" i="6"/>
  <c r="O1115" i="6"/>
  <c r="O1116" i="6"/>
  <c r="O1117" i="6"/>
  <c r="O1118" i="6"/>
  <c r="O1119" i="6"/>
  <c r="O1120" i="6"/>
  <c r="O1121" i="6"/>
  <c r="O1122" i="6"/>
  <c r="O1123" i="6"/>
  <c r="O1124" i="6"/>
  <c r="O1125" i="6"/>
  <c r="O1126" i="6"/>
  <c r="O1127" i="6"/>
  <c r="O1128" i="6"/>
  <c r="O1129" i="6"/>
  <c r="O1130" i="6"/>
  <c r="O1131" i="6"/>
  <c r="O1132" i="6"/>
  <c r="O1133" i="6"/>
  <c r="O1134" i="6"/>
  <c r="O1135" i="6"/>
  <c r="O1136" i="6"/>
  <c r="O1137" i="6"/>
  <c r="O1138" i="6"/>
  <c r="O1139" i="6"/>
  <c r="O1140" i="6"/>
  <c r="O1141" i="6"/>
  <c r="O1142" i="6"/>
  <c r="O1143" i="6"/>
  <c r="O1144" i="6"/>
  <c r="O1145" i="6"/>
  <c r="O1146" i="6"/>
  <c r="O1147" i="6"/>
  <c r="O1148" i="6"/>
  <c r="O1149" i="6"/>
  <c r="O1150" i="6"/>
  <c r="O1151" i="6"/>
  <c r="O1152" i="6"/>
  <c r="O1153" i="6"/>
  <c r="O1154" i="6"/>
  <c r="O1155" i="6"/>
  <c r="O1156" i="6"/>
  <c r="O1157" i="6"/>
  <c r="O1158" i="6"/>
  <c r="O1159" i="6"/>
  <c r="O1160" i="6"/>
  <c r="O1161" i="6"/>
  <c r="O1162" i="6"/>
  <c r="O1163" i="6"/>
  <c r="O1164" i="6"/>
  <c r="O1165" i="6"/>
  <c r="O1166" i="6"/>
  <c r="O1167" i="6"/>
  <c r="O1168" i="6"/>
  <c r="O1169" i="6"/>
  <c r="O1170" i="6"/>
  <c r="O1171" i="6"/>
  <c r="O1172" i="6"/>
  <c r="O1173" i="6"/>
  <c r="O1174" i="6"/>
  <c r="O1175" i="6"/>
  <c r="O1176" i="6"/>
  <c r="O1177" i="6"/>
  <c r="O1178" i="6"/>
  <c r="O1179" i="6"/>
  <c r="O1180" i="6"/>
  <c r="O1181" i="6"/>
  <c r="O1182" i="6"/>
  <c r="O1183" i="6"/>
  <c r="O1184" i="6"/>
  <c r="O1185" i="6"/>
  <c r="O1186" i="6"/>
  <c r="O1187" i="6"/>
  <c r="O1188" i="6"/>
  <c r="O1189" i="6"/>
  <c r="O1190" i="6"/>
  <c r="O1191" i="6"/>
  <c r="O1192" i="6"/>
  <c r="O1193" i="6"/>
  <c r="O1194" i="6"/>
  <c r="O1195" i="6"/>
  <c r="O1196" i="6"/>
  <c r="O1197" i="6"/>
  <c r="O1198" i="6"/>
  <c r="O1199" i="6"/>
  <c r="O1200" i="6"/>
  <c r="O1201" i="6"/>
  <c r="O1202" i="6"/>
  <c r="O1203" i="6"/>
  <c r="O1204" i="6"/>
  <c r="O1205" i="6"/>
  <c r="O1206" i="6"/>
  <c r="O1207" i="6"/>
  <c r="O1208" i="6"/>
  <c r="O1209" i="6"/>
  <c r="O1210" i="6"/>
  <c r="O1211" i="6"/>
  <c r="O1212" i="6"/>
  <c r="O1213" i="6"/>
  <c r="O1214" i="6"/>
  <c r="O1215" i="6"/>
  <c r="O1216" i="6"/>
  <c r="O1217" i="6"/>
  <c r="O1218" i="6"/>
  <c r="O1219" i="6"/>
  <c r="O1220" i="6"/>
  <c r="O1221" i="6"/>
  <c r="O1222" i="6"/>
  <c r="O1223" i="6"/>
  <c r="O1224" i="6"/>
  <c r="O1225" i="6"/>
  <c r="O1226" i="6"/>
  <c r="O1227" i="6"/>
  <c r="O1228" i="6"/>
  <c r="O1229" i="6"/>
  <c r="O1230" i="6"/>
  <c r="O1231" i="6"/>
  <c r="O1232" i="6"/>
  <c r="O1233" i="6"/>
  <c r="O1234" i="6"/>
  <c r="O1235" i="6"/>
  <c r="O1236" i="6"/>
  <c r="O1237" i="6"/>
  <c r="O1238" i="6"/>
  <c r="O1239" i="6"/>
  <c r="O1240" i="6"/>
  <c r="O1241" i="6"/>
  <c r="O1242" i="6"/>
  <c r="O1243" i="6"/>
  <c r="O1244" i="6"/>
  <c r="O1245" i="6"/>
  <c r="O1246" i="6"/>
  <c r="O1247" i="6"/>
  <c r="O1248" i="6"/>
  <c r="O1249" i="6"/>
  <c r="O1250" i="6"/>
  <c r="O1251" i="6"/>
  <c r="O1252" i="6"/>
  <c r="O1253" i="6"/>
  <c r="O1254" i="6"/>
  <c r="O1255" i="6"/>
  <c r="O1256" i="6"/>
  <c r="O1257" i="6"/>
  <c r="O1258" i="6"/>
  <c r="O1259" i="6"/>
  <c r="O1260" i="6"/>
  <c r="O1261" i="6"/>
  <c r="O1262" i="6"/>
  <c r="O1263" i="6"/>
  <c r="O1264" i="6"/>
  <c r="O1265" i="6"/>
  <c r="O1266" i="6"/>
  <c r="O1267" i="6"/>
  <c r="O1268" i="6"/>
  <c r="O1269" i="6"/>
  <c r="O1270" i="6"/>
  <c r="O1271" i="6"/>
  <c r="O1272" i="6"/>
  <c r="O1273" i="6"/>
  <c r="O1274" i="6"/>
  <c r="O1275" i="6"/>
  <c r="O1276" i="6"/>
  <c r="O1277" i="6"/>
  <c r="O1278" i="6"/>
  <c r="O1279" i="6"/>
  <c r="O1280" i="6"/>
  <c r="O1281" i="6"/>
  <c r="O1282" i="6"/>
  <c r="O1283" i="6"/>
  <c r="O1284" i="6"/>
  <c r="O1285" i="6"/>
  <c r="O1286" i="6"/>
  <c r="O1287" i="6"/>
  <c r="O1288" i="6"/>
  <c r="O1289" i="6"/>
  <c r="O1290" i="6"/>
  <c r="O1291" i="6"/>
  <c r="O1292" i="6"/>
  <c r="O1293" i="6"/>
  <c r="O1294" i="6"/>
  <c r="O1295" i="6"/>
  <c r="O1296" i="6"/>
  <c r="O1297" i="6"/>
  <c r="O1298" i="6"/>
  <c r="O1299" i="6"/>
  <c r="O1300" i="6"/>
  <c r="O1301" i="6"/>
  <c r="O1302" i="6"/>
  <c r="O1303" i="6"/>
  <c r="O1304" i="6"/>
  <c r="O1305" i="6"/>
  <c r="O1306" i="6"/>
  <c r="O1307" i="6"/>
  <c r="O1308" i="6"/>
  <c r="O1309" i="6"/>
  <c r="O1310" i="6"/>
  <c r="O1311" i="6"/>
  <c r="O1312" i="6"/>
  <c r="O1313" i="6"/>
  <c r="O1314" i="6"/>
  <c r="O1315" i="6"/>
  <c r="O1316" i="6"/>
  <c r="O1317" i="6"/>
  <c r="O1318" i="6"/>
  <c r="O1319" i="6"/>
  <c r="O1320" i="6"/>
  <c r="O1321" i="6"/>
  <c r="O1322" i="6"/>
  <c r="O1323" i="6"/>
  <c r="O1324" i="6"/>
  <c r="O1325" i="6"/>
  <c r="O1326" i="6"/>
  <c r="O1327" i="6"/>
  <c r="O1328" i="6"/>
  <c r="O1329" i="6"/>
  <c r="O1330" i="6"/>
  <c r="O1331" i="6"/>
  <c r="O1332" i="6"/>
  <c r="O1333" i="6"/>
  <c r="O1334" i="6"/>
  <c r="O1335" i="6"/>
  <c r="O1336" i="6"/>
  <c r="O1337" i="6"/>
  <c r="O1338" i="6"/>
  <c r="O1339" i="6"/>
  <c r="O1340" i="6"/>
  <c r="O1341" i="6"/>
  <c r="O1342" i="6"/>
  <c r="O1343" i="6"/>
  <c r="O1344" i="6"/>
  <c r="O1345" i="6"/>
  <c r="O1346" i="6"/>
  <c r="O1347" i="6"/>
  <c r="O1348" i="6"/>
  <c r="O1349" i="6"/>
  <c r="O1350" i="6"/>
  <c r="O1351" i="6"/>
  <c r="O1352" i="6"/>
  <c r="O1353" i="6"/>
  <c r="O1354" i="6"/>
  <c r="O1355" i="6"/>
  <c r="O1356" i="6"/>
  <c r="O1357" i="6"/>
  <c r="O1358" i="6"/>
  <c r="O1359" i="6"/>
  <c r="O1360" i="6"/>
  <c r="O1361" i="6"/>
  <c r="O1362" i="6"/>
  <c r="O1363" i="6"/>
  <c r="O1364" i="6"/>
  <c r="O1365" i="6"/>
  <c r="O1366" i="6"/>
  <c r="O1367" i="6"/>
  <c r="O1368" i="6"/>
  <c r="O1369" i="6"/>
  <c r="O1370" i="6"/>
  <c r="O1371" i="6"/>
  <c r="O1372" i="6"/>
  <c r="O1373" i="6"/>
  <c r="O1374" i="6"/>
  <c r="O1375" i="6"/>
  <c r="O1376" i="6"/>
  <c r="O1377" i="6"/>
  <c r="O1378" i="6"/>
  <c r="O1379" i="6"/>
  <c r="O1380" i="6"/>
  <c r="O1381" i="6"/>
  <c r="O1382" i="6"/>
  <c r="O1383" i="6"/>
  <c r="O1384" i="6"/>
  <c r="O1385" i="6"/>
  <c r="O1386" i="6"/>
  <c r="O1387" i="6"/>
  <c r="O1388" i="6"/>
  <c r="O1389" i="6"/>
  <c r="O1390" i="6"/>
  <c r="O1391" i="6"/>
  <c r="O1392" i="6"/>
  <c r="O1393" i="6"/>
  <c r="O1394" i="6"/>
  <c r="O1395" i="6"/>
  <c r="O1396" i="6"/>
  <c r="O1397" i="6"/>
  <c r="O1398" i="6"/>
  <c r="O1399" i="6"/>
  <c r="O1400" i="6"/>
  <c r="O1401" i="6"/>
  <c r="O1402" i="6"/>
  <c r="O1403" i="6"/>
  <c r="O1404" i="6"/>
  <c r="O1405" i="6"/>
  <c r="O1406" i="6"/>
  <c r="O1407" i="6"/>
  <c r="O1408" i="6"/>
  <c r="O1409" i="6"/>
  <c r="O1410" i="6"/>
  <c r="O1411" i="6"/>
  <c r="O1412" i="6"/>
  <c r="O1413" i="6"/>
  <c r="O1414" i="6"/>
  <c r="O1415" i="6"/>
  <c r="O1416" i="6"/>
  <c r="O1417" i="6"/>
  <c r="O1418" i="6"/>
  <c r="O1419" i="6"/>
  <c r="O1420" i="6"/>
  <c r="O1421" i="6"/>
  <c r="O1422" i="6"/>
  <c r="O1423" i="6"/>
  <c r="O1424" i="6"/>
  <c r="O1425" i="6"/>
  <c r="O1426" i="6"/>
  <c r="O1427" i="6"/>
  <c r="O1428" i="6"/>
  <c r="O1429" i="6"/>
  <c r="O1430" i="6"/>
  <c r="O1431" i="6"/>
  <c r="O1432" i="6"/>
  <c r="O1433" i="6"/>
  <c r="O1434" i="6"/>
  <c r="O1435" i="6"/>
  <c r="O1436" i="6"/>
  <c r="O1437" i="6"/>
  <c r="O1438" i="6"/>
  <c r="O1439" i="6"/>
  <c r="O1440" i="6"/>
  <c r="O1441" i="6"/>
  <c r="O1442" i="6"/>
  <c r="O1443" i="6"/>
  <c r="O1444" i="6"/>
  <c r="O1445" i="6"/>
  <c r="O1446" i="6"/>
  <c r="O1447" i="6"/>
  <c r="O1448" i="6"/>
  <c r="O1449" i="6"/>
  <c r="O1450" i="6"/>
  <c r="O1451" i="6"/>
  <c r="O1452" i="6"/>
  <c r="O1453" i="6"/>
  <c r="O1454" i="6"/>
  <c r="O1455" i="6"/>
  <c r="O1456" i="6"/>
  <c r="O1457" i="6"/>
  <c r="O1458" i="6"/>
  <c r="O1459" i="6"/>
  <c r="O1460" i="6"/>
  <c r="O1461" i="6"/>
  <c r="O1462" i="6"/>
  <c r="O1463" i="6"/>
  <c r="O1464" i="6"/>
  <c r="O1465" i="6"/>
  <c r="O1466" i="6"/>
  <c r="O1467" i="6"/>
  <c r="O1468" i="6"/>
  <c r="O1469" i="6"/>
  <c r="O1470" i="6"/>
  <c r="O1471" i="6"/>
  <c r="O1472" i="6"/>
  <c r="O1473" i="6"/>
  <c r="O1474" i="6"/>
  <c r="O1475" i="6"/>
  <c r="O1476" i="6"/>
  <c r="O1477" i="6"/>
  <c r="O1478" i="6"/>
  <c r="O1479" i="6"/>
  <c r="O1480" i="6"/>
  <c r="O1481" i="6"/>
  <c r="O1482" i="6"/>
  <c r="O1483" i="6"/>
  <c r="O1484" i="6"/>
  <c r="O1485" i="6"/>
  <c r="O1486" i="6"/>
  <c r="O1487" i="6"/>
  <c r="O1488" i="6"/>
  <c r="O1489" i="6"/>
  <c r="O1490" i="6"/>
  <c r="O1491" i="6"/>
  <c r="O1492" i="6"/>
  <c r="O1493" i="6"/>
  <c r="O1494" i="6"/>
  <c r="O1495" i="6"/>
  <c r="O1496" i="6"/>
  <c r="O1497" i="6"/>
  <c r="O1498" i="6"/>
  <c r="O1499" i="6"/>
  <c r="O1500" i="6"/>
  <c r="O1501" i="6"/>
  <c r="O1502" i="6"/>
  <c r="O1503" i="6"/>
  <c r="O1504" i="6"/>
  <c r="O1505" i="6"/>
  <c r="O1506" i="6"/>
  <c r="O1507" i="6"/>
  <c r="O1508" i="6"/>
  <c r="O1509" i="6"/>
  <c r="O1510" i="6"/>
  <c r="O1511" i="6"/>
  <c r="O1512" i="6"/>
  <c r="O1513" i="6"/>
  <c r="O1514" i="6"/>
  <c r="O1515" i="6"/>
  <c r="O1516" i="6"/>
  <c r="O1517" i="6"/>
  <c r="O1518" i="6"/>
  <c r="O1519" i="6"/>
  <c r="O1520" i="6"/>
  <c r="O1521" i="6"/>
  <c r="O1522" i="6"/>
  <c r="O1523" i="6"/>
  <c r="O1524" i="6"/>
  <c r="O1525" i="6"/>
  <c r="O1526" i="6"/>
  <c r="O1527" i="6"/>
  <c r="O1528" i="6"/>
  <c r="O1529" i="6"/>
  <c r="O1530" i="6"/>
  <c r="O1531" i="6"/>
  <c r="O1532" i="6"/>
  <c r="O1533" i="6"/>
  <c r="O1534" i="6"/>
  <c r="O1535" i="6"/>
  <c r="O1536" i="6"/>
  <c r="O1537" i="6"/>
  <c r="O1538" i="6"/>
  <c r="O1539" i="6"/>
  <c r="O1540" i="6"/>
  <c r="O1541" i="6"/>
  <c r="O1542" i="6"/>
  <c r="O1543" i="6"/>
  <c r="O1544" i="6"/>
  <c r="O1545" i="6"/>
  <c r="O1546" i="6"/>
  <c r="O1547" i="6"/>
  <c r="O1548" i="6"/>
  <c r="O1549" i="6"/>
  <c r="O1550" i="6"/>
  <c r="O1551" i="6"/>
  <c r="O1552" i="6"/>
  <c r="O1553" i="6"/>
  <c r="O1554" i="6"/>
  <c r="O1555" i="6"/>
  <c r="O1556" i="6"/>
  <c r="O1557" i="6"/>
  <c r="O1558" i="6"/>
  <c r="O1559" i="6"/>
  <c r="O1560" i="6"/>
  <c r="O1561" i="6"/>
  <c r="O1562" i="6"/>
  <c r="O1563" i="6"/>
  <c r="O1564" i="6"/>
  <c r="O1565" i="6"/>
  <c r="O1566" i="6"/>
  <c r="O1567" i="6"/>
  <c r="O1568" i="6"/>
  <c r="O1569" i="6"/>
  <c r="O1570" i="6"/>
  <c r="O1571" i="6"/>
  <c r="O1572" i="6"/>
  <c r="O1573" i="6"/>
  <c r="O1574" i="6"/>
  <c r="O1575" i="6"/>
  <c r="O1576" i="6"/>
  <c r="O1577" i="6"/>
  <c r="O1578" i="6"/>
  <c r="O1579" i="6"/>
  <c r="O1580" i="6"/>
  <c r="O1581" i="6"/>
  <c r="O1582" i="6"/>
  <c r="O1583" i="6"/>
  <c r="O1584" i="6"/>
  <c r="O1585" i="6"/>
  <c r="O1586" i="6"/>
  <c r="O1587" i="6"/>
  <c r="O1588" i="6"/>
  <c r="O1589" i="6"/>
  <c r="O1590" i="6"/>
  <c r="O1591" i="6"/>
  <c r="O1592" i="6"/>
  <c r="O1593" i="6"/>
  <c r="O1594" i="6"/>
  <c r="O1595" i="6"/>
  <c r="O1596" i="6"/>
  <c r="O1597" i="6"/>
  <c r="O1598" i="6"/>
  <c r="O1599" i="6"/>
  <c r="O1600" i="6"/>
  <c r="O1601" i="6"/>
  <c r="O1602" i="6"/>
  <c r="O1603" i="6"/>
  <c r="O1604" i="6"/>
  <c r="O1605" i="6"/>
  <c r="O1606" i="6"/>
  <c r="O1607" i="6"/>
  <c r="O1608" i="6"/>
  <c r="O1609" i="6"/>
  <c r="O1610" i="6"/>
  <c r="O1611" i="6"/>
  <c r="O1612" i="6"/>
  <c r="O1613" i="6"/>
  <c r="O1614" i="6"/>
  <c r="O1615" i="6"/>
  <c r="O1616" i="6"/>
  <c r="O1617" i="6"/>
  <c r="O1618" i="6"/>
  <c r="O1619" i="6"/>
  <c r="O1620" i="6"/>
  <c r="O1621" i="6"/>
  <c r="O1622" i="6"/>
  <c r="O1623" i="6"/>
  <c r="O1624" i="6"/>
  <c r="O1625" i="6"/>
  <c r="O1626" i="6"/>
  <c r="O1627" i="6"/>
  <c r="O1628" i="6"/>
  <c r="O1629" i="6"/>
  <c r="O1630" i="6"/>
  <c r="O1631" i="6"/>
  <c r="O1632" i="6"/>
  <c r="O1633" i="6"/>
  <c r="O1634" i="6"/>
  <c r="O1635" i="6"/>
  <c r="O1636" i="6"/>
  <c r="O1637" i="6"/>
  <c r="O1638" i="6"/>
  <c r="O1639" i="6"/>
  <c r="O1640" i="6"/>
  <c r="O1641" i="6"/>
  <c r="O1642" i="6"/>
  <c r="O1643" i="6"/>
  <c r="O1644" i="6"/>
  <c r="O1645" i="6"/>
  <c r="O1646" i="6"/>
  <c r="O1647" i="6"/>
  <c r="O1648" i="6"/>
  <c r="O1649" i="6"/>
  <c r="O1650" i="6"/>
  <c r="O1651" i="6"/>
  <c r="O1652" i="6"/>
  <c r="O1653" i="6"/>
  <c r="O1654" i="6"/>
  <c r="O1655" i="6"/>
  <c r="O1656" i="6"/>
  <c r="O1657" i="6"/>
  <c r="O1658" i="6"/>
  <c r="O1659" i="6"/>
  <c r="O1660" i="6"/>
  <c r="O1661" i="6"/>
  <c r="O1662" i="6"/>
  <c r="O1663" i="6"/>
  <c r="O1664" i="6"/>
  <c r="O1665" i="6"/>
  <c r="O1666" i="6"/>
  <c r="O1667" i="6"/>
  <c r="O1668" i="6"/>
  <c r="O1669" i="6"/>
  <c r="O1670" i="6"/>
  <c r="O1671" i="6"/>
  <c r="O1672" i="6"/>
  <c r="O1673" i="6"/>
  <c r="O1674" i="6"/>
  <c r="O1675" i="6"/>
  <c r="O1676" i="6"/>
  <c r="O1677" i="6"/>
  <c r="O1678" i="6"/>
  <c r="O1679" i="6"/>
  <c r="O1680" i="6"/>
  <c r="O1681" i="6"/>
  <c r="O1682" i="6"/>
  <c r="O1683" i="6"/>
  <c r="O1684" i="6"/>
  <c r="O1685" i="6"/>
  <c r="O1686" i="6"/>
  <c r="O1687" i="6"/>
  <c r="O1688" i="6"/>
  <c r="O1689" i="6"/>
  <c r="O1690" i="6"/>
  <c r="O1691" i="6"/>
  <c r="O1692" i="6"/>
  <c r="O1693" i="6"/>
  <c r="O1694" i="6"/>
  <c r="O1695" i="6"/>
  <c r="O1696" i="6"/>
  <c r="O1697" i="6"/>
  <c r="O1698" i="6"/>
  <c r="O1699" i="6"/>
  <c r="O1700" i="6"/>
  <c r="O1701" i="6"/>
  <c r="O1702" i="6"/>
  <c r="O1703" i="6"/>
  <c r="O1704" i="6"/>
  <c r="O1705" i="6"/>
  <c r="O1706" i="6"/>
  <c r="O1707" i="6"/>
  <c r="O1708" i="6"/>
  <c r="O1709" i="6"/>
  <c r="O1710" i="6"/>
  <c r="O1711" i="6"/>
  <c r="O1712" i="6"/>
  <c r="O1713" i="6"/>
  <c r="O1714" i="6"/>
  <c r="O1715" i="6"/>
  <c r="O1716" i="6"/>
  <c r="O1717" i="6"/>
  <c r="O1718" i="6"/>
  <c r="O1719" i="6"/>
  <c r="O1720" i="6"/>
  <c r="O1721" i="6"/>
  <c r="O1722" i="6"/>
  <c r="O1723" i="6"/>
  <c r="O1724" i="6"/>
  <c r="O1725" i="6"/>
  <c r="O1726" i="6"/>
  <c r="O1727" i="6"/>
  <c r="O1728" i="6"/>
  <c r="O1729" i="6"/>
  <c r="O1730" i="6"/>
  <c r="O1731" i="6"/>
  <c r="O1732" i="6"/>
  <c r="O1733" i="6"/>
  <c r="O1734" i="6"/>
  <c r="O1735" i="6"/>
  <c r="O1736" i="6"/>
  <c r="O1737" i="6"/>
  <c r="O1738" i="6"/>
  <c r="O1739" i="6"/>
  <c r="O1740" i="6"/>
  <c r="O1741" i="6"/>
  <c r="O1742" i="6"/>
  <c r="O1743" i="6"/>
  <c r="O1744" i="6"/>
  <c r="O1745" i="6"/>
  <c r="O1746" i="6"/>
  <c r="O1747" i="6"/>
  <c r="O1748" i="6"/>
  <c r="O1749" i="6"/>
  <c r="O1750" i="6"/>
  <c r="O1751" i="6"/>
  <c r="O1752" i="6"/>
  <c r="O1753" i="6"/>
  <c r="O1754" i="6"/>
  <c r="O1755" i="6"/>
  <c r="O1756" i="6"/>
  <c r="O1757" i="6"/>
  <c r="O1758" i="6"/>
  <c r="O1759" i="6"/>
  <c r="O1760" i="6"/>
  <c r="O1761" i="6"/>
  <c r="O1762" i="6"/>
  <c r="O1763" i="6"/>
  <c r="O1764" i="6"/>
  <c r="O1765" i="6"/>
  <c r="O1766" i="6"/>
  <c r="O1767" i="6"/>
  <c r="O1768" i="6"/>
  <c r="O1769" i="6"/>
  <c r="O1770" i="6"/>
  <c r="O1771" i="6"/>
  <c r="O1772" i="6"/>
  <c r="O1773" i="6"/>
  <c r="O1774" i="6"/>
  <c r="O1775" i="6"/>
  <c r="O1776" i="6"/>
  <c r="O1777" i="6"/>
  <c r="O1778" i="6"/>
  <c r="O1779" i="6"/>
  <c r="O1780" i="6"/>
  <c r="O1781" i="6"/>
  <c r="O1782" i="6"/>
  <c r="O1783" i="6"/>
  <c r="O1784" i="6"/>
  <c r="O1785" i="6"/>
  <c r="O1786" i="6"/>
  <c r="O1787" i="6"/>
  <c r="O1788" i="6"/>
  <c r="O1789" i="6"/>
  <c r="O1790" i="6"/>
  <c r="O1791" i="6"/>
  <c r="O1792" i="6"/>
  <c r="O1793" i="6"/>
  <c r="O1794" i="6"/>
  <c r="O1795" i="6"/>
  <c r="O1796" i="6"/>
  <c r="O1797" i="6"/>
  <c r="O1798" i="6"/>
  <c r="O1799" i="6"/>
  <c r="O1800" i="6"/>
  <c r="O1801" i="6"/>
  <c r="O1802" i="6"/>
  <c r="O1803" i="6"/>
  <c r="O1804" i="6"/>
  <c r="O1805" i="6"/>
  <c r="O1806" i="6"/>
  <c r="O1807" i="6"/>
  <c r="O1808" i="6"/>
  <c r="O1809" i="6"/>
  <c r="O1810" i="6"/>
  <c r="O1811" i="6"/>
  <c r="O1812" i="6"/>
  <c r="O1813" i="6"/>
  <c r="O1814" i="6"/>
  <c r="O1815" i="6"/>
  <c r="O1816" i="6"/>
  <c r="O1817" i="6"/>
  <c r="O1818" i="6"/>
  <c r="O1819" i="6"/>
  <c r="O1820" i="6"/>
  <c r="O1821" i="6"/>
  <c r="O1822" i="6"/>
  <c r="O1823" i="6"/>
  <c r="O1824" i="6"/>
  <c r="O1825" i="6"/>
  <c r="O1826" i="6"/>
  <c r="O1827" i="6"/>
  <c r="O1828" i="6"/>
  <c r="O1829" i="6"/>
  <c r="O1830" i="6"/>
  <c r="O1831" i="6"/>
  <c r="O1832" i="6"/>
  <c r="O1833" i="6"/>
  <c r="O1834" i="6"/>
  <c r="O1835" i="6"/>
  <c r="O1836" i="6"/>
  <c r="O1837" i="6"/>
  <c r="O1838" i="6"/>
  <c r="O1839" i="6"/>
  <c r="O1840" i="6"/>
  <c r="O1841" i="6"/>
  <c r="O1842" i="6"/>
  <c r="O1843" i="6"/>
  <c r="O1844" i="6"/>
  <c r="O1845" i="6"/>
  <c r="O1846" i="6"/>
  <c r="O1847" i="6"/>
  <c r="O1848" i="6"/>
  <c r="O1849" i="6"/>
  <c r="O1850" i="6"/>
  <c r="O1851" i="6"/>
  <c r="O1852" i="6"/>
  <c r="O1853" i="6"/>
  <c r="O1854" i="6"/>
  <c r="O1855" i="6"/>
  <c r="O1856" i="6"/>
  <c r="O1857" i="6"/>
  <c r="O1858" i="6"/>
  <c r="O1859" i="6"/>
  <c r="O1860" i="6"/>
  <c r="O1861" i="6"/>
  <c r="O1862" i="6"/>
  <c r="O1863" i="6"/>
  <c r="O1864" i="6"/>
  <c r="O1865" i="6"/>
  <c r="O1866" i="6"/>
  <c r="O1867" i="6"/>
  <c r="O1868" i="6"/>
  <c r="O1869" i="6"/>
  <c r="O1870" i="6"/>
  <c r="O1871" i="6"/>
  <c r="O1872" i="6"/>
  <c r="O1873" i="6"/>
  <c r="O1874" i="6"/>
  <c r="O1875" i="6"/>
  <c r="O1876" i="6"/>
  <c r="O1877" i="6"/>
  <c r="O1878" i="6"/>
  <c r="O1879" i="6"/>
  <c r="O1880" i="6"/>
  <c r="O1881" i="6"/>
  <c r="O1882" i="6"/>
  <c r="O1883" i="6"/>
  <c r="O1884" i="6"/>
  <c r="O1885" i="6"/>
  <c r="O1886" i="6"/>
  <c r="O1887" i="6"/>
  <c r="O1888" i="6"/>
  <c r="O1889" i="6"/>
  <c r="O1890" i="6"/>
  <c r="O1891" i="6"/>
  <c r="O1892" i="6"/>
  <c r="O1893" i="6"/>
  <c r="O1894" i="6"/>
  <c r="O1895" i="6"/>
  <c r="O1896" i="6"/>
  <c r="O1897" i="6"/>
  <c r="O1898" i="6"/>
  <c r="O1899" i="6"/>
  <c r="O1900" i="6"/>
  <c r="O1901" i="6"/>
  <c r="O1902" i="6"/>
  <c r="O1903" i="6"/>
  <c r="O1904" i="6"/>
  <c r="O1905" i="6"/>
  <c r="O1906" i="6"/>
  <c r="O1907" i="6"/>
  <c r="O1908" i="6"/>
  <c r="O1909" i="6"/>
  <c r="O1910" i="6"/>
  <c r="O1911" i="6"/>
  <c r="O1912" i="6"/>
  <c r="O1913" i="6"/>
  <c r="O1914" i="6"/>
  <c r="O1915" i="6"/>
  <c r="O1916" i="6"/>
  <c r="O1917" i="6"/>
  <c r="O1918" i="6"/>
  <c r="O1919" i="6"/>
  <c r="O1920" i="6"/>
  <c r="O1921" i="6"/>
  <c r="O1922" i="6"/>
  <c r="O1923" i="6"/>
  <c r="O1924" i="6"/>
  <c r="O1925" i="6"/>
  <c r="O1926" i="6"/>
  <c r="O1927" i="6"/>
  <c r="O1928" i="6"/>
  <c r="O1929" i="6"/>
  <c r="O1930" i="6"/>
  <c r="O1931" i="6"/>
  <c r="O1932" i="6"/>
  <c r="O1933" i="6"/>
  <c r="O1934" i="6"/>
  <c r="O1935" i="6"/>
  <c r="O1936" i="6"/>
  <c r="O1937" i="6"/>
  <c r="O1938" i="6"/>
  <c r="O1939" i="6"/>
  <c r="O1940" i="6"/>
  <c r="O1941" i="6"/>
  <c r="O1942" i="6"/>
  <c r="O1943" i="6"/>
  <c r="O1944" i="6"/>
  <c r="O1945" i="6"/>
  <c r="O1946" i="6"/>
  <c r="O1947" i="6"/>
  <c r="O1948" i="6"/>
  <c r="O1949" i="6"/>
  <c r="O1950" i="6"/>
  <c r="O1951" i="6"/>
  <c r="O1952" i="6"/>
  <c r="O1953" i="6"/>
  <c r="O1954" i="6"/>
  <c r="O1955" i="6"/>
  <c r="O1956" i="6"/>
  <c r="O1957" i="6"/>
  <c r="O1958" i="6"/>
  <c r="O1959" i="6"/>
  <c r="O1960" i="6"/>
  <c r="O1961" i="6"/>
  <c r="O1962" i="6"/>
  <c r="O1963" i="6"/>
  <c r="O1964" i="6"/>
  <c r="O1965" i="6"/>
  <c r="O1966" i="6"/>
  <c r="O1967" i="6"/>
  <c r="O1968" i="6"/>
  <c r="O1969" i="6"/>
  <c r="O1970" i="6"/>
  <c r="O1971" i="6"/>
  <c r="O1972" i="6"/>
  <c r="O1973" i="6"/>
  <c r="O1974" i="6"/>
  <c r="O1975" i="6"/>
  <c r="O1976" i="6"/>
  <c r="O1977" i="6"/>
  <c r="O1978" i="6"/>
  <c r="O1979" i="6"/>
  <c r="O1980" i="6"/>
  <c r="O1981" i="6"/>
  <c r="O1982" i="6"/>
  <c r="O1983" i="6"/>
  <c r="O1984" i="6"/>
  <c r="O1985" i="6"/>
  <c r="O1986" i="6"/>
  <c r="O1987" i="6"/>
  <c r="O1988" i="6"/>
  <c r="O1989" i="6"/>
  <c r="O1990" i="6"/>
  <c r="O1991" i="6"/>
  <c r="O1992" i="6"/>
  <c r="O1993" i="6"/>
  <c r="O1994" i="6"/>
  <c r="O1995" i="6"/>
  <c r="O1996" i="6"/>
  <c r="O1997" i="6"/>
  <c r="O1998" i="6"/>
  <c r="O1999" i="6"/>
  <c r="O2000" i="6"/>
  <c r="O2001" i="6"/>
  <c r="O2002" i="6"/>
  <c r="O2003" i="6"/>
  <c r="O2004" i="6"/>
  <c r="O2005" i="6"/>
  <c r="O2006" i="6"/>
  <c r="O2007" i="6"/>
  <c r="O2008" i="6"/>
  <c r="O2009" i="6"/>
  <c r="O2010" i="6"/>
  <c r="O2011" i="6"/>
  <c r="O2012" i="6"/>
  <c r="O2013" i="6"/>
  <c r="O2014" i="6"/>
  <c r="O2015" i="6"/>
  <c r="O2016" i="6"/>
  <c r="O2017" i="6"/>
  <c r="O2018" i="6"/>
  <c r="O2019" i="6"/>
  <c r="O2020" i="6"/>
  <c r="O2021" i="6"/>
  <c r="O2022" i="6"/>
  <c r="O2023" i="6"/>
  <c r="O2024" i="6"/>
  <c r="O2025" i="6"/>
  <c r="O2026" i="6"/>
  <c r="O2027" i="6"/>
  <c r="O2028" i="6"/>
  <c r="O2029" i="6"/>
  <c r="O2030" i="6"/>
  <c r="O2031" i="6"/>
  <c r="O2032" i="6"/>
  <c r="O2033" i="6"/>
  <c r="O2034" i="6"/>
  <c r="O2035" i="6"/>
  <c r="O2036" i="6"/>
  <c r="O2037" i="6"/>
  <c r="O2038" i="6"/>
  <c r="O2039" i="6"/>
  <c r="O2040" i="6"/>
  <c r="O2041" i="6"/>
  <c r="O2042" i="6"/>
  <c r="O2043" i="6"/>
  <c r="O2044" i="6"/>
  <c r="O2045" i="6"/>
  <c r="O2046" i="6"/>
  <c r="O2047" i="6"/>
  <c r="O2048" i="6"/>
  <c r="O2049" i="6"/>
  <c r="O2050" i="6"/>
  <c r="O2051" i="6"/>
  <c r="O2052" i="6"/>
  <c r="O2053" i="6"/>
  <c r="O2054" i="6"/>
  <c r="O2055" i="6"/>
  <c r="O2056" i="6"/>
  <c r="O2057" i="6"/>
  <c r="O2058" i="6"/>
  <c r="O2059" i="6"/>
  <c r="O2060" i="6"/>
  <c r="O2061" i="6"/>
  <c r="O2062" i="6"/>
  <c r="O2063" i="6"/>
  <c r="O2064" i="6"/>
  <c r="O2065" i="6"/>
  <c r="O2066" i="6"/>
  <c r="O2067" i="6"/>
  <c r="O2068" i="6"/>
  <c r="O2069" i="6"/>
  <c r="O2070" i="6"/>
  <c r="O2071" i="6"/>
  <c r="O2072" i="6"/>
  <c r="O2073" i="6"/>
  <c r="O2074" i="6"/>
  <c r="O2075" i="6"/>
  <c r="O2076" i="6"/>
  <c r="O2077" i="6"/>
  <c r="O2078" i="6"/>
  <c r="O2079" i="6"/>
  <c r="O2080" i="6"/>
  <c r="O2081" i="6"/>
  <c r="O2082" i="6"/>
  <c r="O2083" i="6"/>
  <c r="O2084" i="6"/>
  <c r="O2085" i="6"/>
  <c r="O2086" i="6"/>
  <c r="O2087" i="6"/>
  <c r="O2088" i="6"/>
  <c r="O2089" i="6"/>
  <c r="O2090" i="6"/>
  <c r="O2091" i="6"/>
  <c r="O2092" i="6"/>
  <c r="O2093" i="6"/>
  <c r="O2094" i="6"/>
  <c r="O2095" i="6"/>
  <c r="O2096" i="6"/>
  <c r="O2097" i="6"/>
  <c r="O2098" i="6"/>
  <c r="O2099" i="6"/>
  <c r="O2100" i="6"/>
  <c r="O2101" i="6"/>
  <c r="O2102" i="6"/>
  <c r="O2103" i="6"/>
  <c r="O2104" i="6"/>
  <c r="O2105" i="6"/>
  <c r="O2106" i="6"/>
  <c r="O2107" i="6"/>
  <c r="O2108" i="6"/>
  <c r="O2109" i="6"/>
  <c r="O2110" i="6"/>
  <c r="O2111" i="6"/>
  <c r="O2112" i="6"/>
  <c r="O2113" i="6"/>
  <c r="O2114" i="6"/>
  <c r="O2115" i="6"/>
  <c r="O2116" i="6"/>
  <c r="O2117" i="6"/>
  <c r="O2118" i="6"/>
  <c r="O2119" i="6"/>
  <c r="O2120" i="6"/>
  <c r="O2121" i="6"/>
  <c r="O2122" i="6"/>
  <c r="O2123" i="6"/>
  <c r="O2124" i="6"/>
  <c r="O2125" i="6"/>
  <c r="O2126" i="6"/>
  <c r="O2127" i="6"/>
  <c r="O2128" i="6"/>
  <c r="O2129" i="6"/>
  <c r="O2130" i="6"/>
  <c r="O2131" i="6"/>
  <c r="O2132" i="6"/>
  <c r="O2133" i="6"/>
  <c r="O2134" i="6"/>
  <c r="O2135" i="6"/>
  <c r="O2136" i="6"/>
  <c r="O2137" i="6"/>
  <c r="O2138" i="6"/>
  <c r="O2139" i="6"/>
  <c r="O2140" i="6"/>
  <c r="O2141" i="6"/>
  <c r="O2142" i="6"/>
  <c r="O2143" i="6"/>
  <c r="O2144" i="6"/>
  <c r="O2145" i="6"/>
  <c r="O2146" i="6"/>
  <c r="O2147" i="6"/>
  <c r="O2148" i="6"/>
  <c r="O2149" i="6"/>
  <c r="O2150" i="6"/>
  <c r="O2151" i="6"/>
  <c r="O2152" i="6"/>
  <c r="O2153" i="6"/>
  <c r="O2154" i="6"/>
  <c r="O2155" i="6"/>
  <c r="O2156" i="6"/>
  <c r="O2157" i="6"/>
  <c r="O2158" i="6"/>
  <c r="O2159" i="6"/>
  <c r="O2160" i="6"/>
  <c r="O2161" i="6"/>
  <c r="O2162" i="6"/>
  <c r="O2163" i="6"/>
  <c r="O2164" i="6"/>
  <c r="O2165" i="6"/>
  <c r="O2166" i="6"/>
  <c r="O2167" i="6"/>
  <c r="O2168" i="6"/>
  <c r="O2169" i="6"/>
  <c r="O2170" i="6"/>
  <c r="O2171" i="6"/>
  <c r="O2172" i="6"/>
  <c r="O2173" i="6"/>
  <c r="O2174" i="6"/>
  <c r="O2175" i="6"/>
  <c r="O2176" i="6"/>
  <c r="O2177" i="6"/>
  <c r="O2178" i="6"/>
  <c r="O2179" i="6"/>
  <c r="O2180" i="6"/>
  <c r="O2181" i="6"/>
  <c r="O2182" i="6"/>
  <c r="O2183" i="6"/>
  <c r="O2184" i="6"/>
  <c r="O2185" i="6"/>
  <c r="O2186" i="6"/>
  <c r="O2187" i="6"/>
  <c r="O2188" i="6"/>
  <c r="O2189" i="6"/>
  <c r="O2190" i="6"/>
  <c r="O2191" i="6"/>
  <c r="O2192" i="6"/>
  <c r="O2193" i="6"/>
  <c r="O2194" i="6"/>
  <c r="O2195" i="6"/>
  <c r="O2196" i="6"/>
  <c r="O2197" i="6"/>
  <c r="O2198" i="6"/>
  <c r="O2199" i="6"/>
  <c r="O2200" i="6"/>
  <c r="O2201" i="6"/>
  <c r="O2202" i="6"/>
  <c r="O2203" i="6"/>
  <c r="O2204" i="6"/>
  <c r="O2205" i="6"/>
  <c r="O2206" i="6"/>
  <c r="O2207" i="6"/>
  <c r="O2208" i="6"/>
  <c r="O2209" i="6"/>
  <c r="O2210" i="6"/>
  <c r="O2211" i="6"/>
  <c r="O2212" i="6"/>
  <c r="O2213" i="6"/>
  <c r="O2214" i="6"/>
  <c r="O2215" i="6"/>
  <c r="O2216" i="6"/>
  <c r="O2217" i="6"/>
  <c r="O2218" i="6"/>
  <c r="O2219" i="6"/>
  <c r="O2220" i="6"/>
  <c r="O2221" i="6"/>
  <c r="O2222" i="6"/>
  <c r="O2223" i="6"/>
  <c r="O2224" i="6"/>
  <c r="O2225" i="6"/>
  <c r="O2226" i="6"/>
  <c r="O2227" i="6"/>
  <c r="O2228" i="6"/>
  <c r="O2229" i="6"/>
  <c r="O2230" i="6"/>
  <c r="O2231" i="6"/>
  <c r="O2232" i="6"/>
  <c r="O2233" i="6"/>
  <c r="O2234" i="6"/>
  <c r="O2235" i="6"/>
  <c r="O2236" i="6"/>
  <c r="O2237" i="6"/>
  <c r="O2238" i="6"/>
  <c r="O2239" i="6"/>
  <c r="O2240" i="6"/>
  <c r="O2241" i="6"/>
  <c r="O2242" i="6"/>
  <c r="O2243" i="6"/>
  <c r="O2244" i="6"/>
  <c r="O2245" i="6"/>
  <c r="O2246" i="6"/>
  <c r="O2247" i="6"/>
  <c r="O2248" i="6"/>
  <c r="O2249" i="6"/>
  <c r="O2250" i="6"/>
  <c r="O2251" i="6"/>
  <c r="O2252" i="6"/>
  <c r="O2253" i="6"/>
  <c r="O2254" i="6"/>
  <c r="O2255" i="6"/>
  <c r="O2256" i="6"/>
  <c r="O2257" i="6"/>
  <c r="O2258" i="6"/>
  <c r="O2259" i="6"/>
  <c r="O2260" i="6"/>
  <c r="O2261" i="6"/>
  <c r="O2262" i="6"/>
  <c r="O2263" i="6"/>
  <c r="O2264" i="6"/>
  <c r="O2265" i="6"/>
  <c r="O2266" i="6"/>
  <c r="O2267" i="6"/>
  <c r="O2268" i="6"/>
  <c r="O2269" i="6"/>
  <c r="O2270" i="6"/>
  <c r="O2271" i="6"/>
  <c r="O2272" i="6"/>
  <c r="O2273" i="6"/>
  <c r="O2274" i="6"/>
  <c r="O2275" i="6"/>
  <c r="O2276" i="6"/>
  <c r="O2277" i="6"/>
  <c r="O2278" i="6"/>
  <c r="O2279" i="6"/>
  <c r="O2280" i="6"/>
  <c r="O2281" i="6"/>
  <c r="O2282" i="6"/>
  <c r="O2283" i="6"/>
  <c r="O2284" i="6"/>
  <c r="O2285" i="6"/>
  <c r="O2286" i="6"/>
  <c r="O2287" i="6"/>
  <c r="O2288" i="6"/>
  <c r="O2289" i="6"/>
  <c r="O2290" i="6"/>
  <c r="O2291" i="6"/>
  <c r="O2292" i="6"/>
  <c r="O2293" i="6"/>
  <c r="O2294" i="6"/>
  <c r="O2295" i="6"/>
  <c r="O2296" i="6"/>
  <c r="O2297" i="6"/>
  <c r="O2298" i="6"/>
  <c r="O2299" i="6"/>
  <c r="O2300" i="6"/>
  <c r="O2301" i="6"/>
  <c r="O2302" i="6"/>
  <c r="O2303" i="6"/>
  <c r="O2304" i="6"/>
  <c r="O2305" i="6"/>
  <c r="O2306" i="6"/>
  <c r="O2307" i="6"/>
  <c r="O2308" i="6"/>
  <c r="O2309" i="6"/>
  <c r="O2310" i="6"/>
  <c r="O2311" i="6"/>
  <c r="O2312" i="6"/>
  <c r="O2313" i="6"/>
  <c r="O2314" i="6"/>
  <c r="O2315" i="6"/>
  <c r="O2316" i="6"/>
  <c r="O2317" i="6"/>
  <c r="O2318" i="6"/>
  <c r="O2319" i="6"/>
  <c r="O2320" i="6"/>
  <c r="O2321" i="6"/>
  <c r="O2322" i="6"/>
  <c r="O2323" i="6"/>
  <c r="O2324" i="6"/>
  <c r="O2325" i="6"/>
  <c r="O2326" i="6"/>
  <c r="O2327" i="6"/>
  <c r="O2328" i="6"/>
  <c r="O2329" i="6"/>
  <c r="O2330" i="6"/>
  <c r="O2331" i="6"/>
  <c r="O2332" i="6"/>
  <c r="O2333" i="6"/>
  <c r="O2334" i="6"/>
  <c r="O2335" i="6"/>
  <c r="O2336" i="6"/>
  <c r="O2337" i="6"/>
  <c r="O2338" i="6"/>
  <c r="O2339" i="6"/>
  <c r="O2340" i="6"/>
  <c r="O2341" i="6"/>
  <c r="O2342" i="6"/>
  <c r="O2343" i="6"/>
  <c r="O2344" i="6"/>
  <c r="O2345" i="6"/>
  <c r="O2346" i="6"/>
  <c r="O2347" i="6"/>
  <c r="O2348" i="6"/>
  <c r="O2349" i="6"/>
  <c r="O2350" i="6"/>
  <c r="O2351" i="6"/>
  <c r="O2352" i="6"/>
  <c r="O2353" i="6"/>
  <c r="O2354" i="6"/>
  <c r="O2355" i="6"/>
  <c r="O2356" i="6"/>
  <c r="O2357" i="6"/>
  <c r="O2358" i="6"/>
  <c r="O2359" i="6"/>
  <c r="O2360" i="6"/>
  <c r="O2361" i="6"/>
  <c r="O2362" i="6"/>
  <c r="O2363" i="6"/>
  <c r="O2364" i="6"/>
  <c r="O2365" i="6"/>
  <c r="O2366" i="6"/>
  <c r="O2367" i="6"/>
  <c r="O2368" i="6"/>
  <c r="O2369" i="6"/>
  <c r="O2370" i="6"/>
  <c r="O2371" i="6"/>
  <c r="O2372" i="6"/>
  <c r="O2373" i="6"/>
  <c r="O2374" i="6"/>
  <c r="O2375" i="6"/>
  <c r="O2376" i="6"/>
  <c r="O2377" i="6"/>
  <c r="O2378" i="6"/>
  <c r="O2379" i="6"/>
  <c r="O2380" i="6"/>
  <c r="O2381" i="6"/>
  <c r="O2382" i="6"/>
  <c r="O2383" i="6"/>
  <c r="O2384" i="6"/>
  <c r="O2385" i="6"/>
  <c r="O2386" i="6"/>
  <c r="O2387" i="6"/>
  <c r="O2388" i="6"/>
  <c r="O2389" i="6"/>
  <c r="O2390" i="6"/>
  <c r="O2391" i="6"/>
  <c r="O2392" i="6"/>
  <c r="O2393" i="6"/>
  <c r="O2394" i="6"/>
  <c r="O2395" i="6"/>
  <c r="O2396" i="6"/>
  <c r="O2397" i="6"/>
  <c r="O2398" i="6"/>
  <c r="O2399" i="6"/>
  <c r="O2400" i="6"/>
  <c r="O2401" i="6"/>
  <c r="O2402" i="6"/>
  <c r="O2403" i="6"/>
  <c r="O2404" i="6"/>
  <c r="O2405" i="6"/>
  <c r="O2406" i="6"/>
  <c r="O2407" i="6"/>
  <c r="O2408" i="6"/>
  <c r="O2409" i="6"/>
  <c r="O2410" i="6"/>
  <c r="O2411" i="6"/>
  <c r="O2412" i="6"/>
  <c r="O2413" i="6"/>
  <c r="O2414" i="6"/>
  <c r="O2415" i="6"/>
  <c r="O2416" i="6"/>
  <c r="O2417" i="6"/>
  <c r="O2418" i="6"/>
  <c r="O2419" i="6"/>
  <c r="O2420" i="6"/>
  <c r="O2421" i="6"/>
  <c r="O2422" i="6"/>
  <c r="O2423" i="6"/>
  <c r="O2424" i="6"/>
  <c r="O2425" i="6"/>
  <c r="O2426" i="6"/>
  <c r="O2427" i="6"/>
  <c r="O2428" i="6"/>
  <c r="O2429" i="6"/>
  <c r="O2430" i="6"/>
  <c r="O2431" i="6"/>
  <c r="O2432" i="6"/>
  <c r="O2433" i="6"/>
  <c r="O2434" i="6"/>
  <c r="O2435" i="6"/>
  <c r="O2436" i="6"/>
  <c r="O2437" i="6"/>
  <c r="O2438" i="6"/>
  <c r="O2439" i="6"/>
  <c r="O2440" i="6"/>
  <c r="O2441" i="6"/>
  <c r="O2442" i="6"/>
  <c r="O2443" i="6"/>
  <c r="O2444" i="6"/>
  <c r="O2445" i="6"/>
  <c r="O2446" i="6"/>
  <c r="O2447" i="6"/>
  <c r="O2448" i="6"/>
  <c r="O2449" i="6"/>
  <c r="O2450" i="6"/>
  <c r="O2451" i="6"/>
  <c r="O2452" i="6"/>
  <c r="O2453" i="6"/>
  <c r="O2454" i="6"/>
  <c r="O2455" i="6"/>
  <c r="O2456" i="6"/>
  <c r="O2457" i="6"/>
  <c r="O2458" i="6"/>
  <c r="O2459" i="6"/>
  <c r="O2460" i="6"/>
  <c r="O2461" i="6"/>
  <c r="O2462" i="6"/>
  <c r="O2463" i="6"/>
  <c r="O2464" i="6"/>
  <c r="O2465" i="6"/>
  <c r="O2466" i="6"/>
  <c r="O2467" i="6"/>
  <c r="O2468" i="6"/>
  <c r="O2469" i="6"/>
  <c r="O2470" i="6"/>
  <c r="O2471" i="6"/>
  <c r="O2472" i="6"/>
  <c r="O2473" i="6"/>
  <c r="O2474" i="6"/>
  <c r="O2475" i="6"/>
  <c r="O2476" i="6"/>
  <c r="O2477" i="6"/>
  <c r="O2478" i="6"/>
  <c r="O2479" i="6"/>
  <c r="O2480" i="6"/>
  <c r="O2481" i="6"/>
  <c r="O2482" i="6"/>
  <c r="O2483" i="6"/>
  <c r="O2484" i="6"/>
  <c r="O2485" i="6"/>
  <c r="O2486" i="6"/>
  <c r="O2487" i="6"/>
  <c r="O2488" i="6"/>
  <c r="O2489" i="6"/>
  <c r="O2490" i="6"/>
  <c r="O2491" i="6"/>
  <c r="O2492" i="6"/>
  <c r="O2493" i="6"/>
  <c r="O2494" i="6"/>
  <c r="O2495" i="6"/>
  <c r="O2496" i="6"/>
  <c r="O2497" i="6"/>
  <c r="O2498" i="6"/>
  <c r="O2499" i="6"/>
  <c r="O2500" i="6"/>
  <c r="O2501" i="6"/>
  <c r="O2502" i="6"/>
  <c r="O2503" i="6"/>
  <c r="O2504" i="6"/>
  <c r="O2505" i="6"/>
  <c r="O2506" i="6"/>
  <c r="O2507" i="6"/>
  <c r="O2508" i="6"/>
  <c r="O2509" i="6"/>
  <c r="O2510" i="6"/>
  <c r="O2511" i="6"/>
  <c r="O2512" i="6"/>
  <c r="O2513" i="6"/>
  <c r="O2514" i="6"/>
  <c r="O2515" i="6"/>
  <c r="O2516" i="6"/>
  <c r="O2517" i="6"/>
  <c r="O2518" i="6"/>
  <c r="O2519" i="6"/>
  <c r="O2520" i="6"/>
  <c r="O2521" i="6"/>
  <c r="O2522" i="6"/>
  <c r="O2523" i="6"/>
  <c r="O2524" i="6"/>
  <c r="O2525" i="6"/>
  <c r="O2526" i="6"/>
  <c r="O2527" i="6"/>
  <c r="O2528" i="6"/>
  <c r="O2529" i="6"/>
  <c r="O2530" i="6"/>
  <c r="O2531" i="6"/>
  <c r="O2532" i="6"/>
  <c r="O2533" i="6"/>
  <c r="O2534" i="6"/>
  <c r="O2535" i="6"/>
  <c r="O2536" i="6"/>
  <c r="O2537" i="6"/>
  <c r="O2538" i="6"/>
  <c r="O2539" i="6"/>
  <c r="O2540" i="6"/>
  <c r="O2541" i="6"/>
  <c r="O2542" i="6"/>
  <c r="O2543" i="6"/>
  <c r="O2544" i="6"/>
  <c r="O2545" i="6"/>
  <c r="O2546" i="6"/>
  <c r="O2547" i="6"/>
  <c r="O2548" i="6"/>
  <c r="O2549" i="6"/>
  <c r="O2550" i="6"/>
  <c r="O2551" i="6"/>
  <c r="O2552" i="6"/>
  <c r="O2553" i="6"/>
  <c r="O2554" i="6"/>
  <c r="O2555" i="6"/>
  <c r="O2556" i="6"/>
  <c r="O2557" i="6"/>
  <c r="O2558" i="6"/>
  <c r="O2559" i="6"/>
  <c r="O2560" i="6"/>
  <c r="O2561" i="6"/>
  <c r="O2562" i="6"/>
  <c r="O2563" i="6"/>
  <c r="O2564" i="6"/>
  <c r="O2565" i="6"/>
  <c r="O2566" i="6"/>
  <c r="O2567" i="6"/>
  <c r="O2568" i="6"/>
  <c r="O2569" i="6"/>
  <c r="O2570" i="6"/>
  <c r="O2571" i="6"/>
  <c r="O2572" i="6"/>
  <c r="O2573" i="6"/>
  <c r="O2574" i="6"/>
  <c r="O2575" i="6"/>
  <c r="O2576" i="6"/>
  <c r="O2577" i="6"/>
  <c r="O2578" i="6"/>
  <c r="O2579" i="6"/>
  <c r="O2580" i="6"/>
  <c r="O2581" i="6"/>
  <c r="O2582" i="6"/>
  <c r="O2583" i="6"/>
  <c r="O2584" i="6"/>
  <c r="O2585" i="6"/>
  <c r="O2586" i="6"/>
  <c r="O2587" i="6"/>
  <c r="O2588" i="6"/>
  <c r="O2589" i="6"/>
  <c r="O2590" i="6"/>
  <c r="O2591" i="6"/>
  <c r="O2592" i="6"/>
  <c r="O2593" i="6"/>
  <c r="O2594" i="6"/>
  <c r="O2595" i="6"/>
  <c r="O2596" i="6"/>
  <c r="O2597" i="6"/>
  <c r="O2598" i="6"/>
  <c r="O2599" i="6"/>
  <c r="O2600" i="6"/>
  <c r="O2601" i="6"/>
  <c r="O2602" i="6"/>
  <c r="O2603" i="6"/>
  <c r="O2604" i="6"/>
  <c r="O2605" i="6"/>
  <c r="O2606" i="6"/>
  <c r="O2607" i="6"/>
  <c r="O2608" i="6"/>
  <c r="O2609" i="6"/>
  <c r="O2610" i="6"/>
  <c r="O2611" i="6"/>
  <c r="O2612" i="6"/>
  <c r="O2613" i="6"/>
  <c r="O2614" i="6"/>
  <c r="O2615" i="6"/>
  <c r="O2616" i="6"/>
  <c r="O2617" i="6"/>
  <c r="O2618" i="6"/>
  <c r="O2619" i="6"/>
  <c r="O2620" i="6"/>
  <c r="O2621" i="6"/>
  <c r="O2622" i="6"/>
  <c r="O2623" i="6"/>
  <c r="O2624" i="6"/>
  <c r="O2625" i="6"/>
  <c r="O2626" i="6"/>
  <c r="O2627" i="6"/>
  <c r="O2628" i="6"/>
  <c r="O2629" i="6"/>
  <c r="O2630" i="6"/>
  <c r="O2631" i="6"/>
  <c r="O2632" i="6"/>
  <c r="O2633" i="6"/>
  <c r="O2634" i="6"/>
  <c r="O2635" i="6"/>
  <c r="O2636" i="6"/>
  <c r="O2637" i="6"/>
  <c r="O2638" i="6"/>
  <c r="O2639" i="6"/>
  <c r="O2640" i="6"/>
  <c r="O2641" i="6"/>
  <c r="O2642" i="6"/>
  <c r="O2643" i="6"/>
  <c r="O2644" i="6"/>
  <c r="O2645" i="6"/>
  <c r="O2646" i="6"/>
  <c r="O2647" i="6"/>
  <c r="O2648" i="6"/>
  <c r="O2649" i="6"/>
  <c r="O2650" i="6"/>
  <c r="O2651" i="6"/>
  <c r="O2652" i="6"/>
  <c r="O2653" i="6"/>
  <c r="O2654" i="6"/>
  <c r="O2655" i="6"/>
  <c r="O2656" i="6"/>
  <c r="O2657" i="6"/>
  <c r="O2658" i="6"/>
  <c r="O2659" i="6"/>
  <c r="O2660" i="6"/>
  <c r="O2661" i="6"/>
  <c r="O2662" i="6"/>
  <c r="O2663" i="6"/>
  <c r="O2664" i="6"/>
  <c r="O2665" i="6"/>
  <c r="O2666" i="6"/>
  <c r="O2667" i="6"/>
  <c r="O2668" i="6"/>
  <c r="O2669" i="6"/>
  <c r="O2670" i="6"/>
  <c r="O2671" i="6"/>
  <c r="O2672" i="6"/>
  <c r="O2673" i="6"/>
  <c r="O2674" i="6"/>
  <c r="O2675" i="6"/>
  <c r="O2676" i="6"/>
  <c r="O2677" i="6"/>
  <c r="O2678" i="6"/>
  <c r="O2679" i="6"/>
  <c r="O2680" i="6"/>
  <c r="O2681" i="6"/>
  <c r="O2682" i="6"/>
  <c r="O2683" i="6"/>
  <c r="O2684" i="6"/>
  <c r="O2685" i="6"/>
  <c r="O2686" i="6"/>
  <c r="O2687" i="6"/>
  <c r="O2688" i="6"/>
  <c r="O2689" i="6"/>
  <c r="O2690" i="6"/>
  <c r="O2691" i="6"/>
  <c r="O2692" i="6"/>
  <c r="O2693" i="6"/>
  <c r="O2694" i="6"/>
  <c r="O2695" i="6"/>
  <c r="O2696" i="6"/>
  <c r="O2697" i="6"/>
  <c r="O2698" i="6"/>
  <c r="O2699" i="6"/>
  <c r="O2700" i="6"/>
  <c r="O2701" i="6"/>
  <c r="O2702" i="6"/>
  <c r="O2703" i="6"/>
  <c r="O2704" i="6"/>
  <c r="O2705" i="6"/>
  <c r="O2706" i="6"/>
  <c r="O2707" i="6"/>
  <c r="O2708" i="6"/>
  <c r="O2709" i="6"/>
  <c r="O2710" i="6"/>
  <c r="O2711" i="6"/>
  <c r="O2712" i="6"/>
  <c r="O2713" i="6"/>
  <c r="O2714" i="6"/>
  <c r="O2715" i="6"/>
  <c r="O2716" i="6"/>
  <c r="O2717" i="6"/>
  <c r="O2718" i="6"/>
  <c r="O2719" i="6"/>
  <c r="O2720" i="6"/>
  <c r="O2721" i="6"/>
  <c r="O2722" i="6"/>
  <c r="O2723" i="6"/>
  <c r="O2724" i="6"/>
  <c r="O2725" i="6"/>
  <c r="O2726" i="6"/>
  <c r="O2727" i="6"/>
  <c r="O2728" i="6"/>
  <c r="O2729" i="6"/>
  <c r="O2730" i="6"/>
  <c r="O2731" i="6"/>
  <c r="O2732" i="6"/>
  <c r="O2733" i="6"/>
  <c r="O2734" i="6"/>
  <c r="O2735" i="6"/>
  <c r="O2736" i="6"/>
  <c r="O2737" i="6"/>
  <c r="O2738" i="6"/>
  <c r="O2739" i="6"/>
  <c r="O2740" i="6"/>
  <c r="O2741" i="6"/>
  <c r="O2742" i="6"/>
  <c r="O2743" i="6"/>
  <c r="O2744" i="6"/>
  <c r="O2745" i="6"/>
  <c r="O2746" i="6"/>
  <c r="O2747" i="6"/>
  <c r="O2748" i="6"/>
  <c r="O2749" i="6"/>
  <c r="O2750" i="6"/>
  <c r="O2751" i="6"/>
  <c r="O2752" i="6"/>
  <c r="O2753" i="6"/>
  <c r="O2754" i="6"/>
  <c r="O2755" i="6"/>
  <c r="O2756" i="6"/>
  <c r="O2757" i="6"/>
  <c r="O2758" i="6"/>
  <c r="O2759" i="6"/>
  <c r="O2760" i="6"/>
  <c r="O2761" i="6"/>
  <c r="O2762" i="6"/>
  <c r="O2763" i="6"/>
  <c r="O2764" i="6"/>
  <c r="O2765" i="6"/>
  <c r="O2766" i="6"/>
  <c r="O2767" i="6"/>
  <c r="O2768" i="6"/>
  <c r="O2769" i="6"/>
  <c r="O2770" i="6"/>
  <c r="O2771" i="6"/>
  <c r="O2772" i="6"/>
  <c r="O2773" i="6"/>
  <c r="O2774" i="6"/>
  <c r="O2775" i="6"/>
  <c r="O2776" i="6"/>
  <c r="O2777" i="6"/>
  <c r="O2778" i="6"/>
  <c r="O2779" i="6"/>
  <c r="O2780" i="6"/>
  <c r="O2781" i="6"/>
  <c r="O2782" i="6"/>
  <c r="O2783" i="6"/>
  <c r="O2784" i="6"/>
  <c r="O2785" i="6"/>
  <c r="O2786" i="6"/>
  <c r="O2787" i="6"/>
  <c r="O2788" i="6"/>
  <c r="O2789" i="6"/>
  <c r="O2790" i="6"/>
  <c r="O2791" i="6"/>
  <c r="O2792" i="6"/>
  <c r="O2793" i="6"/>
  <c r="O2794" i="6"/>
  <c r="O2795" i="6"/>
  <c r="O2796" i="6"/>
  <c r="O2797" i="6"/>
  <c r="O2798" i="6"/>
  <c r="O2799" i="6"/>
  <c r="O2800" i="6"/>
  <c r="O2801" i="6"/>
  <c r="O2802" i="6"/>
  <c r="O2803" i="6"/>
  <c r="O2804" i="6"/>
  <c r="O2805" i="6"/>
  <c r="O2806" i="6"/>
  <c r="O2807" i="6"/>
  <c r="O2808" i="6"/>
  <c r="O2809" i="6"/>
  <c r="O2810" i="6"/>
  <c r="O2811" i="6"/>
  <c r="O2812" i="6"/>
  <c r="O2813" i="6"/>
  <c r="O2814" i="6"/>
  <c r="O2815" i="6"/>
  <c r="O2816" i="6"/>
  <c r="O2817" i="6"/>
  <c r="O2818" i="6"/>
  <c r="O2819" i="6"/>
  <c r="O2820" i="6"/>
  <c r="O2821" i="6"/>
  <c r="O2822" i="6"/>
  <c r="O2823" i="6"/>
  <c r="O2824" i="6"/>
  <c r="O2825" i="6"/>
  <c r="O2826" i="6"/>
  <c r="O2827" i="6"/>
  <c r="O2828" i="6"/>
  <c r="O2829" i="6"/>
  <c r="O2830" i="6"/>
  <c r="O2831" i="6"/>
  <c r="O2832" i="6"/>
  <c r="O2833" i="6"/>
  <c r="O2834" i="6"/>
  <c r="O2835" i="6"/>
  <c r="O2836" i="6"/>
  <c r="O2837" i="6"/>
  <c r="O2838" i="6"/>
  <c r="O2839" i="6"/>
  <c r="O2840" i="6"/>
  <c r="O2841" i="6"/>
  <c r="O2842" i="6"/>
  <c r="O2843" i="6"/>
  <c r="O2844" i="6"/>
  <c r="O2845" i="6"/>
  <c r="O2846" i="6"/>
  <c r="O2847" i="6"/>
  <c r="O2848" i="6"/>
  <c r="O2849" i="6"/>
  <c r="O2850" i="6"/>
  <c r="O2851" i="6"/>
  <c r="O2852" i="6"/>
  <c r="O2853" i="6"/>
  <c r="O2854" i="6"/>
  <c r="O2855" i="6"/>
  <c r="O2856" i="6"/>
  <c r="O2857" i="6"/>
  <c r="O2858" i="6"/>
  <c r="O2859" i="6"/>
  <c r="O2860" i="6"/>
  <c r="O2861" i="6"/>
  <c r="O2862" i="6"/>
  <c r="O2863" i="6"/>
  <c r="O2864" i="6"/>
  <c r="O2865" i="6"/>
  <c r="O2866" i="6"/>
  <c r="O2867" i="6"/>
  <c r="O2868" i="6"/>
  <c r="O2869" i="6"/>
  <c r="O2870" i="6"/>
  <c r="O2871" i="6"/>
  <c r="O2872" i="6"/>
  <c r="O2873" i="6"/>
  <c r="O2874" i="6"/>
  <c r="O2875" i="6"/>
  <c r="O2876" i="6"/>
  <c r="O2877" i="6"/>
  <c r="O2878" i="6"/>
  <c r="O2879" i="6"/>
  <c r="O2880" i="6"/>
  <c r="O2881" i="6"/>
  <c r="O2882" i="6"/>
  <c r="O2883" i="6"/>
  <c r="O2884" i="6"/>
  <c r="O2885" i="6"/>
  <c r="O2886" i="6"/>
  <c r="O2887" i="6"/>
  <c r="O2888" i="6"/>
  <c r="O2889" i="6"/>
  <c r="O2890" i="6"/>
  <c r="O2891" i="6"/>
  <c r="O2892" i="6"/>
  <c r="O2893" i="6"/>
  <c r="O2894" i="6"/>
  <c r="O2895" i="6"/>
  <c r="O2896" i="6"/>
  <c r="O2897" i="6"/>
  <c r="O2898" i="6"/>
  <c r="O2899" i="6"/>
  <c r="O2900" i="6"/>
  <c r="O2901" i="6"/>
  <c r="O2902" i="6"/>
  <c r="O2903" i="6"/>
  <c r="O2904" i="6"/>
  <c r="O2905" i="6"/>
  <c r="O2906" i="6"/>
  <c r="O2907" i="6"/>
  <c r="O2908" i="6"/>
  <c r="O2909" i="6"/>
  <c r="O2910" i="6"/>
  <c r="O2911" i="6"/>
  <c r="O2912" i="6"/>
  <c r="O2913" i="6"/>
  <c r="O2914" i="6"/>
  <c r="O2915" i="6"/>
  <c r="O2916" i="6"/>
  <c r="O2917" i="6"/>
  <c r="O2918" i="6"/>
  <c r="O2919" i="6"/>
  <c r="O2920" i="6"/>
  <c r="O2921" i="6"/>
  <c r="O2922" i="6"/>
  <c r="O2923" i="6"/>
  <c r="O2924" i="6"/>
  <c r="O2925" i="6"/>
  <c r="O2926" i="6"/>
  <c r="O2927" i="6"/>
  <c r="O2928" i="6"/>
  <c r="O2929" i="6"/>
  <c r="O2930" i="6"/>
  <c r="O2931" i="6"/>
  <c r="O2932" i="6"/>
  <c r="O2933" i="6"/>
  <c r="O2934" i="6"/>
  <c r="O2935" i="6"/>
  <c r="O2936" i="6"/>
  <c r="O2937" i="6"/>
  <c r="O2938" i="6"/>
  <c r="O2939" i="6"/>
  <c r="O2940" i="6"/>
  <c r="O2941" i="6"/>
  <c r="O2942" i="6"/>
  <c r="O2943" i="6"/>
  <c r="O2944" i="6"/>
  <c r="O2945" i="6"/>
  <c r="O2946" i="6"/>
  <c r="O2947" i="6"/>
  <c r="O2948" i="6"/>
  <c r="O2949" i="6"/>
  <c r="O2950" i="6"/>
  <c r="O2951" i="6"/>
  <c r="O2952" i="6"/>
  <c r="O2953" i="6"/>
  <c r="O2954" i="6"/>
  <c r="O2955" i="6"/>
  <c r="O2956" i="6"/>
  <c r="O2957" i="6"/>
  <c r="O2958" i="6"/>
  <c r="O2959" i="6"/>
  <c r="O2960" i="6"/>
  <c r="O2961" i="6"/>
  <c r="O2962" i="6"/>
  <c r="O2963" i="6"/>
  <c r="O2964" i="6"/>
  <c r="O2965" i="6"/>
  <c r="O2966" i="6"/>
  <c r="O2967" i="6"/>
  <c r="O2968" i="6"/>
  <c r="O2969" i="6"/>
  <c r="O2970" i="6"/>
  <c r="O2971" i="6"/>
  <c r="O2972" i="6"/>
  <c r="O2973" i="6"/>
  <c r="O2974" i="6"/>
  <c r="O2975" i="6"/>
  <c r="O2976" i="6"/>
  <c r="O2977" i="6"/>
  <c r="O2978" i="6"/>
  <c r="O2979" i="6"/>
  <c r="O2980" i="6"/>
  <c r="O2981" i="6"/>
  <c r="O2982" i="6"/>
  <c r="O2983" i="6"/>
  <c r="O2984" i="6"/>
  <c r="O2985" i="6"/>
  <c r="O2986" i="6"/>
  <c r="O2987" i="6"/>
  <c r="O2988" i="6"/>
  <c r="O2989" i="6"/>
  <c r="O2990" i="6"/>
  <c r="O2991" i="6"/>
  <c r="O2992" i="6"/>
  <c r="O2993" i="6"/>
  <c r="O2994" i="6"/>
  <c r="O2995" i="6"/>
  <c r="O2996" i="6"/>
  <c r="O2997" i="6"/>
  <c r="O2998" i="6"/>
  <c r="O2999" i="6"/>
  <c r="O3000" i="6"/>
  <c r="O3001" i="6"/>
  <c r="O3002" i="6"/>
  <c r="O3003" i="6"/>
  <c r="O3004" i="6"/>
  <c r="O3005" i="6"/>
  <c r="O3006" i="6"/>
  <c r="O3007" i="6"/>
  <c r="O3008" i="6"/>
  <c r="O3009" i="6"/>
  <c r="O3010" i="6"/>
  <c r="O3011" i="6"/>
  <c r="O3012" i="6"/>
  <c r="O3013" i="6"/>
  <c r="O3014" i="6"/>
  <c r="O3015" i="6"/>
  <c r="O3016" i="6"/>
  <c r="O3017" i="6"/>
  <c r="O3018" i="6"/>
  <c r="O3019" i="6"/>
  <c r="O3020" i="6"/>
  <c r="O3021" i="6"/>
  <c r="O3022" i="6"/>
  <c r="O3023" i="6"/>
  <c r="O3024" i="6"/>
  <c r="O3025" i="6"/>
  <c r="O3026" i="6"/>
  <c r="O3027" i="6"/>
  <c r="O3028" i="6"/>
  <c r="O3029" i="6"/>
  <c r="O3030" i="6"/>
  <c r="O3031" i="6"/>
  <c r="O3032" i="6"/>
  <c r="O3033" i="6"/>
  <c r="O3034" i="6"/>
  <c r="O3035" i="6"/>
  <c r="O3036" i="6"/>
  <c r="O3037" i="6"/>
  <c r="O3038" i="6"/>
  <c r="O3039" i="6"/>
  <c r="O3040" i="6"/>
  <c r="O3041" i="6"/>
  <c r="O3042" i="6"/>
  <c r="O3043" i="6"/>
  <c r="O3044" i="6"/>
  <c r="O3045" i="6"/>
  <c r="O3046" i="6"/>
  <c r="O3047" i="6"/>
  <c r="O3048" i="6"/>
  <c r="O3049" i="6"/>
  <c r="O3050" i="6"/>
  <c r="O3051" i="6"/>
  <c r="O3052" i="6"/>
  <c r="O3053" i="6"/>
  <c r="O3054" i="6"/>
  <c r="O3055" i="6"/>
  <c r="O3056" i="6"/>
  <c r="O3057" i="6"/>
  <c r="O3058" i="6"/>
  <c r="O3059" i="6"/>
  <c r="O3060" i="6"/>
  <c r="O3061" i="6"/>
  <c r="O3062" i="6"/>
  <c r="O3063" i="6"/>
  <c r="O3064" i="6"/>
  <c r="O3065" i="6"/>
  <c r="O3066" i="6"/>
  <c r="O3067" i="6"/>
  <c r="O3068" i="6"/>
  <c r="O3069" i="6"/>
  <c r="O3070" i="6"/>
  <c r="O3071" i="6"/>
  <c r="O3072" i="6"/>
  <c r="O3073" i="6"/>
  <c r="O3074" i="6"/>
  <c r="O3075" i="6"/>
  <c r="O3076" i="6"/>
  <c r="O3077" i="6"/>
  <c r="O3078" i="6"/>
  <c r="O3079" i="6"/>
  <c r="O3080" i="6"/>
  <c r="O3081" i="6"/>
  <c r="O3082" i="6"/>
  <c r="O3083" i="6"/>
  <c r="O3084" i="6"/>
  <c r="O3085" i="6"/>
  <c r="O3086" i="6"/>
  <c r="O3087" i="6"/>
  <c r="O3088" i="6"/>
  <c r="O3089" i="6"/>
  <c r="O3090" i="6"/>
  <c r="O3091" i="6"/>
  <c r="O3092" i="6"/>
  <c r="O3093" i="6"/>
  <c r="O3094" i="6"/>
  <c r="O3095" i="6"/>
  <c r="O3096" i="6"/>
  <c r="O3097" i="6"/>
  <c r="O3098" i="6"/>
  <c r="O3099" i="6"/>
  <c r="O3100" i="6"/>
  <c r="O3101" i="6"/>
  <c r="O3102" i="6"/>
  <c r="O3103" i="6"/>
  <c r="O3104" i="6"/>
  <c r="O3105" i="6"/>
  <c r="O3106" i="6"/>
  <c r="O3107" i="6"/>
  <c r="O3108" i="6"/>
  <c r="O3109" i="6"/>
  <c r="O3110" i="6"/>
  <c r="O3111" i="6"/>
  <c r="O3112" i="6"/>
  <c r="O3113" i="6"/>
  <c r="O3114" i="6"/>
  <c r="O3115" i="6"/>
  <c r="O3116" i="6"/>
  <c r="O3117" i="6"/>
  <c r="O3118" i="6"/>
  <c r="O3119" i="6"/>
  <c r="O3120" i="6"/>
  <c r="O3121" i="6"/>
  <c r="O3122" i="6"/>
  <c r="O3123" i="6"/>
  <c r="O3124" i="6"/>
  <c r="O3125" i="6"/>
  <c r="O3126" i="6"/>
  <c r="O3127" i="6"/>
  <c r="O3128" i="6"/>
  <c r="O3129" i="6"/>
  <c r="O3130" i="6"/>
  <c r="O3131" i="6"/>
  <c r="O3132" i="6"/>
  <c r="O3133" i="6"/>
  <c r="O3134" i="6"/>
  <c r="O3135" i="6"/>
  <c r="O3136" i="6"/>
  <c r="O3137" i="6"/>
  <c r="O3138" i="6"/>
  <c r="O3139" i="6"/>
  <c r="O3140" i="6"/>
  <c r="O3141" i="6"/>
  <c r="O3142" i="6"/>
  <c r="O3143" i="6"/>
  <c r="O3144" i="6"/>
  <c r="O3145" i="6"/>
  <c r="O3146" i="6"/>
  <c r="O3147" i="6"/>
  <c r="O3148" i="6"/>
  <c r="O3149" i="6"/>
  <c r="O3150" i="6"/>
  <c r="O3151" i="6"/>
  <c r="O3152" i="6"/>
  <c r="O3153" i="6"/>
  <c r="O3154" i="6"/>
  <c r="O3155" i="6"/>
  <c r="O3156" i="6"/>
  <c r="O3157" i="6"/>
  <c r="O3158" i="6"/>
  <c r="O3159" i="6"/>
  <c r="O3160" i="6"/>
  <c r="O3161" i="6"/>
  <c r="O3162" i="6"/>
  <c r="O3163" i="6"/>
  <c r="O3164" i="6"/>
  <c r="O3165" i="6"/>
  <c r="O3166" i="6"/>
  <c r="O3167" i="6"/>
  <c r="O3168" i="6"/>
  <c r="O3169" i="6"/>
  <c r="O3170" i="6"/>
  <c r="O3171" i="6"/>
  <c r="O3172" i="6"/>
  <c r="O3173" i="6"/>
  <c r="O3174" i="6"/>
  <c r="O3175" i="6"/>
  <c r="O3176" i="6"/>
  <c r="O3177" i="6"/>
  <c r="O3178" i="6"/>
  <c r="O3179" i="6"/>
  <c r="O3180" i="6"/>
  <c r="O3181" i="6"/>
  <c r="O3182" i="6"/>
  <c r="O3183" i="6"/>
  <c r="O3184" i="6"/>
  <c r="O3185" i="6"/>
  <c r="O3186" i="6"/>
  <c r="O3187" i="6"/>
  <c r="O3188" i="6"/>
  <c r="O3189" i="6"/>
  <c r="O3190" i="6"/>
  <c r="O3191" i="6"/>
  <c r="O3192" i="6"/>
  <c r="O3193" i="6"/>
  <c r="O3194" i="6"/>
  <c r="O3195" i="6"/>
  <c r="O3196" i="6"/>
  <c r="O3197" i="6"/>
  <c r="O3198" i="6"/>
  <c r="O3199" i="6"/>
  <c r="O3200" i="6"/>
  <c r="O3201" i="6"/>
  <c r="O3202" i="6"/>
  <c r="O3203" i="6"/>
  <c r="O3204" i="6"/>
  <c r="O3205" i="6"/>
  <c r="O3206" i="6"/>
  <c r="O3207" i="6"/>
  <c r="O3208" i="6"/>
  <c r="O3209" i="6"/>
  <c r="O3210" i="6"/>
  <c r="O3211" i="6"/>
  <c r="O3212" i="6"/>
  <c r="O3213" i="6"/>
  <c r="O3214" i="6"/>
  <c r="O3215" i="6"/>
  <c r="O3216" i="6"/>
  <c r="O3217" i="6"/>
  <c r="O3218" i="6"/>
  <c r="O3219" i="6"/>
  <c r="O3220" i="6"/>
  <c r="O3221" i="6"/>
  <c r="O3222" i="6"/>
  <c r="O3223" i="6"/>
  <c r="O3224" i="6"/>
  <c r="O3225" i="6"/>
  <c r="O3226" i="6"/>
  <c r="O3227" i="6"/>
  <c r="O3228" i="6"/>
  <c r="O3229" i="6"/>
  <c r="O3230" i="6"/>
  <c r="O3231" i="6"/>
  <c r="O3232" i="6"/>
  <c r="O3233" i="6"/>
  <c r="O3234" i="6"/>
  <c r="O3235" i="6"/>
  <c r="O3236" i="6"/>
  <c r="O3237" i="6"/>
  <c r="O3238" i="6"/>
  <c r="O3239" i="6"/>
  <c r="O3240" i="6"/>
  <c r="O3241" i="6"/>
  <c r="O3242" i="6"/>
  <c r="O3243" i="6"/>
  <c r="O3244" i="6"/>
  <c r="O3245" i="6"/>
  <c r="O3246" i="6"/>
  <c r="O3247" i="6"/>
  <c r="O3248" i="6"/>
  <c r="O3249" i="6"/>
  <c r="O3250" i="6"/>
  <c r="O3251" i="6"/>
  <c r="O3252" i="6"/>
  <c r="O3253" i="6"/>
  <c r="O3254" i="6"/>
  <c r="O3255" i="6"/>
  <c r="O3256" i="6"/>
  <c r="O3257" i="6"/>
  <c r="O3258" i="6"/>
  <c r="O3259" i="6"/>
  <c r="O3260" i="6"/>
  <c r="O3261" i="6"/>
  <c r="O3262" i="6"/>
  <c r="O3263" i="6"/>
  <c r="O3264" i="6"/>
  <c r="O3265" i="6"/>
  <c r="O3266" i="6"/>
  <c r="O3267" i="6"/>
  <c r="O3268" i="6"/>
  <c r="O3269" i="6"/>
  <c r="O3270" i="6"/>
  <c r="O3271" i="6"/>
  <c r="O3272" i="6"/>
  <c r="O3273" i="6"/>
  <c r="O3274" i="6"/>
  <c r="O3275" i="6"/>
  <c r="O3276" i="6"/>
  <c r="O3277" i="6"/>
  <c r="O3278" i="6"/>
  <c r="O3279" i="6"/>
  <c r="O3280" i="6"/>
  <c r="O3281" i="6"/>
  <c r="O3282" i="6"/>
  <c r="O3283" i="6"/>
  <c r="O3284" i="6"/>
  <c r="O3285" i="6"/>
  <c r="O3286" i="6"/>
  <c r="O3287" i="6"/>
  <c r="O3288" i="6"/>
  <c r="O3289" i="6"/>
  <c r="O3290" i="6"/>
  <c r="O3291" i="6"/>
  <c r="O3292" i="6"/>
  <c r="O3293" i="6"/>
  <c r="O3294" i="6"/>
  <c r="O3295" i="6"/>
  <c r="O3296" i="6"/>
  <c r="O3297" i="6"/>
  <c r="O3298" i="6"/>
  <c r="O3299" i="6"/>
  <c r="O3300" i="6"/>
  <c r="O3301" i="6"/>
  <c r="O3302" i="6"/>
  <c r="O3303" i="6"/>
  <c r="O3304" i="6"/>
  <c r="O3305" i="6"/>
  <c r="O3306" i="6"/>
  <c r="O3307" i="6"/>
  <c r="O3308" i="6"/>
  <c r="O3309" i="6"/>
  <c r="O3310" i="6"/>
  <c r="O3311" i="6"/>
  <c r="O3312" i="6"/>
  <c r="O3313" i="6"/>
  <c r="O3314" i="6"/>
  <c r="O3315" i="6"/>
  <c r="O3316" i="6"/>
  <c r="O3317" i="6"/>
  <c r="O3318" i="6"/>
  <c r="O3319" i="6"/>
  <c r="O3320" i="6"/>
  <c r="O3321" i="6"/>
  <c r="O3322" i="6"/>
  <c r="O3323" i="6"/>
  <c r="O3324" i="6"/>
  <c r="O3325" i="6"/>
  <c r="O3326" i="6"/>
  <c r="O3327" i="6"/>
  <c r="O3328" i="6"/>
  <c r="O3329" i="6"/>
  <c r="O3330" i="6"/>
  <c r="O3331" i="6"/>
  <c r="O3332" i="6"/>
  <c r="O3333" i="6"/>
  <c r="O3334" i="6"/>
  <c r="O3335" i="6"/>
  <c r="O3336" i="6"/>
  <c r="O3337" i="6"/>
  <c r="O3338" i="6"/>
  <c r="O3339" i="6"/>
  <c r="O3340" i="6"/>
  <c r="O3341" i="6"/>
  <c r="O3342" i="6"/>
  <c r="O3343" i="6"/>
  <c r="O3344" i="6"/>
  <c r="O3345" i="6"/>
  <c r="O3346" i="6"/>
  <c r="O3347" i="6"/>
  <c r="O3348" i="6"/>
  <c r="O3349" i="6"/>
  <c r="O3350" i="6"/>
  <c r="O3351" i="6"/>
  <c r="O3352" i="6"/>
  <c r="O3353" i="6"/>
  <c r="O3354" i="6"/>
  <c r="O3355" i="6"/>
  <c r="O3356" i="6"/>
  <c r="O3357" i="6"/>
  <c r="O3358" i="6"/>
  <c r="O3359" i="6"/>
  <c r="O3360" i="6"/>
  <c r="O3361" i="6"/>
  <c r="O3362" i="6"/>
  <c r="O3363" i="6"/>
  <c r="O3364" i="6"/>
  <c r="O3365" i="6"/>
  <c r="O3366" i="6"/>
  <c r="O3367" i="6"/>
  <c r="O3368" i="6"/>
  <c r="O3369" i="6"/>
  <c r="O3370" i="6"/>
  <c r="O3371" i="6"/>
  <c r="O3372" i="6"/>
  <c r="O3373" i="6"/>
  <c r="O3374" i="6"/>
  <c r="O3375" i="6"/>
  <c r="O3376" i="6"/>
  <c r="O3377" i="6"/>
  <c r="O3378" i="6"/>
  <c r="O3379" i="6"/>
  <c r="O3380" i="6"/>
  <c r="O3381" i="6"/>
  <c r="O3382" i="6"/>
  <c r="O3383" i="6"/>
  <c r="O3384" i="6"/>
  <c r="O3385" i="6"/>
  <c r="O3386" i="6"/>
  <c r="O3387" i="6"/>
  <c r="O3388" i="6"/>
  <c r="O3389" i="6"/>
  <c r="O3390" i="6"/>
  <c r="O3391" i="6"/>
  <c r="O3392" i="6"/>
  <c r="O3393" i="6"/>
  <c r="O3394" i="6"/>
  <c r="O3395" i="6"/>
  <c r="O3396" i="6"/>
  <c r="O3397" i="6"/>
  <c r="O3398" i="6"/>
  <c r="O3399" i="6"/>
  <c r="O3400" i="6"/>
  <c r="O3401" i="6"/>
  <c r="O3402" i="6"/>
  <c r="O3403" i="6"/>
  <c r="O3404" i="6"/>
  <c r="O3405" i="6"/>
  <c r="O3406" i="6"/>
  <c r="O3407" i="6"/>
  <c r="O3408" i="6"/>
  <c r="O3409" i="6"/>
  <c r="O3410" i="6"/>
  <c r="O3411" i="6"/>
  <c r="O3412" i="6"/>
  <c r="O3413" i="6"/>
  <c r="O3414" i="6"/>
  <c r="O3415" i="6"/>
  <c r="O3416" i="6"/>
  <c r="O3417" i="6"/>
  <c r="O3418" i="6"/>
  <c r="O3419" i="6"/>
  <c r="O3420" i="6"/>
  <c r="O3421" i="6"/>
  <c r="O3422" i="6"/>
  <c r="O3423" i="6"/>
  <c r="O3424" i="6"/>
  <c r="O3425" i="6"/>
  <c r="O3426" i="6"/>
  <c r="O3427" i="6"/>
  <c r="O3428" i="6"/>
  <c r="O3429" i="6"/>
  <c r="O3430" i="6"/>
  <c r="O3431" i="6"/>
  <c r="O3432" i="6"/>
  <c r="O3433" i="6"/>
  <c r="O3434" i="6"/>
  <c r="O3435" i="6"/>
  <c r="O3436" i="6"/>
  <c r="O3437" i="6"/>
  <c r="O3438" i="6"/>
  <c r="O3439" i="6"/>
  <c r="O3440" i="6"/>
  <c r="O3441" i="6"/>
  <c r="O3442" i="6"/>
  <c r="O3443" i="6"/>
  <c r="O3444" i="6"/>
  <c r="O3445" i="6"/>
  <c r="O3446" i="6"/>
  <c r="O3447" i="6"/>
  <c r="O3448" i="6"/>
  <c r="O3449" i="6"/>
  <c r="O3450" i="6"/>
  <c r="O3451" i="6"/>
  <c r="O3452" i="6"/>
  <c r="O3453" i="6"/>
  <c r="O3454" i="6"/>
  <c r="O3455" i="6"/>
  <c r="O3456" i="6"/>
  <c r="O3457" i="6"/>
  <c r="O3458" i="6"/>
  <c r="O3459" i="6"/>
  <c r="O3460" i="6"/>
  <c r="O3461" i="6"/>
  <c r="O3462" i="6"/>
  <c r="O3463" i="6"/>
  <c r="O3464" i="6"/>
  <c r="O3465" i="6"/>
  <c r="O3466" i="6"/>
  <c r="O3467" i="6"/>
  <c r="O3468" i="6"/>
  <c r="O3469" i="6"/>
  <c r="O3470" i="6"/>
  <c r="O3471" i="6"/>
  <c r="O3472" i="6"/>
  <c r="O3473" i="6"/>
  <c r="O3474" i="6"/>
  <c r="O3475" i="6"/>
  <c r="O3476" i="6"/>
  <c r="O3477" i="6"/>
  <c r="O3478" i="6"/>
  <c r="O3479" i="6"/>
  <c r="O3480" i="6"/>
  <c r="O3481" i="6"/>
  <c r="O3482" i="6"/>
  <c r="O3483" i="6"/>
  <c r="O3484" i="6"/>
  <c r="O3485" i="6"/>
  <c r="O3486" i="6"/>
  <c r="O3487" i="6"/>
  <c r="O3488" i="6"/>
  <c r="O3489" i="6"/>
  <c r="O3490" i="6"/>
  <c r="O3491" i="6"/>
  <c r="O3492" i="6"/>
  <c r="O3493" i="6"/>
  <c r="O3494" i="6"/>
  <c r="O3495" i="6"/>
  <c r="O3496" i="6"/>
  <c r="O3497" i="6"/>
  <c r="O3498" i="6"/>
  <c r="O3499" i="6"/>
  <c r="O3500" i="6"/>
  <c r="O3501" i="6"/>
  <c r="O3502" i="6"/>
  <c r="O3503" i="6"/>
  <c r="O3504" i="6"/>
  <c r="O3505" i="6"/>
  <c r="O3506" i="6"/>
  <c r="O3507" i="6"/>
  <c r="O3508" i="6"/>
  <c r="O3509" i="6"/>
  <c r="O3510" i="6"/>
  <c r="O3511" i="6"/>
  <c r="O3512" i="6"/>
  <c r="O3513" i="6"/>
  <c r="O3514" i="6"/>
  <c r="O3515" i="6"/>
  <c r="O3516" i="6"/>
  <c r="O3517" i="6"/>
  <c r="O3518" i="6"/>
  <c r="O3519" i="6"/>
  <c r="O3520" i="6"/>
  <c r="O3521" i="6"/>
  <c r="O3522" i="6"/>
  <c r="O3523" i="6"/>
  <c r="O3524" i="6"/>
  <c r="O3525" i="6"/>
  <c r="O3526" i="6"/>
  <c r="O3527" i="6"/>
  <c r="O3528" i="6"/>
  <c r="O3529" i="6"/>
  <c r="O3530" i="6"/>
  <c r="O3531" i="6"/>
  <c r="O3532" i="6"/>
  <c r="O3533" i="6"/>
  <c r="O3534" i="6"/>
  <c r="O3535" i="6"/>
  <c r="O3536" i="6"/>
  <c r="O3537" i="6"/>
  <c r="O3538" i="6"/>
  <c r="O3539" i="6"/>
  <c r="O3540" i="6"/>
  <c r="O3541" i="6"/>
  <c r="O3542" i="6"/>
  <c r="O3543" i="6"/>
  <c r="O3544" i="6"/>
  <c r="O3545" i="6"/>
  <c r="O3546" i="6"/>
  <c r="O3547" i="6"/>
  <c r="O3548" i="6"/>
  <c r="O3549" i="6"/>
  <c r="O3550" i="6"/>
  <c r="O3551" i="6"/>
  <c r="O3552" i="6"/>
  <c r="O3553" i="6"/>
  <c r="O3554" i="6"/>
  <c r="O3555" i="6"/>
  <c r="O3556" i="6"/>
  <c r="O3557" i="6"/>
  <c r="O3558" i="6"/>
  <c r="O3559" i="6"/>
  <c r="O3560" i="6"/>
  <c r="O3561" i="6"/>
  <c r="O3562" i="6"/>
  <c r="O3563" i="6"/>
  <c r="O3564" i="6"/>
  <c r="O3565" i="6"/>
  <c r="O3566" i="6"/>
  <c r="O3567" i="6"/>
  <c r="O3568" i="6"/>
  <c r="O3569" i="6"/>
  <c r="O3570" i="6"/>
  <c r="O3571" i="6"/>
  <c r="O3572" i="6"/>
  <c r="O3573" i="6"/>
  <c r="O3574" i="6"/>
  <c r="O3575" i="6"/>
  <c r="O3576" i="6"/>
  <c r="O3577" i="6"/>
  <c r="O3578" i="6"/>
  <c r="O3579" i="6"/>
  <c r="O3580" i="6"/>
  <c r="O3581" i="6"/>
  <c r="O3582" i="6"/>
  <c r="O3583" i="6"/>
  <c r="O3584" i="6"/>
  <c r="O3585" i="6"/>
  <c r="O3586" i="6"/>
  <c r="O3587" i="6"/>
  <c r="O3588" i="6"/>
  <c r="O3589" i="6"/>
  <c r="O3590" i="6"/>
  <c r="O3591" i="6"/>
  <c r="O3592" i="6"/>
  <c r="O3593" i="6"/>
  <c r="O3594" i="6"/>
  <c r="O3595" i="6"/>
  <c r="O3596" i="6"/>
  <c r="O3597" i="6"/>
  <c r="O3598" i="6"/>
  <c r="O3599" i="6"/>
  <c r="O3600" i="6"/>
  <c r="O3601" i="6"/>
  <c r="O3602" i="6"/>
  <c r="O3603" i="6"/>
  <c r="O3604" i="6"/>
  <c r="O3605" i="6"/>
  <c r="O3606" i="6"/>
  <c r="O3607" i="6"/>
  <c r="O3608" i="6"/>
  <c r="O3609" i="6"/>
  <c r="O3610" i="6"/>
  <c r="O3611" i="6"/>
  <c r="O3612" i="6"/>
  <c r="O3613" i="6"/>
  <c r="O3614" i="6"/>
  <c r="O3615" i="6"/>
  <c r="O3616" i="6"/>
  <c r="O3617" i="6"/>
  <c r="O3618" i="6"/>
  <c r="O3619" i="6"/>
  <c r="O3620" i="6"/>
  <c r="O3621" i="6"/>
  <c r="O3622" i="6"/>
  <c r="O3623" i="6"/>
  <c r="O3624" i="6"/>
  <c r="O3625" i="6"/>
  <c r="O3626" i="6"/>
  <c r="O3627" i="6"/>
  <c r="O3628" i="6"/>
  <c r="O3629" i="6"/>
  <c r="O3630" i="6"/>
  <c r="O3631" i="6"/>
  <c r="O3632" i="6"/>
  <c r="O3633" i="6"/>
  <c r="O3634" i="6"/>
  <c r="O3635" i="6"/>
  <c r="O3636" i="6"/>
  <c r="O3637" i="6"/>
  <c r="O3638" i="6"/>
  <c r="O3639" i="6"/>
  <c r="O3640" i="6"/>
  <c r="O3641" i="6"/>
  <c r="O3642" i="6"/>
  <c r="O3643" i="6"/>
  <c r="O3644" i="6"/>
  <c r="O3645" i="6"/>
  <c r="O3646" i="6"/>
  <c r="O3647" i="6"/>
  <c r="O3648" i="6"/>
  <c r="O3649" i="6"/>
  <c r="O3650" i="6"/>
  <c r="O3651" i="6"/>
  <c r="O3652" i="6"/>
  <c r="O3653" i="6"/>
  <c r="O3654" i="6"/>
  <c r="O3655" i="6"/>
  <c r="O3656" i="6"/>
  <c r="O3657" i="6"/>
  <c r="O3658" i="6"/>
  <c r="O3659" i="6"/>
  <c r="O3660" i="6"/>
  <c r="O3661" i="6"/>
  <c r="O3662" i="6"/>
  <c r="O3663" i="6"/>
  <c r="O3664" i="6"/>
  <c r="O3665" i="6"/>
  <c r="O3666" i="6"/>
  <c r="O3667" i="6"/>
  <c r="O3668" i="6"/>
  <c r="O3669" i="6"/>
  <c r="O3670" i="6"/>
  <c r="O3671" i="6"/>
  <c r="O3672" i="6"/>
  <c r="O3673" i="6"/>
  <c r="O3674" i="6"/>
  <c r="O3675" i="6"/>
  <c r="O3676" i="6"/>
  <c r="O3677" i="6"/>
  <c r="O3678" i="6"/>
  <c r="O3679" i="6"/>
  <c r="O3680" i="6"/>
  <c r="O3681" i="6"/>
  <c r="O3682" i="6"/>
  <c r="O3683" i="6"/>
  <c r="O3684" i="6"/>
  <c r="O3685" i="6"/>
  <c r="O3686" i="6"/>
  <c r="O3687" i="6"/>
  <c r="O3688" i="6"/>
  <c r="O3689" i="6"/>
  <c r="O3690" i="6"/>
  <c r="O3691" i="6"/>
  <c r="O3692" i="6"/>
  <c r="O3693" i="6"/>
  <c r="O3694" i="6"/>
  <c r="O3695" i="6"/>
  <c r="O3696" i="6"/>
  <c r="O3697" i="6"/>
  <c r="O3698" i="6"/>
  <c r="O3699" i="6"/>
  <c r="O3700" i="6"/>
  <c r="O3701" i="6"/>
  <c r="O3702" i="6"/>
  <c r="O3703" i="6"/>
  <c r="O3704" i="6"/>
  <c r="O3705" i="6"/>
  <c r="O3706" i="6"/>
  <c r="O3707" i="6"/>
  <c r="O3708" i="6"/>
  <c r="O3709" i="6"/>
  <c r="O3710" i="6"/>
  <c r="O3711" i="6"/>
  <c r="O3712" i="6"/>
  <c r="O3713" i="6"/>
  <c r="O3714" i="6"/>
  <c r="O3715" i="6"/>
  <c r="O3716" i="6"/>
  <c r="O3717" i="6"/>
  <c r="O3718" i="6"/>
  <c r="O3719" i="6"/>
  <c r="O3720" i="6"/>
  <c r="O3721" i="6"/>
  <c r="O3722" i="6"/>
  <c r="O3723" i="6"/>
  <c r="O3724" i="6"/>
  <c r="O3725" i="6"/>
  <c r="O3726" i="6"/>
  <c r="O3727" i="6"/>
  <c r="O3728" i="6"/>
  <c r="O3729" i="6"/>
  <c r="O3730" i="6"/>
  <c r="O3731" i="6"/>
  <c r="O3732" i="6"/>
  <c r="O3733" i="6"/>
  <c r="O3734" i="6"/>
  <c r="O3735" i="6"/>
  <c r="O3736" i="6"/>
  <c r="O3737" i="6"/>
  <c r="O3738" i="6"/>
  <c r="O3739" i="6"/>
  <c r="O3740" i="6"/>
  <c r="O3741" i="6"/>
  <c r="O3742" i="6"/>
  <c r="O3743" i="6"/>
  <c r="O3744" i="6"/>
  <c r="O3745" i="6"/>
  <c r="O3746" i="6"/>
  <c r="O3747" i="6"/>
  <c r="O3748" i="6"/>
  <c r="O3749" i="6"/>
  <c r="O3750" i="6"/>
  <c r="O3751" i="6"/>
  <c r="O3752" i="6"/>
  <c r="O3753" i="6"/>
  <c r="O3754" i="6"/>
  <c r="O3755" i="6"/>
  <c r="O3756" i="6"/>
  <c r="O3757" i="6"/>
  <c r="O3758" i="6"/>
  <c r="O3759" i="6"/>
  <c r="O3760" i="6"/>
  <c r="O3761" i="6"/>
  <c r="O3762" i="6"/>
  <c r="O3763" i="6"/>
  <c r="O3764" i="6"/>
  <c r="O3765" i="6"/>
  <c r="O3766" i="6"/>
  <c r="O3767" i="6"/>
  <c r="O3768" i="6"/>
  <c r="O3769" i="6"/>
  <c r="O3770" i="6"/>
  <c r="O3771" i="6"/>
  <c r="O3772" i="6"/>
  <c r="O3773" i="6"/>
  <c r="O3774" i="6"/>
  <c r="O3775" i="6"/>
  <c r="O3776" i="6"/>
  <c r="O3777" i="6"/>
  <c r="O3778" i="6"/>
  <c r="O3779" i="6"/>
  <c r="O3780" i="6"/>
  <c r="O3781" i="6"/>
  <c r="O3782" i="6"/>
  <c r="O3783" i="6"/>
  <c r="O3784" i="6"/>
  <c r="O3785" i="6"/>
  <c r="O3786" i="6"/>
  <c r="O3787" i="6"/>
  <c r="O3788" i="6"/>
  <c r="O3789" i="6"/>
  <c r="O3790" i="6"/>
  <c r="O3791" i="6"/>
  <c r="O3792" i="6"/>
  <c r="O3793" i="6"/>
  <c r="O3794" i="6"/>
  <c r="O3795" i="6"/>
  <c r="O3796" i="6"/>
  <c r="O3797" i="6"/>
  <c r="O3798" i="6"/>
  <c r="O3799" i="6"/>
  <c r="O3800" i="6"/>
  <c r="O3801" i="6"/>
  <c r="O3802" i="6"/>
  <c r="O3803" i="6"/>
  <c r="O3804" i="6"/>
  <c r="O3805" i="6"/>
  <c r="O3806" i="6"/>
  <c r="O3807" i="6"/>
  <c r="O3808" i="6"/>
  <c r="O3809" i="6"/>
  <c r="O3810" i="6"/>
  <c r="O3811" i="6"/>
  <c r="O3812" i="6"/>
  <c r="O3813" i="6"/>
  <c r="O3814" i="6"/>
  <c r="O3815" i="6"/>
  <c r="O3816" i="6"/>
  <c r="O3817" i="6"/>
  <c r="O3818" i="6"/>
  <c r="O3819" i="6"/>
  <c r="O3820" i="6"/>
  <c r="O3821" i="6"/>
  <c r="O3822" i="6"/>
  <c r="O3823" i="6"/>
  <c r="O3824" i="6"/>
  <c r="O3825" i="6"/>
  <c r="O3826" i="6"/>
  <c r="O3827" i="6"/>
  <c r="O3828" i="6"/>
  <c r="O3829" i="6"/>
  <c r="O3830" i="6"/>
  <c r="O3831" i="6"/>
  <c r="O3832" i="6"/>
  <c r="O3833" i="6"/>
  <c r="O3834" i="6"/>
  <c r="O3835" i="6"/>
  <c r="O3836" i="6"/>
  <c r="O3837" i="6"/>
  <c r="O3838" i="6"/>
  <c r="O3839" i="6"/>
  <c r="O3840" i="6"/>
  <c r="O3841" i="6"/>
  <c r="O3842" i="6"/>
  <c r="O3843" i="6"/>
  <c r="O3844" i="6"/>
  <c r="O3845" i="6"/>
  <c r="O3846" i="6"/>
  <c r="O3847" i="6"/>
  <c r="O3848" i="6"/>
  <c r="O3849" i="6"/>
  <c r="O3850" i="6"/>
  <c r="O3851" i="6"/>
  <c r="O3852" i="6"/>
  <c r="O3853" i="6"/>
  <c r="O3854" i="6"/>
  <c r="O3855" i="6"/>
  <c r="O3856" i="6"/>
  <c r="O3857" i="6"/>
  <c r="O3858" i="6"/>
  <c r="O3859" i="6"/>
  <c r="O3860" i="6"/>
  <c r="O3861" i="6"/>
  <c r="O3862" i="6"/>
  <c r="O3863" i="6"/>
  <c r="O3864" i="6"/>
  <c r="O3865" i="6"/>
  <c r="O3866" i="6"/>
  <c r="O3867" i="6"/>
  <c r="O3868" i="6"/>
  <c r="O3869" i="6"/>
  <c r="O3870" i="6"/>
  <c r="O3871" i="6"/>
  <c r="O3872" i="6"/>
  <c r="O3873" i="6"/>
  <c r="O3874" i="6"/>
  <c r="O3875" i="6"/>
  <c r="O3876" i="6"/>
  <c r="O3877" i="6"/>
  <c r="O3878" i="6"/>
  <c r="O3879" i="6"/>
  <c r="O3880" i="6"/>
  <c r="O3881" i="6"/>
  <c r="O3882" i="6"/>
  <c r="O3883" i="6"/>
  <c r="O3884" i="6"/>
  <c r="O3885" i="6"/>
  <c r="O3886" i="6"/>
  <c r="O3887" i="6"/>
  <c r="O3888" i="6"/>
  <c r="O3889" i="6"/>
  <c r="O3890" i="6"/>
  <c r="O3891" i="6"/>
  <c r="O3892" i="6"/>
  <c r="O3893" i="6"/>
  <c r="O3894" i="6"/>
  <c r="O3895" i="6"/>
  <c r="O3896" i="6"/>
  <c r="O3897" i="6"/>
  <c r="O3898" i="6"/>
  <c r="O3899" i="6"/>
  <c r="O3900" i="6"/>
  <c r="O3901" i="6"/>
  <c r="O3902" i="6"/>
  <c r="O3903" i="6"/>
  <c r="O3904" i="6"/>
  <c r="O3905" i="6"/>
  <c r="O3906" i="6"/>
  <c r="O3907" i="6"/>
  <c r="O3908" i="6"/>
  <c r="O3909" i="6"/>
  <c r="O3910" i="6"/>
  <c r="O3911" i="6"/>
  <c r="O3912" i="6"/>
  <c r="O3913" i="6"/>
  <c r="O3914" i="6"/>
  <c r="O3915" i="6"/>
  <c r="O3916" i="6"/>
  <c r="O3917" i="6"/>
  <c r="O3918" i="6"/>
  <c r="O3919" i="6"/>
  <c r="O3920" i="6"/>
  <c r="O3921" i="6"/>
  <c r="O3922" i="6"/>
  <c r="O3923" i="6"/>
  <c r="O3924" i="6"/>
  <c r="O3925" i="6"/>
  <c r="O3926" i="6"/>
  <c r="O3927" i="6"/>
  <c r="O3928" i="6"/>
  <c r="O3929" i="6"/>
  <c r="O3930" i="6"/>
  <c r="O3931" i="6"/>
  <c r="O3932" i="6"/>
  <c r="O3933" i="6"/>
  <c r="O3934" i="6"/>
  <c r="O3935" i="6"/>
  <c r="O3936" i="6"/>
  <c r="O3937" i="6"/>
  <c r="O3938" i="6"/>
  <c r="O3939" i="6"/>
  <c r="O3940" i="6"/>
  <c r="O3941" i="6"/>
  <c r="O3942" i="6"/>
  <c r="O3943" i="6"/>
  <c r="O3944" i="6"/>
  <c r="O3945" i="6"/>
  <c r="O3946" i="6"/>
  <c r="O3947" i="6"/>
  <c r="O3948" i="6"/>
  <c r="O3949" i="6"/>
  <c r="O3950" i="6"/>
  <c r="O3951" i="6"/>
  <c r="O3952" i="6"/>
  <c r="O3953" i="6"/>
  <c r="O3954" i="6"/>
  <c r="O3955" i="6"/>
  <c r="O3956" i="6"/>
  <c r="O3957" i="6"/>
  <c r="O3958" i="6"/>
  <c r="O3959" i="6"/>
  <c r="O3960" i="6"/>
  <c r="O3961" i="6"/>
  <c r="O3962" i="6"/>
  <c r="O3963" i="6"/>
  <c r="O3964" i="6"/>
  <c r="O3965" i="6"/>
  <c r="O3966" i="6"/>
  <c r="O3967" i="6"/>
  <c r="O3968" i="6"/>
  <c r="O3969" i="6"/>
  <c r="O3970" i="6"/>
  <c r="O3971" i="6"/>
  <c r="O3972" i="6"/>
  <c r="O3973" i="6"/>
  <c r="O3974" i="6"/>
  <c r="O3975" i="6"/>
  <c r="O3976" i="6"/>
  <c r="O3977" i="6"/>
  <c r="O3978" i="6"/>
  <c r="O3979" i="6"/>
  <c r="O3980" i="6"/>
  <c r="O3981" i="6"/>
  <c r="O3982" i="6"/>
  <c r="O3983" i="6"/>
  <c r="O3984" i="6"/>
  <c r="O3985" i="6"/>
  <c r="O3986" i="6"/>
  <c r="O3987" i="6"/>
  <c r="O3988" i="6"/>
  <c r="O3989" i="6"/>
  <c r="O3990" i="6"/>
  <c r="O3991" i="6"/>
  <c r="O3992" i="6"/>
  <c r="O3993" i="6"/>
  <c r="O3994" i="6"/>
  <c r="O3995" i="6"/>
  <c r="O3996" i="6"/>
  <c r="O3997" i="6"/>
  <c r="O3998" i="6"/>
  <c r="O3999" i="6"/>
  <c r="O4000" i="6"/>
  <c r="O4001" i="6"/>
  <c r="O4002" i="6"/>
  <c r="O4003" i="6"/>
  <c r="O4004" i="6"/>
  <c r="O4005" i="6"/>
  <c r="O4006" i="6"/>
  <c r="O4007" i="6"/>
  <c r="O4008" i="6"/>
  <c r="O4009" i="6"/>
  <c r="O4010" i="6"/>
  <c r="O4011" i="6"/>
  <c r="O4012" i="6"/>
  <c r="O4013" i="6"/>
  <c r="O4014" i="6"/>
  <c r="O4015" i="6"/>
  <c r="O4016" i="6"/>
  <c r="O4017" i="6"/>
  <c r="O4018" i="6"/>
  <c r="O4019" i="6"/>
  <c r="O4020" i="6"/>
  <c r="O4021" i="6"/>
  <c r="O4022" i="6"/>
  <c r="O4023" i="6"/>
  <c r="O4024" i="6"/>
  <c r="O4025" i="6"/>
  <c r="O4026" i="6"/>
  <c r="O4027" i="6"/>
  <c r="O4028" i="6"/>
  <c r="O4029" i="6"/>
  <c r="O4030" i="6"/>
  <c r="O4031" i="6"/>
  <c r="O4032" i="6"/>
  <c r="O4033" i="6"/>
  <c r="O4034" i="6"/>
  <c r="O4035" i="6"/>
  <c r="O4036" i="6"/>
  <c r="O4037" i="6"/>
  <c r="O4038" i="6"/>
  <c r="O4039" i="6"/>
  <c r="O4040" i="6"/>
  <c r="O4041" i="6"/>
  <c r="O4042" i="6"/>
  <c r="O4043" i="6"/>
  <c r="O4044" i="6"/>
  <c r="O4045" i="6"/>
  <c r="O4046" i="6"/>
  <c r="O4047" i="6"/>
  <c r="O4048" i="6"/>
  <c r="O4049" i="6"/>
  <c r="O4050" i="6"/>
  <c r="O4051" i="6"/>
  <c r="O4052" i="6"/>
  <c r="O4053" i="6"/>
  <c r="O4054" i="6"/>
  <c r="O4055" i="6"/>
  <c r="O4056" i="6"/>
  <c r="O4057" i="6"/>
  <c r="O4058" i="6"/>
  <c r="O4059" i="6"/>
  <c r="O4060" i="6"/>
  <c r="O4061" i="6"/>
  <c r="O4062" i="6"/>
  <c r="O4063" i="6"/>
  <c r="O4064" i="6"/>
  <c r="O4065" i="6"/>
  <c r="O4066" i="6"/>
  <c r="O4067" i="6"/>
  <c r="O4068" i="6"/>
  <c r="O4069" i="6"/>
  <c r="O4070" i="6"/>
  <c r="O4071" i="6"/>
  <c r="O4072" i="6"/>
  <c r="O4073" i="6"/>
  <c r="O4074" i="6"/>
  <c r="O4075" i="6"/>
  <c r="O4076" i="6"/>
  <c r="O4077" i="6"/>
  <c r="O4078" i="6"/>
  <c r="O4079" i="6"/>
  <c r="O4080" i="6"/>
  <c r="O4081" i="6"/>
  <c r="O4082" i="6"/>
  <c r="O4083" i="6"/>
  <c r="O4084" i="6"/>
  <c r="O4085" i="6"/>
  <c r="O4086" i="6"/>
  <c r="O4087" i="6"/>
  <c r="O4088" i="6"/>
  <c r="O4089" i="6"/>
  <c r="O4090" i="6"/>
  <c r="O4091" i="6"/>
  <c r="O4092" i="6"/>
  <c r="O4093" i="6"/>
  <c r="O4094" i="6"/>
  <c r="O4095" i="6"/>
  <c r="O4096" i="6"/>
  <c r="O4097" i="6"/>
  <c r="O4098" i="6"/>
  <c r="O4099" i="6"/>
  <c r="O4100" i="6"/>
  <c r="O4101" i="6"/>
  <c r="O4102" i="6"/>
  <c r="O4103" i="6"/>
  <c r="O4104" i="6"/>
  <c r="O4105" i="6"/>
  <c r="O4106" i="6"/>
  <c r="O4107" i="6"/>
  <c r="O4108" i="6"/>
  <c r="O4109" i="6"/>
  <c r="O4110" i="6"/>
  <c r="O4111" i="6"/>
  <c r="O4112" i="6"/>
  <c r="O4113" i="6"/>
  <c r="O4114" i="6"/>
  <c r="O4115" i="6"/>
  <c r="O4116" i="6"/>
  <c r="O4117" i="6"/>
  <c r="O4118" i="6"/>
  <c r="O4119" i="6"/>
  <c r="O4120" i="6"/>
  <c r="O4121" i="6"/>
  <c r="O4122" i="6"/>
  <c r="O4123" i="6"/>
  <c r="O4124" i="6"/>
  <c r="O4125" i="6"/>
  <c r="O4126" i="6"/>
  <c r="O4127" i="6"/>
  <c r="O4128" i="6"/>
  <c r="O4129" i="6"/>
  <c r="O4130" i="6"/>
  <c r="O4131" i="6"/>
  <c r="O4132" i="6"/>
  <c r="O4133" i="6"/>
  <c r="O4134" i="6"/>
  <c r="O4135" i="6"/>
  <c r="O4136" i="6"/>
  <c r="O4137" i="6"/>
  <c r="O4138" i="6"/>
  <c r="O4139" i="6"/>
  <c r="O4140" i="6"/>
  <c r="O4141" i="6"/>
  <c r="O4142" i="6"/>
  <c r="O4143" i="6"/>
  <c r="O4144" i="6"/>
  <c r="O4145" i="6"/>
  <c r="O4146" i="6"/>
  <c r="O4147" i="6"/>
  <c r="O4148" i="6"/>
  <c r="O4149" i="6"/>
  <c r="O4150" i="6"/>
  <c r="O4151" i="6"/>
  <c r="O4152" i="6"/>
  <c r="O4153" i="6"/>
  <c r="O4154" i="6"/>
  <c r="O4155" i="6"/>
  <c r="O4156" i="6"/>
  <c r="O4157" i="6"/>
  <c r="O4158" i="6"/>
  <c r="O4159" i="6"/>
  <c r="O4160" i="6"/>
  <c r="O4161" i="6"/>
  <c r="O4162" i="6"/>
  <c r="O4163" i="6"/>
  <c r="O4164" i="6"/>
  <c r="O4165" i="6"/>
  <c r="O4166" i="6"/>
  <c r="O4167" i="6"/>
  <c r="O4168" i="6"/>
  <c r="O4169" i="6"/>
  <c r="O4170" i="6"/>
  <c r="O4171" i="6"/>
  <c r="O4172" i="6"/>
  <c r="O4173" i="6"/>
  <c r="O4174" i="6"/>
  <c r="O4175" i="6"/>
  <c r="O4176" i="6"/>
  <c r="O4177" i="6"/>
  <c r="O4178" i="6"/>
  <c r="O4179" i="6"/>
  <c r="O4180" i="6"/>
  <c r="O4181" i="6"/>
  <c r="O4182" i="6"/>
  <c r="O4183" i="6"/>
  <c r="O4184" i="6"/>
  <c r="O4185" i="6"/>
  <c r="O4186" i="6"/>
  <c r="O4187" i="6"/>
  <c r="O4188" i="6"/>
  <c r="O4189" i="6"/>
  <c r="O4190" i="6"/>
  <c r="O4191" i="6"/>
  <c r="O4192" i="6"/>
  <c r="O4193" i="6"/>
  <c r="O4194" i="6"/>
  <c r="O4195" i="6"/>
  <c r="O4196" i="6"/>
  <c r="O4197" i="6"/>
  <c r="O4198" i="6"/>
  <c r="O4199" i="6"/>
  <c r="O4200" i="6"/>
  <c r="O4201" i="6"/>
  <c r="O4202" i="6"/>
  <c r="O4203" i="6"/>
  <c r="O4204" i="6"/>
  <c r="O4205" i="6"/>
  <c r="O4206" i="6"/>
  <c r="O4207" i="6"/>
  <c r="O4208" i="6"/>
  <c r="O4209" i="6"/>
  <c r="O4210" i="6"/>
  <c r="O4211" i="6"/>
  <c r="O4212" i="6"/>
  <c r="O4213" i="6"/>
  <c r="O4214" i="6"/>
  <c r="O4215" i="6"/>
  <c r="O4216" i="6"/>
  <c r="O4217" i="6"/>
  <c r="O4218" i="6"/>
  <c r="O4219" i="6"/>
  <c r="O4220" i="6"/>
  <c r="O4221" i="6"/>
  <c r="O4222" i="6"/>
  <c r="O4223" i="6"/>
  <c r="O4224" i="6"/>
  <c r="O4225" i="6"/>
  <c r="O4226" i="6"/>
  <c r="O4227" i="6"/>
  <c r="O4228" i="6"/>
  <c r="O4229" i="6"/>
  <c r="O4230" i="6"/>
  <c r="O4231" i="6"/>
  <c r="O4232" i="6"/>
  <c r="O4233" i="6"/>
  <c r="O4234" i="6"/>
  <c r="O4235" i="6"/>
  <c r="O4236" i="6"/>
  <c r="O4237" i="6"/>
  <c r="O4238" i="6"/>
  <c r="O4239" i="6"/>
  <c r="O4240" i="6"/>
  <c r="O4241" i="6"/>
  <c r="O4242" i="6"/>
  <c r="O4243" i="6"/>
  <c r="O4244" i="6"/>
  <c r="O4245" i="6"/>
  <c r="O4246" i="6"/>
  <c r="O4247" i="6"/>
  <c r="O4248" i="6"/>
  <c r="O4249" i="6"/>
  <c r="O4250" i="6"/>
  <c r="O4251" i="6"/>
  <c r="O4252" i="6"/>
  <c r="O4253" i="6"/>
  <c r="O4254" i="6"/>
  <c r="O4255" i="6"/>
  <c r="O4256" i="6"/>
  <c r="O4257" i="6"/>
  <c r="O4258" i="6"/>
  <c r="O4259" i="6"/>
  <c r="O4260" i="6"/>
  <c r="O4261" i="6"/>
  <c r="O4262" i="6"/>
  <c r="O4263" i="6"/>
  <c r="O4264" i="6"/>
  <c r="O4265" i="6"/>
  <c r="O4266" i="6"/>
  <c r="O4267" i="6"/>
  <c r="O4268" i="6"/>
  <c r="O4269" i="6"/>
  <c r="O4270" i="6"/>
  <c r="O4271" i="6"/>
  <c r="O4272" i="6"/>
  <c r="O4273" i="6"/>
  <c r="O4274" i="6"/>
  <c r="O4275" i="6"/>
  <c r="O4276" i="6"/>
  <c r="O4277" i="6"/>
  <c r="O4278" i="6"/>
  <c r="O4279" i="6"/>
  <c r="O4280" i="6"/>
  <c r="O4281" i="6"/>
  <c r="O4282" i="6"/>
  <c r="O4283" i="6"/>
  <c r="O4284" i="6"/>
  <c r="O4285" i="6"/>
  <c r="O4286" i="6"/>
  <c r="O4287" i="6"/>
  <c r="O4288" i="6"/>
  <c r="O4289" i="6"/>
  <c r="O4290" i="6"/>
  <c r="O4291" i="6"/>
  <c r="O4292" i="6"/>
  <c r="O4293" i="6"/>
  <c r="O4294" i="6"/>
  <c r="O4295" i="6"/>
  <c r="O4296" i="6"/>
  <c r="O4297" i="6"/>
  <c r="O4298" i="6"/>
  <c r="O4299" i="6"/>
  <c r="O4300" i="6"/>
  <c r="O4301" i="6"/>
  <c r="O4302" i="6"/>
  <c r="O4303" i="6"/>
  <c r="O4304" i="6"/>
  <c r="O4305" i="6"/>
  <c r="O4306" i="6"/>
  <c r="O4307" i="6"/>
  <c r="O4308" i="6"/>
  <c r="O4309" i="6"/>
  <c r="O4310" i="6"/>
  <c r="O4311" i="6"/>
  <c r="O4312" i="6"/>
  <c r="O4313" i="6"/>
  <c r="O4314" i="6"/>
  <c r="O4315" i="6"/>
  <c r="O4316" i="6"/>
  <c r="O4317" i="6"/>
  <c r="O4318" i="6"/>
  <c r="O4319" i="6"/>
  <c r="O4320" i="6"/>
  <c r="O4321" i="6"/>
  <c r="O4322" i="6"/>
  <c r="O4323" i="6"/>
  <c r="O4324" i="6"/>
  <c r="O4325" i="6"/>
  <c r="O4326" i="6"/>
  <c r="O4327" i="6"/>
  <c r="O4328" i="6"/>
  <c r="O4329" i="6"/>
  <c r="O4330" i="6"/>
  <c r="O4331" i="6"/>
  <c r="O4332" i="6"/>
  <c r="O4333" i="6"/>
  <c r="O4334" i="6"/>
  <c r="O4335" i="6"/>
  <c r="O4336" i="6"/>
  <c r="O4337" i="6"/>
  <c r="O4338" i="6"/>
  <c r="O4339" i="6"/>
  <c r="O4340" i="6"/>
  <c r="O4341" i="6"/>
  <c r="O4342" i="6"/>
  <c r="O4343" i="6"/>
  <c r="O4344" i="6"/>
  <c r="O4345" i="6"/>
  <c r="O4346" i="6"/>
  <c r="O4347" i="6"/>
  <c r="O4348" i="6"/>
  <c r="O4349" i="6"/>
  <c r="O4350" i="6"/>
  <c r="O4351" i="6"/>
  <c r="O4352" i="6"/>
  <c r="O4353" i="6"/>
  <c r="O4354" i="6"/>
  <c r="O4355" i="6"/>
  <c r="O4356" i="6"/>
  <c r="O4357" i="6"/>
  <c r="O4358" i="6"/>
  <c r="O4359" i="6"/>
  <c r="O4360" i="6"/>
  <c r="O4361" i="6"/>
  <c r="O4362" i="6"/>
  <c r="O4363" i="6"/>
  <c r="O4364" i="6"/>
  <c r="O4365" i="6"/>
  <c r="O4366" i="6"/>
  <c r="O4367" i="6"/>
  <c r="O4368" i="6"/>
  <c r="O4369" i="6"/>
  <c r="O4370" i="6"/>
  <c r="O4371" i="6"/>
  <c r="O4372" i="6"/>
  <c r="O4373" i="6"/>
  <c r="O4374" i="6"/>
  <c r="O4375" i="6"/>
  <c r="O4376" i="6"/>
  <c r="O4377" i="6"/>
  <c r="O4378" i="6"/>
  <c r="O4379" i="6"/>
  <c r="O4380" i="6"/>
  <c r="O4381" i="6"/>
  <c r="O4382" i="6"/>
  <c r="O4383" i="6"/>
  <c r="O4384" i="6"/>
  <c r="O4385" i="6"/>
  <c r="O4386" i="6"/>
  <c r="O4387" i="6"/>
  <c r="O4388" i="6"/>
  <c r="O4389" i="6"/>
  <c r="O4390" i="6"/>
  <c r="O4391" i="6"/>
  <c r="O4392" i="6"/>
  <c r="O4393" i="6"/>
  <c r="O4394" i="6"/>
  <c r="O4395" i="6"/>
  <c r="O4396" i="6"/>
  <c r="O4397" i="6"/>
  <c r="O4398" i="6"/>
  <c r="O4399" i="6"/>
  <c r="O4400" i="6"/>
  <c r="O4401" i="6"/>
  <c r="O4402" i="6"/>
  <c r="O4403" i="6"/>
  <c r="O4404" i="6"/>
  <c r="O4405" i="6"/>
  <c r="O4406" i="6"/>
  <c r="O4407" i="6"/>
  <c r="O4408" i="6"/>
  <c r="O4409" i="6"/>
  <c r="O4410" i="6"/>
  <c r="O4411" i="6"/>
  <c r="O4412" i="6"/>
  <c r="O4413" i="6"/>
  <c r="O4414" i="6"/>
  <c r="O4415" i="6"/>
  <c r="O4416" i="6"/>
  <c r="O4417" i="6"/>
  <c r="O4418" i="6"/>
  <c r="O4419" i="6"/>
  <c r="O4420" i="6"/>
  <c r="O4421" i="6"/>
  <c r="O4422" i="6"/>
  <c r="O4423" i="6"/>
  <c r="O4424" i="6"/>
  <c r="O4425" i="6"/>
  <c r="O4426" i="6"/>
  <c r="O4427" i="6"/>
  <c r="O4428" i="6"/>
  <c r="O4429" i="6"/>
  <c r="O4430" i="6"/>
  <c r="O4431" i="6"/>
  <c r="O4432" i="6"/>
  <c r="O4433" i="6"/>
  <c r="O4434" i="6"/>
  <c r="O4435" i="6"/>
  <c r="O4436" i="6"/>
  <c r="O4437" i="6"/>
  <c r="O4438" i="6"/>
  <c r="O4439" i="6"/>
  <c r="O4440" i="6"/>
  <c r="O4441" i="6"/>
  <c r="O4442" i="6"/>
  <c r="O4443" i="6"/>
  <c r="O4444" i="6"/>
  <c r="O4445" i="6"/>
  <c r="O4446" i="6"/>
  <c r="O4447" i="6"/>
  <c r="O4448" i="6"/>
  <c r="O4449" i="6"/>
  <c r="O4450" i="6"/>
  <c r="O4451" i="6"/>
  <c r="O4452" i="6"/>
  <c r="O4453" i="6"/>
  <c r="O4454" i="6"/>
  <c r="O4455" i="6"/>
  <c r="O4456" i="6"/>
  <c r="O4457" i="6"/>
  <c r="O4458" i="6"/>
  <c r="O4459" i="6"/>
  <c r="O4460" i="6"/>
  <c r="O4461" i="6"/>
  <c r="O4462" i="6"/>
  <c r="O4463" i="6"/>
  <c r="O4464" i="6"/>
  <c r="O4465" i="6"/>
  <c r="O4466" i="6"/>
  <c r="O4467" i="6"/>
  <c r="O4468" i="6"/>
  <c r="O4469" i="6"/>
  <c r="O4470" i="6"/>
  <c r="O4471" i="6"/>
  <c r="O4472" i="6"/>
  <c r="O4473" i="6"/>
  <c r="O4474" i="6"/>
  <c r="O4475" i="6"/>
  <c r="O4476" i="6"/>
  <c r="O4477" i="6"/>
  <c r="O4478" i="6"/>
  <c r="O4479" i="6"/>
  <c r="O4480" i="6"/>
  <c r="O4481" i="6"/>
  <c r="O4482" i="6"/>
  <c r="O4483" i="6"/>
  <c r="O4484" i="6"/>
  <c r="O4485" i="6"/>
  <c r="O4486" i="6"/>
  <c r="O4487" i="6"/>
  <c r="O4488" i="6"/>
  <c r="O4489" i="6"/>
  <c r="O4490" i="6"/>
  <c r="O4491" i="6"/>
  <c r="O4492" i="6"/>
  <c r="O4493" i="6"/>
  <c r="O4494" i="6"/>
  <c r="O4495" i="6"/>
  <c r="O4496" i="6"/>
  <c r="O4497" i="6"/>
  <c r="O4498" i="6"/>
  <c r="O4499" i="6"/>
  <c r="O4500" i="6"/>
  <c r="O4501" i="6"/>
  <c r="O4502" i="6"/>
  <c r="O4503" i="6"/>
  <c r="O4504" i="6"/>
  <c r="O4505" i="6"/>
  <c r="O4506" i="6"/>
  <c r="O4507" i="6"/>
  <c r="O4508" i="6"/>
  <c r="O4509" i="6"/>
  <c r="O4510" i="6"/>
  <c r="O4511" i="6"/>
  <c r="O4512" i="6"/>
  <c r="O4513" i="6"/>
  <c r="O4514" i="6"/>
  <c r="O4515" i="6"/>
  <c r="O4516" i="6"/>
  <c r="O4517" i="6"/>
  <c r="O4518" i="6"/>
  <c r="O4519" i="6"/>
  <c r="O4520" i="6"/>
  <c r="O4521" i="6"/>
  <c r="O4522" i="6"/>
  <c r="O4523" i="6"/>
  <c r="O4524" i="6"/>
  <c r="O4525" i="6"/>
  <c r="O4526" i="6"/>
  <c r="O4527" i="6"/>
  <c r="O4528" i="6"/>
  <c r="O4529" i="6"/>
  <c r="O4530" i="6"/>
  <c r="O4531" i="6"/>
  <c r="O4532" i="6"/>
  <c r="O4533" i="6"/>
  <c r="O4534" i="6"/>
  <c r="O4535" i="6"/>
  <c r="O4536" i="6"/>
  <c r="O4537" i="6"/>
  <c r="O4538" i="6"/>
  <c r="O4539" i="6"/>
  <c r="O4540" i="6"/>
  <c r="O4541" i="6"/>
  <c r="O4542" i="6"/>
  <c r="O4543" i="6"/>
  <c r="O4544" i="6"/>
  <c r="O4545" i="6"/>
  <c r="O4546" i="6"/>
  <c r="O4547" i="6"/>
  <c r="O4548" i="6"/>
  <c r="O4549" i="6"/>
  <c r="O4550" i="6"/>
  <c r="O4551" i="6"/>
  <c r="O4552" i="6"/>
  <c r="O4553" i="6"/>
  <c r="O4554" i="6"/>
  <c r="O4555" i="6"/>
  <c r="O4556" i="6"/>
  <c r="O4557" i="6"/>
  <c r="O4558" i="6"/>
  <c r="O4559" i="6"/>
  <c r="O4560" i="6"/>
  <c r="O4561" i="6"/>
  <c r="O4562" i="6"/>
  <c r="O4563" i="6"/>
  <c r="O4564" i="6"/>
  <c r="O4565" i="6"/>
  <c r="O4566" i="6"/>
  <c r="O4567" i="6"/>
  <c r="O4568" i="6"/>
  <c r="O4569" i="6"/>
  <c r="O4570" i="6"/>
  <c r="O4571" i="6"/>
  <c r="O4572" i="6"/>
  <c r="O4573" i="6"/>
  <c r="O4574" i="6"/>
  <c r="O4575" i="6"/>
  <c r="O4576" i="6"/>
  <c r="O4577" i="6"/>
  <c r="O4578" i="6"/>
  <c r="O4579" i="6"/>
  <c r="O4580" i="6"/>
  <c r="O4581" i="6"/>
  <c r="O4582" i="6"/>
  <c r="O4583" i="6"/>
  <c r="O4584" i="6"/>
  <c r="O4585" i="6"/>
  <c r="O4586" i="6"/>
  <c r="O4587" i="6"/>
  <c r="O4588" i="6"/>
  <c r="O4589" i="6"/>
  <c r="O4590" i="6"/>
  <c r="O4591" i="6"/>
  <c r="O4592" i="6"/>
  <c r="O4593" i="6"/>
  <c r="O4594" i="6"/>
  <c r="O4595" i="6"/>
  <c r="O4596" i="6"/>
  <c r="O4597" i="6"/>
  <c r="O4598" i="6"/>
  <c r="O4599" i="6"/>
  <c r="O4600" i="6"/>
  <c r="O4601" i="6"/>
  <c r="O4602" i="6"/>
  <c r="O4603" i="6"/>
  <c r="O4604" i="6"/>
  <c r="O4605" i="6"/>
  <c r="O4606" i="6"/>
  <c r="O4607" i="6"/>
  <c r="O4608" i="6"/>
  <c r="O4609" i="6"/>
  <c r="O4610" i="6"/>
  <c r="O4611" i="6"/>
  <c r="O4612" i="6"/>
  <c r="O4613" i="6"/>
  <c r="O4614" i="6"/>
  <c r="O4615" i="6"/>
  <c r="O4616" i="6"/>
  <c r="O4617" i="6"/>
  <c r="O4618" i="6"/>
  <c r="O4619" i="6"/>
  <c r="O4620" i="6"/>
  <c r="O4621" i="6"/>
  <c r="O4622" i="6"/>
  <c r="O4623" i="6"/>
  <c r="O4624" i="6"/>
  <c r="O4625" i="6"/>
  <c r="O4626" i="6"/>
  <c r="O4627" i="6"/>
  <c r="O4628" i="6"/>
  <c r="O4629" i="6"/>
  <c r="O4630" i="6"/>
  <c r="O4631" i="6"/>
  <c r="O4632" i="6"/>
  <c r="O4633" i="6"/>
  <c r="O4634" i="6"/>
  <c r="O4635" i="6"/>
  <c r="O4636" i="6"/>
  <c r="O4637" i="6"/>
  <c r="O4638" i="6"/>
  <c r="O4639" i="6"/>
  <c r="O4640" i="6"/>
  <c r="O4641" i="6"/>
  <c r="O4642" i="6"/>
  <c r="O4643" i="6"/>
  <c r="O4644" i="6"/>
  <c r="O4645" i="6"/>
  <c r="O4646" i="6"/>
  <c r="O4647" i="6"/>
  <c r="O4648" i="6"/>
  <c r="O4649" i="6"/>
  <c r="O4650" i="6"/>
  <c r="O4651" i="6"/>
  <c r="O4652" i="6"/>
  <c r="O4653" i="6"/>
  <c r="O4654" i="6"/>
  <c r="O4655" i="6"/>
  <c r="O4656" i="6"/>
  <c r="O4657" i="6"/>
  <c r="O4658" i="6"/>
  <c r="O4659" i="6"/>
  <c r="O4660" i="6"/>
  <c r="O4661" i="6"/>
  <c r="O4662" i="6"/>
  <c r="O4663" i="6"/>
  <c r="O4664" i="6"/>
  <c r="O4665" i="6"/>
  <c r="O4666" i="6"/>
  <c r="O4667" i="6"/>
  <c r="O4668" i="6"/>
  <c r="O4669" i="6"/>
  <c r="O4670" i="6"/>
  <c r="O4671" i="6"/>
  <c r="O4672" i="6"/>
  <c r="O4673" i="6"/>
  <c r="O4674" i="6"/>
  <c r="O4675" i="6"/>
  <c r="O4676" i="6"/>
  <c r="O4677" i="6"/>
  <c r="O4678" i="6"/>
  <c r="O4679" i="6"/>
  <c r="O4680" i="6"/>
  <c r="O4681" i="6"/>
  <c r="O4682" i="6"/>
  <c r="O4683" i="6"/>
  <c r="O4684" i="6"/>
  <c r="O4685" i="6"/>
  <c r="O4686" i="6"/>
  <c r="O4687" i="6"/>
  <c r="O4688" i="6"/>
  <c r="O4689" i="6"/>
  <c r="O4690" i="6"/>
  <c r="O4691" i="6"/>
  <c r="O4692" i="6"/>
  <c r="O4693" i="6"/>
  <c r="O4694" i="6"/>
  <c r="O4695" i="6"/>
  <c r="O4696" i="6"/>
  <c r="O4697" i="6"/>
  <c r="O4698" i="6"/>
  <c r="O4699" i="6"/>
  <c r="O4700" i="6"/>
  <c r="O4701" i="6"/>
  <c r="O4702" i="6"/>
  <c r="O4703" i="6"/>
  <c r="O4704" i="6"/>
  <c r="O4705" i="6"/>
  <c r="O4706" i="6"/>
  <c r="O4707" i="6"/>
  <c r="O4708" i="6"/>
  <c r="O4709" i="6"/>
  <c r="O4710" i="6"/>
  <c r="O4711" i="6"/>
  <c r="O4712" i="6"/>
  <c r="O4713" i="6"/>
  <c r="O4714" i="6"/>
  <c r="O4715" i="6"/>
  <c r="O4716" i="6"/>
  <c r="O4717" i="6"/>
  <c r="O4718" i="6"/>
  <c r="O4719" i="6"/>
  <c r="O4720" i="6"/>
  <c r="O4721" i="6"/>
  <c r="O4722" i="6"/>
  <c r="O4723" i="6"/>
  <c r="O4724" i="6"/>
  <c r="O4725" i="6"/>
  <c r="O4726" i="6"/>
  <c r="O4727" i="6"/>
  <c r="O4728" i="6"/>
  <c r="O4729" i="6"/>
  <c r="O4730" i="6"/>
  <c r="O4731" i="6"/>
  <c r="O4732" i="6"/>
  <c r="O4733" i="6"/>
  <c r="O4734" i="6"/>
  <c r="O4735" i="6"/>
  <c r="O4736" i="6"/>
  <c r="O4737" i="6"/>
  <c r="O4738" i="6"/>
  <c r="O4739" i="6"/>
  <c r="O4740" i="6"/>
  <c r="O4741" i="6"/>
  <c r="O4742" i="6"/>
  <c r="O4743" i="6"/>
  <c r="O4744" i="6"/>
  <c r="O4745" i="6"/>
  <c r="O4746" i="6"/>
  <c r="O4747" i="6"/>
  <c r="O4748" i="6"/>
  <c r="O4749" i="6"/>
  <c r="O4750" i="6"/>
  <c r="O4751" i="6"/>
  <c r="O4752" i="6"/>
  <c r="O4753" i="6"/>
  <c r="O4754" i="6"/>
  <c r="O4755" i="6"/>
  <c r="O4756" i="6"/>
  <c r="O4757" i="6"/>
  <c r="O4758" i="6"/>
  <c r="O4759" i="6"/>
  <c r="O4760" i="6"/>
  <c r="O4761" i="6"/>
  <c r="O4762" i="6"/>
  <c r="O4763" i="6"/>
  <c r="O4764" i="6"/>
  <c r="O4765" i="6"/>
  <c r="O4766" i="6"/>
  <c r="O4767" i="6"/>
  <c r="O4768" i="6"/>
  <c r="O4769" i="6"/>
  <c r="O4770" i="6"/>
  <c r="O4771" i="6"/>
  <c r="O4772" i="6"/>
  <c r="O4773" i="6"/>
  <c r="O4774" i="6"/>
  <c r="O4775" i="6"/>
  <c r="O4776" i="6"/>
  <c r="O4777" i="6"/>
  <c r="O4778" i="6"/>
  <c r="O4779" i="6"/>
  <c r="O4780" i="6"/>
  <c r="O4781" i="6"/>
  <c r="O4782" i="6"/>
  <c r="O4783" i="6"/>
  <c r="O4784" i="6"/>
  <c r="O4785" i="6"/>
  <c r="O4786" i="6"/>
  <c r="O4787" i="6"/>
  <c r="O4788" i="6"/>
  <c r="O4789" i="6"/>
  <c r="O4790" i="6"/>
  <c r="O4791" i="6"/>
  <c r="O4792" i="6"/>
  <c r="O4793" i="6"/>
  <c r="O4794" i="6"/>
  <c r="O4795" i="6"/>
  <c r="O4796" i="6"/>
  <c r="O4797" i="6"/>
  <c r="O4798" i="6"/>
  <c r="O4799" i="6"/>
  <c r="O4800" i="6"/>
  <c r="O4801" i="6"/>
  <c r="O4802" i="6"/>
  <c r="O4803" i="6"/>
  <c r="O4804" i="6"/>
  <c r="O4805" i="6"/>
  <c r="O4806" i="6"/>
  <c r="O4807" i="6"/>
  <c r="O4808" i="6"/>
  <c r="O4809" i="6"/>
  <c r="O4810" i="6"/>
  <c r="O4811" i="6"/>
  <c r="O4812" i="6"/>
  <c r="O4813" i="6"/>
  <c r="O4814" i="6"/>
  <c r="O4815" i="6"/>
  <c r="O4816" i="6"/>
  <c r="O4817" i="6"/>
  <c r="O4818" i="6"/>
  <c r="O4819" i="6"/>
  <c r="O4820" i="6"/>
  <c r="O4821" i="6"/>
  <c r="O4822" i="6"/>
  <c r="O4823" i="6"/>
  <c r="O4824" i="6"/>
  <c r="O4825" i="6"/>
  <c r="O4826" i="6"/>
  <c r="O4827" i="6"/>
  <c r="O4828" i="6"/>
  <c r="O4829" i="6"/>
  <c r="O4830" i="6"/>
  <c r="O4831" i="6"/>
  <c r="O4832" i="6"/>
  <c r="O4833" i="6"/>
  <c r="O4834" i="6"/>
  <c r="O4835" i="6"/>
  <c r="O4836" i="6"/>
  <c r="O4837" i="6"/>
  <c r="O4838" i="6"/>
  <c r="O4839" i="6"/>
  <c r="O4840" i="6"/>
  <c r="O4841" i="6"/>
  <c r="O4842" i="6"/>
  <c r="O4843" i="6"/>
  <c r="O4844" i="6"/>
  <c r="O4845" i="6"/>
  <c r="O4846" i="6"/>
  <c r="O4847" i="6"/>
  <c r="O4848" i="6"/>
  <c r="O4849" i="6"/>
  <c r="O4850" i="6"/>
  <c r="O4851" i="6"/>
  <c r="O4852" i="6"/>
  <c r="O4853" i="6"/>
  <c r="O4854" i="6"/>
  <c r="O4855" i="6"/>
  <c r="O4856" i="6"/>
  <c r="O4857" i="6"/>
  <c r="O4858" i="6"/>
  <c r="O4859" i="6"/>
  <c r="O4860" i="6"/>
  <c r="O4861" i="6"/>
  <c r="O4862" i="6"/>
  <c r="O4863" i="6"/>
  <c r="O4864" i="6"/>
  <c r="O4865" i="6"/>
  <c r="O4866" i="6"/>
  <c r="O4867" i="6"/>
  <c r="O4868" i="6"/>
  <c r="O4869" i="6"/>
  <c r="O4870" i="6"/>
  <c r="O4871" i="6"/>
  <c r="O4872" i="6"/>
  <c r="O4873" i="6"/>
  <c r="O4874" i="6"/>
  <c r="O4875" i="6"/>
  <c r="O4876" i="6"/>
  <c r="O4877" i="6"/>
  <c r="O4878" i="6"/>
  <c r="O4879" i="6"/>
  <c r="O4880" i="6"/>
  <c r="O4881" i="6"/>
  <c r="O4882" i="6"/>
  <c r="O4883" i="6"/>
  <c r="O4884" i="6"/>
  <c r="O4885" i="6"/>
  <c r="O4886" i="6"/>
  <c r="O4887" i="6"/>
  <c r="O4888" i="6"/>
  <c r="O4889" i="6"/>
  <c r="O4890" i="6"/>
  <c r="O4891" i="6"/>
  <c r="O4892" i="6"/>
  <c r="O4893" i="6"/>
  <c r="O4894" i="6"/>
  <c r="O4895" i="6"/>
  <c r="O4896" i="6"/>
  <c r="O4897" i="6"/>
  <c r="O4898" i="6"/>
  <c r="O4899" i="6"/>
  <c r="O4900" i="6"/>
  <c r="O4901" i="6"/>
  <c r="O4902" i="6"/>
  <c r="O4903" i="6"/>
  <c r="O4904" i="6"/>
  <c r="O4905" i="6"/>
  <c r="O4906" i="6"/>
  <c r="O4907" i="6"/>
  <c r="O4908" i="6"/>
  <c r="O4909" i="6"/>
  <c r="O4910" i="6"/>
  <c r="O4911" i="6"/>
  <c r="O4912" i="6"/>
  <c r="O4913" i="6"/>
  <c r="O4914" i="6"/>
  <c r="O4915" i="6"/>
  <c r="O4916" i="6"/>
  <c r="O4917" i="6"/>
  <c r="O4918" i="6"/>
  <c r="O4919" i="6"/>
  <c r="O4920" i="6"/>
  <c r="O4921" i="6"/>
  <c r="O4922" i="6"/>
  <c r="O4923" i="6"/>
  <c r="O4924" i="6"/>
  <c r="O4925" i="6"/>
  <c r="O4926" i="6"/>
  <c r="O4927" i="6"/>
  <c r="O4928" i="6"/>
  <c r="O4929" i="6"/>
  <c r="O4930" i="6"/>
  <c r="O4931" i="6"/>
  <c r="O4932" i="6"/>
  <c r="O4933" i="6"/>
  <c r="O4934" i="6"/>
  <c r="O4935" i="6"/>
  <c r="O4936" i="6"/>
  <c r="O4937" i="6"/>
  <c r="O4938" i="6"/>
  <c r="O4939" i="6"/>
  <c r="O4940" i="6"/>
  <c r="O4941" i="6"/>
  <c r="O4942" i="6"/>
  <c r="O4943" i="6"/>
  <c r="O4944" i="6"/>
  <c r="O4945" i="6"/>
  <c r="O4946" i="6"/>
  <c r="O4947" i="6"/>
  <c r="O4948" i="6"/>
  <c r="O4949" i="6"/>
  <c r="O4950" i="6"/>
  <c r="O4951" i="6"/>
  <c r="O4952" i="6"/>
  <c r="O4953" i="6"/>
  <c r="O4954" i="6"/>
  <c r="O4955" i="6"/>
  <c r="O4956" i="6"/>
  <c r="O4957" i="6"/>
  <c r="O4958" i="6"/>
  <c r="O4959" i="6"/>
  <c r="O4960" i="6"/>
  <c r="O4961" i="6"/>
  <c r="O4962" i="6"/>
  <c r="O4963" i="6"/>
  <c r="O4964" i="6"/>
  <c r="O4965" i="6"/>
  <c r="O4966" i="6"/>
  <c r="O4967" i="6"/>
  <c r="O4968" i="6"/>
  <c r="O4969" i="6"/>
  <c r="O4970" i="6"/>
  <c r="O4971" i="6"/>
  <c r="O4972" i="6"/>
  <c r="O4973" i="6"/>
  <c r="O4974" i="6"/>
  <c r="O4975" i="6"/>
  <c r="O4976" i="6"/>
  <c r="O4977" i="6"/>
  <c r="O4978" i="6"/>
  <c r="O4979" i="6"/>
  <c r="O4980" i="6"/>
  <c r="O4981" i="6"/>
  <c r="O4982" i="6"/>
  <c r="O4983" i="6"/>
  <c r="O4984" i="6"/>
  <c r="O4985" i="6"/>
  <c r="O4986" i="6"/>
  <c r="O4987" i="6"/>
  <c r="O4988" i="6"/>
  <c r="O4989" i="6"/>
  <c r="O4990" i="6"/>
  <c r="O4991" i="6"/>
  <c r="O4992" i="6"/>
  <c r="O4993" i="6"/>
  <c r="O4994" i="6"/>
  <c r="O4995" i="6"/>
  <c r="O4996" i="6"/>
  <c r="O4997" i="6"/>
  <c r="O4998" i="6"/>
  <c r="O4999" i="6"/>
  <c r="O5000" i="6"/>
  <c r="O5001" i="6"/>
  <c r="O5002" i="6"/>
  <c r="O5003" i="6"/>
  <c r="O5004" i="6"/>
  <c r="O5005" i="6"/>
  <c r="O5006" i="6"/>
  <c r="O5007" i="6"/>
  <c r="O5008" i="6"/>
  <c r="O5009" i="6"/>
  <c r="O5010" i="6"/>
  <c r="O5011" i="6"/>
  <c r="O5012" i="6"/>
  <c r="O5013" i="6"/>
  <c r="O5014" i="6"/>
  <c r="O5015" i="6"/>
  <c r="O5016" i="6"/>
  <c r="O5017" i="6"/>
  <c r="O5018" i="6"/>
  <c r="O5019" i="6"/>
  <c r="O5020" i="6"/>
  <c r="O5021" i="6"/>
  <c r="O5022" i="6"/>
  <c r="O5023" i="6"/>
  <c r="O5024" i="6"/>
  <c r="O5025" i="6"/>
  <c r="O5026" i="6"/>
  <c r="O5027" i="6"/>
  <c r="O5028" i="6"/>
  <c r="O5029" i="6"/>
  <c r="O5030" i="6"/>
  <c r="O5031" i="6"/>
  <c r="O5032" i="6"/>
  <c r="O5033" i="6"/>
  <c r="O5034" i="6"/>
  <c r="O5035" i="6"/>
  <c r="O5036" i="6"/>
  <c r="O5037" i="6"/>
  <c r="O5038" i="6"/>
  <c r="O5039" i="6"/>
  <c r="O5040" i="6"/>
  <c r="O5041" i="6"/>
  <c r="O5042" i="6"/>
  <c r="O5043" i="6"/>
  <c r="O5044" i="6"/>
  <c r="O5045" i="6"/>
  <c r="O5046" i="6"/>
  <c r="O5047" i="6"/>
  <c r="O5048" i="6"/>
  <c r="O5049" i="6"/>
  <c r="O5050" i="6"/>
  <c r="O5051" i="6"/>
  <c r="O5052" i="6"/>
  <c r="O5053" i="6"/>
  <c r="O5054" i="6"/>
  <c r="O5055" i="6"/>
  <c r="O5056" i="6"/>
  <c r="O5057" i="6"/>
  <c r="O5058" i="6"/>
  <c r="O5059" i="6"/>
  <c r="O5060" i="6"/>
  <c r="O5061" i="6"/>
  <c r="O5062" i="6"/>
  <c r="O5063" i="6"/>
  <c r="O5064" i="6"/>
  <c r="O5065" i="6"/>
  <c r="O5066" i="6"/>
  <c r="O5067" i="6"/>
  <c r="O5068" i="6"/>
  <c r="O5069" i="6"/>
  <c r="O5070" i="6"/>
  <c r="O5071" i="6"/>
  <c r="O5072" i="6"/>
  <c r="O5073" i="6"/>
  <c r="O5074" i="6"/>
  <c r="O5075" i="6"/>
  <c r="O5076" i="6"/>
  <c r="O5077" i="6"/>
  <c r="O5078" i="6"/>
  <c r="O5079" i="6"/>
  <c r="O5080" i="6"/>
  <c r="O5081" i="6"/>
  <c r="O5082" i="6"/>
  <c r="O5083" i="6"/>
  <c r="O5084" i="6"/>
  <c r="O5085" i="6"/>
  <c r="O5086" i="6"/>
  <c r="O5087" i="6"/>
  <c r="O5088" i="6"/>
  <c r="O5089" i="6"/>
  <c r="O5090" i="6"/>
  <c r="O5091" i="6"/>
  <c r="O5092" i="6"/>
  <c r="O5093" i="6"/>
  <c r="O5094" i="6"/>
  <c r="O5095" i="6"/>
  <c r="O5096" i="6"/>
  <c r="O5097" i="6"/>
  <c r="O5098" i="6"/>
  <c r="O5099" i="6"/>
  <c r="O5100" i="6"/>
  <c r="O5101" i="6"/>
  <c r="O5102" i="6"/>
  <c r="O5103" i="6"/>
  <c r="O5104" i="6"/>
  <c r="O5105" i="6"/>
  <c r="O5106" i="6"/>
  <c r="O5107" i="6"/>
  <c r="O5108" i="6"/>
  <c r="O5109" i="6"/>
  <c r="O5110" i="6"/>
  <c r="O5111" i="6"/>
  <c r="O5112" i="6"/>
  <c r="O5113" i="6"/>
  <c r="O5114" i="6"/>
  <c r="O5115" i="6"/>
  <c r="O5116" i="6"/>
  <c r="O5117" i="6"/>
  <c r="O5118" i="6"/>
  <c r="O5119" i="6"/>
  <c r="O5120" i="6"/>
  <c r="O5121" i="6"/>
  <c r="O5122" i="6"/>
  <c r="O5123" i="6"/>
  <c r="O5124" i="6"/>
  <c r="O5125" i="6"/>
  <c r="O5126" i="6"/>
  <c r="O5127" i="6"/>
  <c r="O5128" i="6"/>
  <c r="O5129" i="6"/>
  <c r="O5130" i="6"/>
  <c r="O5131" i="6"/>
  <c r="O5132" i="6"/>
  <c r="O5133" i="6"/>
  <c r="O5134" i="6"/>
  <c r="O5135" i="6"/>
  <c r="O5136" i="6"/>
  <c r="O5137" i="6"/>
  <c r="O5138" i="6"/>
  <c r="O5139" i="6"/>
  <c r="O5140" i="6"/>
  <c r="O5141" i="6"/>
  <c r="O5142" i="6"/>
  <c r="O5143" i="6"/>
  <c r="O5144" i="6"/>
  <c r="O5145" i="6"/>
  <c r="O5146" i="6"/>
  <c r="O5147" i="6"/>
  <c r="O5148" i="6"/>
  <c r="O5149" i="6"/>
  <c r="O5150" i="6"/>
  <c r="O5151" i="6"/>
  <c r="O5152" i="6"/>
  <c r="O5153" i="6"/>
  <c r="O5154" i="6"/>
  <c r="O5155" i="6"/>
  <c r="O5156" i="6"/>
  <c r="O5157" i="6"/>
  <c r="O5158" i="6"/>
  <c r="O5159" i="6"/>
  <c r="O5160" i="6"/>
  <c r="O5161" i="6"/>
  <c r="O5162" i="6"/>
  <c r="O5163" i="6"/>
  <c r="O5164" i="6"/>
  <c r="O5165" i="6"/>
  <c r="O5166" i="6"/>
  <c r="O5167" i="6"/>
  <c r="O5168" i="6"/>
  <c r="O5169" i="6"/>
  <c r="O5170" i="6"/>
  <c r="O5171" i="6"/>
  <c r="O5172" i="6"/>
  <c r="O5173" i="6"/>
  <c r="O5174" i="6"/>
  <c r="O5175" i="6"/>
  <c r="O5176" i="6"/>
  <c r="O5177" i="6"/>
  <c r="O5178" i="6"/>
  <c r="O5179" i="6"/>
  <c r="O5180" i="6"/>
  <c r="O5181" i="6"/>
  <c r="O5182" i="6"/>
  <c r="O5183" i="6"/>
  <c r="O5184" i="6"/>
  <c r="O5185" i="6"/>
  <c r="O5186" i="6"/>
  <c r="O5187" i="6"/>
  <c r="O5188" i="6"/>
  <c r="O5189" i="6"/>
  <c r="O5190" i="6"/>
  <c r="O5191" i="6"/>
  <c r="O5192" i="6"/>
  <c r="O5193" i="6"/>
  <c r="O5194" i="6"/>
  <c r="O5195" i="6"/>
  <c r="O5196" i="6"/>
  <c r="O5197" i="6"/>
  <c r="O5198" i="6"/>
  <c r="O5199" i="6"/>
  <c r="O5200" i="6"/>
  <c r="O5201" i="6"/>
  <c r="O5202" i="6"/>
  <c r="O5203" i="6"/>
  <c r="O5204" i="6"/>
  <c r="O5205" i="6"/>
  <c r="O5206" i="6"/>
  <c r="O5207" i="6"/>
  <c r="O5208" i="6"/>
  <c r="O5209" i="6"/>
  <c r="O5210" i="6"/>
  <c r="O5211" i="6"/>
  <c r="O5212" i="6"/>
  <c r="O5213" i="6"/>
  <c r="O5214" i="6"/>
  <c r="O5215" i="6"/>
  <c r="O5216" i="6"/>
  <c r="O5217" i="6"/>
  <c r="O5218" i="6"/>
  <c r="O5219" i="6"/>
  <c r="O5220" i="6"/>
  <c r="O5221" i="6"/>
  <c r="O5222" i="6"/>
  <c r="O5223" i="6"/>
  <c r="O5224" i="6"/>
  <c r="O5225" i="6"/>
  <c r="O5226" i="6"/>
  <c r="O5227" i="6"/>
  <c r="O5228" i="6"/>
  <c r="O5229" i="6"/>
  <c r="O5230" i="6"/>
  <c r="O5231" i="6"/>
  <c r="O5232" i="6"/>
  <c r="O5233" i="6"/>
  <c r="O5234" i="6"/>
  <c r="O5235" i="6"/>
  <c r="O5236" i="6"/>
  <c r="O5237" i="6"/>
  <c r="O5238" i="6"/>
  <c r="O5239" i="6"/>
  <c r="O5240" i="6"/>
  <c r="O5241" i="6"/>
  <c r="O5242" i="6"/>
  <c r="O5243" i="6"/>
  <c r="O5244" i="6"/>
  <c r="O5245" i="6"/>
  <c r="O5246" i="6"/>
  <c r="O5247" i="6"/>
  <c r="O5248" i="6"/>
  <c r="O5249" i="6"/>
  <c r="O5250" i="6"/>
  <c r="O5251" i="6"/>
  <c r="O5252" i="6"/>
  <c r="O5253" i="6"/>
  <c r="O5254" i="6"/>
  <c r="O5255" i="6"/>
  <c r="O5256" i="6"/>
  <c r="O5257" i="6"/>
  <c r="O5258" i="6"/>
  <c r="O5259" i="6"/>
  <c r="O5260" i="6"/>
  <c r="O5261" i="6"/>
  <c r="O5262" i="6"/>
  <c r="O5263" i="6"/>
  <c r="O5264" i="6"/>
  <c r="O5265" i="6"/>
  <c r="O5266" i="6"/>
  <c r="O5267" i="6"/>
  <c r="O5268" i="6"/>
  <c r="O5269" i="6"/>
  <c r="O5270" i="6"/>
  <c r="O5271" i="6"/>
  <c r="O5272" i="6"/>
  <c r="O5273" i="6"/>
  <c r="O5274" i="6"/>
  <c r="O5275" i="6"/>
  <c r="O5276" i="6"/>
  <c r="O5277" i="6"/>
  <c r="O5278" i="6"/>
  <c r="O5279" i="6"/>
  <c r="O5280" i="6"/>
  <c r="O5281" i="6"/>
  <c r="O5282" i="6"/>
  <c r="O5283" i="6"/>
  <c r="O5284" i="6"/>
  <c r="O5285" i="6"/>
  <c r="O5286" i="6"/>
  <c r="O5287" i="6"/>
  <c r="O5288" i="6"/>
  <c r="O5289" i="6"/>
  <c r="O5290" i="6"/>
  <c r="O5291" i="6"/>
  <c r="O5292" i="6"/>
  <c r="O5293" i="6"/>
  <c r="O5294" i="6"/>
  <c r="O5295" i="6"/>
  <c r="O5296" i="6"/>
  <c r="O5297" i="6"/>
  <c r="O5298" i="6"/>
  <c r="O5299" i="6"/>
  <c r="O5300" i="6"/>
  <c r="O5301" i="6"/>
  <c r="O5302" i="6"/>
  <c r="O5303" i="6"/>
  <c r="O5304" i="6"/>
  <c r="O5305" i="6"/>
  <c r="O5306" i="6"/>
  <c r="O5307" i="6"/>
  <c r="O5308" i="6"/>
  <c r="O5309" i="6"/>
  <c r="O5310" i="6"/>
  <c r="O5311" i="6"/>
  <c r="O5312" i="6"/>
  <c r="O5313" i="6"/>
  <c r="O5314" i="6"/>
  <c r="O5315" i="6"/>
  <c r="O5316" i="6"/>
  <c r="O5317" i="6"/>
  <c r="O5318" i="6"/>
  <c r="O5319" i="6"/>
  <c r="O5320" i="6"/>
  <c r="O5321" i="6"/>
  <c r="O5322" i="6"/>
  <c r="O5323" i="6"/>
  <c r="O5324" i="6"/>
  <c r="O5325" i="6"/>
  <c r="O5326" i="6"/>
  <c r="O5327" i="6"/>
  <c r="O5328" i="6"/>
  <c r="O5329" i="6"/>
  <c r="O5330" i="6"/>
  <c r="O5331" i="6"/>
  <c r="O5332" i="6"/>
  <c r="O5333" i="6"/>
  <c r="O5334" i="6"/>
  <c r="O5335" i="6"/>
  <c r="O5336" i="6"/>
  <c r="O5337" i="6"/>
  <c r="O5338" i="6"/>
  <c r="O5339" i="6"/>
  <c r="O5340" i="6"/>
  <c r="O5341" i="6"/>
  <c r="O5342" i="6"/>
  <c r="O5343" i="6"/>
  <c r="O5344" i="6"/>
  <c r="O5345" i="6"/>
  <c r="O5346" i="6"/>
  <c r="O5347" i="6"/>
  <c r="O5348" i="6"/>
  <c r="O5349" i="6"/>
  <c r="O5350" i="6"/>
  <c r="O5351" i="6"/>
  <c r="O5352" i="6"/>
  <c r="O5353" i="6"/>
  <c r="O5354" i="6"/>
  <c r="O5355" i="6"/>
  <c r="O5356" i="6"/>
  <c r="O5357" i="6"/>
  <c r="O5358" i="6"/>
  <c r="O5359" i="6"/>
  <c r="O5360" i="6"/>
  <c r="O5361" i="6"/>
  <c r="O5362" i="6"/>
  <c r="O5363" i="6"/>
  <c r="O5364" i="6"/>
  <c r="O5365" i="6"/>
  <c r="O5366" i="6"/>
  <c r="O5367" i="6"/>
  <c r="O5368" i="6"/>
  <c r="O5369" i="6"/>
  <c r="O5370" i="6"/>
  <c r="O5371" i="6"/>
  <c r="O5372" i="6"/>
  <c r="O5373" i="6"/>
  <c r="O5374" i="6"/>
  <c r="O5375" i="6"/>
  <c r="O5376" i="6"/>
  <c r="O5377" i="6"/>
  <c r="O5378" i="6"/>
  <c r="O5379" i="6"/>
  <c r="O5380" i="6"/>
  <c r="O5381" i="6"/>
  <c r="O5382" i="6"/>
  <c r="O5383" i="6"/>
  <c r="O5384" i="6"/>
  <c r="O5385" i="6"/>
  <c r="O5386" i="6"/>
  <c r="O5387" i="6"/>
  <c r="O5388" i="6"/>
  <c r="O5389" i="6"/>
  <c r="O5390" i="6"/>
  <c r="O5391" i="6"/>
  <c r="O5392" i="6"/>
  <c r="O5393" i="6"/>
  <c r="O5394" i="6"/>
  <c r="O5395" i="6"/>
  <c r="O5396" i="6"/>
  <c r="O5397" i="6"/>
  <c r="O5398" i="6"/>
  <c r="O5399" i="6"/>
  <c r="O5400" i="6"/>
  <c r="O5401" i="6"/>
  <c r="O5402" i="6"/>
  <c r="O5403" i="6"/>
  <c r="O5404" i="6"/>
  <c r="O5405" i="6"/>
  <c r="O5406" i="6"/>
  <c r="O5407" i="6"/>
  <c r="O5408" i="6"/>
  <c r="O5409" i="6"/>
  <c r="O5410" i="6"/>
  <c r="O5411" i="6"/>
  <c r="O5412" i="6"/>
  <c r="O5413" i="6"/>
  <c r="O5414" i="6"/>
  <c r="O5415" i="6"/>
  <c r="O5416" i="6"/>
  <c r="O5417" i="6"/>
  <c r="O5418" i="6"/>
  <c r="O5419" i="6"/>
  <c r="O5420" i="6"/>
  <c r="O5421" i="6"/>
  <c r="O5422" i="6"/>
  <c r="O5423" i="6"/>
  <c r="O5424" i="6"/>
  <c r="O5425" i="6"/>
  <c r="O5426" i="6"/>
  <c r="O5427" i="6"/>
  <c r="O5428" i="6"/>
  <c r="O5429" i="6"/>
  <c r="O5430" i="6"/>
  <c r="O5431" i="6"/>
  <c r="O5432" i="6"/>
  <c r="O5433" i="6"/>
  <c r="O5434" i="6"/>
  <c r="O5435" i="6"/>
  <c r="O5436" i="6"/>
  <c r="O5437" i="6"/>
  <c r="O5438" i="6"/>
  <c r="O5439" i="6"/>
  <c r="O5440" i="6"/>
  <c r="O5441" i="6"/>
  <c r="O5442" i="6"/>
  <c r="O5443" i="6"/>
  <c r="O5444" i="6"/>
  <c r="O5445" i="6"/>
  <c r="O5446" i="6"/>
  <c r="O5447" i="6"/>
  <c r="O5448" i="6"/>
  <c r="O5449" i="6"/>
  <c r="O5450" i="6"/>
  <c r="O5451" i="6"/>
  <c r="O5452" i="6"/>
  <c r="O5453" i="6"/>
  <c r="O5454" i="6"/>
  <c r="O5455" i="6"/>
  <c r="O5456" i="6"/>
  <c r="O5457" i="6"/>
  <c r="O5458" i="6"/>
  <c r="O5459" i="6"/>
  <c r="O5460" i="6"/>
  <c r="O5461" i="6"/>
  <c r="O5462" i="6"/>
  <c r="O5463" i="6"/>
  <c r="O5464" i="6"/>
  <c r="O5465" i="6"/>
  <c r="O5466" i="6"/>
  <c r="O5467" i="6"/>
  <c r="O5468" i="6"/>
  <c r="O5469" i="6"/>
  <c r="O5470" i="6"/>
  <c r="O5471" i="6"/>
  <c r="O5472" i="6"/>
  <c r="O5473" i="6"/>
  <c r="O5474" i="6"/>
  <c r="O5475" i="6"/>
  <c r="O5476" i="6"/>
  <c r="O5477" i="6"/>
  <c r="O5478" i="6"/>
  <c r="O5479" i="6"/>
  <c r="O5480" i="6"/>
  <c r="O5481" i="6"/>
  <c r="O5482" i="6"/>
  <c r="O5483" i="6"/>
  <c r="O5484" i="6"/>
  <c r="O5485" i="6"/>
  <c r="O5486" i="6"/>
  <c r="O5487" i="6"/>
  <c r="O5488" i="6"/>
  <c r="O5489" i="6"/>
  <c r="O5490" i="6"/>
  <c r="O5491" i="6"/>
  <c r="O5492" i="6"/>
  <c r="O5493" i="6"/>
  <c r="O5494" i="6"/>
  <c r="O5495" i="6"/>
  <c r="O5496" i="6"/>
  <c r="O5497" i="6"/>
  <c r="O5498" i="6"/>
  <c r="O5499" i="6"/>
  <c r="O5500" i="6"/>
  <c r="O5501" i="6"/>
  <c r="O5502" i="6"/>
  <c r="O5503" i="6"/>
  <c r="O5504" i="6"/>
  <c r="O5505" i="6"/>
  <c r="O5506" i="6"/>
  <c r="O5507" i="6"/>
  <c r="O5508" i="6"/>
  <c r="O5509" i="6"/>
  <c r="O5510" i="6"/>
  <c r="O5511" i="6"/>
  <c r="O5512" i="6"/>
  <c r="O5513" i="6"/>
  <c r="O5514" i="6"/>
  <c r="O5515" i="6"/>
  <c r="O5516" i="6"/>
  <c r="O5517" i="6"/>
  <c r="O5518" i="6"/>
  <c r="O5519" i="6"/>
  <c r="O5520" i="6"/>
  <c r="O5521" i="6"/>
  <c r="O5522" i="6"/>
  <c r="O5523" i="6"/>
  <c r="O5524" i="6"/>
  <c r="O5525" i="6"/>
  <c r="O5526" i="6"/>
  <c r="O5527" i="6"/>
  <c r="O5528" i="6"/>
  <c r="O5529" i="6"/>
  <c r="O5530" i="6"/>
  <c r="O5531" i="6"/>
  <c r="O5532" i="6"/>
  <c r="O5533" i="6"/>
  <c r="O5534" i="6"/>
  <c r="O5535" i="6"/>
  <c r="O5536" i="6"/>
  <c r="O5537" i="6"/>
  <c r="O5538" i="6"/>
  <c r="O5539" i="6"/>
  <c r="O5540" i="6"/>
  <c r="O5541" i="6"/>
  <c r="O5542" i="6"/>
  <c r="O5543" i="6"/>
  <c r="O5544" i="6"/>
  <c r="O5545" i="6"/>
  <c r="O5546" i="6"/>
  <c r="O5547" i="6"/>
  <c r="O5548" i="6"/>
  <c r="O5549" i="6"/>
  <c r="O5550" i="6"/>
  <c r="O5551" i="6"/>
  <c r="O5552" i="6"/>
  <c r="O5553" i="6"/>
  <c r="O5554" i="6"/>
  <c r="O5555" i="6"/>
  <c r="O5556" i="6"/>
  <c r="O5557" i="6"/>
  <c r="O5558" i="6"/>
  <c r="O5559" i="6"/>
  <c r="O5560" i="6"/>
  <c r="O5561" i="6"/>
  <c r="O5562" i="6"/>
  <c r="O5563" i="6"/>
  <c r="O5564" i="6"/>
  <c r="O5565" i="6"/>
  <c r="O5566" i="6"/>
  <c r="O5567" i="6"/>
  <c r="O5568" i="6"/>
  <c r="O5569" i="6"/>
  <c r="O5570" i="6"/>
  <c r="O5571" i="6"/>
  <c r="O5572" i="6"/>
  <c r="O5573" i="6"/>
  <c r="O5574" i="6"/>
  <c r="O5575" i="6"/>
  <c r="O5576" i="6"/>
  <c r="O5577" i="6"/>
  <c r="O5578" i="6"/>
  <c r="O5579" i="6"/>
  <c r="O5580" i="6"/>
  <c r="O5581" i="6"/>
  <c r="O5582" i="6"/>
  <c r="O5583" i="6"/>
  <c r="O5584" i="6"/>
  <c r="O5585" i="6"/>
  <c r="O5586" i="6"/>
  <c r="O5587" i="6"/>
  <c r="O5588" i="6"/>
  <c r="O5589" i="6"/>
  <c r="O5590" i="6"/>
  <c r="O5591" i="6"/>
  <c r="O5592" i="6"/>
  <c r="O5593" i="6"/>
  <c r="O5594" i="6"/>
  <c r="O5595" i="6"/>
  <c r="O5596" i="6"/>
  <c r="O5597" i="6"/>
  <c r="O5598" i="6"/>
  <c r="O5599" i="6"/>
  <c r="O5600" i="6"/>
  <c r="O5601" i="6"/>
  <c r="O5602" i="6"/>
  <c r="O5603" i="6"/>
  <c r="O5604" i="6"/>
  <c r="O5605" i="6"/>
  <c r="O5606" i="6"/>
  <c r="O5607" i="6"/>
  <c r="O5608" i="6"/>
  <c r="O5609" i="6"/>
  <c r="O5610" i="6"/>
  <c r="O5611" i="6"/>
  <c r="O5612" i="6"/>
  <c r="O5613" i="6"/>
  <c r="O5614" i="6"/>
  <c r="O5615" i="6"/>
  <c r="O5616" i="6"/>
  <c r="O5617" i="6"/>
  <c r="O5618" i="6"/>
  <c r="O5619" i="6"/>
  <c r="O5620" i="6"/>
  <c r="O5621" i="6"/>
  <c r="O5622" i="6"/>
  <c r="O5623" i="6"/>
  <c r="O5624" i="6"/>
  <c r="O5625" i="6"/>
  <c r="O5626" i="6"/>
  <c r="O5627" i="6"/>
  <c r="O5628" i="6"/>
  <c r="O5629" i="6"/>
  <c r="O5630" i="6"/>
  <c r="O5631" i="6"/>
  <c r="O5632" i="6"/>
  <c r="O5633" i="6"/>
  <c r="O5634" i="6"/>
  <c r="O5635" i="6"/>
  <c r="O5636" i="6"/>
  <c r="O5637" i="6"/>
  <c r="O5638" i="6"/>
  <c r="O5639" i="6"/>
  <c r="O5640" i="6"/>
  <c r="O5641" i="6"/>
  <c r="O5642" i="6"/>
  <c r="O5643" i="6"/>
  <c r="O5644" i="6"/>
  <c r="O5645" i="6"/>
  <c r="O5646" i="6"/>
  <c r="O5647" i="6"/>
  <c r="O5648" i="6"/>
  <c r="O5649" i="6"/>
  <c r="O5650" i="6"/>
  <c r="O5651" i="6"/>
  <c r="O5652" i="6"/>
  <c r="O5653" i="6"/>
  <c r="O5654" i="6"/>
  <c r="O5655" i="6"/>
  <c r="O5656" i="6"/>
  <c r="O5657" i="6"/>
  <c r="O5658" i="6"/>
  <c r="O5659" i="6"/>
  <c r="O5660" i="6"/>
  <c r="O5661" i="6"/>
  <c r="O5662" i="6"/>
  <c r="O5663" i="6"/>
  <c r="O5664" i="6"/>
  <c r="O5665" i="6"/>
  <c r="O5666" i="6"/>
  <c r="O5667" i="6"/>
  <c r="O5668" i="6"/>
  <c r="O5669" i="6"/>
  <c r="O5670" i="6"/>
  <c r="O5671" i="6"/>
  <c r="O5672" i="6"/>
  <c r="O5673" i="6"/>
  <c r="O5674" i="6"/>
  <c r="O5675" i="6"/>
  <c r="O5676" i="6"/>
  <c r="O5677" i="6"/>
  <c r="O5678" i="6"/>
  <c r="O5679" i="6"/>
  <c r="O5680" i="6"/>
  <c r="O5681" i="6"/>
  <c r="O5682" i="6"/>
  <c r="O5683" i="6"/>
  <c r="O5684" i="6"/>
  <c r="O5685" i="6"/>
  <c r="O5686" i="6"/>
  <c r="O5687" i="6"/>
  <c r="O5688" i="6"/>
  <c r="O5689" i="6"/>
  <c r="O5690" i="6"/>
  <c r="O5691" i="6"/>
  <c r="O5692" i="6"/>
  <c r="O5693" i="6"/>
  <c r="O5694" i="6"/>
  <c r="O5695" i="6"/>
  <c r="O5696" i="6"/>
  <c r="E13" i="31" a="1"/>
  <c r="E14" i="31" a="1"/>
  <c r="H12" i="31" a="1"/>
  <c r="E12" i="31" a="1"/>
  <c r="H14" i="31" a="1"/>
  <c r="H13" i="31" a="1"/>
  <c r="H12" i="31" l="1"/>
  <c r="E12" i="31"/>
  <c r="H14" i="31"/>
  <c r="H13" i="31"/>
  <c r="F5659" i="6"/>
  <c r="F5652" i="6"/>
  <c r="F5576" i="6"/>
  <c r="F5556" i="6"/>
  <c r="F5513" i="6"/>
  <c r="F5492" i="6"/>
  <c r="F5491" i="6"/>
  <c r="F5389" i="6"/>
  <c r="F5350" i="6"/>
  <c r="I5327" i="6"/>
  <c r="I5326" i="6"/>
  <c r="I5325" i="6"/>
  <c r="I5324" i="6"/>
  <c r="I5323" i="6"/>
  <c r="I5322" i="6"/>
  <c r="I5321" i="6"/>
  <c r="I5320" i="6"/>
  <c r="I5319" i="6"/>
  <c r="I5318" i="6"/>
  <c r="I5317" i="6"/>
  <c r="I5316" i="6"/>
  <c r="I5315" i="6"/>
  <c r="I5314" i="6"/>
  <c r="I5313" i="6"/>
  <c r="I5312" i="6"/>
  <c r="I5311" i="6"/>
  <c r="I5310" i="6"/>
  <c r="I5309" i="6"/>
  <c r="I5308" i="6"/>
  <c r="I5307" i="6"/>
  <c r="I5306" i="6"/>
  <c r="I5305" i="6"/>
  <c r="I5304" i="6"/>
  <c r="I5303" i="6"/>
  <c r="I5302" i="6"/>
  <c r="I5301" i="6"/>
  <c r="I5300" i="6"/>
  <c r="I5299" i="6"/>
  <c r="I5298" i="6"/>
  <c r="I5297" i="6"/>
  <c r="I5296" i="6"/>
  <c r="I5295" i="6"/>
  <c r="I5294" i="6"/>
  <c r="I5293" i="6"/>
  <c r="I5292" i="6"/>
  <c r="I5291" i="6"/>
  <c r="I5290" i="6"/>
  <c r="I5289" i="6"/>
  <c r="I5288" i="6"/>
  <c r="I5287" i="6"/>
  <c r="I5286" i="6"/>
  <c r="I5285" i="6"/>
  <c r="I5284" i="6"/>
  <c r="I5283" i="6"/>
  <c r="I5282" i="6"/>
  <c r="I5281" i="6"/>
  <c r="I5280" i="6"/>
  <c r="I5279" i="6"/>
  <c r="I5278" i="6"/>
  <c r="I5277" i="6"/>
  <c r="I5276" i="6"/>
  <c r="I5275" i="6"/>
  <c r="I5274" i="6"/>
  <c r="I5273" i="6"/>
  <c r="I5272" i="6"/>
  <c r="I5271" i="6"/>
  <c r="I5270" i="6"/>
  <c r="I5269" i="6"/>
  <c r="I5268" i="6"/>
  <c r="I5267" i="6"/>
  <c r="I5266" i="6"/>
  <c r="I5265" i="6"/>
  <c r="I5264" i="6"/>
  <c r="I5263" i="6"/>
  <c r="I5262" i="6"/>
  <c r="I5261" i="6"/>
  <c r="I5260" i="6"/>
  <c r="I5259" i="6"/>
  <c r="I5258" i="6"/>
  <c r="I5257" i="6"/>
  <c r="I5256" i="6"/>
  <c r="I5255" i="6"/>
  <c r="I5254" i="6"/>
  <c r="I5253" i="6"/>
  <c r="I5252" i="6"/>
  <c r="I5251" i="6"/>
  <c r="I5250" i="6"/>
  <c r="I5249" i="6"/>
  <c r="I5248" i="6"/>
  <c r="I5247" i="6"/>
  <c r="I5246" i="6"/>
  <c r="I5245" i="6"/>
  <c r="I5244" i="6"/>
  <c r="I5243" i="6"/>
  <c r="I5242" i="6"/>
  <c r="I5241" i="6"/>
  <c r="I5240" i="6"/>
  <c r="I5239" i="6"/>
  <c r="I5238" i="6"/>
  <c r="I5237" i="6"/>
  <c r="I5236" i="6"/>
  <c r="I5235" i="6"/>
  <c r="I5234" i="6"/>
  <c r="I5233" i="6"/>
  <c r="I5232" i="6"/>
  <c r="I5231" i="6"/>
  <c r="I5230" i="6"/>
  <c r="I5229" i="6"/>
  <c r="I5228" i="6"/>
  <c r="I5227" i="6"/>
  <c r="I5226" i="6"/>
  <c r="I5225" i="6"/>
  <c r="I5224" i="6"/>
  <c r="I5223" i="6"/>
  <c r="I5222" i="6"/>
  <c r="I5221" i="6"/>
  <c r="I5220" i="6"/>
  <c r="I5219" i="6"/>
  <c r="I5218" i="6"/>
  <c r="I5217" i="6"/>
  <c r="F5217" i="6"/>
  <c r="I5216" i="6"/>
  <c r="F5216" i="6"/>
  <c r="I5215" i="6"/>
  <c r="F5215" i="6"/>
  <c r="I5214" i="6"/>
  <c r="F5214" i="6"/>
  <c r="I5213" i="6"/>
  <c r="F5213" i="6"/>
  <c r="I5212" i="6"/>
  <c r="F5212" i="6"/>
  <c r="I5211" i="6"/>
  <c r="F5211" i="6"/>
  <c r="I5210" i="6"/>
  <c r="I5209" i="6"/>
  <c r="I5208" i="6"/>
  <c r="I5207" i="6"/>
  <c r="I5206" i="6"/>
  <c r="I5205" i="6"/>
  <c r="I5204" i="6"/>
  <c r="I5203" i="6"/>
  <c r="I5202" i="6"/>
  <c r="I5201" i="6"/>
  <c r="I5200" i="6"/>
  <c r="I5199" i="6"/>
  <c r="I5198" i="6"/>
  <c r="I5197" i="6"/>
  <c r="I5196" i="6"/>
  <c r="I5195" i="6"/>
  <c r="I5194" i="6"/>
  <c r="I5193" i="6"/>
  <c r="I5192" i="6"/>
  <c r="I5185" i="6"/>
  <c r="I5184" i="6"/>
  <c r="I5183" i="6"/>
  <c r="I5182" i="6"/>
  <c r="I5181" i="6"/>
  <c r="I5180" i="6"/>
  <c r="I5179" i="6"/>
  <c r="I5178" i="6"/>
  <c r="I5177" i="6"/>
  <c r="I5176" i="6"/>
  <c r="I5175" i="6"/>
  <c r="I5174" i="6"/>
  <c r="I5173" i="6"/>
  <c r="I5172" i="6"/>
  <c r="I5171" i="6"/>
  <c r="I5170" i="6"/>
  <c r="I5169" i="6"/>
  <c r="I5168" i="6"/>
  <c r="I5167" i="6"/>
  <c r="I5166" i="6"/>
  <c r="I5165" i="6"/>
  <c r="I5157" i="6"/>
  <c r="I5141" i="6"/>
  <c r="I5140" i="6"/>
  <c r="I5139" i="6"/>
  <c r="I5138" i="6"/>
  <c r="I5137" i="6"/>
  <c r="I5136" i="6"/>
  <c r="I5135" i="6"/>
  <c r="I5134" i="6"/>
  <c r="I5133" i="6"/>
  <c r="I5132" i="6"/>
  <c r="I5131" i="6"/>
  <c r="I5130" i="6"/>
  <c r="I5129" i="6"/>
  <c r="I5128" i="6"/>
  <c r="I5127" i="6"/>
  <c r="I5126" i="6"/>
  <c r="I5125" i="6"/>
  <c r="I5124" i="6"/>
  <c r="I5123" i="6"/>
  <c r="I5122" i="6"/>
  <c r="I5121" i="6"/>
  <c r="I5120" i="6"/>
  <c r="I5119" i="6"/>
  <c r="I5118" i="6"/>
  <c r="I5117" i="6"/>
  <c r="I5116" i="6"/>
  <c r="I5115" i="6"/>
  <c r="I5114" i="6"/>
  <c r="I5113" i="6"/>
  <c r="I5112" i="6"/>
  <c r="I5111" i="6"/>
  <c r="I5110" i="6"/>
  <c r="I5109" i="6"/>
  <c r="I5108" i="6"/>
  <c r="I5107" i="6"/>
  <c r="I5106" i="6"/>
  <c r="I5105" i="6"/>
  <c r="I5104" i="6"/>
  <c r="I5103" i="6"/>
  <c r="I5102" i="6"/>
  <c r="I5101" i="6"/>
  <c r="I5100" i="6"/>
  <c r="I5099" i="6"/>
  <c r="I5098" i="6"/>
  <c r="F5087" i="6"/>
  <c r="F5086" i="6"/>
  <c r="I5066" i="6"/>
  <c r="F5049" i="6"/>
  <c r="I5007" i="6"/>
  <c r="I5006" i="6"/>
  <c r="I5005" i="6"/>
  <c r="I5004" i="6"/>
  <c r="I5003" i="6"/>
  <c r="I5002" i="6"/>
  <c r="I5001" i="6"/>
  <c r="I5000" i="6"/>
  <c r="I4999" i="6"/>
  <c r="I4998" i="6"/>
  <c r="I4997" i="6"/>
  <c r="I4996" i="6"/>
  <c r="I4995" i="6"/>
  <c r="I4994" i="6"/>
  <c r="I4993" i="6"/>
  <c r="I4992" i="6"/>
  <c r="I4991" i="6"/>
  <c r="I4990" i="6"/>
  <c r="I4989" i="6"/>
  <c r="I4988" i="6"/>
  <c r="I4987" i="6"/>
  <c r="I4986" i="6"/>
  <c r="I4985" i="6"/>
  <c r="I4984" i="6"/>
  <c r="I4983" i="6"/>
  <c r="I4982" i="6"/>
  <c r="I4981" i="6"/>
  <c r="I4980" i="6"/>
  <c r="I4979" i="6"/>
  <c r="F4979" i="6"/>
  <c r="I4978" i="6"/>
  <c r="F4978" i="6"/>
  <c r="I4977" i="6"/>
  <c r="F4977" i="6"/>
  <c r="I4976" i="6"/>
  <c r="F4976" i="6"/>
  <c r="I4975" i="6"/>
  <c r="I4974" i="6"/>
  <c r="I4973" i="6"/>
  <c r="I4972" i="6"/>
  <c r="I4971" i="6"/>
  <c r="I4970" i="6"/>
  <c r="I4969" i="6"/>
  <c r="I4968" i="6"/>
  <c r="I4967" i="6"/>
  <c r="I4966" i="6"/>
  <c r="I4965" i="6"/>
  <c r="I4964" i="6"/>
  <c r="I4920" i="6"/>
  <c r="I4919" i="6"/>
  <c r="I4918" i="6"/>
  <c r="I4917" i="6"/>
  <c r="I4916" i="6"/>
  <c r="I4915" i="6"/>
  <c r="I4914" i="6"/>
  <c r="I4913" i="6"/>
  <c r="I4912" i="6"/>
  <c r="I4911" i="6"/>
  <c r="I4910" i="6"/>
  <c r="I4909" i="6"/>
  <c r="I4908" i="6"/>
  <c r="I4907" i="6"/>
  <c r="I4906" i="6"/>
  <c r="I4898" i="6"/>
  <c r="I4889" i="6"/>
  <c r="I4843" i="6"/>
  <c r="I4817" i="6"/>
  <c r="I4811" i="6"/>
  <c r="I4798" i="6"/>
  <c r="F4793" i="6"/>
  <c r="I4786" i="6"/>
  <c r="I4767" i="6"/>
  <c r="I4756" i="6"/>
  <c r="F4753" i="6"/>
  <c r="I4716" i="6"/>
  <c r="I4713" i="6"/>
  <c r="I4709" i="6"/>
  <c r="I4650" i="6"/>
  <c r="I4624" i="6"/>
  <c r="I4595" i="6"/>
  <c r="I4563" i="6"/>
  <c r="F4533" i="6"/>
  <c r="I4527" i="6"/>
  <c r="I4522" i="6"/>
  <c r="I4521" i="6"/>
  <c r="I4471" i="6"/>
  <c r="I4469" i="6"/>
  <c r="I4461" i="6"/>
  <c r="I4460" i="6"/>
  <c r="F4460" i="6"/>
  <c r="I4459" i="6"/>
  <c r="F4459" i="6"/>
  <c r="I4458" i="6"/>
  <c r="I4457" i="6"/>
  <c r="F4457" i="6"/>
  <c r="I4456" i="6"/>
  <c r="I4451" i="6"/>
  <c r="I4450" i="6"/>
  <c r="F4450" i="6"/>
  <c r="I4449" i="6"/>
  <c r="F4449" i="6"/>
  <c r="I4448" i="6"/>
  <c r="F4448" i="6"/>
  <c r="I4447" i="6"/>
  <c r="F4447" i="6"/>
  <c r="I4446" i="6"/>
  <c r="F4446" i="6"/>
  <c r="I4445" i="6"/>
  <c r="F4445" i="6"/>
  <c r="I4444" i="6"/>
  <c r="F4444" i="6"/>
  <c r="F4443" i="6"/>
  <c r="F4442" i="6"/>
  <c r="I4441" i="6"/>
  <c r="F4441" i="6"/>
  <c r="I4440" i="6"/>
  <c r="F4440" i="6"/>
  <c r="I4439" i="6"/>
  <c r="F4439" i="6"/>
  <c r="I4438" i="6"/>
  <c r="F4438" i="6"/>
  <c r="F4436" i="6"/>
  <c r="I4435" i="6"/>
  <c r="F4435" i="6"/>
  <c r="I4434" i="6"/>
  <c r="F4434" i="6"/>
  <c r="I4433" i="6"/>
  <c r="F4433" i="6"/>
  <c r="I4432" i="6"/>
  <c r="F4432" i="6"/>
  <c r="I4431" i="6"/>
  <c r="F4431" i="6"/>
  <c r="I4430" i="6"/>
  <c r="F4430" i="6"/>
  <c r="I4429" i="6"/>
  <c r="F4429" i="6"/>
  <c r="I4428" i="6"/>
  <c r="F4428" i="6"/>
  <c r="I4427" i="6"/>
  <c r="F4427" i="6"/>
  <c r="I4426" i="6"/>
  <c r="F4426" i="6"/>
  <c r="I4425" i="6"/>
  <c r="F4425" i="6"/>
  <c r="F4424" i="6"/>
  <c r="F4423" i="6"/>
  <c r="I4422" i="6"/>
  <c r="F4422" i="6"/>
  <c r="I4421" i="6"/>
  <c r="F4421" i="6"/>
  <c r="I4420" i="6"/>
  <c r="F4420" i="6"/>
  <c r="I4419" i="6"/>
  <c r="F4419" i="6"/>
  <c r="I4418" i="6"/>
  <c r="F4418" i="6"/>
  <c r="I4417" i="6"/>
  <c r="F4417" i="6"/>
  <c r="I4416" i="6"/>
  <c r="F4416" i="6"/>
  <c r="I4415" i="6"/>
  <c r="F4415" i="6"/>
  <c r="I4414" i="6"/>
  <c r="F4414" i="6"/>
  <c r="I4413" i="6"/>
  <c r="F4413" i="6"/>
  <c r="I4412" i="6"/>
  <c r="F4412" i="6"/>
  <c r="I4411" i="6"/>
  <c r="F4411" i="6"/>
  <c r="F4410" i="6"/>
  <c r="I4409" i="6"/>
  <c r="F4409" i="6"/>
  <c r="I4408" i="6"/>
  <c r="F4408" i="6"/>
  <c r="I4407" i="6"/>
  <c r="F4407" i="6"/>
  <c r="I4406" i="6"/>
  <c r="F4406" i="6"/>
  <c r="I4405" i="6"/>
  <c r="F4405" i="6"/>
  <c r="I4404" i="6"/>
  <c r="F4404" i="6"/>
  <c r="I4403" i="6"/>
  <c r="F4403" i="6"/>
  <c r="I4402" i="6"/>
  <c r="I4401" i="6"/>
  <c r="F4401" i="6"/>
  <c r="I4400" i="6"/>
  <c r="F4400" i="6"/>
  <c r="I4399" i="6"/>
  <c r="F4399" i="6"/>
  <c r="I4398" i="6"/>
  <c r="F4398" i="6"/>
  <c r="I4397" i="6"/>
  <c r="F4397" i="6"/>
  <c r="I4396" i="6"/>
  <c r="F4396" i="6"/>
  <c r="I4394" i="6"/>
  <c r="I4391" i="6"/>
  <c r="I4390" i="6"/>
  <c r="I4389" i="6"/>
  <c r="I4388" i="6"/>
  <c r="I4387" i="6"/>
  <c r="I4386" i="6"/>
  <c r="I4385" i="6"/>
  <c r="I4382" i="6"/>
  <c r="I4378" i="6"/>
  <c r="I4377" i="6"/>
  <c r="I4376" i="6"/>
  <c r="I4375" i="6"/>
  <c r="I4374" i="6"/>
  <c r="I4373" i="6"/>
  <c r="F4373" i="6"/>
  <c r="I4372" i="6"/>
  <c r="I4371" i="6"/>
  <c r="I4362" i="6"/>
  <c r="I4361" i="6"/>
  <c r="I4360" i="6"/>
  <c r="I4359" i="6"/>
  <c r="I4358" i="6"/>
  <c r="I4357" i="6"/>
  <c r="I4356" i="6"/>
  <c r="I4355" i="6"/>
  <c r="I4354" i="6"/>
  <c r="I4353" i="6"/>
  <c r="I4352" i="6"/>
  <c r="I4351" i="6"/>
  <c r="I4350" i="6"/>
  <c r="I4348" i="6"/>
  <c r="I4347" i="6"/>
  <c r="I4346" i="6"/>
  <c r="I4345" i="6"/>
  <c r="I4344" i="6"/>
  <c r="I4343" i="6"/>
  <c r="I4342" i="6"/>
  <c r="I4339" i="6"/>
  <c r="I4338" i="6"/>
  <c r="I4337" i="6"/>
  <c r="I4336" i="6"/>
  <c r="I4335" i="6"/>
  <c r="I4334" i="6"/>
  <c r="I4333" i="6"/>
  <c r="I4332" i="6"/>
  <c r="I4331" i="6"/>
  <c r="I4330" i="6"/>
  <c r="I4329" i="6"/>
  <c r="I4328" i="6"/>
  <c r="I4327" i="6"/>
  <c r="I4326" i="6"/>
  <c r="I4325" i="6"/>
  <c r="I4324" i="6"/>
  <c r="I4323" i="6"/>
  <c r="I4322" i="6"/>
  <c r="I4321" i="6"/>
  <c r="I4320" i="6"/>
  <c r="I4319" i="6"/>
  <c r="I4318" i="6"/>
  <c r="F4316" i="6"/>
  <c r="I4313" i="6"/>
  <c r="I4312" i="6"/>
  <c r="I4311" i="6"/>
  <c r="I4310" i="6"/>
  <c r="I4309" i="6"/>
  <c r="I4308" i="6"/>
  <c r="I4307" i="6"/>
  <c r="I4306" i="6"/>
  <c r="I4305" i="6"/>
  <c r="I4304" i="6"/>
  <c r="I4303" i="6"/>
  <c r="I4302" i="6"/>
  <c r="I4301" i="6"/>
  <c r="I4300" i="6"/>
  <c r="I4297" i="6"/>
  <c r="I4296" i="6"/>
  <c r="I4294" i="6"/>
  <c r="I4293" i="6"/>
  <c r="I4292" i="6"/>
  <c r="I4291" i="6"/>
  <c r="I4290" i="6"/>
  <c r="I4289" i="6"/>
  <c r="I4288" i="6"/>
  <c r="I4282" i="6"/>
  <c r="I4281" i="6"/>
  <c r="I4280" i="6"/>
  <c r="I4279" i="6"/>
  <c r="I4278" i="6"/>
  <c r="I4277" i="6"/>
  <c r="I4276" i="6"/>
  <c r="I4275" i="6"/>
  <c r="I4274" i="6"/>
  <c r="I4273" i="6"/>
  <c r="I4272" i="6"/>
  <c r="I4271" i="6"/>
  <c r="I4270" i="6"/>
  <c r="I4268" i="6"/>
  <c r="I4267" i="6"/>
  <c r="I4265" i="6"/>
  <c r="I4264" i="6"/>
  <c r="I4263" i="6"/>
  <c r="I4262" i="6"/>
  <c r="I4260" i="6"/>
  <c r="I4254" i="6"/>
  <c r="I4253" i="6"/>
  <c r="I4252" i="6"/>
  <c r="I4251" i="6"/>
  <c r="I4250" i="6"/>
  <c r="I4249" i="6"/>
  <c r="I4248" i="6"/>
  <c r="I4247" i="6"/>
  <c r="I4246" i="6"/>
  <c r="I4245" i="6"/>
  <c r="I4244" i="6"/>
  <c r="I4243" i="6"/>
  <c r="I4242" i="6"/>
  <c r="I4240" i="6"/>
  <c r="I4239" i="6"/>
  <c r="I4238" i="6"/>
  <c r="I4233" i="6"/>
  <c r="I4232" i="6"/>
  <c r="I4231" i="6"/>
  <c r="I4230" i="6"/>
  <c r="I4229" i="6"/>
  <c r="I4228" i="6"/>
  <c r="I4227" i="6"/>
  <c r="I4226" i="6"/>
  <c r="I4225" i="6"/>
  <c r="I4224" i="6"/>
  <c r="I4222" i="6"/>
  <c r="I4221" i="6"/>
  <c r="I4218" i="6"/>
  <c r="I4217" i="6"/>
  <c r="I4216" i="6"/>
  <c r="I4215" i="6"/>
  <c r="I4214" i="6"/>
  <c r="I4213" i="6"/>
  <c r="I4212" i="6"/>
  <c r="I4211" i="6"/>
  <c r="I4210" i="6"/>
  <c r="I4209" i="6"/>
  <c r="I4208" i="6"/>
  <c r="I4205" i="6"/>
  <c r="I4199" i="6"/>
  <c r="I4198" i="6"/>
  <c r="I4197" i="6"/>
  <c r="I4196" i="6"/>
  <c r="I4195" i="6"/>
  <c r="I4193" i="6"/>
  <c r="I4192" i="6"/>
  <c r="I4191" i="6"/>
  <c r="I4190" i="6"/>
  <c r="I4189" i="6"/>
  <c r="I4188" i="6"/>
  <c r="I4187" i="6"/>
  <c r="I4185" i="6"/>
  <c r="F4182" i="6"/>
  <c r="I4178" i="6"/>
  <c r="I4177" i="6"/>
  <c r="I4176" i="6"/>
  <c r="I4175" i="6"/>
  <c r="I4174" i="6"/>
  <c r="I4173" i="6"/>
  <c r="I4168" i="6"/>
  <c r="I4167" i="6"/>
  <c r="I4166" i="6"/>
  <c r="I4165" i="6"/>
  <c r="I4164" i="6"/>
  <c r="I4156" i="6"/>
  <c r="I4155" i="6"/>
  <c r="I4154" i="6"/>
  <c r="I4150" i="6"/>
  <c r="I4148" i="6"/>
  <c r="I4131" i="6"/>
  <c r="I4130" i="6"/>
  <c r="I4129" i="6"/>
  <c r="I4128" i="6"/>
  <c r="I4127" i="6"/>
  <c r="I4126" i="6"/>
  <c r="I4125" i="6"/>
  <c r="I4124" i="6"/>
  <c r="I4123" i="6"/>
  <c r="I4118" i="6"/>
  <c r="I4117" i="6"/>
  <c r="I4116" i="6"/>
  <c r="I4105" i="6"/>
  <c r="I4104" i="6"/>
  <c r="I4103" i="6"/>
  <c r="I4102" i="6"/>
  <c r="I4101" i="6"/>
  <c r="I4096" i="6"/>
  <c r="I4095" i="6"/>
  <c r="I4094" i="6"/>
  <c r="I4093" i="6"/>
  <c r="I4089" i="6"/>
  <c r="F4089" i="6"/>
  <c r="I4082" i="6"/>
  <c r="I4081" i="6"/>
  <c r="I4080" i="6"/>
  <c r="I4079" i="6"/>
  <c r="I4078" i="6"/>
  <c r="I4077" i="6"/>
  <c r="I4076" i="6"/>
  <c r="I4075" i="6"/>
  <c r="I4074" i="6"/>
  <c r="I4073" i="6"/>
  <c r="I4072" i="6"/>
  <c r="I4071" i="6"/>
  <c r="I4070" i="6"/>
  <c r="I4067" i="6"/>
  <c r="I4066" i="6"/>
  <c r="I4065" i="6"/>
  <c r="I4064" i="6"/>
  <c r="I4044" i="6"/>
  <c r="I4043" i="6"/>
  <c r="I4042" i="6"/>
  <c r="I4041" i="6"/>
  <c r="I4040" i="6"/>
  <c r="I4039" i="6"/>
  <c r="I4038" i="6"/>
  <c r="I4037" i="6"/>
  <c r="I4036" i="6"/>
  <c r="I4035" i="6"/>
  <c r="I4032" i="6"/>
  <c r="I4031" i="6"/>
  <c r="I4018" i="6"/>
  <c r="I4017" i="6"/>
  <c r="I4016" i="6"/>
  <c r="I4015" i="6"/>
  <c r="I4014" i="6"/>
  <c r="I4013" i="6"/>
  <c r="I4012" i="6"/>
  <c r="I4011" i="6"/>
  <c r="I4010" i="6"/>
  <c r="I4009" i="6"/>
  <c r="I4008" i="6"/>
  <c r="I4006" i="6"/>
  <c r="I3975" i="6"/>
  <c r="I3974" i="6"/>
  <c r="I3973" i="6"/>
  <c r="I3972" i="6"/>
  <c r="I3971" i="6"/>
  <c r="I3970" i="6"/>
  <c r="I3969" i="6"/>
  <c r="I3968" i="6"/>
  <c r="I3967" i="6"/>
  <c r="I3966" i="6"/>
  <c r="I3965" i="6"/>
  <c r="I3942" i="6"/>
  <c r="I3941" i="6"/>
  <c r="I3940" i="6"/>
  <c r="I3939" i="6"/>
  <c r="I3938" i="6"/>
  <c r="I3937" i="6"/>
  <c r="I3936" i="6"/>
  <c r="I3935" i="6"/>
  <c r="I3934" i="6"/>
  <c r="I3933" i="6"/>
  <c r="I3932" i="6"/>
  <c r="I3931" i="6"/>
  <c r="I3930" i="6"/>
  <c r="I3929" i="6"/>
  <c r="I3924" i="6"/>
  <c r="I3923" i="6"/>
  <c r="I3922" i="6"/>
  <c r="I3921" i="6"/>
  <c r="I3920" i="6"/>
  <c r="I3919" i="6"/>
  <c r="I3918" i="6"/>
  <c r="I3917" i="6"/>
  <c r="I3916" i="6"/>
  <c r="I3915" i="6"/>
  <c r="I3914" i="6"/>
  <c r="I3913" i="6"/>
  <c r="I3878" i="6"/>
  <c r="I3877" i="6"/>
  <c r="I3876" i="6"/>
  <c r="I3875" i="6"/>
  <c r="I3874" i="6"/>
  <c r="I3873" i="6"/>
  <c r="I3872" i="6"/>
  <c r="I3871" i="6"/>
  <c r="I3870" i="6"/>
  <c r="I3869" i="6"/>
  <c r="I3868" i="6"/>
  <c r="I3867" i="6"/>
  <c r="I3866" i="6"/>
  <c r="I3865" i="6"/>
  <c r="I3864" i="6"/>
  <c r="I3863" i="6"/>
  <c r="I3862" i="6"/>
  <c r="I3861" i="6"/>
  <c r="I3860" i="6"/>
  <c r="I3859" i="6"/>
  <c r="I3858" i="6"/>
  <c r="I3857" i="6"/>
  <c r="I3856" i="6"/>
  <c r="I3855" i="6"/>
  <c r="I3854" i="6"/>
  <c r="I3853" i="6"/>
  <c r="I3832" i="6"/>
  <c r="I3831" i="6"/>
  <c r="I3830" i="6"/>
  <c r="I3829" i="6"/>
  <c r="I3828" i="6"/>
  <c r="I3827" i="6"/>
  <c r="I3826" i="6"/>
  <c r="I3825" i="6"/>
  <c r="I3824" i="6"/>
  <c r="I3823" i="6"/>
  <c r="I3822" i="6"/>
  <c r="I3821" i="6"/>
  <c r="I3820" i="6"/>
  <c r="I3819" i="6"/>
  <c r="I3818" i="6"/>
  <c r="F3818" i="6"/>
  <c r="I3817" i="6"/>
  <c r="I3816" i="6"/>
  <c r="I3814" i="6"/>
  <c r="I3810" i="6"/>
  <c r="I3809" i="6"/>
  <c r="I3769" i="6"/>
  <c r="I3768" i="6"/>
  <c r="I3767" i="6"/>
  <c r="I3766" i="6"/>
  <c r="I3765" i="6"/>
  <c r="I3764" i="6"/>
  <c r="I3763" i="6"/>
  <c r="I3762" i="6"/>
  <c r="I3761" i="6"/>
  <c r="I3760" i="6"/>
  <c r="I3759" i="6"/>
  <c r="I3758" i="6"/>
  <c r="I3757" i="6"/>
  <c r="I3756" i="6"/>
  <c r="I3755" i="6"/>
  <c r="I3754" i="6"/>
  <c r="I3753" i="6"/>
  <c r="I3752" i="6"/>
  <c r="I3751" i="6"/>
  <c r="I3750" i="6"/>
  <c r="I3749" i="6"/>
  <c r="I3748" i="6"/>
  <c r="I3747" i="6"/>
  <c r="I3746" i="6"/>
  <c r="I3743" i="6"/>
  <c r="I3729" i="6"/>
  <c r="I3728" i="6"/>
  <c r="I3727" i="6"/>
  <c r="I3726" i="6"/>
  <c r="I3725" i="6"/>
  <c r="I3724" i="6"/>
  <c r="I3723" i="6"/>
  <c r="I3722" i="6"/>
  <c r="I3720" i="6"/>
  <c r="I3716" i="6"/>
  <c r="I3715" i="6"/>
  <c r="I3714" i="6"/>
  <c r="I3713" i="6"/>
  <c r="I3663" i="6"/>
  <c r="I3662" i="6"/>
  <c r="I3661" i="6"/>
  <c r="I3660" i="6"/>
  <c r="I3659" i="6"/>
  <c r="I3658" i="6"/>
  <c r="I3657" i="6"/>
  <c r="I3656" i="6"/>
  <c r="I3655" i="6"/>
  <c r="I3654" i="6"/>
  <c r="I3653" i="6"/>
  <c r="I3652" i="6"/>
  <c r="I3651" i="6"/>
  <c r="I3650" i="6"/>
  <c r="I3649" i="6"/>
  <c r="I3648" i="6"/>
  <c r="I3647" i="6"/>
  <c r="I3646" i="6"/>
  <c r="I3645" i="6"/>
  <c r="I3644" i="6"/>
  <c r="I3643" i="6"/>
  <c r="I3642" i="6"/>
  <c r="I3641" i="6"/>
  <c r="I3640" i="6"/>
  <c r="I3639" i="6"/>
  <c r="I3638" i="6"/>
  <c r="I3637" i="6"/>
  <c r="I3636" i="6"/>
  <c r="I3635" i="6"/>
  <c r="I3634" i="6"/>
  <c r="I3633" i="6"/>
  <c r="I3632" i="6"/>
  <c r="I3631" i="6"/>
  <c r="I3630" i="6"/>
  <c r="I3629" i="6"/>
  <c r="I3628" i="6"/>
  <c r="I3627" i="6"/>
  <c r="I3626" i="6"/>
  <c r="I3625" i="6"/>
  <c r="I3624" i="6"/>
  <c r="I3623" i="6"/>
  <c r="I3622" i="6"/>
  <c r="I3621" i="6"/>
  <c r="I3620" i="6"/>
  <c r="I3619" i="6"/>
  <c r="I3618" i="6"/>
  <c r="I3617" i="6"/>
  <c r="I3616" i="6"/>
  <c r="I3615" i="6"/>
  <c r="I3614" i="6"/>
  <c r="I3613" i="6"/>
  <c r="I3612" i="6"/>
  <c r="I3611" i="6"/>
  <c r="I3610" i="6"/>
  <c r="I3609" i="6"/>
  <c r="I3603" i="6"/>
  <c r="I3584" i="6"/>
  <c r="I3583" i="6"/>
  <c r="I3582" i="6"/>
  <c r="I3581" i="6"/>
  <c r="I3580" i="6"/>
  <c r="I3579" i="6"/>
  <c r="I3578" i="6"/>
  <c r="I3577" i="6"/>
  <c r="I3576" i="6"/>
  <c r="I3575" i="6"/>
  <c r="I3574" i="6"/>
  <c r="I3573" i="6"/>
  <c r="I3572" i="6"/>
  <c r="I3571" i="6"/>
  <c r="I3570" i="6"/>
  <c r="I3569" i="6"/>
  <c r="I3568" i="6"/>
  <c r="I3567" i="6"/>
  <c r="I3566" i="6"/>
  <c r="I3564" i="6"/>
  <c r="I3563" i="6"/>
  <c r="I3562" i="6"/>
  <c r="I3514" i="6"/>
  <c r="I3513" i="6"/>
  <c r="I3512" i="6"/>
  <c r="I3511" i="6"/>
  <c r="I3510" i="6"/>
  <c r="I3509" i="6"/>
  <c r="I3508" i="6"/>
  <c r="I3507" i="6"/>
  <c r="I3506" i="6"/>
  <c r="I3505" i="6"/>
  <c r="I3504" i="6"/>
  <c r="I3503" i="6"/>
  <c r="F3503" i="6"/>
  <c r="I3502" i="6"/>
  <c r="I3501" i="6"/>
  <c r="I3500" i="6"/>
  <c r="I3499" i="6"/>
  <c r="I3498" i="6"/>
  <c r="I3497" i="6"/>
  <c r="I3496" i="6"/>
  <c r="I3495" i="6"/>
  <c r="I3494" i="6"/>
  <c r="I3493" i="6"/>
  <c r="I3492" i="6"/>
  <c r="I3491" i="6"/>
  <c r="I3490" i="6"/>
  <c r="I3489" i="6"/>
  <c r="I3488" i="6"/>
  <c r="I3487" i="6"/>
  <c r="I3486" i="6"/>
  <c r="I3485" i="6"/>
  <c r="I3484" i="6"/>
  <c r="I3482" i="6"/>
  <c r="I3481" i="6"/>
  <c r="I3479" i="6"/>
  <c r="I3456" i="6"/>
  <c r="I3455" i="6"/>
  <c r="I3454" i="6"/>
  <c r="I3453" i="6"/>
  <c r="I3452" i="6"/>
  <c r="I3451" i="6"/>
  <c r="I3450" i="6"/>
  <c r="I3449" i="6"/>
  <c r="I3448" i="6"/>
  <c r="I3447" i="6"/>
  <c r="I3446" i="6"/>
  <c r="I3445" i="6"/>
  <c r="I3444" i="6"/>
  <c r="I3443" i="6"/>
  <c r="I3442" i="6"/>
  <c r="I3441" i="6"/>
  <c r="I3440" i="6"/>
  <c r="I3439" i="6"/>
  <c r="I3438" i="6"/>
  <c r="I3437" i="6"/>
  <c r="I3436" i="6"/>
  <c r="I3435" i="6"/>
  <c r="I3434" i="6"/>
  <c r="I3433" i="6"/>
  <c r="I3431" i="6"/>
  <c r="I3428" i="6"/>
  <c r="I3427" i="6"/>
  <c r="I3426" i="6"/>
  <c r="I3425" i="6"/>
  <c r="I3424" i="6"/>
  <c r="I3423" i="6"/>
  <c r="I3379" i="6"/>
  <c r="I3378" i="6"/>
  <c r="I3377" i="6"/>
  <c r="I3376" i="6"/>
  <c r="I3375" i="6"/>
  <c r="I3374" i="6"/>
  <c r="I3373" i="6"/>
  <c r="I3372" i="6"/>
  <c r="I3371" i="6"/>
  <c r="I3370" i="6"/>
  <c r="I3369" i="6"/>
  <c r="I3368" i="6"/>
  <c r="I3367" i="6"/>
  <c r="I3366" i="6"/>
  <c r="I3365" i="6"/>
  <c r="I3364" i="6"/>
  <c r="I3363" i="6"/>
  <c r="I3362" i="6"/>
  <c r="I3361" i="6"/>
  <c r="I3360" i="6"/>
  <c r="I3359" i="6"/>
  <c r="I3358" i="6"/>
  <c r="I3357" i="6"/>
  <c r="I3356" i="6"/>
  <c r="I3355" i="6"/>
  <c r="I3354" i="6"/>
  <c r="I3353" i="6"/>
  <c r="I3352" i="6"/>
  <c r="I3351" i="6"/>
  <c r="I3350" i="6"/>
  <c r="I3349" i="6"/>
  <c r="I3348" i="6"/>
  <c r="I3347" i="6"/>
  <c r="I3346" i="6"/>
  <c r="I3345" i="6"/>
  <c r="I3344" i="6"/>
  <c r="F3344" i="6"/>
  <c r="I3343" i="6"/>
  <c r="I3342" i="6"/>
  <c r="I3341" i="6"/>
  <c r="I3340" i="6"/>
  <c r="I3339" i="6"/>
  <c r="I3338" i="6"/>
  <c r="I3337" i="6"/>
  <c r="I3336" i="6"/>
  <c r="I3335" i="6"/>
  <c r="I3334" i="6"/>
  <c r="I3333" i="6"/>
  <c r="I3332" i="6"/>
  <c r="I3331" i="6"/>
  <c r="I3330" i="6"/>
  <c r="I3329" i="6"/>
  <c r="I3328" i="6"/>
  <c r="I3327" i="6"/>
  <c r="I3326" i="6"/>
  <c r="I3325" i="6"/>
  <c r="I3324" i="6"/>
  <c r="I3323" i="6"/>
  <c r="I3322" i="6"/>
  <c r="I3321" i="6"/>
  <c r="I3320" i="6"/>
  <c r="I3319" i="6"/>
  <c r="I3318" i="6"/>
  <c r="I3317" i="6"/>
  <c r="I3315" i="6"/>
  <c r="I3312" i="6"/>
  <c r="I3297" i="6"/>
  <c r="I3296" i="6"/>
  <c r="I3295" i="6"/>
  <c r="I3294" i="6"/>
  <c r="I3293" i="6"/>
  <c r="I3292" i="6"/>
  <c r="I3291" i="6"/>
  <c r="I3290" i="6"/>
  <c r="I3289" i="6"/>
  <c r="I3288" i="6"/>
  <c r="I3287" i="6"/>
  <c r="I3286" i="6"/>
  <c r="I3285" i="6"/>
  <c r="I3284" i="6"/>
  <c r="I3283" i="6"/>
  <c r="I3281" i="6"/>
  <c r="I3280" i="6"/>
  <c r="I3278" i="6"/>
  <c r="I3277" i="6"/>
  <c r="I3276" i="6"/>
  <c r="I3235" i="6"/>
  <c r="I3234" i="6"/>
  <c r="I3233" i="6"/>
  <c r="I3232" i="6"/>
  <c r="I3231" i="6"/>
  <c r="I3230" i="6"/>
  <c r="I3229" i="6"/>
  <c r="I3228" i="6"/>
  <c r="I3227" i="6"/>
  <c r="I3226" i="6"/>
  <c r="I3225" i="6"/>
  <c r="I3224" i="6"/>
  <c r="I3223" i="6"/>
  <c r="I3222" i="6"/>
  <c r="I3221" i="6"/>
  <c r="I3220" i="6"/>
  <c r="I3219" i="6"/>
  <c r="I3218" i="6"/>
  <c r="I3217" i="6"/>
  <c r="I3216" i="6"/>
  <c r="I3215" i="6"/>
  <c r="I3214" i="6"/>
  <c r="I3213" i="6"/>
  <c r="I3212" i="6"/>
  <c r="I3211" i="6"/>
  <c r="I3210" i="6"/>
  <c r="I3209" i="6"/>
  <c r="I3208" i="6"/>
  <c r="I3207" i="6"/>
  <c r="I3206" i="6"/>
  <c r="I3205" i="6"/>
  <c r="I3204" i="6"/>
  <c r="I3203" i="6"/>
  <c r="I3202" i="6"/>
  <c r="I3201" i="6"/>
  <c r="I3200" i="6"/>
  <c r="I3199" i="6"/>
  <c r="I3198" i="6"/>
  <c r="I3197" i="6"/>
  <c r="I3196" i="6"/>
  <c r="I3194" i="6"/>
  <c r="I3171" i="6"/>
  <c r="I3170" i="6"/>
  <c r="I3169" i="6"/>
  <c r="I3168" i="6"/>
  <c r="I3167" i="6"/>
  <c r="I3166" i="6"/>
  <c r="I3165" i="6"/>
  <c r="I3164" i="6"/>
  <c r="I3163" i="6"/>
  <c r="I3162" i="6"/>
  <c r="I3161" i="6"/>
  <c r="I3160" i="6"/>
  <c r="I3159" i="6"/>
  <c r="I3158" i="6"/>
  <c r="I3157" i="6"/>
  <c r="I3156" i="6"/>
  <c r="I3155" i="6"/>
  <c r="I3154" i="6"/>
  <c r="I3153" i="6"/>
  <c r="I3152" i="6"/>
  <c r="I3151" i="6"/>
  <c r="I3150" i="6"/>
  <c r="I3149" i="6"/>
  <c r="I3148" i="6"/>
  <c r="I3147" i="6"/>
  <c r="I3146" i="6"/>
  <c r="I3145" i="6"/>
  <c r="I3144" i="6"/>
  <c r="I3143" i="6"/>
  <c r="I3142" i="6"/>
  <c r="I3141" i="6"/>
  <c r="I3140" i="6"/>
  <c r="I3139" i="6"/>
  <c r="I3138" i="6"/>
  <c r="I3137" i="6"/>
  <c r="I3136" i="6"/>
  <c r="I3133" i="6"/>
  <c r="I3132" i="6"/>
  <c r="I3131" i="6"/>
  <c r="I3130" i="6"/>
  <c r="I3129" i="6"/>
  <c r="I3128" i="6"/>
  <c r="I3127" i="6"/>
  <c r="I3076" i="6"/>
  <c r="I3075" i="6"/>
  <c r="I3074" i="6"/>
  <c r="I3073" i="6"/>
  <c r="I3072" i="6"/>
  <c r="I3071" i="6"/>
  <c r="I3070" i="6"/>
  <c r="I3069" i="6"/>
  <c r="I3068" i="6"/>
  <c r="I3067" i="6"/>
  <c r="I3066" i="6"/>
  <c r="I3065" i="6"/>
  <c r="I3064" i="6"/>
  <c r="I3063" i="6"/>
  <c r="I3062" i="6"/>
  <c r="I3061" i="6"/>
  <c r="I3060" i="6"/>
  <c r="I3059" i="6"/>
  <c r="I3058" i="6"/>
  <c r="I3057" i="6"/>
  <c r="I3056" i="6"/>
  <c r="I3055" i="6"/>
  <c r="I3054" i="6"/>
  <c r="I3053" i="6"/>
  <c r="I3052" i="6"/>
  <c r="I3051" i="6"/>
  <c r="I3050" i="6"/>
  <c r="I3049" i="6"/>
  <c r="I3048" i="6"/>
  <c r="I3047" i="6"/>
  <c r="I3046" i="6"/>
  <c r="I3045" i="6"/>
  <c r="I3044" i="6"/>
  <c r="I3043" i="6"/>
  <c r="I3042" i="6"/>
  <c r="I3041" i="6"/>
  <c r="I3040" i="6"/>
  <c r="I3039" i="6"/>
  <c r="I3038" i="6"/>
  <c r="I3037" i="6"/>
  <c r="I3036" i="6"/>
  <c r="I3035" i="6"/>
  <c r="I3034" i="6"/>
  <c r="I3033" i="6"/>
  <c r="I3032" i="6"/>
  <c r="I3031" i="6"/>
  <c r="I3030" i="6"/>
  <c r="I3029" i="6"/>
  <c r="I3028" i="6"/>
  <c r="I3027" i="6"/>
  <c r="I3026" i="6"/>
  <c r="I3025" i="6"/>
  <c r="I3024" i="6"/>
  <c r="I3023" i="6"/>
  <c r="I3022" i="6"/>
  <c r="I3021" i="6"/>
  <c r="I3020" i="6"/>
  <c r="I3019" i="6"/>
  <c r="I3018" i="6"/>
  <c r="I3017" i="6"/>
  <c r="I3015" i="6"/>
  <c r="I3014" i="6"/>
  <c r="I3013" i="6"/>
  <c r="I3009" i="6"/>
  <c r="I3008" i="6"/>
  <c r="I2995" i="6"/>
  <c r="I2994" i="6"/>
  <c r="I2993" i="6"/>
  <c r="I2992" i="6"/>
  <c r="I2991" i="6"/>
  <c r="I2990" i="6"/>
  <c r="I2989" i="6"/>
  <c r="I2988" i="6"/>
  <c r="I2987" i="6"/>
  <c r="I2986" i="6"/>
  <c r="I2985" i="6"/>
  <c r="I2984" i="6"/>
  <c r="I2983" i="6"/>
  <c r="I2982" i="6"/>
  <c r="I2981" i="6"/>
  <c r="I2980" i="6"/>
  <c r="I2979" i="6"/>
  <c r="I2978" i="6"/>
  <c r="I2977" i="6"/>
  <c r="I2976" i="6"/>
  <c r="I2975" i="6"/>
  <c r="I2974" i="6"/>
  <c r="I2973" i="6"/>
  <c r="I2972" i="6"/>
  <c r="I2971" i="6"/>
  <c r="I2970" i="6"/>
  <c r="I2969" i="6"/>
  <c r="I2968" i="6"/>
  <c r="I2967" i="6"/>
  <c r="I2966" i="6"/>
  <c r="I2965" i="6"/>
  <c r="I2964" i="6"/>
  <c r="I2961" i="6"/>
  <c r="I2960" i="6"/>
  <c r="I2959" i="6"/>
  <c r="I2958" i="6"/>
  <c r="I2957" i="6"/>
  <c r="I2916" i="6"/>
  <c r="I2915" i="6"/>
  <c r="I2914" i="6"/>
  <c r="I2913" i="6"/>
  <c r="I2912" i="6"/>
  <c r="I2911" i="6"/>
  <c r="I2910" i="6"/>
  <c r="I2909" i="6"/>
  <c r="I2908" i="6"/>
  <c r="I2907" i="6"/>
  <c r="I2906" i="6"/>
  <c r="I2905" i="6"/>
  <c r="I2904" i="6"/>
  <c r="I2903" i="6"/>
  <c r="I2902" i="6"/>
  <c r="I2901" i="6"/>
  <c r="I2900" i="6"/>
  <c r="I2899" i="6"/>
  <c r="I2898" i="6"/>
  <c r="I2897" i="6"/>
  <c r="I2896" i="6"/>
  <c r="I2895" i="6"/>
  <c r="I2894" i="6"/>
  <c r="I2893" i="6"/>
  <c r="I2892" i="6"/>
  <c r="I2891" i="6"/>
  <c r="I2890" i="6"/>
  <c r="I2889" i="6"/>
  <c r="I2888" i="6"/>
  <c r="I2887" i="6"/>
  <c r="I2886" i="6"/>
  <c r="I2885" i="6"/>
  <c r="I2884" i="6"/>
  <c r="I2883" i="6"/>
  <c r="I2882" i="6"/>
  <c r="I2881" i="6"/>
  <c r="I2880" i="6"/>
  <c r="I2879" i="6"/>
  <c r="I2878" i="6"/>
  <c r="I2876" i="6"/>
  <c r="I2874" i="6"/>
  <c r="I2873" i="6"/>
  <c r="I2842" i="6"/>
  <c r="I2841" i="6"/>
  <c r="I2840" i="6"/>
  <c r="I2839" i="6"/>
  <c r="I2838" i="6"/>
  <c r="I2837" i="6"/>
  <c r="I2836" i="6"/>
  <c r="I2835" i="6"/>
  <c r="I2834" i="6"/>
  <c r="I2833" i="6"/>
  <c r="I2832" i="6"/>
  <c r="I2831" i="6"/>
  <c r="I2830" i="6"/>
  <c r="I2829" i="6"/>
  <c r="I2828" i="6"/>
  <c r="I2827" i="6"/>
  <c r="I2826" i="6"/>
  <c r="I2825" i="6"/>
  <c r="I2824" i="6"/>
  <c r="I2823" i="6"/>
  <c r="I2822" i="6"/>
  <c r="I2821" i="6"/>
  <c r="I2820" i="6"/>
  <c r="I2819" i="6"/>
  <c r="I2818" i="6"/>
  <c r="I2817" i="6"/>
  <c r="I2816" i="6"/>
  <c r="I2815" i="6"/>
  <c r="I2814" i="6"/>
  <c r="I2813" i="6"/>
  <c r="I2812" i="6"/>
  <c r="I2810" i="6"/>
  <c r="I2808" i="6"/>
  <c r="I2807" i="6"/>
  <c r="I2806" i="6"/>
  <c r="I2805" i="6"/>
  <c r="I2804" i="6"/>
  <c r="I2803" i="6"/>
  <c r="I2802" i="6"/>
  <c r="I2801" i="6"/>
  <c r="I2759" i="6"/>
  <c r="I2758" i="6"/>
  <c r="I2757" i="6"/>
  <c r="I2756" i="6"/>
  <c r="I2755" i="6"/>
  <c r="I2754" i="6"/>
  <c r="I2753" i="6"/>
  <c r="I2752" i="6"/>
  <c r="I2751" i="6"/>
  <c r="I2750" i="6"/>
  <c r="I2749" i="6"/>
  <c r="I2748" i="6"/>
  <c r="I2747" i="6"/>
  <c r="I2746" i="6"/>
  <c r="I2745" i="6"/>
  <c r="I2744" i="6"/>
  <c r="I2743" i="6"/>
  <c r="I2742" i="6"/>
  <c r="I2741" i="6"/>
  <c r="I2740" i="6"/>
  <c r="I2739" i="6"/>
  <c r="I2738" i="6"/>
  <c r="I2737" i="6"/>
  <c r="I2736" i="6"/>
  <c r="I2735" i="6"/>
  <c r="I2734" i="6"/>
  <c r="I2733" i="6"/>
  <c r="I2732" i="6"/>
  <c r="I2731" i="6"/>
  <c r="I2730" i="6"/>
  <c r="I2729" i="6"/>
  <c r="I2728" i="6"/>
  <c r="I2727" i="6"/>
  <c r="I2726" i="6"/>
  <c r="I2725" i="6"/>
  <c r="I2724" i="6"/>
  <c r="I2722" i="6"/>
  <c r="I2720" i="6"/>
  <c r="I2719" i="6"/>
  <c r="I2698" i="6"/>
  <c r="I2697" i="6"/>
  <c r="I2696" i="6"/>
  <c r="I2695" i="6"/>
  <c r="I2694" i="6"/>
  <c r="I2693" i="6"/>
  <c r="I2692" i="6"/>
  <c r="I2691" i="6"/>
  <c r="I2690" i="6"/>
  <c r="I2689" i="6"/>
  <c r="I2688" i="6"/>
  <c r="I2687" i="6"/>
  <c r="I2686" i="6"/>
  <c r="I2685" i="6"/>
  <c r="I2684" i="6"/>
  <c r="I2683" i="6"/>
  <c r="I2682" i="6"/>
  <c r="I2681" i="6"/>
  <c r="I2680" i="6"/>
  <c r="I2679" i="6"/>
  <c r="I2678" i="6"/>
  <c r="I2677" i="6"/>
  <c r="I2676" i="6"/>
  <c r="I2675" i="6"/>
  <c r="I2674" i="6"/>
  <c r="I2673" i="6"/>
  <c r="I2672" i="6"/>
  <c r="I2671" i="6"/>
  <c r="I2670" i="6"/>
  <c r="I2669" i="6"/>
  <c r="I2668" i="6"/>
  <c r="I2667" i="6"/>
  <c r="I2666" i="6"/>
  <c r="I2665" i="6"/>
  <c r="I2664" i="6"/>
  <c r="I2661" i="6"/>
  <c r="I2660" i="6"/>
  <c r="I2659" i="6"/>
  <c r="I2658" i="6"/>
  <c r="I2657" i="6"/>
  <c r="I2656" i="6"/>
  <c r="I2655" i="6"/>
  <c r="I2654" i="6"/>
  <c r="I2626" i="6"/>
  <c r="I2625" i="6"/>
  <c r="I2624" i="6"/>
  <c r="I2623" i="6"/>
  <c r="I2622" i="6"/>
  <c r="I2621" i="6"/>
  <c r="I2620" i="6"/>
  <c r="I2619" i="6"/>
  <c r="I2618" i="6"/>
  <c r="I2617" i="6"/>
  <c r="I2616" i="6"/>
  <c r="I2615" i="6"/>
  <c r="I2614" i="6"/>
  <c r="I2613" i="6"/>
  <c r="I2612" i="6"/>
  <c r="I2611" i="6"/>
  <c r="I2610" i="6"/>
  <c r="I2609" i="6"/>
  <c r="I2608" i="6"/>
  <c r="I2607" i="6"/>
  <c r="I2606" i="6"/>
  <c r="F2606" i="6"/>
  <c r="I2605" i="6"/>
  <c r="I2604" i="6"/>
  <c r="I2603" i="6"/>
  <c r="I2602" i="6"/>
  <c r="I2601" i="6"/>
  <c r="I2600" i="6"/>
  <c r="I2599" i="6"/>
  <c r="I2598" i="6"/>
  <c r="I2597" i="6"/>
  <c r="I2596" i="6"/>
  <c r="I2595" i="6"/>
  <c r="I2594" i="6"/>
  <c r="I2593" i="6"/>
  <c r="I2590" i="6"/>
  <c r="I2586" i="6"/>
  <c r="I2567" i="6"/>
  <c r="I2566" i="6"/>
  <c r="I2565" i="6"/>
  <c r="I2564" i="6"/>
  <c r="I2563" i="6"/>
  <c r="I2562" i="6"/>
  <c r="I2561" i="6"/>
  <c r="I2560" i="6"/>
  <c r="I2559" i="6"/>
  <c r="I2558" i="6"/>
  <c r="I2557" i="6"/>
  <c r="I2556" i="6"/>
  <c r="I2555" i="6"/>
  <c r="I2554" i="6"/>
  <c r="I2553" i="6"/>
  <c r="I2552" i="6"/>
  <c r="I2551" i="6"/>
  <c r="I2550" i="6"/>
  <c r="I2549" i="6"/>
  <c r="I2548" i="6"/>
  <c r="I2547" i="6"/>
  <c r="I2546" i="6"/>
  <c r="I2545" i="6"/>
  <c r="I2544" i="6"/>
  <c r="I2543" i="6"/>
  <c r="I2542" i="6"/>
  <c r="I2541" i="6"/>
  <c r="I2540" i="6"/>
  <c r="I2539" i="6"/>
  <c r="I2538" i="6"/>
  <c r="I2536" i="6"/>
  <c r="I2533" i="6"/>
  <c r="I2532" i="6"/>
  <c r="I2531" i="6"/>
  <c r="I2530" i="6"/>
  <c r="I2529" i="6"/>
  <c r="I2528" i="6"/>
  <c r="I2527" i="6"/>
  <c r="I2526" i="6"/>
  <c r="I2525" i="6"/>
  <c r="I2524" i="6"/>
  <c r="I2523" i="6"/>
  <c r="F2523" i="6"/>
  <c r="I2522" i="6"/>
  <c r="F2522" i="6"/>
  <c r="I2521" i="6"/>
  <c r="I2481" i="6"/>
  <c r="I2480" i="6"/>
  <c r="I2479" i="6"/>
  <c r="I2478" i="6"/>
  <c r="I2477" i="6"/>
  <c r="I2476" i="6"/>
  <c r="I2475" i="6"/>
  <c r="I2474" i="6"/>
  <c r="I2473" i="6"/>
  <c r="I2472" i="6"/>
  <c r="I2471" i="6"/>
  <c r="I2470" i="6"/>
  <c r="I2469" i="6"/>
  <c r="I2468" i="6"/>
  <c r="I2467" i="6"/>
  <c r="I2466" i="6"/>
  <c r="I2465" i="6"/>
  <c r="I2464" i="6"/>
  <c r="I2463" i="6"/>
  <c r="I2462" i="6"/>
  <c r="I2461" i="6"/>
  <c r="I2460" i="6"/>
  <c r="I2459" i="6"/>
  <c r="I2458" i="6"/>
  <c r="I2457" i="6"/>
  <c r="I2456" i="6"/>
  <c r="I2455" i="6"/>
  <c r="I2454" i="6"/>
  <c r="I2453" i="6"/>
  <c r="I2452" i="6"/>
  <c r="I2451" i="6"/>
  <c r="I2450" i="6"/>
  <c r="I2449" i="6"/>
  <c r="I2448" i="6"/>
  <c r="I2447" i="6"/>
  <c r="I2446" i="6"/>
  <c r="I2445" i="6"/>
  <c r="I2444" i="6"/>
  <c r="I2443" i="6"/>
  <c r="I2442" i="6"/>
  <c r="I2441" i="6"/>
  <c r="I2440" i="6"/>
  <c r="I2439" i="6"/>
  <c r="I2438" i="6"/>
  <c r="I2437" i="6"/>
  <c r="I2436" i="6"/>
  <c r="I2435" i="6"/>
  <c r="I2434" i="6"/>
  <c r="I2433" i="6"/>
  <c r="I2432" i="6"/>
  <c r="I2431" i="6"/>
  <c r="I2430" i="6"/>
  <c r="I2429" i="6"/>
  <c r="I2428" i="6"/>
  <c r="I2427" i="6"/>
  <c r="I2426" i="6"/>
  <c r="I2425" i="6"/>
  <c r="I2424" i="6"/>
  <c r="I2423" i="6"/>
  <c r="I2422" i="6"/>
  <c r="I2421" i="6"/>
  <c r="I2419" i="6"/>
  <c r="I2416" i="6"/>
  <c r="I2415" i="6"/>
  <c r="I2414" i="6"/>
  <c r="I2413" i="6"/>
  <c r="I2391" i="6"/>
  <c r="I2390" i="6"/>
  <c r="I2389" i="6"/>
  <c r="I2388" i="6"/>
  <c r="I2387" i="6"/>
  <c r="I2386" i="6"/>
  <c r="I2385" i="6"/>
  <c r="I2384" i="6"/>
  <c r="I2383" i="6"/>
  <c r="I2382" i="6"/>
  <c r="I2381" i="6"/>
  <c r="I2380" i="6"/>
  <c r="I2379" i="6"/>
  <c r="I2378" i="6"/>
  <c r="I2377" i="6"/>
  <c r="I2376" i="6"/>
  <c r="I2375" i="6"/>
  <c r="I2374" i="6"/>
  <c r="I2373" i="6"/>
  <c r="I2372" i="6"/>
  <c r="I2371" i="6"/>
  <c r="I2370" i="6"/>
  <c r="I2369" i="6"/>
  <c r="I2368" i="6"/>
  <c r="I2364" i="6"/>
  <c r="I2363" i="6"/>
  <c r="I2362" i="6"/>
  <c r="I2361" i="6"/>
  <c r="I2360" i="6"/>
  <c r="I2359" i="6"/>
  <c r="I2358" i="6"/>
  <c r="I2357" i="6"/>
  <c r="I2356" i="6"/>
  <c r="I2355" i="6"/>
  <c r="I2354" i="6"/>
  <c r="I2353" i="6"/>
  <c r="I2352" i="6"/>
  <c r="I2311" i="6"/>
  <c r="I2310" i="6"/>
  <c r="I2309" i="6"/>
  <c r="I2308" i="6"/>
  <c r="I2307" i="6"/>
  <c r="I2306" i="6"/>
  <c r="I2305" i="6"/>
  <c r="I2304" i="6"/>
  <c r="I2303" i="6"/>
  <c r="I2302" i="6"/>
  <c r="I2301" i="6"/>
  <c r="I2300" i="6"/>
  <c r="I2299" i="6"/>
  <c r="I2298" i="6"/>
  <c r="I2297" i="6"/>
  <c r="I2296" i="6"/>
  <c r="I2295" i="6"/>
  <c r="I2294" i="6"/>
  <c r="I2293" i="6"/>
  <c r="I2292" i="6"/>
  <c r="I2291" i="6"/>
  <c r="I2290" i="6"/>
  <c r="I2289" i="6"/>
  <c r="I2288" i="6"/>
  <c r="I2287" i="6"/>
  <c r="I2286" i="6"/>
  <c r="I2285" i="6"/>
  <c r="I2284" i="6"/>
  <c r="I2283" i="6"/>
  <c r="I2282" i="6"/>
  <c r="I2281" i="6"/>
  <c r="I2280" i="6"/>
  <c r="I2279" i="6"/>
  <c r="I2278" i="6"/>
  <c r="I2277" i="6"/>
  <c r="I2276" i="6"/>
  <c r="I2275" i="6"/>
  <c r="I2274" i="6"/>
  <c r="I2273" i="6"/>
  <c r="I2272" i="6"/>
  <c r="I2271" i="6"/>
  <c r="I2270" i="6"/>
  <c r="I2269" i="6"/>
  <c r="I2268" i="6"/>
  <c r="I2267" i="6"/>
  <c r="I2266" i="6"/>
  <c r="I2265" i="6"/>
  <c r="I2264" i="6"/>
  <c r="I2263" i="6"/>
  <c r="I2262" i="6"/>
  <c r="I2261" i="6"/>
  <c r="I2260" i="6"/>
  <c r="I2259" i="6"/>
  <c r="I2258" i="6"/>
  <c r="I2257" i="6"/>
  <c r="I2256" i="6"/>
  <c r="I2255" i="6"/>
  <c r="I2254" i="6"/>
  <c r="I2253" i="6"/>
  <c r="I2252" i="6"/>
  <c r="I2251" i="6"/>
  <c r="I2249" i="6"/>
  <c r="I2248" i="6"/>
  <c r="I2246" i="6"/>
  <c r="I2245" i="6"/>
  <c r="I2231" i="6"/>
  <c r="I2230" i="6"/>
  <c r="I2229" i="6"/>
  <c r="I2228" i="6"/>
  <c r="I2227" i="6"/>
  <c r="I2226" i="6"/>
  <c r="I2225" i="6"/>
  <c r="I2224" i="6"/>
  <c r="I2223" i="6"/>
  <c r="I2222" i="6"/>
  <c r="I2221" i="6"/>
  <c r="I2220" i="6"/>
  <c r="I2219" i="6"/>
  <c r="I2218" i="6"/>
  <c r="I2217" i="6"/>
  <c r="I2216" i="6"/>
  <c r="I2215" i="6"/>
  <c r="I2214" i="6"/>
  <c r="I2213" i="6"/>
  <c r="I2212" i="6"/>
  <c r="I2211" i="6"/>
  <c r="I2210" i="6"/>
  <c r="I2209" i="6"/>
  <c r="I2208" i="6"/>
  <c r="I2207" i="6"/>
  <c r="I2206" i="6"/>
  <c r="I2205" i="6"/>
  <c r="I2204" i="6"/>
  <c r="I2203" i="6"/>
  <c r="I2202" i="6"/>
  <c r="I2201" i="6"/>
  <c r="I2200" i="6"/>
  <c r="I2199" i="6"/>
  <c r="I2198" i="6"/>
  <c r="I2197" i="6"/>
  <c r="I2188" i="6"/>
  <c r="I2187" i="6"/>
  <c r="I2186" i="6"/>
  <c r="I2185" i="6"/>
  <c r="I2184" i="6"/>
  <c r="I2183" i="6"/>
  <c r="I2182" i="6"/>
  <c r="I2181" i="6"/>
  <c r="I2180" i="6"/>
  <c r="I2179" i="6"/>
  <c r="I2178" i="6"/>
  <c r="I2177" i="6"/>
  <c r="I2176" i="6"/>
  <c r="I2175" i="6"/>
  <c r="I2174" i="6"/>
  <c r="I2173" i="6"/>
  <c r="I2172" i="6"/>
  <c r="I2171" i="6"/>
  <c r="I2170" i="6"/>
  <c r="I2169" i="6"/>
  <c r="I2168" i="6"/>
  <c r="I2167" i="6"/>
  <c r="I2126" i="6"/>
  <c r="I2125" i="6"/>
  <c r="I2124" i="6"/>
  <c r="I2123" i="6"/>
  <c r="I2122" i="6"/>
  <c r="I2121" i="6"/>
  <c r="I2120" i="6"/>
  <c r="I2119" i="6"/>
  <c r="I2118" i="6"/>
  <c r="I2117" i="6"/>
  <c r="I2116" i="6"/>
  <c r="I2115" i="6"/>
  <c r="I2114" i="6"/>
  <c r="I2113" i="6"/>
  <c r="I2112" i="6"/>
  <c r="I2111" i="6"/>
  <c r="I2110" i="6"/>
  <c r="I2109" i="6"/>
  <c r="I2108" i="6"/>
  <c r="I2107" i="6"/>
  <c r="I2106" i="6"/>
  <c r="I2105" i="6"/>
  <c r="I2104" i="6"/>
  <c r="I2103" i="6"/>
  <c r="I2102" i="6"/>
  <c r="I2101" i="6"/>
  <c r="I2100" i="6"/>
  <c r="I2099" i="6"/>
  <c r="I2098" i="6"/>
  <c r="I2097" i="6"/>
  <c r="I2096" i="6"/>
  <c r="I2095" i="6"/>
  <c r="I2094" i="6"/>
  <c r="I2093" i="6"/>
  <c r="I2092" i="6"/>
  <c r="I2091" i="6"/>
  <c r="I2090" i="6"/>
  <c r="I2089" i="6"/>
  <c r="I2088" i="6"/>
  <c r="I2087" i="6"/>
  <c r="I2086" i="6"/>
  <c r="I2085" i="6"/>
  <c r="I2084" i="6"/>
  <c r="I2083" i="6"/>
  <c r="I2082" i="6"/>
  <c r="I2081" i="6"/>
  <c r="I2080" i="6"/>
  <c r="I2079" i="6"/>
  <c r="I2078" i="6"/>
  <c r="I2077" i="6"/>
  <c r="I2076" i="6"/>
  <c r="I2075" i="6"/>
  <c r="I2074" i="6"/>
  <c r="I2073" i="6"/>
  <c r="I2072" i="6"/>
  <c r="I2071" i="6"/>
  <c r="I2070" i="6"/>
  <c r="I2069" i="6"/>
  <c r="I2068" i="6"/>
  <c r="I2067" i="6"/>
  <c r="I2066" i="6"/>
  <c r="I2065" i="6"/>
  <c r="I2064" i="6"/>
  <c r="I2063" i="6"/>
  <c r="I2062" i="6"/>
  <c r="I2061" i="6"/>
  <c r="I2060" i="6"/>
  <c r="I2059" i="6"/>
  <c r="I2058" i="6"/>
  <c r="I2057" i="6"/>
  <c r="I2056" i="6"/>
  <c r="I2053" i="6"/>
  <c r="I2035" i="6"/>
  <c r="I2034" i="6"/>
  <c r="I2033" i="6"/>
  <c r="I2032" i="6"/>
  <c r="I2031" i="6"/>
  <c r="I2030" i="6"/>
  <c r="I2029" i="6"/>
  <c r="I2028" i="6"/>
  <c r="I2027" i="6"/>
  <c r="I2026" i="6"/>
  <c r="I2025" i="6"/>
  <c r="I2024" i="6"/>
  <c r="I2023" i="6"/>
  <c r="I2022" i="6"/>
  <c r="I2021" i="6"/>
  <c r="I2020" i="6"/>
  <c r="I2019" i="6"/>
  <c r="I2018" i="6"/>
  <c r="I2017" i="6"/>
  <c r="I2016" i="6"/>
  <c r="I2015" i="6"/>
  <c r="I2014" i="6"/>
  <c r="I2013" i="6"/>
  <c r="I2012" i="6"/>
  <c r="I2011" i="6"/>
  <c r="I2010" i="6"/>
  <c r="I2009" i="6"/>
  <c r="I2008" i="6"/>
  <c r="I2004" i="6"/>
  <c r="I1993" i="6"/>
  <c r="I1992" i="6"/>
  <c r="I1991" i="6"/>
  <c r="I1990" i="6"/>
  <c r="I1989" i="6"/>
  <c r="I1988" i="6"/>
  <c r="I1987" i="6"/>
  <c r="I1986" i="6"/>
  <c r="I1985" i="6"/>
  <c r="I1984" i="6"/>
  <c r="I1983" i="6"/>
  <c r="I1982" i="6"/>
  <c r="I1981" i="6"/>
  <c r="I1980" i="6"/>
  <c r="I1979" i="6"/>
  <c r="I1954" i="6"/>
  <c r="I1953" i="6"/>
  <c r="I1952" i="6"/>
  <c r="I1951" i="6"/>
  <c r="I1950" i="6"/>
  <c r="I1949" i="6"/>
  <c r="I1948" i="6"/>
  <c r="I1947" i="6"/>
  <c r="I1946" i="6"/>
  <c r="I1945" i="6"/>
  <c r="I1944" i="6"/>
  <c r="I1943" i="6"/>
  <c r="I1942" i="6"/>
  <c r="I1941" i="6"/>
  <c r="I1940" i="6"/>
  <c r="I1939" i="6"/>
  <c r="I1938" i="6"/>
  <c r="I1937" i="6"/>
  <c r="I1936" i="6"/>
  <c r="I1935" i="6"/>
  <c r="I1934" i="6"/>
  <c r="I1933" i="6"/>
  <c r="I1932" i="6"/>
  <c r="I1931" i="6"/>
  <c r="I1930" i="6"/>
  <c r="I1929" i="6"/>
  <c r="I1928" i="6"/>
  <c r="I1927" i="6"/>
  <c r="I1926" i="6"/>
  <c r="I1925" i="6"/>
  <c r="I1924" i="6"/>
  <c r="I1923" i="6"/>
  <c r="I1922" i="6"/>
  <c r="I1921" i="6"/>
  <c r="I1920" i="6"/>
  <c r="I1919" i="6"/>
  <c r="I1917" i="6"/>
  <c r="I1915" i="6"/>
  <c r="I1914" i="6"/>
  <c r="I1900" i="6"/>
  <c r="I1899" i="6"/>
  <c r="I1898" i="6"/>
  <c r="I1897" i="6"/>
  <c r="I1896" i="6"/>
  <c r="I1895" i="6"/>
  <c r="I1894" i="6"/>
  <c r="I1893" i="6"/>
  <c r="I1892" i="6"/>
  <c r="I1891" i="6"/>
  <c r="I1890" i="6"/>
  <c r="I1889" i="6"/>
  <c r="I1888" i="6"/>
  <c r="I1887" i="6"/>
  <c r="I1886" i="6"/>
  <c r="I1885" i="6"/>
  <c r="I1884" i="6"/>
  <c r="I1883" i="6"/>
  <c r="I1882" i="6"/>
  <c r="I1881" i="6"/>
  <c r="I1880" i="6"/>
  <c r="I1879" i="6"/>
  <c r="I1878" i="6"/>
  <c r="I1877" i="6"/>
  <c r="I1876" i="6"/>
  <c r="I1875" i="6"/>
  <c r="I1874" i="6"/>
  <c r="I1873" i="6"/>
  <c r="I1872" i="6"/>
  <c r="I1871" i="6"/>
  <c r="I1870" i="6"/>
  <c r="I1869" i="6"/>
  <c r="I1868" i="6"/>
  <c r="I1867" i="6"/>
  <c r="I1866" i="6"/>
  <c r="I1865" i="6"/>
  <c r="I1853" i="6"/>
  <c r="I1852" i="6"/>
  <c r="I1851" i="6"/>
  <c r="I1850" i="6"/>
  <c r="I1849" i="6"/>
  <c r="I1848" i="6"/>
  <c r="I1847" i="6"/>
  <c r="I1846" i="6"/>
  <c r="I1845" i="6"/>
  <c r="I1844" i="6"/>
  <c r="I1843" i="6"/>
  <c r="I1842" i="6"/>
  <c r="I1841" i="6"/>
  <c r="I1840" i="6"/>
  <c r="I1839" i="6"/>
  <c r="I1838" i="6"/>
  <c r="I1837" i="6"/>
  <c r="I1836" i="6"/>
  <c r="I1835" i="6"/>
  <c r="I1834" i="6"/>
  <c r="I1833" i="6"/>
  <c r="I1832" i="6"/>
  <c r="I1831" i="6"/>
  <c r="I1830" i="6"/>
  <c r="I1829" i="6"/>
  <c r="I1828" i="6"/>
  <c r="I1827" i="6"/>
  <c r="I1826" i="6"/>
  <c r="I1825" i="6"/>
  <c r="I1778" i="6"/>
  <c r="I1777" i="6"/>
  <c r="I1776" i="6"/>
  <c r="I1775" i="6"/>
  <c r="I1774" i="6"/>
  <c r="I1773" i="6"/>
  <c r="I1772" i="6"/>
  <c r="I1771" i="6"/>
  <c r="I1770" i="6"/>
  <c r="I1769" i="6"/>
  <c r="I1768" i="6"/>
  <c r="I1767" i="6"/>
  <c r="I1766" i="6"/>
  <c r="I1765" i="6"/>
  <c r="I1764" i="6"/>
  <c r="I1763" i="6"/>
  <c r="I1762" i="6"/>
  <c r="I1761" i="6"/>
  <c r="I1760" i="6"/>
  <c r="I1759" i="6"/>
  <c r="I1758" i="6"/>
  <c r="I1757" i="6"/>
  <c r="I1756" i="6"/>
  <c r="I1755" i="6"/>
  <c r="I1754" i="6"/>
  <c r="I1753" i="6"/>
  <c r="I1752" i="6"/>
  <c r="I1751" i="6"/>
  <c r="I1750" i="6"/>
  <c r="I1749" i="6"/>
  <c r="I1748" i="6"/>
  <c r="I1747" i="6"/>
  <c r="I1746" i="6"/>
  <c r="I1745" i="6"/>
  <c r="I1744" i="6"/>
  <c r="I1743" i="6"/>
  <c r="I1742" i="6"/>
  <c r="I1741" i="6"/>
  <c r="I1740" i="6"/>
  <c r="I1739" i="6"/>
  <c r="I1738" i="6"/>
  <c r="I1737" i="6"/>
  <c r="I1736" i="6"/>
  <c r="I1735" i="6"/>
  <c r="I1734" i="6"/>
  <c r="I1733" i="6"/>
  <c r="I1732" i="6"/>
  <c r="I1731" i="6"/>
  <c r="I1730" i="6"/>
  <c r="I1729" i="6"/>
  <c r="I1728" i="6"/>
  <c r="I1727" i="6"/>
  <c r="I1726" i="6"/>
  <c r="I1725" i="6"/>
  <c r="I1724" i="6"/>
  <c r="I1723" i="6"/>
  <c r="I1722" i="6"/>
  <c r="I1721" i="6"/>
  <c r="I1720" i="6"/>
  <c r="I1719" i="6"/>
  <c r="I1718" i="6"/>
  <c r="I1717" i="6"/>
  <c r="I1716" i="6"/>
  <c r="I1715" i="6"/>
  <c r="I1714" i="6"/>
  <c r="I1713" i="6"/>
  <c r="I1712" i="6"/>
  <c r="I1711" i="6"/>
  <c r="I1710" i="6"/>
  <c r="I1709" i="6"/>
  <c r="I1708" i="6"/>
  <c r="I1707" i="6"/>
  <c r="I1706" i="6"/>
  <c r="I1705" i="6"/>
  <c r="I1704" i="6"/>
  <c r="I1703" i="6"/>
  <c r="I1702" i="6"/>
  <c r="I1701" i="6"/>
  <c r="I1700" i="6"/>
  <c r="I1699" i="6"/>
  <c r="I1698" i="6"/>
  <c r="I1697" i="6"/>
  <c r="I1696" i="6"/>
  <c r="I1695" i="6"/>
  <c r="I1694" i="6"/>
  <c r="I1693" i="6"/>
  <c r="I1692" i="6"/>
  <c r="I1691" i="6"/>
  <c r="I1690" i="6"/>
  <c r="I1689" i="6"/>
  <c r="I1688" i="6"/>
  <c r="I1687" i="6"/>
  <c r="I1686" i="6"/>
  <c r="I1684" i="6"/>
  <c r="I1668" i="6"/>
  <c r="I1667" i="6"/>
  <c r="I1666" i="6"/>
  <c r="I1665" i="6"/>
  <c r="I1664" i="6"/>
  <c r="I1663" i="6"/>
  <c r="I1662" i="6"/>
  <c r="I1661" i="6"/>
  <c r="I1660" i="6"/>
  <c r="I1659" i="6"/>
  <c r="I1658" i="6"/>
  <c r="I1657" i="6"/>
  <c r="I1656" i="6"/>
  <c r="I1655" i="6"/>
  <c r="I1654" i="6"/>
  <c r="I1653" i="6"/>
  <c r="I1652" i="6"/>
  <c r="I1651" i="6"/>
  <c r="I1650" i="6"/>
  <c r="I1649" i="6"/>
  <c r="I1648" i="6"/>
  <c r="I1647" i="6"/>
  <c r="I1646" i="6"/>
  <c r="I1645" i="6"/>
  <c r="I1644" i="6"/>
  <c r="I1643" i="6"/>
  <c r="I1642" i="6"/>
  <c r="I1641" i="6"/>
  <c r="I1640" i="6"/>
  <c r="I1639" i="6"/>
  <c r="I1638" i="6"/>
  <c r="I1637" i="6"/>
  <c r="I1636" i="6"/>
  <c r="I1635" i="6"/>
  <c r="I1634" i="6"/>
  <c r="I1633" i="6"/>
  <c r="I1632" i="6"/>
  <c r="I1631" i="6"/>
  <c r="I1624" i="6"/>
  <c r="I1623" i="6"/>
  <c r="I1622" i="6"/>
  <c r="I1621" i="6"/>
  <c r="I1620" i="6"/>
  <c r="I1608" i="6"/>
  <c r="I1607" i="6"/>
  <c r="I1606" i="6"/>
  <c r="I1605" i="6"/>
  <c r="I1604" i="6"/>
  <c r="I1603" i="6"/>
  <c r="I1602" i="6"/>
  <c r="I1601" i="6"/>
  <c r="I1600" i="6"/>
  <c r="I1599" i="6"/>
  <c r="I1598" i="6"/>
  <c r="I1597" i="6"/>
  <c r="I1596" i="6"/>
  <c r="I1595" i="6"/>
  <c r="I1594" i="6"/>
  <c r="I1593" i="6"/>
  <c r="I1592" i="6"/>
  <c r="I1591" i="6"/>
  <c r="I1590" i="6"/>
  <c r="I1589" i="6"/>
  <c r="I1588" i="6"/>
  <c r="I1587" i="6"/>
  <c r="I1561" i="6"/>
  <c r="I1560" i="6"/>
  <c r="I1559" i="6"/>
  <c r="I1558" i="6"/>
  <c r="I1557" i="6"/>
  <c r="I1556" i="6"/>
  <c r="I1555" i="6"/>
  <c r="I1554" i="6"/>
  <c r="I1553" i="6"/>
  <c r="I1552" i="6"/>
  <c r="I1551" i="6"/>
  <c r="I1550" i="6"/>
  <c r="I1549" i="6"/>
  <c r="I1548" i="6"/>
  <c r="I1547" i="6"/>
  <c r="I1546" i="6"/>
  <c r="I1545" i="6"/>
  <c r="I1544" i="6"/>
  <c r="I1543" i="6"/>
  <c r="I1542" i="6"/>
  <c r="I1541" i="6"/>
  <c r="I1540" i="6"/>
  <c r="I1539" i="6"/>
  <c r="I1538" i="6"/>
  <c r="I1537" i="6"/>
  <c r="I1536" i="6"/>
  <c r="I1535" i="6"/>
  <c r="I1534" i="6"/>
  <c r="I1533" i="6"/>
  <c r="I1532" i="6"/>
  <c r="I1531" i="6"/>
  <c r="I1530" i="6"/>
  <c r="I1529" i="6"/>
  <c r="I1528" i="6"/>
  <c r="I1527" i="6"/>
  <c r="I1526" i="6"/>
  <c r="I1525" i="6"/>
  <c r="I1524" i="6"/>
  <c r="I1523" i="6"/>
  <c r="I1522" i="6"/>
  <c r="I1521" i="6"/>
  <c r="I1520" i="6"/>
  <c r="I1519" i="6"/>
  <c r="I1518" i="6"/>
  <c r="I1517" i="6"/>
  <c r="I1516" i="6"/>
  <c r="I1515" i="6"/>
  <c r="I1514" i="6"/>
  <c r="I1513" i="6"/>
  <c r="I1512" i="6"/>
  <c r="I1511" i="6"/>
  <c r="I1508" i="6"/>
  <c r="I1483" i="6"/>
  <c r="I1482" i="6"/>
  <c r="I1481" i="6"/>
  <c r="I1480" i="6"/>
  <c r="I1479" i="6"/>
  <c r="I1478" i="6"/>
  <c r="I1477" i="6"/>
  <c r="I1476" i="6"/>
  <c r="I1475" i="6"/>
  <c r="I1474" i="6"/>
  <c r="I1473" i="6"/>
  <c r="I1472" i="6"/>
  <c r="I1471" i="6"/>
  <c r="I1470" i="6"/>
  <c r="I1469" i="6"/>
  <c r="I1468" i="6"/>
  <c r="I1467" i="6"/>
  <c r="I1466" i="6"/>
  <c r="I1465" i="6"/>
  <c r="I1464" i="6"/>
  <c r="I1463" i="6"/>
  <c r="I1462" i="6"/>
  <c r="I1461" i="6"/>
  <c r="I1460" i="6"/>
  <c r="I1459" i="6"/>
  <c r="I1458" i="6"/>
  <c r="I1457" i="6"/>
  <c r="I1456" i="6"/>
  <c r="I1455" i="6"/>
  <c r="I1454" i="6"/>
  <c r="I1453" i="6"/>
  <c r="I1452" i="6"/>
  <c r="I1451" i="6"/>
  <c r="I1450" i="6"/>
  <c r="I1449" i="6"/>
  <c r="I1448" i="6"/>
  <c r="I1447" i="6"/>
  <c r="I1443" i="6"/>
  <c r="I1442" i="6"/>
  <c r="I1441" i="6"/>
  <c r="I1440" i="6"/>
  <c r="I1439" i="6"/>
  <c r="I1426" i="6"/>
  <c r="I1425" i="6"/>
  <c r="I1424" i="6"/>
  <c r="I1423" i="6"/>
  <c r="I1422" i="6"/>
  <c r="I1421" i="6"/>
  <c r="I1420" i="6"/>
  <c r="I1419" i="6"/>
  <c r="I1418" i="6"/>
  <c r="I1417" i="6"/>
  <c r="I1416" i="6"/>
  <c r="I1415" i="6"/>
  <c r="I1414" i="6"/>
  <c r="I1413" i="6"/>
  <c r="I1412" i="6"/>
  <c r="I1411" i="6"/>
  <c r="I1410" i="6"/>
  <c r="I1409" i="6"/>
  <c r="I1408" i="6"/>
  <c r="I1407" i="6"/>
  <c r="I1406" i="6"/>
  <c r="I1405" i="6"/>
  <c r="I1404" i="6"/>
  <c r="I1403" i="6"/>
  <c r="I1374" i="6"/>
  <c r="I1373" i="6"/>
  <c r="I1372" i="6"/>
  <c r="I1371" i="6"/>
  <c r="I1370" i="6"/>
  <c r="I1369" i="6"/>
  <c r="I1368" i="6"/>
  <c r="I1367" i="6"/>
  <c r="I1366" i="6"/>
  <c r="I1365" i="6"/>
  <c r="I1364" i="6"/>
  <c r="I1363" i="6"/>
  <c r="I1362" i="6"/>
  <c r="I1361" i="6"/>
  <c r="I1360" i="6"/>
  <c r="I1359" i="6"/>
  <c r="I1358" i="6"/>
  <c r="I1357" i="6"/>
  <c r="I1356" i="6"/>
  <c r="I1355" i="6"/>
  <c r="I1354" i="6"/>
  <c r="I1353" i="6"/>
  <c r="I1352" i="6"/>
  <c r="I1351" i="6"/>
  <c r="I1350" i="6"/>
  <c r="I1349" i="6"/>
  <c r="I1348" i="6"/>
  <c r="I1347" i="6"/>
  <c r="I1346" i="6"/>
  <c r="I1345" i="6"/>
  <c r="I1344" i="6"/>
  <c r="I1343" i="6"/>
  <c r="I1342" i="6"/>
  <c r="I1341" i="6"/>
  <c r="I1340" i="6"/>
  <c r="I1339" i="6"/>
  <c r="I1338" i="6"/>
  <c r="I1337" i="6"/>
  <c r="I1336" i="6"/>
  <c r="I1335" i="6"/>
  <c r="I1334" i="6"/>
  <c r="I1333" i="6"/>
  <c r="I1332" i="6"/>
  <c r="I1331" i="6"/>
  <c r="I1330" i="6"/>
  <c r="I1329" i="6"/>
  <c r="I1328" i="6"/>
  <c r="I1327" i="6"/>
  <c r="I1326" i="6"/>
  <c r="I1325" i="6"/>
  <c r="I1324" i="6"/>
  <c r="I1323" i="6"/>
  <c r="I1322" i="6"/>
  <c r="I1321" i="6"/>
  <c r="I1320" i="6"/>
  <c r="I1319" i="6"/>
  <c r="I1318" i="6"/>
  <c r="I1317" i="6"/>
  <c r="I1316" i="6"/>
  <c r="I1315" i="6"/>
  <c r="I1314" i="6"/>
  <c r="I1313" i="6"/>
  <c r="I1312" i="6"/>
  <c r="I1311" i="6"/>
  <c r="I1309" i="6"/>
  <c r="I1288" i="6"/>
  <c r="I1287" i="6"/>
  <c r="I1286" i="6"/>
  <c r="I1285" i="6"/>
  <c r="I1284" i="6"/>
  <c r="I1283" i="6"/>
  <c r="I1282" i="6"/>
  <c r="I1281" i="6"/>
  <c r="I1280" i="6"/>
  <c r="I1279" i="6"/>
  <c r="I1278" i="6"/>
  <c r="I1277" i="6"/>
  <c r="I1276" i="6"/>
  <c r="I1275" i="6"/>
  <c r="I1274" i="6"/>
  <c r="I1273" i="6"/>
  <c r="I1272" i="6"/>
  <c r="I1271" i="6"/>
  <c r="I1270" i="6"/>
  <c r="I1269" i="6"/>
  <c r="I1268" i="6"/>
  <c r="I1267" i="6"/>
  <c r="I1266" i="6"/>
  <c r="I1265" i="6"/>
  <c r="I1264" i="6"/>
  <c r="I1263" i="6"/>
  <c r="I1262" i="6"/>
  <c r="I1261" i="6"/>
  <c r="I1260" i="6"/>
  <c r="I1259" i="6"/>
  <c r="I1258" i="6"/>
  <c r="I1257" i="6"/>
  <c r="I1253" i="6"/>
  <c r="I1252" i="6"/>
  <c r="I1233" i="6"/>
  <c r="I1232" i="6"/>
  <c r="I1231" i="6"/>
  <c r="I1230" i="6"/>
  <c r="I1229" i="6"/>
  <c r="I1228" i="6"/>
  <c r="I1227" i="6"/>
  <c r="I1226" i="6"/>
  <c r="I1225" i="6"/>
  <c r="I1224" i="6"/>
  <c r="I1223" i="6"/>
  <c r="I1222" i="6"/>
  <c r="I1221" i="6"/>
  <c r="I1220" i="6"/>
  <c r="I1219" i="6"/>
  <c r="I1218" i="6"/>
  <c r="I1217" i="6"/>
  <c r="I1216" i="6"/>
  <c r="I1179" i="6"/>
  <c r="I1178" i="6"/>
  <c r="I1177" i="6"/>
  <c r="I1176" i="6"/>
  <c r="I1175" i="6"/>
  <c r="I1174" i="6"/>
  <c r="I1173" i="6"/>
  <c r="I1172" i="6"/>
  <c r="I1171" i="6"/>
  <c r="I1170" i="6"/>
  <c r="I1169" i="6"/>
  <c r="I1168" i="6"/>
  <c r="I1167" i="6"/>
  <c r="I1166" i="6"/>
  <c r="I1165" i="6"/>
  <c r="I1164" i="6"/>
  <c r="I1163" i="6"/>
  <c r="I1162" i="6"/>
  <c r="I1161" i="6"/>
  <c r="I1160" i="6"/>
  <c r="I1159" i="6"/>
  <c r="I1158" i="6"/>
  <c r="I1157" i="6"/>
  <c r="I1156" i="6"/>
  <c r="I1155" i="6"/>
  <c r="I1154" i="6"/>
  <c r="I1153" i="6"/>
  <c r="I1152" i="6"/>
  <c r="I1151" i="6"/>
  <c r="I1150" i="6"/>
  <c r="I1149" i="6"/>
  <c r="I1148" i="6"/>
  <c r="I1147" i="6"/>
  <c r="I1146" i="6"/>
  <c r="I1145" i="6"/>
  <c r="I1144" i="6"/>
  <c r="I1143" i="6"/>
  <c r="I1142" i="6"/>
  <c r="I1141" i="6"/>
  <c r="I1140" i="6"/>
  <c r="I1139" i="6"/>
  <c r="I1138" i="6"/>
  <c r="I1137" i="6"/>
  <c r="I1136" i="6"/>
  <c r="I1135" i="6"/>
  <c r="I1134" i="6"/>
  <c r="I1133" i="6"/>
  <c r="I1132" i="6"/>
  <c r="I1131" i="6"/>
  <c r="I1130" i="6"/>
  <c r="I1129" i="6"/>
  <c r="I1128" i="6"/>
  <c r="I1127" i="6"/>
  <c r="I1126" i="6"/>
  <c r="I1125" i="6"/>
  <c r="I1124" i="6"/>
  <c r="I1123" i="6"/>
  <c r="I1122" i="6"/>
  <c r="I1121" i="6"/>
  <c r="I1120" i="6"/>
  <c r="I1119" i="6"/>
  <c r="I1118" i="6"/>
  <c r="I1117" i="6"/>
  <c r="I1116" i="6"/>
  <c r="I1115" i="6"/>
  <c r="I1114" i="6"/>
  <c r="I1113" i="6"/>
  <c r="I1112" i="6"/>
  <c r="I1111" i="6"/>
  <c r="I1110" i="6"/>
  <c r="I1087" i="6"/>
  <c r="I1086" i="6"/>
  <c r="I1085" i="6"/>
  <c r="I1084" i="6"/>
  <c r="I1083" i="6"/>
  <c r="I1082" i="6"/>
  <c r="I1081" i="6"/>
  <c r="I1080" i="6"/>
  <c r="I1079" i="6"/>
  <c r="I1078" i="6"/>
  <c r="I1077" i="6"/>
  <c r="I1076" i="6"/>
  <c r="I1075" i="6"/>
  <c r="I1074" i="6"/>
  <c r="I1073" i="6"/>
  <c r="I1072" i="6"/>
  <c r="I1071" i="6"/>
  <c r="I1070" i="6"/>
  <c r="I1069" i="6"/>
  <c r="I1068" i="6"/>
  <c r="I1067" i="6"/>
  <c r="I1066" i="6"/>
  <c r="I1065" i="6"/>
  <c r="I1064" i="6"/>
  <c r="I1063" i="6"/>
  <c r="I1062" i="6"/>
  <c r="I1061" i="6"/>
  <c r="I1060" i="6"/>
  <c r="I1059" i="6"/>
  <c r="I1058" i="6"/>
  <c r="I1057" i="6"/>
  <c r="I1056" i="6"/>
  <c r="I1055" i="6"/>
  <c r="I1054" i="6"/>
  <c r="I1053" i="6"/>
  <c r="I1052" i="6"/>
  <c r="I1051" i="6"/>
  <c r="I1050" i="6"/>
  <c r="I1049" i="6"/>
  <c r="I1048" i="6"/>
  <c r="I1047" i="6"/>
  <c r="I1046" i="6"/>
  <c r="I1044" i="6"/>
  <c r="I1043" i="6"/>
  <c r="I1042" i="6"/>
  <c r="I1041" i="6"/>
  <c r="I1040" i="6"/>
  <c r="I1039" i="6"/>
  <c r="I1038" i="6"/>
  <c r="I1037" i="6"/>
  <c r="I1009" i="6"/>
  <c r="I1008" i="6"/>
  <c r="I1007" i="6"/>
  <c r="I1006" i="6"/>
  <c r="I1005" i="6"/>
  <c r="I1004" i="6"/>
  <c r="I1003" i="6"/>
  <c r="I1002" i="6"/>
  <c r="I1001" i="6"/>
  <c r="I1000" i="6"/>
  <c r="I999" i="6"/>
  <c r="I998" i="6"/>
  <c r="I997" i="6"/>
  <c r="I996" i="6"/>
  <c r="I995" i="6"/>
  <c r="I994" i="6"/>
  <c r="I993" i="6"/>
  <c r="I992" i="6"/>
  <c r="I991" i="6"/>
  <c r="I990" i="6"/>
  <c r="I989" i="6"/>
  <c r="I988" i="6"/>
  <c r="I987" i="6"/>
  <c r="I986" i="6"/>
  <c r="I985" i="6"/>
  <c r="I984" i="6"/>
  <c r="I983" i="6"/>
  <c r="I982" i="6"/>
  <c r="I981" i="6"/>
  <c r="I980" i="6"/>
  <c r="I979" i="6"/>
  <c r="I978" i="6"/>
  <c r="I977" i="6"/>
  <c r="I928" i="6"/>
  <c r="I927" i="6"/>
  <c r="I926" i="6"/>
  <c r="I925" i="6"/>
  <c r="I924" i="6"/>
  <c r="I923" i="6"/>
  <c r="I922" i="6"/>
  <c r="I921" i="6"/>
  <c r="I920" i="6"/>
  <c r="I919" i="6"/>
  <c r="I918" i="6"/>
  <c r="I917" i="6"/>
  <c r="I916" i="6"/>
  <c r="I915" i="6"/>
  <c r="I914" i="6"/>
  <c r="I913" i="6"/>
  <c r="I912" i="6"/>
  <c r="I911" i="6"/>
  <c r="I910" i="6"/>
  <c r="I909" i="6"/>
  <c r="I908" i="6"/>
  <c r="I907" i="6"/>
  <c r="I906" i="6"/>
  <c r="I905" i="6"/>
  <c r="I904" i="6"/>
  <c r="I903" i="6"/>
  <c r="I902" i="6"/>
  <c r="I901" i="6"/>
  <c r="I900" i="6"/>
  <c r="I899" i="6"/>
  <c r="I898" i="6"/>
  <c r="I897" i="6"/>
  <c r="I896" i="6"/>
  <c r="I895" i="6"/>
  <c r="I894" i="6"/>
  <c r="I893" i="6"/>
  <c r="I892" i="6"/>
  <c r="I891" i="6"/>
  <c r="I890" i="6"/>
  <c r="I889" i="6"/>
  <c r="I888" i="6"/>
  <c r="I887" i="6"/>
  <c r="I886" i="6"/>
  <c r="I885" i="6"/>
  <c r="I884" i="6"/>
  <c r="I883" i="6"/>
  <c r="I882" i="6"/>
  <c r="I881" i="6"/>
  <c r="I880" i="6"/>
  <c r="I879" i="6"/>
  <c r="I878" i="6"/>
  <c r="I877" i="6"/>
  <c r="I876" i="6"/>
  <c r="I875" i="6"/>
  <c r="I874" i="6"/>
  <c r="I873" i="6"/>
  <c r="I872" i="6"/>
  <c r="I871" i="6"/>
  <c r="I870" i="6"/>
  <c r="I869" i="6"/>
  <c r="I868" i="6"/>
  <c r="I867" i="6"/>
  <c r="I866" i="6"/>
  <c r="I865" i="6"/>
  <c r="I864" i="6"/>
  <c r="I863" i="6"/>
  <c r="I862" i="6"/>
  <c r="I861" i="6"/>
  <c r="I860" i="6"/>
  <c r="I859" i="6"/>
  <c r="I858" i="6"/>
  <c r="I857" i="6"/>
  <c r="I856" i="6"/>
  <c r="I855" i="6"/>
  <c r="I854" i="6"/>
  <c r="I853" i="6"/>
  <c r="I852" i="6"/>
  <c r="I851" i="6"/>
  <c r="I850" i="6"/>
  <c r="I849" i="6"/>
  <c r="I848" i="6"/>
  <c r="I847" i="6"/>
  <c r="I846" i="6"/>
  <c r="I845" i="6"/>
  <c r="I844" i="6"/>
  <c r="I843" i="6"/>
  <c r="I842" i="6"/>
  <c r="I841" i="6"/>
  <c r="I840" i="6"/>
  <c r="I838" i="6"/>
  <c r="I837" i="6"/>
  <c r="I836" i="6"/>
  <c r="I828" i="6"/>
  <c r="I827" i="6"/>
  <c r="I826" i="6"/>
  <c r="I825" i="6"/>
  <c r="I824" i="6"/>
  <c r="I823" i="6"/>
  <c r="I822" i="6"/>
  <c r="I821" i="6"/>
  <c r="I820" i="6"/>
  <c r="I819" i="6"/>
  <c r="I818" i="6"/>
  <c r="I817" i="6"/>
  <c r="I816" i="6"/>
  <c r="I814" i="6"/>
  <c r="I813" i="6"/>
  <c r="I812" i="6"/>
  <c r="I811" i="6"/>
  <c r="I810" i="6"/>
  <c r="I809" i="6"/>
  <c r="I808" i="6"/>
  <c r="I807" i="6"/>
  <c r="I806" i="6"/>
  <c r="I805" i="6"/>
  <c r="I802" i="6"/>
  <c r="I792" i="6"/>
  <c r="I791" i="6"/>
  <c r="I785" i="6"/>
  <c r="I784" i="6"/>
  <c r="I779" i="6"/>
  <c r="I778" i="6"/>
  <c r="I777" i="6"/>
  <c r="I776" i="6"/>
  <c r="I775" i="6"/>
  <c r="I774" i="6"/>
  <c r="I773" i="6"/>
  <c r="I772" i="6"/>
  <c r="I771" i="6"/>
  <c r="I770" i="6"/>
  <c r="I763" i="6"/>
  <c r="I762" i="6"/>
  <c r="I761" i="6"/>
  <c r="I760" i="6"/>
  <c r="I759" i="6"/>
  <c r="I758" i="6"/>
  <c r="I730" i="6"/>
  <c r="I729" i="6"/>
  <c r="I728" i="6"/>
  <c r="I727" i="6"/>
  <c r="I726" i="6"/>
  <c r="I725" i="6"/>
  <c r="I724" i="6"/>
  <c r="I723" i="6"/>
  <c r="I722" i="6"/>
  <c r="I721" i="6"/>
  <c r="I720" i="6"/>
  <c r="I719" i="6"/>
  <c r="I718" i="6"/>
  <c r="I717" i="6"/>
  <c r="I716" i="6"/>
  <c r="I715" i="6"/>
  <c r="I714" i="6"/>
  <c r="I713" i="6"/>
  <c r="I712" i="6"/>
  <c r="I705" i="6"/>
  <c r="I688" i="6"/>
  <c r="I687" i="6"/>
  <c r="I686" i="6"/>
  <c r="I685" i="6"/>
  <c r="I684" i="6"/>
  <c r="I683" i="6"/>
  <c r="I682" i="6"/>
  <c r="I681" i="6"/>
  <c r="I680" i="6"/>
  <c r="I679" i="6"/>
  <c r="I678" i="6"/>
  <c r="I677" i="6"/>
  <c r="I676" i="6"/>
  <c r="I675" i="6"/>
  <c r="I674" i="6"/>
  <c r="I673" i="6"/>
  <c r="I639" i="6"/>
  <c r="I638" i="6"/>
  <c r="I637" i="6"/>
  <c r="I636" i="6"/>
  <c r="I635" i="6"/>
  <c r="I634" i="6"/>
  <c r="I633" i="6"/>
  <c r="I632" i="6"/>
  <c r="I631" i="6"/>
  <c r="I630" i="6"/>
  <c r="I629" i="6"/>
  <c r="I628" i="6"/>
  <c r="I627" i="6"/>
  <c r="I626" i="6"/>
  <c r="I625" i="6"/>
  <c r="I624" i="6"/>
  <c r="I623" i="6"/>
  <c r="I622" i="6"/>
  <c r="I621" i="6"/>
  <c r="I620" i="6"/>
  <c r="I619" i="6"/>
  <c r="I618" i="6"/>
  <c r="I617" i="6"/>
  <c r="I616" i="6"/>
  <c r="I615" i="6"/>
  <c r="I614" i="6"/>
  <c r="I613" i="6"/>
  <c r="I612" i="6"/>
  <c r="I611" i="6"/>
  <c r="I610" i="6"/>
  <c r="I609" i="6"/>
  <c r="I608" i="6"/>
  <c r="I607" i="6"/>
  <c r="I606" i="6"/>
  <c r="I605" i="6"/>
  <c r="I604" i="6"/>
  <c r="I603" i="6"/>
  <c r="I602" i="6"/>
  <c r="I601" i="6"/>
  <c r="I600" i="6"/>
  <c r="I599" i="6"/>
  <c r="I598" i="6"/>
  <c r="I597" i="6"/>
  <c r="I596" i="6"/>
  <c r="I595" i="6"/>
  <c r="I594" i="6"/>
  <c r="I593" i="6"/>
  <c r="I592" i="6"/>
  <c r="I591" i="6"/>
  <c r="I590" i="6"/>
  <c r="I589" i="6"/>
  <c r="I588" i="6"/>
  <c r="I587" i="6"/>
  <c r="I586" i="6"/>
  <c r="I585" i="6"/>
  <c r="I584" i="6"/>
  <c r="I583" i="6"/>
  <c r="I582" i="6"/>
  <c r="I581" i="6"/>
  <c r="I580" i="6"/>
  <c r="I579" i="6"/>
  <c r="I578" i="6"/>
  <c r="I577" i="6"/>
  <c r="I574" i="6"/>
  <c r="I573" i="6"/>
  <c r="I572" i="6"/>
  <c r="I551" i="6"/>
  <c r="I550" i="6"/>
  <c r="I549" i="6"/>
  <c r="I548" i="6"/>
  <c r="I547" i="6"/>
  <c r="I546" i="6"/>
  <c r="I545" i="6"/>
  <c r="I544" i="6"/>
  <c r="I543" i="6"/>
  <c r="I542" i="6"/>
  <c r="I541" i="6"/>
  <c r="I540" i="6"/>
  <c r="I539" i="6"/>
  <c r="I538" i="6"/>
  <c r="I537" i="6"/>
  <c r="I536" i="6"/>
  <c r="I535" i="6"/>
  <c r="I534" i="6"/>
  <c r="I533" i="6"/>
  <c r="I532" i="6"/>
  <c r="I531" i="6"/>
  <c r="I530" i="6"/>
  <c r="I529" i="6"/>
  <c r="I528" i="6"/>
  <c r="I527" i="6"/>
  <c r="I526" i="6"/>
  <c r="I525" i="6"/>
  <c r="I524" i="6"/>
  <c r="I523" i="6"/>
  <c r="I522" i="6"/>
  <c r="I521" i="6"/>
  <c r="I520" i="6"/>
  <c r="I519" i="6"/>
  <c r="I518" i="6"/>
  <c r="I517" i="6"/>
  <c r="I516" i="6"/>
  <c r="I515" i="6"/>
  <c r="I514" i="6"/>
  <c r="I513" i="6"/>
  <c r="I512" i="6"/>
  <c r="I511" i="6"/>
  <c r="I510" i="6"/>
  <c r="I509" i="6"/>
  <c r="I508" i="6"/>
  <c r="I507" i="6"/>
  <c r="I506" i="6"/>
  <c r="I505" i="6"/>
  <c r="I481" i="6"/>
  <c r="I480" i="6"/>
  <c r="I479" i="6"/>
  <c r="I478" i="6"/>
  <c r="I477" i="6"/>
  <c r="I476" i="6"/>
  <c r="I475" i="6"/>
  <c r="I474" i="6"/>
  <c r="I473" i="6"/>
  <c r="I472" i="6"/>
  <c r="I471" i="6"/>
  <c r="I470" i="6"/>
  <c r="I469" i="6"/>
  <c r="I468" i="6"/>
  <c r="I467" i="6"/>
  <c r="I466" i="6"/>
  <c r="I465" i="6"/>
  <c r="I464" i="6"/>
  <c r="I463" i="6"/>
  <c r="I462" i="6"/>
  <c r="I461" i="6"/>
  <c r="I460" i="6"/>
  <c r="I459" i="6"/>
  <c r="I458" i="6"/>
  <c r="I457" i="6"/>
  <c r="I456" i="6"/>
  <c r="I455" i="6"/>
  <c r="I409" i="6"/>
  <c r="I408" i="6"/>
  <c r="I407" i="6"/>
  <c r="I406" i="6"/>
  <c r="I405" i="6"/>
  <c r="I404" i="6"/>
  <c r="I403" i="6"/>
  <c r="I402" i="6"/>
  <c r="I401" i="6"/>
  <c r="I400" i="6"/>
  <c r="I399" i="6"/>
  <c r="I398" i="6"/>
  <c r="I397" i="6"/>
  <c r="I396" i="6"/>
  <c r="I395" i="6"/>
  <c r="I394" i="6"/>
  <c r="I393" i="6"/>
  <c r="I392" i="6"/>
  <c r="I391" i="6"/>
  <c r="I390" i="6"/>
  <c r="I389" i="6"/>
  <c r="I388" i="6"/>
  <c r="I387" i="6"/>
  <c r="I386" i="6"/>
  <c r="I385" i="6"/>
  <c r="I384" i="6"/>
  <c r="I383" i="6"/>
  <c r="I382" i="6"/>
  <c r="I381" i="6"/>
  <c r="I380" i="6"/>
  <c r="I379" i="6"/>
  <c r="I378" i="6"/>
  <c r="I377" i="6"/>
  <c r="I376" i="6"/>
  <c r="I375" i="6"/>
  <c r="I374" i="6"/>
  <c r="I373" i="6"/>
  <c r="I372" i="6"/>
  <c r="I371" i="6"/>
  <c r="I370" i="6"/>
  <c r="I369" i="6"/>
  <c r="I368" i="6"/>
  <c r="I367" i="6"/>
  <c r="I366" i="6"/>
  <c r="I365" i="6"/>
  <c r="I364" i="6"/>
  <c r="I363" i="6"/>
  <c r="I362" i="6"/>
  <c r="I361" i="6"/>
  <c r="I360" i="6"/>
  <c r="I359" i="6"/>
  <c r="I358" i="6"/>
  <c r="I357" i="6"/>
  <c r="I356" i="6"/>
  <c r="I355" i="6"/>
  <c r="I354" i="6"/>
  <c r="I353" i="6"/>
  <c r="I352" i="6"/>
  <c r="I351" i="6"/>
  <c r="I350" i="6"/>
  <c r="I349" i="6"/>
  <c r="I348" i="6"/>
  <c r="I347" i="6"/>
  <c r="I346" i="6"/>
  <c r="I345" i="6"/>
  <c r="I344" i="6"/>
  <c r="I343" i="6"/>
  <c r="I342" i="6"/>
  <c r="I341" i="6"/>
  <c r="I340" i="6"/>
  <c r="I339" i="6"/>
  <c r="I338" i="6"/>
  <c r="I336" i="6"/>
  <c r="I335" i="6"/>
  <c r="I319" i="6"/>
  <c r="I318" i="6"/>
  <c r="I317" i="6"/>
  <c r="I316" i="6"/>
  <c r="I315" i="6"/>
  <c r="I314" i="6"/>
  <c r="I313" i="6"/>
  <c r="I312" i="6"/>
  <c r="I311" i="6"/>
  <c r="I310" i="6"/>
  <c r="I309" i="6"/>
  <c r="I308" i="6"/>
  <c r="I307" i="6"/>
  <c r="I306" i="6"/>
  <c r="I305" i="6"/>
  <c r="I304" i="6"/>
  <c r="I303" i="6"/>
  <c r="I302" i="6"/>
  <c r="I301" i="6"/>
  <c r="I300" i="6"/>
  <c r="I299" i="6"/>
  <c r="I293" i="6"/>
  <c r="I292" i="6"/>
  <c r="I276" i="6"/>
  <c r="I275" i="6"/>
  <c r="I274" i="6"/>
  <c r="I273" i="6"/>
  <c r="I272" i="6"/>
  <c r="I271" i="6"/>
  <c r="I270" i="6"/>
  <c r="I269" i="6"/>
  <c r="I268" i="6"/>
  <c r="I267" i="6"/>
  <c r="I266" i="6"/>
  <c r="I265" i="6"/>
  <c r="I264" i="6"/>
  <c r="I263" i="6"/>
  <c r="I262" i="6"/>
  <c r="I261" i="6"/>
  <c r="I229" i="6"/>
  <c r="I228" i="6"/>
  <c r="I227" i="6"/>
  <c r="I226" i="6"/>
  <c r="I225" i="6"/>
  <c r="I224" i="6"/>
  <c r="I223" i="6"/>
  <c r="I222" i="6"/>
  <c r="I221" i="6"/>
  <c r="I220" i="6"/>
  <c r="I219" i="6"/>
  <c r="I218" i="6"/>
  <c r="I217" i="6"/>
  <c r="I216" i="6"/>
  <c r="I215" i="6"/>
  <c r="I214" i="6"/>
  <c r="I213" i="6"/>
  <c r="I212" i="6"/>
  <c r="I211" i="6"/>
  <c r="I210" i="6"/>
  <c r="I209" i="6"/>
  <c r="I208" i="6"/>
  <c r="I207" i="6"/>
  <c r="I206" i="6"/>
  <c r="I205" i="6"/>
  <c r="I204" i="6"/>
  <c r="I203" i="6"/>
  <c r="I202" i="6"/>
  <c r="I201" i="6"/>
  <c r="I200" i="6"/>
  <c r="I199" i="6"/>
  <c r="I198" i="6"/>
  <c r="I197" i="6"/>
  <c r="I196" i="6"/>
  <c r="I195" i="6"/>
  <c r="I194" i="6"/>
  <c r="I193" i="6"/>
  <c r="I192" i="6"/>
  <c r="I191" i="6"/>
  <c r="I190" i="6"/>
  <c r="I189" i="6"/>
  <c r="I188" i="6"/>
  <c r="I187" i="6"/>
  <c r="I186" i="6"/>
  <c r="I185" i="6"/>
  <c r="I184" i="6"/>
  <c r="I183" i="6"/>
  <c r="I182" i="6"/>
  <c r="I180" i="6"/>
  <c r="I179" i="6"/>
  <c r="I155" i="6"/>
  <c r="I154" i="6"/>
  <c r="I153" i="6"/>
  <c r="I152" i="6"/>
  <c r="I151" i="6"/>
  <c r="I150" i="6"/>
  <c r="I149" i="6"/>
  <c r="I148" i="6"/>
  <c r="I147" i="6"/>
  <c r="I146" i="6"/>
  <c r="I145" i="6"/>
  <c r="I144" i="6"/>
  <c r="I143" i="6"/>
  <c r="I142" i="6"/>
  <c r="I141" i="6"/>
  <c r="I140" i="6"/>
  <c r="I139" i="6"/>
  <c r="I138" i="6"/>
  <c r="I137" i="6"/>
  <c r="I136" i="6"/>
  <c r="I135" i="6"/>
  <c r="I134" i="6"/>
  <c r="I133" i="6"/>
  <c r="I132" i="6"/>
  <c r="I131" i="6"/>
  <c r="I130" i="6"/>
  <c r="I125" i="6"/>
  <c r="I111" i="6"/>
  <c r="I110" i="6"/>
  <c r="I109" i="6"/>
  <c r="I108" i="6"/>
  <c r="I107" i="6"/>
  <c r="I106" i="6"/>
  <c r="I105" i="6"/>
  <c r="I104" i="6"/>
  <c r="I103" i="6"/>
  <c r="I102" i="6"/>
  <c r="I77" i="6"/>
  <c r="I76" i="6"/>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H11" i="31"/>
  <c r="E11" i="31"/>
  <c r="E8" i="31"/>
  <c r="E13" i="31"/>
  <c r="H8" i="31"/>
  <c r="E5" i="31"/>
  <c r="B8" i="31"/>
  <c r="B5" i="31"/>
  <c r="H5" i="31"/>
  <c r="E14"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161" authorId="0" shapeId="0" xr:uid="{00000000-0006-0000-0700-000002000000}">
      <text>
        <r>
          <rPr>
            <sz val="10"/>
            <color rgb="FF000000"/>
            <rFont val="Arial"/>
            <family val="2"/>
            <scheme val="minor"/>
          </rPr>
          <t>@yen.nguyenhai@decathlon.com EHD 11/4 nhưng chưa ship? Yến check nha
_Assigned to Yen NGUYEN HAI -VIETNAM-_
	-Trong quynh NGUYEN</t>
        </r>
      </text>
    </comment>
    <comment ref="D3064" authorId="0" shapeId="0" xr:uid="{00000000-0006-0000-0700-000003000000}">
      <text>
        <r>
          <rPr>
            <sz val="10"/>
            <color rgb="FF000000"/>
            <rFont val="Arial"/>
            <family val="2"/>
            <scheme val="minor"/>
          </rPr>
          <t>1938 pcs
	-Trong quynh NGUYEN</t>
        </r>
      </text>
    </comment>
    <comment ref="G4489" authorId="0" shapeId="0" xr:uid="{00000000-0006-0000-0700-000004000000}">
      <text>
        <r>
          <rPr>
            <sz val="10"/>
            <color rgb="FF000000"/>
            <rFont val="Arial"/>
            <family val="2"/>
            <scheme val="minor"/>
          </rPr>
          <t>@yen.nguyenhai@decathlon.com sai format ngày tháng Yến ơi
_Assigned to Yen NGUYEN HAI -VIETNAM-_
	-Trong quynh NGUYEN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<sst xmlns="http://schemas.openxmlformats.org/spreadsheetml/2006/main" count="7021" uniqueCount="78">
  <si>
    <t>STT</t>
  </si>
  <si>
    <t>Grand Total</t>
  </si>
  <si>
    <t>SPL</t>
  </si>
  <si>
    <t>Customer</t>
  </si>
  <si>
    <t>Ordered Qty</t>
  </si>
  <si>
    <t>REASON OF LATE</t>
  </si>
  <si>
    <t>OTHER</t>
  </si>
  <si>
    <t>LATE</t>
  </si>
  <si>
    <t>SUPPLIER</t>
  </si>
  <si>
    <t>ON TIME</t>
  </si>
  <si>
    <t>LOGISTIC</t>
  </si>
  <si>
    <t>CUSTOMER</t>
  </si>
  <si>
    <t>DIMAI MANAGEMENT CO LTD</t>
  </si>
  <si>
    <t>ADVANCE</t>
  </si>
  <si>
    <t>late material</t>
  </si>
  <si>
    <t>Số lượng sản phẩm</t>
  </si>
  <si>
    <t>(blank)</t>
  </si>
  <si>
    <t>Unit Price</t>
  </si>
  <si>
    <t>Amount</t>
  </si>
  <si>
    <t>Column1</t>
  </si>
  <si>
    <t>Row Labels</t>
  </si>
  <si>
    <t>Sum of Ordered Qty</t>
  </si>
  <si>
    <t>Sum of Amount</t>
  </si>
  <si>
    <t>Count of Column1</t>
  </si>
  <si>
    <t>REPORT ORDERS</t>
  </si>
  <si>
    <t>Pivot chart lũy kế</t>
  </si>
  <si>
    <r>
      <rPr>
        <b/>
        <sz val="18"/>
        <color theme="0"/>
        <rFont val="Cambria"/>
        <family val="1"/>
      </rPr>
      <t>Tổng doanh thu</t>
    </r>
    <r>
      <rPr>
        <b/>
        <sz val="20"/>
        <color theme="0"/>
        <rFont val="Cambria"/>
        <family val="1"/>
      </rPr>
      <t xml:space="preserve"> </t>
    </r>
    <r>
      <rPr>
        <b/>
        <sz val="14"/>
        <color theme="0"/>
        <rFont val="Cambria"/>
        <family val="1"/>
      </rPr>
      <t>(tháng/quý/năm)</t>
    </r>
  </si>
  <si>
    <r>
      <rPr>
        <b/>
        <sz val="18"/>
        <color theme="0"/>
        <rFont val="Cambria"/>
        <family val="1"/>
      </rPr>
      <t>Tổng sản phẩm</t>
    </r>
    <r>
      <rPr>
        <b/>
        <sz val="20"/>
        <color theme="0"/>
        <rFont val="Cambria"/>
        <family val="1"/>
      </rPr>
      <t xml:space="preserve"> </t>
    </r>
    <r>
      <rPr>
        <b/>
        <sz val="14"/>
        <color theme="0"/>
        <rFont val="Cambria"/>
        <family val="1"/>
      </rPr>
      <t>(tháng/quý/năm)</t>
    </r>
  </si>
  <si>
    <r>
      <rPr>
        <b/>
        <sz val="18"/>
        <color theme="0"/>
        <rFont val="Cambria"/>
        <family val="1"/>
      </rPr>
      <t>Tổng đơn hàng</t>
    </r>
    <r>
      <rPr>
        <b/>
        <sz val="20"/>
        <color theme="0"/>
        <rFont val="Cambria"/>
        <family val="1"/>
      </rPr>
      <t xml:space="preserve">  </t>
    </r>
    <r>
      <rPr>
        <b/>
        <sz val="14"/>
        <color theme="0"/>
        <rFont val="Cambria"/>
        <family val="1"/>
      </rPr>
      <t>(tháng/quý/năm)</t>
    </r>
  </si>
  <si>
    <r>
      <t xml:space="preserve">Tổng doanh thu 
</t>
    </r>
    <r>
      <rPr>
        <b/>
        <sz val="14"/>
        <color theme="0"/>
        <rFont val="Cambria"/>
        <family val="1"/>
      </rPr>
      <t>(lũy kế)</t>
    </r>
  </si>
  <si>
    <r>
      <t xml:space="preserve">Tổng sản phẩm 
</t>
    </r>
    <r>
      <rPr>
        <b/>
        <sz val="14"/>
        <color theme="0"/>
        <rFont val="Cambria"/>
        <family val="1"/>
      </rPr>
      <t>(lũy kế)</t>
    </r>
  </si>
  <si>
    <r>
      <t xml:space="preserve">Tổng đơn hàng 
</t>
    </r>
    <r>
      <rPr>
        <b/>
        <sz val="14"/>
        <color theme="0"/>
        <rFont val="Cambria"/>
        <family val="1"/>
      </rPr>
      <t>(lũy kế)</t>
    </r>
  </si>
  <si>
    <t>Tổng doanh thu</t>
  </si>
  <si>
    <t>LATE BY SUPPLIER</t>
  </si>
  <si>
    <t>Trong tháng/quý/năm</t>
  </si>
  <si>
    <t>Số đơn hàng</t>
  </si>
  <si>
    <t>Giá trị</t>
  </si>
  <si>
    <t>% / Tổng số đơn hàng</t>
  </si>
  <si>
    <t>Lũy kế</t>
  </si>
  <si>
    <t>ON TIME &amp; ADVANCE</t>
  </si>
  <si>
    <t>Type of Root Cause</t>
  </si>
  <si>
    <t>Khác</t>
  </si>
  <si>
    <t>Root cause late</t>
  </si>
  <si>
    <t>Count of Type of Root Cause</t>
  </si>
  <si>
    <t>Months EHD</t>
  </si>
  <si>
    <t>Year EHD</t>
  </si>
  <si>
    <t>Quarter EHD</t>
  </si>
  <si>
    <t>Order ID</t>
  </si>
  <si>
    <t>ALATSKA</t>
  </si>
  <si>
    <t>ALATSKA TCM</t>
  </si>
  <si>
    <t>ATLANTIC GL</t>
  </si>
  <si>
    <t>GREEN GROUP</t>
  </si>
  <si>
    <t>BOOST AC</t>
  </si>
  <si>
    <t>CENTIME TCM</t>
  </si>
  <si>
    <t>CENTIME: RUSSIE</t>
  </si>
  <si>
    <t>CENTIME : THAILAND</t>
  </si>
  <si>
    <t>CENTIME : INDIA</t>
  </si>
  <si>
    <t>CENTIME CHILI</t>
  </si>
  <si>
    <t>CENTIME : COLOMBIA</t>
  </si>
  <si>
    <t>CENTIME : TURQUIE</t>
  </si>
  <si>
    <t>CENTIME: BRESIL</t>
  </si>
  <si>
    <t>CENTIME INDONESIA</t>
  </si>
  <si>
    <t>CENTIME CANADA</t>
  </si>
  <si>
    <t>CENTIME MEXICO</t>
  </si>
  <si>
    <t>CENTIME USA</t>
  </si>
  <si>
    <t>CENTIME : BOSTT AMERICA</t>
  </si>
  <si>
    <t>CENTIME : BOSTT EMEA</t>
  </si>
  <si>
    <t>CENTIME BOSTT OCEAN INDIEN</t>
  </si>
  <si>
    <t>SCOHAN CO LTD</t>
  </si>
  <si>
    <t>BOOHUYN ASIA</t>
  </si>
  <si>
    <t>Count of Order ID</t>
  </si>
  <si>
    <t>Thiếu nguyên liệu</t>
  </si>
  <si>
    <t>Thiếu vốn</t>
  </si>
  <si>
    <t>Chưa đủ nguồn cung</t>
  </si>
  <si>
    <t>Ngày giao</t>
  </si>
  <si>
    <t>Dự kiến</t>
  </si>
  <si>
    <t>2022</t>
  </si>
  <si>
    <t>Chênh lệch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</si>
</sst>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quot;#,##0.00_);\(&quot;$&quot;#,##0.00\)"/>
    <numFmt numFmtId="43" formatCode="_(* #,##0.00_);_(* \(#,##0.00\);_(* &quot;-&quot;??_);_(@_)"/>
    <numFmt numFmtId="164" formatCode="d&quot;-&quot;mmm&quot;-&quot;yyyy"/>
    <numFmt numFmtId="165" formatCode="_(* #,##0_);_(* \(#,##0\);_(* &quot;-&quot;??_);_(@_)"/>
    <numFmt numFmtId="166" formatCode="d\-mmm\-yyyy"/>
    <numFmt numFmtId="167" formatCode="mm/dd/yyyy"/>
  </numFmts>
  <fonts count="22" x14ac:knownFonts="1">
    <font>
      <sz val="10"/>
      <color rgb="FF000000"/>
      <name val="Arial"/>
      <scheme val="minor"/>
    </font>
    <font>
      <sz val="11"/>
      <color rgb="FF000000"/>
      <name val="Calibri"/>
      <family val="2"/>
    </font>
    <font>
      <b/>
      <sz val="10"/>
      <color rgb="FFFFFFFF"/>
      <name val="Calibri"/>
      <family val="2"/>
    </font>
    <font>
      <b/>
      <sz val="10"/>
      <color theme="1"/>
      <name val="Calibri"/>
      <family val="2"/>
    </font>
    <font>
      <sz val="10"/>
      <color theme="1"/>
      <name val="Calibri"/>
      <family val="2"/>
    </font>
    <font>
      <sz val="10"/>
      <color rgb="FF000000"/>
      <name val="Calibri"/>
      <family val="2"/>
    </font>
    <font>
      <strike/>
      <sz val="10"/>
      <color theme="1"/>
      <name val="Calibri"/>
      <family val="2"/>
    </font>
    <font>
      <strike/>
      <sz val="10"/>
      <color rgb="FF000000"/>
      <name val="Calibri"/>
      <family val="2"/>
    </font>
    <font>
      <sz val="10"/>
      <color rgb="FF000000"/>
      <name val="Calibri"/>
      <family val="2"/>
    </font>
    <font>
      <sz val="10"/>
      <color rgb="FF000000"/>
      <name val="Arial"/>
      <family val="2"/>
      <scheme val="minor"/>
    </font>
    <font>
      <sz val="10"/>
      <color rgb="FF000000"/>
      <name val="Arial"/>
      <family val="2"/>
      <scheme val="minor"/>
    </font>
    <font>
      <sz val="24"/>
      <color rgb="FF000000"/>
      <name val="Arial"/>
      <family val="2"/>
      <scheme val="minor"/>
    </font>
    <font>
      <sz val="18"/>
      <color rgb="FF000000"/>
      <name val="Arial"/>
      <family val="2"/>
      <scheme val="minor"/>
    </font>
    <font>
      <b/>
      <sz val="20"/>
      <color theme="0"/>
      <name val="Cambria"/>
      <family val="1"/>
    </font>
    <font>
      <b/>
      <sz val="18"/>
      <color theme="0"/>
      <name val="Cambria"/>
      <family val="1"/>
    </font>
    <font>
      <b/>
      <sz val="14"/>
      <color theme="0"/>
      <name val="Cambria"/>
      <family val="1"/>
    </font>
    <font>
      <b/>
      <sz val="18"/>
      <color rgb="FF000000"/>
      <name val="Cambria"/>
      <family val="1"/>
    </font>
    <font>
      <sz val="10"/>
      <color rgb="FF000000"/>
      <name val="Arial"/>
      <family val="2"/>
      <scheme val="minor"/>
    </font>
    <font>
      <b/>
      <sz val="10"/>
      <color rgb="FF000000"/>
      <name val="Arial"/>
      <family val="2"/>
      <scheme val="minor"/>
    </font>
    <font>
      <b/>
      <sz val="17"/>
      <color theme="0"/>
      <name val="Cambria"/>
      <family val="1"/>
    </font>
    <font>
      <b/>
      <sz val="16"/>
      <color rgb="FF000000"/>
      <name val="Cambria"/>
      <family val="1"/>
    </font>
    <font>
      <b/>
      <sz val="24"/>
      <color theme="8" tint="-0.499984740745262"/>
      <name val="Cambria"/>
      <family val="1"/>
    </font>
  </fonts>
  <fills count="17">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B4A7D6"/>
        <bgColor rgb="FFB4A7D6"/>
      </patternFill>
    </fill>
    <fill>
      <patternFill patternType="solid">
        <fgColor rgb="FFFF9900"/>
        <bgColor rgb="FFFF9900"/>
      </patternFill>
    </fill>
    <fill>
      <patternFill patternType="solid">
        <fgColor rgb="FFFF0000"/>
        <bgColor rgb="FFFF0000"/>
      </patternFill>
    </fill>
    <fill>
      <patternFill patternType="solid">
        <fgColor rgb="FFFF6D01"/>
        <bgColor rgb="FFFF6D01"/>
      </patternFill>
    </fill>
    <fill>
      <patternFill patternType="solid">
        <fgColor rgb="FFFF6600"/>
        <bgColor rgb="FFFF6600"/>
      </patternFill>
    </fill>
    <fill>
      <patternFill patternType="solid">
        <fgColor rgb="FFEEF3F8"/>
        <bgColor indexed="64"/>
      </patternFill>
    </fill>
    <fill>
      <patternFill patternType="solid">
        <fgColor theme="9" tint="0.79998168889431442"/>
        <bgColor indexed="64"/>
      </patternFill>
    </fill>
    <fill>
      <patternFill patternType="solid">
        <fgColor theme="8" tint="-0.249977111117893"/>
        <bgColor rgb="FF000080"/>
      </patternFill>
    </fill>
    <fill>
      <patternFill patternType="solid">
        <fgColor theme="8" tint="-0.249977111117893"/>
        <bgColor rgb="FFFFFF00"/>
      </patternFill>
    </fill>
    <fill>
      <patternFill patternType="solid">
        <fgColor theme="8" tint="-0.249977111117893"/>
        <bgColor indexed="64"/>
      </patternFill>
    </fill>
    <fill>
      <patternFill patternType="solid">
        <fgColor theme="8" tint="0.39997558519241921"/>
        <bgColor indexed="64"/>
      </patternFill>
    </fill>
    <fill>
      <patternFill patternType="solid">
        <fgColor theme="4" tint="0.79998168889431442"/>
        <bgColor indexed="64"/>
      </patternFill>
    </fill>
  </fills>
  <borders count="9">
    <border>
      <left/>
      <right/>
      <top/>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3">
    <xf numFmtId="0" fontId="0" fillId="0" borderId="0"/>
    <xf numFmtId="43" fontId="10" fillId="0" borderId="0" applyFont="0" applyFill="0" applyBorder="0" applyAlignment="0" applyProtection="0"/>
    <xf numFmtId="9" fontId="17" fillId="0" borderId="0" applyFont="0" applyFill="0" applyBorder="0" applyAlignment="0" applyProtection="0"/>
  </cellStyleXfs>
  <cellXfs count="88">
    <xf numFmtId="0" fontId="0" fillId="0" borderId="0" xfId="0" applyFont="1" applyAlignment="1"/>
    <xf numFmtId="0" fontId="4" fillId="0" borderId="0" xfId="0" applyFont="1" applyAlignment="1">
      <alignment horizontal="center"/>
    </xf>
    <xf numFmtId="0" fontId="4" fillId="0" borderId="0" xfId="0" applyFont="1" applyAlignment="1"/>
    <xf numFmtId="0" fontId="4" fillId="0" borderId="0" xfId="0" applyFont="1" applyAlignment="1">
      <alignment horizontal="right"/>
    </xf>
    <xf numFmtId="166" fontId="4" fillId="0" borderId="0" xfId="0" applyNumberFormat="1" applyFont="1" applyAlignment="1">
      <alignment horizontal="right"/>
    </xf>
    <xf numFmtId="164" fontId="5" fillId="0" borderId="0" xfId="0" applyNumberFormat="1" applyFont="1" applyAlignment="1">
      <alignment horizontal="right"/>
    </xf>
    <xf numFmtId="0" fontId="5" fillId="0" borderId="0" xfId="0" applyFont="1" applyAlignment="1">
      <alignment horizontal="right"/>
    </xf>
    <xf numFmtId="0" fontId="4" fillId="3" borderId="0" xfId="0" applyFont="1" applyFill="1" applyAlignment="1">
      <alignment horizontal="center"/>
    </xf>
    <xf numFmtId="0" fontId="5" fillId="3" borderId="0" xfId="0" applyFont="1" applyFill="1" applyAlignment="1">
      <alignment horizontal="left"/>
    </xf>
    <xf numFmtId="0" fontId="1" fillId="3" borderId="0" xfId="0" applyFont="1" applyFill="1" applyAlignment="1">
      <alignment horizontal="right"/>
    </xf>
    <xf numFmtId="0" fontId="5" fillId="3" borderId="0" xfId="0" applyFont="1" applyFill="1" applyAlignment="1">
      <alignment horizontal="right"/>
    </xf>
    <xf numFmtId="0" fontId="5" fillId="0" borderId="0" xfId="0" applyFont="1" applyAlignment="1"/>
    <xf numFmtId="0" fontId="5" fillId="0" borderId="0" xfId="0" applyFont="1" applyAlignment="1"/>
    <xf numFmtId="0" fontId="5" fillId="0" borderId="0" xfId="0" applyFont="1" applyAlignment="1"/>
    <xf numFmtId="14" fontId="5" fillId="0" borderId="0" xfId="0" applyNumberFormat="1" applyFont="1" applyAlignment="1">
      <alignment horizontal="right"/>
    </xf>
    <xf numFmtId="14" fontId="4" fillId="0" borderId="0" xfId="0" applyNumberFormat="1" applyFont="1" applyAlignment="1">
      <alignment horizontal="right"/>
    </xf>
    <xf numFmtId="0" fontId="5" fillId="0" borderId="0" xfId="0" applyFont="1" applyAlignment="1"/>
    <xf numFmtId="0" fontId="6" fillId="0" borderId="0" xfId="0" applyFont="1" applyAlignment="1"/>
    <xf numFmtId="0" fontId="5" fillId="4" borderId="0" xfId="0" applyFont="1" applyFill="1" applyAlignment="1"/>
    <xf numFmtId="0" fontId="4" fillId="5" borderId="0" xfId="0" applyFont="1" applyFill="1" applyAlignment="1">
      <alignment horizontal="center"/>
    </xf>
    <xf numFmtId="0" fontId="4" fillId="5" borderId="0" xfId="0" applyFont="1" applyFill="1" applyAlignment="1"/>
    <xf numFmtId="0" fontId="4" fillId="5" borderId="0" xfId="0" applyFont="1" applyFill="1" applyAlignment="1">
      <alignment horizontal="right"/>
    </xf>
    <xf numFmtId="0" fontId="4" fillId="5" borderId="0" xfId="0" applyFont="1" applyFill="1" applyAlignment="1"/>
    <xf numFmtId="0" fontId="4" fillId="6" borderId="0" xfId="0" applyFont="1" applyFill="1" applyAlignment="1">
      <alignment horizontal="right"/>
    </xf>
    <xf numFmtId="0" fontId="4" fillId="7" borderId="0" xfId="0" applyFont="1" applyFill="1" applyAlignment="1">
      <alignment horizontal="center"/>
    </xf>
    <xf numFmtId="0" fontId="4" fillId="7" borderId="0" xfId="0" applyFont="1" applyFill="1" applyAlignment="1"/>
    <xf numFmtId="0" fontId="4" fillId="7" borderId="0" xfId="0" applyFont="1" applyFill="1" applyAlignment="1">
      <alignment horizontal="right"/>
    </xf>
    <xf numFmtId="0" fontId="4" fillId="8" borderId="0" xfId="0" applyFont="1" applyFill="1" applyAlignment="1"/>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right" vertical="center"/>
    </xf>
    <xf numFmtId="0" fontId="5" fillId="0" borderId="0" xfId="0" applyFont="1" applyAlignment="1">
      <alignment horizontal="right" vertical="center"/>
    </xf>
    <xf numFmtId="0" fontId="4" fillId="0" borderId="0" xfId="0" applyFont="1" applyAlignment="1"/>
    <xf numFmtId="0" fontId="8" fillId="0" borderId="0" xfId="0" applyFont="1" applyAlignment="1"/>
    <xf numFmtId="0" fontId="5" fillId="0" borderId="0" xfId="0" applyFont="1" applyAlignment="1">
      <alignment horizontal="left"/>
    </xf>
    <xf numFmtId="0" fontId="5" fillId="0" borderId="0" xfId="0" applyFont="1" applyAlignment="1">
      <alignment horizontal="right"/>
    </xf>
    <xf numFmtId="0" fontId="4" fillId="9" borderId="0" xfId="0" applyFont="1" applyFill="1" applyAlignment="1">
      <alignment horizontal="center"/>
    </xf>
    <xf numFmtId="0" fontId="5" fillId="3" borderId="0" xfId="0" applyFont="1" applyFill="1" applyAlignment="1">
      <alignment horizontal="left"/>
    </xf>
    <xf numFmtId="0" fontId="5" fillId="0" borderId="0" xfId="0" applyFont="1" applyAlignment="1">
      <alignment horizontal="center"/>
    </xf>
    <xf numFmtId="0" fontId="5" fillId="2" borderId="0" xfId="0" applyFont="1" applyFill="1" applyAlignment="1">
      <alignment horizontal="center"/>
    </xf>
    <xf numFmtId="167" fontId="4" fillId="0" borderId="0" xfId="0" applyNumberFormat="1" applyFont="1" applyAlignment="1">
      <alignment horizontal="right"/>
    </xf>
    <xf numFmtId="167" fontId="5" fillId="0" borderId="0" xfId="0" applyNumberFormat="1" applyFont="1" applyAlignment="1">
      <alignment horizontal="right"/>
    </xf>
    <xf numFmtId="14" fontId="4" fillId="0" borderId="0" xfId="0" applyNumberFormat="1" applyFont="1" applyAlignment="1">
      <alignment horizontal="right"/>
    </xf>
    <xf numFmtId="0" fontId="6" fillId="0" borderId="0" xfId="0" applyFont="1" applyAlignment="1">
      <alignment horizontal="center"/>
    </xf>
    <xf numFmtId="0" fontId="7" fillId="0" borderId="0" xfId="0" applyFont="1" applyAlignment="1">
      <alignment horizontal="left"/>
    </xf>
    <xf numFmtId="0" fontId="7" fillId="0" borderId="0" xfId="0" applyFont="1" applyAlignment="1">
      <alignment horizontal="right"/>
    </xf>
    <xf numFmtId="167" fontId="6" fillId="0" borderId="0" xfId="0" applyNumberFormat="1" applyFont="1" applyAlignment="1">
      <alignment horizontal="right"/>
    </xf>
    <xf numFmtId="167" fontId="7" fillId="0" borderId="0" xfId="0" applyNumberFormat="1" applyFont="1" applyAlignment="1">
      <alignment horizontal="right"/>
    </xf>
    <xf numFmtId="0" fontId="7" fillId="0" borderId="0" xfId="0" applyFont="1" applyAlignment="1">
      <alignment horizontal="right"/>
    </xf>
    <xf numFmtId="0" fontId="7" fillId="0" borderId="0" xfId="0" applyFont="1" applyAlignment="1"/>
    <xf numFmtId="14" fontId="5" fillId="0" borderId="0" xfId="0" applyNumberFormat="1" applyFont="1" applyAlignment="1">
      <alignment horizontal="right"/>
    </xf>
    <xf numFmtId="0" fontId="9" fillId="0" borderId="0" xfId="0" applyFont="1" applyAlignment="1"/>
    <xf numFmtId="0" fontId="0" fillId="0" borderId="0" xfId="0" applyFont="1" applyAlignme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0" borderId="0" xfId="0" applyFont="1" applyAlignment="1"/>
    <xf numFmtId="165" fontId="12" fillId="0" borderId="0" xfId="1" applyNumberFormat="1" applyFont="1" applyAlignment="1"/>
    <xf numFmtId="165" fontId="12" fillId="0" borderId="0" xfId="1" applyNumberFormat="1" applyFont="1" applyAlignment="1">
      <alignment vertical="center"/>
    </xf>
    <xf numFmtId="0" fontId="0" fillId="0" borderId="0" xfId="0" applyFont="1" applyAlignment="1"/>
    <xf numFmtId="0" fontId="0" fillId="0" borderId="0" xfId="0" applyFont="1" applyFill="1" applyAlignment="1"/>
    <xf numFmtId="0" fontId="11" fillId="0" borderId="0" xfId="0" applyFont="1" applyFill="1" applyAlignment="1"/>
    <xf numFmtId="165" fontId="12" fillId="0" borderId="0" xfId="1" applyNumberFormat="1" applyFont="1" applyFill="1" applyAlignment="1">
      <alignment vertical="center"/>
    </xf>
    <xf numFmtId="0" fontId="20" fillId="0" borderId="0" xfId="0" applyFont="1" applyFill="1" applyAlignment="1">
      <alignment vertical="center"/>
    </xf>
    <xf numFmtId="0" fontId="18" fillId="0" borderId="0" xfId="0" applyFont="1" applyFill="1" applyAlignment="1"/>
    <xf numFmtId="0" fontId="0" fillId="0" borderId="0" xfId="0" applyFont="1" applyAlignment="1"/>
    <xf numFmtId="7" fontId="16" fillId="11" borderId="0" xfId="1" applyNumberFormat="1" applyFont="1" applyFill="1" applyAlignment="1">
      <alignment horizontal="center" vertical="center"/>
    </xf>
    <xf numFmtId="37" fontId="16" fillId="11" borderId="0" xfId="1" applyNumberFormat="1" applyFont="1" applyFill="1" applyAlignment="1">
      <alignment horizontal="center" vertical="center"/>
    </xf>
    <xf numFmtId="0" fontId="2" fillId="12" borderId="0" xfId="0" applyFont="1" applyFill="1" applyAlignment="1">
      <alignment horizontal="center" vertical="center" wrapText="1"/>
    </xf>
    <xf numFmtId="0" fontId="3" fillId="13" borderId="0" xfId="0" applyFont="1" applyFill="1" applyAlignment="1">
      <alignment horizontal="center" vertical="center" wrapText="1"/>
    </xf>
    <xf numFmtId="14" fontId="2" fillId="12" borderId="0" xfId="0" applyNumberFormat="1" applyFont="1" applyFill="1" applyAlignment="1">
      <alignment horizontal="center" vertical="center" wrapText="1"/>
    </xf>
    <xf numFmtId="0" fontId="13" fillId="14" borderId="0" xfId="0" applyFont="1" applyFill="1" applyAlignment="1">
      <alignment horizontal="center" vertical="center" wrapText="1"/>
    </xf>
    <xf numFmtId="0" fontId="14" fillId="14" borderId="0" xfId="0" applyFont="1" applyFill="1" applyAlignment="1">
      <alignment horizontal="center" vertical="center" wrapText="1"/>
    </xf>
    <xf numFmtId="0" fontId="21" fillId="10" borderId="0" xfId="0" applyFont="1" applyFill="1" applyBorder="1" applyAlignment="1">
      <alignment horizontal="left" vertical="center"/>
    </xf>
    <xf numFmtId="0" fontId="19" fillId="15" borderId="1" xfId="0" applyFont="1" applyFill="1" applyBorder="1" applyAlignment="1">
      <alignment horizontal="center" vertical="center" wrapText="1"/>
    </xf>
    <xf numFmtId="0" fontId="19" fillId="15" borderId="2" xfId="0" applyFont="1" applyFill="1" applyBorder="1" applyAlignment="1">
      <alignment horizontal="center" vertical="center" wrapText="1"/>
    </xf>
    <xf numFmtId="9" fontId="20" fillId="16" borderId="5" xfId="2" applyFont="1" applyFill="1" applyBorder="1" applyAlignment="1">
      <alignment horizontal="center" vertical="center"/>
    </xf>
    <xf numFmtId="9" fontId="20" fillId="16" borderId="6" xfId="2" applyFont="1" applyFill="1" applyBorder="1" applyAlignment="1">
      <alignment horizontal="center" vertical="center"/>
    </xf>
    <xf numFmtId="37" fontId="16" fillId="16" borderId="3" xfId="1" applyNumberFormat="1" applyFont="1" applyFill="1" applyBorder="1" applyAlignment="1">
      <alignment horizontal="center" vertical="center"/>
    </xf>
    <xf numFmtId="37" fontId="16" fillId="16" borderId="4" xfId="1" applyNumberFormat="1" applyFont="1" applyFill="1" applyBorder="1" applyAlignment="1">
      <alignment horizontal="center" vertical="center"/>
    </xf>
    <xf numFmtId="37" fontId="16" fillId="16" borderId="7" xfId="1" applyNumberFormat="1" applyFont="1" applyFill="1" applyBorder="1" applyAlignment="1">
      <alignment horizontal="center" vertical="center"/>
    </xf>
    <xf numFmtId="37" fontId="16" fillId="16" borderId="8" xfId="1" applyNumberFormat="1" applyFont="1" applyFill="1" applyBorder="1" applyAlignment="1">
      <alignment horizontal="center" vertical="center"/>
    </xf>
    <xf numFmtId="7" fontId="16" fillId="16" borderId="7" xfId="1" applyNumberFormat="1" applyFont="1" applyFill="1" applyBorder="1" applyAlignment="1">
      <alignment horizontal="center" vertical="center"/>
    </xf>
    <xf numFmtId="7" fontId="16" fillId="16" borderId="8" xfId="1" applyNumberFormat="1" applyFont="1" applyFill="1" applyBorder="1" applyAlignment="1">
      <alignment horizontal="center" vertical="center"/>
    </xf>
    <xf numFmtId="9" fontId="20" fillId="16" borderId="3" xfId="2" applyFont="1" applyFill="1" applyBorder="1" applyAlignment="1">
      <alignment horizontal="center" vertical="center"/>
    </xf>
    <xf numFmtId="9" fontId="20" fillId="16" borderId="4" xfId="2" applyFont="1" applyFill="1" applyBorder="1" applyAlignment="1">
      <alignment horizontal="center" vertical="center"/>
    </xf>
    <xf numFmtId="7" fontId="16" fillId="16" borderId="3" xfId="1" applyNumberFormat="1" applyFont="1" applyFill="1" applyBorder="1" applyAlignment="1">
      <alignment horizontal="center" vertical="center"/>
    </xf>
    <xf numFmtId="7" fontId="16" fillId="16" borderId="4" xfId="1" applyNumberFormat="1" applyFont="1" applyFill="1" applyBorder="1" applyAlignment="1">
      <alignment horizontal="center" vertical="center"/>
    </xf>
  </cellXfs>
  <cellStyles count="3">
    <cellStyle name="Comma" xfId="1" builtinId="3"/>
    <cellStyle name="Normal" xfId="0" builtinId="0"/>
    <cellStyle name="Percent" xfId="2" builtinId="5"/>
  </cellStyles>
  <dxfs count="22">
    <dxf>
      <font>
        <b/>
        <i val="0"/>
        <strike val="0"/>
        <condense val="0"/>
        <extend val="0"/>
        <outline val="0"/>
        <shadow val="0"/>
        <u val="none"/>
        <vertAlign val="baseline"/>
        <sz val="10"/>
        <color rgb="FFFFFFFF"/>
        <name val="Calibri"/>
        <scheme val="none"/>
      </font>
      <fill>
        <patternFill patternType="solid">
          <fgColor rgb="FF000080"/>
          <bgColor theme="8"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Calibri"/>
        <scheme val="none"/>
      </font>
      <numFmt numFmtId="167" formatCode="mm/dd/yyyy"/>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none"/>
      </font>
      <numFmt numFmtId="167" formatCode="mm/dd/yyyy"/>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alignment horizontal="general" vertical="bottom" textRotation="0" wrapText="0" indent="0" justifyLastLine="0" shrinkToFit="0" readingOrder="0"/>
    </dxf>
    <dxf>
      <fill>
        <patternFill patternType="solid">
          <fgColor rgb="FFFF6D01"/>
          <bgColor rgb="FFFF6D01"/>
        </patternFill>
      </fill>
    </dxf>
    <dxf>
      <fill>
        <patternFill patternType="solid">
          <fgColor rgb="FFFF6600"/>
          <bgColor rgb="FFFF6600"/>
        </patternFill>
      </fill>
    </dxf>
    <dxf>
      <fill>
        <patternFill patternType="solid">
          <fgColor rgb="FFFF6D01"/>
          <bgColor rgb="FFFF6D01"/>
        </patternFill>
      </fill>
    </dxf>
    <dxf>
      <fill>
        <patternFill patternType="solid">
          <fgColor rgb="FFFF6600"/>
          <bgColor rgb="FFFF6600"/>
        </patternFill>
      </fill>
    </dxf>
    <dxf>
      <fill>
        <patternFill patternType="solid">
          <fgColor rgb="FFFF0000"/>
          <bgColor rgb="FFFF0000"/>
        </patternFill>
      </fill>
    </dxf>
  </dxfs>
  <tableStyles count="0" defaultTableStyle="TableStyleMedium2" defaultPivotStyle="PivotStyleLight16"/>
  <colors>
    <mruColors>
      <color rgb="FFEEF3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[Dashboard excel.xlsx]Pivot - ORDERS!RootCauseLuyKe</c:name>
    <c:fmtId val="9"/>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sz="1100" b="0">
                <a:latin typeface="Cambria" panose="02040503050406030204" pitchFamily="18" charset="0"/>
                <a:ea typeface="Cambria" panose="02040503050406030204" pitchFamily="18" charset="0"/>
              </a:rPr>
              <a:t>Lũy kế</a:t>
            </a:r>
          </a:p>
        </c:rich>
      </c:tx>
      <c:layout>
        <c:manualLayout>
          <c:xMode val="edge"/>
          <c:yMode val="edge"/>
          <c:x val="0.53711667234744198"/>
          <c:y val="6.0954846793506469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5"/>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solidFill>
          <a:ln>
            <a:noFill/>
          </a:ln>
          <a:effectLst/>
        </c:spPr>
        <c:dLbl>
          <c:idx val="0"/>
          <c:layout>
            <c:manualLayout>
              <c:x val="0.1111111111111111"/>
              <c:y val="-8.79629629629629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5"/>
          </a:solidFill>
          <a:ln>
            <a:noFill/>
          </a:ln>
          <a:effectLst/>
        </c:spPr>
        <c:dLbl>
          <c:idx val="0"/>
          <c:layout>
            <c:manualLayout>
              <c:x val="0.12777777777777777"/>
              <c:y val="0.1574074074074074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5"/>
          </a:solidFill>
          <a:ln>
            <a:noFill/>
          </a:ln>
          <a:effectLst/>
        </c:spPr>
        <c:dLbl>
          <c:idx val="0"/>
          <c:layout>
            <c:manualLayout>
              <c:x val="-0.15555555555555556"/>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5"/>
          </a:solidFill>
          <a:ln>
            <a:noFill/>
          </a:ln>
          <a:effectLst/>
        </c:spPr>
        <c:dLbl>
          <c:idx val="0"/>
          <c:layout>
            <c:manualLayout>
              <c:x val="-9.7222222222222224E-2"/>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5"/>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5"/>
          </a:solidFill>
          <a:ln>
            <a:noFill/>
          </a:ln>
          <a:effectLst/>
        </c:spPr>
        <c:dLbl>
          <c:idx val="0"/>
          <c:layout>
            <c:manualLayout>
              <c:x val="-0.15555555555555556"/>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5"/>
          </a:solidFill>
          <a:ln>
            <a:noFill/>
          </a:ln>
          <a:effectLst/>
        </c:spPr>
        <c:dLbl>
          <c:idx val="0"/>
          <c:layout>
            <c:manualLayout>
              <c:x val="0.1111111111111111"/>
              <c:y val="-8.79629629629629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5"/>
          </a:solidFill>
          <a:ln>
            <a:noFill/>
          </a:ln>
          <a:effectLst/>
        </c:spPr>
        <c:dLbl>
          <c:idx val="0"/>
          <c:layout>
            <c:manualLayout>
              <c:x val="0.12777777777777777"/>
              <c:y val="0.1574074074074074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5"/>
          </a:solidFill>
          <a:ln>
            <a:noFill/>
          </a:ln>
          <a:effectLst/>
        </c:spPr>
        <c:dLbl>
          <c:idx val="0"/>
          <c:layout>
            <c:manualLayout>
              <c:x val="-9.7222222222222224E-2"/>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5"/>
          </a:solidFill>
          <a:ln>
            <a:noFill/>
          </a:ln>
          <a:effectLst/>
        </c:spPr>
      </c:pivotFmt>
      <c:pivotFmt>
        <c:idx val="11"/>
        <c:spPr>
          <a:solidFill>
            <a:schemeClr val="accent5"/>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5"/>
          </a:solidFill>
          <a:ln>
            <a:noFill/>
          </a:ln>
          <a:effectLst/>
        </c:spPr>
      </c:pivotFmt>
      <c:pivotFmt>
        <c:idx val="13"/>
        <c:spPr>
          <a:solidFill>
            <a:schemeClr val="accent5"/>
          </a:solidFill>
          <a:ln>
            <a:noFill/>
          </a:ln>
          <a:effectLst/>
        </c:spPr>
      </c:pivotFmt>
      <c:pivotFmt>
        <c:idx val="14"/>
        <c:spPr>
          <a:solidFill>
            <a:schemeClr val="accent5"/>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5"/>
          </a:solidFill>
          <a:ln>
            <a:noFill/>
          </a:ln>
          <a:effectLst/>
        </c:spPr>
      </c:pivotFmt>
      <c:pivotFmt>
        <c:idx val="16"/>
        <c:spPr>
          <a:solidFill>
            <a:schemeClr val="accent5"/>
          </a:solidFill>
          <a:ln>
            <a:noFill/>
          </a:ln>
          <a:effectLst/>
        </c:spPr>
      </c:pivotFmt>
      <c:pivotFmt>
        <c:idx val="17"/>
        <c:spPr>
          <a:solidFill>
            <a:schemeClr val="accent5"/>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5"/>
          </a:solidFill>
          <a:ln>
            <a:noFill/>
          </a:ln>
          <a:effectLst/>
        </c:spPr>
      </c:pivotFmt>
      <c:pivotFmt>
        <c:idx val="19"/>
        <c:spPr>
          <a:solidFill>
            <a:schemeClr val="accent5"/>
          </a:solidFill>
          <a:ln>
            <a:noFill/>
          </a:ln>
          <a:effectLst/>
        </c:spPr>
      </c:pivotFmt>
      <c:pivotFmt>
        <c:idx val="20"/>
        <c:spPr>
          <a:solidFill>
            <a:schemeClr val="accent5"/>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5"/>
          </a:solidFill>
          <a:ln>
            <a:noFill/>
          </a:ln>
          <a:effectLst/>
        </c:spPr>
      </c:pivotFmt>
      <c:pivotFmt>
        <c:idx val="22"/>
        <c:spPr>
          <a:solidFill>
            <a:schemeClr val="accent5"/>
          </a:solidFill>
          <a:ln>
            <a:noFill/>
          </a:ln>
          <a:effectLst/>
        </c:spPr>
      </c:pivotFmt>
      <c:pivotFmt>
        <c:idx val="23"/>
        <c:spPr>
          <a:solidFill>
            <a:schemeClr val="accent5"/>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solidFill>
            <a:schemeClr val="accent5"/>
          </a:solidFill>
          <a:ln>
            <a:noFill/>
          </a:ln>
          <a:effectLst/>
        </c:spPr>
      </c:pivotFmt>
      <c:pivotFmt>
        <c:idx val="28"/>
        <c:spPr>
          <a:solidFill>
            <a:schemeClr val="accent5"/>
          </a:solidFill>
          <a:ln>
            <a:noFill/>
          </a:ln>
          <a:effectLst/>
        </c:spPr>
      </c:pivotFmt>
      <c:pivotFmt>
        <c:idx val="29"/>
        <c:spPr>
          <a:solidFill>
            <a:schemeClr val="accent5"/>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chemeClr val="accent5"/>
          </a:solidFill>
          <a:ln>
            <a:noFill/>
          </a:ln>
          <a:effectLst/>
        </c:spPr>
      </c:pivotFmt>
      <c:pivotFmt>
        <c:idx val="31"/>
        <c:spPr>
          <a:solidFill>
            <a:schemeClr val="accent5"/>
          </a:solidFill>
          <a:ln>
            <a:noFill/>
          </a:ln>
          <a:effectLst/>
        </c:spPr>
      </c:pivotFmt>
      <c:pivotFmt>
        <c:idx val="32"/>
        <c:spPr>
          <a:solidFill>
            <a:schemeClr val="accent5"/>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solidFill>
            <a:schemeClr val="accent5"/>
          </a:solidFill>
          <a:ln>
            <a:noFill/>
          </a:ln>
          <a:effectLst/>
        </c:spPr>
      </c:pivotFmt>
      <c:pivotFmt>
        <c:idx val="34"/>
        <c:spPr>
          <a:solidFill>
            <a:schemeClr val="accent5"/>
          </a:solidFill>
          <a:ln>
            <a:noFill/>
          </a:ln>
          <a:effectLst/>
        </c:spPr>
      </c:pivotFmt>
    </c:pivotFmts>
    <c:plotArea>
      <c:layout>
        <c:manualLayout>
          <c:layoutTarget val="inner"/>
          <c:xMode val="edge"/>
          <c:yMode val="edge"/>
          <c:x val="0.31317100374230789"/>
          <c:y val="0.20670090484307127"/>
          <c:w val="0.58115069140850817"/>
          <c:h val="0.72670729112407917"/>
        </c:manualLayout>
      </c:layout>
      <c:doughnutChart>
        <c:varyColors val="1"/>
        <c:ser>
          <c:idx val="0"/>
          <c:order val="0"/>
          <c:tx>
            <c:strRef>
              <c:f>'Pivot - ORDERS'!$N$27</c:f>
              <c:strCache>
                <c:ptCount val="1"/>
                <c:pt idx="0">
                  <c:v>Total</c:v>
                </c:pt>
              </c:strCache>
            </c:strRef>
          </c:tx>
          <c:dPt>
            <c:idx val="0"/>
            <c:bubble3D val="0"/>
            <c:spPr>
              <a:solidFill>
                <a:schemeClr val="accent5">
                  <a:shade val="53000"/>
                </a:schemeClr>
              </a:solidFill>
              <a:ln>
                <a:noFill/>
              </a:ln>
              <a:effectLst/>
            </c:spPr>
            <c:extLst>
              <c:ext xmlns:c16="http://schemas.microsoft.com/office/drawing/2014/chart" uri="{C3380CC4-5D6E-409C-BE32-E72D297353CC}">
                <c16:uniqueId val="{00000019-C188-471B-B8E9-1F4859270578}"/>
              </c:ext>
            </c:extLst>
          </c:dPt>
          <c:dPt>
            <c:idx val="1"/>
            <c:bubble3D val="0"/>
            <c:spPr>
              <a:solidFill>
                <a:schemeClr val="accent5">
                  <a:shade val="76000"/>
                </a:schemeClr>
              </a:solidFill>
              <a:ln>
                <a:noFill/>
              </a:ln>
              <a:effectLst/>
            </c:spPr>
            <c:extLst>
              <c:ext xmlns:c16="http://schemas.microsoft.com/office/drawing/2014/chart" uri="{C3380CC4-5D6E-409C-BE32-E72D297353CC}">
                <c16:uniqueId val="{0000001B-C188-471B-B8E9-1F4859270578}"/>
              </c:ext>
            </c:extLst>
          </c:dPt>
          <c:dPt>
            <c:idx val="2"/>
            <c:bubble3D val="0"/>
            <c:spPr>
              <a:solidFill>
                <a:schemeClr val="accent5"/>
              </a:solidFill>
              <a:ln>
                <a:noFill/>
              </a:ln>
              <a:effectLst/>
            </c:spPr>
            <c:extLst>
              <c:ext xmlns:c16="http://schemas.microsoft.com/office/drawing/2014/chart" uri="{C3380CC4-5D6E-409C-BE32-E72D297353CC}">
                <c16:uniqueId val="{0000001D-C188-471B-B8E9-1F4859270578}"/>
              </c:ext>
            </c:extLst>
          </c:dPt>
          <c:dPt>
            <c:idx val="3"/>
            <c:bubble3D val="0"/>
            <c:spPr>
              <a:solidFill>
                <a:schemeClr val="accent5">
                  <a:tint val="77000"/>
                </a:schemeClr>
              </a:solidFill>
              <a:ln>
                <a:noFill/>
              </a:ln>
              <a:effectLst/>
            </c:spPr>
            <c:extLst>
              <c:ext xmlns:c16="http://schemas.microsoft.com/office/drawing/2014/chart" uri="{C3380CC4-5D6E-409C-BE32-E72D297353CC}">
                <c16:uniqueId val="{0000001F-C188-471B-B8E9-1F4859270578}"/>
              </c:ext>
            </c:extLst>
          </c:dPt>
          <c:dPt>
            <c:idx val="4"/>
            <c:bubble3D val="0"/>
            <c:spPr>
              <a:solidFill>
                <a:schemeClr val="accent5">
                  <a:tint val="54000"/>
                </a:schemeClr>
              </a:solidFill>
              <a:ln>
                <a:noFill/>
              </a:ln>
              <a:effectLst/>
            </c:spPr>
            <c:extLst>
              <c:ext xmlns:c16="http://schemas.microsoft.com/office/drawing/2014/chart" uri="{C3380CC4-5D6E-409C-BE32-E72D297353CC}">
                <c16:uniqueId val="{00000021-C188-471B-B8E9-1F4859270578}"/>
              </c:ext>
            </c:extLst>
          </c:dPt>
          <c:dLbls>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 ORDERS'!$M$28:$M$33</c:f>
              <c:strCache>
                <c:ptCount val="5"/>
                <c:pt idx="0">
                  <c:v>Khác</c:v>
                </c:pt>
                <c:pt idx="1">
                  <c:v>(blank)</c:v>
                </c:pt>
                <c:pt idx="2">
                  <c:v>Chưa đủ nguồn cung</c:v>
                </c:pt>
                <c:pt idx="3">
                  <c:v>Thiếu nguyên liệu</c:v>
                </c:pt>
                <c:pt idx="4">
                  <c:v>Thiếu vốn</c:v>
                </c:pt>
              </c:strCache>
            </c:strRef>
          </c:cat>
          <c:val>
            <c:numRef>
              <c:f>'Pivot - ORDERS'!$N$28:$N$33</c:f>
              <c:numCache>
                <c:formatCode>General</c:formatCode>
                <c:ptCount val="5"/>
                <c:pt idx="0">
                  <c:v>8</c:v>
                </c:pt>
                <c:pt idx="2">
                  <c:v>2</c:v>
                </c:pt>
                <c:pt idx="3">
                  <c:v>5</c:v>
                </c:pt>
                <c:pt idx="4">
                  <c:v>8</c:v>
                </c:pt>
              </c:numCache>
            </c:numRef>
          </c:val>
          <c:extLst>
            <c:ext xmlns:c16="http://schemas.microsoft.com/office/drawing/2014/chart" uri="{C3380CC4-5D6E-409C-BE32-E72D297353CC}">
              <c16:uniqueId val="{00000022-C188-471B-B8E9-1F4859270578}"/>
            </c:ext>
          </c:extLst>
        </c:ser>
        <c:dLbls>
          <c:showLegendKey val="0"/>
          <c:showVal val="0"/>
          <c:showCatName val="0"/>
          <c:showSerName val="0"/>
          <c:showPercent val="0"/>
          <c:showBubbleSize val="0"/>
          <c:showLeaderLines val="0"/>
        </c:dLbls>
        <c:firstSliceAng val="0"/>
        <c:holeSize val="60"/>
      </c:doughnutChart>
      <c:spPr>
        <a:noFill/>
        <a:ln>
          <a:noFill/>
        </a:ln>
        <a:effectLst/>
      </c:spPr>
    </c:plotArea>
    <c:legend>
      <c:legendPos val="l"/>
      <c:legendEntry>
        <c:idx val="1"/>
        <c:delete val="1"/>
      </c:legendEntry>
      <c:layout>
        <c:manualLayout>
          <c:xMode val="edge"/>
          <c:yMode val="edge"/>
          <c:x val="1.3208363494163359E-2"/>
          <c:y val="0.23794756566576783"/>
          <c:w val="0.32441924801770544"/>
          <c:h val="0.658067804563373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legend>
    <c:plotVisOnly val="1"/>
    <c:dispBlanksAs val="gap"/>
    <c:showDLblsOverMax val="0"/>
    <c:extLst/>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 ORDERS!PivotTableSTT1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Cambria" panose="02040503050406030204" pitchFamily="18" charset="0"/>
                <a:ea typeface="Cambria" panose="02040503050406030204" pitchFamily="18" charset="0"/>
              </a:rPr>
              <a:t>Tình</a:t>
            </a:r>
            <a:r>
              <a:rPr lang="en-US" sz="1200" b="1" baseline="0">
                <a:latin typeface="Cambria" panose="02040503050406030204" pitchFamily="18" charset="0"/>
                <a:ea typeface="Cambria" panose="02040503050406030204" pitchFamily="18" charset="0"/>
              </a:rPr>
              <a:t> trạng giao hàng trong tháng/quý/năm (%/tổng số đơn)</a:t>
            </a:r>
            <a:endParaRPr lang="en-US" sz="1200"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6600030167378332"/>
              <c:y val="-3.731430122958768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0020965315613545"/>
              <c:y val="1.283891237733214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21802536286901891"/>
              <c:y val="3.547884100694291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7034951641085136"/>
              <c:y val="-0.1083743842364532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0.14488781934972084"/>
              <c:y val="5.784680087073858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0.15721869759225038"/>
              <c:y val="-3.85645339138257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dLbl>
          <c:idx val="0"/>
          <c:layout>
            <c:manualLayout>
              <c:x val="-0.12947422154655916"/>
              <c:y val="-7.712906782765147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0.110977904182765"/>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3189471382496037"/>
          <c:y val="0.22360226523408711"/>
          <c:w val="0.57174914466253046"/>
          <c:h val="0.72181453696240716"/>
        </c:manualLayout>
      </c:layout>
      <c:doughnutChart>
        <c:varyColors val="1"/>
        <c:ser>
          <c:idx val="0"/>
          <c:order val="0"/>
          <c:tx>
            <c:strRef>
              <c:f>'Pivot - ORDERS'!$K$3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5AE4-4D89-828C-E07F543431CB}"/>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B-5AE4-4D89-828C-E07F543431CB}"/>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E-5AE4-4D89-828C-E07F543431CB}"/>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AE4-4D89-828C-E07F543431CB}"/>
              </c:ext>
            </c:extLst>
          </c:dPt>
          <c:dLbls>
            <c:dLbl>
              <c:idx val="0"/>
              <c:layout>
                <c:manualLayout>
                  <c:x val="0.15721869759225038"/>
                  <c:y val="-3.8564533913825728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C-5AE4-4D89-828C-E07F543431CB}"/>
                </c:ext>
              </c:extLst>
            </c:dLbl>
            <c:dLbl>
              <c:idx val="1"/>
              <c:layout>
                <c:manualLayout>
                  <c:x val="0.14488781934972084"/>
                  <c:y val="5.7846800870738589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B-5AE4-4D89-828C-E07F543431CB}"/>
                </c:ext>
              </c:extLst>
            </c:dLbl>
            <c:dLbl>
              <c:idx val="2"/>
              <c:layout>
                <c:manualLayout>
                  <c:x val="-0.110977904182765"/>
                  <c:y val="0"/>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E-5AE4-4D89-828C-E07F543431CB}"/>
                </c:ext>
              </c:extLst>
            </c:dLbl>
            <c:dLbl>
              <c:idx val="3"/>
              <c:layout>
                <c:manualLayout>
                  <c:x val="-0.12947422154655916"/>
                  <c:y val="-7.7129067827651471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D-5AE4-4D89-828C-E07F543431C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 ORDERS'!$J$4:$J$8</c:f>
              <c:strCache>
                <c:ptCount val="4"/>
                <c:pt idx="0">
                  <c:v>ADVANCE</c:v>
                </c:pt>
                <c:pt idx="1">
                  <c:v>ON TIME</c:v>
                </c:pt>
                <c:pt idx="2">
                  <c:v>LATE</c:v>
                </c:pt>
                <c:pt idx="3">
                  <c:v>LATE BY SUPPLIER</c:v>
                </c:pt>
              </c:strCache>
            </c:strRef>
          </c:cat>
          <c:val>
            <c:numRef>
              <c:f>'Pivot - ORDERS'!$K$4:$K$8</c:f>
              <c:numCache>
                <c:formatCode>General</c:formatCode>
                <c:ptCount val="4"/>
                <c:pt idx="0">
                  <c:v>210</c:v>
                </c:pt>
                <c:pt idx="1">
                  <c:v>1325</c:v>
                </c:pt>
                <c:pt idx="2">
                  <c:v>281</c:v>
                </c:pt>
                <c:pt idx="3">
                  <c:v>195</c:v>
                </c:pt>
              </c:numCache>
            </c:numRef>
          </c:val>
          <c:extLst>
            <c:ext xmlns:c16="http://schemas.microsoft.com/office/drawing/2014/chart" uri="{C3380CC4-5D6E-409C-BE32-E72D297353CC}">
              <c16:uniqueId val="{0000000A-5AE4-4D89-828C-E07F543431CB}"/>
            </c:ext>
          </c:extLst>
        </c:ser>
        <c:dLbls>
          <c:showLegendKey val="0"/>
          <c:showVal val="1"/>
          <c:showCatName val="0"/>
          <c:showSerName val="0"/>
          <c:showPercent val="0"/>
          <c:showBubbleSize val="0"/>
          <c:showLeaderLines val="0"/>
        </c:dLbls>
        <c:firstSliceAng val="0"/>
        <c:holeSize val="6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 ORDERS!PivotTableSTTLuyKe1</c:name>
    <c:fmtId val="8"/>
  </c:pivotSource>
  <c:chart>
    <c:title>
      <c:tx>
        <c:rich>
          <a:bodyPr rot="0" spcFirstLastPara="1" vertOverflow="ellipsis" vert="horz" wrap="square" anchor="ctr" anchorCtr="1"/>
          <a:lstStyle/>
          <a:p>
            <a:pPr>
              <a:defRPr lang="en-US" sz="1100" b="1" i="0" u="none" strike="noStrike" kern="1200" spc="0" baseline="0">
                <a:solidFill>
                  <a:sysClr val="windowText" lastClr="000000">
                    <a:lumMod val="65000"/>
                    <a:lumOff val="35000"/>
                  </a:sysClr>
                </a:solidFill>
                <a:latin typeface="Cambria" panose="02040503050406030204" pitchFamily="18" charset="0"/>
                <a:ea typeface="Cambria" panose="02040503050406030204" pitchFamily="18" charset="0"/>
                <a:cs typeface="+mn-cs"/>
              </a:defRPr>
            </a:pPr>
            <a:r>
              <a:rPr lang="en-US" sz="1100" b="1" i="0" u="none" strike="noStrike" kern="1200" spc="0" baseline="0">
                <a:solidFill>
                  <a:sysClr val="windowText" lastClr="000000">
                    <a:lumMod val="65000"/>
                    <a:lumOff val="35000"/>
                  </a:sysClr>
                </a:solidFill>
                <a:latin typeface="Cambria" panose="02040503050406030204" pitchFamily="18" charset="0"/>
                <a:ea typeface="Cambria" panose="02040503050406030204" pitchFamily="18" charset="0"/>
                <a:cs typeface="+mn-cs"/>
              </a:rPr>
              <a:t>Tình trạng giao hàng lũy kế (%/tổng số đơn) </a:t>
            </a:r>
          </a:p>
        </c:rich>
      </c:tx>
      <c:overlay val="0"/>
      <c:spPr>
        <a:noFill/>
        <a:ln>
          <a:noFill/>
        </a:ln>
        <a:effectLst/>
      </c:spPr>
      <c:txPr>
        <a:bodyPr rot="0" spcFirstLastPara="1" vertOverflow="ellipsis" vert="horz" wrap="square" anchor="ctr" anchorCtr="1"/>
        <a:lstStyle/>
        <a:p>
          <a:pPr>
            <a:defRPr lang="en-US" sz="1100" b="1" i="0" u="none" strike="noStrike" kern="1200" spc="0" baseline="0">
              <a:solidFill>
                <a:sysClr val="windowText" lastClr="000000">
                  <a:lumMod val="65000"/>
                  <a:lumOff val="35000"/>
                </a:sys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6"/>
          </a:solidFill>
          <a:ln w="19050">
            <a:solidFill>
              <a:schemeClr val="lt1"/>
            </a:solidFill>
          </a:ln>
          <a:effectLst/>
        </c:spPr>
        <c:dLbl>
          <c:idx val="0"/>
          <c:layout>
            <c:manualLayout>
              <c:x val="0.16652383942804697"/>
              <c:y val="-7.64898365806463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6"/>
          </a:solidFill>
          <a:ln w="19050">
            <a:solidFill>
              <a:schemeClr val="lt1"/>
            </a:solidFill>
          </a:ln>
          <a:effectLst/>
        </c:spPr>
        <c:dLbl>
          <c:idx val="0"/>
          <c:layout>
            <c:manualLayout>
              <c:x val="-0.18979783585334042"/>
              <c:y val="-2.139509933521088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6"/>
          </a:solidFill>
          <a:ln w="19050">
            <a:solidFill>
              <a:schemeClr val="lt1"/>
            </a:solidFill>
          </a:ln>
          <a:effectLst/>
        </c:spPr>
        <c:dLbl>
          <c:idx val="0"/>
          <c:layout>
            <c:manualLayout>
              <c:x val="0.21630775209609879"/>
              <c:y val="2.607811954540165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6"/>
          </a:solidFill>
          <a:ln w="19050">
            <a:solidFill>
              <a:schemeClr val="lt1"/>
            </a:solidFill>
          </a:ln>
          <a:effectLst/>
        </c:spPr>
        <c:dLbl>
          <c:idx val="0"/>
          <c:layout>
            <c:manualLayout>
              <c:x val="-0.10961257910245888"/>
              <c:y val="-0.1167883211678832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6"/>
          </a:solidFill>
          <a:ln w="19050">
            <a:solidFill>
              <a:schemeClr val="lt1"/>
            </a:solidFill>
          </a:ln>
          <a:effectLst/>
        </c:spPr>
        <c:dLbl>
          <c:idx val="0"/>
          <c:layout>
            <c:manualLayout>
              <c:x val="0.14136933209887229"/>
              <c:y val="-7.135307147817347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6"/>
          </a:solidFill>
          <a:ln w="19050">
            <a:solidFill>
              <a:schemeClr val="lt1"/>
            </a:solidFill>
          </a:ln>
          <a:effectLst/>
        </c:spPr>
        <c:dLbl>
          <c:idx val="0"/>
          <c:layout>
            <c:manualLayout>
              <c:x val="-7.0684666049436198E-2"/>
              <c:y val="-0.1236786572288339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6"/>
          </a:solidFill>
          <a:ln w="19050">
            <a:solidFill>
              <a:schemeClr val="lt1"/>
            </a:solidFill>
          </a:ln>
          <a:effectLst/>
        </c:spPr>
        <c:dLbl>
          <c:idx val="0"/>
          <c:layout>
            <c:manualLayout>
              <c:x val="0.25507944704796526"/>
              <c:y val="2.854122859126937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6"/>
          </a:solidFill>
          <a:ln w="19050">
            <a:solidFill>
              <a:schemeClr val="lt1"/>
            </a:solidFill>
          </a:ln>
          <a:effectLst/>
        </c:spPr>
        <c:dLbl>
          <c:idx val="0"/>
          <c:layout>
            <c:manualLayout>
              <c:x val="-0.15058907114879888"/>
              <c:y val="-5.70824571825387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790079029018006"/>
          <c:y val="0.22056133494262123"/>
          <c:w val="0.49287231496063"/>
          <c:h val="0.75873201194678264"/>
        </c:manualLayout>
      </c:layout>
      <c:doughnutChart>
        <c:varyColors val="1"/>
        <c:ser>
          <c:idx val="0"/>
          <c:order val="0"/>
          <c:tx>
            <c:strRef>
              <c:f>'Pivot - ORDERS'!$N$3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A-4660-4A69-8DB0-94445F2FAB3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C-4660-4A69-8DB0-94445F2FAB3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D-4660-4A69-8DB0-94445F2FAB37}"/>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B-4660-4A69-8DB0-94445F2FAB37}"/>
              </c:ext>
            </c:extLst>
          </c:dPt>
          <c:dLbls>
            <c:dLbl>
              <c:idx val="0"/>
              <c:layout>
                <c:manualLayout>
                  <c:x val="0.14136933209887229"/>
                  <c:y val="-7.1353071478173477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A-4660-4A69-8DB0-94445F2FAB37}"/>
                </c:ext>
              </c:extLst>
            </c:dLbl>
            <c:dLbl>
              <c:idx val="1"/>
              <c:layout>
                <c:manualLayout>
                  <c:x val="0.25507944704796526"/>
                  <c:y val="2.8541228591269379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C-4660-4A69-8DB0-94445F2FAB37}"/>
                </c:ext>
              </c:extLst>
            </c:dLbl>
            <c:dLbl>
              <c:idx val="2"/>
              <c:layout>
                <c:manualLayout>
                  <c:x val="-0.15058907114879888"/>
                  <c:y val="-5.7082457182538758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D-4660-4A69-8DB0-94445F2FAB37}"/>
                </c:ext>
              </c:extLst>
            </c:dLbl>
            <c:dLbl>
              <c:idx val="3"/>
              <c:layout>
                <c:manualLayout>
                  <c:x val="-7.0684666049436198E-2"/>
                  <c:y val="-0.12367865722883398"/>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B-4660-4A69-8DB0-94445F2FAB3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 ORDERS'!$M$4:$M$8</c:f>
              <c:strCache>
                <c:ptCount val="4"/>
                <c:pt idx="0">
                  <c:v>ADVANCE</c:v>
                </c:pt>
                <c:pt idx="1">
                  <c:v>ON TIME</c:v>
                </c:pt>
                <c:pt idx="2">
                  <c:v>LATE</c:v>
                </c:pt>
                <c:pt idx="3">
                  <c:v>LATE BY SUPPLIER</c:v>
                </c:pt>
              </c:strCache>
            </c:strRef>
          </c:cat>
          <c:val>
            <c:numRef>
              <c:f>'Pivot - ORDERS'!$N$4:$N$8</c:f>
              <c:numCache>
                <c:formatCode>General</c:formatCode>
                <c:ptCount val="4"/>
                <c:pt idx="0">
                  <c:v>426</c:v>
                </c:pt>
                <c:pt idx="1">
                  <c:v>2154</c:v>
                </c:pt>
                <c:pt idx="2">
                  <c:v>270</c:v>
                </c:pt>
                <c:pt idx="3">
                  <c:v>22</c:v>
                </c:pt>
              </c:numCache>
            </c:numRef>
          </c:val>
          <c:extLst>
            <c:ext xmlns:c16="http://schemas.microsoft.com/office/drawing/2014/chart" uri="{C3380CC4-5D6E-409C-BE32-E72D297353CC}">
              <c16:uniqueId val="{00000008-4660-4A69-8DB0-94445F2FAB37}"/>
            </c:ext>
          </c:extLst>
        </c:ser>
        <c:dLbls>
          <c:showLegendKey val="0"/>
          <c:showVal val="0"/>
          <c:showCatName val="0"/>
          <c:showSerName val="0"/>
          <c:showPercent val="0"/>
          <c:showBubbleSize val="0"/>
          <c:showLeaderLines val="0"/>
        </c:dLbls>
        <c:firstSliceAng val="0"/>
        <c:holeSize val="6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20000"/>
          <a:lumOff val="80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 ORDERS!PivotTableSTT3</c:name>
    <c:fmtId val="7"/>
  </c:pivotSource>
  <c:chart>
    <c:autoTitleDeleted val="1"/>
    <c:pivotFmts>
      <c:pivotFmt>
        <c:idx val="0"/>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6">
              <a:lumMod val="60000"/>
              <a:lumOff val="40000"/>
            </a:schemeClr>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60000"/>
              <a:lumOff val="40000"/>
            </a:schemeClr>
          </a:solidFill>
          <a:ln>
            <a:noFill/>
          </a:ln>
          <a:effectLst/>
        </c:spPr>
      </c:pivotFmt>
    </c:pivotFmts>
    <c:plotArea>
      <c:layout/>
      <c:barChart>
        <c:barDir val="bar"/>
        <c:grouping val="clustered"/>
        <c:varyColors val="0"/>
        <c:ser>
          <c:idx val="0"/>
          <c:order val="0"/>
          <c:tx>
            <c:strRef>
              <c:f>'Pivot - ORDERS'!$K$17</c:f>
              <c:strCache>
                <c:ptCount val="1"/>
                <c:pt idx="0">
                  <c:v>Total</c:v>
                </c:pt>
              </c:strCache>
            </c:strRef>
          </c:tx>
          <c:spPr>
            <a:solidFill>
              <a:schemeClr val="accent6">
                <a:lumMod val="60000"/>
                <a:lumOff val="40000"/>
              </a:schemeClr>
            </a:solidFill>
            <a:ln>
              <a:noFill/>
            </a:ln>
            <a:effectLst/>
          </c:spPr>
          <c:invertIfNegative val="0"/>
          <c:dPt>
            <c:idx val="0"/>
            <c:invertIfNegative val="0"/>
            <c:bubble3D val="0"/>
            <c:extLst>
              <c:ext xmlns:c16="http://schemas.microsoft.com/office/drawing/2014/chart" uri="{C3380CC4-5D6E-409C-BE32-E72D297353CC}">
                <c16:uniqueId val="{00000001-F87E-4C11-8874-811B1DF23090}"/>
              </c:ext>
            </c:extLst>
          </c:dPt>
          <c:dPt>
            <c:idx val="1"/>
            <c:invertIfNegative val="0"/>
            <c:bubble3D val="0"/>
            <c:extLst>
              <c:ext xmlns:c16="http://schemas.microsoft.com/office/drawing/2014/chart" uri="{C3380CC4-5D6E-409C-BE32-E72D297353CC}">
                <c16:uniqueId val="{00000003-F87E-4C11-8874-811B1DF23090}"/>
              </c:ext>
            </c:extLst>
          </c:dPt>
          <c:dPt>
            <c:idx val="2"/>
            <c:invertIfNegative val="0"/>
            <c:bubble3D val="0"/>
            <c:extLst>
              <c:ext xmlns:c16="http://schemas.microsoft.com/office/drawing/2014/chart" uri="{C3380CC4-5D6E-409C-BE32-E72D297353CC}">
                <c16:uniqueId val="{00000005-F87E-4C11-8874-811B1DF23090}"/>
              </c:ext>
            </c:extLst>
          </c:dPt>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 ORDERS'!$J$18:$J$22</c:f>
              <c:strCache>
                <c:ptCount val="4"/>
                <c:pt idx="0">
                  <c:v>LATE</c:v>
                </c:pt>
                <c:pt idx="1">
                  <c:v>LATE BY SUPPLIER</c:v>
                </c:pt>
                <c:pt idx="2">
                  <c:v>ADVANCE</c:v>
                </c:pt>
                <c:pt idx="3">
                  <c:v>ON TIME</c:v>
                </c:pt>
              </c:strCache>
            </c:strRef>
          </c:cat>
          <c:val>
            <c:numRef>
              <c:f>'Pivot - ORDERS'!$K$18:$K$22</c:f>
              <c:numCache>
                <c:formatCode>General</c:formatCode>
                <c:ptCount val="4"/>
                <c:pt idx="0">
                  <c:v>176659352</c:v>
                </c:pt>
                <c:pt idx="1">
                  <c:v>521163931</c:v>
                </c:pt>
                <c:pt idx="2">
                  <c:v>1137759640</c:v>
                </c:pt>
                <c:pt idx="3">
                  <c:v>1492329581</c:v>
                </c:pt>
              </c:numCache>
            </c:numRef>
          </c:val>
          <c:extLst>
            <c:ext xmlns:c16="http://schemas.microsoft.com/office/drawing/2014/chart" uri="{C3380CC4-5D6E-409C-BE32-E72D297353CC}">
              <c16:uniqueId val="{00000006-F87E-4C11-8874-811B1DF23090}"/>
            </c:ext>
          </c:extLst>
        </c:ser>
        <c:dLbls>
          <c:dLblPos val="outEnd"/>
          <c:showLegendKey val="0"/>
          <c:showVal val="1"/>
          <c:showCatName val="0"/>
          <c:showSerName val="0"/>
          <c:showPercent val="0"/>
          <c:showBubbleSize val="0"/>
        </c:dLbls>
        <c:gapWidth val="60"/>
        <c:axId val="1853993423"/>
        <c:axId val="1853999663"/>
      </c:barChart>
      <c:catAx>
        <c:axId val="1853993423"/>
        <c:scaling>
          <c:orientation val="minMax"/>
        </c:scaling>
        <c:delete val="1"/>
        <c:axPos val="l"/>
        <c:numFmt formatCode="General" sourceLinked="1"/>
        <c:majorTickMark val="none"/>
        <c:minorTickMark val="none"/>
        <c:tickLblPos val="nextTo"/>
        <c:crossAx val="1853999663"/>
        <c:crosses val="autoZero"/>
        <c:auto val="1"/>
        <c:lblAlgn val="ctr"/>
        <c:lblOffset val="100"/>
        <c:noMultiLvlLbl val="0"/>
      </c:catAx>
      <c:valAx>
        <c:axId val="1853999663"/>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85399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 ORDERS!PivotTableSTT2</c:name>
    <c:fmtId val="13"/>
  </c:pivotSource>
  <c:chart>
    <c:autoTitleDeleted val="1"/>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 ORDERS'!$K$10</c:f>
              <c:strCache>
                <c:ptCount val="1"/>
                <c:pt idx="0">
                  <c:v>Total</c:v>
                </c:pt>
              </c:strCache>
            </c:strRef>
          </c:tx>
          <c:spPr>
            <a:solidFill>
              <a:schemeClr val="accent5">
                <a:lumMod val="75000"/>
              </a:schemeClr>
            </a:solidFill>
            <a:ln>
              <a:noFill/>
            </a:ln>
            <a:effectLst/>
          </c:spPr>
          <c:invertIfNegative val="0"/>
          <c:dLbls>
            <c:numFmt formatCode="#,##0" sourceLinked="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 ORDERS'!$J$11:$J$15</c:f>
              <c:strCache>
                <c:ptCount val="4"/>
                <c:pt idx="0">
                  <c:v>LATE</c:v>
                </c:pt>
                <c:pt idx="1">
                  <c:v>LATE BY SUPPLIER</c:v>
                </c:pt>
                <c:pt idx="2">
                  <c:v>ADVANCE</c:v>
                </c:pt>
                <c:pt idx="3">
                  <c:v>ON TIME</c:v>
                </c:pt>
              </c:strCache>
            </c:strRef>
          </c:cat>
          <c:val>
            <c:numRef>
              <c:f>'Pivot - ORDERS'!$K$11:$K$15</c:f>
              <c:numCache>
                <c:formatCode>General</c:formatCode>
                <c:ptCount val="4"/>
                <c:pt idx="0">
                  <c:v>200329</c:v>
                </c:pt>
                <c:pt idx="1">
                  <c:v>551839</c:v>
                </c:pt>
                <c:pt idx="2">
                  <c:v>1407117</c:v>
                </c:pt>
                <c:pt idx="3">
                  <c:v>1686502</c:v>
                </c:pt>
              </c:numCache>
            </c:numRef>
          </c:val>
          <c:extLst>
            <c:ext xmlns:c16="http://schemas.microsoft.com/office/drawing/2014/chart" uri="{C3380CC4-5D6E-409C-BE32-E72D297353CC}">
              <c16:uniqueId val="{00000000-7DF7-4A04-B541-681597763A97}"/>
            </c:ext>
          </c:extLst>
        </c:ser>
        <c:dLbls>
          <c:dLblPos val="outEnd"/>
          <c:showLegendKey val="0"/>
          <c:showVal val="1"/>
          <c:showCatName val="0"/>
          <c:showSerName val="0"/>
          <c:showPercent val="0"/>
          <c:showBubbleSize val="0"/>
        </c:dLbls>
        <c:gapWidth val="60"/>
        <c:axId val="911719007"/>
        <c:axId val="911716511"/>
      </c:barChart>
      <c:catAx>
        <c:axId val="911719007"/>
        <c:scaling>
          <c:orientation val="minMax"/>
        </c:scaling>
        <c:delete val="0"/>
        <c:axPos val="r"/>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11716511"/>
        <c:crosses val="autoZero"/>
        <c:auto val="1"/>
        <c:lblAlgn val="ctr"/>
        <c:lblOffset val="1000"/>
        <c:noMultiLvlLbl val="0"/>
      </c:catAx>
      <c:valAx>
        <c:axId val="911716511"/>
        <c:scaling>
          <c:orientation val="maxMin"/>
        </c:scaling>
        <c:delete val="1"/>
        <c:axPos val="b"/>
        <c:numFmt formatCode="General" sourceLinked="1"/>
        <c:majorTickMark val="none"/>
        <c:minorTickMark val="none"/>
        <c:tickLblPos val="nextTo"/>
        <c:crossAx val="911719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Cambria" panose="02040503050406030204" pitchFamily="18" charset="0"/>
          <a:ea typeface="Cambria" panose="0204050305040603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 ORDERS!PivotTableSTTLuyKe2</c:name>
    <c:fmtId val="17"/>
  </c:pivotSource>
  <c:chart>
    <c:autoTitleDeleted val="1"/>
    <c:pivotFmts>
      <c:pivotFmt>
        <c:idx val="0"/>
        <c:spPr>
          <a:solidFill>
            <a:schemeClr val="accent1">
              <a:lumMod val="60000"/>
              <a:lumOff val="40000"/>
            </a:schemeClr>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alpha val="99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 ORDERS'!$N$10</c:f>
              <c:strCache>
                <c:ptCount val="1"/>
                <c:pt idx="0">
                  <c:v>Total</c:v>
                </c:pt>
              </c:strCache>
            </c:strRef>
          </c:tx>
          <c:spPr>
            <a:solidFill>
              <a:schemeClr val="accent5">
                <a:lumMod val="75000"/>
                <a:alpha val="99000"/>
              </a:schemeClr>
            </a:solidFill>
            <a:ln>
              <a:solidFill>
                <a:schemeClr val="tx1">
                  <a:lumMod val="15000"/>
                  <a:lumOff val="85000"/>
                </a:schemeClr>
              </a:solidFill>
            </a:ln>
            <a:effectLst/>
          </c:spPr>
          <c:invertIfNegative val="0"/>
          <c:dLbls>
            <c:numFmt formatCode="#,##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 ORDERS'!$M$11:$M$15</c:f>
              <c:strCache>
                <c:ptCount val="4"/>
                <c:pt idx="0">
                  <c:v>LATE BY SUPPLIER</c:v>
                </c:pt>
                <c:pt idx="1">
                  <c:v>LATE</c:v>
                </c:pt>
                <c:pt idx="2">
                  <c:v>ADVANCE</c:v>
                </c:pt>
                <c:pt idx="3">
                  <c:v>ON TIME</c:v>
                </c:pt>
              </c:strCache>
            </c:strRef>
          </c:cat>
          <c:val>
            <c:numRef>
              <c:f>'Pivot - ORDERS'!$N$11:$N$15</c:f>
              <c:numCache>
                <c:formatCode>General</c:formatCode>
                <c:ptCount val="4"/>
                <c:pt idx="0">
                  <c:v>50355</c:v>
                </c:pt>
                <c:pt idx="1">
                  <c:v>273767</c:v>
                </c:pt>
                <c:pt idx="2">
                  <c:v>1169822</c:v>
                </c:pt>
                <c:pt idx="3">
                  <c:v>2866342</c:v>
                </c:pt>
              </c:numCache>
            </c:numRef>
          </c:val>
          <c:extLst>
            <c:ext xmlns:c16="http://schemas.microsoft.com/office/drawing/2014/chart" uri="{C3380CC4-5D6E-409C-BE32-E72D297353CC}">
              <c16:uniqueId val="{00000000-DC72-4C03-9286-14278AF42FFE}"/>
            </c:ext>
          </c:extLst>
        </c:ser>
        <c:dLbls>
          <c:dLblPos val="outEnd"/>
          <c:showLegendKey val="0"/>
          <c:showVal val="1"/>
          <c:showCatName val="0"/>
          <c:showSerName val="0"/>
          <c:showPercent val="0"/>
          <c:showBubbleSize val="0"/>
        </c:dLbls>
        <c:gapWidth val="60"/>
        <c:axId val="911713183"/>
        <c:axId val="911689471"/>
      </c:barChart>
      <c:catAx>
        <c:axId val="911713183"/>
        <c:scaling>
          <c:orientation val="minMax"/>
        </c:scaling>
        <c:delete val="0"/>
        <c:axPos val="r"/>
        <c:numFmt formatCode="#,##0" sourceLinked="0"/>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11689471"/>
        <c:crosses val="autoZero"/>
        <c:auto val="1"/>
        <c:lblAlgn val="ctr"/>
        <c:lblOffset val="1000"/>
        <c:noMultiLvlLbl val="0"/>
      </c:catAx>
      <c:valAx>
        <c:axId val="911689471"/>
        <c:scaling>
          <c:orientation val="maxMin"/>
        </c:scaling>
        <c:delete val="1"/>
        <c:axPos val="b"/>
        <c:numFmt formatCode="General" sourceLinked="1"/>
        <c:majorTickMark val="none"/>
        <c:minorTickMark val="none"/>
        <c:tickLblPos val="nextTo"/>
        <c:crossAx val="911713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 ORDERS!PivotTableSTTLuyKe3</c:name>
    <c:fmtId val="21"/>
  </c:pivotSource>
  <c:chart>
    <c:autoTitleDeleted val="1"/>
    <c:pivotFmts>
      <c:pivotFmt>
        <c:idx val="0"/>
        <c:spPr>
          <a:solidFill>
            <a:schemeClr val="accent6">
              <a:lumMod val="60000"/>
              <a:lumOff val="40000"/>
            </a:schemeClr>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 ORDERS'!$N$17</c:f>
              <c:strCache>
                <c:ptCount val="1"/>
                <c:pt idx="0">
                  <c:v>Total</c:v>
                </c:pt>
              </c:strCache>
            </c:strRef>
          </c:tx>
          <c:spPr>
            <a:solidFill>
              <a:schemeClr val="accent6">
                <a:lumMod val="60000"/>
                <a:lumOff val="40000"/>
              </a:schemeClr>
            </a:solidFill>
            <a:ln>
              <a:noFill/>
            </a:ln>
            <a:effectLst/>
          </c:spPr>
          <c:invertIfNegative val="0"/>
          <c:dLbls>
            <c:numFmt formatCode="&quot;$&quot;#,##0.0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 ORDERS'!$M$18:$M$22</c:f>
              <c:strCache>
                <c:ptCount val="4"/>
                <c:pt idx="0">
                  <c:v>LATE BY SUPPLIER</c:v>
                </c:pt>
                <c:pt idx="1">
                  <c:v>LATE</c:v>
                </c:pt>
                <c:pt idx="2">
                  <c:v>ADVANCE</c:v>
                </c:pt>
                <c:pt idx="3">
                  <c:v>ON TIME</c:v>
                </c:pt>
              </c:strCache>
            </c:strRef>
          </c:cat>
          <c:val>
            <c:numRef>
              <c:f>'Pivot - ORDERS'!$N$18:$N$22</c:f>
              <c:numCache>
                <c:formatCode>General</c:formatCode>
                <c:ptCount val="4"/>
                <c:pt idx="0">
                  <c:v>24838965</c:v>
                </c:pt>
                <c:pt idx="1">
                  <c:v>299835839</c:v>
                </c:pt>
                <c:pt idx="2">
                  <c:v>1056076679</c:v>
                </c:pt>
                <c:pt idx="3">
                  <c:v>2639878971</c:v>
                </c:pt>
              </c:numCache>
            </c:numRef>
          </c:val>
          <c:extLst>
            <c:ext xmlns:c16="http://schemas.microsoft.com/office/drawing/2014/chart" uri="{C3380CC4-5D6E-409C-BE32-E72D297353CC}">
              <c16:uniqueId val="{00000000-FBF3-4DF2-8F14-402A73F8D43D}"/>
            </c:ext>
          </c:extLst>
        </c:ser>
        <c:dLbls>
          <c:dLblPos val="outEnd"/>
          <c:showLegendKey val="0"/>
          <c:showVal val="1"/>
          <c:showCatName val="0"/>
          <c:showSerName val="0"/>
          <c:showPercent val="0"/>
          <c:showBubbleSize val="0"/>
        </c:dLbls>
        <c:gapWidth val="60"/>
        <c:axId val="555320591"/>
        <c:axId val="555318511"/>
      </c:barChart>
      <c:catAx>
        <c:axId val="555320591"/>
        <c:scaling>
          <c:orientation val="minMax"/>
        </c:scaling>
        <c:delete val="1"/>
        <c:axPos val="l"/>
        <c:numFmt formatCode="General" sourceLinked="1"/>
        <c:majorTickMark val="none"/>
        <c:minorTickMark val="none"/>
        <c:tickLblPos val="nextTo"/>
        <c:crossAx val="555318511"/>
        <c:crosses val="autoZero"/>
        <c:auto val="1"/>
        <c:lblAlgn val="ctr"/>
        <c:lblOffset val="100"/>
        <c:noMultiLvlLbl val="0"/>
      </c:catAx>
      <c:valAx>
        <c:axId val="555318511"/>
        <c:scaling>
          <c:orientation val="minMax"/>
        </c:scaling>
        <c:delete val="1"/>
        <c:axPos val="b"/>
        <c:numFmt formatCode="General" sourceLinked="1"/>
        <c:majorTickMark val="none"/>
        <c:minorTickMark val="none"/>
        <c:tickLblPos val="nextTo"/>
        <c:crossAx val="55532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[Dashboard excel.xlsx]Pivot - ORDERS!RootCause</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sz="1100" b="0">
                <a:latin typeface="Cambria" panose="02040503050406030204" pitchFamily="18" charset="0"/>
                <a:ea typeface="Cambria" panose="02040503050406030204" pitchFamily="18" charset="0"/>
              </a:rPr>
              <a:t>Trong</a:t>
            </a:r>
            <a:r>
              <a:rPr lang="en-US" sz="1100" b="0" baseline="0">
                <a:latin typeface="Cambria" panose="02040503050406030204" pitchFamily="18" charset="0"/>
                <a:ea typeface="Cambria" panose="02040503050406030204" pitchFamily="18" charset="0"/>
              </a:rPr>
              <a:t> tháng/quý/năm</a:t>
            </a:r>
            <a:endParaRPr lang="en-US" sz="1100" b="0">
              <a:latin typeface="Cambria" panose="02040503050406030204" pitchFamily="18" charset="0"/>
              <a:ea typeface="Cambria" panose="02040503050406030204" pitchFamily="18" charset="0"/>
            </a:endParaRPr>
          </a:p>
        </c:rich>
      </c:tx>
      <c:layout>
        <c:manualLayout>
          <c:xMode val="edge"/>
          <c:yMode val="edge"/>
          <c:x val="0.17089390475767732"/>
          <c:y val="5.495860140698195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solidFill>
          <a:ln w="19050">
            <a:solidFill>
              <a:schemeClr val="lt1"/>
            </a:solidFill>
          </a:ln>
          <a:effectLst/>
        </c:spPr>
        <c:dLbl>
          <c:idx val="0"/>
          <c:layout>
            <c:manualLayout>
              <c:x val="0.1111111111111111"/>
              <c:y val="-8.79629629629629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5"/>
          </a:solidFill>
          <a:ln w="19050">
            <a:solidFill>
              <a:schemeClr val="lt1"/>
            </a:solidFill>
          </a:ln>
          <a:effectLst/>
        </c:spPr>
        <c:dLbl>
          <c:idx val="0"/>
          <c:layout>
            <c:manualLayout>
              <c:x val="0.12777777777777777"/>
              <c:y val="0.1574074074074074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5"/>
          </a:solidFill>
          <a:ln w="19050">
            <a:solidFill>
              <a:schemeClr val="lt1"/>
            </a:solidFill>
          </a:ln>
          <a:effectLst/>
        </c:spPr>
        <c:dLbl>
          <c:idx val="0"/>
          <c:layout>
            <c:manualLayout>
              <c:x val="-0.15555555555555556"/>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5"/>
          </a:solidFill>
          <a:ln w="19050">
            <a:solidFill>
              <a:schemeClr val="lt1"/>
            </a:solidFill>
          </a:ln>
          <a:effectLst/>
        </c:spPr>
        <c:dLbl>
          <c:idx val="0"/>
          <c:layout>
            <c:manualLayout>
              <c:x val="-9.7222222222222224E-2"/>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5"/>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5"/>
          </a:solidFill>
          <a:ln w="19050">
            <a:solidFill>
              <a:schemeClr val="lt1"/>
            </a:solidFill>
          </a:ln>
          <a:effectLst/>
        </c:spPr>
        <c:dLbl>
          <c:idx val="0"/>
          <c:layout>
            <c:manualLayout>
              <c:x val="-0.15555555555555556"/>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5"/>
          </a:solidFill>
          <a:ln w="19050">
            <a:solidFill>
              <a:schemeClr val="lt1"/>
            </a:solidFill>
          </a:ln>
          <a:effectLst/>
        </c:spPr>
        <c:dLbl>
          <c:idx val="0"/>
          <c:layout>
            <c:manualLayout>
              <c:x val="0.1111111111111111"/>
              <c:y val="-8.79629629629629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5"/>
          </a:solidFill>
          <a:ln w="19050">
            <a:solidFill>
              <a:schemeClr val="lt1"/>
            </a:solidFill>
          </a:ln>
          <a:effectLst/>
        </c:spPr>
        <c:dLbl>
          <c:idx val="0"/>
          <c:layout>
            <c:manualLayout>
              <c:x val="0.12777777777777777"/>
              <c:y val="0.1574074074074074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5"/>
          </a:solidFill>
          <a:ln w="19050">
            <a:solidFill>
              <a:schemeClr val="lt1"/>
            </a:solidFill>
          </a:ln>
          <a:effectLst/>
        </c:spPr>
        <c:dLbl>
          <c:idx val="0"/>
          <c:layout>
            <c:manualLayout>
              <c:x val="-9.7222222222222224E-2"/>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5"/>
          </a:solidFill>
          <a:ln w="19050">
            <a:solidFill>
              <a:schemeClr val="lt1"/>
            </a:solidFill>
          </a:ln>
          <a:effectLst/>
        </c:spPr>
      </c:pivotFmt>
      <c:pivotFmt>
        <c:idx val="11"/>
        <c:spPr>
          <a:solidFill>
            <a:schemeClr val="accent5"/>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5"/>
          </a:solidFill>
          <a:ln w="19050">
            <a:solidFill>
              <a:schemeClr val="lt1"/>
            </a:solidFill>
          </a:ln>
          <a:effectLst/>
        </c:spPr>
      </c:pivotFmt>
      <c:pivotFmt>
        <c:idx val="13"/>
        <c:spPr>
          <a:solidFill>
            <a:schemeClr val="accent5"/>
          </a:solidFill>
          <a:ln w="19050">
            <a:solidFill>
              <a:schemeClr val="lt1"/>
            </a:solidFill>
          </a:ln>
          <a:effectLst/>
        </c:spPr>
      </c:pivotFmt>
      <c:pivotFmt>
        <c:idx val="14"/>
        <c:spPr>
          <a:solidFill>
            <a:schemeClr val="accent5"/>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5"/>
          </a:solidFill>
          <a:ln w="19050">
            <a:solidFill>
              <a:schemeClr val="lt1"/>
            </a:solidFill>
          </a:ln>
          <a:effectLst/>
        </c:spPr>
      </c:pivotFmt>
      <c:pivotFmt>
        <c:idx val="16"/>
        <c:spPr>
          <a:solidFill>
            <a:schemeClr val="accent5"/>
          </a:solidFill>
          <a:ln w="19050">
            <a:solidFill>
              <a:schemeClr val="lt1"/>
            </a:solidFill>
          </a:ln>
          <a:effectLst/>
        </c:spPr>
      </c:pivotFmt>
      <c:pivotFmt>
        <c:idx val="17"/>
        <c:spPr>
          <a:solidFill>
            <a:schemeClr val="accent5"/>
          </a:solidFill>
          <a:ln w="19050">
            <a:solidFill>
              <a:schemeClr val="lt1"/>
            </a:solidFill>
          </a:ln>
          <a:effectLst/>
        </c:spPr>
      </c:pivotFmt>
      <c:pivotFmt>
        <c:idx val="18"/>
        <c:spPr>
          <a:solidFill>
            <a:schemeClr val="accent5"/>
          </a:solidFill>
          <a:ln w="19050">
            <a:solidFill>
              <a:schemeClr val="lt1"/>
            </a:solidFill>
          </a:ln>
          <a:effectLst/>
        </c:spPr>
      </c:pivotFmt>
      <c:pivotFmt>
        <c:idx val="19"/>
        <c:spPr>
          <a:solidFill>
            <a:schemeClr val="accent5"/>
          </a:solidFill>
          <a:ln w="19050">
            <a:solidFill>
              <a:schemeClr val="lt1"/>
            </a:solidFill>
          </a:ln>
          <a:effectLst/>
        </c:spPr>
      </c:pivotFmt>
    </c:pivotFmts>
    <c:plotArea>
      <c:layout>
        <c:manualLayout>
          <c:layoutTarget val="inner"/>
          <c:xMode val="edge"/>
          <c:yMode val="edge"/>
          <c:x val="0.14854036738649562"/>
          <c:y val="0.20604002910997132"/>
          <c:w val="0.58115069140850817"/>
          <c:h val="0.72670729112407917"/>
        </c:manualLayout>
      </c:layout>
      <c:doughnutChart>
        <c:varyColors val="1"/>
        <c:ser>
          <c:idx val="0"/>
          <c:order val="0"/>
          <c:tx>
            <c:strRef>
              <c:f>'Pivot - ORDERS'!$K$27</c:f>
              <c:strCache>
                <c:ptCount val="1"/>
                <c:pt idx="0">
                  <c:v>Total</c:v>
                </c:pt>
              </c:strCache>
            </c:strRef>
          </c:tx>
          <c:dPt>
            <c:idx val="0"/>
            <c:bubble3D val="0"/>
            <c:spPr>
              <a:solidFill>
                <a:schemeClr val="accent5">
                  <a:shade val="53000"/>
                </a:schemeClr>
              </a:solidFill>
              <a:ln w="19050">
                <a:solidFill>
                  <a:schemeClr val="lt1"/>
                </a:solidFill>
              </a:ln>
              <a:effectLst/>
            </c:spPr>
            <c:extLst>
              <c:ext xmlns:c16="http://schemas.microsoft.com/office/drawing/2014/chart" uri="{C3380CC4-5D6E-409C-BE32-E72D297353CC}">
                <c16:uniqueId val="{00000001-1C97-47BA-A72B-AEC4DB85BF61}"/>
              </c:ext>
            </c:extLst>
          </c:dPt>
          <c:dPt>
            <c:idx val="1"/>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3-1C97-47BA-A72B-AEC4DB85BF61}"/>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1C97-47BA-A72B-AEC4DB85BF61}"/>
              </c:ext>
            </c:extLst>
          </c:dPt>
          <c:dPt>
            <c:idx val="3"/>
            <c:bubble3D val="0"/>
            <c:spPr>
              <a:solidFill>
                <a:schemeClr val="accent5">
                  <a:tint val="77000"/>
                </a:schemeClr>
              </a:solidFill>
              <a:ln w="19050">
                <a:solidFill>
                  <a:schemeClr val="lt1"/>
                </a:solidFill>
              </a:ln>
              <a:effectLst/>
            </c:spPr>
            <c:extLst>
              <c:ext xmlns:c16="http://schemas.microsoft.com/office/drawing/2014/chart" uri="{C3380CC4-5D6E-409C-BE32-E72D297353CC}">
                <c16:uniqueId val="{00000007-1C97-47BA-A72B-AEC4DB85BF61}"/>
              </c:ext>
            </c:extLst>
          </c:dPt>
          <c:dPt>
            <c:idx val="4"/>
            <c:bubble3D val="0"/>
            <c:spPr>
              <a:solidFill>
                <a:schemeClr val="accent5">
                  <a:tint val="54000"/>
                </a:schemeClr>
              </a:solidFill>
              <a:ln w="19050">
                <a:solidFill>
                  <a:schemeClr val="lt1"/>
                </a:solidFill>
              </a:ln>
              <a:effectLst/>
            </c:spPr>
            <c:extLst>
              <c:ext xmlns:c16="http://schemas.microsoft.com/office/drawing/2014/chart" uri="{C3380CC4-5D6E-409C-BE32-E72D297353CC}">
                <c16:uniqueId val="{00000009-1C97-47BA-A72B-AEC4DB85BF61}"/>
              </c:ext>
            </c:extLst>
          </c:dPt>
          <c:dLbls>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 ORDERS'!$J$28:$J$33</c:f>
              <c:strCache>
                <c:ptCount val="5"/>
                <c:pt idx="0">
                  <c:v>Khác</c:v>
                </c:pt>
                <c:pt idx="1">
                  <c:v>(blank)</c:v>
                </c:pt>
                <c:pt idx="2">
                  <c:v>Chưa đủ nguồn cung</c:v>
                </c:pt>
                <c:pt idx="3">
                  <c:v>Thiếu nguyên liệu</c:v>
                </c:pt>
                <c:pt idx="4">
                  <c:v>Thiếu vốn</c:v>
                </c:pt>
              </c:strCache>
            </c:strRef>
          </c:cat>
          <c:val>
            <c:numRef>
              <c:f>'Pivot - ORDERS'!$K$28:$K$33</c:f>
              <c:numCache>
                <c:formatCode>General</c:formatCode>
                <c:ptCount val="5"/>
                <c:pt idx="0">
                  <c:v>67</c:v>
                </c:pt>
                <c:pt idx="2">
                  <c:v>23</c:v>
                </c:pt>
                <c:pt idx="3">
                  <c:v>81</c:v>
                </c:pt>
                <c:pt idx="4">
                  <c:v>25</c:v>
                </c:pt>
              </c:numCache>
            </c:numRef>
          </c:val>
          <c:extLst>
            <c:ext xmlns:c16="http://schemas.microsoft.com/office/drawing/2014/chart" uri="{C3380CC4-5D6E-409C-BE32-E72D297353CC}">
              <c16:uniqueId val="{0000000A-1C97-47BA-A72B-AEC4DB85BF61}"/>
            </c:ext>
          </c:extLst>
        </c:ser>
        <c:dLbls>
          <c:showLegendKey val="0"/>
          <c:showVal val="0"/>
          <c:showCatName val="0"/>
          <c:showSerName val="0"/>
          <c:showPercent val="0"/>
          <c:showBubbleSize val="0"/>
          <c:showLeaderLines val="0"/>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89646</xdr:colOff>
      <xdr:row>9</xdr:row>
      <xdr:rowOff>14943</xdr:rowOff>
    </xdr:from>
    <xdr:to>
      <xdr:col>16</xdr:col>
      <xdr:colOff>463177</xdr:colOff>
      <xdr:row>14</xdr:row>
      <xdr:rowOff>14943</xdr:rowOff>
    </xdr:to>
    <xdr:sp macro="" textlink="">
      <xdr:nvSpPr>
        <xdr:cNvPr id="40" name="Rectangle 39">
          <a:extLst>
            <a:ext uri="{FF2B5EF4-FFF2-40B4-BE49-F238E27FC236}">
              <a16:creationId xmlns:a16="http://schemas.microsoft.com/office/drawing/2014/main" id="{7EA7CC33-E5A3-494A-836B-81054123229A}"/>
            </a:ext>
          </a:extLst>
        </xdr:cNvPr>
        <xdr:cNvSpPr/>
      </xdr:nvSpPr>
      <xdr:spPr>
        <a:xfrm>
          <a:off x="7605058" y="3473825"/>
          <a:ext cx="4826001" cy="2084294"/>
        </a:xfrm>
        <a:prstGeom prst="rect">
          <a:avLst/>
        </a:prstGeom>
        <a:solidFill>
          <a:schemeClr val="bg1"/>
        </a:solidFill>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547687</xdr:colOff>
      <xdr:row>9</xdr:row>
      <xdr:rowOff>286041</xdr:rowOff>
    </xdr:from>
    <xdr:to>
      <xdr:col>17</xdr:col>
      <xdr:colOff>137279</xdr:colOff>
      <xdr:row>14</xdr:row>
      <xdr:rowOff>68687</xdr:rowOff>
    </xdr:to>
    <xdr:graphicFrame macro="">
      <xdr:nvGraphicFramePr>
        <xdr:cNvPr id="39" name="Chart 38">
          <a:extLst>
            <a:ext uri="{FF2B5EF4-FFF2-40B4-BE49-F238E27FC236}">
              <a16:creationId xmlns:a16="http://schemas.microsoft.com/office/drawing/2014/main" id="{80691787-4027-434A-9895-522774044B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12699</xdr:colOff>
      <xdr:row>15</xdr:row>
      <xdr:rowOff>31755</xdr:rowOff>
    </xdr:from>
    <xdr:to>
      <xdr:col>5</xdr:col>
      <xdr:colOff>19050</xdr:colOff>
      <xdr:row>31</xdr:row>
      <xdr:rowOff>69855</xdr:rowOff>
    </xdr:to>
    <xdr:graphicFrame macro="">
      <xdr:nvGraphicFramePr>
        <xdr:cNvPr id="7" name="Chart 6">
          <a:extLst>
            <a:ext uri="{FF2B5EF4-FFF2-40B4-BE49-F238E27FC236}">
              <a16:creationId xmlns:a16="http://schemas.microsoft.com/office/drawing/2014/main" id="{5762F5F1-9B7A-4B68-B45C-5AF36F20E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31</xdr:row>
      <xdr:rowOff>127005</xdr:rowOff>
    </xdr:from>
    <xdr:to>
      <xdr:col>5</xdr:col>
      <xdr:colOff>19050</xdr:colOff>
      <xdr:row>48</xdr:row>
      <xdr:rowOff>38105</xdr:rowOff>
    </xdr:to>
    <xdr:graphicFrame macro="">
      <xdr:nvGraphicFramePr>
        <xdr:cNvPr id="8" name="Chart 7">
          <a:extLst>
            <a:ext uri="{FF2B5EF4-FFF2-40B4-BE49-F238E27FC236}">
              <a16:creationId xmlns:a16="http://schemas.microsoft.com/office/drawing/2014/main" id="{FBDDEBD4-E9CE-4593-B1DE-AB89F9684E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209550</xdr:colOff>
      <xdr:row>15</xdr:row>
      <xdr:rowOff>47624</xdr:rowOff>
    </xdr:from>
    <xdr:to>
      <xdr:col>16</xdr:col>
      <xdr:colOff>500530</xdr:colOff>
      <xdr:row>31</xdr:row>
      <xdr:rowOff>92074</xdr:rowOff>
    </xdr:to>
    <xdr:grpSp>
      <xdr:nvGrpSpPr>
        <xdr:cNvPr id="35" name="Group 34">
          <a:extLst>
            <a:ext uri="{FF2B5EF4-FFF2-40B4-BE49-F238E27FC236}">
              <a16:creationId xmlns:a16="http://schemas.microsoft.com/office/drawing/2014/main" id="{FE2CF952-2690-CA95-15BB-405EBAAB088C}"/>
            </a:ext>
          </a:extLst>
        </xdr:cNvPr>
        <xdr:cNvGrpSpPr/>
      </xdr:nvGrpSpPr>
      <xdr:grpSpPr>
        <a:xfrm>
          <a:off x="4520494" y="5840235"/>
          <a:ext cx="7910980" cy="2640895"/>
          <a:chOff x="4352925" y="3341688"/>
          <a:chExt cx="7229474" cy="2584450"/>
        </a:xfrm>
      </xdr:grpSpPr>
      <xdr:sp macro="" textlink="">
        <xdr:nvSpPr>
          <xdr:cNvPr id="13" name="Rectangle 12">
            <a:extLst>
              <a:ext uri="{FF2B5EF4-FFF2-40B4-BE49-F238E27FC236}">
                <a16:creationId xmlns:a16="http://schemas.microsoft.com/office/drawing/2014/main" id="{D3889072-81EA-C29A-BEBD-C1C85D3A01B9}"/>
              </a:ext>
            </a:extLst>
          </xdr:cNvPr>
          <xdr:cNvSpPr/>
        </xdr:nvSpPr>
        <xdr:spPr>
          <a:xfrm>
            <a:off x="4352925" y="3341688"/>
            <a:ext cx="7204075" cy="2584450"/>
          </a:xfrm>
          <a:prstGeom prst="rect">
            <a:avLst/>
          </a:prstGeom>
          <a:solidFill>
            <a:schemeClr val="bg1"/>
          </a:solidFill>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9" name="Chart 8">
            <a:extLst>
              <a:ext uri="{FF2B5EF4-FFF2-40B4-BE49-F238E27FC236}">
                <a16:creationId xmlns:a16="http://schemas.microsoft.com/office/drawing/2014/main" id="{057BC16C-EF11-2346-1261-0EBEC8C5D514}"/>
              </a:ext>
            </a:extLst>
          </xdr:cNvPr>
          <xdr:cNvGraphicFramePr/>
        </xdr:nvGraphicFramePr>
        <xdr:xfrm>
          <a:off x="7515400" y="4183066"/>
          <a:ext cx="4066999" cy="1682749"/>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24" name="Group 23">
            <a:extLst>
              <a:ext uri="{FF2B5EF4-FFF2-40B4-BE49-F238E27FC236}">
                <a16:creationId xmlns:a16="http://schemas.microsoft.com/office/drawing/2014/main" id="{821FBE18-6761-E067-FF1C-55BF00ADAAC5}"/>
              </a:ext>
            </a:extLst>
          </xdr:cNvPr>
          <xdr:cNvGrpSpPr/>
        </xdr:nvGrpSpPr>
        <xdr:grpSpPr>
          <a:xfrm>
            <a:off x="6370638" y="3846515"/>
            <a:ext cx="1436687" cy="215900"/>
            <a:chOff x="11772900" y="3765550"/>
            <a:chExt cx="1435100" cy="215900"/>
          </a:xfrm>
        </xdr:grpSpPr>
        <xdr:sp macro="" textlink="">
          <xdr:nvSpPr>
            <xdr:cNvPr id="22" name="Rectangle 21">
              <a:extLst>
                <a:ext uri="{FF2B5EF4-FFF2-40B4-BE49-F238E27FC236}">
                  <a16:creationId xmlns:a16="http://schemas.microsoft.com/office/drawing/2014/main" id="{FAE83BDF-AC18-0865-7137-6005D797CF0E}"/>
                </a:ext>
              </a:extLst>
            </xdr:cNvPr>
            <xdr:cNvSpPr/>
          </xdr:nvSpPr>
          <xdr:spPr>
            <a:xfrm>
              <a:off x="11772900" y="3873500"/>
              <a:ext cx="76200" cy="76200"/>
            </a:xfrm>
            <a:prstGeom prst="rect">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TextBox 22">
              <a:extLst>
                <a:ext uri="{FF2B5EF4-FFF2-40B4-BE49-F238E27FC236}">
                  <a16:creationId xmlns:a16="http://schemas.microsoft.com/office/drawing/2014/main" id="{B691657B-7DF6-400D-101A-DFC61FC82C7A}"/>
                </a:ext>
              </a:extLst>
            </xdr:cNvPr>
            <xdr:cNvSpPr txBox="1"/>
          </xdr:nvSpPr>
          <xdr:spPr>
            <a:xfrm>
              <a:off x="11849100" y="3765550"/>
              <a:ext cx="13589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Cambria" panose="02040503050406030204" pitchFamily="18" charset="0"/>
                  <a:ea typeface="Cambria" panose="02040503050406030204" pitchFamily="18" charset="0"/>
                </a:rPr>
                <a:t>tổng</a:t>
              </a:r>
              <a:r>
                <a:rPr lang="en-US" sz="1100" baseline="0">
                  <a:latin typeface="Cambria" panose="02040503050406030204" pitchFamily="18" charset="0"/>
                  <a:ea typeface="Cambria" panose="02040503050406030204" pitchFamily="18" charset="0"/>
                </a:rPr>
                <a:t> số sản phẩm</a:t>
              </a:r>
              <a:endParaRPr lang="en-US" sz="1100">
                <a:latin typeface="Cambria" panose="02040503050406030204" pitchFamily="18" charset="0"/>
                <a:ea typeface="Cambria" panose="02040503050406030204" pitchFamily="18" charset="0"/>
              </a:endParaRPr>
            </a:p>
          </xdr:txBody>
        </xdr:sp>
      </xdr:grpSp>
      <xdr:grpSp>
        <xdr:nvGrpSpPr>
          <xdr:cNvPr id="25" name="Group 24">
            <a:extLst>
              <a:ext uri="{FF2B5EF4-FFF2-40B4-BE49-F238E27FC236}">
                <a16:creationId xmlns:a16="http://schemas.microsoft.com/office/drawing/2014/main" id="{FFB7343A-4C86-4544-A67E-05C0DA05322E}"/>
              </a:ext>
            </a:extLst>
          </xdr:cNvPr>
          <xdr:cNvGrpSpPr/>
        </xdr:nvGrpSpPr>
        <xdr:grpSpPr>
          <a:xfrm>
            <a:off x="7851775" y="3846515"/>
            <a:ext cx="1431925" cy="215900"/>
            <a:chOff x="11772900" y="3765550"/>
            <a:chExt cx="1435100" cy="215900"/>
          </a:xfrm>
        </xdr:grpSpPr>
        <xdr:sp macro="" textlink="">
          <xdr:nvSpPr>
            <xdr:cNvPr id="26" name="Rectangle 25">
              <a:extLst>
                <a:ext uri="{FF2B5EF4-FFF2-40B4-BE49-F238E27FC236}">
                  <a16:creationId xmlns:a16="http://schemas.microsoft.com/office/drawing/2014/main" id="{F4A6B49E-57DA-990D-25C4-AD5746FD6557}"/>
                </a:ext>
              </a:extLst>
            </xdr:cNvPr>
            <xdr:cNvSpPr/>
          </xdr:nvSpPr>
          <xdr:spPr>
            <a:xfrm>
              <a:off x="11772900" y="3873500"/>
              <a:ext cx="76200" cy="76200"/>
            </a:xfrm>
            <a:prstGeom prst="rect">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TextBox 26">
              <a:extLst>
                <a:ext uri="{FF2B5EF4-FFF2-40B4-BE49-F238E27FC236}">
                  <a16:creationId xmlns:a16="http://schemas.microsoft.com/office/drawing/2014/main" id="{2499BDB7-46E5-A3A2-1A9A-95552063AFB5}"/>
                </a:ext>
              </a:extLst>
            </xdr:cNvPr>
            <xdr:cNvSpPr txBox="1"/>
          </xdr:nvSpPr>
          <xdr:spPr>
            <a:xfrm>
              <a:off x="11849100" y="3765550"/>
              <a:ext cx="13589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Cambria" panose="02040503050406030204" pitchFamily="18" charset="0"/>
                  <a:ea typeface="Cambria" panose="02040503050406030204" pitchFamily="18" charset="0"/>
                </a:rPr>
                <a:t>tổng</a:t>
              </a:r>
              <a:r>
                <a:rPr lang="en-US" sz="1100" baseline="0">
                  <a:latin typeface="Cambria" panose="02040503050406030204" pitchFamily="18" charset="0"/>
                  <a:ea typeface="Cambria" panose="02040503050406030204" pitchFamily="18" charset="0"/>
                </a:rPr>
                <a:t> doanh thu</a:t>
              </a:r>
              <a:endParaRPr lang="en-US" sz="1100">
                <a:latin typeface="Cambria" panose="02040503050406030204" pitchFamily="18" charset="0"/>
                <a:ea typeface="Cambria" panose="02040503050406030204" pitchFamily="18" charset="0"/>
              </a:endParaRPr>
            </a:p>
          </xdr:txBody>
        </xdr:sp>
      </xdr:grpSp>
      <xdr:graphicFrame macro="">
        <xdr:nvGraphicFramePr>
          <xdr:cNvPr id="34" name="Chart 33">
            <a:extLst>
              <a:ext uri="{FF2B5EF4-FFF2-40B4-BE49-F238E27FC236}">
                <a16:creationId xmlns:a16="http://schemas.microsoft.com/office/drawing/2014/main" id="{EE7F68A9-A8DF-4830-AEB4-3E9376CF11AB}"/>
              </a:ext>
            </a:extLst>
          </xdr:cNvPr>
          <xdr:cNvGraphicFramePr>
            <a:graphicFrameLocks/>
          </xdr:cNvGraphicFramePr>
        </xdr:nvGraphicFramePr>
        <xdr:xfrm>
          <a:off x="4422774" y="4183065"/>
          <a:ext cx="3346704" cy="1682496"/>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2" name="Rectangle 11">
            <a:extLst>
              <a:ext uri="{FF2B5EF4-FFF2-40B4-BE49-F238E27FC236}">
                <a16:creationId xmlns:a16="http://schemas.microsoft.com/office/drawing/2014/main" id="{F6ADEE89-CBD6-8B56-798F-5B3A068CCE12}"/>
              </a:ext>
            </a:extLst>
          </xdr:cNvPr>
          <xdr:cNvSpPr/>
        </xdr:nvSpPr>
        <xdr:spPr>
          <a:xfrm>
            <a:off x="5356225" y="3444876"/>
            <a:ext cx="5224462" cy="317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lumMod val="65000"/>
                    <a:lumOff val="35000"/>
                  </a:schemeClr>
                </a:solidFill>
                <a:latin typeface="Cambria" panose="02040503050406030204" pitchFamily="18" charset="0"/>
                <a:ea typeface="Cambria" panose="02040503050406030204" pitchFamily="18" charset="0"/>
              </a:rPr>
              <a:t>Tổng</a:t>
            </a:r>
            <a:r>
              <a:rPr lang="en-US" sz="1400" b="1" baseline="0">
                <a:solidFill>
                  <a:schemeClr val="tx1">
                    <a:lumMod val="65000"/>
                    <a:lumOff val="35000"/>
                  </a:schemeClr>
                </a:solidFill>
                <a:latin typeface="Cambria" panose="02040503050406030204" pitchFamily="18" charset="0"/>
                <a:ea typeface="Cambria" panose="02040503050406030204" pitchFamily="18" charset="0"/>
              </a:rPr>
              <a:t> số sản phẩm và tổng doanh thu trong tháng/quý/năm</a:t>
            </a:r>
            <a:endParaRPr lang="en-US" sz="1400" b="1">
              <a:solidFill>
                <a:schemeClr val="tx1">
                  <a:lumMod val="65000"/>
                  <a:lumOff val="35000"/>
                </a:schemeClr>
              </a:solidFill>
              <a:latin typeface="Cambria" panose="02040503050406030204" pitchFamily="18" charset="0"/>
              <a:ea typeface="Cambria" panose="02040503050406030204" pitchFamily="18" charset="0"/>
            </a:endParaRPr>
          </a:p>
        </xdr:txBody>
      </xdr:sp>
    </xdr:grpSp>
    <xdr:clientData/>
  </xdr:twoCellAnchor>
  <xdr:twoCellAnchor>
    <xdr:from>
      <xdr:col>5</xdr:col>
      <xdr:colOff>209550</xdr:colOff>
      <xdr:row>31</xdr:row>
      <xdr:rowOff>149224</xdr:rowOff>
    </xdr:from>
    <xdr:to>
      <xdr:col>16</xdr:col>
      <xdr:colOff>594523</xdr:colOff>
      <xdr:row>48</xdr:row>
      <xdr:rowOff>60324</xdr:rowOff>
    </xdr:to>
    <xdr:grpSp>
      <xdr:nvGrpSpPr>
        <xdr:cNvPr id="36" name="Group 35">
          <a:extLst>
            <a:ext uri="{FF2B5EF4-FFF2-40B4-BE49-F238E27FC236}">
              <a16:creationId xmlns:a16="http://schemas.microsoft.com/office/drawing/2014/main" id="{D65B1362-A939-E8B4-4802-09B4BEFE0B4D}"/>
            </a:ext>
          </a:extLst>
        </xdr:cNvPr>
        <xdr:cNvGrpSpPr/>
      </xdr:nvGrpSpPr>
      <xdr:grpSpPr>
        <a:xfrm>
          <a:off x="4520494" y="8538280"/>
          <a:ext cx="8004973" cy="2669822"/>
          <a:chOff x="4352925" y="5983288"/>
          <a:chExt cx="7317847" cy="2609850"/>
        </a:xfrm>
      </xdr:grpSpPr>
      <xdr:sp macro="" textlink="">
        <xdr:nvSpPr>
          <xdr:cNvPr id="18" name="Rectangle 17">
            <a:extLst>
              <a:ext uri="{FF2B5EF4-FFF2-40B4-BE49-F238E27FC236}">
                <a16:creationId xmlns:a16="http://schemas.microsoft.com/office/drawing/2014/main" id="{F4EE7602-E4E8-472F-BB68-F154A5AB817B}"/>
              </a:ext>
            </a:extLst>
          </xdr:cNvPr>
          <xdr:cNvSpPr/>
        </xdr:nvSpPr>
        <xdr:spPr>
          <a:xfrm>
            <a:off x="4352925" y="5983288"/>
            <a:ext cx="7204075" cy="2609850"/>
          </a:xfrm>
          <a:prstGeom prst="rect">
            <a:avLst/>
          </a:prstGeom>
          <a:solidFill>
            <a:schemeClr val="bg1"/>
          </a:solidFill>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9" name="Chart 18">
            <a:extLst>
              <a:ext uri="{FF2B5EF4-FFF2-40B4-BE49-F238E27FC236}">
                <a16:creationId xmlns:a16="http://schemas.microsoft.com/office/drawing/2014/main" id="{75744DAE-1EAB-477E-86AE-363FF97BA295}"/>
              </a:ext>
            </a:extLst>
          </xdr:cNvPr>
          <xdr:cNvGraphicFramePr>
            <a:graphicFrameLocks/>
          </xdr:cNvGraphicFramePr>
        </xdr:nvGraphicFramePr>
        <xdr:xfrm>
          <a:off x="4818063" y="6808788"/>
          <a:ext cx="2961745" cy="1691640"/>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20" name="Chart 19">
            <a:extLst>
              <a:ext uri="{FF2B5EF4-FFF2-40B4-BE49-F238E27FC236}">
                <a16:creationId xmlns:a16="http://schemas.microsoft.com/office/drawing/2014/main" id="{D34500E2-F803-436B-AAB4-27762EACAAAF}"/>
              </a:ext>
            </a:extLst>
          </xdr:cNvPr>
          <xdr:cNvGraphicFramePr>
            <a:graphicFrameLocks/>
          </xdr:cNvGraphicFramePr>
        </xdr:nvGraphicFramePr>
        <xdr:xfrm>
          <a:off x="7526338" y="6808788"/>
          <a:ext cx="4144434" cy="1691640"/>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28" name="Group 27">
            <a:extLst>
              <a:ext uri="{FF2B5EF4-FFF2-40B4-BE49-F238E27FC236}">
                <a16:creationId xmlns:a16="http://schemas.microsoft.com/office/drawing/2014/main" id="{1CCD2BED-E753-48F3-84A2-3A58AF15D218}"/>
              </a:ext>
            </a:extLst>
          </xdr:cNvPr>
          <xdr:cNvGrpSpPr/>
        </xdr:nvGrpSpPr>
        <xdr:grpSpPr>
          <a:xfrm>
            <a:off x="6370638" y="6478588"/>
            <a:ext cx="1436687" cy="215900"/>
            <a:chOff x="11772900" y="3765550"/>
            <a:chExt cx="1435100" cy="215900"/>
          </a:xfrm>
        </xdr:grpSpPr>
        <xdr:sp macro="" textlink="">
          <xdr:nvSpPr>
            <xdr:cNvPr id="29" name="Rectangle 28">
              <a:extLst>
                <a:ext uri="{FF2B5EF4-FFF2-40B4-BE49-F238E27FC236}">
                  <a16:creationId xmlns:a16="http://schemas.microsoft.com/office/drawing/2014/main" id="{E0840088-3DD0-9B1A-3C00-35C65EC41D8B}"/>
                </a:ext>
              </a:extLst>
            </xdr:cNvPr>
            <xdr:cNvSpPr/>
          </xdr:nvSpPr>
          <xdr:spPr>
            <a:xfrm>
              <a:off x="11772900" y="3873500"/>
              <a:ext cx="76200" cy="76200"/>
            </a:xfrm>
            <a:prstGeom prst="rect">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6CFEB463-EB2A-53F0-5356-5B212FBB68D7}"/>
                </a:ext>
              </a:extLst>
            </xdr:cNvPr>
            <xdr:cNvSpPr txBox="1"/>
          </xdr:nvSpPr>
          <xdr:spPr>
            <a:xfrm>
              <a:off x="11849100" y="3765550"/>
              <a:ext cx="13589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Cambria" panose="02040503050406030204" pitchFamily="18" charset="0"/>
                  <a:ea typeface="Cambria" panose="02040503050406030204" pitchFamily="18" charset="0"/>
                </a:rPr>
                <a:t>tổng</a:t>
              </a:r>
              <a:r>
                <a:rPr lang="en-US" sz="1100" baseline="0">
                  <a:latin typeface="Cambria" panose="02040503050406030204" pitchFamily="18" charset="0"/>
                  <a:ea typeface="Cambria" panose="02040503050406030204" pitchFamily="18" charset="0"/>
                </a:rPr>
                <a:t> số sản phẩm</a:t>
              </a:r>
              <a:endParaRPr lang="en-US" sz="1100">
                <a:latin typeface="Cambria" panose="02040503050406030204" pitchFamily="18" charset="0"/>
                <a:ea typeface="Cambria" panose="02040503050406030204" pitchFamily="18" charset="0"/>
              </a:endParaRPr>
            </a:p>
          </xdr:txBody>
        </xdr:sp>
      </xdr:grpSp>
      <xdr:grpSp>
        <xdr:nvGrpSpPr>
          <xdr:cNvPr id="31" name="Group 30">
            <a:extLst>
              <a:ext uri="{FF2B5EF4-FFF2-40B4-BE49-F238E27FC236}">
                <a16:creationId xmlns:a16="http://schemas.microsoft.com/office/drawing/2014/main" id="{499F7FA3-4F7A-4B01-BA63-08A4318EE4E9}"/>
              </a:ext>
            </a:extLst>
          </xdr:cNvPr>
          <xdr:cNvGrpSpPr/>
        </xdr:nvGrpSpPr>
        <xdr:grpSpPr>
          <a:xfrm>
            <a:off x="7851775" y="6478588"/>
            <a:ext cx="1431925" cy="215900"/>
            <a:chOff x="11772900" y="3765550"/>
            <a:chExt cx="1435100" cy="215900"/>
          </a:xfrm>
        </xdr:grpSpPr>
        <xdr:sp macro="" textlink="">
          <xdr:nvSpPr>
            <xdr:cNvPr id="32" name="Rectangle 31">
              <a:extLst>
                <a:ext uri="{FF2B5EF4-FFF2-40B4-BE49-F238E27FC236}">
                  <a16:creationId xmlns:a16="http://schemas.microsoft.com/office/drawing/2014/main" id="{81B24DB4-8FFF-2B3A-79A9-F36F01DE327F}"/>
                </a:ext>
              </a:extLst>
            </xdr:cNvPr>
            <xdr:cNvSpPr/>
          </xdr:nvSpPr>
          <xdr:spPr>
            <a:xfrm>
              <a:off x="11772900" y="3873500"/>
              <a:ext cx="76200" cy="76200"/>
            </a:xfrm>
            <a:prstGeom prst="rect">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TextBox 32">
              <a:extLst>
                <a:ext uri="{FF2B5EF4-FFF2-40B4-BE49-F238E27FC236}">
                  <a16:creationId xmlns:a16="http://schemas.microsoft.com/office/drawing/2014/main" id="{D8ECB3F9-814C-4173-4513-68020DF74CF0}"/>
                </a:ext>
              </a:extLst>
            </xdr:cNvPr>
            <xdr:cNvSpPr txBox="1"/>
          </xdr:nvSpPr>
          <xdr:spPr>
            <a:xfrm>
              <a:off x="11849100" y="3765550"/>
              <a:ext cx="13589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Cambria" panose="02040503050406030204" pitchFamily="18" charset="0"/>
                  <a:ea typeface="Cambria" panose="02040503050406030204" pitchFamily="18" charset="0"/>
                </a:rPr>
                <a:t>tổng</a:t>
              </a:r>
              <a:r>
                <a:rPr lang="en-US" sz="1100" baseline="0">
                  <a:latin typeface="Cambria" panose="02040503050406030204" pitchFamily="18" charset="0"/>
                  <a:ea typeface="Cambria" panose="02040503050406030204" pitchFamily="18" charset="0"/>
                </a:rPr>
                <a:t> doanh thu</a:t>
              </a:r>
              <a:endParaRPr lang="en-US" sz="1100">
                <a:latin typeface="Cambria" panose="02040503050406030204" pitchFamily="18" charset="0"/>
                <a:ea typeface="Cambria" panose="02040503050406030204" pitchFamily="18" charset="0"/>
              </a:endParaRPr>
            </a:p>
          </xdr:txBody>
        </xdr:sp>
      </xdr:grpSp>
      <xdr:sp macro="" textlink="">
        <xdr:nvSpPr>
          <xdr:cNvPr id="21" name="Rectangle 20">
            <a:extLst>
              <a:ext uri="{FF2B5EF4-FFF2-40B4-BE49-F238E27FC236}">
                <a16:creationId xmlns:a16="http://schemas.microsoft.com/office/drawing/2014/main" id="{72182D77-5E37-4B73-9914-DACBAAF00DCF}"/>
              </a:ext>
            </a:extLst>
          </xdr:cNvPr>
          <xdr:cNvSpPr/>
        </xdr:nvSpPr>
        <xdr:spPr>
          <a:xfrm>
            <a:off x="6005513" y="6054725"/>
            <a:ext cx="4446587"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lumMod val="65000"/>
                    <a:lumOff val="35000"/>
                  </a:schemeClr>
                </a:solidFill>
                <a:latin typeface="Cambria" panose="02040503050406030204" pitchFamily="18" charset="0"/>
                <a:ea typeface="Cambria" panose="02040503050406030204" pitchFamily="18" charset="0"/>
              </a:rPr>
              <a:t>Tổng</a:t>
            </a:r>
            <a:r>
              <a:rPr lang="en-US" sz="1400" b="1" baseline="0">
                <a:solidFill>
                  <a:schemeClr val="tx1">
                    <a:lumMod val="65000"/>
                    <a:lumOff val="35000"/>
                  </a:schemeClr>
                </a:solidFill>
                <a:latin typeface="Cambria" panose="02040503050406030204" pitchFamily="18" charset="0"/>
                <a:ea typeface="Cambria" panose="02040503050406030204" pitchFamily="18" charset="0"/>
              </a:rPr>
              <a:t> số sản phẩm và tổng doanh thu lũy kế</a:t>
            </a:r>
            <a:endParaRPr lang="en-US" sz="1400" b="1">
              <a:solidFill>
                <a:schemeClr val="tx1">
                  <a:lumMod val="65000"/>
                  <a:lumOff val="35000"/>
                </a:schemeClr>
              </a:solidFill>
              <a:latin typeface="Cambria" panose="02040503050406030204" pitchFamily="18" charset="0"/>
              <a:ea typeface="Cambria" panose="02040503050406030204" pitchFamily="18" charset="0"/>
            </a:endParaRPr>
          </a:p>
        </xdr:txBody>
      </xdr:sp>
    </xdr:grpSp>
    <xdr:clientData/>
  </xdr:twoCellAnchor>
  <xdr:twoCellAnchor editAs="oneCell">
    <xdr:from>
      <xdr:col>9</xdr:col>
      <xdr:colOff>79374</xdr:colOff>
      <xdr:row>9</xdr:row>
      <xdr:rowOff>293511</xdr:rowOff>
    </xdr:from>
    <xdr:to>
      <xdr:col>12</xdr:col>
      <xdr:colOff>433294</xdr:colOff>
      <xdr:row>14</xdr:row>
      <xdr:rowOff>76905</xdr:rowOff>
    </xdr:to>
    <xdr:graphicFrame macro="">
      <xdr:nvGraphicFramePr>
        <xdr:cNvPr id="38" name="Chart 37">
          <a:extLst>
            <a:ext uri="{FF2B5EF4-FFF2-40B4-BE49-F238E27FC236}">
              <a16:creationId xmlns:a16="http://schemas.microsoft.com/office/drawing/2014/main" id="{76177DA9-3598-4C7E-849B-223EF087FF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552450</xdr:colOff>
      <xdr:row>8</xdr:row>
      <xdr:rowOff>158750</xdr:rowOff>
    </xdr:from>
    <xdr:to>
      <xdr:col>16</xdr:col>
      <xdr:colOff>139700</xdr:colOff>
      <xdr:row>9</xdr:row>
      <xdr:rowOff>298450</xdr:rowOff>
    </xdr:to>
    <xdr:sp macro="" textlink="">
      <xdr:nvSpPr>
        <xdr:cNvPr id="41" name="TextBox 40">
          <a:extLst>
            <a:ext uri="{FF2B5EF4-FFF2-40B4-BE49-F238E27FC236}">
              <a16:creationId xmlns:a16="http://schemas.microsoft.com/office/drawing/2014/main" id="{F0521AA6-356E-5BFF-332D-850ABBB5E85E}"/>
            </a:ext>
          </a:extLst>
        </xdr:cNvPr>
        <xdr:cNvSpPr txBox="1"/>
      </xdr:nvSpPr>
      <xdr:spPr>
        <a:xfrm>
          <a:off x="8064500" y="3448050"/>
          <a:ext cx="40259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1">
                  <a:lumMod val="65000"/>
                  <a:lumOff val="35000"/>
                </a:schemeClr>
              </a:solidFill>
              <a:latin typeface="Cambria" panose="02040503050406030204" pitchFamily="18" charset="0"/>
              <a:ea typeface="Cambria" panose="02040503050406030204" pitchFamily="18" charset="0"/>
            </a:rPr>
            <a:t>Tỷ</a:t>
          </a:r>
          <a:r>
            <a:rPr lang="en-US" sz="1400" b="1" baseline="0">
              <a:solidFill>
                <a:schemeClr val="tx1">
                  <a:lumMod val="65000"/>
                  <a:lumOff val="35000"/>
                </a:schemeClr>
              </a:solidFill>
              <a:latin typeface="Cambria" panose="02040503050406030204" pitchFamily="18" charset="0"/>
              <a:ea typeface="Cambria" panose="02040503050406030204" pitchFamily="18" charset="0"/>
            </a:rPr>
            <a:t> lệ các nguyên nhân giao muộn do Supplier</a:t>
          </a:r>
          <a:endParaRPr lang="en-US" sz="1400" b="1">
            <a:solidFill>
              <a:schemeClr val="tx1">
                <a:lumMod val="65000"/>
                <a:lumOff val="35000"/>
              </a:schemeClr>
            </a:solidFill>
            <a:latin typeface="Cambria" panose="02040503050406030204" pitchFamily="18" charset="0"/>
            <a:ea typeface="Cambria" panose="02040503050406030204" pitchFamily="18" charset="0"/>
          </a:endParaRPr>
        </a:p>
      </xdr:txBody>
    </xdr:sp>
    <xdr:clientData/>
  </xdr:twoCellAnchor>
  <xdr:twoCellAnchor editAs="oneCell">
    <xdr:from>
      <xdr:col>9</xdr:col>
      <xdr:colOff>71437</xdr:colOff>
      <xdr:row>3</xdr:row>
      <xdr:rowOff>6350</xdr:rowOff>
    </xdr:from>
    <xdr:to>
      <xdr:col>10</xdr:col>
      <xdr:colOff>777875</xdr:colOff>
      <xdr:row>5</xdr:row>
      <xdr:rowOff>0</xdr:rowOff>
    </xdr:to>
    <mc:AlternateContent xmlns:mc="http://schemas.openxmlformats.org/markup-compatibility/2006" xmlns:a14="http://schemas.microsoft.com/office/drawing/2010/main">
      <mc:Choice Requires="a14">
        <xdr:graphicFrame macro="">
          <xdr:nvGraphicFramePr>
            <xdr:cNvPr id="50" name="Year EHD 2">
              <a:extLst>
                <a:ext uri="{FF2B5EF4-FFF2-40B4-BE49-F238E27FC236}">
                  <a16:creationId xmlns:a16="http://schemas.microsoft.com/office/drawing/2014/main" id="{636FFA7E-EFCC-47C1-8739-EB94CD6C03B0}"/>
                </a:ext>
              </a:extLst>
            </xdr:cNvPr>
            <xdr:cNvGraphicFramePr/>
          </xdr:nvGraphicFramePr>
          <xdr:xfrm>
            <a:off x="0" y="0"/>
            <a:ext cx="0" cy="0"/>
          </xdr:xfrm>
          <a:graphic>
            <a:graphicData uri="http://schemas.microsoft.com/office/drawing/2010/slicer">
              <sle:slicer xmlns:sle="http://schemas.microsoft.com/office/drawing/2010/slicer" name="Year EHD 2"/>
            </a:graphicData>
          </a:graphic>
        </xdr:graphicFrame>
      </mc:Choice>
      <mc:Fallback xmlns="">
        <xdr:sp macro="" textlink="">
          <xdr:nvSpPr>
            <xdr:cNvPr id="0" name=""/>
            <xdr:cNvSpPr>
              <a:spLocks noTextEdit="1"/>
            </xdr:cNvSpPr>
          </xdr:nvSpPr>
          <xdr:spPr>
            <a:xfrm>
              <a:off x="7578548" y="591961"/>
              <a:ext cx="1313216" cy="1313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809625</xdr:colOff>
      <xdr:row>3</xdr:row>
      <xdr:rowOff>7940</xdr:rowOff>
    </xdr:from>
    <xdr:to>
      <xdr:col>12</xdr:col>
      <xdr:colOff>444500</xdr:colOff>
      <xdr:row>5</xdr:row>
      <xdr:rowOff>1590</xdr:rowOff>
    </xdr:to>
    <mc:AlternateContent xmlns:mc="http://schemas.openxmlformats.org/markup-compatibility/2006" xmlns:a14="http://schemas.microsoft.com/office/drawing/2010/main">
      <mc:Choice Requires="a14">
        <xdr:graphicFrame macro="">
          <xdr:nvGraphicFramePr>
            <xdr:cNvPr id="51" name="Quarter EHD 2">
              <a:extLst>
                <a:ext uri="{FF2B5EF4-FFF2-40B4-BE49-F238E27FC236}">
                  <a16:creationId xmlns:a16="http://schemas.microsoft.com/office/drawing/2014/main" id="{33FA3DBD-7662-4CD0-B1A2-B7D51D3BE596}"/>
                </a:ext>
              </a:extLst>
            </xdr:cNvPr>
            <xdr:cNvGraphicFramePr/>
          </xdr:nvGraphicFramePr>
          <xdr:xfrm>
            <a:off x="0" y="0"/>
            <a:ext cx="0" cy="0"/>
          </xdr:xfrm>
          <a:graphic>
            <a:graphicData uri="http://schemas.microsoft.com/office/drawing/2010/slicer">
              <sle:slicer xmlns:sle="http://schemas.microsoft.com/office/drawing/2010/slicer" name="Quarter EHD 2"/>
            </a:graphicData>
          </a:graphic>
        </xdr:graphicFrame>
      </mc:Choice>
      <mc:Fallback xmlns="">
        <xdr:sp macro="" textlink="">
          <xdr:nvSpPr>
            <xdr:cNvPr id="0" name=""/>
            <xdr:cNvSpPr>
              <a:spLocks noTextEdit="1"/>
            </xdr:cNvSpPr>
          </xdr:nvSpPr>
          <xdr:spPr>
            <a:xfrm>
              <a:off x="8923514" y="593551"/>
              <a:ext cx="1370542" cy="1313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476250</xdr:colOff>
      <xdr:row>3</xdr:row>
      <xdr:rowOff>6352</xdr:rowOff>
    </xdr:from>
    <xdr:to>
      <xdr:col>16</xdr:col>
      <xdr:colOff>436563</xdr:colOff>
      <xdr:row>5</xdr:row>
      <xdr:rowOff>2</xdr:rowOff>
    </xdr:to>
    <mc:AlternateContent xmlns:mc="http://schemas.openxmlformats.org/markup-compatibility/2006" xmlns:a14="http://schemas.microsoft.com/office/drawing/2010/main">
      <mc:Choice Requires="a14">
        <xdr:graphicFrame macro="">
          <xdr:nvGraphicFramePr>
            <xdr:cNvPr id="52" name="Months EHD 2">
              <a:extLst>
                <a:ext uri="{FF2B5EF4-FFF2-40B4-BE49-F238E27FC236}">
                  <a16:creationId xmlns:a16="http://schemas.microsoft.com/office/drawing/2014/main" id="{91D300E3-A8C2-4C4A-9AEA-75060386F24E}"/>
                </a:ext>
              </a:extLst>
            </xdr:cNvPr>
            <xdr:cNvGraphicFramePr/>
          </xdr:nvGraphicFramePr>
          <xdr:xfrm>
            <a:off x="0" y="0"/>
            <a:ext cx="0" cy="0"/>
          </xdr:xfrm>
          <a:graphic>
            <a:graphicData uri="http://schemas.microsoft.com/office/drawing/2010/slicer">
              <sle:slicer xmlns:sle="http://schemas.microsoft.com/office/drawing/2010/slicer" name="Months EHD 2"/>
            </a:graphicData>
          </a:graphic>
        </xdr:graphicFrame>
      </mc:Choice>
      <mc:Fallback xmlns="">
        <xdr:sp macro="" textlink="">
          <xdr:nvSpPr>
            <xdr:cNvPr id="0" name=""/>
            <xdr:cNvSpPr>
              <a:spLocks noTextEdit="1"/>
            </xdr:cNvSpPr>
          </xdr:nvSpPr>
          <xdr:spPr>
            <a:xfrm>
              <a:off x="10325806" y="591963"/>
              <a:ext cx="2041701" cy="1313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77611</xdr:colOff>
      <xdr:row>6</xdr:row>
      <xdr:rowOff>7056</xdr:rowOff>
    </xdr:from>
    <xdr:to>
      <xdr:col>16</xdr:col>
      <xdr:colOff>444500</xdr:colOff>
      <xdr:row>8</xdr:row>
      <xdr:rowOff>7055</xdr:rowOff>
    </xdr:to>
    <mc:AlternateContent xmlns:mc="http://schemas.openxmlformats.org/markup-compatibility/2006" xmlns:tsle="http://schemas.microsoft.com/office/drawing/2012/timeslicer">
      <mc:Choice Requires="tsle">
        <xdr:graphicFrame macro="">
          <xdr:nvGraphicFramePr>
            <xdr:cNvPr id="2" name="Ngày giao">
              <a:extLst>
                <a:ext uri="{FF2B5EF4-FFF2-40B4-BE49-F238E27FC236}">
                  <a16:creationId xmlns:a16="http://schemas.microsoft.com/office/drawing/2014/main" id="{54707D9A-73AB-412F-962C-DCF426856803}"/>
                </a:ext>
              </a:extLst>
            </xdr:cNvPr>
            <xdr:cNvGraphicFramePr/>
          </xdr:nvGraphicFramePr>
          <xdr:xfrm>
            <a:off x="0" y="0"/>
            <a:ext cx="0" cy="0"/>
          </xdr:xfrm>
          <a:graphic>
            <a:graphicData uri="http://schemas.microsoft.com/office/drawing/2012/timeslicer">
              <tsle:timeslicer name="Ngày giao"/>
            </a:graphicData>
          </a:graphic>
        </xdr:graphicFrame>
      </mc:Choice>
      <mc:Fallback xmlns="">
        <xdr:sp macro="" textlink="">
          <xdr:nvSpPr>
            <xdr:cNvPr id="0" name=""/>
            <xdr:cNvSpPr>
              <a:spLocks noTextEdit="1"/>
            </xdr:cNvSpPr>
          </xdr:nvSpPr>
          <xdr:spPr>
            <a:xfrm>
              <a:off x="7584722" y="1975556"/>
              <a:ext cx="4790722" cy="131938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ong, Nguyen Thi Thu" refreshedDate="44885.027533912034" createdVersion="6" refreshedVersion="8" minRefreshableVersion="3" recordCount="5695" xr:uid="{00000000-000A-0000-FFFF-FFFF00000000}">
  <cacheSource type="worksheet">
    <worksheetSource name="Data"/>
  </cacheSource>
  <cacheFields count="17">
    <cacheField name="Column1" numFmtId="0">
      <sharedItems containsSemiMixedTypes="0" containsString="0" containsNumber="1" containsInteger="1" minValue="881536749" maxValue="5501290620"/>
    </cacheField>
    <cacheField name="Order ID" numFmtId="0">
      <sharedItems containsSemiMixedTypes="0" containsString="0" containsNumber="1" containsInteger="1" minValue="880447" maxValue="4663418"/>
    </cacheField>
    <cacheField name="Customer" numFmtId="0">
      <sharedItems containsBlank="1"/>
    </cacheField>
    <cacheField name="Ordered Qty" numFmtId="0">
      <sharedItems containsSemiMixedTypes="0" containsString="0" containsNumber="1" containsInteger="1" minValue="3" maxValue="219000"/>
    </cacheField>
    <cacheField name="Unit Price" numFmtId="0">
      <sharedItems containsSemiMixedTypes="0" containsString="0" containsNumber="1" containsInteger="1" minValue="300" maxValue="1500"/>
    </cacheField>
    <cacheField name="Amount" numFmtId="0">
      <sharedItems containsSemiMixedTypes="0" containsString="0" containsNumber="1" containsInteger="1" minValue="960" maxValue="194832000"/>
    </cacheField>
    <cacheField name="Ngày giao" numFmtId="0">
      <sharedItems containsSemiMixedTypes="0" containsNonDate="0" containsDate="1" containsString="0" minDate="2021-12-27T00:00:00" maxDate="2023-09-22T00:00:00" count="155">
        <d v="2022-04-11T00:00:00"/>
        <d v="2022-04-21T00:00:00"/>
        <d v="2022-05-02T00:00:00"/>
        <d v="2022-05-09T00:00:00"/>
        <d v="2022-05-30T00:00:00"/>
        <d v="2022-05-12T00:00:00"/>
        <d v="2022-06-06T00:00:00"/>
        <d v="2022-05-16T00:00:00"/>
        <d v="2022-03-17T00:00:00"/>
        <d v="2021-12-27T00:00:00"/>
        <d v="2021-12-30T00:00:00"/>
        <d v="2022-01-03T00:00:00"/>
        <d v="2022-01-17T00:00:00"/>
        <d v="2022-02-21T00:00:00"/>
        <d v="2022-01-11T00:00:00"/>
        <d v="2022-04-25T00:00:00"/>
        <d v="2022-02-08T00:00:00"/>
        <d v="2022-01-06T00:00:00"/>
        <d v="2022-01-10T00:00:00"/>
        <d v="2022-03-24T00:00:00"/>
        <d v="2022-01-20T00:00:00"/>
        <d v="2022-01-24T00:00:00"/>
        <d v="2022-01-18T00:00:00"/>
        <d v="2022-04-04T00:00:00"/>
        <d v="2022-03-14T00:00:00"/>
        <d v="2022-01-13T00:00:00"/>
        <d v="2022-03-28T00:00:00"/>
        <d v="2022-02-14T00:00:00"/>
        <d v="2022-02-24T00:00:00"/>
        <d v="2022-02-17T00:00:00"/>
        <d v="2022-02-10T00:00:00"/>
        <d v="2022-04-28T00:00:00"/>
        <d v="2022-02-28T00:00:00"/>
        <d v="2022-01-27T00:00:00"/>
        <d v="2022-03-21T00:00:00"/>
        <d v="2022-06-27T00:00:00"/>
        <d v="2022-03-07T00:00:00"/>
        <d v="2022-01-25T00:00:00"/>
        <d v="2022-03-10T00:00:00"/>
        <d v="2022-04-14T00:00:00"/>
        <d v="2022-05-23T00:00:00"/>
        <d v="2022-02-23T00:00:00"/>
        <d v="2022-03-03T00:00:00"/>
        <d v="2022-04-18T00:00:00"/>
        <d v="2022-05-05T00:00:00"/>
        <d v="2022-05-26T00:00:00"/>
        <d v="2022-03-15T00:00:00"/>
        <d v="2022-03-18T00:00:00"/>
        <d v="2022-06-02T00:00:00"/>
        <d v="2022-03-31T00:00:00"/>
        <d v="2022-06-20T00:00:00"/>
        <d v="2022-08-15T00:00:00"/>
        <d v="2022-04-07T00:00:00"/>
        <d v="2022-11-03T00:00:00"/>
        <d v="2022-05-14T00:00:00"/>
        <d v="2022-11-07T00:00:00"/>
        <d v="2022-06-09T00:00:00"/>
        <d v="2022-04-22T00:00:00"/>
        <d v="2022-04-29T00:00:00"/>
        <d v="2022-08-08T00:00:00"/>
        <d v="2022-07-11T00:00:00"/>
        <d v="2022-06-16T00:00:00"/>
        <d v="2022-06-14T00:00:00"/>
        <d v="2022-06-13T00:00:00"/>
        <d v="2022-05-13T00:00:00"/>
        <d v="2022-07-04T00:00:00"/>
        <d v="2022-06-10T00:00:00"/>
        <d v="2022-05-10T00:00:00"/>
        <d v="2022-05-19T00:00:00"/>
        <d v="2022-07-18T00:00:00"/>
        <d v="2022-08-04T00:00:00"/>
        <d v="2022-09-12T00:00:00"/>
        <d v="2022-09-05T00:00:00"/>
        <d v="2022-12-05T00:00:00"/>
        <d v="2022-06-23T00:00:00"/>
        <d v="2022-11-10T00:00:00"/>
        <d v="2022-08-22T00:00:00"/>
        <d v="2022-09-08T00:00:00"/>
        <d v="2022-07-07T00:00:00"/>
        <d v="2022-08-29T00:00:00"/>
        <d v="2022-09-19T00:00:00"/>
        <d v="2022-06-30T00:00:00"/>
        <d v="2022-08-18T00:00:00"/>
        <d v="2022-07-08T00:00:00"/>
        <d v="2022-07-28T00:00:00"/>
        <d v="2022-09-15T00:00:00"/>
        <d v="2022-07-14T00:00:00"/>
        <d v="2022-09-22T00:00:00"/>
        <d v="2022-07-21T00:00:00"/>
        <d v="2022-07-25T00:00:00"/>
        <d v="2022-09-29T00:00:00"/>
        <d v="2022-10-31T00:00:00"/>
        <d v="2022-08-01T00:00:00"/>
        <d v="2022-11-21T00:00:00"/>
        <d v="2022-12-12T00:00:00"/>
        <d v="2022-09-26T00:00:00"/>
        <d v="2022-08-11T00:00:00"/>
        <d v="2022-08-12T00:00:00"/>
        <d v="2022-12-19T00:00:00"/>
        <d v="2022-08-25T00:00:00"/>
        <d v="2022-10-24T00:00:00"/>
        <d v="2022-09-23T00:00:00"/>
        <d v="2022-10-03T00:00:00"/>
        <d v="2022-10-10T00:00:00"/>
        <d v="2022-10-17T00:00:00"/>
        <d v="2022-10-20T00:00:00"/>
        <d v="2022-10-27T00:00:00"/>
        <d v="2022-10-13T00:00:00"/>
        <d v="2022-11-14T00:00:00"/>
        <d v="2022-11-17T00:00:00"/>
        <d v="2022-11-28T00:00:00"/>
        <d v="2022-12-01T00:00:00"/>
        <d v="2022-12-03T00:00:00"/>
        <d v="2022-12-22T00:00:00"/>
        <d v="2023-01-12T00:00:00"/>
        <d v="2023-01-14T00:00:00"/>
        <d v="2023-01-16T00:00:00"/>
        <d v="2023-01-26T00:00:00"/>
        <d v="2023-02-18T00:00:00"/>
        <d v="2023-02-23T00:00:00"/>
        <d v="2023-03-16T00:00:00"/>
        <d v="2023-04-06T00:00:00"/>
        <d v="2023-04-27T00:00:00"/>
        <d v="2023-05-18T00:00:00"/>
        <d v="2023-06-08T00:00:00"/>
        <d v="2023-06-29T00:00:00"/>
        <d v="2023-07-20T00:00:00"/>
        <d v="2023-08-10T00:00:00"/>
        <d v="2023-08-31T00:00:00"/>
        <d v="2023-09-21T00:00:00"/>
        <d v="2023-02-02T00:00:00"/>
        <d v="2022-09-01T00:00:00"/>
        <d v="2022-12-08T00:00:00"/>
        <d v="2022-12-26T00:00:00"/>
        <d v="2022-08-31T00:00:00"/>
        <d v="2023-01-19T00:00:00"/>
        <d v="2023-01-09T00:00:00"/>
        <d v="2022-12-29T00:00:00"/>
        <d v="2023-01-02T00:00:00"/>
        <d v="2023-02-06T00:00:00"/>
        <d v="2023-02-13T00:00:00"/>
        <d v="2023-02-20T00:00:00"/>
        <d v="2023-02-27T00:00:00"/>
        <d v="2023-03-06T00:00:00"/>
        <d v="2023-03-13T00:00:00"/>
        <d v="2023-03-20T00:00:00"/>
        <d v="2022-10-06T00:00:00"/>
        <d v="2023-03-27T00:00:00"/>
        <d v="2023-04-03T00:00:00"/>
        <d v="2023-04-10T00:00:00"/>
        <d v="2023-01-30T00:00:00"/>
        <d v="2023-01-23T00:00:00"/>
        <d v="2022-11-24T00:00:00"/>
        <d v="2023-04-17T00:00:00"/>
        <d v="2022-09-30T00:00:00"/>
      </sharedItems>
      <fieldGroup par="16" base="6">
        <rangePr groupBy="months" startDate="2021-12-27T00:00:00" endDate="2023-09-22T00:00:00"/>
        <groupItems count="14">
          <s v="&lt;12/27/2021"/>
          <s v="Jan"/>
          <s v="Feb"/>
          <s v="Mar"/>
          <s v="Apr"/>
          <s v="May"/>
          <s v="Jun"/>
          <s v="Jul"/>
          <s v="Aug"/>
          <s v="Sep"/>
          <s v="Oct"/>
          <s v="Nov"/>
          <s v="Dec"/>
          <s v="&gt;9/22/2023"/>
        </groupItems>
      </fieldGroup>
    </cacheField>
    <cacheField name="Dự kiến" numFmtId="0">
      <sharedItems containsSemiMixedTypes="0" containsNonDate="0" containsDate="1" containsString="0" minDate="2021-10-25T00:00:00" maxDate="2023-09-22T00:00:00"/>
    </cacheField>
    <cacheField name="Days between EHD and CHD" numFmtId="0">
      <sharedItems containsSemiMixedTypes="0" containsString="0" containsNumber="1" containsInteger="1" minValue="-42" maxValue="205"/>
    </cacheField>
    <cacheField name="STT" numFmtId="0">
      <sharedItems containsBlank="1" count="6">
        <s v="LATE"/>
        <s v="LATE BY SUPPLIER"/>
        <s v="ADVANCE"/>
        <s v="ON TIME"/>
        <m u="1"/>
        <s v="ONTIME" u="1"/>
      </sharedItems>
    </cacheField>
    <cacheField name="REASON OF LATE" numFmtId="0">
      <sharedItems containsBlank="1"/>
    </cacheField>
    <cacheField name="Type of Root Cause" numFmtId="0">
      <sharedItems containsBlank="1" count="8">
        <m/>
        <s v="Chưa đủ nguồn cung"/>
        <s v="Khác"/>
        <s v="Thiếu nguyên liệu"/>
        <s v="Thiếu vốn"/>
        <s v="Capacity" u="1"/>
        <s v="Pilot run" u="1"/>
        <s v="Vật tư" u="1"/>
      </sharedItems>
    </cacheField>
    <cacheField name="Year EHD" numFmtId="0">
      <sharedItems count="4">
        <s v="2022"/>
        <s v="2021"/>
        <s v="2023"/>
        <s v="1900" u="1"/>
      </sharedItems>
    </cacheField>
    <cacheField name="Quarter EHD" numFmtId="0">
      <sharedItems count="4">
        <s v="Qtr2"/>
        <s v="Qtr1"/>
        <s v="Qtr4"/>
        <s v="Qtr3"/>
      </sharedItems>
    </cacheField>
    <cacheField name="Months EHD" numFmtId="0">
      <sharedItems count="12">
        <s v="Apr"/>
        <s v="May"/>
        <s v="Jun"/>
        <s v="Mar"/>
        <s v="Dec"/>
        <s v="Jan"/>
        <s v="Feb"/>
        <s v="Aug"/>
        <s v="Nov"/>
        <s v="Jul"/>
        <s v="Sep"/>
        <s v="Oct"/>
      </sharedItems>
    </cacheField>
    <cacheField name="Quarters" numFmtId="0" databaseField="0">
      <fieldGroup base="6">
        <rangePr groupBy="quarters" startDate="2021-12-27T00:00:00" endDate="2023-09-22T00:00:00"/>
        <groupItems count="6">
          <s v="&lt;12/27/2021"/>
          <s v="Qtr1"/>
          <s v="Qtr2"/>
          <s v="Qtr3"/>
          <s v="Qtr4"/>
          <s v="&gt;9/22/2023"/>
        </groupItems>
      </fieldGroup>
    </cacheField>
    <cacheField name="Years" numFmtId="0" databaseField="0">
      <fieldGroup base="6">
        <rangePr groupBy="years" startDate="2021-12-27T00:00:00" endDate="2023-09-22T00:00:00"/>
        <groupItems count="5">
          <s v="&lt;12/27/2021"/>
          <s v="2021"/>
          <s v="2022"/>
          <s v="2023"/>
          <s v="&gt;9/22/202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95">
  <r>
    <n v="4516866501"/>
    <n v="2989761"/>
    <s v="BOOHUYN ASIA"/>
    <n v="640"/>
    <n v="345"/>
    <n v="220800"/>
    <x v="0"/>
    <d v="2021-10-25T00:00:00"/>
    <n v="168"/>
    <x v="0"/>
    <s v="OTHER"/>
    <x v="0"/>
    <x v="0"/>
    <x v="0"/>
    <x v="0"/>
  </r>
  <r>
    <n v="4517086102"/>
    <n v="4327106"/>
    <s v="ALATSKA"/>
    <n v="423"/>
    <n v="819"/>
    <n v="346437"/>
    <x v="1"/>
    <d v="2021-11-25T00:00:00"/>
    <n v="147"/>
    <x v="0"/>
    <s v="OTHER"/>
    <x v="0"/>
    <x v="0"/>
    <x v="0"/>
    <x v="0"/>
  </r>
  <r>
    <n v="4516729762"/>
    <n v="4062520"/>
    <s v="ALATSKA"/>
    <n v="96"/>
    <n v="771"/>
    <n v="74016"/>
    <x v="2"/>
    <d v="2021-11-30T00:00:00"/>
    <n v="153"/>
    <x v="1"/>
    <s v="SUPPLIER"/>
    <x v="1"/>
    <x v="0"/>
    <x v="0"/>
    <x v="1"/>
  </r>
  <r>
    <n v="4516342049"/>
    <n v="4271870"/>
    <s v="ALATSKA"/>
    <n v="288"/>
    <n v="804"/>
    <n v="231552"/>
    <x v="3"/>
    <d v="2021-12-14T00:00:00"/>
    <n v="146"/>
    <x v="0"/>
    <s v="OTHER"/>
    <x v="0"/>
    <x v="0"/>
    <x v="0"/>
    <x v="1"/>
  </r>
  <r>
    <n v="4517313307"/>
    <n v="4108990"/>
    <s v="ALATSKA"/>
    <n v="150"/>
    <n v="795"/>
    <n v="119250"/>
    <x v="4"/>
    <d v="2021-12-15T00:00:00"/>
    <n v="166"/>
    <x v="0"/>
    <s v="OTHER"/>
    <x v="0"/>
    <x v="0"/>
    <x v="0"/>
    <x v="1"/>
  </r>
  <r>
    <n v="4517326174"/>
    <n v="4108988"/>
    <s v="ALATSKA"/>
    <n v="100"/>
    <n v="1019"/>
    <n v="101900"/>
    <x v="4"/>
    <d v="2021-12-15T00:00:00"/>
    <n v="166"/>
    <x v="0"/>
    <s v="OTHER"/>
    <x v="0"/>
    <x v="0"/>
    <x v="0"/>
    <x v="1"/>
  </r>
  <r>
    <n v="4517330617"/>
    <n v="4101529"/>
    <s v="ALATSKA"/>
    <n v="100"/>
    <n v="504"/>
    <n v="50400"/>
    <x v="4"/>
    <d v="2021-12-15T00:00:00"/>
    <n v="166"/>
    <x v="0"/>
    <s v="OTHER"/>
    <x v="0"/>
    <x v="0"/>
    <x v="0"/>
    <x v="1"/>
  </r>
  <r>
    <n v="4517283417"/>
    <n v="4271870"/>
    <s v="ALATSKA"/>
    <n v="54"/>
    <n v="1479"/>
    <n v="79866"/>
    <x v="5"/>
    <d v="2021-12-16T00:00:00"/>
    <n v="147"/>
    <x v="0"/>
    <s v="OTHER"/>
    <x v="0"/>
    <x v="0"/>
    <x v="0"/>
    <x v="1"/>
  </r>
  <r>
    <n v="4516824279"/>
    <n v="4327058"/>
    <s v="ALATSKA"/>
    <n v="270"/>
    <n v="1162"/>
    <n v="313740"/>
    <x v="6"/>
    <d v="2021-12-19T00:00:00"/>
    <n v="169"/>
    <x v="0"/>
    <s v="OTHER"/>
    <x v="0"/>
    <x v="0"/>
    <x v="0"/>
    <x v="2"/>
  </r>
  <r>
    <n v="4517153397"/>
    <n v="4271870"/>
    <s v="ALATSKA"/>
    <n v="8"/>
    <n v="1377"/>
    <n v="11016"/>
    <x v="7"/>
    <d v="2021-12-20T00:00:00"/>
    <n v="147"/>
    <x v="0"/>
    <s v="OTHER"/>
    <x v="0"/>
    <x v="0"/>
    <x v="0"/>
    <x v="1"/>
  </r>
  <r>
    <n v="881760217"/>
    <n v="2903189"/>
    <s v="ALATSKA"/>
    <n v="90"/>
    <n v="867"/>
    <n v="78030"/>
    <x v="6"/>
    <d v="2021-12-21T00:00:00"/>
    <n v="167"/>
    <x v="0"/>
    <s v="OTHER"/>
    <x v="0"/>
    <x v="0"/>
    <x v="0"/>
    <x v="2"/>
  </r>
  <r>
    <n v="4516333891"/>
    <n v="4271870"/>
    <s v="ALATSKA"/>
    <n v="80"/>
    <n v="604"/>
    <n v="48320"/>
    <x v="3"/>
    <d v="2021-12-21T00:00:00"/>
    <n v="139"/>
    <x v="0"/>
    <s v="OTHER"/>
    <x v="0"/>
    <x v="0"/>
    <x v="0"/>
    <x v="1"/>
  </r>
  <r>
    <n v="4516316162"/>
    <n v="4271870"/>
    <s v="ALATSKA"/>
    <n v="108"/>
    <n v="500"/>
    <n v="54000"/>
    <x v="3"/>
    <d v="2021-12-28T00:00:00"/>
    <n v="132"/>
    <x v="0"/>
    <s v="OTHER"/>
    <x v="0"/>
    <x v="0"/>
    <x v="0"/>
    <x v="1"/>
  </r>
  <r>
    <n v="4517254055"/>
    <n v="4451121"/>
    <s v="ALATSKA"/>
    <n v="60"/>
    <n v="1385"/>
    <n v="83100"/>
    <x v="8"/>
    <d v="2021-12-30T00:00:00"/>
    <n v="77"/>
    <x v="0"/>
    <s v="OTHER"/>
    <x v="0"/>
    <x v="0"/>
    <x v="1"/>
    <x v="3"/>
  </r>
  <r>
    <n v="4516316163"/>
    <n v="4271870"/>
    <s v="ALATSKA"/>
    <n v="372"/>
    <n v="348"/>
    <n v="129456"/>
    <x v="3"/>
    <d v="2021-12-31T00:00:00"/>
    <n v="129"/>
    <x v="0"/>
    <s v="OTHER"/>
    <x v="0"/>
    <x v="0"/>
    <x v="0"/>
    <x v="1"/>
  </r>
  <r>
    <n v="4516400331"/>
    <n v="4455906"/>
    <s v="ALATSKA"/>
    <n v="60"/>
    <n v="1010"/>
    <n v="60600"/>
    <x v="9"/>
    <d v="2022-01-02T00:00:00"/>
    <n v="-6"/>
    <x v="2"/>
    <m/>
    <x v="0"/>
    <x v="1"/>
    <x v="2"/>
    <x v="4"/>
  </r>
  <r>
    <n v="4516674014"/>
    <n v="4454507"/>
    <s v="ALATSKA TCM"/>
    <n v="480"/>
    <n v="1469"/>
    <n v="705120"/>
    <x v="10"/>
    <d v="2022-01-02T00:00:00"/>
    <n v="-3"/>
    <x v="2"/>
    <m/>
    <x v="0"/>
    <x v="1"/>
    <x v="2"/>
    <x v="4"/>
  </r>
  <r>
    <n v="4517030194"/>
    <n v="2899475"/>
    <s v="BOOHUYN ASIA"/>
    <n v="100"/>
    <n v="360"/>
    <n v="36000"/>
    <x v="11"/>
    <d v="2022-01-03T00:00:00"/>
    <n v="0"/>
    <x v="3"/>
    <m/>
    <x v="0"/>
    <x v="0"/>
    <x v="1"/>
    <x v="5"/>
  </r>
  <r>
    <n v="4517034294"/>
    <n v="2899631"/>
    <s v="BOOHUYN ASIA"/>
    <n v="320"/>
    <n v="1275"/>
    <n v="408000"/>
    <x v="11"/>
    <d v="2022-01-03T00:00:00"/>
    <n v="0"/>
    <x v="3"/>
    <m/>
    <x v="0"/>
    <x v="0"/>
    <x v="1"/>
    <x v="5"/>
  </r>
  <r>
    <n v="4517036237"/>
    <n v="2899634"/>
    <s v="BOOHUYN ASIA"/>
    <n v="320"/>
    <n v="385"/>
    <n v="123200"/>
    <x v="11"/>
    <d v="2022-01-03T00:00:00"/>
    <n v="0"/>
    <x v="3"/>
    <m/>
    <x v="0"/>
    <x v="0"/>
    <x v="1"/>
    <x v="5"/>
  </r>
  <r>
    <n v="4517036962"/>
    <n v="2989761"/>
    <s v="BOOHUYN ASIA"/>
    <n v="320"/>
    <n v="588"/>
    <n v="188160"/>
    <x v="11"/>
    <d v="2022-01-03T00:00:00"/>
    <n v="0"/>
    <x v="3"/>
    <m/>
    <x v="0"/>
    <x v="0"/>
    <x v="1"/>
    <x v="5"/>
  </r>
  <r>
    <n v="4516876201"/>
    <n v="2903183"/>
    <s v="ALATSKA TCM"/>
    <n v="140"/>
    <n v="395"/>
    <n v="55300"/>
    <x v="11"/>
    <d v="2022-01-03T00:00:00"/>
    <n v="0"/>
    <x v="3"/>
    <m/>
    <x v="0"/>
    <x v="0"/>
    <x v="1"/>
    <x v="5"/>
  </r>
  <r>
    <n v="4516876208"/>
    <n v="2899944"/>
    <s v="ALATSKA TCM"/>
    <n v="240"/>
    <n v="1406"/>
    <n v="337440"/>
    <x v="11"/>
    <d v="2022-01-03T00:00:00"/>
    <n v="0"/>
    <x v="3"/>
    <m/>
    <x v="0"/>
    <x v="0"/>
    <x v="1"/>
    <x v="5"/>
  </r>
  <r>
    <n v="4516463398"/>
    <n v="2899475"/>
    <s v="ALATSKA TCM"/>
    <n v="600"/>
    <n v="314"/>
    <n v="188400"/>
    <x v="11"/>
    <d v="2022-01-03T00:00:00"/>
    <n v="0"/>
    <x v="3"/>
    <m/>
    <x v="0"/>
    <x v="0"/>
    <x v="1"/>
    <x v="5"/>
  </r>
  <r>
    <n v="4516479425"/>
    <n v="2899635"/>
    <s v="ALATSKA TCM"/>
    <n v="320"/>
    <n v="1004"/>
    <n v="321280"/>
    <x v="11"/>
    <d v="2022-01-03T00:00:00"/>
    <n v="0"/>
    <x v="3"/>
    <m/>
    <x v="0"/>
    <x v="0"/>
    <x v="1"/>
    <x v="5"/>
  </r>
  <r>
    <n v="4516520274"/>
    <n v="2989761"/>
    <s v="ALATSKA TCM"/>
    <n v="320"/>
    <n v="854"/>
    <n v="273280"/>
    <x v="11"/>
    <d v="2022-01-03T00:00:00"/>
    <n v="0"/>
    <x v="3"/>
    <m/>
    <x v="0"/>
    <x v="0"/>
    <x v="1"/>
    <x v="5"/>
  </r>
  <r>
    <n v="4516523897"/>
    <n v="2899632"/>
    <s v="ALATSKA TCM"/>
    <n v="320"/>
    <n v="553"/>
    <n v="176960"/>
    <x v="11"/>
    <d v="2022-01-03T00:00:00"/>
    <n v="0"/>
    <x v="3"/>
    <m/>
    <x v="0"/>
    <x v="0"/>
    <x v="1"/>
    <x v="5"/>
  </r>
  <r>
    <n v="4517257948"/>
    <n v="2899945"/>
    <s v="ALATSKA TCM"/>
    <n v="144"/>
    <n v="1040"/>
    <n v="149760"/>
    <x v="11"/>
    <d v="2022-01-03T00:00:00"/>
    <n v="0"/>
    <x v="3"/>
    <m/>
    <x v="0"/>
    <x v="0"/>
    <x v="1"/>
    <x v="5"/>
  </r>
  <r>
    <n v="4516812301"/>
    <n v="2899475"/>
    <s v="ALATSKA TCM"/>
    <n v="100"/>
    <n v="1058"/>
    <n v="105800"/>
    <x v="11"/>
    <d v="2022-01-03T00:00:00"/>
    <n v="0"/>
    <x v="3"/>
    <m/>
    <x v="0"/>
    <x v="0"/>
    <x v="1"/>
    <x v="5"/>
  </r>
  <r>
    <n v="4516816925"/>
    <n v="2899634"/>
    <s v="ALATSKA TCM"/>
    <n v="320"/>
    <n v="1304"/>
    <n v="417280"/>
    <x v="11"/>
    <d v="2022-01-03T00:00:00"/>
    <n v="0"/>
    <x v="3"/>
    <m/>
    <x v="0"/>
    <x v="0"/>
    <x v="1"/>
    <x v="5"/>
  </r>
  <r>
    <n v="4516832698"/>
    <n v="2899632"/>
    <s v="ALATSKA TCM"/>
    <n v="320"/>
    <n v="1178"/>
    <n v="376960"/>
    <x v="11"/>
    <d v="2022-01-03T00:00:00"/>
    <n v="0"/>
    <x v="3"/>
    <m/>
    <x v="0"/>
    <x v="0"/>
    <x v="1"/>
    <x v="5"/>
  </r>
  <r>
    <n v="4516871929"/>
    <n v="2899478"/>
    <s v="ALATSKA TCM"/>
    <n v="100"/>
    <n v="1329"/>
    <n v="132900"/>
    <x v="11"/>
    <d v="2022-01-03T00:00:00"/>
    <n v="0"/>
    <x v="3"/>
    <m/>
    <x v="0"/>
    <x v="0"/>
    <x v="1"/>
    <x v="5"/>
  </r>
  <r>
    <n v="4516908633"/>
    <n v="4228041"/>
    <s v="ALATSKA TCM"/>
    <n v="270"/>
    <n v="1219"/>
    <n v="329130"/>
    <x v="11"/>
    <d v="2022-01-03T00:00:00"/>
    <n v="0"/>
    <x v="3"/>
    <m/>
    <x v="0"/>
    <x v="0"/>
    <x v="1"/>
    <x v="5"/>
  </r>
  <r>
    <n v="4516918541"/>
    <n v="2899944"/>
    <s v="ALATSKA TCM"/>
    <n v="144"/>
    <n v="932"/>
    <n v="134208"/>
    <x v="11"/>
    <d v="2022-01-03T00:00:00"/>
    <n v="0"/>
    <x v="3"/>
    <m/>
    <x v="0"/>
    <x v="0"/>
    <x v="1"/>
    <x v="5"/>
  </r>
  <r>
    <n v="4516926028"/>
    <n v="2899475"/>
    <s v="ALATSKA TCM"/>
    <n v="100"/>
    <n v="618"/>
    <n v="61800"/>
    <x v="11"/>
    <d v="2022-01-03T00:00:00"/>
    <n v="0"/>
    <x v="3"/>
    <m/>
    <x v="0"/>
    <x v="0"/>
    <x v="1"/>
    <x v="5"/>
  </r>
  <r>
    <n v="4516927191"/>
    <n v="2899478"/>
    <s v="ALATSKA TCM"/>
    <n v="100"/>
    <n v="449"/>
    <n v="44900"/>
    <x v="11"/>
    <d v="2022-01-03T00:00:00"/>
    <n v="0"/>
    <x v="3"/>
    <m/>
    <x v="0"/>
    <x v="0"/>
    <x v="1"/>
    <x v="5"/>
  </r>
  <r>
    <n v="4516947057"/>
    <n v="2903183"/>
    <s v="ALATSKA TCM"/>
    <n v="20"/>
    <n v="1465"/>
    <n v="29300"/>
    <x v="11"/>
    <d v="2022-01-03T00:00:00"/>
    <n v="0"/>
    <x v="3"/>
    <m/>
    <x v="0"/>
    <x v="0"/>
    <x v="1"/>
    <x v="5"/>
  </r>
  <r>
    <n v="4517231796"/>
    <n v="2899478"/>
    <s v="ALATSKA TCM"/>
    <n v="100"/>
    <n v="778"/>
    <n v="77800"/>
    <x v="11"/>
    <d v="2022-01-03T00:00:00"/>
    <n v="0"/>
    <x v="3"/>
    <m/>
    <x v="0"/>
    <x v="0"/>
    <x v="1"/>
    <x v="5"/>
  </r>
  <r>
    <n v="4517235924"/>
    <n v="2903183"/>
    <s v="ALATSKA TCM"/>
    <n v="20"/>
    <n v="790"/>
    <n v="15800"/>
    <x v="11"/>
    <d v="2022-01-03T00:00:00"/>
    <n v="0"/>
    <x v="3"/>
    <m/>
    <x v="0"/>
    <x v="0"/>
    <x v="1"/>
    <x v="5"/>
  </r>
  <r>
    <n v="4517336837"/>
    <n v="2903183"/>
    <s v="ALATSKA TCM"/>
    <n v="20"/>
    <n v="494"/>
    <n v="9880"/>
    <x v="11"/>
    <d v="2022-01-03T00:00:00"/>
    <n v="0"/>
    <x v="3"/>
    <m/>
    <x v="0"/>
    <x v="0"/>
    <x v="1"/>
    <x v="5"/>
  </r>
  <r>
    <n v="4517367725"/>
    <n v="2899945"/>
    <s v="ALATSKA TCM"/>
    <n v="1536"/>
    <n v="358"/>
    <n v="549888"/>
    <x v="11"/>
    <d v="2022-01-03T00:00:00"/>
    <n v="0"/>
    <x v="3"/>
    <m/>
    <x v="0"/>
    <x v="0"/>
    <x v="1"/>
    <x v="5"/>
  </r>
  <r>
    <n v="4517415652"/>
    <n v="2899632"/>
    <s v="ALATSKA TCM"/>
    <n v="160"/>
    <n v="729"/>
    <n v="116640"/>
    <x v="11"/>
    <d v="2022-01-03T00:00:00"/>
    <n v="0"/>
    <x v="3"/>
    <m/>
    <x v="0"/>
    <x v="0"/>
    <x v="1"/>
    <x v="5"/>
  </r>
  <r>
    <n v="4517032759"/>
    <n v="2461389"/>
    <s v="BOOHUYN ASIA"/>
    <n v="200"/>
    <n v="1097"/>
    <n v="219400"/>
    <x v="11"/>
    <d v="2022-01-03T00:00:00"/>
    <n v="0"/>
    <x v="3"/>
    <m/>
    <x v="0"/>
    <x v="0"/>
    <x v="1"/>
    <x v="5"/>
  </r>
  <r>
    <n v="4516872026"/>
    <n v="4196590"/>
    <s v="ALATSKA TCM"/>
    <n v="400"/>
    <n v="1168"/>
    <n v="467200"/>
    <x v="11"/>
    <d v="2022-01-03T00:00:00"/>
    <n v="0"/>
    <x v="3"/>
    <m/>
    <x v="0"/>
    <x v="0"/>
    <x v="1"/>
    <x v="5"/>
  </r>
  <r>
    <n v="4516906519"/>
    <n v="2758193"/>
    <s v="BOOHUYN ASIA"/>
    <n v="51"/>
    <n v="606"/>
    <n v="30906"/>
    <x v="11"/>
    <d v="2022-01-03T00:00:00"/>
    <n v="0"/>
    <x v="3"/>
    <m/>
    <x v="0"/>
    <x v="0"/>
    <x v="1"/>
    <x v="5"/>
  </r>
  <r>
    <n v="4517034229"/>
    <n v="2556834"/>
    <s v="BOOHUYN ASIA"/>
    <n v="24"/>
    <n v="593"/>
    <n v="14232"/>
    <x v="11"/>
    <d v="2022-01-03T00:00:00"/>
    <n v="0"/>
    <x v="3"/>
    <m/>
    <x v="0"/>
    <x v="0"/>
    <x v="1"/>
    <x v="5"/>
  </r>
  <r>
    <n v="4517110193"/>
    <n v="2165271"/>
    <s v="BOOHUYN ASIA"/>
    <n v="48"/>
    <n v="1123"/>
    <n v="53904"/>
    <x v="11"/>
    <d v="2022-01-03T00:00:00"/>
    <n v="0"/>
    <x v="3"/>
    <m/>
    <x v="0"/>
    <x v="0"/>
    <x v="1"/>
    <x v="5"/>
  </r>
  <r>
    <n v="4517152317"/>
    <n v="2556834"/>
    <s v="BOOHUYN ASIA"/>
    <n v="6"/>
    <n v="461"/>
    <n v="2766"/>
    <x v="11"/>
    <d v="2022-01-03T00:00:00"/>
    <n v="0"/>
    <x v="3"/>
    <m/>
    <x v="0"/>
    <x v="0"/>
    <x v="1"/>
    <x v="5"/>
  </r>
  <r>
    <n v="4517160511"/>
    <n v="2758193"/>
    <s v="BOOHUYN ASIA"/>
    <n v="27"/>
    <n v="465"/>
    <n v="12555"/>
    <x v="11"/>
    <d v="2022-01-03T00:00:00"/>
    <n v="0"/>
    <x v="3"/>
    <m/>
    <x v="0"/>
    <x v="0"/>
    <x v="1"/>
    <x v="5"/>
  </r>
  <r>
    <n v="4517176028"/>
    <n v="2467687"/>
    <s v="BOOHUYN ASIA"/>
    <n v="15"/>
    <n v="1173"/>
    <n v="17595"/>
    <x v="11"/>
    <d v="2022-01-03T00:00:00"/>
    <n v="0"/>
    <x v="3"/>
    <m/>
    <x v="0"/>
    <x v="0"/>
    <x v="1"/>
    <x v="5"/>
  </r>
  <r>
    <n v="4517190232"/>
    <n v="2556834"/>
    <s v="BOOHUYN ASIA"/>
    <n v="6"/>
    <n v="1122"/>
    <n v="6732"/>
    <x v="11"/>
    <d v="2022-01-03T00:00:00"/>
    <n v="0"/>
    <x v="3"/>
    <m/>
    <x v="0"/>
    <x v="0"/>
    <x v="1"/>
    <x v="5"/>
  </r>
  <r>
    <n v="4517283337"/>
    <n v="2165271"/>
    <s v="BOOHUYN ASIA"/>
    <n v="144"/>
    <n v="300"/>
    <n v="43200"/>
    <x v="11"/>
    <d v="2022-01-03T00:00:00"/>
    <n v="0"/>
    <x v="3"/>
    <m/>
    <x v="0"/>
    <x v="0"/>
    <x v="1"/>
    <x v="5"/>
  </r>
  <r>
    <n v="4516507317"/>
    <n v="2758193"/>
    <s v="BOOHUYN ASIA"/>
    <n v="48"/>
    <n v="1401"/>
    <n v="67248"/>
    <x v="11"/>
    <d v="2022-01-03T00:00:00"/>
    <n v="0"/>
    <x v="3"/>
    <m/>
    <x v="0"/>
    <x v="0"/>
    <x v="1"/>
    <x v="5"/>
  </r>
  <r>
    <n v="4516522690"/>
    <n v="2467687"/>
    <s v="BOOHUYN ASIA"/>
    <n v="45"/>
    <n v="1337"/>
    <n v="60165"/>
    <x v="11"/>
    <d v="2022-01-03T00:00:00"/>
    <n v="0"/>
    <x v="3"/>
    <m/>
    <x v="0"/>
    <x v="0"/>
    <x v="1"/>
    <x v="5"/>
  </r>
  <r>
    <n v="4516549077"/>
    <n v="2758193"/>
    <s v="BOOHUYN ASIA"/>
    <n v="114"/>
    <n v="803"/>
    <n v="91542"/>
    <x v="11"/>
    <d v="2022-01-03T00:00:00"/>
    <n v="0"/>
    <x v="3"/>
    <m/>
    <x v="0"/>
    <x v="0"/>
    <x v="1"/>
    <x v="5"/>
  </r>
  <r>
    <n v="4516594536"/>
    <n v="2467687"/>
    <s v="ALATSKA TCM"/>
    <n v="460"/>
    <n v="1239"/>
    <n v="569940"/>
    <x v="11"/>
    <d v="2022-01-03T00:00:00"/>
    <n v="0"/>
    <x v="3"/>
    <m/>
    <x v="0"/>
    <x v="0"/>
    <x v="1"/>
    <x v="5"/>
  </r>
  <r>
    <n v="4517066680"/>
    <n v="2165271"/>
    <s v="ALATSKA TCM"/>
    <n v="323"/>
    <n v="439"/>
    <n v="141797"/>
    <x v="11"/>
    <d v="2022-01-03T00:00:00"/>
    <n v="0"/>
    <x v="3"/>
    <m/>
    <x v="0"/>
    <x v="0"/>
    <x v="1"/>
    <x v="5"/>
  </r>
  <r>
    <n v="4516824592"/>
    <n v="2758193"/>
    <s v="ALATSKA TCM"/>
    <n v="360"/>
    <n v="310"/>
    <n v="111600"/>
    <x v="11"/>
    <d v="2022-01-03T00:00:00"/>
    <n v="0"/>
    <x v="3"/>
    <m/>
    <x v="0"/>
    <x v="0"/>
    <x v="1"/>
    <x v="5"/>
  </r>
  <r>
    <n v="4517079273"/>
    <n v="2467687"/>
    <s v="ALATSKA TCM"/>
    <n v="685"/>
    <n v="1027"/>
    <n v="703495"/>
    <x v="11"/>
    <d v="2022-01-03T00:00:00"/>
    <n v="0"/>
    <x v="3"/>
    <m/>
    <x v="0"/>
    <x v="0"/>
    <x v="1"/>
    <x v="5"/>
  </r>
  <r>
    <n v="4517116049"/>
    <n v="2165271"/>
    <s v="ALATSKA TCM"/>
    <n v="484"/>
    <n v="618"/>
    <n v="299112"/>
    <x v="11"/>
    <d v="2022-01-03T00:00:00"/>
    <n v="0"/>
    <x v="3"/>
    <m/>
    <x v="0"/>
    <x v="0"/>
    <x v="1"/>
    <x v="5"/>
  </r>
  <r>
    <n v="4517208030"/>
    <n v="2556834"/>
    <s v="ALATSKA TCM"/>
    <n v="33"/>
    <n v="423"/>
    <n v="13959"/>
    <x v="11"/>
    <d v="2022-01-03T00:00:00"/>
    <n v="0"/>
    <x v="3"/>
    <m/>
    <x v="0"/>
    <x v="0"/>
    <x v="1"/>
    <x v="5"/>
  </r>
  <r>
    <n v="4517420868"/>
    <n v="2758193"/>
    <s v="ALATSKA TCM"/>
    <n v="612"/>
    <n v="957"/>
    <n v="585684"/>
    <x v="11"/>
    <d v="2022-01-03T00:00:00"/>
    <n v="0"/>
    <x v="3"/>
    <m/>
    <x v="0"/>
    <x v="0"/>
    <x v="1"/>
    <x v="5"/>
  </r>
  <r>
    <n v="4517012982"/>
    <n v="1620152"/>
    <s v="BOOHUYN ASIA"/>
    <n v="36"/>
    <n v="978"/>
    <n v="35208"/>
    <x v="11"/>
    <d v="2022-01-03T00:00:00"/>
    <n v="0"/>
    <x v="3"/>
    <m/>
    <x v="0"/>
    <x v="0"/>
    <x v="1"/>
    <x v="5"/>
  </r>
  <r>
    <n v="4517081649"/>
    <n v="1620152"/>
    <s v="BOOHUYN ASIA"/>
    <n v="18"/>
    <n v="1436"/>
    <n v="25848"/>
    <x v="11"/>
    <d v="2022-01-03T00:00:00"/>
    <n v="0"/>
    <x v="3"/>
    <m/>
    <x v="0"/>
    <x v="0"/>
    <x v="1"/>
    <x v="5"/>
  </r>
  <r>
    <n v="4517195627"/>
    <n v="1620152"/>
    <s v="BOOHUYN ASIA"/>
    <n v="18"/>
    <n v="401"/>
    <n v="7218"/>
    <x v="11"/>
    <d v="2022-01-03T00:00:00"/>
    <n v="0"/>
    <x v="3"/>
    <m/>
    <x v="0"/>
    <x v="0"/>
    <x v="1"/>
    <x v="5"/>
  </r>
  <r>
    <n v="4517038527"/>
    <n v="2958114"/>
    <s v="ALATSKA TCM"/>
    <n v="66"/>
    <n v="672"/>
    <n v="44352"/>
    <x v="11"/>
    <d v="2022-01-03T00:00:00"/>
    <n v="0"/>
    <x v="3"/>
    <m/>
    <x v="0"/>
    <x v="0"/>
    <x v="1"/>
    <x v="5"/>
  </r>
  <r>
    <n v="4516855217"/>
    <n v="1620152"/>
    <s v="ALATSKA TCM"/>
    <n v="54"/>
    <n v="462"/>
    <n v="24948"/>
    <x v="11"/>
    <d v="2022-01-03T00:00:00"/>
    <n v="0"/>
    <x v="3"/>
    <m/>
    <x v="0"/>
    <x v="0"/>
    <x v="1"/>
    <x v="5"/>
  </r>
  <r>
    <n v="4516864003"/>
    <n v="2958114"/>
    <s v="ALATSKA TCM"/>
    <n v="54"/>
    <n v="712"/>
    <n v="38448"/>
    <x v="11"/>
    <d v="2022-01-03T00:00:00"/>
    <n v="0"/>
    <x v="3"/>
    <m/>
    <x v="0"/>
    <x v="0"/>
    <x v="1"/>
    <x v="5"/>
  </r>
  <r>
    <n v="4517157511"/>
    <n v="2884301"/>
    <s v="ALATSKA TCM"/>
    <n v="195"/>
    <n v="611"/>
    <n v="119145"/>
    <x v="11"/>
    <d v="2022-01-03T00:00:00"/>
    <n v="0"/>
    <x v="3"/>
    <m/>
    <x v="0"/>
    <x v="0"/>
    <x v="1"/>
    <x v="5"/>
  </r>
  <r>
    <n v="4517166495"/>
    <n v="2884301"/>
    <s v="ALATSKA TCM"/>
    <n v="810"/>
    <n v="1156"/>
    <n v="936360"/>
    <x v="11"/>
    <d v="2022-01-03T00:00:00"/>
    <n v="0"/>
    <x v="3"/>
    <m/>
    <x v="0"/>
    <x v="0"/>
    <x v="1"/>
    <x v="5"/>
  </r>
  <r>
    <n v="4517167254"/>
    <n v="2958114"/>
    <s v="ALATSKA TCM"/>
    <n v="264"/>
    <n v="540"/>
    <n v="142560"/>
    <x v="11"/>
    <d v="2022-01-03T00:00:00"/>
    <n v="0"/>
    <x v="3"/>
    <m/>
    <x v="0"/>
    <x v="0"/>
    <x v="1"/>
    <x v="5"/>
  </r>
  <r>
    <n v="4517255627"/>
    <n v="2752324"/>
    <s v="ALATSKA TCM"/>
    <n v="600"/>
    <n v="796"/>
    <n v="477600"/>
    <x v="11"/>
    <d v="2022-01-03T00:00:00"/>
    <n v="0"/>
    <x v="3"/>
    <m/>
    <x v="0"/>
    <x v="0"/>
    <x v="1"/>
    <x v="5"/>
  </r>
  <r>
    <n v="4517150651"/>
    <n v="4492204"/>
    <s v="ALATSKA TCM"/>
    <n v="108"/>
    <n v="849"/>
    <n v="91692"/>
    <x v="12"/>
    <d v="2022-01-03T00:00:00"/>
    <n v="14"/>
    <x v="0"/>
    <s v="OTHER"/>
    <x v="0"/>
    <x v="0"/>
    <x v="1"/>
    <x v="5"/>
  </r>
  <r>
    <n v="4517155227"/>
    <n v="4492204"/>
    <s v="ALATSKA TCM"/>
    <n v="12"/>
    <n v="579"/>
    <n v="6948"/>
    <x v="12"/>
    <d v="2022-01-03T00:00:00"/>
    <n v="14"/>
    <x v="0"/>
    <s v="OTHER"/>
    <x v="0"/>
    <x v="0"/>
    <x v="1"/>
    <x v="5"/>
  </r>
  <r>
    <n v="4516942493"/>
    <n v="4403290"/>
    <s v="ALATSKA TCM"/>
    <n v="40"/>
    <n v="1105"/>
    <n v="44200"/>
    <x v="13"/>
    <d v="2022-01-03T00:00:00"/>
    <n v="49"/>
    <x v="0"/>
    <s v="OTHER"/>
    <x v="0"/>
    <x v="0"/>
    <x v="1"/>
    <x v="6"/>
  </r>
  <r>
    <n v="4517171074"/>
    <n v="4403290"/>
    <s v="ALATSKA TCM"/>
    <n v="112"/>
    <n v="969"/>
    <n v="108528"/>
    <x v="13"/>
    <d v="2022-01-03T00:00:00"/>
    <n v="49"/>
    <x v="0"/>
    <s v="OTHER"/>
    <x v="0"/>
    <x v="0"/>
    <x v="1"/>
    <x v="6"/>
  </r>
  <r>
    <n v="4516564102"/>
    <n v="4013293"/>
    <s v="ALATSKA TCM"/>
    <n v="60"/>
    <n v="805"/>
    <n v="48300"/>
    <x v="14"/>
    <d v="2022-01-03T00:00:00"/>
    <n v="8"/>
    <x v="0"/>
    <s v="OTHER"/>
    <x v="0"/>
    <x v="0"/>
    <x v="1"/>
    <x v="5"/>
  </r>
  <r>
    <n v="4516871098"/>
    <n v="2778179"/>
    <s v="ALATSKA TCM"/>
    <n v="480"/>
    <n v="1262"/>
    <n v="605760"/>
    <x v="11"/>
    <d v="2022-01-03T00:00:00"/>
    <n v="0"/>
    <x v="3"/>
    <m/>
    <x v="0"/>
    <x v="0"/>
    <x v="1"/>
    <x v="5"/>
  </r>
  <r>
    <n v="4516558374"/>
    <n v="4333116"/>
    <s v="ALATSKA TCM"/>
    <n v="21"/>
    <n v="1089"/>
    <n v="22869"/>
    <x v="11"/>
    <d v="2022-01-03T00:00:00"/>
    <n v="0"/>
    <x v="3"/>
    <m/>
    <x v="0"/>
    <x v="0"/>
    <x v="1"/>
    <x v="5"/>
  </r>
  <r>
    <n v="4517033849"/>
    <n v="2487052"/>
    <s v="BOOHUYN ASIA"/>
    <n v="1590"/>
    <n v="1171"/>
    <n v="1861890"/>
    <x v="11"/>
    <d v="2022-01-03T00:00:00"/>
    <n v="0"/>
    <x v="3"/>
    <m/>
    <x v="0"/>
    <x v="0"/>
    <x v="1"/>
    <x v="5"/>
  </r>
  <r>
    <n v="4517416797"/>
    <n v="4455906"/>
    <s v="ALATSKA TCM"/>
    <n v="120"/>
    <n v="752"/>
    <n v="90240"/>
    <x v="11"/>
    <d v="2022-01-03T00:00:00"/>
    <n v="0"/>
    <x v="3"/>
    <m/>
    <x v="0"/>
    <x v="0"/>
    <x v="1"/>
    <x v="5"/>
  </r>
  <r>
    <n v="4517370429"/>
    <n v="4455281"/>
    <s v="ALATSKA TCM"/>
    <n v="90"/>
    <n v="320"/>
    <n v="28800"/>
    <x v="15"/>
    <d v="2022-01-03T00:00:00"/>
    <n v="112"/>
    <x v="0"/>
    <s v="OTHER"/>
    <x v="0"/>
    <x v="0"/>
    <x v="0"/>
    <x v="0"/>
  </r>
  <r>
    <n v="4517358025"/>
    <n v="4333114"/>
    <s v="ALATSKA TCM"/>
    <n v="336"/>
    <n v="481"/>
    <n v="161616"/>
    <x v="11"/>
    <d v="2022-01-03T00:00:00"/>
    <n v="0"/>
    <x v="3"/>
    <m/>
    <x v="0"/>
    <x v="0"/>
    <x v="1"/>
    <x v="5"/>
  </r>
  <r>
    <n v="4517028567"/>
    <n v="2487053"/>
    <s v="BOOHUYN ASIA"/>
    <n v="3480"/>
    <n v="870"/>
    <n v="3027600"/>
    <x v="11"/>
    <d v="2022-01-03T00:00:00"/>
    <n v="0"/>
    <x v="3"/>
    <m/>
    <x v="0"/>
    <x v="0"/>
    <x v="1"/>
    <x v="5"/>
  </r>
  <r>
    <n v="4517409301"/>
    <n v="4333116"/>
    <s v="ALATSKA TCM"/>
    <n v="441"/>
    <n v="489"/>
    <n v="215649"/>
    <x v="11"/>
    <d v="2022-01-03T00:00:00"/>
    <n v="0"/>
    <x v="3"/>
    <m/>
    <x v="0"/>
    <x v="0"/>
    <x v="1"/>
    <x v="5"/>
  </r>
  <r>
    <n v="4516548274"/>
    <n v="4333113"/>
    <s v="ALATSKA TCM"/>
    <n v="105"/>
    <n v="1242"/>
    <n v="130410"/>
    <x v="11"/>
    <d v="2022-01-03T00:00:00"/>
    <n v="0"/>
    <x v="3"/>
    <m/>
    <x v="0"/>
    <x v="0"/>
    <x v="1"/>
    <x v="5"/>
  </r>
  <r>
    <n v="4517204312"/>
    <n v="2487052"/>
    <s v="BOOHUYN ASIA"/>
    <n v="150"/>
    <n v="1377"/>
    <n v="206550"/>
    <x v="11"/>
    <d v="2022-01-03T00:00:00"/>
    <n v="0"/>
    <x v="3"/>
    <m/>
    <x v="0"/>
    <x v="0"/>
    <x v="1"/>
    <x v="5"/>
  </r>
  <r>
    <n v="4517337596"/>
    <n v="2725582"/>
    <s v="BOOHUYN ASIA"/>
    <n v="150"/>
    <n v="1228"/>
    <n v="184200"/>
    <x v="11"/>
    <d v="2022-01-03T00:00:00"/>
    <n v="0"/>
    <x v="3"/>
    <m/>
    <x v="0"/>
    <x v="0"/>
    <x v="1"/>
    <x v="5"/>
  </r>
  <r>
    <n v="4516871493"/>
    <n v="2162035"/>
    <s v="ALATSKA TCM"/>
    <n v="120"/>
    <n v="1344"/>
    <n v="161280"/>
    <x v="11"/>
    <d v="2022-01-03T00:00:00"/>
    <n v="0"/>
    <x v="3"/>
    <m/>
    <x v="0"/>
    <x v="0"/>
    <x v="1"/>
    <x v="5"/>
  </r>
  <r>
    <n v="4516876180"/>
    <n v="4455906"/>
    <s v="ALATSKA TCM"/>
    <n v="204"/>
    <n v="463"/>
    <n v="94452"/>
    <x v="11"/>
    <d v="2022-01-03T00:00:00"/>
    <n v="0"/>
    <x v="3"/>
    <m/>
    <x v="0"/>
    <x v="0"/>
    <x v="1"/>
    <x v="5"/>
  </r>
  <r>
    <n v="4517250339"/>
    <n v="2778106"/>
    <s v="ALATSKA TCM"/>
    <n v="864"/>
    <n v="511"/>
    <n v="441504"/>
    <x v="11"/>
    <d v="2022-01-03T00:00:00"/>
    <n v="0"/>
    <x v="3"/>
    <m/>
    <x v="0"/>
    <x v="0"/>
    <x v="1"/>
    <x v="5"/>
  </r>
  <r>
    <n v="4516564306"/>
    <n v="2663481"/>
    <s v="ALATSKA TCM"/>
    <n v="345"/>
    <n v="1132"/>
    <n v="390540"/>
    <x v="11"/>
    <d v="2022-01-03T00:00:00"/>
    <n v="0"/>
    <x v="3"/>
    <m/>
    <x v="0"/>
    <x v="0"/>
    <x v="1"/>
    <x v="5"/>
  </r>
  <r>
    <n v="4517328954"/>
    <n v="2162036"/>
    <s v="ALATSKA TCM"/>
    <n v="60"/>
    <n v="1094"/>
    <n v="65640"/>
    <x v="11"/>
    <d v="2022-01-03T00:00:00"/>
    <n v="0"/>
    <x v="3"/>
    <m/>
    <x v="0"/>
    <x v="0"/>
    <x v="1"/>
    <x v="5"/>
  </r>
  <r>
    <n v="4517421737"/>
    <n v="2487053"/>
    <s v="ALATSKA TCM"/>
    <n v="43830"/>
    <n v="1120"/>
    <n v="49089600"/>
    <x v="11"/>
    <d v="2022-01-03T00:00:00"/>
    <n v="0"/>
    <x v="3"/>
    <m/>
    <x v="0"/>
    <x v="0"/>
    <x v="1"/>
    <x v="5"/>
  </r>
  <r>
    <n v="4516876006"/>
    <n v="4455906"/>
    <s v="ALATSKA TCM"/>
    <n v="24"/>
    <n v="1065"/>
    <n v="25560"/>
    <x v="11"/>
    <d v="2022-01-03T00:00:00"/>
    <n v="0"/>
    <x v="3"/>
    <m/>
    <x v="0"/>
    <x v="0"/>
    <x v="1"/>
    <x v="5"/>
  </r>
  <r>
    <n v="4516558376"/>
    <n v="4455906"/>
    <s v="ALATSKA TCM"/>
    <n v="156"/>
    <n v="1271"/>
    <n v="198276"/>
    <x v="11"/>
    <d v="2022-01-03T00:00:00"/>
    <n v="0"/>
    <x v="3"/>
    <m/>
    <x v="0"/>
    <x v="0"/>
    <x v="1"/>
    <x v="5"/>
  </r>
  <r>
    <n v="4516552226"/>
    <n v="4013305"/>
    <s v="ALATSKA TCM"/>
    <n v="276"/>
    <n v="1181"/>
    <n v="325956"/>
    <x v="11"/>
    <d v="2022-01-03T00:00:00"/>
    <n v="0"/>
    <x v="3"/>
    <m/>
    <x v="0"/>
    <x v="0"/>
    <x v="1"/>
    <x v="5"/>
  </r>
  <r>
    <n v="4517137847"/>
    <n v="4287388"/>
    <s v="ALATSKA TCM"/>
    <n v="96"/>
    <n v="594"/>
    <n v="57024"/>
    <x v="11"/>
    <d v="2022-01-03T00:00:00"/>
    <n v="0"/>
    <x v="3"/>
    <m/>
    <x v="0"/>
    <x v="0"/>
    <x v="1"/>
    <x v="5"/>
  </r>
  <r>
    <n v="4516110421"/>
    <n v="2044651"/>
    <s v="ALATSKA TCM"/>
    <n v="108000"/>
    <n v="1154"/>
    <n v="124632000"/>
    <x v="11"/>
    <d v="2022-01-03T00:00:00"/>
    <n v="0"/>
    <x v="3"/>
    <m/>
    <x v="0"/>
    <x v="0"/>
    <x v="1"/>
    <x v="5"/>
  </r>
  <r>
    <n v="4517312078"/>
    <n v="2162035"/>
    <s v="ALATSKA TCM"/>
    <n v="240"/>
    <n v="1339"/>
    <n v="321360"/>
    <x v="11"/>
    <d v="2022-01-03T00:00:00"/>
    <n v="0"/>
    <x v="3"/>
    <m/>
    <x v="0"/>
    <x v="0"/>
    <x v="1"/>
    <x v="5"/>
  </r>
  <r>
    <n v="4516428222"/>
    <n v="2903183"/>
    <s v="ALATSKA TCM"/>
    <n v="740"/>
    <n v="1076"/>
    <n v="796240"/>
    <x v="11"/>
    <d v="2022-01-04T00:00:00"/>
    <n v="-1"/>
    <x v="3"/>
    <m/>
    <x v="0"/>
    <x v="0"/>
    <x v="1"/>
    <x v="5"/>
  </r>
  <r>
    <n v="4516443540"/>
    <n v="4228041"/>
    <s v="ALATSKA TCM"/>
    <n v="1260"/>
    <n v="1194"/>
    <n v="1504440"/>
    <x v="11"/>
    <d v="2022-01-04T00:00:00"/>
    <n v="-1"/>
    <x v="3"/>
    <m/>
    <x v="0"/>
    <x v="0"/>
    <x v="1"/>
    <x v="5"/>
  </r>
  <r>
    <n v="4516467075"/>
    <n v="2899944"/>
    <s v="ALATSKA TCM"/>
    <n v="960"/>
    <n v="909"/>
    <n v="872640"/>
    <x v="11"/>
    <d v="2022-01-04T00:00:00"/>
    <n v="-1"/>
    <x v="3"/>
    <m/>
    <x v="0"/>
    <x v="0"/>
    <x v="1"/>
    <x v="5"/>
  </r>
  <r>
    <n v="4516574064"/>
    <n v="4228041"/>
    <s v="ALATSKA TCM"/>
    <n v="360"/>
    <n v="1240"/>
    <n v="446400"/>
    <x v="11"/>
    <d v="2022-01-04T00:00:00"/>
    <n v="-1"/>
    <x v="3"/>
    <m/>
    <x v="0"/>
    <x v="0"/>
    <x v="1"/>
    <x v="5"/>
  </r>
  <r>
    <n v="4516749040"/>
    <n v="2903183"/>
    <s v="ALATSKA TCM"/>
    <n v="20"/>
    <n v="634"/>
    <n v="12680"/>
    <x v="11"/>
    <d v="2022-01-04T00:00:00"/>
    <n v="-1"/>
    <x v="3"/>
    <m/>
    <x v="0"/>
    <x v="0"/>
    <x v="1"/>
    <x v="5"/>
  </r>
  <r>
    <n v="4517394159"/>
    <n v="2899475"/>
    <s v="ALATSKA TCM"/>
    <n v="200"/>
    <n v="576"/>
    <n v="115200"/>
    <x v="11"/>
    <d v="2022-01-04T00:00:00"/>
    <n v="-1"/>
    <x v="3"/>
    <m/>
    <x v="0"/>
    <x v="0"/>
    <x v="1"/>
    <x v="5"/>
  </r>
  <r>
    <n v="4516737164"/>
    <n v="4196590"/>
    <s v="BOOHUYN ASIA"/>
    <n v="1800"/>
    <n v="492"/>
    <n v="885600"/>
    <x v="11"/>
    <d v="2022-01-04T00:00:00"/>
    <n v="-1"/>
    <x v="3"/>
    <m/>
    <x v="0"/>
    <x v="0"/>
    <x v="1"/>
    <x v="5"/>
  </r>
  <r>
    <n v="4517385685"/>
    <n v="2461389"/>
    <s v="ALATSKA TCM"/>
    <n v="400"/>
    <n v="978"/>
    <n v="391200"/>
    <x v="11"/>
    <d v="2022-01-04T00:00:00"/>
    <n v="-1"/>
    <x v="3"/>
    <m/>
    <x v="0"/>
    <x v="0"/>
    <x v="1"/>
    <x v="5"/>
  </r>
  <r>
    <n v="4516572279"/>
    <n v="2467687"/>
    <s v="ALATSKA TCM"/>
    <n v="420"/>
    <n v="1089"/>
    <n v="457380"/>
    <x v="11"/>
    <d v="2022-01-04T00:00:00"/>
    <n v="-1"/>
    <x v="3"/>
    <m/>
    <x v="0"/>
    <x v="0"/>
    <x v="1"/>
    <x v="5"/>
  </r>
  <r>
    <n v="4516451048"/>
    <n v="4327058"/>
    <s v="BOOHUYN ASIA"/>
    <n v="82"/>
    <n v="1142"/>
    <n v="93644"/>
    <x v="6"/>
    <d v="2022-01-04T00:00:00"/>
    <n v="153"/>
    <x v="0"/>
    <s v="OTHER"/>
    <x v="0"/>
    <x v="0"/>
    <x v="0"/>
    <x v="2"/>
  </r>
  <r>
    <n v="4517367489"/>
    <n v="4013297"/>
    <s v="ALATSKA TCM"/>
    <n v="4005"/>
    <n v="943"/>
    <n v="3776715"/>
    <x v="16"/>
    <d v="2022-01-04T00:00:00"/>
    <n v="35"/>
    <x v="0"/>
    <s v="OTHER"/>
    <x v="0"/>
    <x v="0"/>
    <x v="1"/>
    <x v="6"/>
  </r>
  <r>
    <n v="4517119609"/>
    <n v="4013305"/>
    <s v="ALATSKA TCM"/>
    <n v="300"/>
    <n v="1087"/>
    <n v="326100"/>
    <x v="17"/>
    <d v="2022-01-04T00:00:00"/>
    <n v="2"/>
    <x v="3"/>
    <m/>
    <x v="0"/>
    <x v="0"/>
    <x v="1"/>
    <x v="5"/>
  </r>
  <r>
    <n v="4516955979"/>
    <n v="4333114"/>
    <s v="ALATSKA TCM"/>
    <n v="735"/>
    <n v="347"/>
    <n v="255045"/>
    <x v="11"/>
    <d v="2022-01-04T00:00:00"/>
    <n v="-1"/>
    <x v="3"/>
    <m/>
    <x v="0"/>
    <x v="0"/>
    <x v="1"/>
    <x v="5"/>
  </r>
  <r>
    <n v="4516653866"/>
    <n v="4455281"/>
    <s v="ALATSKA TCM"/>
    <n v="1800"/>
    <n v="1117"/>
    <n v="2010600"/>
    <x v="11"/>
    <d v="2022-01-04T00:00:00"/>
    <n v="-1"/>
    <x v="3"/>
    <m/>
    <x v="0"/>
    <x v="0"/>
    <x v="1"/>
    <x v="5"/>
  </r>
  <r>
    <n v="4516997585"/>
    <n v="2765851"/>
    <s v="ALATSKA TCM"/>
    <n v="1328"/>
    <n v="486"/>
    <n v="645408"/>
    <x v="11"/>
    <d v="2022-01-04T00:00:00"/>
    <n v="-1"/>
    <x v="3"/>
    <m/>
    <x v="0"/>
    <x v="0"/>
    <x v="1"/>
    <x v="5"/>
  </r>
  <r>
    <n v="4516692539"/>
    <n v="4013297"/>
    <s v="ALATSKA TCM"/>
    <n v="150"/>
    <n v="1197"/>
    <n v="179550"/>
    <x v="12"/>
    <d v="2022-01-04T00:00:00"/>
    <n v="13"/>
    <x v="0"/>
    <s v="OTHER"/>
    <x v="0"/>
    <x v="0"/>
    <x v="1"/>
    <x v="5"/>
  </r>
  <r>
    <n v="4516750380"/>
    <n v="4455280"/>
    <s v="ALATSKA TCM"/>
    <n v="480"/>
    <n v="718"/>
    <n v="344640"/>
    <x v="11"/>
    <d v="2022-01-04T00:00:00"/>
    <n v="-1"/>
    <x v="3"/>
    <m/>
    <x v="0"/>
    <x v="0"/>
    <x v="1"/>
    <x v="5"/>
  </r>
  <r>
    <n v="4516714050"/>
    <n v="2779817"/>
    <s v="ALATSKA TCM"/>
    <n v="480"/>
    <n v="319"/>
    <n v="153120"/>
    <x v="9"/>
    <d v="2022-01-04T00:00:00"/>
    <n v="-8"/>
    <x v="2"/>
    <m/>
    <x v="0"/>
    <x v="1"/>
    <x v="2"/>
    <x v="4"/>
  </r>
  <r>
    <n v="4516642142"/>
    <n v="4455298"/>
    <s v="ALATSKA TCM"/>
    <n v="480"/>
    <n v="693"/>
    <n v="332640"/>
    <x v="11"/>
    <d v="2022-01-04T00:00:00"/>
    <n v="-1"/>
    <x v="3"/>
    <m/>
    <x v="0"/>
    <x v="0"/>
    <x v="1"/>
    <x v="5"/>
  </r>
  <r>
    <n v="4516652681"/>
    <n v="4013305"/>
    <s v="ALATSKA TCM"/>
    <n v="276"/>
    <n v="1402"/>
    <n v="386952"/>
    <x v="11"/>
    <d v="2022-01-04T00:00:00"/>
    <n v="-1"/>
    <x v="3"/>
    <m/>
    <x v="0"/>
    <x v="0"/>
    <x v="1"/>
    <x v="5"/>
  </r>
  <r>
    <n v="4516664034"/>
    <n v="4335235"/>
    <s v="ALATSKA TCM"/>
    <n v="240"/>
    <n v="317"/>
    <n v="76080"/>
    <x v="11"/>
    <d v="2022-01-04T00:00:00"/>
    <n v="-1"/>
    <x v="3"/>
    <m/>
    <x v="0"/>
    <x v="0"/>
    <x v="1"/>
    <x v="5"/>
  </r>
  <r>
    <n v="4516833472"/>
    <n v="2765851"/>
    <s v="ALATSKA TCM"/>
    <n v="160"/>
    <n v="395"/>
    <n v="63200"/>
    <x v="11"/>
    <d v="2022-01-04T00:00:00"/>
    <n v="-1"/>
    <x v="3"/>
    <m/>
    <x v="0"/>
    <x v="0"/>
    <x v="1"/>
    <x v="5"/>
  </r>
  <r>
    <n v="4516995908"/>
    <n v="4454507"/>
    <s v="ALATSKA TCM"/>
    <n v="6120"/>
    <n v="719"/>
    <n v="4400280"/>
    <x v="11"/>
    <d v="2022-01-04T00:00:00"/>
    <n v="-1"/>
    <x v="3"/>
    <m/>
    <x v="0"/>
    <x v="0"/>
    <x v="1"/>
    <x v="5"/>
  </r>
  <r>
    <n v="4516749041"/>
    <n v="2903183"/>
    <s v="ALATSKA TCM"/>
    <n v="20"/>
    <n v="1425"/>
    <n v="28500"/>
    <x v="11"/>
    <d v="2022-01-05T00:00:00"/>
    <n v="-2"/>
    <x v="3"/>
    <m/>
    <x v="0"/>
    <x v="0"/>
    <x v="1"/>
    <x v="5"/>
  </r>
  <r>
    <n v="4516672911"/>
    <n v="2663481"/>
    <s v="ALATSKA TCM"/>
    <n v="240"/>
    <n v="1365"/>
    <n v="327600"/>
    <x v="11"/>
    <d v="2022-01-05T00:00:00"/>
    <n v="-2"/>
    <x v="3"/>
    <m/>
    <x v="0"/>
    <x v="0"/>
    <x v="1"/>
    <x v="5"/>
  </r>
  <r>
    <n v="4516676445"/>
    <n v="2487061"/>
    <s v="ALATSKA TCM"/>
    <n v="180"/>
    <n v="1158"/>
    <n v="208440"/>
    <x v="9"/>
    <d v="2022-01-05T00:00:00"/>
    <n v="-9"/>
    <x v="2"/>
    <m/>
    <x v="0"/>
    <x v="1"/>
    <x v="2"/>
    <x v="4"/>
  </r>
  <r>
    <n v="4516702395"/>
    <n v="2487053"/>
    <s v="ALATSKA TCM"/>
    <n v="420"/>
    <n v="951"/>
    <n v="399420"/>
    <x v="9"/>
    <d v="2022-01-05T00:00:00"/>
    <n v="-9"/>
    <x v="2"/>
    <m/>
    <x v="0"/>
    <x v="1"/>
    <x v="2"/>
    <x v="4"/>
  </r>
  <r>
    <n v="4516669050"/>
    <n v="4013293"/>
    <s v="ALATSKA TCM"/>
    <n v="165"/>
    <n v="1213"/>
    <n v="200145"/>
    <x v="18"/>
    <d v="2022-01-05T00:00:00"/>
    <n v="5"/>
    <x v="0"/>
    <s v="OTHER"/>
    <x v="0"/>
    <x v="0"/>
    <x v="1"/>
    <x v="5"/>
  </r>
  <r>
    <n v="4517100669"/>
    <n v="2899944"/>
    <s v="ALATSKA TCM"/>
    <n v="48"/>
    <n v="1306"/>
    <n v="62688"/>
    <x v="17"/>
    <d v="2022-01-06T00:00:00"/>
    <n v="0"/>
    <x v="3"/>
    <m/>
    <x v="0"/>
    <x v="0"/>
    <x v="1"/>
    <x v="5"/>
  </r>
  <r>
    <n v="4516985214"/>
    <n v="2903184"/>
    <s v="ALATSKA TCM"/>
    <n v="40"/>
    <n v="405"/>
    <n v="16200"/>
    <x v="17"/>
    <d v="2022-01-06T00:00:00"/>
    <n v="0"/>
    <x v="3"/>
    <m/>
    <x v="0"/>
    <x v="0"/>
    <x v="1"/>
    <x v="5"/>
  </r>
  <r>
    <n v="4516985658"/>
    <n v="2903189"/>
    <s v="ALATSKA TCM"/>
    <n v="30"/>
    <n v="1029"/>
    <n v="30870"/>
    <x v="17"/>
    <d v="2022-01-06T00:00:00"/>
    <n v="0"/>
    <x v="3"/>
    <m/>
    <x v="0"/>
    <x v="0"/>
    <x v="1"/>
    <x v="5"/>
  </r>
  <r>
    <n v="4517027119"/>
    <n v="2903183"/>
    <s v="ALATSKA TCM"/>
    <n v="20"/>
    <n v="1447"/>
    <n v="28940"/>
    <x v="17"/>
    <d v="2022-01-06T00:00:00"/>
    <n v="0"/>
    <x v="3"/>
    <m/>
    <x v="0"/>
    <x v="0"/>
    <x v="1"/>
    <x v="5"/>
  </r>
  <r>
    <n v="4517190460"/>
    <n v="2903184"/>
    <s v="ALATSKA TCM"/>
    <n v="20"/>
    <n v="1271"/>
    <n v="25420"/>
    <x v="17"/>
    <d v="2022-01-06T00:00:00"/>
    <n v="0"/>
    <x v="3"/>
    <m/>
    <x v="0"/>
    <x v="0"/>
    <x v="1"/>
    <x v="5"/>
  </r>
  <r>
    <n v="4516471524"/>
    <n v="2899475"/>
    <s v="ALATSKA TCM"/>
    <n v="100"/>
    <n v="1169"/>
    <n v="116900"/>
    <x v="17"/>
    <d v="2022-01-06T00:00:00"/>
    <n v="0"/>
    <x v="3"/>
    <m/>
    <x v="0"/>
    <x v="0"/>
    <x v="1"/>
    <x v="5"/>
  </r>
  <r>
    <n v="4516498739"/>
    <n v="2899631"/>
    <s v="ALATSKA TCM"/>
    <n v="640"/>
    <n v="776"/>
    <n v="496640"/>
    <x v="17"/>
    <d v="2022-01-06T00:00:00"/>
    <n v="0"/>
    <x v="3"/>
    <m/>
    <x v="0"/>
    <x v="0"/>
    <x v="1"/>
    <x v="5"/>
  </r>
  <r>
    <n v="4516515474"/>
    <n v="2899632"/>
    <s v="ALATSKA TCM"/>
    <n v="320"/>
    <n v="819"/>
    <n v="262080"/>
    <x v="17"/>
    <d v="2022-01-06T00:00:00"/>
    <n v="0"/>
    <x v="3"/>
    <m/>
    <x v="0"/>
    <x v="0"/>
    <x v="1"/>
    <x v="5"/>
  </r>
  <r>
    <n v="4516521535"/>
    <n v="2899634"/>
    <s v="ALATSKA TCM"/>
    <n v="640"/>
    <n v="1374"/>
    <n v="879360"/>
    <x v="17"/>
    <d v="2022-01-06T00:00:00"/>
    <n v="0"/>
    <x v="3"/>
    <m/>
    <x v="0"/>
    <x v="0"/>
    <x v="1"/>
    <x v="5"/>
  </r>
  <r>
    <n v="4517358760"/>
    <n v="2899945"/>
    <s v="ALATSKA TCM"/>
    <n v="816"/>
    <n v="1188"/>
    <n v="969408"/>
    <x v="17"/>
    <d v="2022-01-06T00:00:00"/>
    <n v="0"/>
    <x v="3"/>
    <m/>
    <x v="0"/>
    <x v="0"/>
    <x v="1"/>
    <x v="5"/>
  </r>
  <r>
    <n v="4517410260"/>
    <n v="2903184"/>
    <s v="ALATSKA TCM"/>
    <n v="60"/>
    <n v="869"/>
    <n v="52140"/>
    <x v="17"/>
    <d v="2022-01-06T00:00:00"/>
    <n v="0"/>
    <x v="3"/>
    <m/>
    <x v="0"/>
    <x v="0"/>
    <x v="1"/>
    <x v="5"/>
  </r>
  <r>
    <n v="4517418652"/>
    <n v="2899632"/>
    <s v="ALATSKA TCM"/>
    <n v="320"/>
    <n v="871"/>
    <n v="278720"/>
    <x v="17"/>
    <d v="2022-01-06T00:00:00"/>
    <n v="0"/>
    <x v="3"/>
    <m/>
    <x v="0"/>
    <x v="0"/>
    <x v="1"/>
    <x v="5"/>
  </r>
  <r>
    <n v="4517382917"/>
    <n v="4451121"/>
    <s v="ALATSKA TCM"/>
    <n v="20"/>
    <n v="659"/>
    <n v="13180"/>
    <x v="19"/>
    <d v="2022-01-06T00:00:00"/>
    <n v="77"/>
    <x v="0"/>
    <s v="OTHER"/>
    <x v="0"/>
    <x v="0"/>
    <x v="1"/>
    <x v="3"/>
  </r>
  <r>
    <n v="4517300922"/>
    <n v="2923264"/>
    <s v="ALATSKA TCM"/>
    <n v="280"/>
    <n v="459"/>
    <n v="128520"/>
    <x v="17"/>
    <d v="2022-01-06T00:00:00"/>
    <n v="0"/>
    <x v="3"/>
    <m/>
    <x v="0"/>
    <x v="0"/>
    <x v="1"/>
    <x v="5"/>
  </r>
  <r>
    <n v="4517025173"/>
    <n v="4196590"/>
    <s v="ALATSKA TCM"/>
    <n v="200"/>
    <n v="1457"/>
    <n v="291400"/>
    <x v="17"/>
    <d v="2022-01-06T00:00:00"/>
    <n v="0"/>
    <x v="3"/>
    <m/>
    <x v="0"/>
    <x v="0"/>
    <x v="1"/>
    <x v="5"/>
  </r>
  <r>
    <n v="4517417552"/>
    <n v="2461389"/>
    <s v="ALATSKA TCM"/>
    <n v="200"/>
    <n v="968"/>
    <n v="193600"/>
    <x v="17"/>
    <d v="2022-01-06T00:00:00"/>
    <n v="0"/>
    <x v="3"/>
    <m/>
    <x v="0"/>
    <x v="0"/>
    <x v="1"/>
    <x v="5"/>
  </r>
  <r>
    <n v="4516646821"/>
    <n v="2467687"/>
    <s v="ALATSKA TCM"/>
    <n v="130"/>
    <n v="1165"/>
    <n v="151450"/>
    <x v="17"/>
    <d v="2022-01-06T00:00:00"/>
    <n v="0"/>
    <x v="3"/>
    <m/>
    <x v="0"/>
    <x v="0"/>
    <x v="1"/>
    <x v="5"/>
  </r>
  <r>
    <n v="4517329016"/>
    <n v="2758193"/>
    <s v="ALATSKA TCM"/>
    <n v="27"/>
    <n v="725"/>
    <n v="19575"/>
    <x v="17"/>
    <d v="2022-01-06T00:00:00"/>
    <n v="0"/>
    <x v="3"/>
    <m/>
    <x v="0"/>
    <x v="0"/>
    <x v="1"/>
    <x v="5"/>
  </r>
  <r>
    <n v="4517349069"/>
    <n v="2758193"/>
    <s v="ALATSKA TCM"/>
    <n v="258"/>
    <n v="845"/>
    <n v="218010"/>
    <x v="17"/>
    <d v="2022-01-06T00:00:00"/>
    <n v="0"/>
    <x v="3"/>
    <m/>
    <x v="0"/>
    <x v="0"/>
    <x v="1"/>
    <x v="5"/>
  </r>
  <r>
    <n v="4517349142"/>
    <n v="2758193"/>
    <s v="ALATSKA TCM"/>
    <n v="144"/>
    <n v="1469"/>
    <n v="211536"/>
    <x v="17"/>
    <d v="2022-01-06T00:00:00"/>
    <n v="0"/>
    <x v="3"/>
    <m/>
    <x v="0"/>
    <x v="0"/>
    <x v="1"/>
    <x v="5"/>
  </r>
  <r>
    <n v="4516407216"/>
    <n v="2467687"/>
    <s v="ALATSKA TCM"/>
    <n v="995"/>
    <n v="1169"/>
    <n v="1163155"/>
    <x v="17"/>
    <d v="2022-01-06T00:00:00"/>
    <n v="0"/>
    <x v="3"/>
    <m/>
    <x v="0"/>
    <x v="0"/>
    <x v="1"/>
    <x v="5"/>
  </r>
  <r>
    <n v="4517257534"/>
    <n v="4271870"/>
    <s v="ALATSKA TCM"/>
    <n v="24"/>
    <n v="1086"/>
    <n v="26064"/>
    <x v="5"/>
    <d v="2022-01-06T00:00:00"/>
    <n v="126"/>
    <x v="0"/>
    <s v="OTHER"/>
    <x v="0"/>
    <x v="0"/>
    <x v="0"/>
    <x v="1"/>
  </r>
  <r>
    <n v="4516649644"/>
    <n v="2958114"/>
    <s v="ALATSKA TCM"/>
    <n v="138"/>
    <n v="649"/>
    <n v="89562"/>
    <x v="17"/>
    <d v="2022-01-06T00:00:00"/>
    <n v="0"/>
    <x v="3"/>
    <m/>
    <x v="0"/>
    <x v="0"/>
    <x v="1"/>
    <x v="5"/>
  </r>
  <r>
    <n v="4517327667"/>
    <n v="2958114"/>
    <s v="ALATSKA TCM"/>
    <n v="24"/>
    <n v="1341"/>
    <n v="32184"/>
    <x v="17"/>
    <d v="2022-01-06T00:00:00"/>
    <n v="0"/>
    <x v="3"/>
    <m/>
    <x v="0"/>
    <x v="0"/>
    <x v="1"/>
    <x v="5"/>
  </r>
  <r>
    <n v="4517374801"/>
    <n v="2958114"/>
    <s v="ALATSKA TCM"/>
    <n v="162"/>
    <n v="1195"/>
    <n v="193590"/>
    <x v="17"/>
    <d v="2022-01-06T00:00:00"/>
    <n v="0"/>
    <x v="3"/>
    <m/>
    <x v="0"/>
    <x v="0"/>
    <x v="1"/>
    <x v="5"/>
  </r>
  <r>
    <n v="4517098340"/>
    <n v="2884301"/>
    <s v="ALATSKA TCM"/>
    <n v="30"/>
    <n v="1268"/>
    <n v="38040"/>
    <x v="17"/>
    <d v="2022-01-06T00:00:00"/>
    <n v="0"/>
    <x v="3"/>
    <m/>
    <x v="0"/>
    <x v="0"/>
    <x v="1"/>
    <x v="5"/>
  </r>
  <r>
    <n v="4516876160"/>
    <n v="4013297"/>
    <s v="ALATSKA TCM"/>
    <n v="945"/>
    <n v="459"/>
    <n v="433755"/>
    <x v="17"/>
    <d v="2022-01-06T00:00:00"/>
    <n v="0"/>
    <x v="3"/>
    <m/>
    <x v="0"/>
    <x v="0"/>
    <x v="1"/>
    <x v="5"/>
  </r>
  <r>
    <n v="4517234610"/>
    <n v="4455281"/>
    <s v="ALATSKA TCM"/>
    <n v="360"/>
    <n v="641"/>
    <n v="230760"/>
    <x v="17"/>
    <d v="2022-01-06T00:00:00"/>
    <n v="0"/>
    <x v="3"/>
    <m/>
    <x v="0"/>
    <x v="0"/>
    <x v="1"/>
    <x v="5"/>
  </r>
  <r>
    <n v="4516957951"/>
    <n v="4333116"/>
    <s v="ALATSKA TCM"/>
    <n v="189"/>
    <n v="1468"/>
    <n v="277452"/>
    <x v="17"/>
    <d v="2022-01-06T00:00:00"/>
    <n v="0"/>
    <x v="3"/>
    <m/>
    <x v="0"/>
    <x v="0"/>
    <x v="1"/>
    <x v="5"/>
  </r>
  <r>
    <n v="4516663588"/>
    <n v="4333116"/>
    <s v="ALATSKA TCM"/>
    <n v="462"/>
    <n v="344"/>
    <n v="158928"/>
    <x v="11"/>
    <d v="2022-01-06T00:00:00"/>
    <n v="-3"/>
    <x v="2"/>
    <m/>
    <x v="0"/>
    <x v="0"/>
    <x v="1"/>
    <x v="5"/>
  </r>
  <r>
    <n v="4517197180"/>
    <n v="4333113"/>
    <s v="ALATSKA TCM"/>
    <n v="924"/>
    <n v="1278"/>
    <n v="1180872"/>
    <x v="17"/>
    <d v="2022-01-06T00:00:00"/>
    <n v="0"/>
    <x v="3"/>
    <m/>
    <x v="0"/>
    <x v="0"/>
    <x v="1"/>
    <x v="5"/>
  </r>
  <r>
    <n v="4516560857"/>
    <n v="2778106"/>
    <s v="ALATSKA TCM"/>
    <n v="300"/>
    <n v="435"/>
    <n v="130500"/>
    <x v="17"/>
    <d v="2022-01-06T00:00:00"/>
    <n v="0"/>
    <x v="3"/>
    <m/>
    <x v="0"/>
    <x v="0"/>
    <x v="1"/>
    <x v="5"/>
  </r>
  <r>
    <n v="4516876171"/>
    <n v="4455906"/>
    <s v="ALATSKA TCM"/>
    <n v="120"/>
    <n v="1102"/>
    <n v="132240"/>
    <x v="17"/>
    <d v="2022-01-06T00:00:00"/>
    <n v="0"/>
    <x v="3"/>
    <m/>
    <x v="0"/>
    <x v="0"/>
    <x v="1"/>
    <x v="5"/>
  </r>
  <r>
    <n v="4516663585"/>
    <n v="4333113"/>
    <s v="ALATSKA TCM"/>
    <n v="42"/>
    <n v="1085"/>
    <n v="45570"/>
    <x v="11"/>
    <d v="2022-01-06T00:00:00"/>
    <n v="-3"/>
    <x v="2"/>
    <m/>
    <x v="0"/>
    <x v="0"/>
    <x v="1"/>
    <x v="5"/>
  </r>
  <r>
    <n v="4517171950"/>
    <n v="2487053"/>
    <s v="ALATSKA TCM"/>
    <n v="300"/>
    <n v="505"/>
    <n v="151500"/>
    <x v="17"/>
    <d v="2022-01-06T00:00:00"/>
    <n v="0"/>
    <x v="3"/>
    <m/>
    <x v="0"/>
    <x v="0"/>
    <x v="1"/>
    <x v="5"/>
  </r>
  <r>
    <n v="4517384504"/>
    <n v="2778106"/>
    <s v="ALATSKA TCM"/>
    <n v="120"/>
    <n v="404"/>
    <n v="48480"/>
    <x v="17"/>
    <d v="2022-01-06T00:00:00"/>
    <n v="0"/>
    <x v="3"/>
    <m/>
    <x v="0"/>
    <x v="0"/>
    <x v="1"/>
    <x v="5"/>
  </r>
  <r>
    <n v="4516556319"/>
    <n v="2487053"/>
    <s v="ALATSKA TCM"/>
    <n v="4860"/>
    <n v="995"/>
    <n v="4835700"/>
    <x v="11"/>
    <d v="2022-01-06T00:00:00"/>
    <n v="-3"/>
    <x v="2"/>
    <m/>
    <x v="0"/>
    <x v="0"/>
    <x v="1"/>
    <x v="5"/>
  </r>
  <r>
    <n v="4516316216"/>
    <n v="2779823"/>
    <s v="ALATSKA TCM"/>
    <n v="2040"/>
    <n v="445"/>
    <n v="907800"/>
    <x v="11"/>
    <d v="2022-01-06T00:00:00"/>
    <n v="-3"/>
    <x v="2"/>
    <m/>
    <x v="0"/>
    <x v="0"/>
    <x v="1"/>
    <x v="5"/>
  </r>
  <r>
    <n v="4516876158"/>
    <n v="2778106"/>
    <s v="ALATSKA TCM"/>
    <n v="660"/>
    <n v="955"/>
    <n v="630300"/>
    <x v="17"/>
    <d v="2022-01-06T00:00:00"/>
    <n v="0"/>
    <x v="3"/>
    <m/>
    <x v="0"/>
    <x v="0"/>
    <x v="1"/>
    <x v="5"/>
  </r>
  <r>
    <n v="4517331904"/>
    <n v="4013293"/>
    <s v="ALATSKA TCM"/>
    <n v="300"/>
    <n v="1072"/>
    <n v="321600"/>
    <x v="12"/>
    <d v="2022-01-06T00:00:00"/>
    <n v="11"/>
    <x v="0"/>
    <s v="OTHER"/>
    <x v="0"/>
    <x v="0"/>
    <x v="1"/>
    <x v="5"/>
  </r>
  <r>
    <n v="4516663587"/>
    <n v="4333113"/>
    <s v="ALATSKA TCM"/>
    <n v="63"/>
    <n v="537"/>
    <n v="33831"/>
    <x v="17"/>
    <d v="2022-01-06T00:00:00"/>
    <n v="0"/>
    <x v="3"/>
    <m/>
    <x v="0"/>
    <x v="0"/>
    <x v="1"/>
    <x v="5"/>
  </r>
  <r>
    <n v="4517041956"/>
    <n v="4333114"/>
    <s v="ALATSKA TCM"/>
    <n v="315"/>
    <n v="874"/>
    <n v="275310"/>
    <x v="17"/>
    <d v="2022-01-06T00:00:00"/>
    <n v="0"/>
    <x v="3"/>
    <m/>
    <x v="0"/>
    <x v="0"/>
    <x v="1"/>
    <x v="5"/>
  </r>
  <r>
    <n v="4516555777"/>
    <n v="4333116"/>
    <s v="ALATSKA TCM"/>
    <n v="378"/>
    <n v="1317"/>
    <n v="497826"/>
    <x v="17"/>
    <d v="2022-01-06T00:00:00"/>
    <n v="0"/>
    <x v="3"/>
    <m/>
    <x v="0"/>
    <x v="0"/>
    <x v="1"/>
    <x v="5"/>
  </r>
  <r>
    <n v="4517179442"/>
    <n v="2778106"/>
    <s v="ALATSKA TCM"/>
    <n v="48"/>
    <n v="1086"/>
    <n v="52128"/>
    <x v="17"/>
    <d v="2022-01-06T00:00:00"/>
    <n v="0"/>
    <x v="3"/>
    <m/>
    <x v="0"/>
    <x v="0"/>
    <x v="1"/>
    <x v="5"/>
  </r>
  <r>
    <n v="4517109799"/>
    <n v="2765851"/>
    <s v="ALATSKA TCM"/>
    <n v="16"/>
    <n v="1281"/>
    <n v="20496"/>
    <x v="17"/>
    <d v="2022-01-06T00:00:00"/>
    <n v="0"/>
    <x v="3"/>
    <m/>
    <x v="0"/>
    <x v="0"/>
    <x v="1"/>
    <x v="5"/>
  </r>
  <r>
    <n v="4516873048"/>
    <n v="4455906"/>
    <s v="ALATSKA TCM"/>
    <n v="12"/>
    <n v="851"/>
    <n v="10212"/>
    <x v="17"/>
    <d v="2022-01-06T00:00:00"/>
    <n v="0"/>
    <x v="3"/>
    <m/>
    <x v="0"/>
    <x v="0"/>
    <x v="1"/>
    <x v="5"/>
  </r>
  <r>
    <n v="4516555674"/>
    <n v="4013297"/>
    <s v="ALATSKA TCM"/>
    <n v="945"/>
    <n v="769"/>
    <n v="726705"/>
    <x v="17"/>
    <d v="2022-01-06T00:00:00"/>
    <n v="0"/>
    <x v="3"/>
    <m/>
    <x v="0"/>
    <x v="0"/>
    <x v="1"/>
    <x v="5"/>
  </r>
  <r>
    <n v="4516876182"/>
    <n v="2663481"/>
    <s v="ALATSKA TCM"/>
    <n v="1215"/>
    <n v="1367"/>
    <n v="1660905"/>
    <x v="17"/>
    <d v="2022-01-06T00:00:00"/>
    <n v="0"/>
    <x v="3"/>
    <m/>
    <x v="0"/>
    <x v="0"/>
    <x v="1"/>
    <x v="5"/>
  </r>
  <r>
    <n v="4517429238"/>
    <n v="4455298"/>
    <s v="ALATSKA TCM"/>
    <n v="4095"/>
    <n v="1426"/>
    <n v="5839470"/>
    <x v="17"/>
    <d v="2022-01-06T00:00:00"/>
    <n v="0"/>
    <x v="3"/>
    <m/>
    <x v="0"/>
    <x v="0"/>
    <x v="1"/>
    <x v="5"/>
  </r>
  <r>
    <n v="4516571648"/>
    <n v="2556834"/>
    <s v="BOOHUYN ASIA"/>
    <n v="30"/>
    <n v="442"/>
    <n v="13260"/>
    <x v="11"/>
    <d v="2022-01-07T00:00:00"/>
    <n v="-4"/>
    <x v="2"/>
    <m/>
    <x v="0"/>
    <x v="0"/>
    <x v="1"/>
    <x v="5"/>
  </r>
  <r>
    <n v="4516646016"/>
    <n v="2752324"/>
    <s v="ALATSKA TCM"/>
    <n v="12"/>
    <n v="609"/>
    <n v="7308"/>
    <x v="17"/>
    <d v="2022-01-07T00:00:00"/>
    <n v="-1"/>
    <x v="3"/>
    <m/>
    <x v="0"/>
    <x v="0"/>
    <x v="1"/>
    <x v="5"/>
  </r>
  <r>
    <n v="4516610981"/>
    <n v="4455280"/>
    <s v="ALATSKA TCM"/>
    <n v="480"/>
    <n v="836"/>
    <n v="401280"/>
    <x v="20"/>
    <d v="2022-01-07T00:00:00"/>
    <n v="13"/>
    <x v="0"/>
    <s v="OTHER"/>
    <x v="0"/>
    <x v="0"/>
    <x v="1"/>
    <x v="5"/>
  </r>
  <r>
    <n v="4516897521"/>
    <n v="4327106"/>
    <s v="ALATSKA TCM"/>
    <n v="90"/>
    <n v="343"/>
    <n v="30870"/>
    <x v="12"/>
    <d v="2022-01-08T00:00:00"/>
    <n v="9"/>
    <x v="0"/>
    <s v="OTHER"/>
    <x v="0"/>
    <x v="0"/>
    <x v="1"/>
    <x v="5"/>
  </r>
  <r>
    <n v="4516851761"/>
    <n v="2965279"/>
    <s v="ALATSKA TCM"/>
    <n v="24"/>
    <n v="959"/>
    <n v="23016"/>
    <x v="11"/>
    <d v="2022-01-08T00:00:00"/>
    <n v="-5"/>
    <x v="2"/>
    <m/>
    <x v="0"/>
    <x v="0"/>
    <x v="1"/>
    <x v="5"/>
  </r>
  <r>
    <n v="4516852123"/>
    <n v="2965279"/>
    <s v="ALATSKA TCM"/>
    <n v="24"/>
    <n v="964"/>
    <n v="23136"/>
    <x v="13"/>
    <d v="2022-01-08T00:00:00"/>
    <n v="44"/>
    <x v="0"/>
    <s v="OTHER"/>
    <x v="0"/>
    <x v="0"/>
    <x v="1"/>
    <x v="6"/>
  </r>
  <r>
    <n v="4516643753"/>
    <n v="2899475"/>
    <s v="ALATSKA TCM"/>
    <n v="100"/>
    <n v="506"/>
    <n v="50600"/>
    <x v="11"/>
    <d v="2022-01-10T00:00:00"/>
    <n v="-7"/>
    <x v="2"/>
    <m/>
    <x v="0"/>
    <x v="0"/>
    <x v="1"/>
    <x v="5"/>
  </r>
  <r>
    <n v="4516653699"/>
    <n v="2903183"/>
    <s v="ALATSKA TCM"/>
    <n v="40"/>
    <n v="1094"/>
    <n v="43760"/>
    <x v="18"/>
    <d v="2022-01-10T00:00:00"/>
    <n v="0"/>
    <x v="3"/>
    <m/>
    <x v="0"/>
    <x v="0"/>
    <x v="1"/>
    <x v="5"/>
  </r>
  <r>
    <n v="4516876100"/>
    <n v="2903183"/>
    <s v="ALATSKA TCM"/>
    <n v="980"/>
    <n v="380"/>
    <n v="372400"/>
    <x v="18"/>
    <d v="2022-01-10T00:00:00"/>
    <n v="0"/>
    <x v="3"/>
    <m/>
    <x v="0"/>
    <x v="0"/>
    <x v="1"/>
    <x v="5"/>
  </r>
  <r>
    <n v="4516747220"/>
    <n v="2903183"/>
    <s v="ALATSKA TCM"/>
    <n v="20"/>
    <n v="1449"/>
    <n v="28980"/>
    <x v="18"/>
    <d v="2022-01-10T00:00:00"/>
    <n v="0"/>
    <x v="3"/>
    <m/>
    <x v="0"/>
    <x v="0"/>
    <x v="1"/>
    <x v="5"/>
  </r>
  <r>
    <n v="4516862373"/>
    <n v="2899475"/>
    <s v="ALATSKA TCM"/>
    <n v="100"/>
    <n v="587"/>
    <n v="58700"/>
    <x v="18"/>
    <d v="2022-01-10T00:00:00"/>
    <n v="0"/>
    <x v="3"/>
    <m/>
    <x v="0"/>
    <x v="0"/>
    <x v="1"/>
    <x v="5"/>
  </r>
  <r>
    <n v="4516876063"/>
    <n v="2903183"/>
    <s v="ALATSKA TCM"/>
    <n v="80"/>
    <n v="748"/>
    <n v="59840"/>
    <x v="18"/>
    <d v="2022-01-10T00:00:00"/>
    <n v="0"/>
    <x v="3"/>
    <m/>
    <x v="0"/>
    <x v="0"/>
    <x v="1"/>
    <x v="5"/>
  </r>
  <r>
    <n v="4516876209"/>
    <n v="2899944"/>
    <s v="ALATSKA TCM"/>
    <n v="240"/>
    <n v="709"/>
    <n v="170160"/>
    <x v="18"/>
    <d v="2022-01-10T00:00:00"/>
    <n v="0"/>
    <x v="3"/>
    <m/>
    <x v="0"/>
    <x v="0"/>
    <x v="1"/>
    <x v="5"/>
  </r>
  <r>
    <n v="4516460201"/>
    <n v="2899475"/>
    <s v="ALATSKA TCM"/>
    <n v="1600"/>
    <n v="1057"/>
    <n v="1691200"/>
    <x v="18"/>
    <d v="2022-01-10T00:00:00"/>
    <n v="0"/>
    <x v="3"/>
    <m/>
    <x v="0"/>
    <x v="0"/>
    <x v="1"/>
    <x v="5"/>
  </r>
  <r>
    <n v="4516518134"/>
    <n v="2899632"/>
    <s v="ALATSKA TCM"/>
    <n v="320"/>
    <n v="803"/>
    <n v="256960"/>
    <x v="18"/>
    <d v="2022-01-10T00:00:00"/>
    <n v="0"/>
    <x v="3"/>
    <m/>
    <x v="0"/>
    <x v="0"/>
    <x v="1"/>
    <x v="5"/>
  </r>
  <r>
    <n v="4516521357"/>
    <n v="2899635"/>
    <s v="ALATSKA TCM"/>
    <n v="320"/>
    <n v="672"/>
    <n v="215040"/>
    <x v="18"/>
    <d v="2022-01-10T00:00:00"/>
    <n v="0"/>
    <x v="3"/>
    <m/>
    <x v="0"/>
    <x v="0"/>
    <x v="1"/>
    <x v="5"/>
  </r>
  <r>
    <n v="4516524884"/>
    <n v="2989761"/>
    <s v="ALATSKA TCM"/>
    <n v="320"/>
    <n v="1267"/>
    <n v="405440"/>
    <x v="18"/>
    <d v="2022-01-10T00:00:00"/>
    <n v="0"/>
    <x v="3"/>
    <m/>
    <x v="0"/>
    <x v="0"/>
    <x v="1"/>
    <x v="5"/>
  </r>
  <r>
    <n v="4517382270"/>
    <n v="2899475"/>
    <s v="ALATSKA TCM"/>
    <n v="300"/>
    <n v="401"/>
    <n v="120300"/>
    <x v="18"/>
    <d v="2022-01-10T00:00:00"/>
    <n v="0"/>
    <x v="3"/>
    <m/>
    <x v="0"/>
    <x v="0"/>
    <x v="1"/>
    <x v="5"/>
  </r>
  <r>
    <n v="4517402802"/>
    <n v="2903183"/>
    <s v="ALATSKA TCM"/>
    <n v="60"/>
    <n v="1165"/>
    <n v="69900"/>
    <x v="18"/>
    <d v="2022-01-10T00:00:00"/>
    <n v="0"/>
    <x v="3"/>
    <m/>
    <x v="0"/>
    <x v="0"/>
    <x v="1"/>
    <x v="5"/>
  </r>
  <r>
    <n v="4517254334"/>
    <n v="2903184"/>
    <s v="ALATSKA TCM"/>
    <n v="60"/>
    <n v="773"/>
    <n v="46380"/>
    <x v="18"/>
    <d v="2022-01-10T00:00:00"/>
    <n v="0"/>
    <x v="3"/>
    <m/>
    <x v="0"/>
    <x v="0"/>
    <x v="1"/>
    <x v="5"/>
  </r>
  <r>
    <n v="4516573671"/>
    <n v="2899631"/>
    <s v="ALATSKA TCM"/>
    <n v="640"/>
    <n v="1362"/>
    <n v="871680"/>
    <x v="18"/>
    <d v="2022-01-10T00:00:00"/>
    <n v="0"/>
    <x v="3"/>
    <m/>
    <x v="0"/>
    <x v="0"/>
    <x v="1"/>
    <x v="5"/>
  </r>
  <r>
    <n v="4517383177"/>
    <n v="2899631"/>
    <s v="ALATSKA TCM"/>
    <n v="320"/>
    <n v="572"/>
    <n v="183040"/>
    <x v="18"/>
    <d v="2022-01-10T00:00:00"/>
    <n v="0"/>
    <x v="3"/>
    <m/>
    <x v="0"/>
    <x v="0"/>
    <x v="1"/>
    <x v="5"/>
  </r>
  <r>
    <n v="4516548158"/>
    <n v="4451134"/>
    <s v="ALATSKA TCM"/>
    <n v="84"/>
    <n v="431"/>
    <n v="36204"/>
    <x v="12"/>
    <d v="2022-01-10T00:00:00"/>
    <n v="7"/>
    <x v="0"/>
    <s v="OTHER"/>
    <x v="0"/>
    <x v="0"/>
    <x v="1"/>
    <x v="5"/>
  </r>
  <r>
    <n v="4516876028"/>
    <n v="2899944"/>
    <s v="ALATSKA TCM"/>
    <n v="1200"/>
    <n v="1409"/>
    <n v="1690800"/>
    <x v="18"/>
    <d v="2022-01-10T00:00:00"/>
    <n v="0"/>
    <x v="3"/>
    <m/>
    <x v="0"/>
    <x v="0"/>
    <x v="1"/>
    <x v="5"/>
  </r>
  <r>
    <n v="4516663260"/>
    <n v="2461389"/>
    <s v="ALATSKA TCM"/>
    <n v="200"/>
    <n v="1489"/>
    <n v="297800"/>
    <x v="11"/>
    <d v="2022-01-10T00:00:00"/>
    <n v="-7"/>
    <x v="2"/>
    <m/>
    <x v="0"/>
    <x v="0"/>
    <x v="1"/>
    <x v="5"/>
  </r>
  <r>
    <n v="4516927250"/>
    <n v="4196590"/>
    <s v="ALATSKA TCM"/>
    <n v="1000"/>
    <n v="1293"/>
    <n v="1293000"/>
    <x v="18"/>
    <d v="2022-01-10T00:00:00"/>
    <n v="0"/>
    <x v="3"/>
    <m/>
    <x v="0"/>
    <x v="0"/>
    <x v="1"/>
    <x v="5"/>
  </r>
  <r>
    <n v="4516929557"/>
    <n v="2461389"/>
    <s v="ALATSKA TCM"/>
    <n v="1600"/>
    <n v="595"/>
    <n v="952000"/>
    <x v="18"/>
    <d v="2022-01-10T00:00:00"/>
    <n v="0"/>
    <x v="3"/>
    <m/>
    <x v="0"/>
    <x v="0"/>
    <x v="1"/>
    <x v="5"/>
  </r>
  <r>
    <n v="5501190147"/>
    <n v="2461389"/>
    <s v="ALATSKA TCM"/>
    <n v="200"/>
    <n v="1320"/>
    <n v="264000"/>
    <x v="18"/>
    <d v="2022-01-10T00:00:00"/>
    <n v="0"/>
    <x v="3"/>
    <m/>
    <x v="0"/>
    <x v="0"/>
    <x v="1"/>
    <x v="5"/>
  </r>
  <r>
    <n v="4517177976"/>
    <n v="4196590"/>
    <s v="ALATSKA TCM"/>
    <n v="600"/>
    <n v="1420"/>
    <n v="852000"/>
    <x v="18"/>
    <d v="2022-01-10T00:00:00"/>
    <n v="0"/>
    <x v="3"/>
    <m/>
    <x v="0"/>
    <x v="0"/>
    <x v="1"/>
    <x v="5"/>
  </r>
  <r>
    <n v="4516824838"/>
    <n v="4327106"/>
    <s v="ALATSKA TCM"/>
    <n v="33"/>
    <n v="1200"/>
    <n v="39600"/>
    <x v="18"/>
    <d v="2022-01-10T00:00:00"/>
    <n v="0"/>
    <x v="3"/>
    <m/>
    <x v="0"/>
    <x v="0"/>
    <x v="1"/>
    <x v="5"/>
  </r>
  <r>
    <n v="4516824839"/>
    <n v="4327106"/>
    <s v="ALATSKA TCM"/>
    <n v="27"/>
    <n v="495"/>
    <n v="13365"/>
    <x v="18"/>
    <d v="2022-01-10T00:00:00"/>
    <n v="0"/>
    <x v="3"/>
    <m/>
    <x v="0"/>
    <x v="0"/>
    <x v="1"/>
    <x v="5"/>
  </r>
  <r>
    <n v="4517426247"/>
    <n v="2467687"/>
    <s v="ALATSKA TCM"/>
    <n v="430"/>
    <n v="1159"/>
    <n v="498370"/>
    <x v="18"/>
    <d v="2022-01-10T00:00:00"/>
    <n v="0"/>
    <x v="3"/>
    <m/>
    <x v="0"/>
    <x v="0"/>
    <x v="1"/>
    <x v="5"/>
  </r>
  <r>
    <n v="4516473732"/>
    <n v="2758193"/>
    <s v="BOOHUYN ASIA"/>
    <n v="138"/>
    <n v="1298"/>
    <n v="179124"/>
    <x v="12"/>
    <d v="2022-01-10T00:00:00"/>
    <n v="7"/>
    <x v="0"/>
    <s v="OTHER"/>
    <x v="0"/>
    <x v="0"/>
    <x v="1"/>
    <x v="5"/>
  </r>
  <r>
    <n v="4516529869"/>
    <n v="2467687"/>
    <s v="BOOHUYN ASIA"/>
    <n v="175"/>
    <n v="999"/>
    <n v="174825"/>
    <x v="12"/>
    <d v="2022-01-10T00:00:00"/>
    <n v="7"/>
    <x v="0"/>
    <s v="OTHER"/>
    <x v="0"/>
    <x v="0"/>
    <x v="1"/>
    <x v="5"/>
  </r>
  <r>
    <n v="4517151241"/>
    <n v="4271870"/>
    <s v="ALATSKA TCM"/>
    <n v="8"/>
    <n v="768"/>
    <n v="6144"/>
    <x v="2"/>
    <d v="2022-01-10T00:00:00"/>
    <n v="112"/>
    <x v="0"/>
    <s v="OTHER"/>
    <x v="0"/>
    <x v="0"/>
    <x v="0"/>
    <x v="1"/>
  </r>
  <r>
    <n v="881536749"/>
    <n v="2884301"/>
    <s v="ALATSKA TCM"/>
    <n v="780"/>
    <n v="580"/>
    <n v="452400"/>
    <x v="17"/>
    <d v="2022-01-10T00:00:00"/>
    <n v="-4"/>
    <x v="2"/>
    <m/>
    <x v="0"/>
    <x v="0"/>
    <x v="1"/>
    <x v="5"/>
  </r>
  <r>
    <n v="4516655651"/>
    <n v="2884301"/>
    <s v="ALATSKA TCM"/>
    <n v="150"/>
    <n v="834"/>
    <n v="125100"/>
    <x v="18"/>
    <d v="2022-01-10T00:00:00"/>
    <n v="0"/>
    <x v="3"/>
    <m/>
    <x v="0"/>
    <x v="0"/>
    <x v="1"/>
    <x v="5"/>
  </r>
  <r>
    <n v="4516965349"/>
    <n v="4403290"/>
    <s v="ALATSKA TCM"/>
    <n v="40"/>
    <n v="367"/>
    <n v="14680"/>
    <x v="18"/>
    <d v="2022-01-10T00:00:00"/>
    <n v="0"/>
    <x v="3"/>
    <m/>
    <x v="0"/>
    <x v="0"/>
    <x v="1"/>
    <x v="5"/>
  </r>
  <r>
    <n v="4516967700"/>
    <n v="2958114"/>
    <s v="ALATSKA TCM"/>
    <n v="30"/>
    <n v="1083"/>
    <n v="32490"/>
    <x v="18"/>
    <d v="2022-01-10T00:00:00"/>
    <n v="0"/>
    <x v="3"/>
    <m/>
    <x v="0"/>
    <x v="0"/>
    <x v="1"/>
    <x v="5"/>
  </r>
  <r>
    <n v="4516398079"/>
    <n v="1620152"/>
    <s v="ALATSKA TCM"/>
    <n v="432"/>
    <n v="1298"/>
    <n v="560736"/>
    <x v="18"/>
    <d v="2022-01-10T00:00:00"/>
    <n v="0"/>
    <x v="3"/>
    <m/>
    <x v="0"/>
    <x v="0"/>
    <x v="1"/>
    <x v="5"/>
  </r>
  <r>
    <n v="4516910376"/>
    <n v="4403290"/>
    <s v="ALATSKA TCM"/>
    <n v="8"/>
    <n v="725"/>
    <n v="5800"/>
    <x v="18"/>
    <d v="2022-01-10T00:00:00"/>
    <n v="0"/>
    <x v="3"/>
    <m/>
    <x v="0"/>
    <x v="0"/>
    <x v="1"/>
    <x v="5"/>
  </r>
  <r>
    <n v="4516935847"/>
    <n v="4403290"/>
    <s v="ALATSKA TCM"/>
    <n v="80"/>
    <n v="658"/>
    <n v="52640"/>
    <x v="18"/>
    <d v="2022-01-10T00:00:00"/>
    <n v="0"/>
    <x v="3"/>
    <m/>
    <x v="0"/>
    <x v="0"/>
    <x v="1"/>
    <x v="5"/>
  </r>
  <r>
    <n v="4516944059"/>
    <n v="4403290"/>
    <s v="ALATSKA TCM"/>
    <n v="16"/>
    <n v="684"/>
    <n v="10944"/>
    <x v="18"/>
    <d v="2022-01-10T00:00:00"/>
    <n v="0"/>
    <x v="3"/>
    <m/>
    <x v="0"/>
    <x v="0"/>
    <x v="1"/>
    <x v="5"/>
  </r>
  <r>
    <n v="4516945340"/>
    <n v="4403290"/>
    <s v="ALATSKA TCM"/>
    <n v="16"/>
    <n v="837"/>
    <n v="13392"/>
    <x v="18"/>
    <d v="2022-01-10T00:00:00"/>
    <n v="0"/>
    <x v="3"/>
    <m/>
    <x v="0"/>
    <x v="0"/>
    <x v="1"/>
    <x v="5"/>
  </r>
  <r>
    <n v="4517449370"/>
    <n v="1620152"/>
    <s v="ALATSKA TCM"/>
    <n v="108"/>
    <n v="1175"/>
    <n v="126900"/>
    <x v="18"/>
    <d v="2022-01-10T00:00:00"/>
    <n v="0"/>
    <x v="3"/>
    <m/>
    <x v="0"/>
    <x v="0"/>
    <x v="1"/>
    <x v="5"/>
  </r>
  <r>
    <n v="4516518650"/>
    <n v="2958114"/>
    <s v="BOOHUYN ASIA"/>
    <n v="72"/>
    <n v="610"/>
    <n v="43920"/>
    <x v="12"/>
    <d v="2022-01-10T00:00:00"/>
    <n v="7"/>
    <x v="0"/>
    <s v="OTHER"/>
    <x v="0"/>
    <x v="0"/>
    <x v="1"/>
    <x v="5"/>
  </r>
  <r>
    <n v="4516970302"/>
    <n v="4492204"/>
    <s v="ALATSKA TCM"/>
    <n v="1860"/>
    <n v="1442"/>
    <n v="2682120"/>
    <x v="12"/>
    <d v="2022-01-10T00:00:00"/>
    <n v="7"/>
    <x v="0"/>
    <s v="OTHER"/>
    <x v="0"/>
    <x v="0"/>
    <x v="1"/>
    <x v="5"/>
  </r>
  <r>
    <n v="4517190233"/>
    <n v="4403290"/>
    <s v="ALATSKA TCM"/>
    <n v="16"/>
    <n v="1152"/>
    <n v="18432"/>
    <x v="13"/>
    <d v="2022-01-10T00:00:00"/>
    <n v="42"/>
    <x v="0"/>
    <s v="OTHER"/>
    <x v="0"/>
    <x v="0"/>
    <x v="1"/>
    <x v="6"/>
  </r>
  <r>
    <n v="4517198624"/>
    <n v="4403290"/>
    <s v="ALATSKA TCM"/>
    <n v="168"/>
    <n v="1128"/>
    <n v="189504"/>
    <x v="13"/>
    <d v="2022-01-10T00:00:00"/>
    <n v="42"/>
    <x v="0"/>
    <s v="OTHER"/>
    <x v="0"/>
    <x v="0"/>
    <x v="1"/>
    <x v="6"/>
  </r>
  <r>
    <n v="4517197606"/>
    <n v="4403290"/>
    <s v="ALATSKA TCM"/>
    <n v="24"/>
    <n v="833"/>
    <n v="19992"/>
    <x v="13"/>
    <d v="2022-01-10T00:00:00"/>
    <n v="42"/>
    <x v="0"/>
    <s v="OTHER"/>
    <x v="0"/>
    <x v="0"/>
    <x v="1"/>
    <x v="6"/>
  </r>
  <r>
    <n v="4517410655"/>
    <n v="4403290"/>
    <s v="ALATSKA TCM"/>
    <n v="80"/>
    <n v="1140"/>
    <n v="91200"/>
    <x v="13"/>
    <d v="2022-01-10T00:00:00"/>
    <n v="42"/>
    <x v="0"/>
    <s v="OTHER"/>
    <x v="0"/>
    <x v="0"/>
    <x v="1"/>
    <x v="6"/>
  </r>
  <r>
    <n v="4516563827"/>
    <n v="4333116"/>
    <s v="ALATSKA TCM"/>
    <n v="84"/>
    <n v="578"/>
    <n v="48552"/>
    <x v="18"/>
    <d v="2022-01-10T00:00:00"/>
    <n v="0"/>
    <x v="3"/>
    <m/>
    <x v="0"/>
    <x v="0"/>
    <x v="1"/>
    <x v="5"/>
  </r>
  <r>
    <n v="4517440904"/>
    <n v="4333116"/>
    <s v="ALATSKA TCM"/>
    <n v="84"/>
    <n v="397"/>
    <n v="33348"/>
    <x v="18"/>
    <d v="2022-01-10T00:00:00"/>
    <n v="0"/>
    <x v="3"/>
    <m/>
    <x v="0"/>
    <x v="0"/>
    <x v="1"/>
    <x v="5"/>
  </r>
  <r>
    <n v="5501154211"/>
    <n v="4333116"/>
    <s v="ALATSKA TCM"/>
    <n v="105"/>
    <n v="1441"/>
    <n v="151305"/>
    <x v="12"/>
    <d v="2022-01-10T00:00:00"/>
    <n v="7"/>
    <x v="0"/>
    <s v="OTHER"/>
    <x v="0"/>
    <x v="0"/>
    <x v="1"/>
    <x v="5"/>
  </r>
  <r>
    <n v="4517136651"/>
    <n v="4287388"/>
    <s v="ALATSKA TCM"/>
    <n v="192"/>
    <n v="485"/>
    <n v="93120"/>
    <x v="18"/>
    <d v="2022-01-10T00:00:00"/>
    <n v="0"/>
    <x v="3"/>
    <m/>
    <x v="0"/>
    <x v="0"/>
    <x v="1"/>
    <x v="5"/>
  </r>
  <r>
    <n v="4516876152"/>
    <n v="4455906"/>
    <s v="ALATSKA TCM"/>
    <n v="324"/>
    <n v="1471"/>
    <n v="476604"/>
    <x v="18"/>
    <d v="2022-01-10T00:00:00"/>
    <n v="0"/>
    <x v="3"/>
    <m/>
    <x v="0"/>
    <x v="0"/>
    <x v="1"/>
    <x v="5"/>
  </r>
  <r>
    <n v="4516548273"/>
    <n v="2487053"/>
    <s v="ALATSKA TCM"/>
    <n v="1350"/>
    <n v="1066"/>
    <n v="1439100"/>
    <x v="18"/>
    <d v="2022-01-10T00:00:00"/>
    <n v="0"/>
    <x v="3"/>
    <m/>
    <x v="0"/>
    <x v="0"/>
    <x v="1"/>
    <x v="5"/>
  </r>
  <r>
    <n v="4516876220"/>
    <n v="2663481"/>
    <s v="ALATSKA TCM"/>
    <n v="345"/>
    <n v="349"/>
    <n v="120405"/>
    <x v="12"/>
    <d v="2022-01-10T00:00:00"/>
    <n v="7"/>
    <x v="0"/>
    <s v="OTHER"/>
    <x v="0"/>
    <x v="0"/>
    <x v="1"/>
    <x v="5"/>
  </r>
  <r>
    <n v="4516608270"/>
    <n v="2779817"/>
    <s v="ALATSKA TCM"/>
    <n v="2310"/>
    <n v="572"/>
    <n v="1321320"/>
    <x v="18"/>
    <d v="2022-01-10T00:00:00"/>
    <n v="0"/>
    <x v="3"/>
    <m/>
    <x v="0"/>
    <x v="0"/>
    <x v="1"/>
    <x v="5"/>
  </r>
  <r>
    <n v="4517181262"/>
    <n v="4454506"/>
    <s v="ALATSKA TCM"/>
    <n v="1620"/>
    <n v="1461"/>
    <n v="2366820"/>
    <x v="4"/>
    <d v="2022-01-10T00:00:00"/>
    <n v="140"/>
    <x v="1"/>
    <s v="SUPPLIER"/>
    <x v="2"/>
    <x v="0"/>
    <x v="0"/>
    <x v="1"/>
  </r>
  <r>
    <n v="4516565236"/>
    <n v="4013293"/>
    <s v="ALATSKA TCM"/>
    <n v="75"/>
    <n v="1331"/>
    <n v="99825"/>
    <x v="14"/>
    <d v="2022-01-10T00:00:00"/>
    <n v="1"/>
    <x v="3"/>
    <m/>
    <x v="0"/>
    <x v="0"/>
    <x v="1"/>
    <x v="5"/>
  </r>
  <r>
    <n v="4516713240"/>
    <n v="2663481"/>
    <s v="ALATSKA TCM"/>
    <n v="60"/>
    <n v="1216"/>
    <n v="72960"/>
    <x v="12"/>
    <d v="2022-01-10T00:00:00"/>
    <n v="7"/>
    <x v="0"/>
    <s v="OTHER"/>
    <x v="0"/>
    <x v="0"/>
    <x v="1"/>
    <x v="5"/>
  </r>
  <r>
    <n v="4516720334"/>
    <n v="2765851"/>
    <s v="ALATSKA TCM"/>
    <n v="16"/>
    <n v="1430"/>
    <n v="22880"/>
    <x v="18"/>
    <d v="2022-01-10T00:00:00"/>
    <n v="0"/>
    <x v="3"/>
    <m/>
    <x v="0"/>
    <x v="0"/>
    <x v="1"/>
    <x v="5"/>
  </r>
  <r>
    <n v="4516964353"/>
    <n v="4455280"/>
    <s v="ALATSKA TCM"/>
    <n v="270"/>
    <n v="571"/>
    <n v="154170"/>
    <x v="18"/>
    <d v="2022-01-10T00:00:00"/>
    <n v="0"/>
    <x v="3"/>
    <m/>
    <x v="0"/>
    <x v="0"/>
    <x v="1"/>
    <x v="5"/>
  </r>
  <r>
    <n v="4516604834"/>
    <n v="2779823"/>
    <s v="ALATSKA TCM"/>
    <n v="1500"/>
    <n v="943"/>
    <n v="1414500"/>
    <x v="18"/>
    <d v="2022-01-10T00:00:00"/>
    <n v="0"/>
    <x v="3"/>
    <m/>
    <x v="0"/>
    <x v="0"/>
    <x v="1"/>
    <x v="5"/>
  </r>
  <r>
    <n v="4516951929"/>
    <n v="4454507"/>
    <s v="ALATSKA TCM"/>
    <n v="720"/>
    <n v="1226"/>
    <n v="882720"/>
    <x v="18"/>
    <d v="2022-01-10T00:00:00"/>
    <n v="0"/>
    <x v="3"/>
    <m/>
    <x v="0"/>
    <x v="0"/>
    <x v="1"/>
    <x v="5"/>
  </r>
  <r>
    <n v="4517438243"/>
    <n v="4333116"/>
    <s v="ALATSKA TCM"/>
    <n v="378"/>
    <n v="488"/>
    <n v="184464"/>
    <x v="18"/>
    <d v="2022-01-10T00:00:00"/>
    <n v="0"/>
    <x v="3"/>
    <m/>
    <x v="0"/>
    <x v="0"/>
    <x v="1"/>
    <x v="5"/>
  </r>
  <r>
    <n v="4516556110"/>
    <n v="2778106"/>
    <s v="ALATSKA TCM"/>
    <n v="516"/>
    <n v="665"/>
    <n v="343140"/>
    <x v="18"/>
    <d v="2022-01-10T00:00:00"/>
    <n v="0"/>
    <x v="3"/>
    <m/>
    <x v="0"/>
    <x v="0"/>
    <x v="1"/>
    <x v="5"/>
  </r>
  <r>
    <n v="4517267113"/>
    <n v="2778106"/>
    <s v="ALATSKA TCM"/>
    <n v="768"/>
    <n v="1050"/>
    <n v="806400"/>
    <x v="18"/>
    <d v="2022-01-10T00:00:00"/>
    <n v="0"/>
    <x v="3"/>
    <m/>
    <x v="0"/>
    <x v="0"/>
    <x v="1"/>
    <x v="5"/>
  </r>
  <r>
    <n v="4516878529"/>
    <n v="2765851"/>
    <s v="ALATSKA TCM"/>
    <n v="1472"/>
    <n v="1051"/>
    <n v="1547072"/>
    <x v="18"/>
    <d v="2022-01-10T00:00:00"/>
    <n v="0"/>
    <x v="3"/>
    <m/>
    <x v="0"/>
    <x v="0"/>
    <x v="1"/>
    <x v="5"/>
  </r>
  <r>
    <n v="5501155468"/>
    <n v="4333114"/>
    <s v="ALATSKA TCM"/>
    <n v="63"/>
    <n v="1155"/>
    <n v="72765"/>
    <x v="18"/>
    <d v="2022-01-10T00:00:00"/>
    <n v="0"/>
    <x v="3"/>
    <m/>
    <x v="0"/>
    <x v="0"/>
    <x v="1"/>
    <x v="5"/>
  </r>
  <r>
    <n v="4517142777"/>
    <n v="2779823"/>
    <s v="ALATSKA TCM"/>
    <n v="1500"/>
    <n v="365"/>
    <n v="547500"/>
    <x v="18"/>
    <d v="2022-01-10T00:00:00"/>
    <n v="0"/>
    <x v="3"/>
    <m/>
    <x v="0"/>
    <x v="0"/>
    <x v="1"/>
    <x v="5"/>
  </r>
  <r>
    <n v="4516873040"/>
    <n v="4455906"/>
    <s v="ALATSKA TCM"/>
    <n v="84"/>
    <n v="1191"/>
    <n v="100044"/>
    <x v="18"/>
    <d v="2022-01-10T00:00:00"/>
    <n v="0"/>
    <x v="3"/>
    <m/>
    <x v="0"/>
    <x v="0"/>
    <x v="1"/>
    <x v="5"/>
  </r>
  <r>
    <n v="5501146563"/>
    <n v="2487060"/>
    <s v="ALATSKA TCM"/>
    <n v="600"/>
    <n v="836"/>
    <n v="501600"/>
    <x v="18"/>
    <d v="2022-01-10T00:00:00"/>
    <n v="0"/>
    <x v="3"/>
    <m/>
    <x v="0"/>
    <x v="0"/>
    <x v="1"/>
    <x v="5"/>
  </r>
  <r>
    <n v="4517136296"/>
    <n v="2765851"/>
    <s v="ALATSKA TCM"/>
    <n v="128"/>
    <n v="949"/>
    <n v="121472"/>
    <x v="18"/>
    <d v="2022-01-10T00:00:00"/>
    <n v="0"/>
    <x v="3"/>
    <m/>
    <x v="0"/>
    <x v="0"/>
    <x v="1"/>
    <x v="5"/>
  </r>
  <r>
    <n v="4516677313"/>
    <n v="2765851"/>
    <s v="ALATSKA TCM"/>
    <n v="48"/>
    <n v="1278"/>
    <n v="61344"/>
    <x v="11"/>
    <d v="2022-01-10T00:00:00"/>
    <n v="-7"/>
    <x v="2"/>
    <m/>
    <x v="0"/>
    <x v="0"/>
    <x v="1"/>
    <x v="5"/>
  </r>
  <r>
    <n v="4516709106"/>
    <n v="2487053"/>
    <s v="ALATSKA TCM"/>
    <n v="3750"/>
    <n v="967"/>
    <n v="3626250"/>
    <x v="18"/>
    <d v="2022-01-10T00:00:00"/>
    <n v="0"/>
    <x v="3"/>
    <m/>
    <x v="0"/>
    <x v="0"/>
    <x v="1"/>
    <x v="5"/>
  </r>
  <r>
    <n v="4516873056"/>
    <n v="4455298"/>
    <s v="ALATSKA TCM"/>
    <n v="450"/>
    <n v="958"/>
    <n v="431100"/>
    <x v="21"/>
    <d v="2022-01-10T00:00:00"/>
    <n v="15"/>
    <x v="0"/>
    <s v="OTHER"/>
    <x v="0"/>
    <x v="0"/>
    <x v="1"/>
    <x v="5"/>
  </r>
  <r>
    <n v="4516562542"/>
    <n v="4455906"/>
    <s v="ALATSKA TCM"/>
    <n v="120"/>
    <n v="1384"/>
    <n v="166080"/>
    <x v="18"/>
    <d v="2022-01-10T00:00:00"/>
    <n v="0"/>
    <x v="3"/>
    <m/>
    <x v="0"/>
    <x v="0"/>
    <x v="1"/>
    <x v="5"/>
  </r>
  <r>
    <n v="4516957754"/>
    <n v="2044651"/>
    <s v="ALATSKA TCM"/>
    <n v="108000"/>
    <n v="1354"/>
    <n v="146232000"/>
    <x v="22"/>
    <d v="2022-01-10T00:00:00"/>
    <n v="8"/>
    <x v="0"/>
    <s v="OTHER"/>
    <x v="0"/>
    <x v="0"/>
    <x v="1"/>
    <x v="5"/>
  </r>
  <r>
    <n v="4517443887"/>
    <n v="4455906"/>
    <s v="ALATSKA TCM"/>
    <n v="324"/>
    <n v="518"/>
    <n v="167832"/>
    <x v="18"/>
    <d v="2022-01-10T00:00:00"/>
    <n v="0"/>
    <x v="3"/>
    <m/>
    <x v="0"/>
    <x v="0"/>
    <x v="1"/>
    <x v="5"/>
  </r>
  <r>
    <n v="4516876199"/>
    <n v="2778106"/>
    <s v="ALATSKA TCM"/>
    <n v="84"/>
    <n v="720"/>
    <n v="60480"/>
    <x v="18"/>
    <d v="2022-01-10T00:00:00"/>
    <n v="0"/>
    <x v="3"/>
    <m/>
    <x v="0"/>
    <x v="0"/>
    <x v="1"/>
    <x v="5"/>
  </r>
  <r>
    <n v="4516686451"/>
    <n v="2899944"/>
    <s v="ALATSKA TCM"/>
    <n v="192"/>
    <n v="532"/>
    <n v="102144"/>
    <x v="18"/>
    <d v="2022-01-11T00:00:00"/>
    <n v="-1"/>
    <x v="3"/>
    <m/>
    <x v="0"/>
    <x v="0"/>
    <x v="1"/>
    <x v="5"/>
  </r>
  <r>
    <n v="4516747221"/>
    <n v="2903183"/>
    <s v="ALATSKA TCM"/>
    <n v="60"/>
    <n v="1321"/>
    <n v="79260"/>
    <x v="18"/>
    <d v="2022-01-11T00:00:00"/>
    <n v="-1"/>
    <x v="3"/>
    <m/>
    <x v="0"/>
    <x v="0"/>
    <x v="1"/>
    <x v="5"/>
  </r>
  <r>
    <n v="4516437033"/>
    <n v="2899944"/>
    <s v="ALATSKA TCM"/>
    <n v="1056"/>
    <n v="849"/>
    <n v="896544"/>
    <x v="18"/>
    <d v="2022-01-11T00:00:00"/>
    <n v="-1"/>
    <x v="3"/>
    <m/>
    <x v="0"/>
    <x v="0"/>
    <x v="1"/>
    <x v="5"/>
  </r>
  <r>
    <n v="4516452028"/>
    <n v="2903183"/>
    <s v="ALATSKA TCM"/>
    <n v="520"/>
    <n v="312"/>
    <n v="162240"/>
    <x v="18"/>
    <d v="2022-01-11T00:00:00"/>
    <n v="-1"/>
    <x v="3"/>
    <m/>
    <x v="0"/>
    <x v="0"/>
    <x v="1"/>
    <x v="5"/>
  </r>
  <r>
    <n v="4516465098"/>
    <n v="4228041"/>
    <s v="ALATSKA TCM"/>
    <n v="1590"/>
    <n v="803"/>
    <n v="1276770"/>
    <x v="18"/>
    <d v="2022-01-11T00:00:00"/>
    <n v="-1"/>
    <x v="3"/>
    <m/>
    <x v="0"/>
    <x v="0"/>
    <x v="1"/>
    <x v="5"/>
  </r>
  <r>
    <n v="4516562721"/>
    <n v="4228041"/>
    <s v="ALATSKA TCM"/>
    <n v="390"/>
    <n v="1007"/>
    <n v="392730"/>
    <x v="18"/>
    <d v="2022-01-11T00:00:00"/>
    <n v="-1"/>
    <x v="3"/>
    <m/>
    <x v="0"/>
    <x v="0"/>
    <x v="1"/>
    <x v="5"/>
  </r>
  <r>
    <n v="4516899443"/>
    <n v="2903189"/>
    <s v="ALATSKA TCM"/>
    <n v="60"/>
    <n v="1355"/>
    <n v="81300"/>
    <x v="18"/>
    <d v="2022-01-11T00:00:00"/>
    <n v="-1"/>
    <x v="3"/>
    <m/>
    <x v="0"/>
    <x v="0"/>
    <x v="1"/>
    <x v="5"/>
  </r>
  <r>
    <n v="4516934505"/>
    <n v="2903184"/>
    <s v="ALATSKA TCM"/>
    <n v="40"/>
    <n v="893"/>
    <n v="35720"/>
    <x v="18"/>
    <d v="2022-01-11T00:00:00"/>
    <n v="-1"/>
    <x v="3"/>
    <m/>
    <x v="0"/>
    <x v="0"/>
    <x v="1"/>
    <x v="5"/>
  </r>
  <r>
    <n v="4516554582"/>
    <n v="4451134"/>
    <s v="ALATSKA TCM"/>
    <n v="140"/>
    <n v="342"/>
    <n v="47880"/>
    <x v="12"/>
    <d v="2022-01-11T00:00:00"/>
    <n v="6"/>
    <x v="0"/>
    <s v="OTHER"/>
    <x v="0"/>
    <x v="0"/>
    <x v="1"/>
    <x v="5"/>
  </r>
  <r>
    <n v="4516468561"/>
    <n v="4451134"/>
    <s v="ALATSKA TCM"/>
    <n v="152"/>
    <n v="1297"/>
    <n v="197144"/>
    <x v="12"/>
    <d v="2022-01-11T00:00:00"/>
    <n v="6"/>
    <x v="0"/>
    <s v="OTHER"/>
    <x v="0"/>
    <x v="0"/>
    <x v="1"/>
    <x v="5"/>
  </r>
  <r>
    <n v="4516726203"/>
    <n v="4451134"/>
    <s v="ALATSKA TCM"/>
    <n v="48"/>
    <n v="547"/>
    <n v="26256"/>
    <x v="23"/>
    <d v="2022-01-11T00:00:00"/>
    <n v="83"/>
    <x v="0"/>
    <s v="OTHER"/>
    <x v="0"/>
    <x v="0"/>
    <x v="0"/>
    <x v="0"/>
  </r>
  <r>
    <n v="5501184671"/>
    <n v="4196590"/>
    <s v="ALATSKA TCM"/>
    <n v="200"/>
    <n v="1112"/>
    <n v="222400"/>
    <x v="18"/>
    <d v="2022-01-11T00:00:00"/>
    <n v="-1"/>
    <x v="3"/>
    <m/>
    <x v="0"/>
    <x v="0"/>
    <x v="1"/>
    <x v="5"/>
  </r>
  <r>
    <n v="4516317969"/>
    <n v="4327106"/>
    <s v="ALATSKA TCM"/>
    <n v="717"/>
    <n v="709"/>
    <n v="508353"/>
    <x v="17"/>
    <d v="2022-01-11T00:00:00"/>
    <n v="-5"/>
    <x v="2"/>
    <m/>
    <x v="0"/>
    <x v="0"/>
    <x v="1"/>
    <x v="5"/>
  </r>
  <r>
    <n v="4516346815"/>
    <n v="4271870"/>
    <s v="ALATSKA TCM"/>
    <n v="168"/>
    <n v="1089"/>
    <n v="182952"/>
    <x v="3"/>
    <d v="2022-01-11T00:00:00"/>
    <n v="118"/>
    <x v="0"/>
    <s v="OTHER"/>
    <x v="0"/>
    <x v="0"/>
    <x v="0"/>
    <x v="1"/>
  </r>
  <r>
    <n v="4516676085"/>
    <n v="2752324"/>
    <s v="ALATSKA TCM"/>
    <n v="84"/>
    <n v="1051"/>
    <n v="88284"/>
    <x v="11"/>
    <d v="2022-01-11T00:00:00"/>
    <n v="-8"/>
    <x v="2"/>
    <m/>
    <x v="0"/>
    <x v="0"/>
    <x v="1"/>
    <x v="5"/>
  </r>
  <r>
    <n v="4516731245"/>
    <n v="2884301"/>
    <s v="ATLANTIC GL"/>
    <n v="240"/>
    <n v="1233"/>
    <n v="295920"/>
    <x v="18"/>
    <d v="2022-01-11T00:00:00"/>
    <n v="-1"/>
    <x v="3"/>
    <m/>
    <x v="0"/>
    <x v="0"/>
    <x v="1"/>
    <x v="5"/>
  </r>
  <r>
    <n v="4516472768"/>
    <n v="4454507"/>
    <s v="ATLANTIC GL"/>
    <n v="1440"/>
    <n v="1037"/>
    <n v="1493280"/>
    <x v="18"/>
    <d v="2022-01-11T00:00:00"/>
    <n v="-1"/>
    <x v="3"/>
    <m/>
    <x v="0"/>
    <x v="0"/>
    <x v="1"/>
    <x v="5"/>
  </r>
  <r>
    <n v="4516387407"/>
    <n v="4335239"/>
    <s v="ATLANTIC GL"/>
    <n v="75"/>
    <n v="777"/>
    <n v="58275"/>
    <x v="18"/>
    <d v="2022-01-11T00:00:00"/>
    <n v="-1"/>
    <x v="3"/>
    <m/>
    <x v="0"/>
    <x v="0"/>
    <x v="1"/>
    <x v="5"/>
  </r>
  <r>
    <n v="4517019448"/>
    <n v="4333113"/>
    <s v="ATLANTIC GL"/>
    <n v="273"/>
    <n v="732"/>
    <n v="199836"/>
    <x v="24"/>
    <d v="2022-01-11T00:00:00"/>
    <n v="62"/>
    <x v="0"/>
    <s v="OTHER"/>
    <x v="0"/>
    <x v="0"/>
    <x v="1"/>
    <x v="3"/>
  </r>
  <r>
    <n v="4516720335"/>
    <n v="2765851"/>
    <s v="ATLANTIC GL"/>
    <n v="48"/>
    <n v="315"/>
    <n v="15120"/>
    <x v="18"/>
    <d v="2022-01-11T00:00:00"/>
    <n v="-1"/>
    <x v="3"/>
    <m/>
    <x v="0"/>
    <x v="0"/>
    <x v="1"/>
    <x v="5"/>
  </r>
  <r>
    <n v="4516361109"/>
    <n v="4455281"/>
    <s v="ATLANTIC GL"/>
    <n v="2880"/>
    <n v="826"/>
    <n v="2378880"/>
    <x v="18"/>
    <d v="2022-01-11T00:00:00"/>
    <n v="-1"/>
    <x v="3"/>
    <m/>
    <x v="0"/>
    <x v="0"/>
    <x v="1"/>
    <x v="5"/>
  </r>
  <r>
    <n v="4516464887"/>
    <n v="2487053"/>
    <s v="ATLANTIC GL"/>
    <n v="4860"/>
    <n v="1334"/>
    <n v="6483240"/>
    <x v="18"/>
    <d v="2022-01-11T00:00:00"/>
    <n v="-1"/>
    <x v="3"/>
    <m/>
    <x v="0"/>
    <x v="0"/>
    <x v="1"/>
    <x v="5"/>
  </r>
  <r>
    <n v="4516395412"/>
    <n v="4454506"/>
    <s v="ATLANTIC GL"/>
    <n v="360"/>
    <n v="671"/>
    <n v="241560"/>
    <x v="21"/>
    <d v="2022-01-11T00:00:00"/>
    <n v="14"/>
    <x v="0"/>
    <s v="OTHER"/>
    <x v="0"/>
    <x v="0"/>
    <x v="1"/>
    <x v="5"/>
  </r>
  <r>
    <n v="4516419553"/>
    <n v="4335235"/>
    <s v="ATLANTIC GL"/>
    <n v="600"/>
    <n v="1331"/>
    <n v="798600"/>
    <x v="18"/>
    <d v="2022-01-11T00:00:00"/>
    <n v="-1"/>
    <x v="3"/>
    <m/>
    <x v="0"/>
    <x v="0"/>
    <x v="1"/>
    <x v="5"/>
  </r>
  <r>
    <n v="4516470961"/>
    <n v="4455281"/>
    <s v="ATLANTIC GL"/>
    <n v="120"/>
    <n v="1009"/>
    <n v="121080"/>
    <x v="18"/>
    <d v="2022-01-11T00:00:00"/>
    <n v="-1"/>
    <x v="3"/>
    <m/>
    <x v="0"/>
    <x v="0"/>
    <x v="1"/>
    <x v="5"/>
  </r>
  <r>
    <n v="4516351222"/>
    <n v="2779823"/>
    <s v="ATLANTIC GL"/>
    <n v="5460"/>
    <n v="1200"/>
    <n v="6552000"/>
    <x v="18"/>
    <d v="2022-01-11T00:00:00"/>
    <n v="-1"/>
    <x v="3"/>
    <m/>
    <x v="0"/>
    <x v="0"/>
    <x v="1"/>
    <x v="5"/>
  </r>
  <r>
    <n v="4516392959"/>
    <n v="4455280"/>
    <s v="ATLANTIC GL"/>
    <n v="240"/>
    <n v="1404"/>
    <n v="336960"/>
    <x v="18"/>
    <d v="2022-01-11T00:00:00"/>
    <n v="-1"/>
    <x v="3"/>
    <m/>
    <x v="0"/>
    <x v="0"/>
    <x v="1"/>
    <x v="5"/>
  </r>
  <r>
    <n v="4516878677"/>
    <n v="2779823"/>
    <s v="ATLANTIC GL"/>
    <n v="1290"/>
    <n v="1159"/>
    <n v="1495110"/>
    <x v="18"/>
    <d v="2022-01-11T00:00:00"/>
    <n v="-1"/>
    <x v="3"/>
    <m/>
    <x v="0"/>
    <x v="0"/>
    <x v="1"/>
    <x v="5"/>
  </r>
  <r>
    <n v="4516402366"/>
    <n v="4454507"/>
    <s v="ATLANTIC GL"/>
    <n v="960"/>
    <n v="541"/>
    <n v="519360"/>
    <x v="18"/>
    <d v="2022-01-11T00:00:00"/>
    <n v="-1"/>
    <x v="3"/>
    <m/>
    <x v="0"/>
    <x v="0"/>
    <x v="1"/>
    <x v="5"/>
  </r>
  <r>
    <n v="4516877843"/>
    <n v="2779817"/>
    <s v="ATLANTIC GL"/>
    <n v="1650"/>
    <n v="316"/>
    <n v="521400"/>
    <x v="18"/>
    <d v="2022-01-11T00:00:00"/>
    <n v="-1"/>
    <x v="3"/>
    <m/>
    <x v="0"/>
    <x v="0"/>
    <x v="1"/>
    <x v="5"/>
  </r>
  <r>
    <n v="4516700870"/>
    <n v="4013297"/>
    <s v="ATLANTIC GL"/>
    <n v="270"/>
    <n v="340"/>
    <n v="91800"/>
    <x v="12"/>
    <d v="2022-01-11T00:00:00"/>
    <n v="6"/>
    <x v="1"/>
    <s v="SUPPLIER"/>
    <x v="2"/>
    <x v="0"/>
    <x v="1"/>
    <x v="5"/>
  </r>
  <r>
    <n v="4516671230"/>
    <n v="2165271"/>
    <s v="ATLANTIC GL"/>
    <n v="192"/>
    <n v="1228"/>
    <n v="235776"/>
    <x v="11"/>
    <d v="2022-01-12T00:00:00"/>
    <n v="-9"/>
    <x v="2"/>
    <m/>
    <x v="0"/>
    <x v="0"/>
    <x v="1"/>
    <x v="5"/>
  </r>
  <r>
    <n v="4516523588"/>
    <n v="2556834"/>
    <s v="BOOHUYN ASIA"/>
    <n v="9"/>
    <n v="804"/>
    <n v="7236"/>
    <x v="12"/>
    <d v="2022-01-12T00:00:00"/>
    <n v="5"/>
    <x v="0"/>
    <s v="OTHER"/>
    <x v="0"/>
    <x v="0"/>
    <x v="1"/>
    <x v="5"/>
  </r>
  <r>
    <n v="4516702741"/>
    <n v="2779823"/>
    <s v="ATLANTIC GL"/>
    <n v="3600"/>
    <n v="350"/>
    <n v="1260000"/>
    <x v="11"/>
    <d v="2022-01-12T00:00:00"/>
    <n v="-9"/>
    <x v="2"/>
    <m/>
    <x v="0"/>
    <x v="0"/>
    <x v="1"/>
    <x v="5"/>
  </r>
  <r>
    <n v="4516656906"/>
    <n v="2779817"/>
    <s v="ATLANTIC GL"/>
    <n v="750"/>
    <n v="477"/>
    <n v="357750"/>
    <x v="11"/>
    <d v="2022-01-12T00:00:00"/>
    <n v="-9"/>
    <x v="2"/>
    <m/>
    <x v="0"/>
    <x v="0"/>
    <x v="1"/>
    <x v="5"/>
  </r>
  <r>
    <n v="4516667724"/>
    <n v="2663481"/>
    <s v="ATLANTIC GL"/>
    <n v="1380"/>
    <n v="1478"/>
    <n v="2039640"/>
    <x v="11"/>
    <d v="2022-01-12T00:00:00"/>
    <n v="-9"/>
    <x v="2"/>
    <m/>
    <x v="0"/>
    <x v="0"/>
    <x v="1"/>
    <x v="5"/>
  </r>
  <r>
    <n v="4516663327"/>
    <n v="2487061"/>
    <s v="ATLANTIC GL"/>
    <n v="1140"/>
    <n v="474"/>
    <n v="540360"/>
    <x v="11"/>
    <d v="2022-01-12T00:00:00"/>
    <n v="-9"/>
    <x v="2"/>
    <m/>
    <x v="0"/>
    <x v="0"/>
    <x v="1"/>
    <x v="5"/>
  </r>
  <r>
    <n v="4516702396"/>
    <n v="2487053"/>
    <s v="ATLANTIC GL"/>
    <n v="2310"/>
    <n v="1106"/>
    <n v="2554860"/>
    <x v="11"/>
    <d v="2022-01-12T00:00:00"/>
    <n v="-9"/>
    <x v="2"/>
    <m/>
    <x v="0"/>
    <x v="0"/>
    <x v="1"/>
    <x v="5"/>
  </r>
  <r>
    <n v="4516876126"/>
    <n v="2899631"/>
    <s v="ATLANTIC GL"/>
    <n v="320"/>
    <n v="1402"/>
    <n v="448640"/>
    <x v="25"/>
    <d v="2022-01-13T00:00:00"/>
    <n v="0"/>
    <x v="3"/>
    <m/>
    <x v="0"/>
    <x v="0"/>
    <x v="1"/>
    <x v="5"/>
  </r>
  <r>
    <n v="4516876128"/>
    <n v="2989761"/>
    <s v="ATLANTIC GL"/>
    <n v="320"/>
    <n v="846"/>
    <n v="270720"/>
    <x v="25"/>
    <d v="2022-01-13T00:00:00"/>
    <n v="0"/>
    <x v="3"/>
    <m/>
    <x v="0"/>
    <x v="0"/>
    <x v="1"/>
    <x v="5"/>
  </r>
  <r>
    <n v="4516876137"/>
    <n v="2899635"/>
    <s v="ATLANTIC GL"/>
    <n v="320"/>
    <n v="749"/>
    <n v="239680"/>
    <x v="25"/>
    <d v="2022-01-13T00:00:00"/>
    <n v="0"/>
    <x v="3"/>
    <m/>
    <x v="0"/>
    <x v="0"/>
    <x v="1"/>
    <x v="5"/>
  </r>
  <r>
    <n v="4516517297"/>
    <n v="2899631"/>
    <s v="ATLANTIC GL"/>
    <n v="640"/>
    <n v="619"/>
    <n v="396160"/>
    <x v="25"/>
    <d v="2022-01-13T00:00:00"/>
    <n v="0"/>
    <x v="3"/>
    <m/>
    <x v="0"/>
    <x v="0"/>
    <x v="1"/>
    <x v="5"/>
  </r>
  <r>
    <n v="4516519411"/>
    <n v="2899632"/>
    <s v="ATLANTIC GL"/>
    <n v="320"/>
    <n v="946"/>
    <n v="302720"/>
    <x v="25"/>
    <d v="2022-01-13T00:00:00"/>
    <n v="0"/>
    <x v="3"/>
    <m/>
    <x v="0"/>
    <x v="0"/>
    <x v="1"/>
    <x v="5"/>
  </r>
  <r>
    <n v="4516523866"/>
    <n v="2899634"/>
    <s v="ATLANTIC GL"/>
    <n v="640"/>
    <n v="615"/>
    <n v="393600"/>
    <x v="25"/>
    <d v="2022-01-13T00:00:00"/>
    <n v="0"/>
    <x v="3"/>
    <m/>
    <x v="0"/>
    <x v="0"/>
    <x v="1"/>
    <x v="5"/>
  </r>
  <r>
    <n v="4517418804"/>
    <n v="2903184"/>
    <s v="ATLANTIC GL"/>
    <n v="160"/>
    <n v="396"/>
    <n v="63360"/>
    <x v="25"/>
    <d v="2022-01-13T00:00:00"/>
    <n v="0"/>
    <x v="3"/>
    <m/>
    <x v="0"/>
    <x v="0"/>
    <x v="1"/>
    <x v="5"/>
  </r>
  <r>
    <n v="4516566913"/>
    <n v="4451134"/>
    <s v="ATLANTIC GL"/>
    <n v="28"/>
    <n v="1053"/>
    <n v="29484"/>
    <x v="12"/>
    <d v="2022-01-13T00:00:00"/>
    <n v="4"/>
    <x v="0"/>
    <s v="OTHER"/>
    <x v="0"/>
    <x v="0"/>
    <x v="1"/>
    <x v="5"/>
  </r>
  <r>
    <n v="4517441731"/>
    <n v="2899631"/>
    <s v="ATLANTIC GL"/>
    <n v="320"/>
    <n v="313"/>
    <n v="100160"/>
    <x v="12"/>
    <d v="2022-01-13T00:00:00"/>
    <n v="4"/>
    <x v="0"/>
    <s v="OTHER"/>
    <x v="0"/>
    <x v="0"/>
    <x v="1"/>
    <x v="5"/>
  </r>
  <r>
    <n v="4517311836"/>
    <n v="4451121"/>
    <s v="ATLANTIC GL"/>
    <n v="20"/>
    <n v="796"/>
    <n v="15920"/>
    <x v="19"/>
    <d v="2022-01-13T00:00:00"/>
    <n v="70"/>
    <x v="0"/>
    <s v="OTHER"/>
    <x v="0"/>
    <x v="0"/>
    <x v="1"/>
    <x v="3"/>
  </r>
  <r>
    <n v="4516657189"/>
    <n v="2467687"/>
    <s v="ATLANTIC GL"/>
    <n v="70"/>
    <n v="1437"/>
    <n v="100590"/>
    <x v="25"/>
    <d v="2022-01-13T00:00:00"/>
    <n v="0"/>
    <x v="3"/>
    <m/>
    <x v="0"/>
    <x v="0"/>
    <x v="1"/>
    <x v="5"/>
  </r>
  <r>
    <n v="4517286619"/>
    <n v="2758193"/>
    <s v="ATLANTIC GL"/>
    <n v="9"/>
    <n v="1041"/>
    <n v="9369"/>
    <x v="25"/>
    <d v="2022-01-13T00:00:00"/>
    <n v="0"/>
    <x v="3"/>
    <m/>
    <x v="0"/>
    <x v="0"/>
    <x v="1"/>
    <x v="5"/>
  </r>
  <r>
    <n v="4517310270"/>
    <n v="2758193"/>
    <s v="ATLANTIC GL"/>
    <n v="66"/>
    <n v="1255"/>
    <n v="82830"/>
    <x v="25"/>
    <d v="2022-01-13T00:00:00"/>
    <n v="0"/>
    <x v="3"/>
    <m/>
    <x v="0"/>
    <x v="0"/>
    <x v="1"/>
    <x v="5"/>
  </r>
  <r>
    <n v="4517386713"/>
    <n v="2467687"/>
    <s v="ATLANTIC GL"/>
    <n v="20"/>
    <n v="318"/>
    <n v="6360"/>
    <x v="25"/>
    <d v="2022-01-13T00:00:00"/>
    <n v="0"/>
    <x v="3"/>
    <m/>
    <x v="0"/>
    <x v="0"/>
    <x v="1"/>
    <x v="5"/>
  </r>
  <r>
    <n v="4517415802"/>
    <n v="2758193"/>
    <s v="ATLANTIC GL"/>
    <n v="555"/>
    <n v="1360"/>
    <n v="754800"/>
    <x v="25"/>
    <d v="2022-01-13T00:00:00"/>
    <n v="0"/>
    <x v="3"/>
    <m/>
    <x v="0"/>
    <x v="0"/>
    <x v="1"/>
    <x v="5"/>
  </r>
  <r>
    <n v="4516415789"/>
    <n v="2467687"/>
    <s v="ATLANTIC GL"/>
    <n v="1045"/>
    <n v="1018"/>
    <n v="1063810"/>
    <x v="25"/>
    <d v="2022-01-13T00:00:00"/>
    <n v="0"/>
    <x v="3"/>
    <m/>
    <x v="0"/>
    <x v="0"/>
    <x v="1"/>
    <x v="5"/>
  </r>
  <r>
    <n v="4516647646"/>
    <n v="2958114"/>
    <s v="ATLANTIC GL"/>
    <n v="138"/>
    <n v="1254"/>
    <n v="173052"/>
    <x v="25"/>
    <d v="2022-01-13T00:00:00"/>
    <n v="0"/>
    <x v="3"/>
    <m/>
    <x v="0"/>
    <x v="0"/>
    <x v="1"/>
    <x v="5"/>
  </r>
  <r>
    <n v="4517420293"/>
    <n v="2958114"/>
    <s v="ATLANTIC GL"/>
    <n v="150"/>
    <n v="1138"/>
    <n v="170700"/>
    <x v="25"/>
    <d v="2022-01-13T00:00:00"/>
    <n v="0"/>
    <x v="3"/>
    <m/>
    <x v="0"/>
    <x v="0"/>
    <x v="1"/>
    <x v="5"/>
  </r>
  <r>
    <n v="4516418507"/>
    <n v="2958114"/>
    <s v="ATLANTIC GL"/>
    <n v="192"/>
    <n v="1256"/>
    <n v="241152"/>
    <x v="25"/>
    <d v="2022-01-13T00:00:00"/>
    <n v="0"/>
    <x v="3"/>
    <m/>
    <x v="0"/>
    <x v="0"/>
    <x v="1"/>
    <x v="5"/>
  </r>
  <r>
    <n v="4517441712"/>
    <n v="1620152"/>
    <s v="ATLANTIC GL"/>
    <n v="144"/>
    <n v="468"/>
    <n v="67392"/>
    <x v="25"/>
    <d v="2022-01-13T00:00:00"/>
    <n v="0"/>
    <x v="3"/>
    <m/>
    <x v="0"/>
    <x v="0"/>
    <x v="1"/>
    <x v="5"/>
  </r>
  <r>
    <n v="4517418317"/>
    <n v="4492201"/>
    <s v="ATLANTIC GL"/>
    <n v="54"/>
    <n v="1415"/>
    <n v="76410"/>
    <x v="20"/>
    <d v="2022-01-13T00:00:00"/>
    <n v="7"/>
    <x v="0"/>
    <s v="OTHER"/>
    <x v="0"/>
    <x v="0"/>
    <x v="1"/>
    <x v="5"/>
  </r>
  <r>
    <n v="4516351646"/>
    <n v="2779823"/>
    <s v="ATLANTIC GL"/>
    <n v="2130"/>
    <n v="504"/>
    <n v="1073520"/>
    <x v="18"/>
    <d v="2022-01-13T00:00:00"/>
    <n v="-3"/>
    <x v="2"/>
    <m/>
    <x v="0"/>
    <x v="0"/>
    <x v="1"/>
    <x v="5"/>
  </r>
  <r>
    <n v="4517254335"/>
    <n v="2778106"/>
    <s v="ATLANTIC GL"/>
    <n v="2112"/>
    <n v="435"/>
    <n v="918720"/>
    <x v="25"/>
    <d v="2022-01-13T00:00:00"/>
    <n v="0"/>
    <x v="3"/>
    <m/>
    <x v="0"/>
    <x v="0"/>
    <x v="1"/>
    <x v="5"/>
  </r>
  <r>
    <n v="4516558675"/>
    <n v="4013297"/>
    <s v="ATLANTIC GL"/>
    <n v="60"/>
    <n v="945"/>
    <n v="56700"/>
    <x v="12"/>
    <d v="2022-01-13T00:00:00"/>
    <n v="4"/>
    <x v="0"/>
    <s v="OTHER"/>
    <x v="0"/>
    <x v="0"/>
    <x v="1"/>
    <x v="5"/>
  </r>
  <r>
    <n v="4516663581"/>
    <n v="4454507"/>
    <s v="ATLANTIC GL"/>
    <n v="720"/>
    <n v="492"/>
    <n v="354240"/>
    <x v="25"/>
    <d v="2022-01-13T00:00:00"/>
    <n v="0"/>
    <x v="3"/>
    <m/>
    <x v="0"/>
    <x v="0"/>
    <x v="1"/>
    <x v="5"/>
  </r>
  <r>
    <n v="4516876198"/>
    <n v="2663481"/>
    <s v="ATLANTIC GL"/>
    <n v="405"/>
    <n v="360"/>
    <n v="145800"/>
    <x v="25"/>
    <d v="2022-01-13T00:00:00"/>
    <n v="0"/>
    <x v="3"/>
    <m/>
    <x v="0"/>
    <x v="0"/>
    <x v="1"/>
    <x v="5"/>
  </r>
  <r>
    <n v="4516663583"/>
    <n v="4455280"/>
    <s v="ATLANTIC GL"/>
    <n v="240"/>
    <n v="708"/>
    <n v="169920"/>
    <x v="25"/>
    <d v="2022-01-13T00:00:00"/>
    <n v="0"/>
    <x v="3"/>
    <m/>
    <x v="0"/>
    <x v="0"/>
    <x v="1"/>
    <x v="5"/>
  </r>
  <r>
    <n v="4517172698"/>
    <n v="2487053"/>
    <s v="ATLANTIC GL"/>
    <n v="300"/>
    <n v="1207"/>
    <n v="362100"/>
    <x v="25"/>
    <d v="2022-01-13T00:00:00"/>
    <n v="0"/>
    <x v="3"/>
    <m/>
    <x v="0"/>
    <x v="0"/>
    <x v="1"/>
    <x v="5"/>
  </r>
  <r>
    <n v="4517179265"/>
    <n v="2778106"/>
    <s v="ATLANTIC GL"/>
    <n v="24"/>
    <n v="550"/>
    <n v="13200"/>
    <x v="25"/>
    <d v="2022-01-13T00:00:00"/>
    <n v="0"/>
    <x v="3"/>
    <m/>
    <x v="0"/>
    <x v="0"/>
    <x v="1"/>
    <x v="5"/>
  </r>
  <r>
    <n v="4517284749"/>
    <n v="4333114"/>
    <s v="ATLANTIC GL"/>
    <n v="609"/>
    <n v="1030"/>
    <n v="627270"/>
    <x v="25"/>
    <d v="2022-01-13T00:00:00"/>
    <n v="0"/>
    <x v="3"/>
    <m/>
    <x v="0"/>
    <x v="0"/>
    <x v="1"/>
    <x v="5"/>
  </r>
  <r>
    <n v="4516663582"/>
    <n v="4455281"/>
    <s v="ATLANTIC GL"/>
    <n v="2160"/>
    <n v="878"/>
    <n v="1896480"/>
    <x v="25"/>
    <d v="2022-01-13T00:00:00"/>
    <n v="0"/>
    <x v="3"/>
    <m/>
    <x v="0"/>
    <x v="0"/>
    <x v="1"/>
    <x v="5"/>
  </r>
  <r>
    <n v="4516557242"/>
    <n v="4333116"/>
    <s v="ATLANTIC GL"/>
    <n v="210"/>
    <n v="1119"/>
    <n v="234990"/>
    <x v="25"/>
    <d v="2022-01-13T00:00:00"/>
    <n v="0"/>
    <x v="3"/>
    <m/>
    <x v="0"/>
    <x v="0"/>
    <x v="1"/>
    <x v="5"/>
  </r>
  <r>
    <n v="4516563499"/>
    <n v="4013293"/>
    <s v="ATLANTIC GL"/>
    <n v="15"/>
    <n v="755"/>
    <n v="11325"/>
    <x v="25"/>
    <d v="2022-01-13T00:00:00"/>
    <n v="0"/>
    <x v="3"/>
    <m/>
    <x v="0"/>
    <x v="0"/>
    <x v="1"/>
    <x v="5"/>
  </r>
  <r>
    <n v="4516876155"/>
    <n v="4455906"/>
    <s v="ATLANTIC GL"/>
    <n v="192"/>
    <n v="320"/>
    <n v="61440"/>
    <x v="25"/>
    <d v="2022-01-13T00:00:00"/>
    <n v="0"/>
    <x v="3"/>
    <m/>
    <x v="0"/>
    <x v="0"/>
    <x v="1"/>
    <x v="5"/>
  </r>
  <r>
    <n v="4517415776"/>
    <n v="2778106"/>
    <s v="ATLANTIC GL"/>
    <n v="168"/>
    <n v="838"/>
    <n v="140784"/>
    <x v="25"/>
    <d v="2022-01-13T00:00:00"/>
    <n v="0"/>
    <x v="3"/>
    <m/>
    <x v="0"/>
    <x v="0"/>
    <x v="1"/>
    <x v="5"/>
  </r>
  <r>
    <n v="4516876193"/>
    <n v="4013297"/>
    <s v="ATLANTIC GL"/>
    <n v="60"/>
    <n v="1001"/>
    <n v="60060"/>
    <x v="12"/>
    <d v="2022-01-13T00:00:00"/>
    <n v="4"/>
    <x v="0"/>
    <s v="OTHER"/>
    <x v="0"/>
    <x v="0"/>
    <x v="1"/>
    <x v="5"/>
  </r>
  <r>
    <n v="4516777263"/>
    <n v="4451121"/>
    <s v="ATLANTIC GL"/>
    <n v="70"/>
    <n v="567"/>
    <n v="39690"/>
    <x v="26"/>
    <d v="2022-01-14T00:00:00"/>
    <n v="73"/>
    <x v="0"/>
    <s v="OTHER"/>
    <x v="0"/>
    <x v="0"/>
    <x v="1"/>
    <x v="3"/>
  </r>
  <r>
    <n v="4516661110"/>
    <n v="2752324"/>
    <s v="ATLANTIC GL"/>
    <n v="12"/>
    <n v="1454"/>
    <n v="17448"/>
    <x v="25"/>
    <d v="2022-01-14T00:00:00"/>
    <n v="-1"/>
    <x v="3"/>
    <m/>
    <x v="0"/>
    <x v="0"/>
    <x v="1"/>
    <x v="5"/>
  </r>
  <r>
    <n v="4517405324"/>
    <n v="2973362"/>
    <s v="ATLANTIC GL"/>
    <n v="15000"/>
    <n v="1047"/>
    <n v="15705000"/>
    <x v="25"/>
    <d v="2022-01-14T00:00:00"/>
    <n v="-1"/>
    <x v="3"/>
    <m/>
    <x v="0"/>
    <x v="0"/>
    <x v="1"/>
    <x v="5"/>
  </r>
  <r>
    <n v="4517013306"/>
    <n v="2899631"/>
    <s v="BOOHUYN ASIA"/>
    <n v="640"/>
    <n v="674"/>
    <n v="431360"/>
    <x v="12"/>
    <d v="2022-01-17T00:00:00"/>
    <n v="0"/>
    <x v="3"/>
    <m/>
    <x v="0"/>
    <x v="0"/>
    <x v="1"/>
    <x v="5"/>
  </r>
  <r>
    <n v="4517030008"/>
    <n v="2899475"/>
    <s v="BOOHUYN ASIA"/>
    <n v="200"/>
    <n v="548"/>
    <n v="109600"/>
    <x v="12"/>
    <d v="2022-01-17T00:00:00"/>
    <n v="0"/>
    <x v="3"/>
    <m/>
    <x v="0"/>
    <x v="0"/>
    <x v="1"/>
    <x v="5"/>
  </r>
  <r>
    <n v="4517032902"/>
    <n v="2899632"/>
    <s v="BOOHUYN ASIA"/>
    <n v="320"/>
    <n v="525"/>
    <n v="168000"/>
    <x v="12"/>
    <d v="2022-01-17T00:00:00"/>
    <n v="0"/>
    <x v="3"/>
    <m/>
    <x v="0"/>
    <x v="0"/>
    <x v="1"/>
    <x v="5"/>
  </r>
  <r>
    <n v="4517036533"/>
    <n v="2899634"/>
    <s v="BOOHUYN ASIA"/>
    <n v="320"/>
    <n v="1109"/>
    <n v="354880"/>
    <x v="12"/>
    <d v="2022-01-17T00:00:00"/>
    <n v="0"/>
    <x v="3"/>
    <m/>
    <x v="0"/>
    <x v="0"/>
    <x v="1"/>
    <x v="5"/>
  </r>
  <r>
    <n v="4517038555"/>
    <n v="4451134"/>
    <s v="BOOHUYN ASIA"/>
    <n v="24"/>
    <n v="1056"/>
    <n v="25344"/>
    <x v="12"/>
    <d v="2022-01-17T00:00:00"/>
    <n v="0"/>
    <x v="3"/>
    <m/>
    <x v="0"/>
    <x v="0"/>
    <x v="1"/>
    <x v="5"/>
  </r>
  <r>
    <n v="4517411052"/>
    <n v="2899632"/>
    <s v="BOOHUYN ASIA"/>
    <n v="800"/>
    <n v="844"/>
    <n v="675200"/>
    <x v="12"/>
    <d v="2022-01-17T00:00:00"/>
    <n v="0"/>
    <x v="3"/>
    <m/>
    <x v="0"/>
    <x v="0"/>
    <x v="1"/>
    <x v="5"/>
  </r>
  <r>
    <n v="4517436269"/>
    <n v="2899631"/>
    <s v="BOOHUYN ASIA"/>
    <n v="320"/>
    <n v="731"/>
    <n v="233920"/>
    <x v="12"/>
    <d v="2022-01-17T00:00:00"/>
    <n v="0"/>
    <x v="3"/>
    <m/>
    <x v="0"/>
    <x v="0"/>
    <x v="1"/>
    <x v="5"/>
  </r>
  <r>
    <n v="4517439403"/>
    <n v="2989761"/>
    <s v="BOOHUYN ASIA"/>
    <n v="1280"/>
    <n v="626"/>
    <n v="801280"/>
    <x v="12"/>
    <d v="2022-01-17T00:00:00"/>
    <n v="0"/>
    <x v="3"/>
    <m/>
    <x v="0"/>
    <x v="0"/>
    <x v="1"/>
    <x v="5"/>
  </r>
  <r>
    <n v="4516873054"/>
    <n v="2899944"/>
    <s v="ATLANTIC GL"/>
    <n v="1344"/>
    <n v="1491"/>
    <n v="2003904"/>
    <x v="12"/>
    <d v="2022-01-17T00:00:00"/>
    <n v="0"/>
    <x v="3"/>
    <m/>
    <x v="0"/>
    <x v="0"/>
    <x v="1"/>
    <x v="5"/>
  </r>
  <r>
    <n v="4516876017"/>
    <n v="2903183"/>
    <s v="ATLANTIC GL"/>
    <n v="680"/>
    <n v="1468"/>
    <n v="998240"/>
    <x v="12"/>
    <d v="2022-01-17T00:00:00"/>
    <n v="0"/>
    <x v="3"/>
    <m/>
    <x v="0"/>
    <x v="0"/>
    <x v="1"/>
    <x v="5"/>
  </r>
  <r>
    <n v="4516876172"/>
    <n v="2903183"/>
    <s v="ATLANTIC GL"/>
    <n v="140"/>
    <n v="695"/>
    <n v="97300"/>
    <x v="12"/>
    <d v="2022-01-17T00:00:00"/>
    <n v="0"/>
    <x v="3"/>
    <m/>
    <x v="0"/>
    <x v="0"/>
    <x v="1"/>
    <x v="5"/>
  </r>
  <r>
    <n v="4516876210"/>
    <n v="2899944"/>
    <s v="ATLANTIC GL"/>
    <n v="288"/>
    <n v="843"/>
    <n v="242784"/>
    <x v="12"/>
    <d v="2022-01-17T00:00:00"/>
    <n v="0"/>
    <x v="3"/>
    <m/>
    <x v="0"/>
    <x v="0"/>
    <x v="1"/>
    <x v="5"/>
  </r>
  <r>
    <n v="4516483033"/>
    <n v="2899475"/>
    <s v="ATLANTIC GL"/>
    <n v="500"/>
    <n v="318"/>
    <n v="159000"/>
    <x v="12"/>
    <d v="2022-01-17T00:00:00"/>
    <n v="0"/>
    <x v="3"/>
    <m/>
    <x v="0"/>
    <x v="0"/>
    <x v="1"/>
    <x v="5"/>
  </r>
  <r>
    <n v="4516514245"/>
    <n v="2899632"/>
    <s v="ATLANTIC GL"/>
    <n v="480"/>
    <n v="564"/>
    <n v="270720"/>
    <x v="12"/>
    <d v="2022-01-17T00:00:00"/>
    <n v="0"/>
    <x v="3"/>
    <m/>
    <x v="0"/>
    <x v="0"/>
    <x v="1"/>
    <x v="5"/>
  </r>
  <r>
    <n v="4516794069"/>
    <n v="2899475"/>
    <s v="ATLANTIC GL"/>
    <n v="300"/>
    <n v="405"/>
    <n v="121500"/>
    <x v="12"/>
    <d v="2022-01-17T00:00:00"/>
    <n v="0"/>
    <x v="3"/>
    <m/>
    <x v="0"/>
    <x v="0"/>
    <x v="1"/>
    <x v="5"/>
  </r>
  <r>
    <n v="4516838990"/>
    <n v="2989761"/>
    <s v="ATLANTIC GL"/>
    <n v="320"/>
    <n v="1470"/>
    <n v="470400"/>
    <x v="12"/>
    <d v="2022-01-17T00:00:00"/>
    <n v="0"/>
    <x v="3"/>
    <m/>
    <x v="0"/>
    <x v="0"/>
    <x v="1"/>
    <x v="5"/>
  </r>
  <r>
    <n v="4516869787"/>
    <n v="2899478"/>
    <s v="ATLANTIC GL"/>
    <n v="300"/>
    <n v="815"/>
    <n v="244500"/>
    <x v="12"/>
    <d v="2022-01-17T00:00:00"/>
    <n v="0"/>
    <x v="3"/>
    <m/>
    <x v="0"/>
    <x v="0"/>
    <x v="1"/>
    <x v="5"/>
  </r>
  <r>
    <n v="4516870671"/>
    <n v="2903183"/>
    <s v="ATLANTIC GL"/>
    <n v="20"/>
    <n v="313"/>
    <n v="6260"/>
    <x v="12"/>
    <d v="2022-01-17T00:00:00"/>
    <n v="0"/>
    <x v="3"/>
    <m/>
    <x v="0"/>
    <x v="0"/>
    <x v="1"/>
    <x v="5"/>
  </r>
  <r>
    <n v="4516943279"/>
    <n v="4228041"/>
    <s v="ATLANTIC GL"/>
    <n v="180"/>
    <n v="666"/>
    <n v="119880"/>
    <x v="12"/>
    <d v="2022-01-17T00:00:00"/>
    <n v="0"/>
    <x v="3"/>
    <m/>
    <x v="0"/>
    <x v="0"/>
    <x v="1"/>
    <x v="5"/>
  </r>
  <r>
    <n v="4516962854"/>
    <n v="2899944"/>
    <s v="ATLANTIC GL"/>
    <n v="48"/>
    <n v="313"/>
    <n v="15024"/>
    <x v="12"/>
    <d v="2022-01-17T00:00:00"/>
    <n v="0"/>
    <x v="3"/>
    <m/>
    <x v="0"/>
    <x v="0"/>
    <x v="1"/>
    <x v="5"/>
  </r>
  <r>
    <n v="4516555947"/>
    <n v="4451134"/>
    <s v="ATLANTIC GL"/>
    <n v="268"/>
    <n v="745"/>
    <n v="199660"/>
    <x v="21"/>
    <d v="2022-01-17T00:00:00"/>
    <n v="7"/>
    <x v="0"/>
    <s v="OTHER"/>
    <x v="0"/>
    <x v="0"/>
    <x v="1"/>
    <x v="5"/>
  </r>
  <r>
    <n v="5501219290"/>
    <n v="2899945"/>
    <s v="ATLANTIC GL"/>
    <n v="48"/>
    <n v="699"/>
    <n v="33552"/>
    <x v="27"/>
    <d v="2022-01-17T00:00:00"/>
    <n v="28"/>
    <x v="0"/>
    <s v="OTHER"/>
    <x v="0"/>
    <x v="0"/>
    <x v="1"/>
    <x v="6"/>
  </r>
  <r>
    <n v="4517034535"/>
    <n v="2461389"/>
    <s v="BOOHUYN ASIA"/>
    <n v="200"/>
    <n v="978"/>
    <n v="195600"/>
    <x v="12"/>
    <d v="2022-01-17T00:00:00"/>
    <n v="0"/>
    <x v="3"/>
    <m/>
    <x v="0"/>
    <x v="0"/>
    <x v="1"/>
    <x v="5"/>
  </r>
  <r>
    <n v="4517091964"/>
    <n v="2461389"/>
    <s v="BOOHUYN ASIA"/>
    <n v="200"/>
    <n v="1263"/>
    <n v="252600"/>
    <x v="12"/>
    <d v="2022-01-17T00:00:00"/>
    <n v="0"/>
    <x v="3"/>
    <m/>
    <x v="0"/>
    <x v="0"/>
    <x v="1"/>
    <x v="5"/>
  </r>
  <r>
    <n v="4517438925"/>
    <n v="2461389"/>
    <s v="BOOHUYN ASIA"/>
    <n v="200"/>
    <n v="609"/>
    <n v="121800"/>
    <x v="12"/>
    <d v="2022-01-17T00:00:00"/>
    <n v="0"/>
    <x v="3"/>
    <m/>
    <x v="0"/>
    <x v="0"/>
    <x v="1"/>
    <x v="5"/>
  </r>
  <r>
    <n v="4516926350"/>
    <n v="2461389"/>
    <s v="ATLANTIC GL"/>
    <n v="1800"/>
    <n v="1062"/>
    <n v="1911600"/>
    <x v="12"/>
    <d v="2022-01-17T00:00:00"/>
    <n v="0"/>
    <x v="3"/>
    <m/>
    <x v="0"/>
    <x v="0"/>
    <x v="1"/>
    <x v="5"/>
  </r>
  <r>
    <n v="4516927975"/>
    <n v="4196590"/>
    <s v="ATLANTIC GL"/>
    <n v="1200"/>
    <n v="331"/>
    <n v="397200"/>
    <x v="12"/>
    <d v="2022-01-17T00:00:00"/>
    <n v="0"/>
    <x v="3"/>
    <m/>
    <x v="0"/>
    <x v="0"/>
    <x v="1"/>
    <x v="5"/>
  </r>
  <r>
    <n v="4516825283"/>
    <n v="4196590"/>
    <s v="ATLANTIC GL"/>
    <n v="200"/>
    <n v="1272"/>
    <n v="254400"/>
    <x v="12"/>
    <d v="2022-01-17T00:00:00"/>
    <n v="0"/>
    <x v="3"/>
    <m/>
    <x v="0"/>
    <x v="0"/>
    <x v="1"/>
    <x v="5"/>
  </r>
  <r>
    <n v="4516875647"/>
    <n v="2461389"/>
    <s v="ATLANTIC GL"/>
    <n v="200"/>
    <n v="1269"/>
    <n v="253800"/>
    <x v="12"/>
    <d v="2022-01-17T00:00:00"/>
    <n v="0"/>
    <x v="3"/>
    <m/>
    <x v="0"/>
    <x v="0"/>
    <x v="1"/>
    <x v="5"/>
  </r>
  <r>
    <n v="4516821281"/>
    <n v="2758193"/>
    <s v="BOOHUYN ASIA"/>
    <n v="246"/>
    <n v="1276"/>
    <n v="313896"/>
    <x v="12"/>
    <d v="2022-01-17T00:00:00"/>
    <n v="0"/>
    <x v="3"/>
    <m/>
    <x v="0"/>
    <x v="0"/>
    <x v="1"/>
    <x v="5"/>
  </r>
  <r>
    <n v="4516896664"/>
    <n v="2556834"/>
    <s v="BOOHUYN ASIA"/>
    <n v="15"/>
    <n v="1498"/>
    <n v="22470"/>
    <x v="12"/>
    <d v="2022-01-17T00:00:00"/>
    <n v="0"/>
    <x v="3"/>
    <m/>
    <x v="0"/>
    <x v="0"/>
    <x v="1"/>
    <x v="5"/>
  </r>
  <r>
    <n v="4516970864"/>
    <n v="2556834"/>
    <s v="BOOHUYN ASIA"/>
    <n v="12"/>
    <n v="1299"/>
    <n v="15588"/>
    <x v="12"/>
    <d v="2022-01-17T00:00:00"/>
    <n v="0"/>
    <x v="3"/>
    <m/>
    <x v="0"/>
    <x v="0"/>
    <x v="1"/>
    <x v="5"/>
  </r>
  <r>
    <n v="4517033727"/>
    <n v="2556834"/>
    <s v="BOOHUYN ASIA"/>
    <n v="15"/>
    <n v="918"/>
    <n v="13770"/>
    <x v="12"/>
    <d v="2022-01-17T00:00:00"/>
    <n v="0"/>
    <x v="3"/>
    <m/>
    <x v="0"/>
    <x v="0"/>
    <x v="1"/>
    <x v="5"/>
  </r>
  <r>
    <n v="4517078598"/>
    <n v="2467687"/>
    <s v="BOOHUYN ASIA"/>
    <n v="115"/>
    <n v="756"/>
    <n v="86940"/>
    <x v="12"/>
    <d v="2022-01-17T00:00:00"/>
    <n v="0"/>
    <x v="3"/>
    <m/>
    <x v="0"/>
    <x v="0"/>
    <x v="1"/>
    <x v="5"/>
  </r>
  <r>
    <n v="4517081848"/>
    <n v="2758193"/>
    <s v="BOOHUYN ASIA"/>
    <n v="84"/>
    <n v="913"/>
    <n v="76692"/>
    <x v="12"/>
    <d v="2022-01-17T00:00:00"/>
    <n v="0"/>
    <x v="3"/>
    <m/>
    <x v="0"/>
    <x v="0"/>
    <x v="1"/>
    <x v="5"/>
  </r>
  <r>
    <n v="4517095403"/>
    <n v="2556834"/>
    <s v="BOOHUYN ASIA"/>
    <n v="15"/>
    <n v="915"/>
    <n v="13725"/>
    <x v="12"/>
    <d v="2022-01-17T00:00:00"/>
    <n v="0"/>
    <x v="3"/>
    <m/>
    <x v="0"/>
    <x v="0"/>
    <x v="1"/>
    <x v="5"/>
  </r>
  <r>
    <n v="4517110194"/>
    <n v="2165271"/>
    <s v="BOOHUYN ASIA"/>
    <n v="48"/>
    <n v="342"/>
    <n v="16416"/>
    <x v="12"/>
    <d v="2022-01-17T00:00:00"/>
    <n v="0"/>
    <x v="3"/>
    <m/>
    <x v="0"/>
    <x v="0"/>
    <x v="1"/>
    <x v="5"/>
  </r>
  <r>
    <n v="4517153235"/>
    <n v="2556834"/>
    <s v="BOOHUYN ASIA"/>
    <n v="15"/>
    <n v="1298"/>
    <n v="19470"/>
    <x v="12"/>
    <d v="2022-01-17T00:00:00"/>
    <n v="0"/>
    <x v="3"/>
    <m/>
    <x v="0"/>
    <x v="0"/>
    <x v="1"/>
    <x v="5"/>
  </r>
  <r>
    <n v="4517157542"/>
    <n v="2467687"/>
    <s v="BOOHUYN ASIA"/>
    <n v="175"/>
    <n v="706"/>
    <n v="123550"/>
    <x v="12"/>
    <d v="2022-01-17T00:00:00"/>
    <n v="0"/>
    <x v="3"/>
    <m/>
    <x v="0"/>
    <x v="0"/>
    <x v="1"/>
    <x v="5"/>
  </r>
  <r>
    <n v="4517180651"/>
    <n v="2556834"/>
    <s v="BOOHUYN ASIA"/>
    <n v="21"/>
    <n v="1224"/>
    <n v="25704"/>
    <x v="12"/>
    <d v="2022-01-17T00:00:00"/>
    <n v="0"/>
    <x v="3"/>
    <m/>
    <x v="0"/>
    <x v="0"/>
    <x v="1"/>
    <x v="5"/>
  </r>
  <r>
    <n v="4517419463"/>
    <n v="2556834"/>
    <s v="BOOHUYN ASIA"/>
    <n v="66"/>
    <n v="673"/>
    <n v="44418"/>
    <x v="12"/>
    <d v="2022-01-17T00:00:00"/>
    <n v="0"/>
    <x v="3"/>
    <m/>
    <x v="0"/>
    <x v="0"/>
    <x v="1"/>
    <x v="5"/>
  </r>
  <r>
    <n v="4516502373"/>
    <n v="2758193"/>
    <s v="BOOHUYN ASIA"/>
    <n v="123"/>
    <n v="1022"/>
    <n v="125706"/>
    <x v="12"/>
    <d v="2022-01-17T00:00:00"/>
    <n v="0"/>
    <x v="3"/>
    <m/>
    <x v="0"/>
    <x v="0"/>
    <x v="1"/>
    <x v="5"/>
  </r>
  <r>
    <n v="4516532060"/>
    <n v="2467687"/>
    <s v="BOOHUYN ASIA"/>
    <n v="235"/>
    <n v="545"/>
    <n v="128075"/>
    <x v="12"/>
    <d v="2022-01-17T00:00:00"/>
    <n v="0"/>
    <x v="3"/>
    <m/>
    <x v="0"/>
    <x v="0"/>
    <x v="1"/>
    <x v="5"/>
  </r>
  <r>
    <n v="4516889432"/>
    <n v="4327106"/>
    <s v="ATLANTIC GL"/>
    <n v="180"/>
    <n v="879"/>
    <n v="158220"/>
    <x v="12"/>
    <d v="2022-01-17T00:00:00"/>
    <n v="0"/>
    <x v="3"/>
    <m/>
    <x v="0"/>
    <x v="0"/>
    <x v="1"/>
    <x v="5"/>
  </r>
  <r>
    <n v="4517072548"/>
    <n v="4327106"/>
    <s v="ATLANTIC GL"/>
    <n v="90"/>
    <n v="539"/>
    <n v="48510"/>
    <x v="12"/>
    <d v="2022-01-17T00:00:00"/>
    <n v="0"/>
    <x v="3"/>
    <m/>
    <x v="0"/>
    <x v="0"/>
    <x v="1"/>
    <x v="5"/>
  </r>
  <r>
    <n v="4517289952"/>
    <n v="2165271"/>
    <s v="ATLANTIC GL"/>
    <n v="200"/>
    <n v="1127"/>
    <n v="225400"/>
    <x v="12"/>
    <d v="2022-01-17T00:00:00"/>
    <n v="0"/>
    <x v="3"/>
    <m/>
    <x v="0"/>
    <x v="0"/>
    <x v="1"/>
    <x v="5"/>
  </r>
  <r>
    <n v="4516594298"/>
    <n v="2467687"/>
    <s v="ATLANTIC GL"/>
    <n v="275"/>
    <n v="664"/>
    <n v="182600"/>
    <x v="12"/>
    <d v="2022-01-17T00:00:00"/>
    <n v="0"/>
    <x v="3"/>
    <m/>
    <x v="0"/>
    <x v="0"/>
    <x v="1"/>
    <x v="5"/>
  </r>
  <r>
    <n v="4517050961"/>
    <n v="2165271"/>
    <s v="ATLANTIC GL"/>
    <n v="323"/>
    <n v="428"/>
    <n v="138244"/>
    <x v="12"/>
    <d v="2022-01-17T00:00:00"/>
    <n v="0"/>
    <x v="3"/>
    <m/>
    <x v="0"/>
    <x v="0"/>
    <x v="1"/>
    <x v="5"/>
  </r>
  <r>
    <n v="4516829593"/>
    <n v="2758193"/>
    <s v="ATLANTIC GL"/>
    <n v="225"/>
    <n v="446"/>
    <n v="100350"/>
    <x v="12"/>
    <d v="2022-01-17T00:00:00"/>
    <n v="0"/>
    <x v="3"/>
    <m/>
    <x v="0"/>
    <x v="0"/>
    <x v="1"/>
    <x v="5"/>
  </r>
  <r>
    <n v="4517052903"/>
    <n v="2467687"/>
    <s v="ATLANTIC GL"/>
    <n v="685"/>
    <n v="1425"/>
    <n v="976125"/>
    <x v="12"/>
    <d v="2022-01-17T00:00:00"/>
    <n v="0"/>
    <x v="3"/>
    <m/>
    <x v="0"/>
    <x v="0"/>
    <x v="1"/>
    <x v="5"/>
  </r>
  <r>
    <n v="4517116050"/>
    <n v="2165271"/>
    <s v="ATLANTIC GL"/>
    <n v="484"/>
    <n v="1111"/>
    <n v="537724"/>
    <x v="12"/>
    <d v="2022-01-17T00:00:00"/>
    <n v="0"/>
    <x v="3"/>
    <m/>
    <x v="0"/>
    <x v="0"/>
    <x v="1"/>
    <x v="5"/>
  </r>
  <r>
    <n v="4517162184"/>
    <n v="2558275"/>
    <s v="ATLANTIC GL"/>
    <n v="123"/>
    <n v="1030"/>
    <n v="126690"/>
    <x v="12"/>
    <d v="2022-01-17T00:00:00"/>
    <n v="0"/>
    <x v="3"/>
    <m/>
    <x v="0"/>
    <x v="0"/>
    <x v="1"/>
    <x v="5"/>
  </r>
  <r>
    <n v="4516810254"/>
    <n v="2963896"/>
    <s v="ATLANTIC GL"/>
    <n v="44"/>
    <n v="521"/>
    <n v="22924"/>
    <x v="13"/>
    <d v="2022-01-17T00:00:00"/>
    <n v="35"/>
    <x v="0"/>
    <s v="OTHER"/>
    <x v="0"/>
    <x v="0"/>
    <x v="1"/>
    <x v="6"/>
  </r>
  <r>
    <n v="4516874361"/>
    <n v="2958114"/>
    <s v="BOOHUYN ASIA"/>
    <n v="282"/>
    <n v="1195"/>
    <n v="336990"/>
    <x v="12"/>
    <d v="2022-01-17T00:00:00"/>
    <n v="0"/>
    <x v="3"/>
    <m/>
    <x v="0"/>
    <x v="0"/>
    <x v="1"/>
    <x v="5"/>
  </r>
  <r>
    <n v="4517029190"/>
    <n v="1620152"/>
    <s v="BOOHUYN ASIA"/>
    <n v="72"/>
    <n v="1279"/>
    <n v="92088"/>
    <x v="12"/>
    <d v="2022-01-17T00:00:00"/>
    <n v="0"/>
    <x v="3"/>
    <m/>
    <x v="0"/>
    <x v="0"/>
    <x v="1"/>
    <x v="5"/>
  </r>
  <r>
    <n v="4517100883"/>
    <n v="2958114"/>
    <s v="BOOHUYN ASIA"/>
    <n v="186"/>
    <n v="726"/>
    <n v="135036"/>
    <x v="12"/>
    <d v="2022-01-17T00:00:00"/>
    <n v="0"/>
    <x v="3"/>
    <m/>
    <x v="0"/>
    <x v="0"/>
    <x v="1"/>
    <x v="5"/>
  </r>
  <r>
    <n v="4517196202"/>
    <n v="1620152"/>
    <s v="BOOHUYN ASIA"/>
    <n v="18"/>
    <n v="594"/>
    <n v="10692"/>
    <x v="12"/>
    <d v="2022-01-17T00:00:00"/>
    <n v="0"/>
    <x v="3"/>
    <m/>
    <x v="0"/>
    <x v="0"/>
    <x v="1"/>
    <x v="5"/>
  </r>
  <r>
    <n v="4516589892"/>
    <n v="2958114"/>
    <s v="BOOHUYN ASIA"/>
    <n v="6"/>
    <n v="1472"/>
    <n v="8832"/>
    <x v="12"/>
    <d v="2022-01-17T00:00:00"/>
    <n v="0"/>
    <x v="3"/>
    <m/>
    <x v="0"/>
    <x v="0"/>
    <x v="1"/>
    <x v="5"/>
  </r>
  <r>
    <n v="4516532866"/>
    <n v="2958114"/>
    <s v="BOOHUYN ASIA"/>
    <n v="42"/>
    <n v="575"/>
    <n v="24150"/>
    <x v="12"/>
    <d v="2022-01-17T00:00:00"/>
    <n v="0"/>
    <x v="3"/>
    <m/>
    <x v="0"/>
    <x v="0"/>
    <x v="1"/>
    <x v="5"/>
  </r>
  <r>
    <n v="4516972908"/>
    <n v="2958114"/>
    <s v="ATLANTIC GL"/>
    <n v="36"/>
    <n v="1420"/>
    <n v="51120"/>
    <x v="12"/>
    <d v="2022-01-17T00:00:00"/>
    <n v="0"/>
    <x v="3"/>
    <m/>
    <x v="0"/>
    <x v="0"/>
    <x v="1"/>
    <x v="5"/>
  </r>
  <r>
    <n v="4516394209"/>
    <n v="1620152"/>
    <s v="ATLANTIC GL"/>
    <n v="288"/>
    <n v="882"/>
    <n v="254016"/>
    <x v="12"/>
    <d v="2022-01-17T00:00:00"/>
    <n v="0"/>
    <x v="3"/>
    <m/>
    <x v="0"/>
    <x v="0"/>
    <x v="1"/>
    <x v="5"/>
  </r>
  <r>
    <n v="4516855218"/>
    <n v="1620152"/>
    <s v="ATLANTIC GL"/>
    <n v="36"/>
    <n v="575"/>
    <n v="20700"/>
    <x v="12"/>
    <d v="2022-01-17T00:00:00"/>
    <n v="0"/>
    <x v="3"/>
    <m/>
    <x v="0"/>
    <x v="0"/>
    <x v="1"/>
    <x v="5"/>
  </r>
  <r>
    <n v="4516863690"/>
    <n v="2884301"/>
    <s v="ATLANTIC GL"/>
    <n v="60"/>
    <n v="1425"/>
    <n v="85500"/>
    <x v="12"/>
    <d v="2022-01-17T00:00:00"/>
    <n v="0"/>
    <x v="3"/>
    <m/>
    <x v="0"/>
    <x v="0"/>
    <x v="1"/>
    <x v="5"/>
  </r>
  <r>
    <n v="4516864004"/>
    <n v="2958114"/>
    <s v="ATLANTIC GL"/>
    <n v="30"/>
    <n v="809"/>
    <n v="24270"/>
    <x v="12"/>
    <d v="2022-01-17T00:00:00"/>
    <n v="0"/>
    <x v="3"/>
    <m/>
    <x v="0"/>
    <x v="0"/>
    <x v="1"/>
    <x v="5"/>
  </r>
  <r>
    <n v="4517136384"/>
    <n v="4492204"/>
    <s v="ATLANTIC GL"/>
    <n v="60"/>
    <n v="1409"/>
    <n v="84540"/>
    <x v="12"/>
    <d v="2022-01-17T00:00:00"/>
    <n v="0"/>
    <x v="3"/>
    <m/>
    <x v="0"/>
    <x v="0"/>
    <x v="1"/>
    <x v="5"/>
  </r>
  <r>
    <n v="4517143000"/>
    <n v="2958114"/>
    <s v="ATLANTIC GL"/>
    <n v="108"/>
    <n v="894"/>
    <n v="96552"/>
    <x v="12"/>
    <d v="2022-01-17T00:00:00"/>
    <n v="0"/>
    <x v="3"/>
    <m/>
    <x v="0"/>
    <x v="0"/>
    <x v="1"/>
    <x v="5"/>
  </r>
  <r>
    <n v="4516805436"/>
    <n v="4492201"/>
    <s v="ATLANTIC GL"/>
    <n v="126"/>
    <n v="1259"/>
    <n v="158634"/>
    <x v="21"/>
    <d v="2022-01-17T00:00:00"/>
    <n v="7"/>
    <x v="0"/>
    <s v="OTHER"/>
    <x v="0"/>
    <x v="0"/>
    <x v="1"/>
    <x v="5"/>
  </r>
  <r>
    <n v="4516874188"/>
    <n v="4492201"/>
    <s v="ATLANTIC GL"/>
    <n v="180"/>
    <n v="1028"/>
    <n v="185040"/>
    <x v="21"/>
    <d v="2022-01-17T00:00:00"/>
    <n v="7"/>
    <x v="0"/>
    <s v="OTHER"/>
    <x v="0"/>
    <x v="0"/>
    <x v="1"/>
    <x v="5"/>
  </r>
  <r>
    <n v="4516834397"/>
    <n v="4403290"/>
    <s v="BOOHUYN ASIA"/>
    <n v="376"/>
    <n v="654"/>
    <n v="245904"/>
    <x v="27"/>
    <d v="2022-01-17T00:00:00"/>
    <n v="28"/>
    <x v="0"/>
    <s v="OTHER"/>
    <x v="0"/>
    <x v="0"/>
    <x v="1"/>
    <x v="6"/>
  </r>
  <r>
    <n v="4516943434"/>
    <n v="4403290"/>
    <s v="ATLANTIC GL"/>
    <n v="32"/>
    <n v="323"/>
    <n v="10336"/>
    <x v="13"/>
    <d v="2022-01-17T00:00:00"/>
    <n v="35"/>
    <x v="0"/>
    <s v="OTHER"/>
    <x v="0"/>
    <x v="0"/>
    <x v="1"/>
    <x v="6"/>
  </r>
  <r>
    <n v="4516955709"/>
    <n v="4403290"/>
    <s v="ATLANTIC GL"/>
    <n v="504"/>
    <n v="1323"/>
    <n v="666792"/>
    <x v="28"/>
    <d v="2022-01-17T00:00:00"/>
    <n v="38"/>
    <x v="0"/>
    <s v="OTHER"/>
    <x v="0"/>
    <x v="0"/>
    <x v="1"/>
    <x v="6"/>
  </r>
  <r>
    <n v="4516978395"/>
    <n v="4492204"/>
    <s v="ATLANTIC GL"/>
    <n v="1740"/>
    <n v="693"/>
    <n v="1205820"/>
    <x v="24"/>
    <d v="2022-01-17T00:00:00"/>
    <n v="56"/>
    <x v="0"/>
    <s v="OTHER"/>
    <x v="0"/>
    <x v="0"/>
    <x v="1"/>
    <x v="3"/>
  </r>
  <r>
    <n v="4517255549"/>
    <n v="4455298"/>
    <s v="ATLANTIC GL"/>
    <n v="1395"/>
    <n v="735"/>
    <n v="1025325"/>
    <x v="12"/>
    <d v="2022-01-17T00:00:00"/>
    <n v="0"/>
    <x v="3"/>
    <m/>
    <x v="0"/>
    <x v="0"/>
    <x v="1"/>
    <x v="5"/>
  </r>
  <r>
    <n v="4516964364"/>
    <n v="4455280"/>
    <s v="ATLANTIC GL"/>
    <n v="270"/>
    <n v="371"/>
    <n v="100170"/>
    <x v="12"/>
    <d v="2022-01-17T00:00:00"/>
    <n v="0"/>
    <x v="3"/>
    <m/>
    <x v="0"/>
    <x v="0"/>
    <x v="1"/>
    <x v="5"/>
  </r>
  <r>
    <n v="4516876162"/>
    <n v="4455906"/>
    <s v="ATLANTIC GL"/>
    <n v="204"/>
    <n v="965"/>
    <n v="196860"/>
    <x v="12"/>
    <d v="2022-01-17T00:00:00"/>
    <n v="0"/>
    <x v="3"/>
    <m/>
    <x v="0"/>
    <x v="0"/>
    <x v="1"/>
    <x v="5"/>
  </r>
  <r>
    <n v="4517255916"/>
    <n v="2778106"/>
    <s v="ATLANTIC GL"/>
    <n v="264"/>
    <n v="1141"/>
    <n v="301224"/>
    <x v="12"/>
    <d v="2022-01-17T00:00:00"/>
    <n v="0"/>
    <x v="3"/>
    <m/>
    <x v="0"/>
    <x v="0"/>
    <x v="1"/>
    <x v="5"/>
  </r>
  <r>
    <n v="4517034440"/>
    <n v="2487053"/>
    <s v="BOOHUYN ASIA"/>
    <n v="1770"/>
    <n v="1451"/>
    <n v="2568270"/>
    <x v="12"/>
    <d v="2022-01-17T00:00:00"/>
    <n v="0"/>
    <x v="3"/>
    <m/>
    <x v="0"/>
    <x v="0"/>
    <x v="1"/>
    <x v="5"/>
  </r>
  <r>
    <n v="4517475847"/>
    <n v="4454507"/>
    <s v="ATLANTIC GL"/>
    <n v="6120"/>
    <n v="945"/>
    <n v="5783400"/>
    <x v="12"/>
    <d v="2022-01-17T00:00:00"/>
    <n v="0"/>
    <x v="3"/>
    <m/>
    <x v="0"/>
    <x v="0"/>
    <x v="1"/>
    <x v="5"/>
  </r>
  <r>
    <n v="4517412818"/>
    <n v="4013293"/>
    <s v="ATLANTIC GL"/>
    <n v="150"/>
    <n v="600"/>
    <n v="90000"/>
    <x v="27"/>
    <d v="2022-01-17T00:00:00"/>
    <n v="28"/>
    <x v="0"/>
    <s v="OTHER"/>
    <x v="0"/>
    <x v="0"/>
    <x v="1"/>
    <x v="6"/>
  </r>
  <r>
    <n v="4517024501"/>
    <n v="2487052"/>
    <s v="BOOHUYN ASIA"/>
    <n v="8610"/>
    <n v="349"/>
    <n v="3004890"/>
    <x v="12"/>
    <d v="2022-01-17T00:00:00"/>
    <n v="0"/>
    <x v="3"/>
    <m/>
    <x v="0"/>
    <x v="0"/>
    <x v="1"/>
    <x v="5"/>
  </r>
  <r>
    <n v="4517219375"/>
    <n v="2487053"/>
    <s v="ATLANTIC GL"/>
    <n v="2580"/>
    <n v="1475"/>
    <n v="3805500"/>
    <x v="12"/>
    <d v="2022-01-17T00:00:00"/>
    <n v="0"/>
    <x v="3"/>
    <m/>
    <x v="0"/>
    <x v="0"/>
    <x v="1"/>
    <x v="5"/>
  </r>
  <r>
    <n v="4516555433"/>
    <n v="2778106"/>
    <s v="ATLANTIC GL"/>
    <n v="540"/>
    <n v="1328"/>
    <n v="717120"/>
    <x v="12"/>
    <d v="2022-01-17T00:00:00"/>
    <n v="0"/>
    <x v="3"/>
    <m/>
    <x v="0"/>
    <x v="0"/>
    <x v="1"/>
    <x v="5"/>
  </r>
  <r>
    <n v="4516873047"/>
    <n v="4455298"/>
    <s v="ATLANTIC GL"/>
    <n v="570"/>
    <n v="1246"/>
    <n v="710220"/>
    <x v="21"/>
    <d v="2022-01-17T00:00:00"/>
    <n v="8"/>
    <x v="0"/>
    <s v="OTHER"/>
    <x v="0"/>
    <x v="0"/>
    <x v="1"/>
    <x v="5"/>
  </r>
  <r>
    <n v="4517419035"/>
    <n v="2162036"/>
    <s v="ATLANTIC GL"/>
    <n v="240"/>
    <n v="1170"/>
    <n v="280800"/>
    <x v="12"/>
    <d v="2022-01-17T00:00:00"/>
    <n v="0"/>
    <x v="3"/>
    <m/>
    <x v="0"/>
    <x v="0"/>
    <x v="1"/>
    <x v="5"/>
  </r>
  <r>
    <n v="4516559394"/>
    <n v="4455906"/>
    <s v="ATLANTIC GL"/>
    <n v="288"/>
    <n v="437"/>
    <n v="125856"/>
    <x v="12"/>
    <d v="2022-01-17T00:00:00"/>
    <n v="0"/>
    <x v="3"/>
    <m/>
    <x v="0"/>
    <x v="0"/>
    <x v="1"/>
    <x v="5"/>
  </r>
  <r>
    <n v="4517408647"/>
    <n v="4013297"/>
    <s v="ATLANTIC GL"/>
    <n v="15"/>
    <n v="914"/>
    <n v="13710"/>
    <x v="12"/>
    <d v="2022-01-17T00:00:00"/>
    <n v="0"/>
    <x v="3"/>
    <m/>
    <x v="0"/>
    <x v="0"/>
    <x v="1"/>
    <x v="5"/>
  </r>
  <r>
    <n v="4516563468"/>
    <n v="4013305"/>
    <s v="ATLANTIC GL"/>
    <n v="264"/>
    <n v="1273"/>
    <n v="336072"/>
    <x v="12"/>
    <d v="2022-01-17T00:00:00"/>
    <n v="0"/>
    <x v="3"/>
    <m/>
    <x v="0"/>
    <x v="0"/>
    <x v="1"/>
    <x v="5"/>
  </r>
  <r>
    <n v="4516963933"/>
    <n v="4454507"/>
    <s v="ATLANTIC GL"/>
    <n v="900"/>
    <n v="510"/>
    <n v="459000"/>
    <x v="12"/>
    <d v="2022-01-17T00:00:00"/>
    <n v="0"/>
    <x v="3"/>
    <m/>
    <x v="0"/>
    <x v="0"/>
    <x v="1"/>
    <x v="5"/>
  </r>
  <r>
    <n v="4517025011"/>
    <n v="2765851"/>
    <s v="BOOHUYN ASIA"/>
    <n v="288"/>
    <n v="1203"/>
    <n v="346464"/>
    <x v="12"/>
    <d v="2022-01-17T00:00:00"/>
    <n v="0"/>
    <x v="3"/>
    <m/>
    <x v="0"/>
    <x v="0"/>
    <x v="1"/>
    <x v="5"/>
  </r>
  <r>
    <n v="4516555411"/>
    <n v="4333116"/>
    <s v="ATLANTIC GL"/>
    <n v="63"/>
    <n v="419"/>
    <n v="26397"/>
    <x v="12"/>
    <d v="2022-01-17T00:00:00"/>
    <n v="0"/>
    <x v="3"/>
    <m/>
    <x v="0"/>
    <x v="0"/>
    <x v="1"/>
    <x v="5"/>
  </r>
  <r>
    <n v="4516964372"/>
    <n v="4455281"/>
    <s v="ATLANTIC GL"/>
    <n v="1440"/>
    <n v="1305"/>
    <n v="1879200"/>
    <x v="12"/>
    <d v="2022-01-17T00:00:00"/>
    <n v="0"/>
    <x v="3"/>
    <m/>
    <x v="0"/>
    <x v="0"/>
    <x v="1"/>
    <x v="5"/>
  </r>
  <r>
    <n v="5501204524"/>
    <n v="4333116"/>
    <s v="ATLANTIC GL"/>
    <n v="189"/>
    <n v="1236"/>
    <n v="233604"/>
    <x v="12"/>
    <d v="2022-01-17T00:00:00"/>
    <n v="0"/>
    <x v="3"/>
    <m/>
    <x v="0"/>
    <x v="0"/>
    <x v="1"/>
    <x v="5"/>
  </r>
  <r>
    <n v="4517127567"/>
    <n v="4287388"/>
    <s v="ATLANTIC GL"/>
    <n v="96"/>
    <n v="954"/>
    <n v="91584"/>
    <x v="12"/>
    <d v="2022-01-17T00:00:00"/>
    <n v="0"/>
    <x v="3"/>
    <m/>
    <x v="0"/>
    <x v="0"/>
    <x v="1"/>
    <x v="5"/>
  </r>
  <r>
    <n v="4515674080"/>
    <n v="4663418"/>
    <s v="ATLANTIC GL"/>
    <n v="120000"/>
    <n v="825"/>
    <n v="99000000"/>
    <x v="12"/>
    <d v="2022-01-17T00:00:00"/>
    <n v="0"/>
    <x v="3"/>
    <m/>
    <x v="0"/>
    <x v="0"/>
    <x v="1"/>
    <x v="5"/>
  </r>
  <r>
    <n v="4516711507"/>
    <n v="2487053"/>
    <s v="ATLANTIC GL"/>
    <n v="480"/>
    <n v="1474"/>
    <n v="707520"/>
    <x v="12"/>
    <d v="2022-01-17T00:00:00"/>
    <n v="0"/>
    <x v="3"/>
    <m/>
    <x v="0"/>
    <x v="0"/>
    <x v="1"/>
    <x v="5"/>
  </r>
  <r>
    <n v="4516834452"/>
    <n v="2765851"/>
    <s v="ATLANTIC GL"/>
    <n v="1328"/>
    <n v="541"/>
    <n v="718448"/>
    <x v="12"/>
    <d v="2022-01-17T00:00:00"/>
    <n v="0"/>
    <x v="3"/>
    <m/>
    <x v="0"/>
    <x v="0"/>
    <x v="1"/>
    <x v="5"/>
  </r>
  <r>
    <n v="4516529761"/>
    <n v="2487053"/>
    <s v="ATLANTIC GL"/>
    <n v="1320"/>
    <n v="874"/>
    <n v="1153680"/>
    <x v="12"/>
    <d v="2022-01-17T00:00:00"/>
    <n v="0"/>
    <x v="3"/>
    <m/>
    <x v="0"/>
    <x v="0"/>
    <x v="1"/>
    <x v="5"/>
  </r>
  <r>
    <n v="4517185882"/>
    <n v="2487052"/>
    <s v="BOOHUYN ASIA"/>
    <n v="1800"/>
    <n v="1154"/>
    <n v="2077200"/>
    <x v="12"/>
    <d v="2022-01-17T00:00:00"/>
    <n v="0"/>
    <x v="3"/>
    <m/>
    <x v="0"/>
    <x v="0"/>
    <x v="1"/>
    <x v="5"/>
  </r>
  <r>
    <n v="4517099086"/>
    <n v="2487052"/>
    <s v="BOOHUYN ASIA"/>
    <n v="1590"/>
    <n v="1002"/>
    <n v="1593180"/>
    <x v="12"/>
    <d v="2022-01-17T00:00:00"/>
    <n v="0"/>
    <x v="3"/>
    <m/>
    <x v="0"/>
    <x v="0"/>
    <x v="1"/>
    <x v="5"/>
  </r>
  <r>
    <n v="4517345587"/>
    <n v="4455298"/>
    <s v="ATLANTIC GL"/>
    <n v="150"/>
    <n v="709"/>
    <n v="106350"/>
    <x v="24"/>
    <d v="2022-01-17T00:00:00"/>
    <n v="56"/>
    <x v="0"/>
    <s v="OTHER"/>
    <x v="0"/>
    <x v="0"/>
    <x v="1"/>
    <x v="3"/>
  </r>
  <r>
    <n v="4517221375"/>
    <n v="4455298"/>
    <s v="ATLANTIC GL"/>
    <n v="300"/>
    <n v="502"/>
    <n v="150600"/>
    <x v="27"/>
    <d v="2022-01-17T00:00:00"/>
    <n v="28"/>
    <x v="0"/>
    <s v="OTHER"/>
    <x v="0"/>
    <x v="0"/>
    <x v="1"/>
    <x v="6"/>
  </r>
  <r>
    <n v="4516803539"/>
    <n v="4455281"/>
    <s v="ATLANTIC GL"/>
    <n v="840"/>
    <n v="605"/>
    <n v="508200"/>
    <x v="11"/>
    <d v="2022-01-17T00:00:00"/>
    <n v="-14"/>
    <x v="2"/>
    <m/>
    <x v="0"/>
    <x v="0"/>
    <x v="1"/>
    <x v="5"/>
  </r>
  <r>
    <n v="4516558795"/>
    <n v="4013293"/>
    <s v="ATLANTIC GL"/>
    <n v="90"/>
    <n v="384"/>
    <n v="34560"/>
    <x v="12"/>
    <d v="2022-01-17T00:00:00"/>
    <n v="0"/>
    <x v="3"/>
    <m/>
    <x v="0"/>
    <x v="0"/>
    <x v="1"/>
    <x v="5"/>
  </r>
  <r>
    <n v="4517415986"/>
    <n v="4013297"/>
    <s v="ATLANTIC GL"/>
    <n v="150"/>
    <n v="1185"/>
    <n v="177750"/>
    <x v="12"/>
    <d v="2022-01-17T00:00:00"/>
    <n v="0"/>
    <x v="3"/>
    <m/>
    <x v="0"/>
    <x v="0"/>
    <x v="1"/>
    <x v="5"/>
  </r>
  <r>
    <n v="4517026446"/>
    <n v="2487061"/>
    <s v="BOOHUYN ASIA"/>
    <n v="4680"/>
    <n v="332"/>
    <n v="1553760"/>
    <x v="12"/>
    <d v="2022-01-17T00:00:00"/>
    <n v="0"/>
    <x v="3"/>
    <m/>
    <x v="0"/>
    <x v="0"/>
    <x v="1"/>
    <x v="5"/>
  </r>
  <r>
    <n v="4517207747"/>
    <n v="4333116"/>
    <s v="ATLANTIC GL"/>
    <n v="630"/>
    <n v="1236"/>
    <n v="778680"/>
    <x v="12"/>
    <d v="2022-01-17T00:00:00"/>
    <n v="0"/>
    <x v="3"/>
    <m/>
    <x v="0"/>
    <x v="0"/>
    <x v="1"/>
    <x v="5"/>
  </r>
  <r>
    <n v="4517420280"/>
    <n v="4333114"/>
    <s v="ATLANTIC GL"/>
    <n v="105"/>
    <n v="635"/>
    <n v="66675"/>
    <x v="27"/>
    <d v="2022-01-17T00:00:00"/>
    <n v="28"/>
    <x v="0"/>
    <s v="OTHER"/>
    <x v="0"/>
    <x v="0"/>
    <x v="1"/>
    <x v="6"/>
  </r>
  <r>
    <n v="4517174712"/>
    <n v="4333114"/>
    <s v="ATLANTIC GL"/>
    <n v="525"/>
    <n v="810"/>
    <n v="425250"/>
    <x v="12"/>
    <d v="2022-01-17T00:00:00"/>
    <n v="0"/>
    <x v="3"/>
    <m/>
    <x v="0"/>
    <x v="0"/>
    <x v="1"/>
    <x v="5"/>
  </r>
  <r>
    <n v="4515674082"/>
    <n v="2044651"/>
    <s v="ATLANTIC GL"/>
    <n v="108000"/>
    <n v="454"/>
    <n v="49032000"/>
    <x v="12"/>
    <d v="2022-01-17T00:00:00"/>
    <n v="0"/>
    <x v="3"/>
    <m/>
    <x v="0"/>
    <x v="0"/>
    <x v="1"/>
    <x v="5"/>
  </r>
  <r>
    <n v="4517210841"/>
    <n v="2663481"/>
    <s v="ATLANTIC GL"/>
    <n v="750"/>
    <n v="769"/>
    <n v="576750"/>
    <x v="27"/>
    <d v="2022-01-17T00:00:00"/>
    <n v="28"/>
    <x v="0"/>
    <s v="OTHER"/>
    <x v="0"/>
    <x v="0"/>
    <x v="1"/>
    <x v="6"/>
  </r>
  <r>
    <n v="4516876170"/>
    <n v="2778106"/>
    <s v="ATLANTIC GL"/>
    <n v="84"/>
    <n v="529"/>
    <n v="44436"/>
    <x v="12"/>
    <d v="2022-01-17T00:00:00"/>
    <n v="0"/>
    <x v="3"/>
    <m/>
    <x v="0"/>
    <x v="0"/>
    <x v="1"/>
    <x v="5"/>
  </r>
  <r>
    <n v="4517362242"/>
    <n v="2725582"/>
    <s v="BOOHUYN ASIA"/>
    <n v="4800"/>
    <n v="1497"/>
    <n v="7185600"/>
    <x v="12"/>
    <d v="2022-01-17T00:00:00"/>
    <n v="0"/>
    <x v="3"/>
    <m/>
    <x v="0"/>
    <x v="0"/>
    <x v="1"/>
    <x v="5"/>
  </r>
  <r>
    <n v="4517258061"/>
    <n v="4333116"/>
    <s v="ATLANTIC GL"/>
    <n v="945"/>
    <n v="736"/>
    <n v="695520"/>
    <x v="12"/>
    <d v="2022-01-17T00:00:00"/>
    <n v="0"/>
    <x v="3"/>
    <m/>
    <x v="0"/>
    <x v="0"/>
    <x v="1"/>
    <x v="5"/>
  </r>
  <r>
    <n v="4517447328"/>
    <n v="4013305"/>
    <s v="ATLANTIC GL"/>
    <n v="60"/>
    <n v="659"/>
    <n v="39540"/>
    <x v="27"/>
    <d v="2022-01-17T00:00:00"/>
    <n v="28"/>
    <x v="1"/>
    <s v="SUPPLIER"/>
    <x v="2"/>
    <x v="0"/>
    <x v="1"/>
    <x v="6"/>
  </r>
  <r>
    <n v="4517404635"/>
    <n v="2725582"/>
    <s v="BOOHUYN ASIA"/>
    <n v="450"/>
    <n v="1023"/>
    <n v="460350"/>
    <x v="12"/>
    <d v="2022-01-17T00:00:00"/>
    <n v="0"/>
    <x v="3"/>
    <m/>
    <x v="0"/>
    <x v="0"/>
    <x v="1"/>
    <x v="5"/>
  </r>
  <r>
    <n v="4517096458"/>
    <n v="2765851"/>
    <s v="BOOHUYN ASIA"/>
    <n v="16"/>
    <n v="1096"/>
    <n v="17536"/>
    <x v="12"/>
    <d v="2022-01-17T00:00:00"/>
    <n v="0"/>
    <x v="3"/>
    <m/>
    <x v="0"/>
    <x v="0"/>
    <x v="1"/>
    <x v="5"/>
  </r>
  <r>
    <n v="4517207746"/>
    <n v="4013297"/>
    <s v="ATLANTIC GL"/>
    <n v="300"/>
    <n v="1464"/>
    <n v="439200"/>
    <x v="12"/>
    <d v="2022-01-17T00:00:00"/>
    <n v="0"/>
    <x v="3"/>
    <m/>
    <x v="0"/>
    <x v="0"/>
    <x v="1"/>
    <x v="5"/>
  </r>
  <r>
    <n v="5501192014"/>
    <n v="2899944"/>
    <s v="ATLANTIC GL"/>
    <n v="144"/>
    <n v="1283"/>
    <n v="184752"/>
    <x v="18"/>
    <d v="2022-01-18T00:00:00"/>
    <n v="-8"/>
    <x v="2"/>
    <m/>
    <x v="0"/>
    <x v="0"/>
    <x v="1"/>
    <x v="5"/>
  </r>
  <r>
    <n v="4516649086"/>
    <n v="2899944"/>
    <s v="BOOHUYN ASIA"/>
    <n v="144"/>
    <n v="923"/>
    <n v="132912"/>
    <x v="12"/>
    <d v="2022-01-18T00:00:00"/>
    <n v="-1"/>
    <x v="3"/>
    <m/>
    <x v="0"/>
    <x v="0"/>
    <x v="1"/>
    <x v="5"/>
  </r>
  <r>
    <n v="4516631920"/>
    <n v="4228041"/>
    <s v="BOOHUYN ASIA"/>
    <n v="300"/>
    <n v="466"/>
    <n v="139800"/>
    <x v="12"/>
    <d v="2022-01-18T00:00:00"/>
    <n v="-1"/>
    <x v="3"/>
    <m/>
    <x v="0"/>
    <x v="0"/>
    <x v="1"/>
    <x v="5"/>
  </r>
  <r>
    <n v="4516655867"/>
    <n v="4228041"/>
    <s v="BOOHUYN ASIA"/>
    <n v="90"/>
    <n v="672"/>
    <n v="60480"/>
    <x v="12"/>
    <d v="2022-01-18T00:00:00"/>
    <n v="-1"/>
    <x v="3"/>
    <m/>
    <x v="0"/>
    <x v="0"/>
    <x v="1"/>
    <x v="5"/>
  </r>
  <r>
    <n v="4516570950"/>
    <n v="4451134"/>
    <s v="ATLANTIC GL"/>
    <n v="196"/>
    <n v="349"/>
    <n v="68404"/>
    <x v="12"/>
    <d v="2022-01-18T00:00:00"/>
    <n v="-1"/>
    <x v="3"/>
    <m/>
    <x v="0"/>
    <x v="0"/>
    <x v="1"/>
    <x v="5"/>
  </r>
  <r>
    <n v="4516434430"/>
    <n v="2899945"/>
    <s v="ATLANTIC GL"/>
    <n v="192"/>
    <n v="660"/>
    <n v="126720"/>
    <x v="12"/>
    <d v="2022-01-18T00:00:00"/>
    <n v="-1"/>
    <x v="3"/>
    <m/>
    <x v="0"/>
    <x v="0"/>
    <x v="1"/>
    <x v="5"/>
  </r>
  <r>
    <n v="4516453441"/>
    <n v="2899944"/>
    <s v="ATLANTIC GL"/>
    <n v="1248"/>
    <n v="1496"/>
    <n v="1867008"/>
    <x v="12"/>
    <d v="2022-01-18T00:00:00"/>
    <n v="-1"/>
    <x v="3"/>
    <m/>
    <x v="0"/>
    <x v="0"/>
    <x v="1"/>
    <x v="5"/>
  </r>
  <r>
    <n v="4516457009"/>
    <n v="2903183"/>
    <s v="ATLANTIC GL"/>
    <n v="700"/>
    <n v="1105"/>
    <n v="773500"/>
    <x v="12"/>
    <d v="2022-01-18T00:00:00"/>
    <n v="-1"/>
    <x v="3"/>
    <m/>
    <x v="0"/>
    <x v="0"/>
    <x v="1"/>
    <x v="5"/>
  </r>
  <r>
    <n v="4516462739"/>
    <n v="4228041"/>
    <s v="ATLANTIC GL"/>
    <n v="1860"/>
    <n v="359"/>
    <n v="667740"/>
    <x v="12"/>
    <d v="2022-01-18T00:00:00"/>
    <n v="-1"/>
    <x v="3"/>
    <m/>
    <x v="0"/>
    <x v="0"/>
    <x v="1"/>
    <x v="5"/>
  </r>
  <r>
    <n v="4516570062"/>
    <n v="4228041"/>
    <s v="ATLANTIC GL"/>
    <n v="450"/>
    <n v="938"/>
    <n v="422100"/>
    <x v="12"/>
    <d v="2022-01-18T00:00:00"/>
    <n v="-1"/>
    <x v="3"/>
    <m/>
    <x v="0"/>
    <x v="0"/>
    <x v="1"/>
    <x v="5"/>
  </r>
  <r>
    <n v="4516768115"/>
    <n v="4451134"/>
    <s v="ATLANTIC GL"/>
    <n v="12"/>
    <n v="1445"/>
    <n v="17340"/>
    <x v="12"/>
    <d v="2022-01-18T00:00:00"/>
    <n v="-1"/>
    <x v="3"/>
    <m/>
    <x v="0"/>
    <x v="0"/>
    <x v="1"/>
    <x v="5"/>
  </r>
  <r>
    <n v="4516789006"/>
    <n v="2903183"/>
    <s v="ATLANTIC GL"/>
    <n v="20"/>
    <n v="748"/>
    <n v="14960"/>
    <x v="12"/>
    <d v="2022-01-18T00:00:00"/>
    <n v="-1"/>
    <x v="3"/>
    <m/>
    <x v="0"/>
    <x v="0"/>
    <x v="1"/>
    <x v="5"/>
  </r>
  <r>
    <n v="4517412552"/>
    <n v="4451134"/>
    <s v="ATLANTIC GL"/>
    <n v="204"/>
    <n v="447"/>
    <n v="91188"/>
    <x v="12"/>
    <d v="2022-01-18T00:00:00"/>
    <n v="-1"/>
    <x v="3"/>
    <m/>
    <x v="0"/>
    <x v="0"/>
    <x v="1"/>
    <x v="5"/>
  </r>
  <r>
    <n v="4516468143"/>
    <n v="4451134"/>
    <s v="ATLANTIC GL"/>
    <n v="208"/>
    <n v="1147"/>
    <n v="238576"/>
    <x v="21"/>
    <d v="2022-01-18T00:00:00"/>
    <n v="6"/>
    <x v="0"/>
    <s v="OTHER"/>
    <x v="0"/>
    <x v="0"/>
    <x v="1"/>
    <x v="5"/>
  </r>
  <r>
    <n v="4516777081"/>
    <n v="4451121"/>
    <s v="ATLANTIC GL"/>
    <n v="35"/>
    <n v="1429"/>
    <n v="50015"/>
    <x v="26"/>
    <d v="2022-01-18T00:00:00"/>
    <n v="69"/>
    <x v="0"/>
    <s v="OTHER"/>
    <x v="0"/>
    <x v="0"/>
    <x v="1"/>
    <x v="3"/>
  </r>
  <r>
    <n v="4517446943"/>
    <n v="4451121"/>
    <s v="ATLANTIC GL"/>
    <n v="565"/>
    <n v="468"/>
    <n v="264420"/>
    <x v="6"/>
    <d v="2022-01-18T00:00:00"/>
    <n v="139"/>
    <x v="0"/>
    <s v="OTHER"/>
    <x v="0"/>
    <x v="0"/>
    <x v="0"/>
    <x v="2"/>
  </r>
  <r>
    <n v="4516724890"/>
    <n v="4196590"/>
    <s v="BOOHUYN ASIA"/>
    <n v="800"/>
    <n v="1097"/>
    <n v="877600"/>
    <x v="12"/>
    <d v="2022-01-18T00:00:00"/>
    <n v="-1"/>
    <x v="3"/>
    <m/>
    <x v="0"/>
    <x v="0"/>
    <x v="1"/>
    <x v="5"/>
  </r>
  <r>
    <n v="4517252443"/>
    <n v="2461389"/>
    <s v="ATLANTIC GL"/>
    <n v="200"/>
    <n v="1067"/>
    <n v="213400"/>
    <x v="12"/>
    <d v="2022-01-18T00:00:00"/>
    <n v="-1"/>
    <x v="3"/>
    <m/>
    <x v="0"/>
    <x v="0"/>
    <x v="1"/>
    <x v="5"/>
  </r>
  <r>
    <n v="4516514404"/>
    <n v="2165271"/>
    <s v="ATLANTIC GL"/>
    <n v="42"/>
    <n v="1309"/>
    <n v="54978"/>
    <x v="12"/>
    <d v="2022-01-18T00:00:00"/>
    <n v="-1"/>
    <x v="3"/>
    <m/>
    <x v="0"/>
    <x v="0"/>
    <x v="1"/>
    <x v="5"/>
  </r>
  <r>
    <n v="4516345667"/>
    <n v="4327106"/>
    <s v="ATLANTIC GL"/>
    <n v="486"/>
    <n v="1015"/>
    <n v="493290"/>
    <x v="12"/>
    <d v="2022-01-18T00:00:00"/>
    <n v="-1"/>
    <x v="3"/>
    <m/>
    <x v="0"/>
    <x v="0"/>
    <x v="1"/>
    <x v="5"/>
  </r>
  <r>
    <n v="4516358579"/>
    <n v="2165271"/>
    <s v="ATLANTIC GL"/>
    <n v="1500"/>
    <n v="927"/>
    <n v="1390500"/>
    <x v="12"/>
    <d v="2022-01-18T00:00:00"/>
    <n v="-1"/>
    <x v="3"/>
    <m/>
    <x v="0"/>
    <x v="0"/>
    <x v="1"/>
    <x v="5"/>
  </r>
  <r>
    <n v="4516338056"/>
    <n v="2165271"/>
    <s v="ATLANTIC GL"/>
    <n v="91"/>
    <n v="1476"/>
    <n v="134316"/>
    <x v="12"/>
    <d v="2022-01-18T00:00:00"/>
    <n v="-1"/>
    <x v="3"/>
    <m/>
    <x v="0"/>
    <x v="0"/>
    <x v="1"/>
    <x v="5"/>
  </r>
  <r>
    <n v="4516341629"/>
    <n v="4271870"/>
    <s v="ATLANTIC GL"/>
    <n v="88"/>
    <n v="407"/>
    <n v="35816"/>
    <x v="3"/>
    <d v="2022-01-18T00:00:00"/>
    <n v="111"/>
    <x v="0"/>
    <s v="OTHER"/>
    <x v="0"/>
    <x v="0"/>
    <x v="0"/>
    <x v="1"/>
  </r>
  <r>
    <n v="4516811195"/>
    <n v="2884301"/>
    <s v="BOOHUYN ASIA"/>
    <n v="105"/>
    <n v="945"/>
    <n v="99225"/>
    <x v="12"/>
    <d v="2022-01-18T00:00:00"/>
    <n v="-1"/>
    <x v="3"/>
    <m/>
    <x v="0"/>
    <x v="0"/>
    <x v="1"/>
    <x v="5"/>
  </r>
  <r>
    <n v="4517195790"/>
    <n v="2752324"/>
    <s v="ATLANTIC GL"/>
    <n v="108"/>
    <n v="1438"/>
    <n v="155304"/>
    <x v="12"/>
    <d v="2022-01-18T00:00:00"/>
    <n v="-1"/>
    <x v="3"/>
    <m/>
    <x v="0"/>
    <x v="0"/>
    <x v="1"/>
    <x v="5"/>
  </r>
  <r>
    <n v="4516822484"/>
    <n v="4492204"/>
    <s v="BOOHUYN ASIA"/>
    <n v="312"/>
    <n v="1293"/>
    <n v="403416"/>
    <x v="27"/>
    <d v="2022-01-18T00:00:00"/>
    <n v="27"/>
    <x v="0"/>
    <s v="OTHER"/>
    <x v="0"/>
    <x v="0"/>
    <x v="1"/>
    <x v="6"/>
  </r>
  <r>
    <n v="4516753961"/>
    <n v="4403290"/>
    <s v="BOOHUYN ASIA"/>
    <n v="392"/>
    <n v="737"/>
    <n v="288904"/>
    <x v="24"/>
    <d v="2022-01-18T00:00:00"/>
    <n v="55"/>
    <x v="0"/>
    <s v="OTHER"/>
    <x v="0"/>
    <x v="0"/>
    <x v="1"/>
    <x v="3"/>
  </r>
  <r>
    <n v="4516807781"/>
    <n v="4333114"/>
    <s v="BOOHUYN ASIA"/>
    <n v="2247"/>
    <n v="952"/>
    <n v="2139144"/>
    <x v="12"/>
    <d v="2022-01-18T00:00:00"/>
    <n v="-1"/>
    <x v="3"/>
    <m/>
    <x v="0"/>
    <x v="0"/>
    <x v="1"/>
    <x v="5"/>
  </r>
  <r>
    <n v="4516394577"/>
    <n v="4454507"/>
    <s v="ATLANTIC GL"/>
    <n v="1080"/>
    <n v="1346"/>
    <n v="1453680"/>
    <x v="12"/>
    <d v="2022-01-18T00:00:00"/>
    <n v="-1"/>
    <x v="3"/>
    <m/>
    <x v="0"/>
    <x v="0"/>
    <x v="1"/>
    <x v="5"/>
  </r>
  <r>
    <n v="4516663936"/>
    <n v="4335239"/>
    <s v="ATLANTIC GL"/>
    <n v="270"/>
    <n v="312"/>
    <n v="84240"/>
    <x v="12"/>
    <d v="2022-01-18T00:00:00"/>
    <n v="-1"/>
    <x v="3"/>
    <m/>
    <x v="0"/>
    <x v="0"/>
    <x v="1"/>
    <x v="5"/>
  </r>
  <r>
    <n v="4516651569"/>
    <n v="4333113"/>
    <s v="ATLANTIC GL"/>
    <n v="147"/>
    <n v="1284"/>
    <n v="188748"/>
    <x v="13"/>
    <d v="2022-01-18T00:00:00"/>
    <n v="34"/>
    <x v="0"/>
    <s v="OTHER"/>
    <x v="0"/>
    <x v="0"/>
    <x v="1"/>
    <x v="6"/>
  </r>
  <r>
    <n v="4516676511"/>
    <n v="4335235"/>
    <s v="ATLANTIC GL"/>
    <n v="120"/>
    <n v="1281"/>
    <n v="153720"/>
    <x v="12"/>
    <d v="2022-01-18T00:00:00"/>
    <n v="-1"/>
    <x v="3"/>
    <m/>
    <x v="0"/>
    <x v="0"/>
    <x v="1"/>
    <x v="5"/>
  </r>
  <r>
    <n v="4516810194"/>
    <n v="4454507"/>
    <s v="BOOHUYN ASIA"/>
    <n v="7320"/>
    <n v="802"/>
    <n v="5870640"/>
    <x v="27"/>
    <d v="2022-01-18T00:00:00"/>
    <n v="27"/>
    <x v="0"/>
    <s v="OTHER"/>
    <x v="0"/>
    <x v="0"/>
    <x v="1"/>
    <x v="6"/>
  </r>
  <r>
    <n v="4516390433"/>
    <n v="4335239"/>
    <s v="ATLANTIC GL"/>
    <n v="75"/>
    <n v="915"/>
    <n v="68625"/>
    <x v="12"/>
    <d v="2022-01-18T00:00:00"/>
    <n v="-1"/>
    <x v="3"/>
    <m/>
    <x v="0"/>
    <x v="0"/>
    <x v="1"/>
    <x v="5"/>
  </r>
  <r>
    <n v="4516659217"/>
    <n v="4455298"/>
    <s v="ATLANTIC GL"/>
    <n v="225"/>
    <n v="1075"/>
    <n v="241875"/>
    <x v="12"/>
    <d v="2022-01-18T00:00:00"/>
    <n v="-1"/>
    <x v="3"/>
    <m/>
    <x v="0"/>
    <x v="0"/>
    <x v="1"/>
    <x v="5"/>
  </r>
  <r>
    <n v="4516399582"/>
    <n v="4455280"/>
    <s v="ATLANTIC GL"/>
    <n v="240"/>
    <n v="842"/>
    <n v="202080"/>
    <x v="12"/>
    <d v="2022-01-18T00:00:00"/>
    <n v="-1"/>
    <x v="3"/>
    <m/>
    <x v="0"/>
    <x v="0"/>
    <x v="1"/>
    <x v="5"/>
  </r>
  <r>
    <n v="4516652015"/>
    <n v="4455299"/>
    <s v="ATLANTIC GL"/>
    <n v="135"/>
    <n v="472"/>
    <n v="63720"/>
    <x v="12"/>
    <d v="2022-01-18T00:00:00"/>
    <n v="-1"/>
    <x v="3"/>
    <m/>
    <x v="0"/>
    <x v="0"/>
    <x v="1"/>
    <x v="5"/>
  </r>
  <r>
    <n v="4516721640"/>
    <n v="4455280"/>
    <s v="ATLANTIC GL"/>
    <n v="240"/>
    <n v="1461"/>
    <n v="350640"/>
    <x v="12"/>
    <d v="2022-01-18T00:00:00"/>
    <n v="-1"/>
    <x v="3"/>
    <m/>
    <x v="0"/>
    <x v="0"/>
    <x v="1"/>
    <x v="5"/>
  </r>
  <r>
    <n v="4516803691"/>
    <n v="4455281"/>
    <s v="BOOHUYN ASIA"/>
    <n v="3000"/>
    <n v="619"/>
    <n v="1857000"/>
    <x v="12"/>
    <d v="2022-01-18T00:00:00"/>
    <n v="-1"/>
    <x v="3"/>
    <m/>
    <x v="0"/>
    <x v="0"/>
    <x v="1"/>
    <x v="5"/>
  </r>
  <r>
    <n v="4517428339"/>
    <n v="4013297"/>
    <s v="ATLANTIC GL"/>
    <n v="570"/>
    <n v="379"/>
    <n v="216030"/>
    <x v="12"/>
    <d v="2022-01-18T00:00:00"/>
    <n v="-1"/>
    <x v="3"/>
    <m/>
    <x v="0"/>
    <x v="0"/>
    <x v="1"/>
    <x v="5"/>
  </r>
  <r>
    <n v="4517305095"/>
    <n v="2973362"/>
    <s v="ATLANTIC GL"/>
    <n v="15000"/>
    <n v="1373"/>
    <n v="20595000"/>
    <x v="20"/>
    <d v="2022-01-18T00:00:00"/>
    <n v="2"/>
    <x v="3"/>
    <m/>
    <x v="0"/>
    <x v="0"/>
    <x v="1"/>
    <x v="5"/>
  </r>
  <r>
    <n v="4516380684"/>
    <n v="4455298"/>
    <s v="ATLANTIC GL"/>
    <n v="1335"/>
    <n v="1182"/>
    <n v="1577970"/>
    <x v="21"/>
    <d v="2022-01-18T00:00:00"/>
    <n v="7"/>
    <x v="0"/>
    <s v="OTHER"/>
    <x v="0"/>
    <x v="0"/>
    <x v="1"/>
    <x v="5"/>
  </r>
  <r>
    <n v="4516637501"/>
    <n v="4013305"/>
    <s v="ATLANTIC GL"/>
    <n v="144"/>
    <n v="1102"/>
    <n v="158688"/>
    <x v="12"/>
    <d v="2022-01-18T00:00:00"/>
    <n v="-1"/>
    <x v="3"/>
    <m/>
    <x v="0"/>
    <x v="0"/>
    <x v="1"/>
    <x v="5"/>
  </r>
  <r>
    <n v="4516691492"/>
    <n v="4013297"/>
    <s v="ATLANTIC GL"/>
    <n v="180"/>
    <n v="731"/>
    <n v="131580"/>
    <x v="12"/>
    <d v="2022-01-18T00:00:00"/>
    <n v="-1"/>
    <x v="3"/>
    <m/>
    <x v="0"/>
    <x v="0"/>
    <x v="1"/>
    <x v="5"/>
  </r>
  <r>
    <n v="4516368537"/>
    <n v="4455281"/>
    <s v="ATLANTIC GL"/>
    <n v="1920"/>
    <n v="1086"/>
    <n v="2085120"/>
    <x v="12"/>
    <d v="2022-01-18T00:00:00"/>
    <n v="-1"/>
    <x v="3"/>
    <m/>
    <x v="0"/>
    <x v="0"/>
    <x v="1"/>
    <x v="5"/>
  </r>
  <r>
    <n v="4516824725"/>
    <n v="2765851"/>
    <s v="ATLANTIC GL"/>
    <n v="112"/>
    <n v="701"/>
    <n v="78512"/>
    <x v="12"/>
    <d v="2022-01-18T00:00:00"/>
    <n v="-1"/>
    <x v="3"/>
    <m/>
    <x v="0"/>
    <x v="0"/>
    <x v="1"/>
    <x v="5"/>
  </r>
  <r>
    <n v="4516665915"/>
    <n v="4455281"/>
    <s v="ATLANTIC GL"/>
    <n v="480"/>
    <n v="1359"/>
    <n v="652320"/>
    <x v="12"/>
    <d v="2022-01-18T00:00:00"/>
    <n v="-1"/>
    <x v="3"/>
    <m/>
    <x v="0"/>
    <x v="0"/>
    <x v="1"/>
    <x v="5"/>
  </r>
  <r>
    <n v="4516419554"/>
    <n v="4335235"/>
    <s v="ATLANTIC GL"/>
    <n v="600"/>
    <n v="534"/>
    <n v="320400"/>
    <x v="12"/>
    <d v="2022-01-18T00:00:00"/>
    <n v="-1"/>
    <x v="3"/>
    <m/>
    <x v="0"/>
    <x v="0"/>
    <x v="1"/>
    <x v="5"/>
  </r>
  <r>
    <n v="4516348024"/>
    <n v="2779823"/>
    <s v="ATLANTIC GL"/>
    <n v="5760"/>
    <n v="704"/>
    <n v="4055040"/>
    <x v="12"/>
    <d v="2022-01-18T00:00:00"/>
    <n v="-1"/>
    <x v="3"/>
    <m/>
    <x v="0"/>
    <x v="0"/>
    <x v="1"/>
    <x v="5"/>
  </r>
  <r>
    <n v="4516370372"/>
    <n v="4454506"/>
    <s v="ATLANTIC GL"/>
    <n v="540"/>
    <n v="854"/>
    <n v="461160"/>
    <x v="21"/>
    <d v="2022-01-18T00:00:00"/>
    <n v="6"/>
    <x v="0"/>
    <s v="OTHER"/>
    <x v="0"/>
    <x v="0"/>
    <x v="1"/>
    <x v="5"/>
  </r>
  <r>
    <n v="4516768116"/>
    <n v="4451134"/>
    <s v="ATLANTIC GL"/>
    <n v="28"/>
    <n v="697"/>
    <n v="19516"/>
    <x v="12"/>
    <d v="2022-01-19T00:00:00"/>
    <n v="-2"/>
    <x v="3"/>
    <m/>
    <x v="0"/>
    <x v="0"/>
    <x v="1"/>
    <x v="5"/>
  </r>
  <r>
    <n v="4516789007"/>
    <n v="2903183"/>
    <s v="ATLANTIC GL"/>
    <n v="60"/>
    <n v="421"/>
    <n v="25260"/>
    <x v="12"/>
    <d v="2022-01-19T00:00:00"/>
    <n v="-2"/>
    <x v="3"/>
    <m/>
    <x v="0"/>
    <x v="0"/>
    <x v="1"/>
    <x v="5"/>
  </r>
  <r>
    <n v="4517442592"/>
    <n v="4451121"/>
    <s v="ATLANTIC GL"/>
    <n v="400"/>
    <n v="458"/>
    <n v="183200"/>
    <x v="29"/>
    <d v="2022-01-19T00:00:00"/>
    <n v="29"/>
    <x v="0"/>
    <s v="OTHER"/>
    <x v="0"/>
    <x v="0"/>
    <x v="1"/>
    <x v="6"/>
  </r>
  <r>
    <n v="4516516678"/>
    <n v="2556834"/>
    <s v="BOOHUYN ASIA"/>
    <n v="24"/>
    <n v="680"/>
    <n v="16320"/>
    <x v="12"/>
    <d v="2022-01-19T00:00:00"/>
    <n v="-2"/>
    <x v="3"/>
    <m/>
    <x v="0"/>
    <x v="0"/>
    <x v="1"/>
    <x v="5"/>
  </r>
  <r>
    <n v="4517198682"/>
    <n v="2899475"/>
    <s v="ATLANTIC GL"/>
    <n v="100"/>
    <n v="1166"/>
    <n v="116600"/>
    <x v="20"/>
    <d v="2022-01-20T00:00:00"/>
    <n v="0"/>
    <x v="3"/>
    <m/>
    <x v="0"/>
    <x v="0"/>
    <x v="1"/>
    <x v="5"/>
  </r>
  <r>
    <n v="4517245780"/>
    <n v="2989761"/>
    <s v="ATLANTIC GL"/>
    <n v="320"/>
    <n v="546"/>
    <n v="174720"/>
    <x v="20"/>
    <d v="2022-01-20T00:00:00"/>
    <n v="0"/>
    <x v="3"/>
    <m/>
    <x v="0"/>
    <x v="0"/>
    <x v="1"/>
    <x v="5"/>
  </r>
  <r>
    <n v="4517383839"/>
    <n v="2899631"/>
    <s v="ATLANTIC GL"/>
    <n v="320"/>
    <n v="939"/>
    <n v="300480"/>
    <x v="20"/>
    <d v="2022-01-20T00:00:00"/>
    <n v="0"/>
    <x v="3"/>
    <m/>
    <x v="0"/>
    <x v="0"/>
    <x v="1"/>
    <x v="5"/>
  </r>
  <r>
    <n v="4517438906"/>
    <n v="2899632"/>
    <s v="ATLANTIC GL"/>
    <n v="160"/>
    <n v="628"/>
    <n v="100480"/>
    <x v="20"/>
    <d v="2022-01-20T00:00:00"/>
    <n v="0"/>
    <x v="3"/>
    <m/>
    <x v="0"/>
    <x v="0"/>
    <x v="1"/>
    <x v="5"/>
  </r>
  <r>
    <n v="4517445791"/>
    <n v="2899944"/>
    <s v="ATLANTIC GL"/>
    <n v="144"/>
    <n v="1191"/>
    <n v="171504"/>
    <x v="20"/>
    <d v="2022-01-20T00:00:00"/>
    <n v="0"/>
    <x v="3"/>
    <m/>
    <x v="0"/>
    <x v="0"/>
    <x v="1"/>
    <x v="5"/>
  </r>
  <r>
    <n v="4517079398"/>
    <n v="4451134"/>
    <s v="ATLANTIC GL"/>
    <n v="12"/>
    <n v="320"/>
    <n v="3840"/>
    <x v="20"/>
    <d v="2022-01-20T00:00:00"/>
    <n v="0"/>
    <x v="3"/>
    <m/>
    <x v="0"/>
    <x v="0"/>
    <x v="1"/>
    <x v="5"/>
  </r>
  <r>
    <n v="4517101589"/>
    <n v="2899944"/>
    <s v="ATLANTIC GL"/>
    <n v="192"/>
    <n v="1278"/>
    <n v="245376"/>
    <x v="20"/>
    <d v="2022-01-20T00:00:00"/>
    <n v="0"/>
    <x v="3"/>
    <m/>
    <x v="0"/>
    <x v="0"/>
    <x v="1"/>
    <x v="5"/>
  </r>
  <r>
    <n v="4516960358"/>
    <n v="2903184"/>
    <s v="ATLANTIC GL"/>
    <n v="40"/>
    <n v="551"/>
    <n v="22040"/>
    <x v="20"/>
    <d v="2022-01-20T00:00:00"/>
    <n v="0"/>
    <x v="3"/>
    <m/>
    <x v="0"/>
    <x v="0"/>
    <x v="1"/>
    <x v="5"/>
  </r>
  <r>
    <n v="4516973090"/>
    <n v="2903189"/>
    <s v="ATLANTIC GL"/>
    <n v="30"/>
    <n v="736"/>
    <n v="22080"/>
    <x v="20"/>
    <d v="2022-01-20T00:00:00"/>
    <n v="0"/>
    <x v="3"/>
    <m/>
    <x v="0"/>
    <x v="0"/>
    <x v="1"/>
    <x v="5"/>
  </r>
  <r>
    <n v="4517015314"/>
    <n v="2903183"/>
    <s v="ATLANTIC GL"/>
    <n v="40"/>
    <n v="356"/>
    <n v="14240"/>
    <x v="20"/>
    <d v="2022-01-20T00:00:00"/>
    <n v="0"/>
    <x v="3"/>
    <m/>
    <x v="0"/>
    <x v="0"/>
    <x v="1"/>
    <x v="5"/>
  </r>
  <r>
    <n v="4517446872"/>
    <n v="2903184"/>
    <s v="ATLANTIC GL"/>
    <n v="20"/>
    <n v="1424"/>
    <n v="28480"/>
    <x v="20"/>
    <d v="2022-01-20T00:00:00"/>
    <n v="0"/>
    <x v="3"/>
    <m/>
    <x v="0"/>
    <x v="0"/>
    <x v="1"/>
    <x v="5"/>
  </r>
  <r>
    <n v="4517456185"/>
    <n v="2903189"/>
    <s v="ATLANTIC GL"/>
    <n v="30"/>
    <n v="302"/>
    <n v="9060"/>
    <x v="20"/>
    <d v="2022-01-20T00:00:00"/>
    <n v="0"/>
    <x v="3"/>
    <m/>
    <x v="0"/>
    <x v="0"/>
    <x v="1"/>
    <x v="5"/>
  </r>
  <r>
    <n v="4516876125"/>
    <n v="2989761"/>
    <s v="ATLANTIC GL"/>
    <n v="320"/>
    <n v="1327"/>
    <n v="424640"/>
    <x v="20"/>
    <d v="2022-01-20T00:00:00"/>
    <n v="0"/>
    <x v="3"/>
    <m/>
    <x v="0"/>
    <x v="0"/>
    <x v="1"/>
    <x v="5"/>
  </r>
  <r>
    <n v="4516876132"/>
    <n v="2899631"/>
    <s v="ATLANTIC GL"/>
    <n v="320"/>
    <n v="493"/>
    <n v="157760"/>
    <x v="20"/>
    <d v="2022-01-20T00:00:00"/>
    <n v="0"/>
    <x v="3"/>
    <m/>
    <x v="0"/>
    <x v="0"/>
    <x v="1"/>
    <x v="5"/>
  </r>
  <r>
    <n v="4516479564"/>
    <n v="2899475"/>
    <s v="ATLANTIC GL"/>
    <n v="100"/>
    <n v="1074"/>
    <n v="107400"/>
    <x v="20"/>
    <d v="2022-01-20T00:00:00"/>
    <n v="0"/>
    <x v="3"/>
    <m/>
    <x v="0"/>
    <x v="0"/>
    <x v="1"/>
    <x v="5"/>
  </r>
  <r>
    <n v="4516510031"/>
    <n v="2989761"/>
    <s v="ATLANTIC GL"/>
    <n v="320"/>
    <n v="333"/>
    <n v="106560"/>
    <x v="20"/>
    <d v="2022-01-20T00:00:00"/>
    <n v="0"/>
    <x v="3"/>
    <m/>
    <x v="0"/>
    <x v="0"/>
    <x v="1"/>
    <x v="5"/>
  </r>
  <r>
    <n v="4516510060"/>
    <n v="2899632"/>
    <s v="ATLANTIC GL"/>
    <n v="320"/>
    <n v="1090"/>
    <n v="348800"/>
    <x v="20"/>
    <d v="2022-01-20T00:00:00"/>
    <n v="0"/>
    <x v="3"/>
    <m/>
    <x v="0"/>
    <x v="0"/>
    <x v="1"/>
    <x v="5"/>
  </r>
  <r>
    <n v="4516521255"/>
    <n v="2899631"/>
    <s v="ATLANTIC GL"/>
    <n v="640"/>
    <n v="1105"/>
    <n v="707200"/>
    <x v="20"/>
    <d v="2022-01-20T00:00:00"/>
    <n v="0"/>
    <x v="3"/>
    <m/>
    <x v="0"/>
    <x v="0"/>
    <x v="1"/>
    <x v="5"/>
  </r>
  <r>
    <n v="4516529616"/>
    <n v="4451134"/>
    <s v="ATLANTIC GL"/>
    <n v="40"/>
    <n v="628"/>
    <n v="25120"/>
    <x v="20"/>
    <d v="2022-01-20T00:00:00"/>
    <n v="0"/>
    <x v="3"/>
    <m/>
    <x v="0"/>
    <x v="0"/>
    <x v="1"/>
    <x v="5"/>
  </r>
  <r>
    <n v="4517451169"/>
    <n v="4451121"/>
    <s v="ATLANTIC GL"/>
    <n v="200"/>
    <n v="1479"/>
    <n v="295800"/>
    <x v="29"/>
    <d v="2022-01-20T00:00:00"/>
    <n v="28"/>
    <x v="0"/>
    <s v="OTHER"/>
    <x v="0"/>
    <x v="0"/>
    <x v="1"/>
    <x v="6"/>
  </r>
  <r>
    <n v="4517408801"/>
    <n v="2923264"/>
    <s v="ATLANTIC GL"/>
    <n v="1680"/>
    <n v="1118"/>
    <n v="1878240"/>
    <x v="20"/>
    <d v="2022-01-20T00:00:00"/>
    <n v="0"/>
    <x v="3"/>
    <m/>
    <x v="0"/>
    <x v="0"/>
    <x v="1"/>
    <x v="5"/>
  </r>
  <r>
    <n v="4517102122"/>
    <n v="2461389"/>
    <s v="ATLANTIC GL"/>
    <n v="200"/>
    <n v="386"/>
    <n v="77200"/>
    <x v="20"/>
    <d v="2022-01-20T00:00:00"/>
    <n v="0"/>
    <x v="3"/>
    <m/>
    <x v="0"/>
    <x v="0"/>
    <x v="1"/>
    <x v="5"/>
  </r>
  <r>
    <n v="4517493501"/>
    <n v="2461389"/>
    <s v="ATLANTIC GL"/>
    <n v="400"/>
    <n v="1037"/>
    <n v="414800"/>
    <x v="30"/>
    <d v="2022-01-20T00:00:00"/>
    <n v="21"/>
    <x v="0"/>
    <s v="OTHER"/>
    <x v="0"/>
    <x v="0"/>
    <x v="1"/>
    <x v="6"/>
  </r>
  <r>
    <n v="4516632217"/>
    <n v="2467687"/>
    <s v="ATLANTIC GL"/>
    <n v="185"/>
    <n v="986"/>
    <n v="182410"/>
    <x v="20"/>
    <d v="2022-01-20T00:00:00"/>
    <n v="0"/>
    <x v="3"/>
    <m/>
    <x v="0"/>
    <x v="0"/>
    <x v="1"/>
    <x v="5"/>
  </r>
  <r>
    <n v="4517267053"/>
    <n v="2758193"/>
    <s v="ATLANTIC GL"/>
    <n v="69"/>
    <n v="478"/>
    <n v="32982"/>
    <x v="20"/>
    <d v="2022-01-20T00:00:00"/>
    <n v="0"/>
    <x v="3"/>
    <m/>
    <x v="0"/>
    <x v="0"/>
    <x v="1"/>
    <x v="5"/>
  </r>
  <r>
    <n v="4517278122"/>
    <n v="2758193"/>
    <s v="ATLANTIC GL"/>
    <n v="99"/>
    <n v="1339"/>
    <n v="132561"/>
    <x v="20"/>
    <d v="2022-01-20T00:00:00"/>
    <n v="0"/>
    <x v="3"/>
    <m/>
    <x v="0"/>
    <x v="0"/>
    <x v="1"/>
    <x v="5"/>
  </r>
  <r>
    <n v="4517414697"/>
    <n v="2467687"/>
    <s v="ATLANTIC GL"/>
    <n v="65"/>
    <n v="398"/>
    <n v="25870"/>
    <x v="20"/>
    <d v="2022-01-20T00:00:00"/>
    <n v="0"/>
    <x v="3"/>
    <m/>
    <x v="0"/>
    <x v="0"/>
    <x v="1"/>
    <x v="5"/>
  </r>
  <r>
    <n v="4517438519"/>
    <n v="2467687"/>
    <s v="ATLANTIC GL"/>
    <n v="425"/>
    <n v="834"/>
    <n v="354450"/>
    <x v="20"/>
    <d v="2022-01-20T00:00:00"/>
    <n v="0"/>
    <x v="3"/>
    <m/>
    <x v="0"/>
    <x v="0"/>
    <x v="1"/>
    <x v="5"/>
  </r>
  <r>
    <n v="4516404816"/>
    <n v="2758193"/>
    <s v="ATLANTIC GL"/>
    <n v="69"/>
    <n v="897"/>
    <n v="61893"/>
    <x v="20"/>
    <d v="2022-01-20T00:00:00"/>
    <n v="0"/>
    <x v="3"/>
    <m/>
    <x v="0"/>
    <x v="0"/>
    <x v="1"/>
    <x v="5"/>
  </r>
  <r>
    <n v="4516407669"/>
    <n v="2758193"/>
    <s v="ATLANTIC GL"/>
    <n v="21"/>
    <n v="584"/>
    <n v="12264"/>
    <x v="20"/>
    <d v="2022-01-20T00:00:00"/>
    <n v="0"/>
    <x v="3"/>
    <m/>
    <x v="0"/>
    <x v="0"/>
    <x v="1"/>
    <x v="5"/>
  </r>
  <r>
    <n v="4516411600"/>
    <n v="2467687"/>
    <s v="ATLANTIC GL"/>
    <n v="1245"/>
    <n v="657"/>
    <n v="817965"/>
    <x v="20"/>
    <d v="2022-01-20T00:00:00"/>
    <n v="0"/>
    <x v="3"/>
    <m/>
    <x v="0"/>
    <x v="0"/>
    <x v="1"/>
    <x v="5"/>
  </r>
  <r>
    <n v="4517482411"/>
    <n v="2467687"/>
    <s v="ATLANTIC GL"/>
    <n v="700"/>
    <n v="1320"/>
    <n v="924000"/>
    <x v="30"/>
    <d v="2022-01-20T00:00:00"/>
    <n v="21"/>
    <x v="0"/>
    <s v="OTHER"/>
    <x v="0"/>
    <x v="0"/>
    <x v="1"/>
    <x v="6"/>
  </r>
  <r>
    <n v="4517285133"/>
    <n v="4271870"/>
    <s v="ATLANTIC GL"/>
    <n v="30"/>
    <n v="1285"/>
    <n v="38550"/>
    <x v="5"/>
    <d v="2022-01-20T00:00:00"/>
    <n v="112"/>
    <x v="0"/>
    <s v="OTHER"/>
    <x v="0"/>
    <x v="0"/>
    <x v="0"/>
    <x v="1"/>
  </r>
  <r>
    <n v="4516658956"/>
    <n v="2958114"/>
    <s v="ATLANTIC GL"/>
    <n v="258"/>
    <n v="592"/>
    <n v="152736"/>
    <x v="20"/>
    <d v="2022-01-20T00:00:00"/>
    <n v="0"/>
    <x v="3"/>
    <m/>
    <x v="0"/>
    <x v="0"/>
    <x v="1"/>
    <x v="5"/>
  </r>
  <r>
    <n v="4516756817"/>
    <n v="4492201"/>
    <s v="ATLANTIC GL"/>
    <n v="36"/>
    <n v="1442"/>
    <n v="51912"/>
    <x v="20"/>
    <d v="2022-01-20T00:00:00"/>
    <n v="0"/>
    <x v="3"/>
    <m/>
    <x v="0"/>
    <x v="0"/>
    <x v="1"/>
    <x v="5"/>
  </r>
  <r>
    <n v="4517189217"/>
    <n v="4492201"/>
    <s v="ATLANTIC GL"/>
    <n v="54"/>
    <n v="1232"/>
    <n v="66528"/>
    <x v="20"/>
    <d v="2022-01-20T00:00:00"/>
    <n v="0"/>
    <x v="3"/>
    <m/>
    <x v="0"/>
    <x v="0"/>
    <x v="1"/>
    <x v="5"/>
  </r>
  <r>
    <n v="4517231489"/>
    <n v="4492201"/>
    <s v="ATLANTIC GL"/>
    <n v="54"/>
    <n v="855"/>
    <n v="46170"/>
    <x v="20"/>
    <d v="2022-01-20T00:00:00"/>
    <n v="0"/>
    <x v="3"/>
    <m/>
    <x v="0"/>
    <x v="0"/>
    <x v="1"/>
    <x v="5"/>
  </r>
  <r>
    <n v="4517354642"/>
    <n v="2958114"/>
    <s v="ATLANTIC GL"/>
    <n v="18"/>
    <n v="345"/>
    <n v="6210"/>
    <x v="20"/>
    <d v="2022-01-20T00:00:00"/>
    <n v="0"/>
    <x v="3"/>
    <m/>
    <x v="0"/>
    <x v="0"/>
    <x v="1"/>
    <x v="5"/>
  </r>
  <r>
    <n v="4517098848"/>
    <n v="2884301"/>
    <s v="ATLANTIC GL"/>
    <n v="60"/>
    <n v="1119"/>
    <n v="67140"/>
    <x v="20"/>
    <d v="2022-01-20T00:00:00"/>
    <n v="0"/>
    <x v="3"/>
    <m/>
    <x v="0"/>
    <x v="0"/>
    <x v="1"/>
    <x v="5"/>
  </r>
  <r>
    <n v="4517186532"/>
    <n v="2958114"/>
    <s v="ATLANTIC GL"/>
    <n v="48"/>
    <n v="1009"/>
    <n v="48432"/>
    <x v="20"/>
    <d v="2022-01-20T00:00:00"/>
    <n v="0"/>
    <x v="3"/>
    <m/>
    <x v="0"/>
    <x v="0"/>
    <x v="1"/>
    <x v="5"/>
  </r>
  <r>
    <n v="4517287126"/>
    <n v="2752324"/>
    <s v="ATLANTIC GL"/>
    <n v="36"/>
    <n v="1044"/>
    <n v="37584"/>
    <x v="20"/>
    <d v="2022-01-20T00:00:00"/>
    <n v="0"/>
    <x v="3"/>
    <m/>
    <x v="0"/>
    <x v="0"/>
    <x v="1"/>
    <x v="5"/>
  </r>
  <r>
    <n v="4516377669"/>
    <n v="2958114"/>
    <s v="ATLANTIC GL"/>
    <n v="408"/>
    <n v="612"/>
    <n v="249696"/>
    <x v="20"/>
    <d v="2022-01-20T00:00:00"/>
    <n v="0"/>
    <x v="3"/>
    <m/>
    <x v="0"/>
    <x v="0"/>
    <x v="1"/>
    <x v="5"/>
  </r>
  <r>
    <n v="4516387950"/>
    <n v="1620152"/>
    <s v="ATLANTIC GL"/>
    <n v="1440"/>
    <n v="648"/>
    <n v="933120"/>
    <x v="20"/>
    <d v="2022-01-20T00:00:00"/>
    <n v="0"/>
    <x v="3"/>
    <m/>
    <x v="0"/>
    <x v="0"/>
    <x v="1"/>
    <x v="5"/>
  </r>
  <r>
    <n v="4516759585"/>
    <n v="2765851"/>
    <s v="ATLANTIC GL"/>
    <n v="32"/>
    <n v="328"/>
    <n v="10496"/>
    <x v="20"/>
    <d v="2022-01-20T00:00:00"/>
    <n v="0"/>
    <x v="3"/>
    <m/>
    <x v="0"/>
    <x v="0"/>
    <x v="1"/>
    <x v="5"/>
  </r>
  <r>
    <n v="4516670787"/>
    <n v="4333116"/>
    <s v="ATLANTIC GL"/>
    <n v="1239"/>
    <n v="1166"/>
    <n v="1444674"/>
    <x v="12"/>
    <d v="2022-01-20T00:00:00"/>
    <n v="-3"/>
    <x v="2"/>
    <m/>
    <x v="0"/>
    <x v="0"/>
    <x v="1"/>
    <x v="5"/>
  </r>
  <r>
    <n v="4517101225"/>
    <n v="2765851"/>
    <s v="ATLANTIC GL"/>
    <n v="48"/>
    <n v="445"/>
    <n v="21360"/>
    <x v="20"/>
    <d v="2022-01-20T00:00:00"/>
    <n v="0"/>
    <x v="3"/>
    <m/>
    <x v="0"/>
    <x v="0"/>
    <x v="1"/>
    <x v="5"/>
  </r>
  <r>
    <n v="4516350417"/>
    <n v="2779823"/>
    <s v="ATLANTIC GL"/>
    <n v="2070"/>
    <n v="1404"/>
    <n v="2906280"/>
    <x v="12"/>
    <d v="2022-01-20T00:00:00"/>
    <n v="-3"/>
    <x v="2"/>
    <m/>
    <x v="0"/>
    <x v="0"/>
    <x v="1"/>
    <x v="5"/>
  </r>
  <r>
    <n v="4516670788"/>
    <n v="4333114"/>
    <s v="ATLANTIC GL"/>
    <n v="21"/>
    <n v="1245"/>
    <n v="26145"/>
    <x v="12"/>
    <d v="2022-01-20T00:00:00"/>
    <n v="-3"/>
    <x v="2"/>
    <m/>
    <x v="0"/>
    <x v="0"/>
    <x v="1"/>
    <x v="5"/>
  </r>
  <r>
    <n v="4516951289"/>
    <n v="4333116"/>
    <s v="ATLANTIC GL"/>
    <n v="105"/>
    <n v="340"/>
    <n v="35700"/>
    <x v="20"/>
    <d v="2022-01-20T00:00:00"/>
    <n v="0"/>
    <x v="3"/>
    <m/>
    <x v="0"/>
    <x v="0"/>
    <x v="1"/>
    <x v="5"/>
  </r>
  <r>
    <n v="4516564006"/>
    <n v="4333116"/>
    <s v="ATLANTIC GL"/>
    <n v="630"/>
    <n v="1059"/>
    <n v="667170"/>
    <x v="20"/>
    <d v="2022-01-20T00:00:00"/>
    <n v="0"/>
    <x v="3"/>
    <m/>
    <x v="0"/>
    <x v="0"/>
    <x v="1"/>
    <x v="5"/>
  </r>
  <r>
    <n v="4517448905"/>
    <n v="4455281"/>
    <s v="ATLANTIC GL"/>
    <n v="3330"/>
    <n v="983"/>
    <n v="3273390"/>
    <x v="20"/>
    <d v="2022-01-20T00:00:00"/>
    <n v="0"/>
    <x v="3"/>
    <m/>
    <x v="0"/>
    <x v="0"/>
    <x v="1"/>
    <x v="5"/>
  </r>
  <r>
    <n v="4517177434"/>
    <n v="2778106"/>
    <s v="ATLANTIC GL"/>
    <n v="60"/>
    <n v="405"/>
    <n v="24300"/>
    <x v="20"/>
    <d v="2022-01-20T00:00:00"/>
    <n v="0"/>
    <x v="3"/>
    <m/>
    <x v="0"/>
    <x v="0"/>
    <x v="1"/>
    <x v="5"/>
  </r>
  <r>
    <n v="4516876169"/>
    <n v="4455906"/>
    <s v="ATLANTIC GL"/>
    <n v="216"/>
    <n v="1173"/>
    <n v="253368"/>
    <x v="20"/>
    <d v="2022-01-20T00:00:00"/>
    <n v="0"/>
    <x v="3"/>
    <m/>
    <x v="0"/>
    <x v="0"/>
    <x v="1"/>
    <x v="5"/>
  </r>
  <r>
    <n v="4517186521"/>
    <n v="4455281"/>
    <s v="ATLANTIC GL"/>
    <n v="360"/>
    <n v="1392"/>
    <n v="501120"/>
    <x v="20"/>
    <d v="2022-01-20T00:00:00"/>
    <n v="0"/>
    <x v="3"/>
    <m/>
    <x v="0"/>
    <x v="0"/>
    <x v="1"/>
    <x v="5"/>
  </r>
  <r>
    <n v="4517175175"/>
    <n v="2487053"/>
    <s v="ATLANTIC GL"/>
    <n v="600"/>
    <n v="957"/>
    <n v="574200"/>
    <x v="20"/>
    <d v="2022-01-20T00:00:00"/>
    <n v="0"/>
    <x v="3"/>
    <m/>
    <x v="0"/>
    <x v="0"/>
    <x v="1"/>
    <x v="5"/>
  </r>
  <r>
    <n v="4516560927"/>
    <n v="2487053"/>
    <s v="ATLANTIC GL"/>
    <n v="6780"/>
    <n v="678"/>
    <n v="4596840"/>
    <x v="20"/>
    <d v="2022-01-20T00:00:00"/>
    <n v="0"/>
    <x v="3"/>
    <m/>
    <x v="0"/>
    <x v="0"/>
    <x v="1"/>
    <x v="5"/>
  </r>
  <r>
    <n v="4516556785"/>
    <n v="4013297"/>
    <s v="ATLANTIC GL"/>
    <n v="1290"/>
    <n v="1285"/>
    <n v="1657650"/>
    <x v="20"/>
    <d v="2022-01-20T00:00:00"/>
    <n v="0"/>
    <x v="3"/>
    <m/>
    <x v="0"/>
    <x v="0"/>
    <x v="1"/>
    <x v="5"/>
  </r>
  <r>
    <n v="4516565183"/>
    <n v="4013293"/>
    <s v="ATLANTIC GL"/>
    <n v="15"/>
    <n v="478"/>
    <n v="7170"/>
    <x v="20"/>
    <d v="2022-01-20T00:00:00"/>
    <n v="0"/>
    <x v="3"/>
    <m/>
    <x v="0"/>
    <x v="0"/>
    <x v="1"/>
    <x v="5"/>
  </r>
  <r>
    <n v="4516876153"/>
    <n v="2778106"/>
    <s v="ATLANTIC GL"/>
    <n v="816"/>
    <n v="1216"/>
    <n v="992256"/>
    <x v="20"/>
    <d v="2022-01-20T00:00:00"/>
    <n v="0"/>
    <x v="3"/>
    <m/>
    <x v="0"/>
    <x v="0"/>
    <x v="1"/>
    <x v="5"/>
  </r>
  <r>
    <n v="4516561374"/>
    <n v="2778106"/>
    <s v="ATLANTIC GL"/>
    <n v="360"/>
    <n v="929"/>
    <n v="334440"/>
    <x v="20"/>
    <d v="2022-01-20T00:00:00"/>
    <n v="0"/>
    <x v="3"/>
    <m/>
    <x v="0"/>
    <x v="0"/>
    <x v="1"/>
    <x v="5"/>
  </r>
  <r>
    <n v="4516876146"/>
    <n v="4013297"/>
    <s v="ATLANTIC GL"/>
    <n v="1305"/>
    <n v="833"/>
    <n v="1087065"/>
    <x v="20"/>
    <d v="2022-01-20T00:00:00"/>
    <n v="0"/>
    <x v="3"/>
    <m/>
    <x v="0"/>
    <x v="0"/>
    <x v="1"/>
    <x v="5"/>
  </r>
  <r>
    <n v="4516674013"/>
    <n v="4455280"/>
    <s v="ATLANTIC GL"/>
    <n v="240"/>
    <n v="1118"/>
    <n v="268320"/>
    <x v="20"/>
    <d v="2022-01-20T00:00:00"/>
    <n v="0"/>
    <x v="3"/>
    <m/>
    <x v="0"/>
    <x v="0"/>
    <x v="1"/>
    <x v="5"/>
  </r>
  <r>
    <n v="4516566523"/>
    <n v="2487061"/>
    <s v="ATLANTIC GL"/>
    <n v="3420"/>
    <n v="1051"/>
    <n v="3594420"/>
    <x v="20"/>
    <d v="2022-01-20T00:00:00"/>
    <n v="0"/>
    <x v="3"/>
    <m/>
    <x v="0"/>
    <x v="0"/>
    <x v="1"/>
    <x v="5"/>
  </r>
  <r>
    <n v="4516571639"/>
    <n v="2556834"/>
    <s v="BOOHUYN ASIA"/>
    <n v="30"/>
    <n v="1366"/>
    <n v="40980"/>
    <x v="27"/>
    <d v="2022-01-21T00:00:00"/>
    <n v="24"/>
    <x v="0"/>
    <s v="OTHER"/>
    <x v="0"/>
    <x v="0"/>
    <x v="1"/>
    <x v="6"/>
  </r>
  <r>
    <n v="4516619989"/>
    <n v="4327058"/>
    <s v="ATLANTIC GL"/>
    <n v="400"/>
    <n v="338"/>
    <n v="135200"/>
    <x v="8"/>
    <d v="2022-01-21T00:00:00"/>
    <n v="55"/>
    <x v="0"/>
    <s v="OTHER"/>
    <x v="0"/>
    <x v="0"/>
    <x v="1"/>
    <x v="3"/>
  </r>
  <r>
    <n v="4516655044"/>
    <n v="2752324"/>
    <s v="ATLANTIC GL"/>
    <n v="30"/>
    <n v="350"/>
    <n v="10500"/>
    <x v="20"/>
    <d v="2022-01-21T00:00:00"/>
    <n v="-1"/>
    <x v="3"/>
    <m/>
    <x v="0"/>
    <x v="0"/>
    <x v="1"/>
    <x v="5"/>
  </r>
  <r>
    <n v="4517034371"/>
    <n v="4287388"/>
    <s v="ATLANTIC GL"/>
    <n v="192"/>
    <n v="820"/>
    <n v="157440"/>
    <x v="20"/>
    <d v="2022-01-21T00:00:00"/>
    <n v="-1"/>
    <x v="3"/>
    <m/>
    <x v="0"/>
    <x v="0"/>
    <x v="1"/>
    <x v="5"/>
  </r>
  <r>
    <n v="4516613376"/>
    <n v="4455280"/>
    <s v="ATLANTIC GL"/>
    <n v="840"/>
    <n v="366"/>
    <n v="307440"/>
    <x v="20"/>
    <d v="2022-01-21T00:00:00"/>
    <n v="-1"/>
    <x v="3"/>
    <m/>
    <x v="0"/>
    <x v="0"/>
    <x v="1"/>
    <x v="5"/>
  </r>
  <r>
    <n v="4516653329"/>
    <n v="2899475"/>
    <s v="ATLANTIC GL"/>
    <n v="100"/>
    <n v="1242"/>
    <n v="124200"/>
    <x v="12"/>
    <d v="2022-01-24T00:00:00"/>
    <n v="-7"/>
    <x v="2"/>
    <m/>
    <x v="0"/>
    <x v="0"/>
    <x v="1"/>
    <x v="5"/>
  </r>
  <r>
    <n v="4516876102"/>
    <n v="2903184"/>
    <s v="ATLANTIC GL"/>
    <n v="440"/>
    <n v="537"/>
    <n v="236280"/>
    <x v="21"/>
    <d v="2022-01-24T00:00:00"/>
    <n v="0"/>
    <x v="3"/>
    <m/>
    <x v="0"/>
    <x v="0"/>
    <x v="1"/>
    <x v="5"/>
  </r>
  <r>
    <n v="4516876218"/>
    <n v="2903184"/>
    <s v="ATLANTIC GL"/>
    <n v="280"/>
    <n v="607"/>
    <n v="169960"/>
    <x v="21"/>
    <d v="2022-01-24T00:00:00"/>
    <n v="0"/>
    <x v="3"/>
    <m/>
    <x v="0"/>
    <x v="0"/>
    <x v="1"/>
    <x v="5"/>
  </r>
  <r>
    <n v="4516876072"/>
    <n v="2903183"/>
    <s v="ATLANTIC GL"/>
    <n v="940"/>
    <n v="1169"/>
    <n v="1098860"/>
    <x v="21"/>
    <d v="2022-01-24T00:00:00"/>
    <n v="0"/>
    <x v="3"/>
    <m/>
    <x v="0"/>
    <x v="0"/>
    <x v="1"/>
    <x v="5"/>
  </r>
  <r>
    <n v="4516876089"/>
    <n v="2899944"/>
    <s v="ATLANTIC GL"/>
    <n v="1584"/>
    <n v="1452"/>
    <n v="2299968"/>
    <x v="21"/>
    <d v="2022-01-24T00:00:00"/>
    <n v="0"/>
    <x v="3"/>
    <m/>
    <x v="0"/>
    <x v="0"/>
    <x v="1"/>
    <x v="5"/>
  </r>
  <r>
    <n v="4516876091"/>
    <n v="2899945"/>
    <s v="ATLANTIC GL"/>
    <n v="240"/>
    <n v="691"/>
    <n v="165840"/>
    <x v="21"/>
    <d v="2022-01-24T00:00:00"/>
    <n v="0"/>
    <x v="3"/>
    <m/>
    <x v="0"/>
    <x v="0"/>
    <x v="1"/>
    <x v="5"/>
  </r>
  <r>
    <n v="4517477903"/>
    <n v="4228041"/>
    <s v="ATLANTIC GL"/>
    <n v="2610"/>
    <n v="704"/>
    <n v="1837440"/>
    <x v="21"/>
    <d v="2022-01-24T00:00:00"/>
    <n v="0"/>
    <x v="3"/>
    <m/>
    <x v="0"/>
    <x v="0"/>
    <x v="1"/>
    <x v="5"/>
  </r>
  <r>
    <n v="4516876148"/>
    <n v="2903183"/>
    <s v="ATLANTIC GL"/>
    <n v="320"/>
    <n v="1008"/>
    <n v="322560"/>
    <x v="21"/>
    <d v="2022-01-24T00:00:00"/>
    <n v="0"/>
    <x v="3"/>
    <m/>
    <x v="0"/>
    <x v="0"/>
    <x v="1"/>
    <x v="5"/>
  </r>
  <r>
    <n v="4516876213"/>
    <n v="2899945"/>
    <s v="ATLANTIC GL"/>
    <n v="336"/>
    <n v="715"/>
    <n v="240240"/>
    <x v="21"/>
    <d v="2022-01-24T00:00:00"/>
    <n v="0"/>
    <x v="3"/>
    <m/>
    <x v="0"/>
    <x v="0"/>
    <x v="1"/>
    <x v="5"/>
  </r>
  <r>
    <n v="4516876216"/>
    <n v="2899944"/>
    <s v="ATLANTIC GL"/>
    <n v="768"/>
    <n v="843"/>
    <n v="647424"/>
    <x v="21"/>
    <d v="2022-01-24T00:00:00"/>
    <n v="0"/>
    <x v="3"/>
    <m/>
    <x v="0"/>
    <x v="0"/>
    <x v="1"/>
    <x v="5"/>
  </r>
  <r>
    <n v="4516463882"/>
    <n v="2899475"/>
    <s v="ATLANTIC GL"/>
    <n v="2000"/>
    <n v="343"/>
    <n v="686000"/>
    <x v="21"/>
    <d v="2022-01-24T00:00:00"/>
    <n v="0"/>
    <x v="3"/>
    <m/>
    <x v="0"/>
    <x v="0"/>
    <x v="1"/>
    <x v="5"/>
  </r>
  <r>
    <n v="4516523206"/>
    <n v="2989761"/>
    <s v="ATLANTIC GL"/>
    <n v="960"/>
    <n v="555"/>
    <n v="532800"/>
    <x v="21"/>
    <d v="2022-01-24T00:00:00"/>
    <n v="0"/>
    <x v="3"/>
    <m/>
    <x v="0"/>
    <x v="0"/>
    <x v="1"/>
    <x v="5"/>
  </r>
  <r>
    <n v="4516523627"/>
    <n v="2899635"/>
    <s v="ATLANTIC GL"/>
    <n v="640"/>
    <n v="450"/>
    <n v="288000"/>
    <x v="21"/>
    <d v="2022-01-24T00:00:00"/>
    <n v="0"/>
    <x v="3"/>
    <m/>
    <x v="0"/>
    <x v="0"/>
    <x v="1"/>
    <x v="5"/>
  </r>
  <r>
    <n v="4516562661"/>
    <n v="4451134"/>
    <s v="ATLANTIC GL"/>
    <n v="56"/>
    <n v="1181"/>
    <n v="66136"/>
    <x v="21"/>
    <d v="2022-01-24T00:00:00"/>
    <n v="0"/>
    <x v="3"/>
    <m/>
    <x v="0"/>
    <x v="0"/>
    <x v="1"/>
    <x v="5"/>
  </r>
  <r>
    <n v="4517151894"/>
    <n v="2899632"/>
    <s v="ATLANTIC GL"/>
    <n v="960"/>
    <n v="1189"/>
    <n v="1141440"/>
    <x v="21"/>
    <d v="2022-01-24T00:00:00"/>
    <n v="0"/>
    <x v="3"/>
    <m/>
    <x v="0"/>
    <x v="0"/>
    <x v="1"/>
    <x v="5"/>
  </r>
  <r>
    <n v="4517272806"/>
    <n v="2899632"/>
    <s v="ATLANTIC GL"/>
    <n v="160"/>
    <n v="538"/>
    <n v="86080"/>
    <x v="21"/>
    <d v="2022-01-24T00:00:00"/>
    <n v="0"/>
    <x v="3"/>
    <m/>
    <x v="0"/>
    <x v="0"/>
    <x v="1"/>
    <x v="5"/>
  </r>
  <r>
    <n v="4516801868"/>
    <n v="2899475"/>
    <s v="ATLANTIC GL"/>
    <n v="500"/>
    <n v="929"/>
    <n v="464500"/>
    <x v="21"/>
    <d v="2022-01-24T00:00:00"/>
    <n v="0"/>
    <x v="3"/>
    <m/>
    <x v="0"/>
    <x v="0"/>
    <x v="1"/>
    <x v="5"/>
  </r>
  <r>
    <n v="4516804092"/>
    <n v="2899478"/>
    <s v="ATLANTIC GL"/>
    <n v="500"/>
    <n v="420"/>
    <n v="210000"/>
    <x v="21"/>
    <d v="2022-01-24T00:00:00"/>
    <n v="0"/>
    <x v="3"/>
    <m/>
    <x v="0"/>
    <x v="0"/>
    <x v="1"/>
    <x v="5"/>
  </r>
  <r>
    <n v="4516812004"/>
    <n v="2903183"/>
    <s v="ATLANTIC GL"/>
    <n v="20"/>
    <n v="1128"/>
    <n v="22560"/>
    <x v="21"/>
    <d v="2022-01-24T00:00:00"/>
    <n v="0"/>
    <x v="3"/>
    <m/>
    <x v="0"/>
    <x v="0"/>
    <x v="1"/>
    <x v="5"/>
  </r>
  <r>
    <n v="4516815997"/>
    <n v="2899632"/>
    <s v="ATLANTIC GL"/>
    <n v="480"/>
    <n v="372"/>
    <n v="178560"/>
    <x v="21"/>
    <d v="2022-01-24T00:00:00"/>
    <n v="0"/>
    <x v="3"/>
    <m/>
    <x v="0"/>
    <x v="0"/>
    <x v="1"/>
    <x v="5"/>
  </r>
  <r>
    <n v="4516825500"/>
    <n v="2899631"/>
    <s v="ATLANTIC GL"/>
    <n v="640"/>
    <n v="619"/>
    <n v="396160"/>
    <x v="21"/>
    <d v="2022-01-24T00:00:00"/>
    <n v="0"/>
    <x v="3"/>
    <m/>
    <x v="0"/>
    <x v="0"/>
    <x v="1"/>
    <x v="5"/>
  </r>
  <r>
    <n v="4516867787"/>
    <n v="2899634"/>
    <s v="ATLANTIC GL"/>
    <n v="320"/>
    <n v="670"/>
    <n v="214400"/>
    <x v="21"/>
    <d v="2022-01-24T00:00:00"/>
    <n v="0"/>
    <x v="3"/>
    <m/>
    <x v="0"/>
    <x v="0"/>
    <x v="1"/>
    <x v="5"/>
  </r>
  <r>
    <n v="4516914940"/>
    <n v="2899478"/>
    <s v="ATLANTIC GL"/>
    <n v="100"/>
    <n v="312"/>
    <n v="31200"/>
    <x v="21"/>
    <d v="2022-01-24T00:00:00"/>
    <n v="0"/>
    <x v="3"/>
    <m/>
    <x v="0"/>
    <x v="0"/>
    <x v="1"/>
    <x v="5"/>
  </r>
  <r>
    <n v="4516943801"/>
    <n v="2899944"/>
    <s v="ATLANTIC GL"/>
    <n v="288"/>
    <n v="367"/>
    <n v="105696"/>
    <x v="21"/>
    <d v="2022-01-24T00:00:00"/>
    <n v="0"/>
    <x v="3"/>
    <m/>
    <x v="0"/>
    <x v="0"/>
    <x v="1"/>
    <x v="5"/>
  </r>
  <r>
    <n v="4516952958"/>
    <n v="4228041"/>
    <s v="ATLANTIC GL"/>
    <n v="510"/>
    <n v="917"/>
    <n v="467670"/>
    <x v="21"/>
    <d v="2022-01-24T00:00:00"/>
    <n v="0"/>
    <x v="3"/>
    <m/>
    <x v="0"/>
    <x v="0"/>
    <x v="1"/>
    <x v="5"/>
  </r>
  <r>
    <n v="4516953994"/>
    <n v="2903183"/>
    <s v="ATLANTIC GL"/>
    <n v="100"/>
    <n v="491"/>
    <n v="49100"/>
    <x v="21"/>
    <d v="2022-01-24T00:00:00"/>
    <n v="0"/>
    <x v="3"/>
    <m/>
    <x v="0"/>
    <x v="0"/>
    <x v="1"/>
    <x v="5"/>
  </r>
  <r>
    <n v="4517477905"/>
    <n v="4228041"/>
    <s v="ATLANTIC GL"/>
    <n v="210"/>
    <n v="382"/>
    <n v="80220"/>
    <x v="21"/>
    <d v="2022-01-24T00:00:00"/>
    <n v="0"/>
    <x v="3"/>
    <m/>
    <x v="0"/>
    <x v="0"/>
    <x v="1"/>
    <x v="5"/>
  </r>
  <r>
    <n v="4517119424"/>
    <n v="4334436"/>
    <s v="ATLANTIC GL"/>
    <n v="176"/>
    <n v="322"/>
    <n v="56672"/>
    <x v="30"/>
    <d v="2022-01-24T00:00:00"/>
    <n v="17"/>
    <x v="0"/>
    <s v="OTHER"/>
    <x v="0"/>
    <x v="0"/>
    <x v="1"/>
    <x v="6"/>
  </r>
  <r>
    <n v="4517139938"/>
    <n v="4334436"/>
    <s v="ATLANTIC GL"/>
    <n v="96"/>
    <n v="934"/>
    <n v="89664"/>
    <x v="30"/>
    <d v="2022-01-24T00:00:00"/>
    <n v="17"/>
    <x v="0"/>
    <s v="OTHER"/>
    <x v="0"/>
    <x v="0"/>
    <x v="1"/>
    <x v="6"/>
  </r>
  <r>
    <n v="4516822145"/>
    <n v="2989761"/>
    <s v="ATLANTIC GL"/>
    <n v="960"/>
    <n v="1335"/>
    <n v="1281600"/>
    <x v="13"/>
    <d v="2022-01-24T00:00:00"/>
    <n v="28"/>
    <x v="0"/>
    <s v="OTHER"/>
    <x v="0"/>
    <x v="0"/>
    <x v="1"/>
    <x v="6"/>
  </r>
  <r>
    <n v="4516754035"/>
    <n v="4451121"/>
    <s v="ATLANTIC GL"/>
    <n v="240"/>
    <n v="1347"/>
    <n v="323280"/>
    <x v="31"/>
    <d v="2022-01-24T00:00:00"/>
    <n v="94"/>
    <x v="0"/>
    <s v="OTHER"/>
    <x v="0"/>
    <x v="0"/>
    <x v="0"/>
    <x v="0"/>
  </r>
  <r>
    <n v="4516669654"/>
    <n v="2461389"/>
    <s v="ATLANTIC GL"/>
    <n v="200"/>
    <n v="340"/>
    <n v="68000"/>
    <x v="12"/>
    <d v="2022-01-24T00:00:00"/>
    <n v="-7"/>
    <x v="2"/>
    <m/>
    <x v="0"/>
    <x v="0"/>
    <x v="1"/>
    <x v="5"/>
  </r>
  <r>
    <n v="4516923779"/>
    <n v="2461389"/>
    <s v="ATLANTIC GL"/>
    <n v="1800"/>
    <n v="761"/>
    <n v="1369800"/>
    <x v="21"/>
    <d v="2022-01-24T00:00:00"/>
    <n v="0"/>
    <x v="3"/>
    <m/>
    <x v="0"/>
    <x v="0"/>
    <x v="1"/>
    <x v="5"/>
  </r>
  <r>
    <n v="5501190177"/>
    <n v="2461389"/>
    <s v="ATLANTIC GL"/>
    <n v="200"/>
    <n v="958"/>
    <n v="191600"/>
    <x v="21"/>
    <d v="2022-01-24T00:00:00"/>
    <n v="0"/>
    <x v="3"/>
    <m/>
    <x v="0"/>
    <x v="0"/>
    <x v="1"/>
    <x v="5"/>
  </r>
  <r>
    <n v="4516916665"/>
    <n v="4196590"/>
    <s v="ATLANTIC GL"/>
    <n v="1000"/>
    <n v="1337"/>
    <n v="1337000"/>
    <x v="24"/>
    <d v="2022-01-24T00:00:00"/>
    <n v="49"/>
    <x v="0"/>
    <s v="OTHER"/>
    <x v="0"/>
    <x v="0"/>
    <x v="1"/>
    <x v="3"/>
  </r>
  <r>
    <n v="4516584088"/>
    <n v="2467687"/>
    <s v="ATLANTIC GL"/>
    <n v="1095"/>
    <n v="1308"/>
    <n v="1432260"/>
    <x v="21"/>
    <d v="2022-01-24T00:00:00"/>
    <n v="0"/>
    <x v="3"/>
    <m/>
    <x v="0"/>
    <x v="0"/>
    <x v="1"/>
    <x v="5"/>
  </r>
  <r>
    <n v="4517054350"/>
    <n v="2165271"/>
    <s v="ATLANTIC GL"/>
    <n v="646"/>
    <n v="883"/>
    <n v="570418"/>
    <x v="21"/>
    <d v="2022-01-24T00:00:00"/>
    <n v="0"/>
    <x v="3"/>
    <m/>
    <x v="0"/>
    <x v="0"/>
    <x v="1"/>
    <x v="5"/>
  </r>
  <r>
    <n v="4517339383"/>
    <n v="2556834"/>
    <s v="ATLANTIC GL"/>
    <n v="330"/>
    <n v="827"/>
    <n v="272910"/>
    <x v="21"/>
    <d v="2022-01-24T00:00:00"/>
    <n v="0"/>
    <x v="3"/>
    <m/>
    <x v="0"/>
    <x v="0"/>
    <x v="1"/>
    <x v="5"/>
  </r>
  <r>
    <n v="4516814681"/>
    <n v="2758193"/>
    <s v="ATLANTIC GL"/>
    <n v="1401"/>
    <n v="679"/>
    <n v="951279"/>
    <x v="21"/>
    <d v="2022-01-24T00:00:00"/>
    <n v="0"/>
    <x v="3"/>
    <m/>
    <x v="0"/>
    <x v="0"/>
    <x v="1"/>
    <x v="5"/>
  </r>
  <r>
    <n v="4517116051"/>
    <n v="2165271"/>
    <s v="ATLANTIC GL"/>
    <n v="968"/>
    <n v="779"/>
    <n v="754072"/>
    <x v="21"/>
    <d v="2022-01-24T00:00:00"/>
    <n v="0"/>
    <x v="3"/>
    <m/>
    <x v="0"/>
    <x v="0"/>
    <x v="1"/>
    <x v="5"/>
  </r>
  <r>
    <n v="4517155800"/>
    <n v="2558275"/>
    <s v="ATLANTIC GL"/>
    <n v="162"/>
    <n v="452"/>
    <n v="73224"/>
    <x v="21"/>
    <d v="2022-01-24T00:00:00"/>
    <n v="0"/>
    <x v="3"/>
    <m/>
    <x v="0"/>
    <x v="0"/>
    <x v="1"/>
    <x v="5"/>
  </r>
  <r>
    <n v="4517169687"/>
    <n v="2556834"/>
    <s v="ATLANTIC GL"/>
    <n v="81"/>
    <n v="1112"/>
    <n v="90072"/>
    <x v="21"/>
    <d v="2022-01-24T00:00:00"/>
    <n v="0"/>
    <x v="3"/>
    <m/>
    <x v="0"/>
    <x v="0"/>
    <x v="1"/>
    <x v="5"/>
  </r>
  <r>
    <n v="4517181343"/>
    <n v="2758193"/>
    <s v="ATLANTIC GL"/>
    <n v="540"/>
    <n v="829"/>
    <n v="447660"/>
    <x v="21"/>
    <d v="2022-01-24T00:00:00"/>
    <n v="0"/>
    <x v="3"/>
    <m/>
    <x v="0"/>
    <x v="0"/>
    <x v="1"/>
    <x v="5"/>
  </r>
  <r>
    <n v="4517473139"/>
    <n v="2758193"/>
    <s v="ATLANTIC GL"/>
    <n v="204"/>
    <n v="1205"/>
    <n v="245820"/>
    <x v="21"/>
    <d v="2022-01-24T00:00:00"/>
    <n v="0"/>
    <x v="3"/>
    <m/>
    <x v="0"/>
    <x v="0"/>
    <x v="1"/>
    <x v="5"/>
  </r>
  <r>
    <n v="4517482979"/>
    <n v="2165271"/>
    <s v="ATLANTIC GL"/>
    <n v="6"/>
    <n v="993"/>
    <n v="5958"/>
    <x v="21"/>
    <d v="2022-01-24T00:00:00"/>
    <n v="0"/>
    <x v="3"/>
    <m/>
    <x v="0"/>
    <x v="0"/>
    <x v="1"/>
    <x v="5"/>
  </r>
  <r>
    <n v="4517357682"/>
    <n v="2556834"/>
    <s v="BOOHUYN ASIA"/>
    <n v="174"/>
    <n v="882"/>
    <n v="153468"/>
    <x v="27"/>
    <d v="2022-01-24T00:00:00"/>
    <n v="21"/>
    <x v="0"/>
    <s v="OTHER"/>
    <x v="0"/>
    <x v="0"/>
    <x v="1"/>
    <x v="6"/>
  </r>
  <r>
    <n v="4516508103"/>
    <n v="2467687"/>
    <s v="BOOHUYN ASIA"/>
    <n v="175"/>
    <n v="661"/>
    <n v="115675"/>
    <x v="27"/>
    <d v="2022-01-24T00:00:00"/>
    <n v="21"/>
    <x v="0"/>
    <s v="OTHER"/>
    <x v="0"/>
    <x v="0"/>
    <x v="1"/>
    <x v="6"/>
  </r>
  <r>
    <n v="4516522381"/>
    <n v="2758193"/>
    <s v="BOOHUYN ASIA"/>
    <n v="129"/>
    <n v="358"/>
    <n v="46182"/>
    <x v="27"/>
    <d v="2022-01-24T00:00:00"/>
    <n v="21"/>
    <x v="0"/>
    <s v="OTHER"/>
    <x v="0"/>
    <x v="0"/>
    <x v="1"/>
    <x v="6"/>
  </r>
  <r>
    <n v="4516960352"/>
    <n v="4403290"/>
    <s v="ATLANTIC GL"/>
    <n v="80"/>
    <n v="1314"/>
    <n v="105120"/>
    <x v="21"/>
    <d v="2022-01-24T00:00:00"/>
    <n v="0"/>
    <x v="3"/>
    <m/>
    <x v="0"/>
    <x v="0"/>
    <x v="1"/>
    <x v="5"/>
  </r>
  <r>
    <n v="4516972610"/>
    <n v="2958114"/>
    <s v="ATLANTIC GL"/>
    <n v="144"/>
    <n v="1432"/>
    <n v="206208"/>
    <x v="21"/>
    <d v="2022-01-24T00:00:00"/>
    <n v="0"/>
    <x v="3"/>
    <m/>
    <x v="0"/>
    <x v="0"/>
    <x v="1"/>
    <x v="5"/>
  </r>
  <r>
    <n v="4516972708"/>
    <n v="4492204"/>
    <s v="ATLANTIC GL"/>
    <n v="1404"/>
    <n v="484"/>
    <n v="679536"/>
    <x v="21"/>
    <d v="2022-01-24T00:00:00"/>
    <n v="0"/>
    <x v="3"/>
    <m/>
    <x v="0"/>
    <x v="0"/>
    <x v="1"/>
    <x v="5"/>
  </r>
  <r>
    <n v="4516384802"/>
    <n v="2884301"/>
    <s v="ATLANTIC GL"/>
    <n v="1020"/>
    <n v="1099"/>
    <n v="1120980"/>
    <x v="21"/>
    <d v="2022-01-24T00:00:00"/>
    <n v="0"/>
    <x v="3"/>
    <m/>
    <x v="0"/>
    <x v="0"/>
    <x v="1"/>
    <x v="5"/>
  </r>
  <r>
    <n v="4516393769"/>
    <n v="1620152"/>
    <s v="ATLANTIC GL"/>
    <n v="1440"/>
    <n v="777"/>
    <n v="1118880"/>
    <x v="21"/>
    <d v="2022-01-24T00:00:00"/>
    <n v="0"/>
    <x v="3"/>
    <m/>
    <x v="0"/>
    <x v="0"/>
    <x v="1"/>
    <x v="5"/>
  </r>
  <r>
    <n v="4516855219"/>
    <n v="1620152"/>
    <s v="ATLANTIC GL"/>
    <n v="144"/>
    <n v="1418"/>
    <n v="204192"/>
    <x v="21"/>
    <d v="2022-01-24T00:00:00"/>
    <n v="0"/>
    <x v="3"/>
    <m/>
    <x v="0"/>
    <x v="0"/>
    <x v="1"/>
    <x v="5"/>
  </r>
  <r>
    <n v="4516863691"/>
    <n v="2884301"/>
    <s v="ATLANTIC GL"/>
    <n v="555"/>
    <n v="1237"/>
    <n v="686535"/>
    <x v="21"/>
    <d v="2022-01-24T00:00:00"/>
    <n v="0"/>
    <x v="3"/>
    <m/>
    <x v="0"/>
    <x v="0"/>
    <x v="1"/>
    <x v="5"/>
  </r>
  <r>
    <n v="4516864005"/>
    <n v="2958114"/>
    <s v="ATLANTIC GL"/>
    <n v="138"/>
    <n v="1424"/>
    <n v="196512"/>
    <x v="21"/>
    <d v="2022-01-24T00:00:00"/>
    <n v="0"/>
    <x v="3"/>
    <m/>
    <x v="0"/>
    <x v="0"/>
    <x v="1"/>
    <x v="5"/>
  </r>
  <r>
    <n v="4517169745"/>
    <n v="2884301"/>
    <s v="ATLANTIC GL"/>
    <n v="165"/>
    <n v="1068"/>
    <n v="176220"/>
    <x v="21"/>
    <d v="2022-01-24T00:00:00"/>
    <n v="0"/>
    <x v="3"/>
    <m/>
    <x v="0"/>
    <x v="0"/>
    <x v="1"/>
    <x v="5"/>
  </r>
  <r>
    <n v="4517174167"/>
    <n v="2958114"/>
    <s v="ATLANTIC GL"/>
    <n v="468"/>
    <n v="845"/>
    <n v="395460"/>
    <x v="21"/>
    <d v="2022-01-24T00:00:00"/>
    <n v="0"/>
    <x v="3"/>
    <m/>
    <x v="0"/>
    <x v="0"/>
    <x v="1"/>
    <x v="5"/>
  </r>
  <r>
    <n v="4517177510"/>
    <n v="1620152"/>
    <s v="ATLANTIC GL"/>
    <n v="432"/>
    <n v="624"/>
    <n v="269568"/>
    <x v="21"/>
    <d v="2022-01-24T00:00:00"/>
    <n v="0"/>
    <x v="3"/>
    <m/>
    <x v="0"/>
    <x v="0"/>
    <x v="1"/>
    <x v="5"/>
  </r>
  <r>
    <n v="4517250932"/>
    <n v="2752324"/>
    <s v="ATLANTIC GL"/>
    <n v="600"/>
    <n v="581"/>
    <n v="348600"/>
    <x v="21"/>
    <d v="2022-01-24T00:00:00"/>
    <n v="0"/>
    <x v="3"/>
    <m/>
    <x v="0"/>
    <x v="0"/>
    <x v="1"/>
    <x v="5"/>
  </r>
  <r>
    <n v="4516520817"/>
    <n v="2958114"/>
    <s v="BOOHUYN ASIA"/>
    <n v="60"/>
    <n v="1081"/>
    <n v="64860"/>
    <x v="27"/>
    <d v="2022-01-24T00:00:00"/>
    <n v="21"/>
    <x v="0"/>
    <s v="OTHER"/>
    <x v="0"/>
    <x v="0"/>
    <x v="1"/>
    <x v="6"/>
  </r>
  <r>
    <n v="4516923903"/>
    <n v="4403290"/>
    <s v="ATLANTIC GL"/>
    <n v="112"/>
    <n v="1428"/>
    <n v="159936"/>
    <x v="13"/>
    <d v="2022-01-24T00:00:00"/>
    <n v="28"/>
    <x v="0"/>
    <s v="OTHER"/>
    <x v="0"/>
    <x v="0"/>
    <x v="1"/>
    <x v="6"/>
  </r>
  <r>
    <n v="4517171284"/>
    <n v="4492204"/>
    <s v="ATLANTIC GL"/>
    <n v="240"/>
    <n v="1180"/>
    <n v="283200"/>
    <x v="32"/>
    <d v="2022-01-24T00:00:00"/>
    <n v="35"/>
    <x v="0"/>
    <s v="OTHER"/>
    <x v="0"/>
    <x v="0"/>
    <x v="1"/>
    <x v="6"/>
  </r>
  <r>
    <n v="4516557681"/>
    <n v="4455906"/>
    <s v="ATLANTIC GL"/>
    <n v="408"/>
    <n v="1242"/>
    <n v="506736"/>
    <x v="21"/>
    <d v="2022-01-24T00:00:00"/>
    <n v="1"/>
    <x v="3"/>
    <m/>
    <x v="0"/>
    <x v="0"/>
    <x v="1"/>
    <x v="5"/>
  </r>
  <r>
    <n v="4517089273"/>
    <n v="2044651"/>
    <s v="ATLANTIC GL"/>
    <n v="108000"/>
    <n v="1034"/>
    <n v="111672000"/>
    <x v="21"/>
    <d v="2022-01-24T00:00:00"/>
    <n v="0"/>
    <x v="3"/>
    <m/>
    <x v="0"/>
    <x v="0"/>
    <x v="1"/>
    <x v="5"/>
  </r>
  <r>
    <n v="4517133659"/>
    <n v="4287388"/>
    <s v="ATLANTIC GL"/>
    <n v="288"/>
    <n v="560"/>
    <n v="161280"/>
    <x v="21"/>
    <d v="2022-01-24T00:00:00"/>
    <n v="0"/>
    <x v="3"/>
    <m/>
    <x v="0"/>
    <x v="0"/>
    <x v="1"/>
    <x v="5"/>
  </r>
  <r>
    <n v="4516964362"/>
    <n v="4455280"/>
    <s v="ATLANTIC GL"/>
    <n v="270"/>
    <n v="689"/>
    <n v="186030"/>
    <x v="21"/>
    <d v="2022-01-24T00:00:00"/>
    <n v="1"/>
    <x v="3"/>
    <m/>
    <x v="0"/>
    <x v="0"/>
    <x v="1"/>
    <x v="5"/>
  </r>
  <r>
    <n v="4516722197"/>
    <n v="2487053"/>
    <s v="ATLANTIC GL"/>
    <n v="2910"/>
    <n v="569"/>
    <n v="1655790"/>
    <x v="21"/>
    <d v="2022-01-24T00:00:00"/>
    <n v="0"/>
    <x v="3"/>
    <m/>
    <x v="0"/>
    <x v="0"/>
    <x v="1"/>
    <x v="5"/>
  </r>
  <r>
    <n v="4517423708"/>
    <n v="2162034"/>
    <s v="ATLANTIC GL"/>
    <n v="60"/>
    <n v="1453"/>
    <n v="87180"/>
    <x v="21"/>
    <d v="2022-01-24T00:00:00"/>
    <n v="0"/>
    <x v="3"/>
    <m/>
    <x v="0"/>
    <x v="0"/>
    <x v="1"/>
    <x v="5"/>
  </r>
  <r>
    <n v="4516876164"/>
    <n v="2778106"/>
    <s v="ATLANTIC GL"/>
    <n v="312"/>
    <n v="971"/>
    <n v="302952"/>
    <x v="21"/>
    <d v="2022-01-24T00:00:00"/>
    <n v="0"/>
    <x v="3"/>
    <m/>
    <x v="0"/>
    <x v="0"/>
    <x v="1"/>
    <x v="5"/>
  </r>
  <r>
    <n v="4516873059"/>
    <n v="4455298"/>
    <s v="ATLANTIC GL"/>
    <n v="615"/>
    <n v="675"/>
    <n v="415125"/>
    <x v="21"/>
    <d v="2022-01-24T00:00:00"/>
    <n v="1"/>
    <x v="3"/>
    <m/>
    <x v="0"/>
    <x v="0"/>
    <x v="1"/>
    <x v="5"/>
  </r>
  <r>
    <n v="4516873094"/>
    <n v="2778179"/>
    <s v="ATLANTIC GL"/>
    <n v="480"/>
    <n v="505"/>
    <n v="242400"/>
    <x v="21"/>
    <d v="2022-01-24T00:00:00"/>
    <n v="0"/>
    <x v="3"/>
    <m/>
    <x v="0"/>
    <x v="0"/>
    <x v="1"/>
    <x v="5"/>
  </r>
  <r>
    <n v="4517448671"/>
    <n v="2779817"/>
    <s v="ATLANTIC GL"/>
    <n v="90"/>
    <n v="1090"/>
    <n v="98100"/>
    <x v="21"/>
    <d v="2022-01-24T00:00:00"/>
    <n v="0"/>
    <x v="3"/>
    <m/>
    <x v="0"/>
    <x v="0"/>
    <x v="1"/>
    <x v="5"/>
  </r>
  <r>
    <n v="4516876232"/>
    <n v="2765851"/>
    <s v="ATLANTIC GL"/>
    <n v="256"/>
    <n v="1095"/>
    <n v="280320"/>
    <x v="21"/>
    <d v="2022-01-24T00:00:00"/>
    <n v="0"/>
    <x v="3"/>
    <m/>
    <x v="0"/>
    <x v="0"/>
    <x v="1"/>
    <x v="5"/>
  </r>
  <r>
    <n v="4515674081"/>
    <n v="4663418"/>
    <s v="ATLANTIC GL"/>
    <n v="120000"/>
    <n v="1376"/>
    <n v="165120000"/>
    <x v="21"/>
    <d v="2022-01-24T00:00:00"/>
    <n v="0"/>
    <x v="3"/>
    <m/>
    <x v="0"/>
    <x v="0"/>
    <x v="1"/>
    <x v="5"/>
  </r>
  <r>
    <n v="4516873037"/>
    <n v="4455906"/>
    <s v="ATLANTIC GL"/>
    <n v="84"/>
    <n v="628"/>
    <n v="52752"/>
    <x v="21"/>
    <d v="2022-01-24T00:00:00"/>
    <n v="1"/>
    <x v="3"/>
    <m/>
    <x v="0"/>
    <x v="0"/>
    <x v="1"/>
    <x v="5"/>
  </r>
  <r>
    <n v="4516552206"/>
    <n v="2487053"/>
    <s v="ATLANTIC GL"/>
    <n v="4710"/>
    <n v="883"/>
    <n v="4158930"/>
    <x v="21"/>
    <d v="2022-01-24T00:00:00"/>
    <n v="0"/>
    <x v="3"/>
    <m/>
    <x v="0"/>
    <x v="0"/>
    <x v="1"/>
    <x v="5"/>
  </r>
  <r>
    <n v="4516563445"/>
    <n v="2779817"/>
    <s v="ATLANTIC GL"/>
    <n v="1170"/>
    <n v="364"/>
    <n v="425880"/>
    <x v="21"/>
    <d v="2022-01-24T00:00:00"/>
    <n v="0"/>
    <x v="3"/>
    <m/>
    <x v="0"/>
    <x v="0"/>
    <x v="1"/>
    <x v="5"/>
  </r>
  <r>
    <n v="4517385194"/>
    <n v="2765851"/>
    <s v="ATLANTIC GL"/>
    <n v="672"/>
    <n v="430"/>
    <n v="288960"/>
    <x v="21"/>
    <d v="2022-01-24T00:00:00"/>
    <n v="0"/>
    <x v="3"/>
    <m/>
    <x v="0"/>
    <x v="0"/>
    <x v="1"/>
    <x v="5"/>
  </r>
  <r>
    <n v="4516823077"/>
    <n v="2162034"/>
    <s v="ATLANTIC GL"/>
    <n v="180"/>
    <n v="614"/>
    <n v="110520"/>
    <x v="21"/>
    <d v="2022-01-24T00:00:00"/>
    <n v="0"/>
    <x v="3"/>
    <m/>
    <x v="0"/>
    <x v="0"/>
    <x v="1"/>
    <x v="5"/>
  </r>
  <r>
    <n v="4516718334"/>
    <n v="2663481"/>
    <s v="ATLANTIC GL"/>
    <n v="705"/>
    <n v="1162"/>
    <n v="819210"/>
    <x v="21"/>
    <d v="2022-01-24T00:00:00"/>
    <n v="0"/>
    <x v="3"/>
    <m/>
    <x v="0"/>
    <x v="0"/>
    <x v="1"/>
    <x v="5"/>
  </r>
  <r>
    <n v="4516780299"/>
    <n v="2765851"/>
    <s v="ATLANTIC GL"/>
    <n v="400"/>
    <n v="1129"/>
    <n v="451600"/>
    <x v="21"/>
    <d v="2022-01-24T00:00:00"/>
    <n v="0"/>
    <x v="3"/>
    <m/>
    <x v="0"/>
    <x v="0"/>
    <x v="1"/>
    <x v="5"/>
  </r>
  <r>
    <n v="4516694048"/>
    <n v="2779817"/>
    <s v="ATLANTIC GL"/>
    <n v="2790"/>
    <n v="1094"/>
    <n v="3052260"/>
    <x v="21"/>
    <d v="2022-01-24T00:00:00"/>
    <n v="0"/>
    <x v="3"/>
    <m/>
    <x v="0"/>
    <x v="0"/>
    <x v="1"/>
    <x v="5"/>
  </r>
  <r>
    <n v="4516529103"/>
    <n v="4013293"/>
    <s v="ATLANTIC GL"/>
    <n v="390"/>
    <n v="819"/>
    <n v="319410"/>
    <x v="21"/>
    <d v="2022-01-24T00:00:00"/>
    <n v="0"/>
    <x v="3"/>
    <m/>
    <x v="0"/>
    <x v="0"/>
    <x v="1"/>
    <x v="5"/>
  </r>
  <r>
    <n v="4516964368"/>
    <n v="4455281"/>
    <s v="ATLANTIC GL"/>
    <n v="1440"/>
    <n v="1423"/>
    <n v="2049120"/>
    <x v="21"/>
    <d v="2022-01-24T00:00:00"/>
    <n v="1"/>
    <x v="3"/>
    <m/>
    <x v="0"/>
    <x v="0"/>
    <x v="1"/>
    <x v="5"/>
  </r>
  <r>
    <n v="4516876197"/>
    <n v="4455906"/>
    <s v="ATLANTIC GL"/>
    <n v="288"/>
    <n v="1179"/>
    <n v="339552"/>
    <x v="21"/>
    <d v="2022-01-24T00:00:00"/>
    <n v="1"/>
    <x v="3"/>
    <m/>
    <x v="0"/>
    <x v="0"/>
    <x v="1"/>
    <x v="5"/>
  </r>
  <r>
    <n v="4516557679"/>
    <n v="2778106"/>
    <s v="ATLANTIC GL"/>
    <n v="1896"/>
    <n v="1264"/>
    <n v="2396544"/>
    <x v="21"/>
    <d v="2022-01-24T00:00:00"/>
    <n v="0"/>
    <x v="3"/>
    <m/>
    <x v="0"/>
    <x v="0"/>
    <x v="1"/>
    <x v="5"/>
  </r>
  <r>
    <n v="4516668802"/>
    <n v="2765851"/>
    <s v="ATLANTIC GL"/>
    <n v="64"/>
    <n v="463"/>
    <n v="29632"/>
    <x v="12"/>
    <d v="2022-01-24T00:00:00"/>
    <n v="-7"/>
    <x v="2"/>
    <m/>
    <x v="0"/>
    <x v="0"/>
    <x v="1"/>
    <x v="5"/>
  </r>
  <r>
    <n v="4517481737"/>
    <n v="2765851"/>
    <s v="ATLANTIC GL"/>
    <n v="1824"/>
    <n v="560"/>
    <n v="1021440"/>
    <x v="21"/>
    <d v="2022-01-24T00:00:00"/>
    <n v="0"/>
    <x v="3"/>
    <m/>
    <x v="0"/>
    <x v="0"/>
    <x v="1"/>
    <x v="5"/>
  </r>
  <r>
    <n v="4516545666"/>
    <n v="4333116"/>
    <s v="ATLANTIC GL"/>
    <n v="210"/>
    <n v="1483"/>
    <n v="311430"/>
    <x v="33"/>
    <d v="2022-01-24T00:00:00"/>
    <n v="4"/>
    <x v="0"/>
    <s v="OTHER"/>
    <x v="0"/>
    <x v="0"/>
    <x v="1"/>
    <x v="5"/>
  </r>
  <r>
    <n v="4517220372"/>
    <n v="2778106"/>
    <s v="ATLANTIC GL"/>
    <n v="252"/>
    <n v="696"/>
    <n v="175392"/>
    <x v="21"/>
    <d v="2022-01-24T00:00:00"/>
    <n v="0"/>
    <x v="3"/>
    <m/>
    <x v="0"/>
    <x v="0"/>
    <x v="1"/>
    <x v="5"/>
  </r>
  <r>
    <n v="4516876225"/>
    <n v="2663481"/>
    <s v="ATLANTIC GL"/>
    <n v="165"/>
    <n v="439"/>
    <n v="72435"/>
    <x v="21"/>
    <d v="2022-01-24T00:00:00"/>
    <n v="0"/>
    <x v="3"/>
    <m/>
    <x v="0"/>
    <x v="0"/>
    <x v="1"/>
    <x v="5"/>
  </r>
  <r>
    <n v="4516951926"/>
    <n v="4454507"/>
    <s v="ATLANTIC GL"/>
    <n v="720"/>
    <n v="1191"/>
    <n v="857520"/>
    <x v="21"/>
    <d v="2022-01-24T00:00:00"/>
    <n v="1"/>
    <x v="3"/>
    <m/>
    <x v="0"/>
    <x v="0"/>
    <x v="1"/>
    <x v="5"/>
  </r>
  <r>
    <n v="4516820855"/>
    <n v="2162035"/>
    <s v="ATLANTIC GL"/>
    <n v="180"/>
    <n v="439"/>
    <n v="79020"/>
    <x v="21"/>
    <d v="2022-01-24T00:00:00"/>
    <n v="0"/>
    <x v="3"/>
    <m/>
    <x v="0"/>
    <x v="0"/>
    <x v="1"/>
    <x v="5"/>
  </r>
  <r>
    <n v="4517264332"/>
    <n v="2778106"/>
    <s v="ATLANTIC GL"/>
    <n v="240"/>
    <n v="683"/>
    <n v="163920"/>
    <x v="21"/>
    <d v="2022-01-24T00:00:00"/>
    <n v="0"/>
    <x v="3"/>
    <m/>
    <x v="0"/>
    <x v="0"/>
    <x v="1"/>
    <x v="5"/>
  </r>
  <r>
    <n v="4517099068"/>
    <n v="2162036"/>
    <s v="ATLANTIC GL"/>
    <n v="60"/>
    <n v="754"/>
    <n v="45240"/>
    <x v="21"/>
    <d v="2022-01-24T00:00:00"/>
    <n v="0"/>
    <x v="3"/>
    <m/>
    <x v="0"/>
    <x v="0"/>
    <x v="1"/>
    <x v="5"/>
  </r>
  <r>
    <n v="4516539875"/>
    <n v="4451134"/>
    <s v="ATLANTIC GL"/>
    <n v="268"/>
    <n v="1385"/>
    <n v="371180"/>
    <x v="21"/>
    <d v="2022-01-25T00:00:00"/>
    <n v="-1"/>
    <x v="3"/>
    <m/>
    <x v="0"/>
    <x v="0"/>
    <x v="1"/>
    <x v="5"/>
  </r>
  <r>
    <n v="4516433616"/>
    <n v="2899944"/>
    <s v="ATLANTIC GL"/>
    <n v="3696"/>
    <n v="630"/>
    <n v="2328480"/>
    <x v="21"/>
    <d v="2022-01-25T00:00:00"/>
    <n v="-1"/>
    <x v="3"/>
    <m/>
    <x v="0"/>
    <x v="0"/>
    <x v="1"/>
    <x v="5"/>
  </r>
  <r>
    <n v="4516439841"/>
    <n v="2899945"/>
    <s v="ATLANTIC GL"/>
    <n v="1392"/>
    <n v="757"/>
    <n v="1053744"/>
    <x v="21"/>
    <d v="2022-01-25T00:00:00"/>
    <n v="-1"/>
    <x v="3"/>
    <m/>
    <x v="0"/>
    <x v="0"/>
    <x v="1"/>
    <x v="5"/>
  </r>
  <r>
    <n v="4516443176"/>
    <n v="2903184"/>
    <s v="ATLANTIC GL"/>
    <n v="800"/>
    <n v="420"/>
    <n v="336000"/>
    <x v="21"/>
    <d v="2022-01-25T00:00:00"/>
    <n v="-1"/>
    <x v="3"/>
    <m/>
    <x v="0"/>
    <x v="0"/>
    <x v="1"/>
    <x v="5"/>
  </r>
  <r>
    <n v="4516461422"/>
    <n v="2903183"/>
    <s v="ATLANTIC GL"/>
    <n v="1740"/>
    <n v="716"/>
    <n v="1245840"/>
    <x v="21"/>
    <d v="2022-01-25T00:00:00"/>
    <n v="-1"/>
    <x v="3"/>
    <m/>
    <x v="0"/>
    <x v="0"/>
    <x v="1"/>
    <x v="5"/>
  </r>
  <r>
    <n v="4516467794"/>
    <n v="4228041"/>
    <s v="ATLANTIC GL"/>
    <n v="6300"/>
    <n v="743"/>
    <n v="4680900"/>
    <x v="21"/>
    <d v="2022-01-25T00:00:00"/>
    <n v="-1"/>
    <x v="3"/>
    <m/>
    <x v="0"/>
    <x v="0"/>
    <x v="1"/>
    <x v="5"/>
  </r>
  <r>
    <n v="4516538952"/>
    <n v="4228041"/>
    <s v="ATLANTIC GL"/>
    <n v="2130"/>
    <n v="300"/>
    <n v="639000"/>
    <x v="21"/>
    <d v="2022-01-25T00:00:00"/>
    <n v="-1"/>
    <x v="3"/>
    <m/>
    <x v="0"/>
    <x v="0"/>
    <x v="1"/>
    <x v="5"/>
  </r>
  <r>
    <n v="4516444331"/>
    <n v="4451134"/>
    <s v="ATLANTIC GL"/>
    <n v="364"/>
    <n v="422"/>
    <n v="153608"/>
    <x v="21"/>
    <d v="2022-01-25T00:00:00"/>
    <n v="-1"/>
    <x v="3"/>
    <m/>
    <x v="0"/>
    <x v="0"/>
    <x v="1"/>
    <x v="5"/>
  </r>
  <r>
    <n v="5501181984"/>
    <n v="4196590"/>
    <s v="ATLANTIC GL"/>
    <n v="400"/>
    <n v="357"/>
    <n v="142800"/>
    <x v="21"/>
    <d v="2022-01-25T00:00:00"/>
    <n v="-1"/>
    <x v="3"/>
    <m/>
    <x v="0"/>
    <x v="0"/>
    <x v="1"/>
    <x v="5"/>
  </r>
  <r>
    <n v="4516519156"/>
    <n v="2165271"/>
    <s v="ATLANTIC GL"/>
    <n v="42"/>
    <n v="1300"/>
    <n v="54600"/>
    <x v="21"/>
    <d v="2022-01-25T00:00:00"/>
    <n v="-1"/>
    <x v="3"/>
    <m/>
    <x v="0"/>
    <x v="0"/>
    <x v="1"/>
    <x v="5"/>
  </r>
  <r>
    <n v="4516328880"/>
    <n v="4327106"/>
    <s v="ATLANTIC GL"/>
    <n v="1014"/>
    <n v="808"/>
    <n v="819312"/>
    <x v="21"/>
    <d v="2022-01-25T00:00:00"/>
    <n v="-1"/>
    <x v="3"/>
    <m/>
    <x v="0"/>
    <x v="0"/>
    <x v="1"/>
    <x v="5"/>
  </r>
  <r>
    <n v="4516358576"/>
    <n v="2165271"/>
    <s v="ATLANTIC GL"/>
    <n v="1400"/>
    <n v="1253"/>
    <n v="1754200"/>
    <x v="21"/>
    <d v="2022-01-25T00:00:00"/>
    <n v="-1"/>
    <x v="3"/>
    <m/>
    <x v="0"/>
    <x v="0"/>
    <x v="1"/>
    <x v="5"/>
  </r>
  <r>
    <n v="4516437964"/>
    <n v="4327058"/>
    <s v="BOOHUYN ASIA"/>
    <n v="102"/>
    <n v="718"/>
    <n v="73236"/>
    <x v="6"/>
    <d v="2022-01-25T00:00:00"/>
    <n v="132"/>
    <x v="0"/>
    <s v="OTHER"/>
    <x v="0"/>
    <x v="0"/>
    <x v="0"/>
    <x v="2"/>
  </r>
  <r>
    <n v="4516345222"/>
    <n v="4271870"/>
    <s v="ATLANTIC GL"/>
    <n v="292"/>
    <n v="369"/>
    <n v="107748"/>
    <x v="3"/>
    <d v="2022-01-25T00:00:00"/>
    <n v="104"/>
    <x v="0"/>
    <s v="OTHER"/>
    <x v="0"/>
    <x v="0"/>
    <x v="0"/>
    <x v="1"/>
  </r>
  <r>
    <n v="4516659878"/>
    <n v="2752324"/>
    <s v="ATLANTIC GL"/>
    <n v="42"/>
    <n v="1057"/>
    <n v="44394"/>
    <x v="12"/>
    <d v="2022-01-25T00:00:00"/>
    <n v="-8"/>
    <x v="2"/>
    <m/>
    <x v="0"/>
    <x v="0"/>
    <x v="1"/>
    <x v="5"/>
  </r>
  <r>
    <n v="4516484844"/>
    <n v="2965279"/>
    <s v="ATLANTIC GL"/>
    <n v="708"/>
    <n v="1171"/>
    <n v="829068"/>
    <x v="34"/>
    <d v="2022-01-25T00:00:00"/>
    <n v="55"/>
    <x v="0"/>
    <s v="OTHER"/>
    <x v="0"/>
    <x v="0"/>
    <x v="1"/>
    <x v="3"/>
  </r>
  <r>
    <n v="5501180923"/>
    <n v="4454507"/>
    <s v="ATLANTIC GL"/>
    <n v="3240"/>
    <n v="560"/>
    <n v="1814400"/>
    <x v="21"/>
    <d v="2022-01-25T00:00:00"/>
    <n v="-1"/>
    <x v="3"/>
    <m/>
    <x v="0"/>
    <x v="0"/>
    <x v="1"/>
    <x v="5"/>
  </r>
  <r>
    <n v="4516376938"/>
    <n v="4455299"/>
    <s v="ATLANTIC GL"/>
    <n v="645"/>
    <n v="1214"/>
    <n v="783030"/>
    <x v="33"/>
    <d v="2022-01-25T00:00:00"/>
    <n v="3"/>
    <x v="3"/>
    <m/>
    <x v="0"/>
    <x v="0"/>
    <x v="1"/>
    <x v="5"/>
  </r>
  <r>
    <n v="5501184386"/>
    <n v="4335235"/>
    <s v="ATLANTIC GL"/>
    <n v="480"/>
    <n v="618"/>
    <n v="296640"/>
    <x v="21"/>
    <d v="2022-01-25T00:00:00"/>
    <n v="-1"/>
    <x v="3"/>
    <m/>
    <x v="0"/>
    <x v="0"/>
    <x v="1"/>
    <x v="5"/>
  </r>
  <r>
    <n v="4516381321"/>
    <n v="4335235"/>
    <s v="ATLANTIC GL"/>
    <n v="450"/>
    <n v="1217"/>
    <n v="547650"/>
    <x v="21"/>
    <d v="2022-01-25T00:00:00"/>
    <n v="-1"/>
    <x v="3"/>
    <m/>
    <x v="0"/>
    <x v="0"/>
    <x v="1"/>
    <x v="5"/>
  </r>
  <r>
    <n v="4516673840"/>
    <n v="4013297"/>
    <s v="ATLANTIC GL"/>
    <n v="120"/>
    <n v="1495"/>
    <n v="179400"/>
    <x v="21"/>
    <d v="2022-01-25T00:00:00"/>
    <n v="-1"/>
    <x v="3"/>
    <m/>
    <x v="0"/>
    <x v="0"/>
    <x v="1"/>
    <x v="5"/>
  </r>
  <r>
    <n v="4516753498"/>
    <n v="4455280"/>
    <s v="ATLANTIC GL"/>
    <n v="360"/>
    <n v="771"/>
    <n v="277560"/>
    <x v="21"/>
    <d v="2022-01-25T00:00:00"/>
    <n v="-1"/>
    <x v="3"/>
    <m/>
    <x v="0"/>
    <x v="0"/>
    <x v="1"/>
    <x v="5"/>
  </r>
  <r>
    <n v="4516377645"/>
    <n v="4455298"/>
    <s v="ATLANTIC GL"/>
    <n v="1425"/>
    <n v="1303"/>
    <n v="1856775"/>
    <x v="33"/>
    <d v="2022-01-25T00:00:00"/>
    <n v="3"/>
    <x v="3"/>
    <m/>
    <x v="0"/>
    <x v="0"/>
    <x v="1"/>
    <x v="5"/>
  </r>
  <r>
    <n v="4516375295"/>
    <n v="4455281"/>
    <s v="ATLANTIC GL"/>
    <n v="1800"/>
    <n v="859"/>
    <n v="1546200"/>
    <x v="33"/>
    <d v="2022-01-25T00:00:00"/>
    <n v="3"/>
    <x v="3"/>
    <m/>
    <x v="0"/>
    <x v="0"/>
    <x v="1"/>
    <x v="5"/>
  </r>
  <r>
    <n v="4516381350"/>
    <n v="4454506"/>
    <s v="ATLANTIC GL"/>
    <n v="540"/>
    <n v="1037"/>
    <n v="559980"/>
    <x v="21"/>
    <d v="2022-01-25T00:00:00"/>
    <n v="-1"/>
    <x v="3"/>
    <m/>
    <x v="0"/>
    <x v="0"/>
    <x v="1"/>
    <x v="5"/>
  </r>
  <r>
    <n v="4516624172"/>
    <n v="4455281"/>
    <s v="ATLANTIC GL"/>
    <n v="1560"/>
    <n v="1475"/>
    <n v="2301000"/>
    <x v="21"/>
    <d v="2022-01-25T00:00:00"/>
    <n v="-1"/>
    <x v="3"/>
    <m/>
    <x v="0"/>
    <x v="0"/>
    <x v="1"/>
    <x v="5"/>
  </r>
  <r>
    <n v="4516821665"/>
    <n v="2765851"/>
    <s v="ATLANTIC GL"/>
    <n v="240"/>
    <n v="1012"/>
    <n v="242880"/>
    <x v="27"/>
    <d v="2022-01-25T00:00:00"/>
    <n v="20"/>
    <x v="0"/>
    <s v="OTHER"/>
    <x v="0"/>
    <x v="0"/>
    <x v="1"/>
    <x v="6"/>
  </r>
  <r>
    <n v="4516390052"/>
    <n v="4335239"/>
    <s v="ATLANTIC GL"/>
    <n v="75"/>
    <n v="995"/>
    <n v="74625"/>
    <x v="33"/>
    <d v="2022-01-25T00:00:00"/>
    <n v="3"/>
    <x v="3"/>
    <m/>
    <x v="0"/>
    <x v="0"/>
    <x v="1"/>
    <x v="5"/>
  </r>
  <r>
    <n v="4516393735"/>
    <n v="4454507"/>
    <s v="ATLANTIC GL"/>
    <n v="900"/>
    <n v="935"/>
    <n v="841500"/>
    <x v="21"/>
    <d v="2022-01-25T00:00:00"/>
    <n v="-1"/>
    <x v="3"/>
    <m/>
    <x v="0"/>
    <x v="0"/>
    <x v="1"/>
    <x v="5"/>
  </r>
  <r>
    <n v="4516663731"/>
    <n v="4013305"/>
    <s v="ATLANTIC GL"/>
    <n v="252"/>
    <n v="687"/>
    <n v="173124"/>
    <x v="21"/>
    <d v="2022-01-25T00:00:00"/>
    <n v="-1"/>
    <x v="3"/>
    <m/>
    <x v="0"/>
    <x v="0"/>
    <x v="1"/>
    <x v="5"/>
  </r>
  <r>
    <n v="4516377756"/>
    <n v="4455280"/>
    <s v="ATLANTIC GL"/>
    <n v="180"/>
    <n v="617"/>
    <n v="111060"/>
    <x v="21"/>
    <d v="2022-01-25T00:00:00"/>
    <n v="-1"/>
    <x v="3"/>
    <m/>
    <x v="0"/>
    <x v="0"/>
    <x v="1"/>
    <x v="5"/>
  </r>
  <r>
    <n v="4516346554"/>
    <n v="2779823"/>
    <s v="ATLANTIC GL"/>
    <n v="5550"/>
    <n v="1319"/>
    <n v="7320450"/>
    <x v="21"/>
    <d v="2022-01-25T00:00:00"/>
    <n v="-1"/>
    <x v="3"/>
    <m/>
    <x v="0"/>
    <x v="0"/>
    <x v="1"/>
    <x v="5"/>
  </r>
  <r>
    <n v="4516494457"/>
    <n v="2556834"/>
    <s v="BOOHUYN ASIA"/>
    <n v="9"/>
    <n v="1255"/>
    <n v="11295"/>
    <x v="27"/>
    <d v="2022-01-26T00:00:00"/>
    <n v="19"/>
    <x v="0"/>
    <s v="OTHER"/>
    <x v="0"/>
    <x v="0"/>
    <x v="1"/>
    <x v="6"/>
  </r>
  <r>
    <n v="4517390633"/>
    <n v="4013297"/>
    <s v="ATLANTIC GL"/>
    <n v="3000"/>
    <n v="591"/>
    <n v="1773000"/>
    <x v="2"/>
    <d v="2022-01-26T00:00:00"/>
    <n v="96"/>
    <x v="0"/>
    <s v="OTHER"/>
    <x v="0"/>
    <x v="0"/>
    <x v="0"/>
    <x v="1"/>
  </r>
  <r>
    <n v="4516650971"/>
    <n v="4013293"/>
    <s v="ATLANTIC GL"/>
    <n v="135"/>
    <n v="945"/>
    <n v="127575"/>
    <x v="12"/>
    <d v="2022-01-26T00:00:00"/>
    <n v="-9"/>
    <x v="2"/>
    <m/>
    <x v="0"/>
    <x v="0"/>
    <x v="1"/>
    <x v="5"/>
  </r>
  <r>
    <n v="4516702397"/>
    <n v="2487053"/>
    <s v="ATLANTIC GL"/>
    <n v="240"/>
    <n v="935"/>
    <n v="224400"/>
    <x v="12"/>
    <d v="2022-01-26T00:00:00"/>
    <n v="-9"/>
    <x v="2"/>
    <m/>
    <x v="0"/>
    <x v="0"/>
    <x v="1"/>
    <x v="5"/>
  </r>
  <r>
    <n v="4516669890"/>
    <n v="2487061"/>
    <s v="ATLANTIC GL"/>
    <n v="210"/>
    <n v="1115"/>
    <n v="234150"/>
    <x v="12"/>
    <d v="2022-01-26T00:00:00"/>
    <n v="-9"/>
    <x v="2"/>
    <m/>
    <x v="0"/>
    <x v="0"/>
    <x v="1"/>
    <x v="5"/>
  </r>
  <r>
    <n v="4516667938"/>
    <n v="2779817"/>
    <s v="ATLANTIC GL"/>
    <n v="180"/>
    <n v="1433"/>
    <n v="257940"/>
    <x v="12"/>
    <d v="2022-01-26T00:00:00"/>
    <n v="-9"/>
    <x v="2"/>
    <m/>
    <x v="0"/>
    <x v="0"/>
    <x v="1"/>
    <x v="5"/>
  </r>
  <r>
    <n v="4516665334"/>
    <n v="2663481"/>
    <s v="ATLANTIC GL"/>
    <n v="210"/>
    <n v="981"/>
    <n v="206010"/>
    <x v="12"/>
    <d v="2022-01-26T00:00:00"/>
    <n v="-9"/>
    <x v="2"/>
    <m/>
    <x v="0"/>
    <x v="0"/>
    <x v="1"/>
    <x v="5"/>
  </r>
  <r>
    <n v="4516876026"/>
    <n v="2903189"/>
    <s v="ATLANTIC GL"/>
    <n v="2160"/>
    <n v="1431"/>
    <n v="3090960"/>
    <x v="33"/>
    <d v="2022-01-27T00:00:00"/>
    <n v="0"/>
    <x v="3"/>
    <m/>
    <x v="0"/>
    <x v="0"/>
    <x v="1"/>
    <x v="5"/>
  </r>
  <r>
    <n v="4516876073"/>
    <n v="2903183"/>
    <s v="ATLANTIC GL"/>
    <n v="1280"/>
    <n v="1275"/>
    <n v="1632000"/>
    <x v="33"/>
    <d v="2022-01-27T00:00:00"/>
    <n v="0"/>
    <x v="3"/>
    <m/>
    <x v="0"/>
    <x v="0"/>
    <x v="1"/>
    <x v="5"/>
  </r>
  <r>
    <n v="4516876090"/>
    <n v="2899944"/>
    <s v="ATLANTIC GL"/>
    <n v="3264"/>
    <n v="809"/>
    <n v="2640576"/>
    <x v="33"/>
    <d v="2022-01-27T00:00:00"/>
    <n v="0"/>
    <x v="3"/>
    <m/>
    <x v="0"/>
    <x v="0"/>
    <x v="1"/>
    <x v="5"/>
  </r>
  <r>
    <n v="4516876092"/>
    <n v="2899945"/>
    <s v="ATLANTIC GL"/>
    <n v="1200"/>
    <n v="1205"/>
    <n v="1446000"/>
    <x v="33"/>
    <d v="2022-01-27T00:00:00"/>
    <n v="0"/>
    <x v="3"/>
    <m/>
    <x v="0"/>
    <x v="0"/>
    <x v="1"/>
    <x v="5"/>
  </r>
  <r>
    <n v="4516876134"/>
    <n v="2989761"/>
    <s v="ATLANTIC GL"/>
    <n v="960"/>
    <n v="1247"/>
    <n v="1197120"/>
    <x v="33"/>
    <d v="2022-01-27T00:00:00"/>
    <n v="0"/>
    <x v="3"/>
    <m/>
    <x v="0"/>
    <x v="0"/>
    <x v="1"/>
    <x v="5"/>
  </r>
  <r>
    <n v="4516876138"/>
    <n v="2899635"/>
    <s v="ATLANTIC GL"/>
    <n v="640"/>
    <n v="687"/>
    <n v="439680"/>
    <x v="33"/>
    <d v="2022-01-27T00:00:00"/>
    <n v="0"/>
    <x v="3"/>
    <m/>
    <x v="0"/>
    <x v="0"/>
    <x v="1"/>
    <x v="5"/>
  </r>
  <r>
    <n v="4517157829"/>
    <n v="2899632"/>
    <s v="ATLANTIC GL"/>
    <n v="480"/>
    <n v="892"/>
    <n v="428160"/>
    <x v="33"/>
    <d v="2022-01-27T00:00:00"/>
    <n v="0"/>
    <x v="3"/>
    <m/>
    <x v="0"/>
    <x v="0"/>
    <x v="1"/>
    <x v="5"/>
  </r>
  <r>
    <n v="4516487419"/>
    <n v="2899634"/>
    <s v="ATLANTIC GL"/>
    <n v="2240"/>
    <n v="655"/>
    <n v="1467200"/>
    <x v="33"/>
    <d v="2022-01-27T00:00:00"/>
    <n v="0"/>
    <x v="3"/>
    <m/>
    <x v="0"/>
    <x v="0"/>
    <x v="1"/>
    <x v="5"/>
  </r>
  <r>
    <n v="4516521806"/>
    <n v="2989761"/>
    <s v="ATLANTIC GL"/>
    <n v="320"/>
    <n v="1043"/>
    <n v="333760"/>
    <x v="33"/>
    <d v="2022-01-27T00:00:00"/>
    <n v="0"/>
    <x v="3"/>
    <m/>
    <x v="0"/>
    <x v="0"/>
    <x v="1"/>
    <x v="5"/>
  </r>
  <r>
    <n v="4516563408"/>
    <n v="4451134"/>
    <s v="ATLANTIC GL"/>
    <n v="456"/>
    <n v="808"/>
    <n v="368448"/>
    <x v="33"/>
    <d v="2022-01-27T00:00:00"/>
    <n v="0"/>
    <x v="3"/>
    <m/>
    <x v="0"/>
    <x v="0"/>
    <x v="1"/>
    <x v="5"/>
  </r>
  <r>
    <n v="4517477904"/>
    <n v="4228041"/>
    <s v="ATLANTIC GL"/>
    <n v="5370"/>
    <n v="1109"/>
    <n v="5955330"/>
    <x v="33"/>
    <d v="2022-01-27T00:00:00"/>
    <n v="0"/>
    <x v="3"/>
    <m/>
    <x v="0"/>
    <x v="0"/>
    <x v="1"/>
    <x v="5"/>
  </r>
  <r>
    <n v="4516924891"/>
    <n v="2461389"/>
    <s v="ATLANTIC GL"/>
    <n v="3400"/>
    <n v="809"/>
    <n v="2750600"/>
    <x v="33"/>
    <d v="2022-01-27T00:00:00"/>
    <n v="0"/>
    <x v="3"/>
    <m/>
    <x v="0"/>
    <x v="0"/>
    <x v="1"/>
    <x v="5"/>
  </r>
  <r>
    <n v="4516389208"/>
    <n v="2467687"/>
    <s v="ATLANTIC GL"/>
    <n v="4200"/>
    <n v="330"/>
    <n v="1386000"/>
    <x v="33"/>
    <d v="2022-01-27T00:00:00"/>
    <n v="0"/>
    <x v="3"/>
    <m/>
    <x v="0"/>
    <x v="0"/>
    <x v="1"/>
    <x v="5"/>
  </r>
  <r>
    <n v="4516417341"/>
    <n v="2758193"/>
    <s v="ATLANTIC GL"/>
    <n v="1995"/>
    <n v="583"/>
    <n v="1163085"/>
    <x v="33"/>
    <d v="2022-01-27T00:00:00"/>
    <n v="0"/>
    <x v="3"/>
    <m/>
    <x v="0"/>
    <x v="0"/>
    <x v="1"/>
    <x v="5"/>
  </r>
  <r>
    <n v="4516429904"/>
    <n v="2758193"/>
    <s v="ATLANTIC GL"/>
    <n v="171"/>
    <n v="1495"/>
    <n v="255645"/>
    <x v="33"/>
    <d v="2022-01-27T00:00:00"/>
    <n v="0"/>
    <x v="3"/>
    <m/>
    <x v="0"/>
    <x v="0"/>
    <x v="1"/>
    <x v="5"/>
  </r>
  <r>
    <n v="4516948382"/>
    <n v="4403290"/>
    <s v="ATLANTIC GL"/>
    <n v="224"/>
    <n v="1290"/>
    <n v="288960"/>
    <x v="33"/>
    <d v="2022-01-27T00:00:00"/>
    <n v="0"/>
    <x v="3"/>
    <m/>
    <x v="0"/>
    <x v="0"/>
    <x v="1"/>
    <x v="5"/>
  </r>
  <r>
    <n v="4516393165"/>
    <n v="2884301"/>
    <s v="ATLANTIC GL"/>
    <n v="600"/>
    <n v="373"/>
    <n v="223800"/>
    <x v="33"/>
    <d v="2022-01-27T00:00:00"/>
    <n v="0"/>
    <x v="3"/>
    <m/>
    <x v="0"/>
    <x v="0"/>
    <x v="1"/>
    <x v="5"/>
  </r>
  <r>
    <n v="4516402995"/>
    <n v="1620152"/>
    <s v="ATLANTIC GL"/>
    <n v="3888"/>
    <n v="1392"/>
    <n v="5412096"/>
    <x v="33"/>
    <d v="2022-01-27T00:00:00"/>
    <n v="0"/>
    <x v="3"/>
    <m/>
    <x v="0"/>
    <x v="0"/>
    <x v="1"/>
    <x v="5"/>
  </r>
  <r>
    <n v="4516421503"/>
    <n v="2958114"/>
    <s v="ATLANTIC GL"/>
    <n v="1266"/>
    <n v="1417"/>
    <n v="1793922"/>
    <x v="33"/>
    <d v="2022-01-27T00:00:00"/>
    <n v="0"/>
    <x v="3"/>
    <m/>
    <x v="0"/>
    <x v="0"/>
    <x v="1"/>
    <x v="5"/>
  </r>
  <r>
    <n v="4516876157"/>
    <n v="4013297"/>
    <s v="ATLANTIC GL"/>
    <n v="1860"/>
    <n v="1274"/>
    <n v="2369640"/>
    <x v="33"/>
    <d v="2022-01-27T00:00:00"/>
    <n v="0"/>
    <x v="3"/>
    <m/>
    <x v="0"/>
    <x v="0"/>
    <x v="1"/>
    <x v="5"/>
  </r>
  <r>
    <n v="4516670784"/>
    <n v="4455281"/>
    <s v="ATLANTIC GL"/>
    <n v="1440"/>
    <n v="1048"/>
    <n v="1509120"/>
    <x v="33"/>
    <d v="2022-01-27T00:00:00"/>
    <n v="1"/>
    <x v="3"/>
    <m/>
    <x v="0"/>
    <x v="0"/>
    <x v="1"/>
    <x v="5"/>
  </r>
  <r>
    <n v="4516945301"/>
    <n v="4455280"/>
    <s v="ATLANTIC GL"/>
    <n v="540"/>
    <n v="525"/>
    <n v="283500"/>
    <x v="33"/>
    <d v="2022-01-27T00:00:00"/>
    <n v="1"/>
    <x v="3"/>
    <m/>
    <x v="0"/>
    <x v="0"/>
    <x v="1"/>
    <x v="5"/>
  </r>
  <r>
    <n v="4516876176"/>
    <n v="4455906"/>
    <s v="ATLANTIC GL"/>
    <n v="576"/>
    <n v="858"/>
    <n v="494208"/>
    <x v="33"/>
    <d v="2022-01-27T00:00:00"/>
    <n v="1"/>
    <x v="3"/>
    <m/>
    <x v="0"/>
    <x v="0"/>
    <x v="1"/>
    <x v="5"/>
  </r>
  <r>
    <n v="4516873060"/>
    <n v="4455298"/>
    <s v="ATLANTIC GL"/>
    <n v="1290"/>
    <n v="1241"/>
    <n v="1600890"/>
    <x v="33"/>
    <d v="2022-01-27T00:00:00"/>
    <n v="1"/>
    <x v="3"/>
    <m/>
    <x v="0"/>
    <x v="0"/>
    <x v="1"/>
    <x v="5"/>
  </r>
  <r>
    <n v="4516876231"/>
    <n v="2765851"/>
    <s v="ATLANTIC GL"/>
    <n v="1232"/>
    <n v="999"/>
    <n v="1230768"/>
    <x v="33"/>
    <d v="2022-01-27T00:00:00"/>
    <n v="0"/>
    <x v="3"/>
    <m/>
    <x v="0"/>
    <x v="0"/>
    <x v="1"/>
    <x v="5"/>
  </r>
  <r>
    <n v="4516626163"/>
    <n v="4455299"/>
    <s v="ATLANTIC GL"/>
    <n v="600"/>
    <n v="1295"/>
    <n v="777000"/>
    <x v="33"/>
    <d v="2022-01-27T00:00:00"/>
    <n v="1"/>
    <x v="3"/>
    <m/>
    <x v="0"/>
    <x v="0"/>
    <x v="1"/>
    <x v="5"/>
  </r>
  <r>
    <n v="4517363004"/>
    <n v="2765851"/>
    <s v="ATLANTIC GL"/>
    <n v="864"/>
    <n v="1256"/>
    <n v="1085184"/>
    <x v="33"/>
    <d v="2022-01-27T00:00:00"/>
    <n v="0"/>
    <x v="3"/>
    <m/>
    <x v="0"/>
    <x v="0"/>
    <x v="1"/>
    <x v="5"/>
  </r>
  <r>
    <n v="4516964369"/>
    <n v="4455281"/>
    <s v="ATLANTIC GL"/>
    <n v="3240"/>
    <n v="431"/>
    <n v="1396440"/>
    <x v="33"/>
    <d v="2022-01-27T00:00:00"/>
    <n v="1"/>
    <x v="3"/>
    <m/>
    <x v="0"/>
    <x v="0"/>
    <x v="1"/>
    <x v="5"/>
  </r>
  <r>
    <n v="4517254333"/>
    <n v="4333116"/>
    <s v="ATLANTIC GL"/>
    <n v="2058"/>
    <n v="1223"/>
    <n v="2516934"/>
    <x v="21"/>
    <d v="2022-01-27T00:00:00"/>
    <n v="-2"/>
    <x v="3"/>
    <m/>
    <x v="0"/>
    <x v="0"/>
    <x v="1"/>
    <x v="5"/>
  </r>
  <r>
    <n v="4516563290"/>
    <n v="4013297"/>
    <s v="ATLANTIC GL"/>
    <n v="4875"/>
    <n v="356"/>
    <n v="1735500"/>
    <x v="21"/>
    <d v="2022-01-27T00:00:00"/>
    <n v="-3"/>
    <x v="2"/>
    <m/>
    <x v="0"/>
    <x v="0"/>
    <x v="1"/>
    <x v="5"/>
  </r>
  <r>
    <n v="4516824456"/>
    <n v="2765851"/>
    <s v="ATLANTIC GL"/>
    <n v="1872"/>
    <n v="640"/>
    <n v="1198080"/>
    <x v="33"/>
    <d v="2022-01-27T00:00:00"/>
    <n v="0"/>
    <x v="3"/>
    <m/>
    <x v="0"/>
    <x v="0"/>
    <x v="1"/>
    <x v="5"/>
  </r>
  <r>
    <n v="4516876185"/>
    <n v="2663481"/>
    <s v="ATLANTIC GL"/>
    <n v="3000"/>
    <n v="1416"/>
    <n v="4248000"/>
    <x v="21"/>
    <d v="2022-01-27T00:00:00"/>
    <n v="-3"/>
    <x v="2"/>
    <m/>
    <x v="0"/>
    <x v="0"/>
    <x v="1"/>
    <x v="5"/>
  </r>
  <r>
    <n v="4516560926"/>
    <n v="2487061"/>
    <s v="ATLANTIC GL"/>
    <n v="7230"/>
    <n v="959"/>
    <n v="6933570"/>
    <x v="21"/>
    <d v="2022-01-27T00:00:00"/>
    <n v="-3"/>
    <x v="2"/>
    <m/>
    <x v="0"/>
    <x v="0"/>
    <x v="1"/>
    <x v="5"/>
  </r>
  <r>
    <n v="4516558044"/>
    <n v="4013293"/>
    <s v="ATLANTIC GL"/>
    <n v="60"/>
    <n v="367"/>
    <n v="22020"/>
    <x v="33"/>
    <d v="2022-01-27T00:00:00"/>
    <n v="0"/>
    <x v="3"/>
    <m/>
    <x v="0"/>
    <x v="0"/>
    <x v="1"/>
    <x v="5"/>
  </r>
  <r>
    <n v="4516963935"/>
    <n v="4454507"/>
    <s v="ATLANTIC GL"/>
    <n v="2430"/>
    <n v="815"/>
    <n v="1980450"/>
    <x v="33"/>
    <d v="2022-01-27T00:00:00"/>
    <n v="1"/>
    <x v="3"/>
    <m/>
    <x v="0"/>
    <x v="0"/>
    <x v="1"/>
    <x v="5"/>
  </r>
  <r>
    <n v="4516717822"/>
    <n v="2487053"/>
    <s v="ATLANTIC GL"/>
    <n v="8130"/>
    <n v="967"/>
    <n v="7861710"/>
    <x v="21"/>
    <d v="2022-01-27T00:00:00"/>
    <n v="-3"/>
    <x v="2"/>
    <m/>
    <x v="0"/>
    <x v="0"/>
    <x v="1"/>
    <x v="5"/>
  </r>
  <r>
    <n v="4516819750"/>
    <n v="4455280"/>
    <s v="ATLANTIC GL"/>
    <n v="240"/>
    <n v="605"/>
    <n v="145200"/>
    <x v="33"/>
    <d v="2022-01-27T00:00:00"/>
    <n v="0"/>
    <x v="3"/>
    <m/>
    <x v="0"/>
    <x v="0"/>
    <x v="1"/>
    <x v="5"/>
  </r>
  <r>
    <n v="4516876190"/>
    <n v="4013297"/>
    <s v="ATLANTIC GL"/>
    <n v="1740"/>
    <n v="470"/>
    <n v="817800"/>
    <x v="33"/>
    <d v="2022-01-27T00:00:00"/>
    <n v="0"/>
    <x v="3"/>
    <m/>
    <x v="0"/>
    <x v="0"/>
    <x v="1"/>
    <x v="5"/>
  </r>
  <r>
    <n v="4516561171"/>
    <n v="2778106"/>
    <s v="ATLANTIC GL"/>
    <n v="1188"/>
    <n v="1407"/>
    <n v="1671516"/>
    <x v="33"/>
    <d v="2022-01-27T00:00:00"/>
    <n v="0"/>
    <x v="3"/>
    <m/>
    <x v="0"/>
    <x v="0"/>
    <x v="1"/>
    <x v="5"/>
  </r>
  <r>
    <n v="4516335967"/>
    <n v="2779823"/>
    <s v="ATLANTIC GL"/>
    <n v="2100"/>
    <n v="940"/>
    <n v="1974000"/>
    <x v="21"/>
    <d v="2022-01-27T00:00:00"/>
    <n v="-3"/>
    <x v="2"/>
    <m/>
    <x v="0"/>
    <x v="0"/>
    <x v="1"/>
    <x v="5"/>
  </r>
  <r>
    <n v="4516876196"/>
    <n v="2778106"/>
    <s v="ATLANTIC GL"/>
    <n v="2592"/>
    <n v="1249"/>
    <n v="3237408"/>
    <x v="33"/>
    <d v="2022-01-27T00:00:00"/>
    <n v="0"/>
    <x v="3"/>
    <m/>
    <x v="0"/>
    <x v="0"/>
    <x v="1"/>
    <x v="5"/>
  </r>
  <r>
    <n v="4516876184"/>
    <n v="4013297"/>
    <s v="ATLANTIC GL"/>
    <n v="4890"/>
    <n v="1184"/>
    <n v="5789760"/>
    <x v="33"/>
    <d v="2022-01-27T00:00:00"/>
    <n v="0"/>
    <x v="3"/>
    <m/>
    <x v="0"/>
    <x v="0"/>
    <x v="1"/>
    <x v="5"/>
  </r>
  <r>
    <n v="4517456863"/>
    <n v="4455281"/>
    <s v="ATLANTIC GL"/>
    <n v="1530"/>
    <n v="1262"/>
    <n v="1930860"/>
    <x v="33"/>
    <d v="2022-01-27T00:00:00"/>
    <n v="0"/>
    <x v="3"/>
    <m/>
    <x v="0"/>
    <x v="0"/>
    <x v="1"/>
    <x v="5"/>
  </r>
  <r>
    <n v="4517476679"/>
    <n v="2765851"/>
    <s v="ATLANTIC GL"/>
    <n v="2304"/>
    <n v="885"/>
    <n v="2039040"/>
    <x v="33"/>
    <d v="2022-01-27T00:00:00"/>
    <n v="0"/>
    <x v="3"/>
    <m/>
    <x v="0"/>
    <x v="0"/>
    <x v="1"/>
    <x v="5"/>
  </r>
  <r>
    <n v="4517368486"/>
    <n v="4013297"/>
    <s v="ATLANTIC GL"/>
    <n v="630"/>
    <n v="656"/>
    <n v="413280"/>
    <x v="33"/>
    <d v="2022-01-27T00:00:00"/>
    <n v="0"/>
    <x v="3"/>
    <m/>
    <x v="0"/>
    <x v="0"/>
    <x v="1"/>
    <x v="5"/>
  </r>
  <r>
    <n v="4516873038"/>
    <n v="4455906"/>
    <s v="ATLANTIC GL"/>
    <n v="216"/>
    <n v="1269"/>
    <n v="274104"/>
    <x v="33"/>
    <d v="2022-01-27T00:00:00"/>
    <n v="1"/>
    <x v="3"/>
    <m/>
    <x v="0"/>
    <x v="0"/>
    <x v="1"/>
    <x v="5"/>
  </r>
  <r>
    <n v="4516547200"/>
    <n v="2903189"/>
    <s v="ATLANTIC GL"/>
    <n v="1440"/>
    <n v="330"/>
    <n v="475200"/>
    <x v="33"/>
    <d v="2022-01-28T00:00:00"/>
    <n v="-1"/>
    <x v="3"/>
    <m/>
    <x v="0"/>
    <x v="0"/>
    <x v="1"/>
    <x v="5"/>
  </r>
  <r>
    <n v="4516571644"/>
    <n v="2556834"/>
    <s v="BOOHUYN ASIA"/>
    <n v="30"/>
    <n v="400"/>
    <n v="12000"/>
    <x v="12"/>
    <d v="2022-01-28T00:00:00"/>
    <n v="-11"/>
    <x v="2"/>
    <m/>
    <x v="0"/>
    <x v="0"/>
    <x v="1"/>
    <x v="5"/>
  </r>
  <r>
    <n v="4516551522"/>
    <n v="4327058"/>
    <s v="ATLANTIC GL"/>
    <n v="400"/>
    <n v="1236"/>
    <n v="494400"/>
    <x v="33"/>
    <d v="2022-01-28T00:00:00"/>
    <n v="-1"/>
    <x v="3"/>
    <m/>
    <x v="0"/>
    <x v="0"/>
    <x v="1"/>
    <x v="5"/>
  </r>
  <r>
    <n v="4516620463"/>
    <n v="4327058"/>
    <s v="ATLANTIC GL"/>
    <n v="555"/>
    <n v="1047"/>
    <n v="581085"/>
    <x v="33"/>
    <d v="2022-01-28T00:00:00"/>
    <n v="-1"/>
    <x v="3"/>
    <m/>
    <x v="0"/>
    <x v="0"/>
    <x v="1"/>
    <x v="5"/>
  </r>
  <r>
    <n v="4516519157"/>
    <n v="2165271"/>
    <s v="ATLANTIC GL"/>
    <n v="950"/>
    <n v="970"/>
    <n v="921500"/>
    <x v="33"/>
    <d v="2022-01-28T00:00:00"/>
    <n v="-1"/>
    <x v="3"/>
    <m/>
    <x v="0"/>
    <x v="0"/>
    <x v="1"/>
    <x v="5"/>
  </r>
  <r>
    <n v="4516415532"/>
    <n v="4492204"/>
    <s v="ATLANTIC GL"/>
    <n v="1200"/>
    <n v="589"/>
    <n v="706800"/>
    <x v="34"/>
    <d v="2022-01-28T00:00:00"/>
    <n v="52"/>
    <x v="0"/>
    <s v="OTHER"/>
    <x v="0"/>
    <x v="0"/>
    <x v="1"/>
    <x v="3"/>
  </r>
  <r>
    <n v="4516346555"/>
    <n v="2779823"/>
    <s v="ATLANTIC GL"/>
    <n v="11400"/>
    <n v="1306"/>
    <n v="14888400"/>
    <x v="21"/>
    <d v="2022-01-28T00:00:00"/>
    <n v="-4"/>
    <x v="2"/>
    <m/>
    <x v="0"/>
    <x v="0"/>
    <x v="1"/>
    <x v="5"/>
  </r>
  <r>
    <n v="4516375296"/>
    <n v="4455281"/>
    <s v="ATLANTIC GL"/>
    <n v="4080"/>
    <n v="1047"/>
    <n v="4271760"/>
    <x v="33"/>
    <d v="2022-01-28T00:00:00"/>
    <n v="-1"/>
    <x v="3"/>
    <m/>
    <x v="0"/>
    <x v="0"/>
    <x v="1"/>
    <x v="5"/>
  </r>
  <r>
    <n v="4516377646"/>
    <n v="4455298"/>
    <s v="ATLANTIC GL"/>
    <n v="2955"/>
    <n v="1404"/>
    <n v="4148820"/>
    <x v="33"/>
    <d v="2022-01-28T00:00:00"/>
    <n v="0"/>
    <x v="3"/>
    <m/>
    <x v="0"/>
    <x v="0"/>
    <x v="1"/>
    <x v="5"/>
  </r>
  <r>
    <n v="4516390053"/>
    <n v="4335239"/>
    <s v="ATLANTIC GL"/>
    <n v="165"/>
    <n v="1452"/>
    <n v="239580"/>
    <x v="33"/>
    <d v="2022-01-28T00:00:00"/>
    <n v="0"/>
    <x v="3"/>
    <m/>
    <x v="0"/>
    <x v="0"/>
    <x v="1"/>
    <x v="5"/>
  </r>
  <r>
    <n v="4516381322"/>
    <n v="4335235"/>
    <s v="ATLANTIC GL"/>
    <n v="1200"/>
    <n v="428"/>
    <n v="513600"/>
    <x v="33"/>
    <d v="2022-01-28T00:00:00"/>
    <n v="-1"/>
    <x v="3"/>
    <m/>
    <x v="0"/>
    <x v="0"/>
    <x v="1"/>
    <x v="5"/>
  </r>
  <r>
    <n v="4516377757"/>
    <n v="4455280"/>
    <s v="ATLANTIC GL"/>
    <n v="480"/>
    <n v="911"/>
    <n v="437280"/>
    <x v="33"/>
    <d v="2022-01-28T00:00:00"/>
    <n v="-1"/>
    <x v="3"/>
    <m/>
    <x v="0"/>
    <x v="0"/>
    <x v="1"/>
    <x v="5"/>
  </r>
  <r>
    <n v="4516752116"/>
    <n v="2903183"/>
    <s v="ATLANTIC GL"/>
    <n v="40"/>
    <n v="562"/>
    <n v="22480"/>
    <x v="18"/>
    <d v="2022-01-31T00:00:00"/>
    <n v="-21"/>
    <x v="2"/>
    <m/>
    <x v="0"/>
    <x v="0"/>
    <x v="1"/>
    <x v="5"/>
  </r>
  <r>
    <n v="4516862374"/>
    <n v="2899475"/>
    <s v="ATLANTIC GL"/>
    <n v="100"/>
    <n v="378"/>
    <n v="37800"/>
    <x v="18"/>
    <d v="2022-01-31T00:00:00"/>
    <n v="-21"/>
    <x v="2"/>
    <m/>
    <x v="0"/>
    <x v="0"/>
    <x v="1"/>
    <x v="5"/>
  </r>
  <r>
    <n v="4517006858"/>
    <n v="2989761"/>
    <s v="ATLANTIC GL"/>
    <n v="320"/>
    <n v="1186"/>
    <n v="379520"/>
    <x v="18"/>
    <d v="2022-01-31T00:00:00"/>
    <n v="-21"/>
    <x v="2"/>
    <m/>
    <x v="0"/>
    <x v="0"/>
    <x v="1"/>
    <x v="5"/>
  </r>
  <r>
    <n v="4517011603"/>
    <n v="2899632"/>
    <s v="ATLANTIC GL"/>
    <n v="160"/>
    <n v="884"/>
    <n v="141440"/>
    <x v="18"/>
    <d v="2022-01-31T00:00:00"/>
    <n v="-21"/>
    <x v="2"/>
    <m/>
    <x v="0"/>
    <x v="0"/>
    <x v="1"/>
    <x v="5"/>
  </r>
  <r>
    <n v="4517038528"/>
    <n v="2899478"/>
    <s v="ATLANTIC GL"/>
    <n v="100"/>
    <n v="1424"/>
    <n v="142400"/>
    <x v="18"/>
    <d v="2022-01-31T00:00:00"/>
    <n v="-21"/>
    <x v="2"/>
    <m/>
    <x v="0"/>
    <x v="0"/>
    <x v="1"/>
    <x v="5"/>
  </r>
  <r>
    <n v="4517105630"/>
    <n v="2989761"/>
    <s v="ATLANTIC GL"/>
    <n v="320"/>
    <n v="522"/>
    <n v="167040"/>
    <x v="18"/>
    <d v="2022-01-31T00:00:00"/>
    <n v="-21"/>
    <x v="2"/>
    <m/>
    <x v="0"/>
    <x v="0"/>
    <x v="1"/>
    <x v="5"/>
  </r>
  <r>
    <n v="4517073125"/>
    <n v="4196590"/>
    <s v="ATLANTIC GL"/>
    <n v="200"/>
    <n v="983"/>
    <n v="196600"/>
    <x v="18"/>
    <d v="2022-01-31T00:00:00"/>
    <n v="-21"/>
    <x v="2"/>
    <m/>
    <x v="0"/>
    <x v="0"/>
    <x v="1"/>
    <x v="5"/>
  </r>
  <r>
    <n v="4516500100"/>
    <n v="2467687"/>
    <s v="BOOHUYN ASIA"/>
    <n v="185"/>
    <n v="588"/>
    <n v="108780"/>
    <x v="27"/>
    <d v="2022-01-31T00:00:00"/>
    <n v="14"/>
    <x v="0"/>
    <s v="OTHER"/>
    <x v="0"/>
    <x v="0"/>
    <x v="1"/>
    <x v="6"/>
  </r>
  <r>
    <n v="4516529627"/>
    <n v="2758193"/>
    <s v="BOOHUYN ASIA"/>
    <n v="132"/>
    <n v="1324"/>
    <n v="174768"/>
    <x v="27"/>
    <d v="2022-01-31T00:00:00"/>
    <n v="14"/>
    <x v="0"/>
    <s v="OTHER"/>
    <x v="0"/>
    <x v="0"/>
    <x v="1"/>
    <x v="6"/>
  </r>
  <r>
    <n v="4516530110"/>
    <n v="2958114"/>
    <s v="BOOHUYN ASIA"/>
    <n v="54"/>
    <n v="774"/>
    <n v="41796"/>
    <x v="27"/>
    <d v="2022-01-31T00:00:00"/>
    <n v="14"/>
    <x v="0"/>
    <s v="OTHER"/>
    <x v="0"/>
    <x v="0"/>
    <x v="1"/>
    <x v="6"/>
  </r>
  <r>
    <n v="4516819752"/>
    <n v="4454507"/>
    <s v="ATLANTIC GL"/>
    <n v="720"/>
    <n v="1331"/>
    <n v="958320"/>
    <x v="33"/>
    <d v="2022-01-31T00:00:00"/>
    <n v="-3"/>
    <x v="2"/>
    <m/>
    <x v="0"/>
    <x v="0"/>
    <x v="1"/>
    <x v="5"/>
  </r>
  <r>
    <n v="4516825014"/>
    <n v="4454507"/>
    <s v="ATLANTIC GL"/>
    <n v="720"/>
    <n v="430"/>
    <n v="309600"/>
    <x v="33"/>
    <d v="2022-01-31T00:00:00"/>
    <n v="-3"/>
    <x v="2"/>
    <m/>
    <x v="0"/>
    <x v="0"/>
    <x v="1"/>
    <x v="5"/>
  </r>
  <r>
    <n v="4516670786"/>
    <n v="4455281"/>
    <s v="ATLANTIC GL"/>
    <n v="3240"/>
    <n v="720"/>
    <n v="2332800"/>
    <x v="33"/>
    <d v="2022-01-31T00:00:00"/>
    <n v="-3"/>
    <x v="2"/>
    <m/>
    <x v="0"/>
    <x v="0"/>
    <x v="1"/>
    <x v="5"/>
  </r>
  <r>
    <n v="4516828672"/>
    <n v="4454507"/>
    <s v="ATLANTIC GL"/>
    <n v="2400"/>
    <n v="1020"/>
    <n v="2448000"/>
    <x v="33"/>
    <d v="2022-01-31T00:00:00"/>
    <n v="-4"/>
    <x v="2"/>
    <m/>
    <x v="0"/>
    <x v="0"/>
    <x v="1"/>
    <x v="5"/>
  </r>
  <r>
    <n v="4516752117"/>
    <n v="2903183"/>
    <s v="ATLANTIC GL"/>
    <n v="40"/>
    <n v="991"/>
    <n v="39640"/>
    <x v="24"/>
    <d v="2022-02-01T00:00:00"/>
    <n v="41"/>
    <x v="0"/>
    <s v="OTHER"/>
    <x v="0"/>
    <x v="0"/>
    <x v="1"/>
    <x v="3"/>
  </r>
  <r>
    <n v="4516463818"/>
    <n v="4327058"/>
    <s v="BOOHUYN ASIA"/>
    <n v="24"/>
    <n v="746"/>
    <n v="17904"/>
    <x v="6"/>
    <d v="2022-02-01T00:00:00"/>
    <n v="125"/>
    <x v="0"/>
    <s v="OTHER"/>
    <x v="0"/>
    <x v="0"/>
    <x v="0"/>
    <x v="2"/>
  </r>
  <r>
    <n v="4516699138"/>
    <n v="4333113"/>
    <s v="ATLANTIC GL"/>
    <n v="441"/>
    <n v="485"/>
    <n v="213885"/>
    <x v="13"/>
    <d v="2022-02-01T00:00:00"/>
    <n v="20"/>
    <x v="0"/>
    <s v="OTHER"/>
    <x v="0"/>
    <x v="0"/>
    <x v="1"/>
    <x v="6"/>
  </r>
  <r>
    <n v="4516674685"/>
    <n v="4013297"/>
    <s v="ATLANTIC GL"/>
    <n v="180"/>
    <n v="1139"/>
    <n v="205020"/>
    <x v="21"/>
    <d v="2022-02-01T00:00:00"/>
    <n v="-8"/>
    <x v="2"/>
    <m/>
    <x v="0"/>
    <x v="0"/>
    <x v="1"/>
    <x v="5"/>
  </r>
  <r>
    <n v="4517050507"/>
    <n v="4333113"/>
    <s v="ATLANTIC GL"/>
    <n v="315"/>
    <n v="603"/>
    <n v="189945"/>
    <x v="24"/>
    <d v="2022-02-01T00:00:00"/>
    <n v="41"/>
    <x v="0"/>
    <s v="OTHER"/>
    <x v="0"/>
    <x v="0"/>
    <x v="1"/>
    <x v="3"/>
  </r>
  <r>
    <n v="4516709601"/>
    <n v="4455281"/>
    <s v="ATLANTIC GL"/>
    <n v="120"/>
    <n v="1041"/>
    <n v="124920"/>
    <x v="13"/>
    <d v="2022-02-01T00:00:00"/>
    <n v="20"/>
    <x v="0"/>
    <s v="OTHER"/>
    <x v="0"/>
    <x v="0"/>
    <x v="1"/>
    <x v="6"/>
  </r>
  <r>
    <n v="4517041061"/>
    <n v="4333116"/>
    <s v="ATLANTIC GL"/>
    <n v="2310"/>
    <n v="595"/>
    <n v="1374450"/>
    <x v="35"/>
    <d v="2022-02-01T00:00:00"/>
    <n v="146"/>
    <x v="1"/>
    <s v="SUPPLIER"/>
    <x v="2"/>
    <x v="0"/>
    <x v="0"/>
    <x v="2"/>
  </r>
  <r>
    <n v="4516704375"/>
    <n v="2165271"/>
    <s v="ATLANTIC GL"/>
    <n v="383"/>
    <n v="440"/>
    <n v="168520"/>
    <x v="21"/>
    <d v="2022-02-02T00:00:00"/>
    <n v="-9"/>
    <x v="2"/>
    <m/>
    <x v="0"/>
    <x v="0"/>
    <x v="1"/>
    <x v="5"/>
  </r>
  <r>
    <n v="4516498510"/>
    <n v="2556834"/>
    <s v="BOOHUYN ASIA"/>
    <n v="24"/>
    <n v="495"/>
    <n v="11880"/>
    <x v="27"/>
    <d v="2022-02-02T00:00:00"/>
    <n v="12"/>
    <x v="0"/>
    <s v="OTHER"/>
    <x v="0"/>
    <x v="0"/>
    <x v="1"/>
    <x v="6"/>
  </r>
  <r>
    <n v="4516825023"/>
    <n v="4455280"/>
    <s v="ATLANTIC GL"/>
    <n v="480"/>
    <n v="593"/>
    <n v="284640"/>
    <x v="33"/>
    <d v="2022-02-02T00:00:00"/>
    <n v="-6"/>
    <x v="2"/>
    <m/>
    <x v="0"/>
    <x v="0"/>
    <x v="1"/>
    <x v="5"/>
  </r>
  <r>
    <n v="4516702732"/>
    <n v="2779817"/>
    <s v="ATLANTIC GL"/>
    <n v="510"/>
    <n v="441"/>
    <n v="224910"/>
    <x v="21"/>
    <d v="2022-02-02T00:00:00"/>
    <n v="-9"/>
    <x v="2"/>
    <m/>
    <x v="0"/>
    <x v="0"/>
    <x v="1"/>
    <x v="5"/>
  </r>
  <r>
    <n v="4516702742"/>
    <n v="2779823"/>
    <s v="ATLANTIC GL"/>
    <n v="1890"/>
    <n v="354"/>
    <n v="669060"/>
    <x v="21"/>
    <d v="2022-02-02T00:00:00"/>
    <n v="-9"/>
    <x v="2"/>
    <m/>
    <x v="0"/>
    <x v="0"/>
    <x v="1"/>
    <x v="5"/>
  </r>
  <r>
    <n v="4516670794"/>
    <n v="2487061"/>
    <s v="ATLANTIC GL"/>
    <n v="690"/>
    <n v="601"/>
    <n v="414690"/>
    <x v="21"/>
    <d v="2022-02-02T00:00:00"/>
    <n v="-9"/>
    <x v="2"/>
    <m/>
    <x v="0"/>
    <x v="0"/>
    <x v="1"/>
    <x v="5"/>
  </r>
  <r>
    <n v="4516702398"/>
    <n v="2487053"/>
    <s v="ATLANTIC GL"/>
    <n v="1740"/>
    <n v="1217"/>
    <n v="2117580"/>
    <x v="21"/>
    <d v="2022-02-02T00:00:00"/>
    <n v="-9"/>
    <x v="2"/>
    <m/>
    <x v="0"/>
    <x v="0"/>
    <x v="1"/>
    <x v="5"/>
  </r>
  <r>
    <n v="4517484793"/>
    <n v="4013297"/>
    <s v="GREEN GROUP"/>
    <n v="1155"/>
    <n v="313"/>
    <n v="361515"/>
    <x v="24"/>
    <d v="2022-02-03T00:00:00"/>
    <n v="39"/>
    <x v="0"/>
    <s v="OTHER"/>
    <x v="0"/>
    <x v="0"/>
    <x v="1"/>
    <x v="3"/>
  </r>
  <r>
    <n v="4517437280"/>
    <n v="4455281"/>
    <s v="GREEN GROUP"/>
    <n v="630"/>
    <n v="1450"/>
    <n v="913500"/>
    <x v="30"/>
    <d v="2022-02-03T00:00:00"/>
    <n v="7"/>
    <x v="0"/>
    <s v="OTHER"/>
    <x v="0"/>
    <x v="0"/>
    <x v="1"/>
    <x v="6"/>
  </r>
  <r>
    <n v="4517493035"/>
    <n v="4455281"/>
    <s v="GREEN GROUP"/>
    <n v="2790"/>
    <n v="763"/>
    <n v="2128770"/>
    <x v="30"/>
    <d v="2022-02-03T00:00:00"/>
    <n v="7"/>
    <x v="0"/>
    <s v="OTHER"/>
    <x v="0"/>
    <x v="0"/>
    <x v="1"/>
    <x v="6"/>
  </r>
  <r>
    <n v="4517399813"/>
    <n v="2725582"/>
    <s v="BOOHUYN ASIA"/>
    <n v="6000"/>
    <n v="894"/>
    <n v="5364000"/>
    <x v="27"/>
    <d v="2022-02-03T00:00:00"/>
    <n v="11"/>
    <x v="0"/>
    <s v="OTHER"/>
    <x v="0"/>
    <x v="0"/>
    <x v="1"/>
    <x v="6"/>
  </r>
  <r>
    <n v="4516571636"/>
    <n v="2556834"/>
    <s v="BOOHUYN ASIA"/>
    <n v="30"/>
    <n v="588"/>
    <n v="17640"/>
    <x v="27"/>
    <d v="2022-02-04T00:00:00"/>
    <n v="10"/>
    <x v="0"/>
    <s v="OTHER"/>
    <x v="0"/>
    <x v="0"/>
    <x v="1"/>
    <x v="6"/>
  </r>
  <r>
    <n v="4517476511"/>
    <n v="4013297"/>
    <s v="GREEN GROUP"/>
    <n v="405"/>
    <n v="1305"/>
    <n v="528525"/>
    <x v="36"/>
    <d v="2022-02-04T00:00:00"/>
    <n v="31"/>
    <x v="0"/>
    <s v="OTHER"/>
    <x v="0"/>
    <x v="0"/>
    <x v="1"/>
    <x v="3"/>
  </r>
  <r>
    <n v="4517454838"/>
    <n v="4455281"/>
    <s v="GREEN GROUP"/>
    <n v="4410"/>
    <n v="669"/>
    <n v="2950290"/>
    <x v="30"/>
    <d v="2022-02-04T00:00:00"/>
    <n v="6"/>
    <x v="0"/>
    <s v="OTHER"/>
    <x v="0"/>
    <x v="0"/>
    <x v="1"/>
    <x v="6"/>
  </r>
  <r>
    <n v="4516576964"/>
    <n v="2963896"/>
    <s v="BOOHUYN ASIA"/>
    <n v="40"/>
    <n v="1472"/>
    <n v="58880"/>
    <x v="27"/>
    <d v="2022-02-06T00:00:00"/>
    <n v="8"/>
    <x v="0"/>
    <s v="OTHER"/>
    <x v="0"/>
    <x v="0"/>
    <x v="1"/>
    <x v="6"/>
  </r>
  <r>
    <n v="4516656482"/>
    <n v="2899478"/>
    <s v="GREEN GROUP"/>
    <n v="100"/>
    <n v="1247"/>
    <n v="124700"/>
    <x v="12"/>
    <d v="2022-02-07T00:00:00"/>
    <n v="-21"/>
    <x v="2"/>
    <m/>
    <x v="0"/>
    <x v="0"/>
    <x v="1"/>
    <x v="5"/>
  </r>
  <r>
    <n v="4516664463"/>
    <n v="2899475"/>
    <s v="GREEN GROUP"/>
    <n v="100"/>
    <n v="1078"/>
    <n v="107800"/>
    <x v="12"/>
    <d v="2022-02-07T00:00:00"/>
    <n v="-21"/>
    <x v="2"/>
    <m/>
    <x v="0"/>
    <x v="0"/>
    <x v="1"/>
    <x v="5"/>
  </r>
  <r>
    <n v="4516653448"/>
    <n v="2461389"/>
    <s v="GREEN GROUP"/>
    <n v="200"/>
    <n v="872"/>
    <n v="174400"/>
    <x v="12"/>
    <d v="2022-02-07T00:00:00"/>
    <n v="-21"/>
    <x v="2"/>
    <m/>
    <x v="0"/>
    <x v="0"/>
    <x v="1"/>
    <x v="5"/>
  </r>
  <r>
    <n v="4516523814"/>
    <n v="2758193"/>
    <s v="BOOHUYN ASIA"/>
    <n v="213"/>
    <n v="304"/>
    <n v="64752"/>
    <x v="12"/>
    <d v="2022-02-07T00:00:00"/>
    <n v="-21"/>
    <x v="2"/>
    <m/>
    <x v="0"/>
    <x v="0"/>
    <x v="1"/>
    <x v="5"/>
  </r>
  <r>
    <n v="4516512442"/>
    <n v="2467687"/>
    <s v="BOOHUYN ASIA"/>
    <n v="285"/>
    <n v="468"/>
    <n v="133380"/>
    <x v="27"/>
    <d v="2022-02-07T00:00:00"/>
    <n v="7"/>
    <x v="0"/>
    <s v="OTHER"/>
    <x v="0"/>
    <x v="0"/>
    <x v="1"/>
    <x v="6"/>
  </r>
  <r>
    <n v="4516498747"/>
    <n v="2958114"/>
    <s v="BOOHUYN ASIA"/>
    <n v="60"/>
    <n v="314"/>
    <n v="18840"/>
    <x v="12"/>
    <d v="2022-02-07T00:00:00"/>
    <n v="-21"/>
    <x v="2"/>
    <m/>
    <x v="0"/>
    <x v="0"/>
    <x v="1"/>
    <x v="5"/>
  </r>
  <r>
    <n v="4516934116"/>
    <n v="2903189"/>
    <s v="GREEN GROUP"/>
    <n v="30"/>
    <n v="943"/>
    <n v="28290"/>
    <x v="21"/>
    <d v="2022-02-08T00:00:00"/>
    <n v="-15"/>
    <x v="2"/>
    <m/>
    <x v="0"/>
    <x v="0"/>
    <x v="1"/>
    <x v="5"/>
  </r>
  <r>
    <n v="4516726202"/>
    <n v="4451134"/>
    <s v="GREEN GROUP"/>
    <n v="52"/>
    <n v="584"/>
    <n v="30368"/>
    <x v="23"/>
    <d v="2022-02-08T00:00:00"/>
    <n v="55"/>
    <x v="0"/>
    <s v="OTHER"/>
    <x v="0"/>
    <x v="0"/>
    <x v="0"/>
    <x v="0"/>
  </r>
  <r>
    <n v="4516439499"/>
    <n v="4327058"/>
    <s v="BOOHUYN ASIA"/>
    <n v="27"/>
    <n v="387"/>
    <n v="10449"/>
    <x v="6"/>
    <d v="2022-02-08T00:00:00"/>
    <n v="118"/>
    <x v="0"/>
    <s v="OTHER"/>
    <x v="0"/>
    <x v="0"/>
    <x v="0"/>
    <x v="2"/>
  </r>
  <r>
    <n v="4516703271"/>
    <n v="4013297"/>
    <s v="GREEN GROUP"/>
    <n v="120"/>
    <n v="743"/>
    <n v="89160"/>
    <x v="21"/>
    <d v="2022-02-08T00:00:00"/>
    <n v="-15"/>
    <x v="2"/>
    <m/>
    <x v="0"/>
    <x v="0"/>
    <x v="1"/>
    <x v="5"/>
  </r>
  <r>
    <n v="4517058561"/>
    <n v="4451134"/>
    <s v="GREEN GROUP"/>
    <n v="4"/>
    <n v="763"/>
    <n v="3052"/>
    <x v="20"/>
    <d v="2022-02-09T00:00:00"/>
    <n v="-20"/>
    <x v="2"/>
    <m/>
    <x v="0"/>
    <x v="0"/>
    <x v="1"/>
    <x v="5"/>
  </r>
  <r>
    <n v="4517107832"/>
    <n v="4451134"/>
    <s v="GREEN GROUP"/>
    <n v="4"/>
    <n v="1416"/>
    <n v="5664"/>
    <x v="20"/>
    <d v="2022-02-09T00:00:00"/>
    <n v="-20"/>
    <x v="2"/>
    <m/>
    <x v="0"/>
    <x v="0"/>
    <x v="1"/>
    <x v="5"/>
  </r>
  <r>
    <n v="4517109706"/>
    <n v="4451134"/>
    <s v="GREEN GROUP"/>
    <n v="4"/>
    <n v="506"/>
    <n v="2024"/>
    <x v="20"/>
    <d v="2022-02-09T00:00:00"/>
    <n v="-20"/>
    <x v="2"/>
    <m/>
    <x v="0"/>
    <x v="0"/>
    <x v="1"/>
    <x v="5"/>
  </r>
  <r>
    <n v="4517179108"/>
    <n v="4451134"/>
    <s v="GREEN GROUP"/>
    <n v="4"/>
    <n v="520"/>
    <n v="2080"/>
    <x v="20"/>
    <d v="2022-02-09T00:00:00"/>
    <n v="-20"/>
    <x v="2"/>
    <m/>
    <x v="0"/>
    <x v="0"/>
    <x v="1"/>
    <x v="5"/>
  </r>
  <r>
    <n v="4517180544"/>
    <n v="4451134"/>
    <s v="GREEN GROUP"/>
    <n v="4"/>
    <n v="811"/>
    <n v="3244"/>
    <x v="20"/>
    <d v="2022-02-09T00:00:00"/>
    <n v="-20"/>
    <x v="2"/>
    <m/>
    <x v="0"/>
    <x v="0"/>
    <x v="1"/>
    <x v="5"/>
  </r>
  <r>
    <n v="4517182638"/>
    <n v="4451134"/>
    <s v="GREEN GROUP"/>
    <n v="36"/>
    <n v="1203"/>
    <n v="43308"/>
    <x v="20"/>
    <d v="2022-02-09T00:00:00"/>
    <n v="-20"/>
    <x v="2"/>
    <m/>
    <x v="0"/>
    <x v="0"/>
    <x v="1"/>
    <x v="5"/>
  </r>
  <r>
    <n v="4516517223"/>
    <n v="2556834"/>
    <s v="BOOHUYN ASIA"/>
    <n v="24"/>
    <n v="711"/>
    <n v="17064"/>
    <x v="27"/>
    <d v="2022-02-09T00:00:00"/>
    <n v="5"/>
    <x v="0"/>
    <s v="OTHER"/>
    <x v="0"/>
    <x v="0"/>
    <x v="1"/>
    <x v="6"/>
  </r>
  <r>
    <n v="4517493059"/>
    <n v="2899632"/>
    <s v="GREEN GROUP"/>
    <n v="160"/>
    <n v="928"/>
    <n v="148480"/>
    <x v="28"/>
    <d v="2022-02-10T00:00:00"/>
    <n v="14"/>
    <x v="0"/>
    <s v="OTHER"/>
    <x v="0"/>
    <x v="0"/>
    <x v="1"/>
    <x v="6"/>
  </r>
  <r>
    <n v="4517256391"/>
    <n v="2758193"/>
    <s v="GREEN GROUP"/>
    <n v="36"/>
    <n v="972"/>
    <n v="34992"/>
    <x v="30"/>
    <d v="2022-02-10T00:00:00"/>
    <n v="0"/>
    <x v="3"/>
    <m/>
    <x v="0"/>
    <x v="0"/>
    <x v="1"/>
    <x v="6"/>
  </r>
  <r>
    <n v="4517419064"/>
    <n v="2467687"/>
    <s v="GREEN GROUP"/>
    <n v="40"/>
    <n v="925"/>
    <n v="37000"/>
    <x v="30"/>
    <d v="2022-02-10T00:00:00"/>
    <n v="0"/>
    <x v="3"/>
    <m/>
    <x v="0"/>
    <x v="0"/>
    <x v="1"/>
    <x v="6"/>
  </r>
  <r>
    <n v="4517419748"/>
    <n v="2467687"/>
    <s v="GREEN GROUP"/>
    <n v="720"/>
    <n v="642"/>
    <n v="462240"/>
    <x v="30"/>
    <d v="2022-02-10T00:00:00"/>
    <n v="0"/>
    <x v="3"/>
    <m/>
    <x v="0"/>
    <x v="0"/>
    <x v="1"/>
    <x v="6"/>
  </r>
  <r>
    <n v="4517102837"/>
    <n v="2958114"/>
    <s v="GREEN GROUP"/>
    <n v="126"/>
    <n v="1138"/>
    <n v="143388"/>
    <x v="30"/>
    <d v="2022-02-10T00:00:00"/>
    <n v="0"/>
    <x v="3"/>
    <m/>
    <x v="0"/>
    <x v="0"/>
    <x v="1"/>
    <x v="6"/>
  </r>
  <r>
    <n v="4517257595"/>
    <n v="2752324"/>
    <s v="GREEN GROUP"/>
    <n v="12"/>
    <n v="574"/>
    <n v="6888"/>
    <x v="30"/>
    <d v="2022-02-10T00:00:00"/>
    <n v="0"/>
    <x v="3"/>
    <m/>
    <x v="0"/>
    <x v="0"/>
    <x v="1"/>
    <x v="6"/>
  </r>
  <r>
    <n v="4517511046"/>
    <n v="2765851"/>
    <s v="GREEN GROUP"/>
    <n v="160"/>
    <n v="1088"/>
    <n v="174080"/>
    <x v="29"/>
    <d v="2022-02-10T00:00:00"/>
    <n v="7"/>
    <x v="0"/>
    <s v="OTHER"/>
    <x v="0"/>
    <x v="0"/>
    <x v="1"/>
    <x v="6"/>
  </r>
  <r>
    <n v="4516727579"/>
    <n v="2765851"/>
    <s v="GREEN GROUP"/>
    <n v="16"/>
    <n v="628"/>
    <n v="10048"/>
    <x v="30"/>
    <d v="2022-02-10T00:00:00"/>
    <n v="0"/>
    <x v="3"/>
    <m/>
    <x v="0"/>
    <x v="0"/>
    <x v="1"/>
    <x v="6"/>
  </r>
  <r>
    <n v="4516347903"/>
    <n v="2779823"/>
    <s v="GREEN GROUP"/>
    <n v="2190"/>
    <n v="631"/>
    <n v="1381890"/>
    <x v="21"/>
    <d v="2022-02-10T00:00:00"/>
    <n v="-17"/>
    <x v="2"/>
    <m/>
    <x v="0"/>
    <x v="0"/>
    <x v="1"/>
    <x v="5"/>
  </r>
  <r>
    <n v="4517174132"/>
    <n v="2778106"/>
    <s v="GREEN GROUP"/>
    <n v="12"/>
    <n v="701"/>
    <n v="8412"/>
    <x v="30"/>
    <d v="2022-02-10T00:00:00"/>
    <n v="0"/>
    <x v="3"/>
    <m/>
    <x v="0"/>
    <x v="0"/>
    <x v="1"/>
    <x v="6"/>
  </r>
  <r>
    <n v="4517454803"/>
    <n v="4455281"/>
    <s v="GREEN GROUP"/>
    <n v="540"/>
    <n v="895"/>
    <n v="483300"/>
    <x v="30"/>
    <d v="2022-02-10T00:00:00"/>
    <n v="0"/>
    <x v="3"/>
    <m/>
    <x v="0"/>
    <x v="0"/>
    <x v="1"/>
    <x v="6"/>
  </r>
  <r>
    <n v="4517430794"/>
    <n v="2765851"/>
    <s v="GREEN GROUP"/>
    <n v="160"/>
    <n v="708"/>
    <n v="113280"/>
    <x v="29"/>
    <d v="2022-02-10T00:00:00"/>
    <n v="7"/>
    <x v="0"/>
    <s v="OTHER"/>
    <x v="0"/>
    <x v="0"/>
    <x v="1"/>
    <x v="6"/>
  </r>
  <r>
    <n v="4517449356"/>
    <n v="4455281"/>
    <s v="GREEN GROUP"/>
    <n v="2520"/>
    <n v="481"/>
    <n v="1212120"/>
    <x v="29"/>
    <d v="2022-02-11T00:00:00"/>
    <n v="6"/>
    <x v="0"/>
    <s v="OTHER"/>
    <x v="0"/>
    <x v="0"/>
    <x v="1"/>
    <x v="6"/>
  </r>
  <r>
    <n v="4516705871"/>
    <n v="4334436"/>
    <s v="GREEN GROUP"/>
    <n v="80"/>
    <n v="964"/>
    <n v="77120"/>
    <x v="27"/>
    <d v="2022-02-13T00:00:00"/>
    <n v="1"/>
    <x v="3"/>
    <m/>
    <x v="0"/>
    <x v="0"/>
    <x v="1"/>
    <x v="6"/>
  </r>
  <r>
    <n v="4516576977"/>
    <n v="2963896"/>
    <s v="BOOHUYN ASIA"/>
    <n v="48"/>
    <n v="355"/>
    <n v="17040"/>
    <x v="27"/>
    <d v="2022-02-13T00:00:00"/>
    <n v="1"/>
    <x v="3"/>
    <m/>
    <x v="0"/>
    <x v="0"/>
    <x v="1"/>
    <x v="6"/>
  </r>
  <r>
    <n v="4517511259"/>
    <n v="4492204"/>
    <s v="BOOHUYN ASIA"/>
    <n v="264"/>
    <n v="350"/>
    <n v="92400"/>
    <x v="24"/>
    <d v="2022-02-13T00:00:00"/>
    <n v="29"/>
    <x v="0"/>
    <s v="OTHER"/>
    <x v="0"/>
    <x v="0"/>
    <x v="1"/>
    <x v="3"/>
  </r>
  <r>
    <n v="4516418181"/>
    <n v="4455906"/>
    <s v="GREEN GROUP"/>
    <n v="72"/>
    <n v="1067"/>
    <n v="76824"/>
    <x v="27"/>
    <d v="2022-02-13T00:00:00"/>
    <n v="1"/>
    <x v="3"/>
    <m/>
    <x v="0"/>
    <x v="0"/>
    <x v="1"/>
    <x v="6"/>
  </r>
  <r>
    <n v="4516876064"/>
    <n v="2903184"/>
    <s v="GREEN GROUP"/>
    <n v="280"/>
    <n v="626"/>
    <n v="175280"/>
    <x v="21"/>
    <d v="2022-02-14T00:00:00"/>
    <n v="-21"/>
    <x v="2"/>
    <m/>
    <x v="0"/>
    <x v="0"/>
    <x v="1"/>
    <x v="5"/>
  </r>
  <r>
    <n v="4516876114"/>
    <n v="2903184"/>
    <s v="GREEN GROUP"/>
    <n v="100"/>
    <n v="938"/>
    <n v="93800"/>
    <x v="21"/>
    <d v="2022-02-14T00:00:00"/>
    <n v="-21"/>
    <x v="2"/>
    <m/>
    <x v="0"/>
    <x v="0"/>
    <x v="1"/>
    <x v="5"/>
  </r>
  <r>
    <n v="4516876084"/>
    <n v="2903183"/>
    <s v="GREEN GROUP"/>
    <n v="1020"/>
    <n v="398"/>
    <n v="405960"/>
    <x v="21"/>
    <d v="2022-02-14T00:00:00"/>
    <n v="-21"/>
    <x v="2"/>
    <m/>
    <x v="0"/>
    <x v="0"/>
    <x v="1"/>
    <x v="5"/>
  </r>
  <r>
    <n v="4516876212"/>
    <n v="2903183"/>
    <s v="GREEN GROUP"/>
    <n v="160"/>
    <n v="991"/>
    <n v="158560"/>
    <x v="21"/>
    <d v="2022-02-14T00:00:00"/>
    <n v="-21"/>
    <x v="2"/>
    <m/>
    <x v="0"/>
    <x v="0"/>
    <x v="1"/>
    <x v="5"/>
  </r>
  <r>
    <n v="4516655751"/>
    <n v="4334436"/>
    <s v="BOOHUYN ASIA"/>
    <n v="128"/>
    <n v="530"/>
    <n v="67840"/>
    <x v="27"/>
    <d v="2022-02-14T00:00:00"/>
    <n v="0"/>
    <x v="3"/>
    <m/>
    <x v="0"/>
    <x v="0"/>
    <x v="1"/>
    <x v="6"/>
  </r>
  <r>
    <n v="4517030967"/>
    <n v="2989761"/>
    <s v="BOOHUYN ASIA"/>
    <n v="320"/>
    <n v="1427"/>
    <n v="456640"/>
    <x v="27"/>
    <d v="2022-02-14T00:00:00"/>
    <n v="0"/>
    <x v="3"/>
    <m/>
    <x v="0"/>
    <x v="0"/>
    <x v="1"/>
    <x v="6"/>
  </r>
  <r>
    <n v="4517035735"/>
    <n v="2899632"/>
    <s v="BOOHUYN ASIA"/>
    <n v="160"/>
    <n v="895"/>
    <n v="143200"/>
    <x v="27"/>
    <d v="2022-02-14T00:00:00"/>
    <n v="0"/>
    <x v="3"/>
    <m/>
    <x v="0"/>
    <x v="0"/>
    <x v="1"/>
    <x v="6"/>
  </r>
  <r>
    <n v="4517037326"/>
    <n v="4334436"/>
    <s v="BOOHUYN ASIA"/>
    <n v="96"/>
    <n v="948"/>
    <n v="91008"/>
    <x v="27"/>
    <d v="2022-02-14T00:00:00"/>
    <n v="0"/>
    <x v="3"/>
    <m/>
    <x v="0"/>
    <x v="0"/>
    <x v="1"/>
    <x v="6"/>
  </r>
  <r>
    <n v="4517038404"/>
    <n v="4334436"/>
    <s v="BOOHUYN ASIA"/>
    <n v="240"/>
    <n v="1464"/>
    <n v="351360"/>
    <x v="27"/>
    <d v="2022-02-14T00:00:00"/>
    <n v="0"/>
    <x v="3"/>
    <m/>
    <x v="0"/>
    <x v="0"/>
    <x v="1"/>
    <x v="6"/>
  </r>
  <r>
    <n v="4517488121"/>
    <n v="2899475"/>
    <s v="BOOHUYN ASIA"/>
    <n v="300"/>
    <n v="1440"/>
    <n v="432000"/>
    <x v="27"/>
    <d v="2022-02-14T00:00:00"/>
    <n v="0"/>
    <x v="3"/>
    <m/>
    <x v="0"/>
    <x v="0"/>
    <x v="1"/>
    <x v="6"/>
  </r>
  <r>
    <n v="4517508293"/>
    <n v="2899634"/>
    <s v="BOOHUYN ASIA"/>
    <n v="640"/>
    <n v="1137"/>
    <n v="727680"/>
    <x v="27"/>
    <d v="2022-02-14T00:00:00"/>
    <n v="0"/>
    <x v="3"/>
    <m/>
    <x v="0"/>
    <x v="0"/>
    <x v="1"/>
    <x v="6"/>
  </r>
  <r>
    <n v="4517540259"/>
    <n v="2899634"/>
    <s v="BOOHUYN ASIA"/>
    <n v="320"/>
    <n v="1213"/>
    <n v="388160"/>
    <x v="27"/>
    <d v="2022-02-14T00:00:00"/>
    <n v="0"/>
    <x v="3"/>
    <m/>
    <x v="0"/>
    <x v="0"/>
    <x v="1"/>
    <x v="6"/>
  </r>
  <r>
    <n v="4517544418"/>
    <n v="2899631"/>
    <s v="BOOHUYN ASIA"/>
    <n v="320"/>
    <n v="551"/>
    <n v="176320"/>
    <x v="27"/>
    <d v="2022-02-14T00:00:00"/>
    <n v="0"/>
    <x v="3"/>
    <m/>
    <x v="0"/>
    <x v="0"/>
    <x v="1"/>
    <x v="6"/>
  </r>
  <r>
    <n v="4516873062"/>
    <n v="4451121"/>
    <s v="GREEN GROUP"/>
    <n v="995"/>
    <n v="901"/>
    <n v="896495"/>
    <x v="27"/>
    <d v="2022-02-14T00:00:00"/>
    <n v="0"/>
    <x v="3"/>
    <m/>
    <x v="0"/>
    <x v="0"/>
    <x v="1"/>
    <x v="6"/>
  </r>
  <r>
    <n v="4516876079"/>
    <n v="2899944"/>
    <s v="GREEN GROUP"/>
    <n v="1392"/>
    <n v="1370"/>
    <n v="1907040"/>
    <x v="27"/>
    <d v="2022-02-14T00:00:00"/>
    <n v="0"/>
    <x v="3"/>
    <m/>
    <x v="0"/>
    <x v="0"/>
    <x v="1"/>
    <x v="6"/>
  </r>
  <r>
    <n v="4516876087"/>
    <n v="2899945"/>
    <s v="GREEN GROUP"/>
    <n v="576"/>
    <n v="780"/>
    <n v="449280"/>
    <x v="27"/>
    <d v="2022-02-14T00:00:00"/>
    <n v="0"/>
    <x v="3"/>
    <m/>
    <x v="0"/>
    <x v="0"/>
    <x v="1"/>
    <x v="6"/>
  </r>
  <r>
    <n v="4517144948"/>
    <n v="2899632"/>
    <s v="GREEN GROUP"/>
    <n v="480"/>
    <n v="504"/>
    <n v="241920"/>
    <x v="27"/>
    <d v="2022-02-14T00:00:00"/>
    <n v="0"/>
    <x v="3"/>
    <m/>
    <x v="0"/>
    <x v="0"/>
    <x v="1"/>
    <x v="6"/>
  </r>
  <r>
    <n v="4517285793"/>
    <n v="2899632"/>
    <s v="GREEN GROUP"/>
    <n v="160"/>
    <n v="875"/>
    <n v="140000"/>
    <x v="27"/>
    <d v="2022-02-14T00:00:00"/>
    <n v="0"/>
    <x v="3"/>
    <m/>
    <x v="0"/>
    <x v="0"/>
    <x v="1"/>
    <x v="6"/>
  </r>
  <r>
    <n v="4516876098"/>
    <n v="2899945"/>
    <s v="GREEN GROUP"/>
    <n v="96"/>
    <n v="325"/>
    <n v="31200"/>
    <x v="27"/>
    <d v="2022-02-14T00:00:00"/>
    <n v="0"/>
    <x v="3"/>
    <m/>
    <x v="0"/>
    <x v="0"/>
    <x v="1"/>
    <x v="6"/>
  </r>
  <r>
    <n v="4516876175"/>
    <n v="2899944"/>
    <s v="GREEN GROUP"/>
    <n v="336"/>
    <n v="438"/>
    <n v="147168"/>
    <x v="27"/>
    <d v="2022-02-14T00:00:00"/>
    <n v="0"/>
    <x v="3"/>
    <m/>
    <x v="0"/>
    <x v="0"/>
    <x v="1"/>
    <x v="6"/>
  </r>
  <r>
    <n v="4516475432"/>
    <n v="2899475"/>
    <s v="GREEN GROUP"/>
    <n v="800"/>
    <n v="1195"/>
    <n v="956000"/>
    <x v="27"/>
    <d v="2022-02-14T00:00:00"/>
    <n v="0"/>
    <x v="3"/>
    <m/>
    <x v="0"/>
    <x v="0"/>
    <x v="1"/>
    <x v="6"/>
  </r>
  <r>
    <n v="4516514999"/>
    <n v="2989761"/>
    <s v="GREEN GROUP"/>
    <n v="320"/>
    <n v="1277"/>
    <n v="408640"/>
    <x v="27"/>
    <d v="2022-02-14T00:00:00"/>
    <n v="0"/>
    <x v="3"/>
    <m/>
    <x v="0"/>
    <x v="0"/>
    <x v="1"/>
    <x v="6"/>
  </r>
  <r>
    <n v="4516521807"/>
    <n v="2899632"/>
    <s v="GREEN GROUP"/>
    <n v="480"/>
    <n v="869"/>
    <n v="417120"/>
    <x v="27"/>
    <d v="2022-02-14T00:00:00"/>
    <n v="0"/>
    <x v="3"/>
    <m/>
    <x v="0"/>
    <x v="0"/>
    <x v="1"/>
    <x v="6"/>
  </r>
  <r>
    <n v="4516564104"/>
    <n v="4451134"/>
    <s v="GREEN GROUP"/>
    <n v="68"/>
    <n v="491"/>
    <n v="33388"/>
    <x v="27"/>
    <d v="2022-02-14T00:00:00"/>
    <n v="0"/>
    <x v="3"/>
    <m/>
    <x v="0"/>
    <x v="0"/>
    <x v="1"/>
    <x v="6"/>
  </r>
  <r>
    <n v="4517000034"/>
    <n v="4451121"/>
    <s v="GREEN GROUP"/>
    <n v="755"/>
    <n v="877"/>
    <n v="662135"/>
    <x v="27"/>
    <d v="2022-02-14T00:00:00"/>
    <n v="0"/>
    <x v="3"/>
    <m/>
    <x v="0"/>
    <x v="0"/>
    <x v="1"/>
    <x v="6"/>
  </r>
  <r>
    <n v="4516722962"/>
    <n v="4334436"/>
    <s v="GREEN GROUP"/>
    <n v="400"/>
    <n v="1382"/>
    <n v="552800"/>
    <x v="27"/>
    <d v="2022-02-14T00:00:00"/>
    <n v="0"/>
    <x v="3"/>
    <m/>
    <x v="0"/>
    <x v="0"/>
    <x v="1"/>
    <x v="6"/>
  </r>
  <r>
    <n v="4516819172"/>
    <n v="2899478"/>
    <s v="GREEN GROUP"/>
    <n v="200"/>
    <n v="977"/>
    <n v="195400"/>
    <x v="27"/>
    <d v="2022-02-14T00:00:00"/>
    <n v="0"/>
    <x v="3"/>
    <m/>
    <x v="0"/>
    <x v="0"/>
    <x v="1"/>
    <x v="6"/>
  </r>
  <r>
    <n v="4516821909"/>
    <n v="2899632"/>
    <s v="GREEN GROUP"/>
    <n v="320"/>
    <n v="616"/>
    <n v="197120"/>
    <x v="27"/>
    <d v="2022-02-14T00:00:00"/>
    <n v="0"/>
    <x v="3"/>
    <m/>
    <x v="0"/>
    <x v="0"/>
    <x v="1"/>
    <x v="6"/>
  </r>
  <r>
    <n v="4516831462"/>
    <n v="2899631"/>
    <s v="GREEN GROUP"/>
    <n v="320"/>
    <n v="806"/>
    <n v="257920"/>
    <x v="27"/>
    <d v="2022-02-14T00:00:00"/>
    <n v="0"/>
    <x v="3"/>
    <m/>
    <x v="0"/>
    <x v="0"/>
    <x v="1"/>
    <x v="6"/>
  </r>
  <r>
    <n v="4516835479"/>
    <n v="2899634"/>
    <s v="GREEN GROUP"/>
    <n v="320"/>
    <n v="803"/>
    <n v="256960"/>
    <x v="27"/>
    <d v="2022-02-14T00:00:00"/>
    <n v="0"/>
    <x v="3"/>
    <m/>
    <x v="0"/>
    <x v="0"/>
    <x v="1"/>
    <x v="6"/>
  </r>
  <r>
    <n v="4516838422"/>
    <n v="2989761"/>
    <s v="GREEN GROUP"/>
    <n v="320"/>
    <n v="975"/>
    <n v="312000"/>
    <x v="27"/>
    <d v="2022-02-14T00:00:00"/>
    <n v="0"/>
    <x v="3"/>
    <m/>
    <x v="0"/>
    <x v="0"/>
    <x v="1"/>
    <x v="6"/>
  </r>
  <r>
    <n v="4516936594"/>
    <n v="2903183"/>
    <s v="GREEN GROUP"/>
    <n v="40"/>
    <n v="1316"/>
    <n v="52640"/>
    <x v="27"/>
    <d v="2022-02-14T00:00:00"/>
    <n v="0"/>
    <x v="3"/>
    <m/>
    <x v="0"/>
    <x v="0"/>
    <x v="1"/>
    <x v="6"/>
  </r>
  <r>
    <n v="4516951540"/>
    <n v="4334436"/>
    <s v="GREEN GROUP"/>
    <n v="288"/>
    <n v="590"/>
    <n v="169920"/>
    <x v="27"/>
    <d v="2022-02-14T00:00:00"/>
    <n v="0"/>
    <x v="3"/>
    <m/>
    <x v="0"/>
    <x v="0"/>
    <x v="1"/>
    <x v="6"/>
  </r>
  <r>
    <n v="4516952559"/>
    <n v="2899944"/>
    <s v="GREEN GROUP"/>
    <n v="144"/>
    <n v="752"/>
    <n v="108288"/>
    <x v="27"/>
    <d v="2022-02-14T00:00:00"/>
    <n v="0"/>
    <x v="3"/>
    <m/>
    <x v="0"/>
    <x v="0"/>
    <x v="1"/>
    <x v="6"/>
  </r>
  <r>
    <n v="4516953777"/>
    <n v="4228041"/>
    <s v="GREEN GROUP"/>
    <n v="270"/>
    <n v="332"/>
    <n v="89640"/>
    <x v="27"/>
    <d v="2022-02-14T00:00:00"/>
    <n v="0"/>
    <x v="3"/>
    <m/>
    <x v="0"/>
    <x v="0"/>
    <x v="1"/>
    <x v="6"/>
  </r>
  <r>
    <n v="4517495666"/>
    <n v="2899631"/>
    <s v="GREEN GROUP"/>
    <n v="320"/>
    <n v="1308"/>
    <n v="418560"/>
    <x v="27"/>
    <d v="2022-02-14T00:00:00"/>
    <n v="0"/>
    <x v="3"/>
    <m/>
    <x v="0"/>
    <x v="0"/>
    <x v="1"/>
    <x v="6"/>
  </r>
  <r>
    <n v="4517495344"/>
    <n v="2899632"/>
    <s v="BOOHUYN ASIA"/>
    <n v="320"/>
    <n v="1457"/>
    <n v="466240"/>
    <x v="32"/>
    <d v="2022-02-14T00:00:00"/>
    <n v="14"/>
    <x v="0"/>
    <s v="OTHER"/>
    <x v="0"/>
    <x v="0"/>
    <x v="1"/>
    <x v="6"/>
  </r>
  <r>
    <n v="4516876123"/>
    <n v="4451121"/>
    <s v="GREEN GROUP"/>
    <n v="325"/>
    <n v="1465"/>
    <n v="476125"/>
    <x v="24"/>
    <d v="2022-02-14T00:00:00"/>
    <n v="28"/>
    <x v="0"/>
    <s v="OTHER"/>
    <x v="0"/>
    <x v="0"/>
    <x v="1"/>
    <x v="3"/>
  </r>
  <r>
    <n v="4516775048"/>
    <n v="4451134"/>
    <s v="GREEN GROUP"/>
    <n v="156"/>
    <n v="1088"/>
    <n v="169728"/>
    <x v="15"/>
    <d v="2022-02-14T00:00:00"/>
    <n v="70"/>
    <x v="0"/>
    <s v="OTHER"/>
    <x v="0"/>
    <x v="0"/>
    <x v="0"/>
    <x v="0"/>
  </r>
  <r>
    <n v="4516909925"/>
    <n v="2461389"/>
    <s v="GREEN GROUP"/>
    <n v="1200"/>
    <n v="1142"/>
    <n v="1370400"/>
    <x v="33"/>
    <d v="2022-02-14T00:00:00"/>
    <n v="-18"/>
    <x v="2"/>
    <m/>
    <x v="0"/>
    <x v="0"/>
    <x v="1"/>
    <x v="5"/>
  </r>
  <r>
    <n v="4517022600"/>
    <n v="2461389"/>
    <s v="BOOHUYN ASIA"/>
    <n v="200"/>
    <n v="637"/>
    <n v="127400"/>
    <x v="27"/>
    <d v="2022-02-14T00:00:00"/>
    <n v="0"/>
    <x v="3"/>
    <m/>
    <x v="0"/>
    <x v="0"/>
    <x v="1"/>
    <x v="6"/>
  </r>
  <r>
    <n v="4517514528"/>
    <n v="2461389"/>
    <s v="BOOHUYN ASIA"/>
    <n v="200"/>
    <n v="1463"/>
    <n v="292600"/>
    <x v="27"/>
    <d v="2022-02-14T00:00:00"/>
    <n v="0"/>
    <x v="3"/>
    <m/>
    <x v="0"/>
    <x v="0"/>
    <x v="1"/>
    <x v="6"/>
  </r>
  <r>
    <n v="4517533988"/>
    <n v="2461389"/>
    <s v="BOOHUYN ASIA"/>
    <n v="400"/>
    <n v="1233"/>
    <n v="493200"/>
    <x v="27"/>
    <d v="2022-02-14T00:00:00"/>
    <n v="0"/>
    <x v="3"/>
    <m/>
    <x v="0"/>
    <x v="0"/>
    <x v="1"/>
    <x v="6"/>
  </r>
  <r>
    <n v="4516824131"/>
    <n v="2461389"/>
    <s v="GREEN GROUP"/>
    <n v="400"/>
    <n v="1471"/>
    <n v="588400"/>
    <x v="27"/>
    <d v="2022-02-14T00:00:00"/>
    <n v="0"/>
    <x v="3"/>
    <m/>
    <x v="0"/>
    <x v="0"/>
    <x v="1"/>
    <x v="6"/>
  </r>
  <r>
    <n v="4517507455"/>
    <n v="4196590"/>
    <s v="BOOHUYN ASIA"/>
    <n v="200"/>
    <n v="931"/>
    <n v="186200"/>
    <x v="24"/>
    <d v="2022-02-14T00:00:00"/>
    <n v="28"/>
    <x v="0"/>
    <s v="OTHER"/>
    <x v="0"/>
    <x v="0"/>
    <x v="1"/>
    <x v="3"/>
  </r>
  <r>
    <n v="4516927341"/>
    <n v="4196590"/>
    <s v="GREEN GROUP"/>
    <n v="800"/>
    <n v="361"/>
    <n v="288800"/>
    <x v="24"/>
    <d v="2022-02-14T00:00:00"/>
    <n v="28"/>
    <x v="0"/>
    <s v="OTHER"/>
    <x v="0"/>
    <x v="0"/>
    <x v="1"/>
    <x v="3"/>
  </r>
  <r>
    <n v="4516829309"/>
    <n v="2963895"/>
    <s v="BOOHUYN ASIA"/>
    <n v="320"/>
    <n v="1099"/>
    <n v="351680"/>
    <x v="27"/>
    <d v="2022-02-14T00:00:00"/>
    <n v="0"/>
    <x v="3"/>
    <m/>
    <x v="0"/>
    <x v="0"/>
    <x v="1"/>
    <x v="6"/>
  </r>
  <r>
    <n v="4516832292"/>
    <n v="2758193"/>
    <s v="BOOHUYN ASIA"/>
    <n v="33"/>
    <n v="1201"/>
    <n v="39633"/>
    <x v="27"/>
    <d v="2022-02-14T00:00:00"/>
    <n v="0"/>
    <x v="3"/>
    <m/>
    <x v="0"/>
    <x v="0"/>
    <x v="1"/>
    <x v="6"/>
  </r>
  <r>
    <n v="4516895276"/>
    <n v="2556834"/>
    <s v="BOOHUYN ASIA"/>
    <n v="6"/>
    <n v="667"/>
    <n v="4002"/>
    <x v="27"/>
    <d v="2022-02-14T00:00:00"/>
    <n v="0"/>
    <x v="3"/>
    <m/>
    <x v="0"/>
    <x v="0"/>
    <x v="1"/>
    <x v="6"/>
  </r>
  <r>
    <n v="4516961898"/>
    <n v="2556834"/>
    <s v="BOOHUYN ASIA"/>
    <n v="6"/>
    <n v="1371"/>
    <n v="8226"/>
    <x v="27"/>
    <d v="2022-02-14T00:00:00"/>
    <n v="0"/>
    <x v="3"/>
    <m/>
    <x v="0"/>
    <x v="0"/>
    <x v="1"/>
    <x v="6"/>
  </r>
  <r>
    <n v="4517033555"/>
    <n v="2963895"/>
    <s v="BOOHUYN ASIA"/>
    <n v="120"/>
    <n v="999"/>
    <n v="119880"/>
    <x v="27"/>
    <d v="2022-02-14T00:00:00"/>
    <n v="0"/>
    <x v="3"/>
    <m/>
    <x v="0"/>
    <x v="0"/>
    <x v="1"/>
    <x v="6"/>
  </r>
  <r>
    <n v="4517077533"/>
    <n v="2467687"/>
    <s v="BOOHUYN ASIA"/>
    <n v="70"/>
    <n v="393"/>
    <n v="27510"/>
    <x v="27"/>
    <d v="2022-02-14T00:00:00"/>
    <n v="0"/>
    <x v="3"/>
    <m/>
    <x v="0"/>
    <x v="0"/>
    <x v="1"/>
    <x v="6"/>
  </r>
  <r>
    <n v="4517087052"/>
    <n v="2963895"/>
    <s v="BOOHUYN ASIA"/>
    <n v="36"/>
    <n v="1250"/>
    <n v="45000"/>
    <x v="27"/>
    <d v="2022-02-14T00:00:00"/>
    <n v="0"/>
    <x v="3"/>
    <m/>
    <x v="0"/>
    <x v="0"/>
    <x v="1"/>
    <x v="6"/>
  </r>
  <r>
    <n v="4517088578"/>
    <n v="2758193"/>
    <s v="BOOHUYN ASIA"/>
    <n v="39"/>
    <n v="523"/>
    <n v="20397"/>
    <x v="27"/>
    <d v="2022-02-14T00:00:00"/>
    <n v="0"/>
    <x v="3"/>
    <m/>
    <x v="0"/>
    <x v="0"/>
    <x v="1"/>
    <x v="6"/>
  </r>
  <r>
    <n v="4517187993"/>
    <n v="2963896"/>
    <s v="BOOHUYN ASIA"/>
    <n v="4"/>
    <n v="618"/>
    <n v="2472"/>
    <x v="27"/>
    <d v="2022-02-14T00:00:00"/>
    <n v="0"/>
    <x v="3"/>
    <m/>
    <x v="0"/>
    <x v="0"/>
    <x v="1"/>
    <x v="6"/>
  </r>
  <r>
    <n v="4517357681"/>
    <n v="2556834"/>
    <s v="BOOHUYN ASIA"/>
    <n v="147"/>
    <n v="871"/>
    <n v="128037"/>
    <x v="27"/>
    <d v="2022-02-14T00:00:00"/>
    <n v="0"/>
    <x v="3"/>
    <m/>
    <x v="0"/>
    <x v="0"/>
    <x v="1"/>
    <x v="6"/>
  </r>
  <r>
    <n v="4516512060"/>
    <n v="2467687"/>
    <s v="BOOHUYN ASIA"/>
    <n v="135"/>
    <n v="764"/>
    <n v="103140"/>
    <x v="27"/>
    <d v="2022-02-14T00:00:00"/>
    <n v="0"/>
    <x v="3"/>
    <m/>
    <x v="0"/>
    <x v="0"/>
    <x v="1"/>
    <x v="6"/>
  </r>
  <r>
    <n v="4516522795"/>
    <n v="2758193"/>
    <s v="BOOHUYN ASIA"/>
    <n v="93"/>
    <n v="1136"/>
    <n v="105648"/>
    <x v="27"/>
    <d v="2022-02-14T00:00:00"/>
    <n v="0"/>
    <x v="3"/>
    <m/>
    <x v="0"/>
    <x v="0"/>
    <x v="1"/>
    <x v="6"/>
  </r>
  <r>
    <n v="4517082404"/>
    <n v="4327106"/>
    <s v="GREEN GROUP"/>
    <n v="90"/>
    <n v="754"/>
    <n v="67860"/>
    <x v="27"/>
    <d v="2022-02-14T00:00:00"/>
    <n v="0"/>
    <x v="3"/>
    <m/>
    <x v="0"/>
    <x v="0"/>
    <x v="1"/>
    <x v="6"/>
  </r>
  <r>
    <n v="4516596242"/>
    <n v="2467687"/>
    <s v="GREEN GROUP"/>
    <n v="685"/>
    <n v="1395"/>
    <n v="955575"/>
    <x v="27"/>
    <d v="2022-02-14T00:00:00"/>
    <n v="0"/>
    <x v="3"/>
    <m/>
    <x v="0"/>
    <x v="0"/>
    <x v="1"/>
    <x v="6"/>
  </r>
  <r>
    <n v="4516819782"/>
    <n v="2758193"/>
    <s v="GREEN GROUP"/>
    <n v="417"/>
    <n v="984"/>
    <n v="410328"/>
    <x v="27"/>
    <d v="2022-02-14T00:00:00"/>
    <n v="0"/>
    <x v="3"/>
    <m/>
    <x v="0"/>
    <x v="0"/>
    <x v="1"/>
    <x v="6"/>
  </r>
  <r>
    <n v="4516822887"/>
    <n v="2963896"/>
    <s v="GREEN GROUP"/>
    <n v="96"/>
    <n v="566"/>
    <n v="54336"/>
    <x v="27"/>
    <d v="2022-02-14T00:00:00"/>
    <n v="0"/>
    <x v="3"/>
    <m/>
    <x v="0"/>
    <x v="0"/>
    <x v="1"/>
    <x v="6"/>
  </r>
  <r>
    <n v="4516823498"/>
    <n v="2963895"/>
    <s v="GREEN GROUP"/>
    <n v="368"/>
    <n v="1382"/>
    <n v="508576"/>
    <x v="27"/>
    <d v="2022-02-14T00:00:00"/>
    <n v="0"/>
    <x v="3"/>
    <m/>
    <x v="0"/>
    <x v="0"/>
    <x v="1"/>
    <x v="6"/>
  </r>
  <r>
    <n v="4516845797"/>
    <n v="2558275"/>
    <s v="GREEN GROUP"/>
    <n v="54"/>
    <n v="364"/>
    <n v="19656"/>
    <x v="27"/>
    <d v="2022-02-14T00:00:00"/>
    <n v="0"/>
    <x v="3"/>
    <m/>
    <x v="0"/>
    <x v="0"/>
    <x v="1"/>
    <x v="6"/>
  </r>
  <r>
    <n v="4516851744"/>
    <n v="2963895"/>
    <s v="GREEN GROUP"/>
    <n v="164"/>
    <n v="1438"/>
    <n v="235832"/>
    <x v="27"/>
    <d v="2022-02-14T00:00:00"/>
    <n v="0"/>
    <x v="3"/>
    <m/>
    <x v="0"/>
    <x v="0"/>
    <x v="1"/>
    <x v="6"/>
  </r>
  <r>
    <n v="4516872084"/>
    <n v="2558275"/>
    <s v="GREEN GROUP"/>
    <n v="54"/>
    <n v="1048"/>
    <n v="56592"/>
    <x v="27"/>
    <d v="2022-02-14T00:00:00"/>
    <n v="0"/>
    <x v="3"/>
    <m/>
    <x v="0"/>
    <x v="0"/>
    <x v="1"/>
    <x v="6"/>
  </r>
  <r>
    <n v="4517166045"/>
    <n v="2558275"/>
    <s v="GREEN GROUP"/>
    <n v="54"/>
    <n v="1387"/>
    <n v="74898"/>
    <x v="27"/>
    <d v="2022-02-14T00:00:00"/>
    <n v="0"/>
    <x v="3"/>
    <m/>
    <x v="0"/>
    <x v="0"/>
    <x v="1"/>
    <x v="6"/>
  </r>
  <r>
    <n v="4516974318"/>
    <n v="4327106"/>
    <s v="BOOHUYN ASIA"/>
    <n v="192"/>
    <n v="445"/>
    <n v="85440"/>
    <x v="24"/>
    <d v="2022-02-14T00:00:00"/>
    <n v="28"/>
    <x v="0"/>
    <s v="OTHER"/>
    <x v="0"/>
    <x v="0"/>
    <x v="1"/>
    <x v="3"/>
  </r>
  <r>
    <n v="4516960563"/>
    <n v="2884301"/>
    <s v="GREEN GROUP"/>
    <n v="600"/>
    <n v="683"/>
    <n v="409800"/>
    <x v="21"/>
    <d v="2022-02-14T00:00:00"/>
    <n v="-21"/>
    <x v="2"/>
    <m/>
    <x v="0"/>
    <x v="0"/>
    <x v="1"/>
    <x v="5"/>
  </r>
  <r>
    <n v="4516373219"/>
    <n v="1620152"/>
    <s v="GREEN GROUP"/>
    <n v="864"/>
    <n v="1483"/>
    <n v="1281312"/>
    <x v="21"/>
    <d v="2022-02-14T00:00:00"/>
    <n v="-21"/>
    <x v="2"/>
    <m/>
    <x v="0"/>
    <x v="0"/>
    <x v="1"/>
    <x v="5"/>
  </r>
  <r>
    <n v="4516824401"/>
    <n v="2958114"/>
    <s v="BOOHUYN ASIA"/>
    <n v="114"/>
    <n v="1230"/>
    <n v="140220"/>
    <x v="27"/>
    <d v="2022-02-14T00:00:00"/>
    <n v="0"/>
    <x v="3"/>
    <m/>
    <x v="0"/>
    <x v="0"/>
    <x v="1"/>
    <x v="6"/>
  </r>
  <r>
    <n v="4516836085"/>
    <n v="4403290"/>
    <s v="BOOHUYN ASIA"/>
    <n v="16"/>
    <n v="385"/>
    <n v="6160"/>
    <x v="27"/>
    <d v="2022-02-14T00:00:00"/>
    <n v="0"/>
    <x v="3"/>
    <m/>
    <x v="0"/>
    <x v="0"/>
    <x v="1"/>
    <x v="6"/>
  </r>
  <r>
    <n v="4517028117"/>
    <n v="1620152"/>
    <s v="BOOHUYN ASIA"/>
    <n v="252"/>
    <n v="780"/>
    <n v="196560"/>
    <x v="27"/>
    <d v="2022-02-14T00:00:00"/>
    <n v="0"/>
    <x v="3"/>
    <m/>
    <x v="0"/>
    <x v="0"/>
    <x v="1"/>
    <x v="6"/>
  </r>
  <r>
    <n v="4517054947"/>
    <n v="2958114"/>
    <s v="BOOHUYN ASIA"/>
    <n v="72"/>
    <n v="959"/>
    <n v="69048"/>
    <x v="27"/>
    <d v="2022-02-14T00:00:00"/>
    <n v="0"/>
    <x v="3"/>
    <m/>
    <x v="0"/>
    <x v="0"/>
    <x v="1"/>
    <x v="6"/>
  </r>
  <r>
    <n v="4517089895"/>
    <n v="1620152"/>
    <s v="BOOHUYN ASIA"/>
    <n v="144"/>
    <n v="1137"/>
    <n v="163728"/>
    <x v="27"/>
    <d v="2022-02-14T00:00:00"/>
    <n v="0"/>
    <x v="3"/>
    <m/>
    <x v="0"/>
    <x v="0"/>
    <x v="1"/>
    <x v="6"/>
  </r>
  <r>
    <n v="4517148366"/>
    <n v="1620152"/>
    <s v="BOOHUYN ASIA"/>
    <n v="216"/>
    <n v="1181"/>
    <n v="255096"/>
    <x v="27"/>
    <d v="2022-02-14T00:00:00"/>
    <n v="0"/>
    <x v="3"/>
    <m/>
    <x v="0"/>
    <x v="0"/>
    <x v="1"/>
    <x v="6"/>
  </r>
  <r>
    <n v="4517196981"/>
    <n v="1620152"/>
    <s v="BOOHUYN ASIA"/>
    <n v="216"/>
    <n v="1344"/>
    <n v="290304"/>
    <x v="27"/>
    <d v="2022-02-14T00:00:00"/>
    <n v="0"/>
    <x v="3"/>
    <m/>
    <x v="0"/>
    <x v="0"/>
    <x v="1"/>
    <x v="6"/>
  </r>
  <r>
    <n v="4516532836"/>
    <n v="2958114"/>
    <s v="BOOHUYN ASIA"/>
    <n v="60"/>
    <n v="1402"/>
    <n v="84120"/>
    <x v="27"/>
    <d v="2022-02-14T00:00:00"/>
    <n v="0"/>
    <x v="3"/>
    <m/>
    <x v="0"/>
    <x v="0"/>
    <x v="1"/>
    <x v="6"/>
  </r>
  <r>
    <n v="4516969600"/>
    <n v="4403290"/>
    <s v="GREEN GROUP"/>
    <n v="152"/>
    <n v="917"/>
    <n v="139384"/>
    <x v="27"/>
    <d v="2022-02-14T00:00:00"/>
    <n v="0"/>
    <x v="3"/>
    <m/>
    <x v="0"/>
    <x v="0"/>
    <x v="1"/>
    <x v="6"/>
  </r>
  <r>
    <n v="4516380178"/>
    <n v="2884301"/>
    <s v="GREEN GROUP"/>
    <n v="510"/>
    <n v="1393"/>
    <n v="710430"/>
    <x v="27"/>
    <d v="2022-02-14T00:00:00"/>
    <n v="0"/>
    <x v="3"/>
    <m/>
    <x v="0"/>
    <x v="0"/>
    <x v="1"/>
    <x v="6"/>
  </r>
  <r>
    <n v="4516852135"/>
    <n v="2965279"/>
    <s v="GREEN GROUP"/>
    <n v="60"/>
    <n v="466"/>
    <n v="27960"/>
    <x v="27"/>
    <d v="2022-02-14T00:00:00"/>
    <n v="0"/>
    <x v="3"/>
    <m/>
    <x v="0"/>
    <x v="0"/>
    <x v="1"/>
    <x v="6"/>
  </r>
  <r>
    <n v="4516855220"/>
    <n v="1620152"/>
    <s v="GREEN GROUP"/>
    <n v="72"/>
    <n v="413"/>
    <n v="29736"/>
    <x v="27"/>
    <d v="2022-02-14T00:00:00"/>
    <n v="0"/>
    <x v="3"/>
    <m/>
    <x v="0"/>
    <x v="0"/>
    <x v="1"/>
    <x v="6"/>
  </r>
  <r>
    <n v="4516863692"/>
    <n v="2884301"/>
    <s v="GREEN GROUP"/>
    <n v="225"/>
    <n v="569"/>
    <n v="128025"/>
    <x v="27"/>
    <d v="2022-02-14T00:00:00"/>
    <n v="0"/>
    <x v="3"/>
    <m/>
    <x v="0"/>
    <x v="0"/>
    <x v="1"/>
    <x v="6"/>
  </r>
  <r>
    <n v="4516864006"/>
    <n v="2958114"/>
    <s v="GREEN GROUP"/>
    <n v="42"/>
    <n v="704"/>
    <n v="29568"/>
    <x v="27"/>
    <d v="2022-02-14T00:00:00"/>
    <n v="0"/>
    <x v="3"/>
    <m/>
    <x v="0"/>
    <x v="0"/>
    <x v="1"/>
    <x v="6"/>
  </r>
  <r>
    <n v="4516901007"/>
    <n v="4403290"/>
    <s v="GREEN GROUP"/>
    <n v="40"/>
    <n v="1411"/>
    <n v="56440"/>
    <x v="27"/>
    <d v="2022-02-14T00:00:00"/>
    <n v="0"/>
    <x v="3"/>
    <m/>
    <x v="0"/>
    <x v="0"/>
    <x v="1"/>
    <x v="6"/>
  </r>
  <r>
    <n v="4517174666"/>
    <n v="4492204"/>
    <s v="GREEN GROUP"/>
    <n v="108"/>
    <n v="1044"/>
    <n v="112752"/>
    <x v="27"/>
    <d v="2022-02-14T00:00:00"/>
    <n v="0"/>
    <x v="3"/>
    <m/>
    <x v="0"/>
    <x v="0"/>
    <x v="1"/>
    <x v="6"/>
  </r>
  <r>
    <n v="4517175937"/>
    <n v="2958114"/>
    <s v="GREEN GROUP"/>
    <n v="108"/>
    <n v="871"/>
    <n v="94068"/>
    <x v="27"/>
    <d v="2022-02-14T00:00:00"/>
    <n v="0"/>
    <x v="3"/>
    <m/>
    <x v="0"/>
    <x v="0"/>
    <x v="1"/>
    <x v="6"/>
  </r>
  <r>
    <n v="4517181763"/>
    <n v="2884301"/>
    <s v="GREEN GROUP"/>
    <n v="180"/>
    <n v="969"/>
    <n v="174420"/>
    <x v="27"/>
    <d v="2022-02-14T00:00:00"/>
    <n v="0"/>
    <x v="3"/>
    <m/>
    <x v="0"/>
    <x v="0"/>
    <x v="1"/>
    <x v="6"/>
  </r>
  <r>
    <n v="4517578403"/>
    <n v="4403290"/>
    <s v="GREEN GROUP"/>
    <n v="64"/>
    <n v="1118"/>
    <n v="71552"/>
    <x v="13"/>
    <d v="2022-02-14T00:00:00"/>
    <n v="7"/>
    <x v="0"/>
    <s v="OTHER"/>
    <x v="0"/>
    <x v="0"/>
    <x v="1"/>
    <x v="6"/>
  </r>
  <r>
    <n v="4516344719"/>
    <n v="4465338"/>
    <s v="BOOHUYN ASIA"/>
    <n v="9900"/>
    <n v="634"/>
    <n v="6276600"/>
    <x v="27"/>
    <d v="2022-02-14T00:00:00"/>
    <n v="0"/>
    <x v="3"/>
    <m/>
    <x v="0"/>
    <x v="0"/>
    <x v="1"/>
    <x v="6"/>
  </r>
  <r>
    <n v="4516564698"/>
    <n v="4013293"/>
    <s v="GREEN GROUP"/>
    <n v="105"/>
    <n v="554"/>
    <n v="58170"/>
    <x v="27"/>
    <d v="2022-02-14T00:00:00"/>
    <n v="0"/>
    <x v="3"/>
    <m/>
    <x v="0"/>
    <x v="0"/>
    <x v="1"/>
    <x v="6"/>
  </r>
  <r>
    <n v="4516876226"/>
    <n v="2765851"/>
    <s v="GREEN GROUP"/>
    <n v="720"/>
    <n v="551"/>
    <n v="396720"/>
    <x v="27"/>
    <d v="2022-02-14T00:00:00"/>
    <n v="0"/>
    <x v="3"/>
    <m/>
    <x v="0"/>
    <x v="0"/>
    <x v="1"/>
    <x v="6"/>
  </r>
  <r>
    <n v="4517471650"/>
    <n v="2765851"/>
    <s v="BOOHUYN ASIA"/>
    <n v="96"/>
    <n v="1284"/>
    <n v="123264"/>
    <x v="27"/>
    <d v="2022-02-14T00:00:00"/>
    <n v="0"/>
    <x v="3"/>
    <m/>
    <x v="0"/>
    <x v="0"/>
    <x v="1"/>
    <x v="6"/>
  </r>
  <r>
    <n v="4516876224"/>
    <n v="2663481"/>
    <s v="GREEN GROUP"/>
    <n v="345"/>
    <n v="654"/>
    <n v="225630"/>
    <x v="27"/>
    <d v="2022-02-14T00:00:00"/>
    <n v="0"/>
    <x v="3"/>
    <m/>
    <x v="0"/>
    <x v="0"/>
    <x v="1"/>
    <x v="6"/>
  </r>
  <r>
    <n v="4517099835"/>
    <n v="2765851"/>
    <s v="BOOHUYN ASIA"/>
    <n v="32"/>
    <n v="933"/>
    <n v="29856"/>
    <x v="27"/>
    <d v="2022-02-14T00:00:00"/>
    <n v="0"/>
    <x v="3"/>
    <m/>
    <x v="0"/>
    <x v="0"/>
    <x v="1"/>
    <x v="6"/>
  </r>
  <r>
    <n v="4517035875"/>
    <n v="2778106"/>
    <s v="BOOHUYN ASIA"/>
    <n v="396"/>
    <n v="474"/>
    <n v="187704"/>
    <x v="27"/>
    <d v="2022-02-14T00:00:00"/>
    <n v="0"/>
    <x v="3"/>
    <m/>
    <x v="0"/>
    <x v="0"/>
    <x v="1"/>
    <x v="6"/>
  </r>
  <r>
    <n v="4517514554"/>
    <n v="2765851"/>
    <s v="BOOHUYN ASIA"/>
    <n v="128"/>
    <n v="1198"/>
    <n v="153344"/>
    <x v="27"/>
    <d v="2022-02-14T00:00:00"/>
    <n v="0"/>
    <x v="3"/>
    <m/>
    <x v="0"/>
    <x v="0"/>
    <x v="1"/>
    <x v="6"/>
  </r>
  <r>
    <n v="4516928158"/>
    <n v="4013297"/>
    <s v="BOOHUYN ASIA"/>
    <n v="180"/>
    <n v="1404"/>
    <n v="252720"/>
    <x v="24"/>
    <d v="2022-02-14T00:00:00"/>
    <n v="28"/>
    <x v="0"/>
    <s v="OTHER"/>
    <x v="0"/>
    <x v="0"/>
    <x v="1"/>
    <x v="3"/>
  </r>
  <r>
    <n v="4516565476"/>
    <n v="4333113"/>
    <s v="GREEN GROUP"/>
    <n v="105"/>
    <n v="1324"/>
    <n v="139020"/>
    <x v="27"/>
    <d v="2022-02-14T00:00:00"/>
    <n v="0"/>
    <x v="3"/>
    <m/>
    <x v="0"/>
    <x v="0"/>
    <x v="1"/>
    <x v="6"/>
  </r>
  <r>
    <n v="4516704756"/>
    <n v="2663481"/>
    <s v="GREEN GROUP"/>
    <n v="60"/>
    <n v="945"/>
    <n v="56700"/>
    <x v="27"/>
    <d v="2022-02-14T00:00:00"/>
    <n v="0"/>
    <x v="3"/>
    <m/>
    <x v="0"/>
    <x v="0"/>
    <x v="1"/>
    <x v="6"/>
  </r>
  <r>
    <n v="4516555654"/>
    <n v="2778106"/>
    <s v="GREEN GROUP"/>
    <n v="768"/>
    <n v="583"/>
    <n v="447744"/>
    <x v="27"/>
    <d v="2022-02-14T00:00:00"/>
    <n v="0"/>
    <x v="3"/>
    <m/>
    <x v="0"/>
    <x v="0"/>
    <x v="1"/>
    <x v="6"/>
  </r>
  <r>
    <n v="4516557268"/>
    <n v="4333114"/>
    <s v="GREEN GROUP"/>
    <n v="126"/>
    <n v="779"/>
    <n v="98154"/>
    <x v="36"/>
    <d v="2022-02-14T00:00:00"/>
    <n v="21"/>
    <x v="0"/>
    <s v="OTHER"/>
    <x v="0"/>
    <x v="0"/>
    <x v="1"/>
    <x v="3"/>
  </r>
  <r>
    <n v="4517236161"/>
    <n v="2778106"/>
    <s v="GREEN GROUP"/>
    <n v="204"/>
    <n v="1334"/>
    <n v="272136"/>
    <x v="27"/>
    <d v="2022-02-14T00:00:00"/>
    <n v="0"/>
    <x v="3"/>
    <m/>
    <x v="0"/>
    <x v="0"/>
    <x v="1"/>
    <x v="6"/>
  </r>
  <r>
    <n v="4517476385"/>
    <n v="2778106"/>
    <s v="BOOHUYN ASIA"/>
    <n v="144"/>
    <n v="974"/>
    <n v="140256"/>
    <x v="27"/>
    <d v="2022-02-14T00:00:00"/>
    <n v="0"/>
    <x v="3"/>
    <m/>
    <x v="0"/>
    <x v="0"/>
    <x v="1"/>
    <x v="6"/>
  </r>
  <r>
    <n v="5501227697"/>
    <n v="4333113"/>
    <s v="GREEN GROUP"/>
    <n v="315"/>
    <n v="948"/>
    <n v="298620"/>
    <x v="24"/>
    <d v="2022-02-14T00:00:00"/>
    <n v="28"/>
    <x v="0"/>
    <s v="OTHER"/>
    <x v="0"/>
    <x v="0"/>
    <x v="1"/>
    <x v="3"/>
  </r>
  <r>
    <n v="4517037411"/>
    <n v="4013305"/>
    <s v="BOOHUYN ASIA"/>
    <n v="24"/>
    <n v="399"/>
    <n v="9576"/>
    <x v="27"/>
    <d v="2022-02-14T00:00:00"/>
    <n v="0"/>
    <x v="3"/>
    <m/>
    <x v="0"/>
    <x v="0"/>
    <x v="1"/>
    <x v="6"/>
  </r>
  <r>
    <n v="4517482096"/>
    <n v="2487061"/>
    <s v="BOOHUYN ASIA"/>
    <n v="3240"/>
    <n v="1487"/>
    <n v="4817880"/>
    <x v="27"/>
    <d v="2022-02-14T00:00:00"/>
    <n v="0"/>
    <x v="3"/>
    <m/>
    <x v="0"/>
    <x v="0"/>
    <x v="1"/>
    <x v="6"/>
  </r>
  <r>
    <n v="4516564427"/>
    <n v="4455906"/>
    <s v="GREEN GROUP"/>
    <n v="144"/>
    <n v="1150"/>
    <n v="165600"/>
    <x v="27"/>
    <d v="2022-02-14T00:00:00"/>
    <n v="0"/>
    <x v="3"/>
    <m/>
    <x v="0"/>
    <x v="0"/>
    <x v="1"/>
    <x v="6"/>
  </r>
  <r>
    <n v="4516720124"/>
    <n v="2663481"/>
    <s v="GREEN GROUP"/>
    <n v="60"/>
    <n v="1077"/>
    <n v="64620"/>
    <x v="27"/>
    <d v="2022-02-14T00:00:00"/>
    <n v="0"/>
    <x v="3"/>
    <m/>
    <x v="0"/>
    <x v="0"/>
    <x v="1"/>
    <x v="6"/>
  </r>
  <r>
    <n v="4517255147"/>
    <n v="4333116"/>
    <s v="GREEN GROUP"/>
    <n v="777"/>
    <n v="962"/>
    <n v="747474"/>
    <x v="27"/>
    <d v="2022-02-14T00:00:00"/>
    <n v="0"/>
    <x v="3"/>
    <m/>
    <x v="0"/>
    <x v="0"/>
    <x v="1"/>
    <x v="6"/>
  </r>
  <r>
    <n v="4516873036"/>
    <n v="4455906"/>
    <s v="GREEN GROUP"/>
    <n v="84"/>
    <n v="1197"/>
    <n v="100548"/>
    <x v="27"/>
    <d v="2022-02-14T00:00:00"/>
    <n v="0"/>
    <x v="3"/>
    <m/>
    <x v="0"/>
    <x v="0"/>
    <x v="1"/>
    <x v="6"/>
  </r>
  <r>
    <n v="5501222834"/>
    <n v="4333113"/>
    <s v="GREEN GROUP"/>
    <n v="189"/>
    <n v="1407"/>
    <n v="265923"/>
    <x v="32"/>
    <d v="2022-02-14T00:00:00"/>
    <n v="14"/>
    <x v="0"/>
    <s v="OTHER"/>
    <x v="0"/>
    <x v="0"/>
    <x v="1"/>
    <x v="6"/>
  </r>
  <r>
    <n v="4516876221"/>
    <n v="2663481"/>
    <s v="GREEN GROUP"/>
    <n v="15"/>
    <n v="349"/>
    <n v="5235"/>
    <x v="27"/>
    <d v="2022-02-14T00:00:00"/>
    <n v="0"/>
    <x v="3"/>
    <m/>
    <x v="0"/>
    <x v="0"/>
    <x v="1"/>
    <x v="6"/>
  </r>
  <r>
    <n v="4517239062"/>
    <n v="2778106"/>
    <s v="BOOHUYN ASIA"/>
    <n v="276"/>
    <n v="430"/>
    <n v="118680"/>
    <x v="27"/>
    <d v="2022-02-14T00:00:00"/>
    <n v="0"/>
    <x v="3"/>
    <m/>
    <x v="0"/>
    <x v="0"/>
    <x v="1"/>
    <x v="6"/>
  </r>
  <r>
    <n v="4517032806"/>
    <n v="2487061"/>
    <s v="BOOHUYN ASIA"/>
    <n v="1860"/>
    <n v="348"/>
    <n v="647280"/>
    <x v="27"/>
    <d v="2022-02-14T00:00:00"/>
    <n v="0"/>
    <x v="3"/>
    <m/>
    <x v="0"/>
    <x v="0"/>
    <x v="1"/>
    <x v="6"/>
  </r>
  <r>
    <n v="4516805461"/>
    <n v="2765851"/>
    <s v="GREEN GROUP"/>
    <n v="1104"/>
    <n v="343"/>
    <n v="378672"/>
    <x v="27"/>
    <d v="2022-02-14T00:00:00"/>
    <n v="0"/>
    <x v="3"/>
    <m/>
    <x v="0"/>
    <x v="0"/>
    <x v="1"/>
    <x v="6"/>
  </r>
  <r>
    <n v="4516876007"/>
    <n v="4455906"/>
    <s v="GREEN GROUP"/>
    <n v="24"/>
    <n v="908"/>
    <n v="21792"/>
    <x v="27"/>
    <d v="2022-02-14T00:00:00"/>
    <n v="0"/>
    <x v="3"/>
    <m/>
    <x v="0"/>
    <x v="0"/>
    <x v="1"/>
    <x v="6"/>
  </r>
  <r>
    <n v="4516951931"/>
    <n v="4454507"/>
    <s v="GREEN GROUP"/>
    <n v="990"/>
    <n v="1116"/>
    <n v="1104840"/>
    <x v="27"/>
    <d v="2022-02-14T00:00:00"/>
    <n v="0"/>
    <x v="3"/>
    <m/>
    <x v="0"/>
    <x v="0"/>
    <x v="1"/>
    <x v="6"/>
  </r>
  <r>
    <n v="4517262376"/>
    <n v="2778106"/>
    <s v="GREEN GROUP"/>
    <n v="312"/>
    <n v="1350"/>
    <n v="421200"/>
    <x v="27"/>
    <d v="2022-02-14T00:00:00"/>
    <n v="0"/>
    <x v="3"/>
    <m/>
    <x v="0"/>
    <x v="0"/>
    <x v="1"/>
    <x v="6"/>
  </r>
  <r>
    <n v="4517086986"/>
    <n v="2778106"/>
    <s v="BOOHUYN ASIA"/>
    <n v="216"/>
    <n v="1138"/>
    <n v="245808"/>
    <x v="27"/>
    <d v="2022-02-14T00:00:00"/>
    <n v="0"/>
    <x v="3"/>
    <m/>
    <x v="0"/>
    <x v="0"/>
    <x v="1"/>
    <x v="6"/>
  </r>
  <r>
    <n v="4516838650"/>
    <n v="2162036"/>
    <s v="GREEN GROUP"/>
    <n v="60"/>
    <n v="1484"/>
    <n v="89040"/>
    <x v="27"/>
    <d v="2022-02-14T00:00:00"/>
    <n v="0"/>
    <x v="3"/>
    <m/>
    <x v="0"/>
    <x v="0"/>
    <x v="1"/>
    <x v="6"/>
  </r>
  <r>
    <n v="4517507903"/>
    <n v="4454507"/>
    <s v="BOOHUYN ASIA"/>
    <n v="3060"/>
    <n v="1474"/>
    <n v="4510440"/>
    <x v="32"/>
    <d v="2022-02-14T00:00:00"/>
    <n v="14"/>
    <x v="0"/>
    <s v="OTHER"/>
    <x v="0"/>
    <x v="0"/>
    <x v="1"/>
    <x v="6"/>
  </r>
  <r>
    <n v="4516720336"/>
    <n v="2487053"/>
    <s v="GREEN GROUP"/>
    <n v="360"/>
    <n v="498"/>
    <n v="179280"/>
    <x v="13"/>
    <d v="2022-02-14T00:00:00"/>
    <n v="7"/>
    <x v="1"/>
    <s v="SUPPLIER"/>
    <x v="3"/>
    <x v="0"/>
    <x v="1"/>
    <x v="6"/>
  </r>
  <r>
    <n v="4516873049"/>
    <n v="4455298"/>
    <s v="GREEN GROUP"/>
    <n v="675"/>
    <n v="596"/>
    <n v="402300"/>
    <x v="36"/>
    <d v="2022-02-14T00:00:00"/>
    <n v="21"/>
    <x v="0"/>
    <s v="OTHER"/>
    <x v="0"/>
    <x v="0"/>
    <x v="1"/>
    <x v="3"/>
  </r>
  <r>
    <n v="4517256844"/>
    <n v="2779817"/>
    <s v="GREEN GROUP"/>
    <n v="1800"/>
    <n v="335"/>
    <n v="603000"/>
    <x v="27"/>
    <d v="2022-02-14T00:00:00"/>
    <n v="0"/>
    <x v="3"/>
    <m/>
    <x v="0"/>
    <x v="0"/>
    <x v="1"/>
    <x v="6"/>
  </r>
  <r>
    <n v="4517536530"/>
    <n v="2765851"/>
    <s v="BOOHUYN ASIA"/>
    <n v="96"/>
    <n v="300"/>
    <n v="28800"/>
    <x v="27"/>
    <d v="2022-02-14T00:00:00"/>
    <n v="0"/>
    <x v="3"/>
    <m/>
    <x v="0"/>
    <x v="0"/>
    <x v="1"/>
    <x v="6"/>
  </r>
  <r>
    <n v="4517539981"/>
    <n v="4333114"/>
    <s v="BOOHUYN ASIA"/>
    <n v="189"/>
    <n v="906"/>
    <n v="171234"/>
    <x v="32"/>
    <d v="2022-02-14T00:00:00"/>
    <n v="14"/>
    <x v="0"/>
    <s v="OTHER"/>
    <x v="0"/>
    <x v="0"/>
    <x v="1"/>
    <x v="6"/>
  </r>
  <r>
    <n v="4516564195"/>
    <n v="4013305"/>
    <s v="GREEN GROUP"/>
    <n v="372"/>
    <n v="803"/>
    <n v="298716"/>
    <x v="27"/>
    <d v="2022-02-14T00:00:00"/>
    <n v="0"/>
    <x v="3"/>
    <m/>
    <x v="0"/>
    <x v="0"/>
    <x v="1"/>
    <x v="6"/>
  </r>
  <r>
    <n v="4516964359"/>
    <n v="4455280"/>
    <s v="GREEN GROUP"/>
    <n v="270"/>
    <n v="597"/>
    <n v="161190"/>
    <x v="27"/>
    <d v="2022-02-14T00:00:00"/>
    <n v="0"/>
    <x v="3"/>
    <m/>
    <x v="0"/>
    <x v="0"/>
    <x v="1"/>
    <x v="6"/>
  </r>
  <r>
    <n v="4517035671"/>
    <n v="2765851"/>
    <s v="BOOHUYN ASIA"/>
    <n v="160"/>
    <n v="436"/>
    <n v="69760"/>
    <x v="27"/>
    <d v="2022-02-14T00:00:00"/>
    <n v="0"/>
    <x v="3"/>
    <m/>
    <x v="0"/>
    <x v="0"/>
    <x v="1"/>
    <x v="6"/>
  </r>
  <r>
    <n v="4516705164"/>
    <n v="2779817"/>
    <s v="GREEN GROUP"/>
    <n v="1620"/>
    <n v="794"/>
    <n v="1286280"/>
    <x v="27"/>
    <d v="2022-02-14T00:00:00"/>
    <n v="0"/>
    <x v="3"/>
    <m/>
    <x v="0"/>
    <x v="0"/>
    <x v="1"/>
    <x v="6"/>
  </r>
  <r>
    <n v="4516549779"/>
    <n v="2779817"/>
    <s v="GREEN GROUP"/>
    <n v="1260"/>
    <n v="894"/>
    <n v="1126440"/>
    <x v="27"/>
    <d v="2022-02-14T00:00:00"/>
    <n v="0"/>
    <x v="3"/>
    <m/>
    <x v="0"/>
    <x v="0"/>
    <x v="1"/>
    <x v="6"/>
  </r>
  <r>
    <n v="4516644565"/>
    <n v="4455299"/>
    <s v="GREEN GROUP"/>
    <n v="345"/>
    <n v="773"/>
    <n v="266685"/>
    <x v="27"/>
    <d v="2022-02-14T00:00:00"/>
    <n v="0"/>
    <x v="3"/>
    <m/>
    <x v="0"/>
    <x v="0"/>
    <x v="1"/>
    <x v="6"/>
  </r>
  <r>
    <n v="4517039141"/>
    <n v="4287388"/>
    <s v="GREEN GROUP"/>
    <n v="96"/>
    <n v="1067"/>
    <n v="102432"/>
    <x v="27"/>
    <d v="2022-02-14T00:00:00"/>
    <n v="0"/>
    <x v="3"/>
    <m/>
    <x v="0"/>
    <x v="0"/>
    <x v="1"/>
    <x v="6"/>
  </r>
  <r>
    <n v="4516876161"/>
    <n v="4455906"/>
    <s v="GREEN GROUP"/>
    <n v="96"/>
    <n v="706"/>
    <n v="67776"/>
    <x v="27"/>
    <d v="2022-02-14T00:00:00"/>
    <n v="0"/>
    <x v="3"/>
    <m/>
    <x v="0"/>
    <x v="0"/>
    <x v="1"/>
    <x v="6"/>
  </r>
  <r>
    <n v="4516876168"/>
    <n v="2778106"/>
    <s v="GREEN GROUP"/>
    <n v="120"/>
    <n v="434"/>
    <n v="52080"/>
    <x v="27"/>
    <d v="2022-02-14T00:00:00"/>
    <n v="0"/>
    <x v="3"/>
    <m/>
    <x v="0"/>
    <x v="0"/>
    <x v="1"/>
    <x v="6"/>
  </r>
  <r>
    <n v="4516825622"/>
    <n v="2162035"/>
    <s v="GREEN GROUP"/>
    <n v="60"/>
    <n v="989"/>
    <n v="59340"/>
    <x v="27"/>
    <d v="2022-02-14T00:00:00"/>
    <n v="0"/>
    <x v="3"/>
    <m/>
    <x v="0"/>
    <x v="0"/>
    <x v="1"/>
    <x v="6"/>
  </r>
  <r>
    <n v="4516448596"/>
    <n v="2903184"/>
    <s v="GREEN GROUP"/>
    <n v="300"/>
    <n v="412"/>
    <n v="123600"/>
    <x v="37"/>
    <d v="2022-02-15T00:00:00"/>
    <n v="-21"/>
    <x v="2"/>
    <m/>
    <x v="0"/>
    <x v="0"/>
    <x v="1"/>
    <x v="5"/>
  </r>
  <r>
    <n v="4516464444"/>
    <n v="2903183"/>
    <s v="GREEN GROUP"/>
    <n v="860"/>
    <n v="987"/>
    <n v="848820"/>
    <x v="37"/>
    <d v="2022-02-15T00:00:00"/>
    <n v="-21"/>
    <x v="2"/>
    <m/>
    <x v="0"/>
    <x v="0"/>
    <x v="1"/>
    <x v="5"/>
  </r>
  <r>
    <n v="4516656619"/>
    <n v="2899944"/>
    <s v="BOOHUYN ASIA"/>
    <n v="48"/>
    <n v="1300"/>
    <n v="62400"/>
    <x v="27"/>
    <d v="2022-02-15T00:00:00"/>
    <n v="-1"/>
    <x v="3"/>
    <m/>
    <x v="0"/>
    <x v="0"/>
    <x v="1"/>
    <x v="6"/>
  </r>
  <r>
    <n v="4516622550"/>
    <n v="4228041"/>
    <s v="BOOHUYN ASIA"/>
    <n v="30"/>
    <n v="1120"/>
    <n v="33600"/>
    <x v="27"/>
    <d v="2022-02-15T00:00:00"/>
    <n v="-1"/>
    <x v="3"/>
    <m/>
    <x v="0"/>
    <x v="0"/>
    <x v="1"/>
    <x v="6"/>
  </r>
  <r>
    <n v="4516625589"/>
    <n v="4228041"/>
    <s v="BOOHUYN ASIA"/>
    <n v="60"/>
    <n v="1392"/>
    <n v="83520"/>
    <x v="27"/>
    <d v="2022-02-15T00:00:00"/>
    <n v="-1"/>
    <x v="3"/>
    <m/>
    <x v="0"/>
    <x v="0"/>
    <x v="1"/>
    <x v="6"/>
  </r>
  <r>
    <n v="4516630746"/>
    <n v="4228041"/>
    <s v="BOOHUYN ASIA"/>
    <n v="30"/>
    <n v="503"/>
    <n v="15090"/>
    <x v="27"/>
    <d v="2022-02-15T00:00:00"/>
    <n v="-1"/>
    <x v="3"/>
    <m/>
    <x v="0"/>
    <x v="0"/>
    <x v="1"/>
    <x v="6"/>
  </r>
  <r>
    <n v="4516551460"/>
    <n v="4451134"/>
    <s v="GREEN GROUP"/>
    <n v="132"/>
    <n v="519"/>
    <n v="68508"/>
    <x v="27"/>
    <d v="2022-02-15T00:00:00"/>
    <n v="-1"/>
    <x v="3"/>
    <m/>
    <x v="0"/>
    <x v="0"/>
    <x v="1"/>
    <x v="6"/>
  </r>
  <r>
    <n v="4516552074"/>
    <n v="2903189"/>
    <s v="GREEN GROUP"/>
    <n v="1050"/>
    <n v="1408"/>
    <n v="1478400"/>
    <x v="27"/>
    <d v="2022-02-15T00:00:00"/>
    <n v="-1"/>
    <x v="3"/>
    <m/>
    <x v="0"/>
    <x v="0"/>
    <x v="1"/>
    <x v="6"/>
  </r>
  <r>
    <n v="4516568903"/>
    <n v="4228041"/>
    <s v="GREEN GROUP"/>
    <n v="420"/>
    <n v="396"/>
    <n v="166320"/>
    <x v="27"/>
    <d v="2022-02-15T00:00:00"/>
    <n v="-1"/>
    <x v="3"/>
    <m/>
    <x v="0"/>
    <x v="0"/>
    <x v="1"/>
    <x v="6"/>
  </r>
  <r>
    <n v="4516470986"/>
    <n v="4451134"/>
    <s v="GREEN GROUP"/>
    <n v="124"/>
    <n v="534"/>
    <n v="66216"/>
    <x v="27"/>
    <d v="2022-02-15T00:00:00"/>
    <n v="-1"/>
    <x v="3"/>
    <m/>
    <x v="0"/>
    <x v="0"/>
    <x v="1"/>
    <x v="6"/>
  </r>
  <r>
    <n v="4516737313"/>
    <n v="4334436"/>
    <s v="GREEN GROUP"/>
    <n v="48"/>
    <n v="776"/>
    <n v="37248"/>
    <x v="27"/>
    <d v="2022-02-15T00:00:00"/>
    <n v="-1"/>
    <x v="3"/>
    <m/>
    <x v="0"/>
    <x v="0"/>
    <x v="1"/>
    <x v="6"/>
  </r>
  <r>
    <n v="4516784336"/>
    <n v="2903183"/>
    <s v="GREEN GROUP"/>
    <n v="20"/>
    <n v="564"/>
    <n v="11280"/>
    <x v="27"/>
    <d v="2022-02-15T00:00:00"/>
    <n v="-1"/>
    <x v="3"/>
    <m/>
    <x v="0"/>
    <x v="0"/>
    <x v="1"/>
    <x v="6"/>
  </r>
  <r>
    <n v="4517001050"/>
    <n v="4451121"/>
    <s v="GREEN GROUP"/>
    <n v="180"/>
    <n v="709"/>
    <n v="127620"/>
    <x v="27"/>
    <d v="2022-02-15T00:00:00"/>
    <n v="-1"/>
    <x v="3"/>
    <m/>
    <x v="0"/>
    <x v="0"/>
    <x v="1"/>
    <x v="6"/>
  </r>
  <r>
    <n v="4516423536"/>
    <n v="4451121"/>
    <s v="GREEN GROUP"/>
    <n v="565"/>
    <n v="704"/>
    <n v="397760"/>
    <x v="24"/>
    <d v="2022-02-15T00:00:00"/>
    <n v="27"/>
    <x v="0"/>
    <s v="OTHER"/>
    <x v="0"/>
    <x v="0"/>
    <x v="1"/>
    <x v="3"/>
  </r>
  <r>
    <n v="4517011789"/>
    <n v="4451134"/>
    <s v="BOOHUYN ASIA"/>
    <n v="40"/>
    <n v="1348"/>
    <n v="53920"/>
    <x v="26"/>
    <d v="2022-02-15T00:00:00"/>
    <n v="41"/>
    <x v="0"/>
    <s v="OTHER"/>
    <x v="0"/>
    <x v="0"/>
    <x v="1"/>
    <x v="3"/>
  </r>
  <r>
    <n v="4516775091"/>
    <n v="4451121"/>
    <s v="GREEN GROUP"/>
    <n v="30"/>
    <n v="544"/>
    <n v="16320"/>
    <x v="26"/>
    <d v="2022-02-15T00:00:00"/>
    <n v="41"/>
    <x v="0"/>
    <s v="OTHER"/>
    <x v="0"/>
    <x v="0"/>
    <x v="1"/>
    <x v="3"/>
  </r>
  <r>
    <n v="4517448443"/>
    <n v="4451121"/>
    <s v="GREEN GROUP"/>
    <n v="5"/>
    <n v="542"/>
    <n v="2710"/>
    <x v="26"/>
    <d v="2022-02-15T00:00:00"/>
    <n v="41"/>
    <x v="0"/>
    <s v="OTHER"/>
    <x v="0"/>
    <x v="0"/>
    <x v="1"/>
    <x v="3"/>
  </r>
  <r>
    <n v="4516645310"/>
    <n v="4451134"/>
    <s v="BOOHUYN ASIA"/>
    <n v="48"/>
    <n v="1085"/>
    <n v="52080"/>
    <x v="0"/>
    <d v="2022-02-15T00:00:00"/>
    <n v="55"/>
    <x v="0"/>
    <s v="OTHER"/>
    <x v="0"/>
    <x v="0"/>
    <x v="0"/>
    <x v="0"/>
  </r>
  <r>
    <n v="4516781031"/>
    <n v="4451134"/>
    <s v="GREEN GROUP"/>
    <n v="12"/>
    <n v="429"/>
    <n v="5148"/>
    <x v="0"/>
    <d v="2022-02-15T00:00:00"/>
    <n v="55"/>
    <x v="0"/>
    <s v="OTHER"/>
    <x v="0"/>
    <x v="0"/>
    <x v="0"/>
    <x v="0"/>
  </r>
  <r>
    <n v="4516649294"/>
    <n v="4451134"/>
    <s v="BOOHUYN ASIA"/>
    <n v="120"/>
    <n v="669"/>
    <n v="80280"/>
    <x v="3"/>
    <d v="2022-02-15T00:00:00"/>
    <n v="83"/>
    <x v="0"/>
    <s v="OTHER"/>
    <x v="0"/>
    <x v="0"/>
    <x v="0"/>
    <x v="1"/>
  </r>
  <r>
    <n v="4516968425"/>
    <n v="4451134"/>
    <s v="GREEN GROUP"/>
    <n v="120"/>
    <n v="754"/>
    <n v="90480"/>
    <x v="15"/>
    <d v="2022-02-15T00:00:00"/>
    <n v="69"/>
    <x v="0"/>
    <s v="OTHER"/>
    <x v="0"/>
    <x v="0"/>
    <x v="0"/>
    <x v="0"/>
  </r>
  <r>
    <n v="4516426383"/>
    <n v="2899945"/>
    <s v="GREEN GROUP"/>
    <n v="384"/>
    <n v="858"/>
    <n v="329472"/>
    <x v="27"/>
    <d v="2022-02-15T00:00:00"/>
    <n v="-1"/>
    <x v="3"/>
    <m/>
    <x v="0"/>
    <x v="0"/>
    <x v="1"/>
    <x v="6"/>
  </r>
  <r>
    <n v="4516453060"/>
    <n v="2899944"/>
    <s v="GREEN GROUP"/>
    <n v="1584"/>
    <n v="982"/>
    <n v="1555488"/>
    <x v="27"/>
    <d v="2022-02-15T00:00:00"/>
    <n v="-1"/>
    <x v="3"/>
    <m/>
    <x v="0"/>
    <x v="0"/>
    <x v="1"/>
    <x v="6"/>
  </r>
  <r>
    <n v="4516467465"/>
    <n v="4228041"/>
    <s v="GREEN GROUP"/>
    <n v="1710"/>
    <n v="540"/>
    <n v="923400"/>
    <x v="27"/>
    <d v="2022-02-15T00:00:00"/>
    <n v="-1"/>
    <x v="3"/>
    <m/>
    <x v="0"/>
    <x v="0"/>
    <x v="1"/>
    <x v="6"/>
  </r>
  <r>
    <n v="4516726915"/>
    <n v="4196590"/>
    <s v="BOOHUYN ASIA"/>
    <n v="200"/>
    <n v="620"/>
    <n v="124000"/>
    <x v="24"/>
    <d v="2022-02-15T00:00:00"/>
    <n v="27"/>
    <x v="0"/>
    <s v="OTHER"/>
    <x v="0"/>
    <x v="0"/>
    <x v="1"/>
    <x v="3"/>
  </r>
  <r>
    <n v="4516341113"/>
    <n v="2165271"/>
    <s v="GREEN GROUP"/>
    <n v="456"/>
    <n v="853"/>
    <n v="388968"/>
    <x v="37"/>
    <d v="2022-02-15T00:00:00"/>
    <n v="-21"/>
    <x v="2"/>
    <m/>
    <x v="0"/>
    <x v="0"/>
    <x v="1"/>
    <x v="5"/>
  </r>
  <r>
    <n v="4516510587"/>
    <n v="2165271"/>
    <s v="GREEN GROUP"/>
    <n v="84"/>
    <n v="1208"/>
    <n v="101472"/>
    <x v="33"/>
    <d v="2022-02-15T00:00:00"/>
    <n v="-19"/>
    <x v="2"/>
    <m/>
    <x v="0"/>
    <x v="0"/>
    <x v="1"/>
    <x v="5"/>
  </r>
  <r>
    <n v="4516326820"/>
    <n v="4327106"/>
    <s v="GREEN GROUP"/>
    <n v="792"/>
    <n v="1450"/>
    <n v="1148400"/>
    <x v="27"/>
    <d v="2022-02-15T00:00:00"/>
    <n v="-1"/>
    <x v="3"/>
    <m/>
    <x v="0"/>
    <x v="0"/>
    <x v="1"/>
    <x v="6"/>
  </r>
  <r>
    <n v="4516456907"/>
    <n v="4327058"/>
    <s v="BOOHUYN ASIA"/>
    <n v="28"/>
    <n v="939"/>
    <n v="26292"/>
    <x v="6"/>
    <d v="2022-02-15T00:00:00"/>
    <n v="111"/>
    <x v="0"/>
    <s v="OTHER"/>
    <x v="0"/>
    <x v="0"/>
    <x v="0"/>
    <x v="2"/>
  </r>
  <r>
    <n v="4516775543"/>
    <n v="4492204"/>
    <s v="BOOHUYN ASIA"/>
    <n v="120"/>
    <n v="762"/>
    <n v="91440"/>
    <x v="27"/>
    <d v="2022-02-15T00:00:00"/>
    <n v="-1"/>
    <x v="3"/>
    <m/>
    <x v="0"/>
    <x v="0"/>
    <x v="1"/>
    <x v="6"/>
  </r>
  <r>
    <n v="4516497784"/>
    <n v="2965279"/>
    <s v="GREEN GROUP"/>
    <n v="780"/>
    <n v="1171"/>
    <n v="913380"/>
    <x v="27"/>
    <d v="2022-02-15T00:00:00"/>
    <n v="-1"/>
    <x v="3"/>
    <m/>
    <x v="0"/>
    <x v="0"/>
    <x v="1"/>
    <x v="6"/>
  </r>
  <r>
    <n v="4517195044"/>
    <n v="2752324"/>
    <s v="GREEN GROUP"/>
    <n v="78"/>
    <n v="508"/>
    <n v="39624"/>
    <x v="27"/>
    <d v="2022-02-15T00:00:00"/>
    <n v="-1"/>
    <x v="3"/>
    <m/>
    <x v="0"/>
    <x v="0"/>
    <x v="1"/>
    <x v="6"/>
  </r>
  <r>
    <n v="4517538934"/>
    <n v="2752324"/>
    <s v="GREEN GROUP"/>
    <n v="348"/>
    <n v="547"/>
    <n v="190356"/>
    <x v="27"/>
    <d v="2022-02-15T00:00:00"/>
    <n v="-1"/>
    <x v="3"/>
    <m/>
    <x v="0"/>
    <x v="0"/>
    <x v="1"/>
    <x v="6"/>
  </r>
  <r>
    <n v="4517398177"/>
    <n v="4013297"/>
    <s v="GREEN GROUP"/>
    <n v="90"/>
    <n v="1413"/>
    <n v="127170"/>
    <x v="24"/>
    <d v="2022-02-15T00:00:00"/>
    <n v="27"/>
    <x v="0"/>
    <s v="OTHER"/>
    <x v="0"/>
    <x v="0"/>
    <x v="1"/>
    <x v="3"/>
  </r>
  <r>
    <n v="4516996662"/>
    <n v="4454507"/>
    <s v="GREEN GROUP"/>
    <n v="3420"/>
    <n v="519"/>
    <n v="1774980"/>
    <x v="27"/>
    <d v="2022-02-15T00:00:00"/>
    <n v="-1"/>
    <x v="3"/>
    <m/>
    <x v="0"/>
    <x v="0"/>
    <x v="1"/>
    <x v="6"/>
  </r>
  <r>
    <n v="4516396642"/>
    <n v="4454507"/>
    <s v="GREEN GROUP"/>
    <n v="1200"/>
    <n v="534"/>
    <n v="640800"/>
    <x v="27"/>
    <d v="2022-02-15T00:00:00"/>
    <n v="-1"/>
    <x v="3"/>
    <m/>
    <x v="0"/>
    <x v="0"/>
    <x v="1"/>
    <x v="6"/>
  </r>
  <r>
    <n v="4516754785"/>
    <n v="4455280"/>
    <s v="GREEN GROUP"/>
    <n v="120"/>
    <n v="1219"/>
    <n v="146280"/>
    <x v="27"/>
    <d v="2022-02-15T00:00:00"/>
    <n v="-1"/>
    <x v="3"/>
    <m/>
    <x v="0"/>
    <x v="0"/>
    <x v="1"/>
    <x v="6"/>
  </r>
  <r>
    <n v="4516340049"/>
    <n v="4455299"/>
    <s v="GREEN GROUP"/>
    <n v="720"/>
    <n v="590"/>
    <n v="424800"/>
    <x v="27"/>
    <d v="2022-02-15T00:00:00"/>
    <n v="-1"/>
    <x v="3"/>
    <m/>
    <x v="0"/>
    <x v="0"/>
    <x v="1"/>
    <x v="6"/>
  </r>
  <r>
    <n v="4517543207"/>
    <n v="4333116"/>
    <s v="GREEN GROUP"/>
    <n v="2100"/>
    <n v="1376"/>
    <n v="2889600"/>
    <x v="0"/>
    <d v="2022-02-15T00:00:00"/>
    <n v="55"/>
    <x v="0"/>
    <s v="OTHER"/>
    <x v="0"/>
    <x v="0"/>
    <x v="0"/>
    <x v="0"/>
  </r>
  <r>
    <n v="4516822158"/>
    <n v="4455281"/>
    <s v="BOOHUYN ASIA"/>
    <n v="720"/>
    <n v="410"/>
    <n v="295200"/>
    <x v="27"/>
    <d v="2022-02-15T00:00:00"/>
    <n v="-1"/>
    <x v="3"/>
    <m/>
    <x v="0"/>
    <x v="0"/>
    <x v="1"/>
    <x v="6"/>
  </r>
  <r>
    <n v="4516373284"/>
    <n v="4455281"/>
    <s v="GREEN GROUP"/>
    <n v="2160"/>
    <n v="1106"/>
    <n v="2388960"/>
    <x v="27"/>
    <d v="2022-02-15T00:00:00"/>
    <n v="-1"/>
    <x v="3"/>
    <m/>
    <x v="0"/>
    <x v="0"/>
    <x v="1"/>
    <x v="6"/>
  </r>
  <r>
    <n v="4516370407"/>
    <n v="4455298"/>
    <s v="GREEN GROUP"/>
    <n v="1575"/>
    <n v="381"/>
    <n v="600075"/>
    <x v="27"/>
    <d v="2022-02-15T00:00:00"/>
    <n v="-1"/>
    <x v="3"/>
    <m/>
    <x v="0"/>
    <x v="0"/>
    <x v="1"/>
    <x v="6"/>
  </r>
  <r>
    <n v="4516646318"/>
    <n v="4013305"/>
    <s v="GREEN GROUP"/>
    <n v="156"/>
    <n v="867"/>
    <n v="135252"/>
    <x v="27"/>
    <d v="2022-02-15T00:00:00"/>
    <n v="-1"/>
    <x v="3"/>
    <m/>
    <x v="0"/>
    <x v="0"/>
    <x v="1"/>
    <x v="6"/>
  </r>
  <r>
    <n v="4516380260"/>
    <n v="4454506"/>
    <s v="GREEN GROUP"/>
    <n v="600"/>
    <n v="1154"/>
    <n v="692400"/>
    <x v="13"/>
    <d v="2022-02-15T00:00:00"/>
    <n v="6"/>
    <x v="0"/>
    <s v="OTHER"/>
    <x v="0"/>
    <x v="0"/>
    <x v="1"/>
    <x v="6"/>
  </r>
  <r>
    <n v="4516996499"/>
    <n v="4333116"/>
    <s v="GREEN GROUP"/>
    <n v="1176"/>
    <n v="376"/>
    <n v="442176"/>
    <x v="27"/>
    <d v="2022-02-15T00:00:00"/>
    <n v="-1"/>
    <x v="3"/>
    <m/>
    <x v="0"/>
    <x v="0"/>
    <x v="1"/>
    <x v="6"/>
  </r>
  <r>
    <n v="4516815292"/>
    <n v="4333114"/>
    <s v="BOOHUYN ASIA"/>
    <n v="588"/>
    <n v="834"/>
    <n v="490392"/>
    <x v="32"/>
    <d v="2022-02-15T00:00:00"/>
    <n v="13"/>
    <x v="0"/>
    <s v="OTHER"/>
    <x v="0"/>
    <x v="0"/>
    <x v="1"/>
    <x v="6"/>
  </r>
  <r>
    <n v="4517570980"/>
    <n v="4333116"/>
    <s v="GREEN GROUP"/>
    <n v="2016"/>
    <n v="627"/>
    <n v="1264032"/>
    <x v="26"/>
    <d v="2022-02-15T00:00:00"/>
    <n v="41"/>
    <x v="0"/>
    <s v="OTHER"/>
    <x v="0"/>
    <x v="0"/>
    <x v="1"/>
    <x v="3"/>
  </r>
  <r>
    <n v="4516376940"/>
    <n v="4335235"/>
    <s v="GREEN GROUP"/>
    <n v="600"/>
    <n v="809"/>
    <n v="485400"/>
    <x v="27"/>
    <d v="2022-02-15T00:00:00"/>
    <n v="-1"/>
    <x v="3"/>
    <m/>
    <x v="0"/>
    <x v="0"/>
    <x v="1"/>
    <x v="6"/>
  </r>
  <r>
    <n v="4516380183"/>
    <n v="4335239"/>
    <s v="GREEN GROUP"/>
    <n v="75"/>
    <n v="646"/>
    <n v="48450"/>
    <x v="27"/>
    <d v="2022-02-15T00:00:00"/>
    <n v="-1"/>
    <x v="3"/>
    <m/>
    <x v="0"/>
    <x v="0"/>
    <x v="1"/>
    <x v="6"/>
  </r>
  <r>
    <n v="4516669505"/>
    <n v="4335235"/>
    <s v="GREEN GROUP"/>
    <n v="120"/>
    <n v="312"/>
    <n v="37440"/>
    <x v="27"/>
    <d v="2022-02-15T00:00:00"/>
    <n v="-1"/>
    <x v="3"/>
    <m/>
    <x v="0"/>
    <x v="0"/>
    <x v="1"/>
    <x v="6"/>
  </r>
  <r>
    <n v="4516822245"/>
    <n v="4333116"/>
    <s v="BOOHUYN ASIA"/>
    <n v="1512"/>
    <n v="1347"/>
    <n v="2036664"/>
    <x v="24"/>
    <d v="2022-02-15T00:00:00"/>
    <n v="27"/>
    <x v="0"/>
    <s v="OTHER"/>
    <x v="0"/>
    <x v="0"/>
    <x v="1"/>
    <x v="3"/>
  </r>
  <r>
    <n v="4516384841"/>
    <n v="4455280"/>
    <s v="GREEN GROUP"/>
    <n v="240"/>
    <n v="415"/>
    <n v="99600"/>
    <x v="27"/>
    <d v="2022-02-15T00:00:00"/>
    <n v="-1"/>
    <x v="3"/>
    <m/>
    <x v="0"/>
    <x v="0"/>
    <x v="1"/>
    <x v="6"/>
  </r>
  <r>
    <n v="4516819701"/>
    <n v="4455298"/>
    <s v="BOOHUYN ASIA"/>
    <n v="330"/>
    <n v="782"/>
    <n v="258060"/>
    <x v="0"/>
    <d v="2022-02-15T00:00:00"/>
    <n v="55"/>
    <x v="0"/>
    <s v="OTHER"/>
    <x v="0"/>
    <x v="0"/>
    <x v="0"/>
    <x v="0"/>
  </r>
  <r>
    <n v="4517421425"/>
    <n v="4455281"/>
    <s v="GREEN GROUP"/>
    <n v="270"/>
    <n v="414"/>
    <n v="111780"/>
    <x v="27"/>
    <d v="2022-02-15T00:00:00"/>
    <n v="-1"/>
    <x v="3"/>
    <m/>
    <x v="0"/>
    <x v="0"/>
    <x v="1"/>
    <x v="6"/>
  </r>
  <r>
    <n v="4516349391"/>
    <n v="2779823"/>
    <s v="GREEN GROUP"/>
    <n v="5850"/>
    <n v="495"/>
    <n v="2895750"/>
    <x v="27"/>
    <d v="2022-02-15T00:00:00"/>
    <n v="-1"/>
    <x v="3"/>
    <m/>
    <x v="0"/>
    <x v="0"/>
    <x v="1"/>
    <x v="6"/>
  </r>
  <r>
    <n v="4516803805"/>
    <n v="4454507"/>
    <s v="BOOHUYN ASIA"/>
    <n v="1560"/>
    <n v="437"/>
    <n v="681720"/>
    <x v="27"/>
    <d v="2022-02-15T00:00:00"/>
    <n v="-1"/>
    <x v="3"/>
    <m/>
    <x v="0"/>
    <x v="0"/>
    <x v="1"/>
    <x v="6"/>
  </r>
  <r>
    <n v="4516635757"/>
    <n v="4333113"/>
    <s v="GREEN GROUP"/>
    <n v="126"/>
    <n v="661"/>
    <n v="83286"/>
    <x v="27"/>
    <d v="2022-02-15T00:00:00"/>
    <n v="-1"/>
    <x v="3"/>
    <m/>
    <x v="0"/>
    <x v="0"/>
    <x v="1"/>
    <x v="6"/>
  </r>
  <r>
    <n v="4516646981"/>
    <n v="4455299"/>
    <s v="GREEN GROUP"/>
    <n v="60"/>
    <n v="1123"/>
    <n v="67380"/>
    <x v="27"/>
    <d v="2022-02-15T00:00:00"/>
    <n v="-1"/>
    <x v="3"/>
    <m/>
    <x v="0"/>
    <x v="0"/>
    <x v="1"/>
    <x v="6"/>
  </r>
  <r>
    <n v="4516656239"/>
    <n v="4455281"/>
    <s v="GREEN GROUP"/>
    <n v="360"/>
    <n v="1326"/>
    <n v="477360"/>
    <x v="27"/>
    <d v="2022-02-15T00:00:00"/>
    <n v="-1"/>
    <x v="3"/>
    <m/>
    <x v="0"/>
    <x v="0"/>
    <x v="1"/>
    <x v="6"/>
  </r>
  <r>
    <n v="4516655196"/>
    <n v="4335239"/>
    <s v="GREEN GROUP"/>
    <n v="150"/>
    <n v="478"/>
    <n v="71700"/>
    <x v="27"/>
    <d v="2022-02-15T00:00:00"/>
    <n v="-1"/>
    <x v="3"/>
    <m/>
    <x v="0"/>
    <x v="0"/>
    <x v="1"/>
    <x v="6"/>
  </r>
  <r>
    <n v="4516737314"/>
    <n v="4334436"/>
    <s v="GREEN GROUP"/>
    <n v="48"/>
    <n v="552"/>
    <n v="26496"/>
    <x v="27"/>
    <d v="2022-02-16T00:00:00"/>
    <n v="-2"/>
    <x v="3"/>
    <m/>
    <x v="0"/>
    <x v="0"/>
    <x v="1"/>
    <x v="6"/>
  </r>
  <r>
    <n v="4516784337"/>
    <n v="2903183"/>
    <s v="GREEN GROUP"/>
    <n v="20"/>
    <n v="1302"/>
    <n v="26040"/>
    <x v="27"/>
    <d v="2022-02-16T00:00:00"/>
    <n v="-2"/>
    <x v="3"/>
    <m/>
    <x v="0"/>
    <x v="0"/>
    <x v="1"/>
    <x v="6"/>
  </r>
  <r>
    <n v="4516748827"/>
    <n v="4334436"/>
    <s v="GREEN GROUP"/>
    <n v="928"/>
    <n v="1455"/>
    <n v="1350240"/>
    <x v="24"/>
    <d v="2022-02-16T00:00:00"/>
    <n v="26"/>
    <x v="0"/>
    <s v="OTHER"/>
    <x v="0"/>
    <x v="0"/>
    <x v="1"/>
    <x v="3"/>
  </r>
  <r>
    <n v="4516775092"/>
    <n v="4451121"/>
    <s v="GREEN GROUP"/>
    <n v="35"/>
    <n v="1136"/>
    <n v="39760"/>
    <x v="26"/>
    <d v="2022-02-16T00:00:00"/>
    <n v="40"/>
    <x v="0"/>
    <s v="OTHER"/>
    <x v="0"/>
    <x v="0"/>
    <x v="1"/>
    <x v="3"/>
  </r>
  <r>
    <n v="4516781032"/>
    <n v="4451134"/>
    <s v="GREEN GROUP"/>
    <n v="8"/>
    <n v="683"/>
    <n v="5464"/>
    <x v="0"/>
    <d v="2022-02-16T00:00:00"/>
    <n v="54"/>
    <x v="0"/>
    <s v="OTHER"/>
    <x v="0"/>
    <x v="0"/>
    <x v="0"/>
    <x v="0"/>
  </r>
  <r>
    <n v="4516717841"/>
    <n v="4451134"/>
    <s v="GREEN GROUP"/>
    <n v="108"/>
    <n v="1202"/>
    <n v="129816"/>
    <x v="15"/>
    <d v="2022-02-16T00:00:00"/>
    <n v="68"/>
    <x v="0"/>
    <s v="OTHER"/>
    <x v="0"/>
    <x v="0"/>
    <x v="0"/>
    <x v="0"/>
  </r>
  <r>
    <n v="4516755262"/>
    <n v="4451121"/>
    <s v="GREEN GROUP"/>
    <n v="355"/>
    <n v="360"/>
    <n v="127800"/>
    <x v="6"/>
    <d v="2022-02-16T00:00:00"/>
    <n v="110"/>
    <x v="0"/>
    <s v="OTHER"/>
    <x v="0"/>
    <x v="0"/>
    <x v="0"/>
    <x v="2"/>
  </r>
  <r>
    <n v="4516507970"/>
    <n v="2556834"/>
    <s v="BOOHUYN ASIA"/>
    <n v="9"/>
    <n v="515"/>
    <n v="4635"/>
    <x v="27"/>
    <d v="2022-02-16T00:00:00"/>
    <n v="-2"/>
    <x v="3"/>
    <m/>
    <x v="0"/>
    <x v="0"/>
    <x v="1"/>
    <x v="6"/>
  </r>
  <r>
    <n v="4517364372"/>
    <n v="4013297"/>
    <s v="GREEN GROUP"/>
    <n v="4005"/>
    <n v="1146"/>
    <n v="4589730"/>
    <x v="2"/>
    <d v="2022-02-16T00:00:00"/>
    <n v="75"/>
    <x v="0"/>
    <s v="OTHER"/>
    <x v="0"/>
    <x v="0"/>
    <x v="0"/>
    <x v="1"/>
  </r>
  <r>
    <n v="4516876136"/>
    <n v="2899635"/>
    <s v="GREEN GROUP"/>
    <n v="320"/>
    <n v="1348"/>
    <n v="431360"/>
    <x v="33"/>
    <d v="2022-02-17T00:00:00"/>
    <n v="-21"/>
    <x v="2"/>
    <m/>
    <x v="0"/>
    <x v="0"/>
    <x v="1"/>
    <x v="5"/>
  </r>
  <r>
    <n v="4517142608"/>
    <n v="2899944"/>
    <s v="GREEN GROUP"/>
    <n v="48"/>
    <n v="1366"/>
    <n v="65568"/>
    <x v="29"/>
    <d v="2022-02-17T00:00:00"/>
    <n v="0"/>
    <x v="3"/>
    <m/>
    <x v="0"/>
    <x v="0"/>
    <x v="1"/>
    <x v="6"/>
  </r>
  <r>
    <n v="4517576196"/>
    <n v="2899631"/>
    <s v="GREEN GROUP"/>
    <n v="320"/>
    <n v="495"/>
    <n v="158400"/>
    <x v="29"/>
    <d v="2022-02-17T00:00:00"/>
    <n v="0"/>
    <x v="3"/>
    <m/>
    <x v="0"/>
    <x v="0"/>
    <x v="1"/>
    <x v="6"/>
  </r>
  <r>
    <n v="4517105434"/>
    <n v="2899944"/>
    <s v="GREEN GROUP"/>
    <n v="96"/>
    <n v="1410"/>
    <n v="135360"/>
    <x v="29"/>
    <d v="2022-02-17T00:00:00"/>
    <n v="0"/>
    <x v="3"/>
    <m/>
    <x v="0"/>
    <x v="0"/>
    <x v="1"/>
    <x v="6"/>
  </r>
  <r>
    <n v="4517161083"/>
    <n v="4334436"/>
    <s v="GREEN GROUP"/>
    <n v="160"/>
    <n v="1300"/>
    <n v="208000"/>
    <x v="29"/>
    <d v="2022-02-17T00:00:00"/>
    <n v="0"/>
    <x v="3"/>
    <m/>
    <x v="0"/>
    <x v="0"/>
    <x v="1"/>
    <x v="6"/>
  </r>
  <r>
    <n v="4516967435"/>
    <n v="2903189"/>
    <s v="GREEN GROUP"/>
    <n v="30"/>
    <n v="412"/>
    <n v="12360"/>
    <x v="29"/>
    <d v="2022-02-17T00:00:00"/>
    <n v="0"/>
    <x v="3"/>
    <m/>
    <x v="0"/>
    <x v="0"/>
    <x v="1"/>
    <x v="6"/>
  </r>
  <r>
    <n v="4516975774"/>
    <n v="2903184"/>
    <s v="GREEN GROUP"/>
    <n v="20"/>
    <n v="430"/>
    <n v="8600"/>
    <x v="29"/>
    <d v="2022-02-17T00:00:00"/>
    <n v="0"/>
    <x v="3"/>
    <m/>
    <x v="0"/>
    <x v="0"/>
    <x v="1"/>
    <x v="6"/>
  </r>
  <r>
    <n v="4517026548"/>
    <n v="2903183"/>
    <s v="GREEN GROUP"/>
    <n v="20"/>
    <n v="711"/>
    <n v="14220"/>
    <x v="29"/>
    <d v="2022-02-17T00:00:00"/>
    <n v="0"/>
    <x v="3"/>
    <m/>
    <x v="0"/>
    <x v="0"/>
    <x v="1"/>
    <x v="6"/>
  </r>
  <r>
    <n v="4517450543"/>
    <n v="4451121"/>
    <s v="GREEN GROUP"/>
    <n v="200"/>
    <n v="619"/>
    <n v="123800"/>
    <x v="29"/>
    <d v="2022-02-17T00:00:00"/>
    <n v="0"/>
    <x v="3"/>
    <m/>
    <x v="0"/>
    <x v="0"/>
    <x v="1"/>
    <x v="6"/>
  </r>
  <r>
    <n v="4517576658"/>
    <n v="2903189"/>
    <s v="GREEN GROUP"/>
    <n v="30"/>
    <n v="415"/>
    <n v="12450"/>
    <x v="29"/>
    <d v="2022-02-17T00:00:00"/>
    <n v="0"/>
    <x v="3"/>
    <m/>
    <x v="0"/>
    <x v="0"/>
    <x v="1"/>
    <x v="6"/>
  </r>
  <r>
    <n v="4516876070"/>
    <n v="2903189"/>
    <s v="GREEN GROUP"/>
    <n v="1560"/>
    <n v="910"/>
    <n v="1419600"/>
    <x v="29"/>
    <d v="2022-02-17T00:00:00"/>
    <n v="0"/>
    <x v="3"/>
    <m/>
    <x v="0"/>
    <x v="0"/>
    <x v="1"/>
    <x v="6"/>
  </r>
  <r>
    <n v="4516876127"/>
    <n v="2989761"/>
    <s v="GREEN GROUP"/>
    <n v="640"/>
    <n v="858"/>
    <n v="549120"/>
    <x v="29"/>
    <d v="2022-02-17T00:00:00"/>
    <n v="0"/>
    <x v="3"/>
    <m/>
    <x v="0"/>
    <x v="0"/>
    <x v="1"/>
    <x v="6"/>
  </r>
  <r>
    <n v="4516559320"/>
    <n v="4451134"/>
    <s v="GREEN GROUP"/>
    <n v="28"/>
    <n v="309"/>
    <n v="8652"/>
    <x v="29"/>
    <d v="2022-02-17T00:00:00"/>
    <n v="0"/>
    <x v="3"/>
    <m/>
    <x v="0"/>
    <x v="0"/>
    <x v="1"/>
    <x v="6"/>
  </r>
  <r>
    <n v="4516520879"/>
    <n v="2899632"/>
    <s v="GREEN GROUP"/>
    <n v="480"/>
    <n v="680"/>
    <n v="326400"/>
    <x v="13"/>
    <d v="2022-02-17T00:00:00"/>
    <n v="4"/>
    <x v="0"/>
    <s v="OTHER"/>
    <x v="0"/>
    <x v="0"/>
    <x v="1"/>
    <x v="6"/>
  </r>
  <r>
    <n v="4516556814"/>
    <n v="4334436"/>
    <s v="GREEN GROUP"/>
    <n v="672"/>
    <n v="751"/>
    <n v="504672"/>
    <x v="36"/>
    <d v="2022-02-17T00:00:00"/>
    <n v="18"/>
    <x v="0"/>
    <s v="OTHER"/>
    <x v="0"/>
    <x v="0"/>
    <x v="1"/>
    <x v="3"/>
  </r>
  <r>
    <n v="4517443025"/>
    <n v="4334436"/>
    <s v="GREEN GROUP"/>
    <n v="304"/>
    <n v="1256"/>
    <n v="381824"/>
    <x v="38"/>
    <d v="2022-02-17T00:00:00"/>
    <n v="21"/>
    <x v="0"/>
    <s v="OTHER"/>
    <x v="0"/>
    <x v="0"/>
    <x v="1"/>
    <x v="3"/>
  </r>
  <r>
    <n v="4517461960"/>
    <n v="4334436"/>
    <s v="GREEN GROUP"/>
    <n v="320"/>
    <n v="792"/>
    <n v="253440"/>
    <x v="38"/>
    <d v="2022-02-17T00:00:00"/>
    <n v="21"/>
    <x v="0"/>
    <s v="OTHER"/>
    <x v="0"/>
    <x v="0"/>
    <x v="1"/>
    <x v="3"/>
  </r>
  <r>
    <n v="4516876177"/>
    <n v="4334436"/>
    <s v="GREEN GROUP"/>
    <n v="1040"/>
    <n v="558"/>
    <n v="580320"/>
    <x v="34"/>
    <d v="2022-02-17T00:00:00"/>
    <n v="32"/>
    <x v="0"/>
    <s v="OTHER"/>
    <x v="0"/>
    <x v="0"/>
    <x v="1"/>
    <x v="3"/>
  </r>
  <r>
    <n v="4517112256"/>
    <n v="4451134"/>
    <s v="GREEN GROUP"/>
    <n v="8"/>
    <n v="906"/>
    <n v="7248"/>
    <x v="39"/>
    <d v="2022-02-17T00:00:00"/>
    <n v="56"/>
    <x v="0"/>
    <s v="OTHER"/>
    <x v="0"/>
    <x v="0"/>
    <x v="0"/>
    <x v="0"/>
  </r>
  <r>
    <n v="4517117506"/>
    <n v="2923261"/>
    <s v="GREEN GROUP"/>
    <n v="280"/>
    <n v="491"/>
    <n v="137480"/>
    <x v="29"/>
    <d v="2022-02-17T00:00:00"/>
    <n v="0"/>
    <x v="3"/>
    <m/>
    <x v="0"/>
    <x v="0"/>
    <x v="1"/>
    <x v="6"/>
  </r>
  <r>
    <n v="4517117507"/>
    <n v="2923261"/>
    <s v="GREEN GROUP"/>
    <n v="280"/>
    <n v="448"/>
    <n v="125440"/>
    <x v="29"/>
    <d v="2022-02-17T00:00:00"/>
    <n v="0"/>
    <x v="3"/>
    <m/>
    <x v="0"/>
    <x v="0"/>
    <x v="1"/>
    <x v="6"/>
  </r>
  <r>
    <n v="4517117508"/>
    <n v="2923261"/>
    <s v="GREEN GROUP"/>
    <n v="280"/>
    <n v="313"/>
    <n v="87640"/>
    <x v="29"/>
    <d v="2022-02-17T00:00:00"/>
    <n v="0"/>
    <x v="3"/>
    <m/>
    <x v="0"/>
    <x v="0"/>
    <x v="1"/>
    <x v="6"/>
  </r>
  <r>
    <n v="4517454277"/>
    <n v="2923261"/>
    <s v="GREEN GROUP"/>
    <n v="1260"/>
    <n v="1498"/>
    <n v="1887480"/>
    <x v="29"/>
    <d v="2022-02-17T00:00:00"/>
    <n v="0"/>
    <x v="3"/>
    <m/>
    <x v="0"/>
    <x v="0"/>
    <x v="1"/>
    <x v="6"/>
  </r>
  <r>
    <n v="4517454281"/>
    <n v="2923261"/>
    <s v="GREEN GROUP"/>
    <n v="280"/>
    <n v="1252"/>
    <n v="350560"/>
    <x v="29"/>
    <d v="2022-02-17T00:00:00"/>
    <n v="0"/>
    <x v="3"/>
    <m/>
    <x v="0"/>
    <x v="0"/>
    <x v="1"/>
    <x v="6"/>
  </r>
  <r>
    <n v="4517502452"/>
    <n v="2923264"/>
    <s v="GREEN GROUP"/>
    <n v="1960"/>
    <n v="1494"/>
    <n v="2928240"/>
    <x v="29"/>
    <d v="2022-02-17T00:00:00"/>
    <n v="0"/>
    <x v="3"/>
    <m/>
    <x v="0"/>
    <x v="0"/>
    <x v="1"/>
    <x v="6"/>
  </r>
  <r>
    <n v="4517575960"/>
    <n v="4196590"/>
    <s v="GREEN GROUP"/>
    <n v="200"/>
    <n v="837"/>
    <n v="167400"/>
    <x v="38"/>
    <d v="2022-02-17T00:00:00"/>
    <n v="21"/>
    <x v="0"/>
    <s v="OTHER"/>
    <x v="0"/>
    <x v="0"/>
    <x v="1"/>
    <x v="3"/>
  </r>
  <r>
    <n v="4516407664"/>
    <n v="2758193"/>
    <s v="GREEN GROUP"/>
    <n v="63"/>
    <n v="1245"/>
    <n v="78435"/>
    <x v="33"/>
    <d v="2022-02-17T00:00:00"/>
    <n v="-21"/>
    <x v="2"/>
    <m/>
    <x v="0"/>
    <x v="0"/>
    <x v="1"/>
    <x v="5"/>
  </r>
  <r>
    <n v="4516414428"/>
    <n v="2758193"/>
    <s v="GREEN GROUP"/>
    <n v="699"/>
    <n v="459"/>
    <n v="320841"/>
    <x v="33"/>
    <d v="2022-02-17T00:00:00"/>
    <n v="-21"/>
    <x v="2"/>
    <m/>
    <x v="0"/>
    <x v="0"/>
    <x v="1"/>
    <x v="5"/>
  </r>
  <r>
    <n v="4517260385"/>
    <n v="2758193"/>
    <s v="GREEN GROUP"/>
    <n v="45"/>
    <n v="613"/>
    <n v="27585"/>
    <x v="29"/>
    <d v="2022-02-17T00:00:00"/>
    <n v="0"/>
    <x v="3"/>
    <m/>
    <x v="0"/>
    <x v="0"/>
    <x v="1"/>
    <x v="6"/>
  </r>
  <r>
    <n v="4517416397"/>
    <n v="2467687"/>
    <s v="GREEN GROUP"/>
    <n v="75"/>
    <n v="1374"/>
    <n v="103050"/>
    <x v="29"/>
    <d v="2022-02-17T00:00:00"/>
    <n v="0"/>
    <x v="3"/>
    <m/>
    <x v="0"/>
    <x v="0"/>
    <x v="1"/>
    <x v="6"/>
  </r>
  <r>
    <n v="4516607742"/>
    <n v="4327058"/>
    <s v="GREEN GROUP"/>
    <n v="800"/>
    <n v="1279"/>
    <n v="1023200"/>
    <x v="40"/>
    <d v="2022-02-17T00:00:00"/>
    <n v="95"/>
    <x v="0"/>
    <s v="OTHER"/>
    <x v="0"/>
    <x v="0"/>
    <x v="0"/>
    <x v="1"/>
  </r>
  <r>
    <n v="4517258430"/>
    <n v="4271870"/>
    <s v="GREEN GROUP"/>
    <n v="6"/>
    <n v="308"/>
    <n v="1848"/>
    <x v="5"/>
    <d v="2022-02-17T00:00:00"/>
    <n v="84"/>
    <x v="0"/>
    <s v="OTHER"/>
    <x v="0"/>
    <x v="0"/>
    <x v="0"/>
    <x v="1"/>
  </r>
  <r>
    <n v="4516376697"/>
    <n v="1620152"/>
    <s v="GREEN GROUP"/>
    <n v="1584"/>
    <n v="1302"/>
    <n v="2062368"/>
    <x v="33"/>
    <d v="2022-02-17T00:00:00"/>
    <n v="-21"/>
    <x v="2"/>
    <m/>
    <x v="0"/>
    <x v="0"/>
    <x v="1"/>
    <x v="5"/>
  </r>
  <r>
    <n v="4516396322"/>
    <n v="2884301"/>
    <s v="GREEN GROUP"/>
    <n v="600"/>
    <n v="865"/>
    <n v="519000"/>
    <x v="33"/>
    <d v="2022-02-17T00:00:00"/>
    <n v="-21"/>
    <x v="2"/>
    <m/>
    <x v="0"/>
    <x v="0"/>
    <x v="1"/>
    <x v="5"/>
  </r>
  <r>
    <n v="4516412028"/>
    <n v="2958114"/>
    <s v="GREEN GROUP"/>
    <n v="498"/>
    <n v="344"/>
    <n v="171312"/>
    <x v="33"/>
    <d v="2022-02-17T00:00:00"/>
    <n v="-21"/>
    <x v="2"/>
    <m/>
    <x v="0"/>
    <x v="0"/>
    <x v="1"/>
    <x v="5"/>
  </r>
  <r>
    <n v="4517095743"/>
    <n v="2958114"/>
    <s v="GREEN GROUP"/>
    <n v="96"/>
    <n v="360"/>
    <n v="34560"/>
    <x v="29"/>
    <d v="2022-02-17T00:00:00"/>
    <n v="0"/>
    <x v="3"/>
    <m/>
    <x v="0"/>
    <x v="0"/>
    <x v="1"/>
    <x v="6"/>
  </r>
  <r>
    <n v="4517239679"/>
    <n v="2752324"/>
    <s v="GREEN GROUP"/>
    <n v="12"/>
    <n v="1095"/>
    <n v="13140"/>
    <x v="29"/>
    <d v="2022-02-17T00:00:00"/>
    <n v="0"/>
    <x v="3"/>
    <m/>
    <x v="0"/>
    <x v="0"/>
    <x v="1"/>
    <x v="6"/>
  </r>
  <r>
    <n v="4517078253"/>
    <n v="2884301"/>
    <s v="GREEN GROUP"/>
    <n v="15"/>
    <n v="658"/>
    <n v="9870"/>
    <x v="29"/>
    <d v="2022-02-17T00:00:00"/>
    <n v="0"/>
    <x v="3"/>
    <m/>
    <x v="0"/>
    <x v="0"/>
    <x v="1"/>
    <x v="6"/>
  </r>
  <r>
    <n v="4517239499"/>
    <n v="2958114"/>
    <s v="GREEN GROUP"/>
    <n v="54"/>
    <n v="365"/>
    <n v="19710"/>
    <x v="29"/>
    <d v="2022-02-17T00:00:00"/>
    <n v="0"/>
    <x v="3"/>
    <m/>
    <x v="0"/>
    <x v="0"/>
    <x v="1"/>
    <x v="6"/>
  </r>
  <r>
    <n v="4517282271"/>
    <n v="2752324"/>
    <s v="GREEN GROUP"/>
    <n v="48"/>
    <n v="700"/>
    <n v="33600"/>
    <x v="29"/>
    <d v="2022-02-17T00:00:00"/>
    <n v="0"/>
    <x v="3"/>
    <m/>
    <x v="0"/>
    <x v="0"/>
    <x v="1"/>
    <x v="6"/>
  </r>
  <r>
    <n v="4517554268"/>
    <n v="4492204"/>
    <s v="GREEN GROUP"/>
    <n v="48"/>
    <n v="1122"/>
    <n v="53856"/>
    <x v="29"/>
    <d v="2022-02-17T00:00:00"/>
    <n v="0"/>
    <x v="3"/>
    <m/>
    <x v="0"/>
    <x v="0"/>
    <x v="1"/>
    <x v="6"/>
  </r>
  <r>
    <n v="4517594688"/>
    <n v="4403290"/>
    <s v="GREEN GROUP"/>
    <n v="24"/>
    <n v="486"/>
    <n v="11664"/>
    <x v="28"/>
    <d v="2022-02-17T00:00:00"/>
    <n v="7"/>
    <x v="0"/>
    <s v="OTHER"/>
    <x v="0"/>
    <x v="0"/>
    <x v="1"/>
    <x v="6"/>
  </r>
  <r>
    <n v="4516557058"/>
    <n v="4013293"/>
    <s v="GREEN GROUP"/>
    <n v="45"/>
    <n v="1342"/>
    <n v="60390"/>
    <x v="29"/>
    <d v="2022-02-17T00:00:00"/>
    <n v="0"/>
    <x v="3"/>
    <m/>
    <x v="0"/>
    <x v="0"/>
    <x v="1"/>
    <x v="6"/>
  </r>
  <r>
    <n v="4516556183"/>
    <n v="2778106"/>
    <s v="GREEN GROUP"/>
    <n v="540"/>
    <n v="1419"/>
    <n v="766260"/>
    <x v="29"/>
    <d v="2022-02-17T00:00:00"/>
    <n v="0"/>
    <x v="3"/>
    <m/>
    <x v="0"/>
    <x v="0"/>
    <x v="1"/>
    <x v="6"/>
  </r>
  <r>
    <n v="4516556466"/>
    <n v="4333116"/>
    <s v="GREEN GROUP"/>
    <n v="567"/>
    <n v="1291"/>
    <n v="731997"/>
    <x v="29"/>
    <d v="2022-02-17T00:00:00"/>
    <n v="0"/>
    <x v="3"/>
    <m/>
    <x v="0"/>
    <x v="0"/>
    <x v="1"/>
    <x v="6"/>
  </r>
  <r>
    <n v="4517610348"/>
    <n v="2765851"/>
    <s v="GREEN GROUP"/>
    <n v="128"/>
    <n v="715"/>
    <n v="91520"/>
    <x v="29"/>
    <d v="2022-02-17T00:00:00"/>
    <n v="0"/>
    <x v="3"/>
    <m/>
    <x v="0"/>
    <x v="0"/>
    <x v="1"/>
    <x v="6"/>
  </r>
  <r>
    <n v="4517113307"/>
    <n v="2765851"/>
    <s v="GREEN GROUP"/>
    <n v="16"/>
    <n v="1090"/>
    <n v="17440"/>
    <x v="29"/>
    <d v="2022-02-17T00:00:00"/>
    <n v="0"/>
    <x v="3"/>
    <m/>
    <x v="0"/>
    <x v="0"/>
    <x v="1"/>
    <x v="6"/>
  </r>
  <r>
    <n v="4516876181"/>
    <n v="2778106"/>
    <s v="GREEN GROUP"/>
    <n v="1188"/>
    <n v="737"/>
    <n v="875556"/>
    <x v="29"/>
    <d v="2022-02-17T00:00:00"/>
    <n v="0"/>
    <x v="3"/>
    <m/>
    <x v="0"/>
    <x v="0"/>
    <x v="1"/>
    <x v="6"/>
  </r>
  <r>
    <n v="4516873055"/>
    <n v="4455906"/>
    <s v="GREEN GROUP"/>
    <n v="24"/>
    <n v="806"/>
    <n v="19344"/>
    <x v="29"/>
    <d v="2022-02-17T00:00:00"/>
    <n v="0"/>
    <x v="3"/>
    <m/>
    <x v="0"/>
    <x v="0"/>
    <x v="1"/>
    <x v="6"/>
  </r>
  <r>
    <n v="4516961807"/>
    <n v="4333116"/>
    <s v="GREEN GROUP"/>
    <n v="105"/>
    <n v="445"/>
    <n v="46725"/>
    <x v="29"/>
    <d v="2022-02-17T00:00:00"/>
    <n v="0"/>
    <x v="3"/>
    <m/>
    <x v="0"/>
    <x v="0"/>
    <x v="1"/>
    <x v="6"/>
  </r>
  <r>
    <n v="4516876163"/>
    <n v="2663481"/>
    <s v="GREEN GROUP"/>
    <n v="2430"/>
    <n v="968"/>
    <n v="2352240"/>
    <x v="29"/>
    <d v="2022-02-17T00:00:00"/>
    <n v="0"/>
    <x v="3"/>
    <m/>
    <x v="0"/>
    <x v="0"/>
    <x v="1"/>
    <x v="6"/>
  </r>
  <r>
    <n v="4516817082"/>
    <n v="4333114"/>
    <s v="GREEN GROUP"/>
    <n v="210"/>
    <n v="1271"/>
    <n v="266910"/>
    <x v="36"/>
    <d v="2022-02-17T00:00:00"/>
    <n v="18"/>
    <x v="0"/>
    <s v="OTHER"/>
    <x v="0"/>
    <x v="0"/>
    <x v="1"/>
    <x v="3"/>
  </r>
  <r>
    <n v="4516550922"/>
    <n v="2779817"/>
    <s v="GREEN GROUP"/>
    <n v="510"/>
    <n v="1498"/>
    <n v="763980"/>
    <x v="29"/>
    <d v="2022-02-17T00:00:00"/>
    <n v="0"/>
    <x v="3"/>
    <m/>
    <x v="0"/>
    <x v="0"/>
    <x v="1"/>
    <x v="6"/>
  </r>
  <r>
    <n v="4517381260"/>
    <n v="4013297"/>
    <s v="GREEN GROUP"/>
    <n v="210"/>
    <n v="1446"/>
    <n v="303660"/>
    <x v="29"/>
    <d v="2022-02-17T00:00:00"/>
    <n v="0"/>
    <x v="3"/>
    <m/>
    <x v="0"/>
    <x v="0"/>
    <x v="1"/>
    <x v="6"/>
  </r>
  <r>
    <n v="4517560759"/>
    <n v="2765851"/>
    <s v="GREEN GROUP"/>
    <n v="160"/>
    <n v="1391"/>
    <n v="222560"/>
    <x v="29"/>
    <d v="2022-02-17T00:00:00"/>
    <n v="0"/>
    <x v="3"/>
    <m/>
    <x v="0"/>
    <x v="0"/>
    <x v="1"/>
    <x v="6"/>
  </r>
  <r>
    <n v="4516554906"/>
    <n v="2487061"/>
    <s v="GREEN GROUP"/>
    <n v="2490"/>
    <n v="1102"/>
    <n v="2743980"/>
    <x v="33"/>
    <d v="2022-02-17T00:00:00"/>
    <n v="-21"/>
    <x v="2"/>
    <m/>
    <x v="0"/>
    <x v="0"/>
    <x v="1"/>
    <x v="5"/>
  </r>
  <r>
    <n v="4516828636"/>
    <n v="4333116"/>
    <s v="GREEN GROUP"/>
    <n v="1050"/>
    <n v="851"/>
    <n v="893550"/>
    <x v="27"/>
    <d v="2022-02-17T00:00:00"/>
    <n v="-3"/>
    <x v="2"/>
    <m/>
    <x v="0"/>
    <x v="0"/>
    <x v="1"/>
    <x v="6"/>
  </r>
  <r>
    <n v="4517453121"/>
    <n v="4455281"/>
    <s v="GREEN GROUP"/>
    <n v="360"/>
    <n v="1136"/>
    <n v="408960"/>
    <x v="29"/>
    <d v="2022-02-17T00:00:00"/>
    <n v="0"/>
    <x v="3"/>
    <m/>
    <x v="0"/>
    <x v="0"/>
    <x v="1"/>
    <x v="6"/>
  </r>
  <r>
    <n v="4517233321"/>
    <n v="4455281"/>
    <s v="GREEN GROUP"/>
    <n v="360"/>
    <n v="1274"/>
    <n v="458640"/>
    <x v="29"/>
    <d v="2022-02-17T00:00:00"/>
    <n v="0"/>
    <x v="3"/>
    <m/>
    <x v="0"/>
    <x v="0"/>
    <x v="1"/>
    <x v="6"/>
  </r>
  <r>
    <n v="4516828635"/>
    <n v="4333113"/>
    <s v="GREEN GROUP"/>
    <n v="63"/>
    <n v="397"/>
    <n v="25011"/>
    <x v="27"/>
    <d v="2022-02-17T00:00:00"/>
    <n v="-3"/>
    <x v="2"/>
    <m/>
    <x v="0"/>
    <x v="0"/>
    <x v="1"/>
    <x v="6"/>
  </r>
  <r>
    <n v="4517054313"/>
    <n v="2779817"/>
    <s v="GREEN GROUP"/>
    <n v="4140"/>
    <n v="371"/>
    <n v="1535940"/>
    <x v="29"/>
    <d v="2022-02-18T00:00:00"/>
    <n v="-1"/>
    <x v="3"/>
    <m/>
    <x v="0"/>
    <x v="0"/>
    <x v="1"/>
    <x v="6"/>
  </r>
  <r>
    <n v="4517437017"/>
    <n v="4455281"/>
    <s v="GREEN GROUP"/>
    <n v="540"/>
    <n v="487"/>
    <n v="262980"/>
    <x v="29"/>
    <d v="2022-02-18T00:00:00"/>
    <n v="-1"/>
    <x v="3"/>
    <m/>
    <x v="0"/>
    <x v="0"/>
    <x v="1"/>
    <x v="6"/>
  </r>
  <r>
    <n v="4516628598"/>
    <n v="4455280"/>
    <s v="GREEN GROUP"/>
    <n v="480"/>
    <n v="768"/>
    <n v="368640"/>
    <x v="29"/>
    <d v="2022-02-18T00:00:00"/>
    <n v="-1"/>
    <x v="3"/>
    <m/>
    <x v="0"/>
    <x v="0"/>
    <x v="1"/>
    <x v="6"/>
  </r>
  <r>
    <n v="4517057304"/>
    <n v="2487061"/>
    <s v="GREEN GROUP"/>
    <n v="3660"/>
    <n v="1125"/>
    <n v="4117500"/>
    <x v="29"/>
    <d v="2022-02-18T00:00:00"/>
    <n v="-1"/>
    <x v="3"/>
    <m/>
    <x v="0"/>
    <x v="0"/>
    <x v="1"/>
    <x v="6"/>
  </r>
  <r>
    <n v="4516576982"/>
    <n v="2963896"/>
    <s v="BOOHUYN ASIA"/>
    <n v="40"/>
    <n v="1431"/>
    <n v="57240"/>
    <x v="27"/>
    <d v="2022-02-20T00:00:00"/>
    <n v="-6"/>
    <x v="2"/>
    <m/>
    <x v="0"/>
    <x v="0"/>
    <x v="1"/>
    <x v="6"/>
  </r>
  <r>
    <n v="4516654645"/>
    <n v="2899478"/>
    <s v="GREEN GROUP"/>
    <n v="100"/>
    <n v="922"/>
    <n v="92200"/>
    <x v="27"/>
    <d v="2022-02-21T00:00:00"/>
    <n v="-7"/>
    <x v="2"/>
    <m/>
    <x v="0"/>
    <x v="0"/>
    <x v="1"/>
    <x v="6"/>
  </r>
  <r>
    <n v="4516672823"/>
    <n v="2899475"/>
    <s v="GREEN GROUP"/>
    <n v="100"/>
    <n v="982"/>
    <n v="98200"/>
    <x v="27"/>
    <d v="2022-02-21T00:00:00"/>
    <n v="-7"/>
    <x v="2"/>
    <m/>
    <x v="0"/>
    <x v="0"/>
    <x v="1"/>
    <x v="6"/>
  </r>
  <r>
    <n v="4516876097"/>
    <n v="2903184"/>
    <s v="GREEN GROUP"/>
    <n v="140"/>
    <n v="797"/>
    <n v="111580"/>
    <x v="13"/>
    <d v="2022-02-21T00:00:00"/>
    <n v="0"/>
    <x v="3"/>
    <m/>
    <x v="0"/>
    <x v="0"/>
    <x v="1"/>
    <x v="6"/>
  </r>
  <r>
    <n v="4516712544"/>
    <n v="2899632"/>
    <s v="GREEN GROUP"/>
    <n v="160"/>
    <n v="1190"/>
    <n v="190400"/>
    <x v="13"/>
    <d v="2022-02-21T00:00:00"/>
    <n v="0"/>
    <x v="3"/>
    <m/>
    <x v="0"/>
    <x v="0"/>
    <x v="1"/>
    <x v="6"/>
  </r>
  <r>
    <n v="4517150072"/>
    <n v="2899632"/>
    <s v="GREEN GROUP"/>
    <n v="320"/>
    <n v="823"/>
    <n v="263360"/>
    <x v="13"/>
    <d v="2022-02-21T00:00:00"/>
    <n v="0"/>
    <x v="3"/>
    <m/>
    <x v="0"/>
    <x v="0"/>
    <x v="1"/>
    <x v="6"/>
  </r>
  <r>
    <n v="4516876112"/>
    <n v="2899945"/>
    <s v="GREEN GROUP"/>
    <n v="96"/>
    <n v="521"/>
    <n v="50016"/>
    <x v="13"/>
    <d v="2022-02-21T00:00:00"/>
    <n v="0"/>
    <x v="3"/>
    <m/>
    <x v="0"/>
    <x v="0"/>
    <x v="1"/>
    <x v="6"/>
  </r>
  <r>
    <n v="4516876187"/>
    <n v="2903183"/>
    <s v="GREEN GROUP"/>
    <n v="140"/>
    <n v="1145"/>
    <n v="160300"/>
    <x v="13"/>
    <d v="2022-02-21T00:00:00"/>
    <n v="0"/>
    <x v="3"/>
    <m/>
    <x v="0"/>
    <x v="0"/>
    <x v="1"/>
    <x v="6"/>
  </r>
  <r>
    <n v="4516876217"/>
    <n v="2899944"/>
    <s v="GREEN GROUP"/>
    <n v="528"/>
    <n v="1337"/>
    <n v="705936"/>
    <x v="13"/>
    <d v="2022-02-21T00:00:00"/>
    <n v="0"/>
    <x v="3"/>
    <m/>
    <x v="0"/>
    <x v="0"/>
    <x v="1"/>
    <x v="6"/>
  </r>
  <r>
    <n v="4516473528"/>
    <n v="2899475"/>
    <s v="GREEN GROUP"/>
    <n v="900"/>
    <n v="1378"/>
    <n v="1240200"/>
    <x v="13"/>
    <d v="2022-02-21T00:00:00"/>
    <n v="0"/>
    <x v="3"/>
    <m/>
    <x v="0"/>
    <x v="0"/>
    <x v="1"/>
    <x v="6"/>
  </r>
  <r>
    <n v="4516523628"/>
    <n v="2899632"/>
    <s v="GREEN GROUP"/>
    <n v="480"/>
    <n v="459"/>
    <n v="220320"/>
    <x v="13"/>
    <d v="2022-02-21T00:00:00"/>
    <n v="0"/>
    <x v="3"/>
    <m/>
    <x v="0"/>
    <x v="0"/>
    <x v="1"/>
    <x v="6"/>
  </r>
  <r>
    <n v="4516525363"/>
    <n v="2899635"/>
    <s v="GREEN GROUP"/>
    <n v="320"/>
    <n v="1364"/>
    <n v="436480"/>
    <x v="13"/>
    <d v="2022-02-21T00:00:00"/>
    <n v="0"/>
    <x v="3"/>
    <m/>
    <x v="0"/>
    <x v="0"/>
    <x v="1"/>
    <x v="6"/>
  </r>
  <r>
    <n v="4516793825"/>
    <n v="2899478"/>
    <s v="GREEN GROUP"/>
    <n v="100"/>
    <n v="1026"/>
    <n v="102600"/>
    <x v="13"/>
    <d v="2022-02-21T00:00:00"/>
    <n v="0"/>
    <x v="3"/>
    <m/>
    <x v="0"/>
    <x v="0"/>
    <x v="1"/>
    <x v="6"/>
  </r>
  <r>
    <n v="4516831580"/>
    <n v="2899475"/>
    <s v="GREEN GROUP"/>
    <n v="200"/>
    <n v="882"/>
    <n v="176400"/>
    <x v="13"/>
    <d v="2022-02-21T00:00:00"/>
    <n v="0"/>
    <x v="3"/>
    <m/>
    <x v="0"/>
    <x v="0"/>
    <x v="1"/>
    <x v="6"/>
  </r>
  <r>
    <n v="4516837929"/>
    <n v="2989761"/>
    <s v="GREEN GROUP"/>
    <n v="320"/>
    <n v="1079"/>
    <n v="345280"/>
    <x v="13"/>
    <d v="2022-02-21T00:00:00"/>
    <n v="0"/>
    <x v="3"/>
    <m/>
    <x v="0"/>
    <x v="0"/>
    <x v="1"/>
    <x v="6"/>
  </r>
  <r>
    <n v="4516945236"/>
    <n v="2903183"/>
    <s v="GREEN GROUP"/>
    <n v="20"/>
    <n v="459"/>
    <n v="9180"/>
    <x v="13"/>
    <d v="2022-02-21T00:00:00"/>
    <n v="0"/>
    <x v="3"/>
    <m/>
    <x v="0"/>
    <x v="0"/>
    <x v="1"/>
    <x v="6"/>
  </r>
  <r>
    <n v="4516952138"/>
    <n v="2899944"/>
    <s v="GREEN GROUP"/>
    <n v="144"/>
    <n v="1032"/>
    <n v="148608"/>
    <x v="13"/>
    <d v="2022-02-21T00:00:00"/>
    <n v="0"/>
    <x v="3"/>
    <m/>
    <x v="0"/>
    <x v="0"/>
    <x v="1"/>
    <x v="6"/>
  </r>
  <r>
    <n v="4516953216"/>
    <n v="4228041"/>
    <s v="GREEN GROUP"/>
    <n v="390"/>
    <n v="660"/>
    <n v="257400"/>
    <x v="13"/>
    <d v="2022-02-21T00:00:00"/>
    <n v="0"/>
    <x v="3"/>
    <m/>
    <x v="0"/>
    <x v="0"/>
    <x v="1"/>
    <x v="6"/>
  </r>
  <r>
    <n v="4516955997"/>
    <n v="4451121"/>
    <s v="GREEN GROUP"/>
    <n v="150"/>
    <n v="391"/>
    <n v="58650"/>
    <x v="13"/>
    <d v="2022-02-21T00:00:00"/>
    <n v="0"/>
    <x v="3"/>
    <m/>
    <x v="0"/>
    <x v="0"/>
    <x v="1"/>
    <x v="6"/>
  </r>
  <r>
    <n v="4517278227"/>
    <n v="2899478"/>
    <s v="GREEN GROUP"/>
    <n v="700"/>
    <n v="540"/>
    <n v="378000"/>
    <x v="36"/>
    <d v="2022-02-21T00:00:00"/>
    <n v="14"/>
    <x v="0"/>
    <s v="OTHER"/>
    <x v="0"/>
    <x v="0"/>
    <x v="1"/>
    <x v="3"/>
  </r>
  <r>
    <n v="4516862375"/>
    <n v="2899475"/>
    <s v="GREEN GROUP"/>
    <n v="100"/>
    <n v="1336"/>
    <n v="133600"/>
    <x v="24"/>
    <d v="2022-02-21T00:00:00"/>
    <n v="21"/>
    <x v="0"/>
    <s v="OTHER"/>
    <x v="0"/>
    <x v="0"/>
    <x v="1"/>
    <x v="3"/>
  </r>
  <r>
    <n v="4517078995"/>
    <n v="2899634"/>
    <s v="GREEN GROUP"/>
    <n v="320"/>
    <n v="598"/>
    <n v="191360"/>
    <x v="24"/>
    <d v="2022-02-21T00:00:00"/>
    <n v="21"/>
    <x v="0"/>
    <s v="OTHER"/>
    <x v="0"/>
    <x v="0"/>
    <x v="1"/>
    <x v="3"/>
  </r>
  <r>
    <n v="4516749872"/>
    <n v="4334436"/>
    <s v="GREEN GROUP"/>
    <n v="224"/>
    <n v="579"/>
    <n v="129696"/>
    <x v="24"/>
    <d v="2022-02-21T00:00:00"/>
    <n v="21"/>
    <x v="0"/>
    <s v="OTHER"/>
    <x v="0"/>
    <x v="0"/>
    <x v="1"/>
    <x v="3"/>
  </r>
  <r>
    <n v="4517368726"/>
    <n v="2903183"/>
    <s v="GREEN GROUP"/>
    <n v="180"/>
    <n v="1362"/>
    <n v="245160"/>
    <x v="24"/>
    <d v="2022-02-21T00:00:00"/>
    <n v="21"/>
    <x v="0"/>
    <s v="OTHER"/>
    <x v="0"/>
    <x v="0"/>
    <x v="1"/>
    <x v="3"/>
  </r>
  <r>
    <n v="4517134442"/>
    <n v="2903183"/>
    <s v="GREEN GROUP"/>
    <n v="80"/>
    <n v="372"/>
    <n v="29760"/>
    <x v="24"/>
    <d v="2022-02-21T00:00:00"/>
    <n v="21"/>
    <x v="0"/>
    <s v="OTHER"/>
    <x v="0"/>
    <x v="0"/>
    <x v="1"/>
    <x v="3"/>
  </r>
  <r>
    <n v="4516548959"/>
    <n v="4451134"/>
    <s v="GREEN GROUP"/>
    <n v="60"/>
    <n v="397"/>
    <n v="23820"/>
    <x v="34"/>
    <d v="2022-02-21T00:00:00"/>
    <n v="28"/>
    <x v="0"/>
    <s v="OTHER"/>
    <x v="0"/>
    <x v="0"/>
    <x v="1"/>
    <x v="3"/>
  </r>
  <r>
    <n v="4516876067"/>
    <n v="2903189"/>
    <s v="GREEN GROUP"/>
    <n v="1080"/>
    <n v="662"/>
    <n v="714960"/>
    <x v="26"/>
    <d v="2022-02-21T00:00:00"/>
    <n v="35"/>
    <x v="0"/>
    <s v="OTHER"/>
    <x v="0"/>
    <x v="0"/>
    <x v="1"/>
    <x v="3"/>
  </r>
  <r>
    <n v="4516757537"/>
    <n v="4451121"/>
    <s v="GREEN GROUP"/>
    <n v="90"/>
    <n v="760"/>
    <n v="68400"/>
    <x v="6"/>
    <d v="2022-02-21T00:00:00"/>
    <n v="105"/>
    <x v="0"/>
    <s v="OTHER"/>
    <x v="0"/>
    <x v="0"/>
    <x v="0"/>
    <x v="2"/>
  </r>
  <r>
    <n v="4516760803"/>
    <n v="4451134"/>
    <s v="GREEN GROUP"/>
    <n v="32"/>
    <n v="1230"/>
    <n v="39360"/>
    <x v="15"/>
    <d v="2022-02-21T00:00:00"/>
    <n v="63"/>
    <x v="0"/>
    <s v="OTHER"/>
    <x v="0"/>
    <x v="0"/>
    <x v="0"/>
    <x v="0"/>
  </r>
  <r>
    <n v="4516873053"/>
    <n v="4451121"/>
    <s v="GREEN GROUP"/>
    <n v="515"/>
    <n v="1084"/>
    <n v="558260"/>
    <x v="15"/>
    <d v="2022-02-21T00:00:00"/>
    <n v="63"/>
    <x v="0"/>
    <s v="OTHER"/>
    <x v="0"/>
    <x v="0"/>
    <x v="0"/>
    <x v="0"/>
  </r>
  <r>
    <n v="4516876120"/>
    <n v="4451121"/>
    <s v="GREEN GROUP"/>
    <n v="420"/>
    <n v="1009"/>
    <n v="423780"/>
    <x v="15"/>
    <d v="2022-02-21T00:00:00"/>
    <n v="63"/>
    <x v="0"/>
    <s v="OTHER"/>
    <x v="0"/>
    <x v="0"/>
    <x v="0"/>
    <x v="0"/>
  </r>
  <r>
    <n v="5501187465"/>
    <n v="2461389"/>
    <s v="GREEN GROUP"/>
    <n v="200"/>
    <n v="554"/>
    <n v="110800"/>
    <x v="27"/>
    <d v="2022-02-21T00:00:00"/>
    <n v="-7"/>
    <x v="2"/>
    <m/>
    <x v="0"/>
    <x v="0"/>
    <x v="1"/>
    <x v="6"/>
  </r>
  <r>
    <n v="4516650610"/>
    <n v="2461389"/>
    <s v="GREEN GROUP"/>
    <n v="200"/>
    <n v="1285"/>
    <n v="257000"/>
    <x v="27"/>
    <d v="2022-02-21T00:00:00"/>
    <n v="-7"/>
    <x v="2"/>
    <m/>
    <x v="0"/>
    <x v="0"/>
    <x v="1"/>
    <x v="6"/>
  </r>
  <r>
    <n v="4516920517"/>
    <n v="4196590"/>
    <s v="GREEN GROUP"/>
    <n v="800"/>
    <n v="1030"/>
    <n v="824000"/>
    <x v="13"/>
    <d v="2022-02-21T00:00:00"/>
    <n v="0"/>
    <x v="3"/>
    <m/>
    <x v="0"/>
    <x v="0"/>
    <x v="1"/>
    <x v="6"/>
  </r>
  <r>
    <n v="4516924760"/>
    <n v="2461389"/>
    <s v="GREEN GROUP"/>
    <n v="1200"/>
    <n v="741"/>
    <n v="889200"/>
    <x v="13"/>
    <d v="2022-02-21T00:00:00"/>
    <n v="0"/>
    <x v="3"/>
    <m/>
    <x v="0"/>
    <x v="0"/>
    <x v="1"/>
    <x v="6"/>
  </r>
  <r>
    <n v="4516810146"/>
    <n v="2461389"/>
    <s v="GREEN GROUP"/>
    <n v="200"/>
    <n v="1452"/>
    <n v="290400"/>
    <x v="13"/>
    <d v="2022-02-21T00:00:00"/>
    <n v="0"/>
    <x v="3"/>
    <m/>
    <x v="0"/>
    <x v="0"/>
    <x v="1"/>
    <x v="6"/>
  </r>
  <r>
    <n v="4517070041"/>
    <n v="4196590"/>
    <s v="GREEN GROUP"/>
    <n v="400"/>
    <n v="1202"/>
    <n v="480800"/>
    <x v="23"/>
    <d v="2022-02-21T00:00:00"/>
    <n v="42"/>
    <x v="0"/>
    <s v="OTHER"/>
    <x v="0"/>
    <x v="0"/>
    <x v="0"/>
    <x v="0"/>
  </r>
  <r>
    <n v="4516508673"/>
    <n v="2758193"/>
    <s v="BOOHUYN ASIA"/>
    <n v="96"/>
    <n v="1448"/>
    <n v="139008"/>
    <x v="27"/>
    <d v="2022-02-21T00:00:00"/>
    <n v="-7"/>
    <x v="2"/>
    <m/>
    <x v="0"/>
    <x v="0"/>
    <x v="1"/>
    <x v="6"/>
  </r>
  <r>
    <n v="4516522710"/>
    <n v="2467687"/>
    <s v="BOOHUYN ASIA"/>
    <n v="130"/>
    <n v="749"/>
    <n v="97370"/>
    <x v="27"/>
    <d v="2022-02-21T00:00:00"/>
    <n v="-7"/>
    <x v="2"/>
    <m/>
    <x v="0"/>
    <x v="0"/>
    <x v="1"/>
    <x v="6"/>
  </r>
  <r>
    <n v="4516568989"/>
    <n v="2467687"/>
    <s v="GREEN GROUP"/>
    <n v="480"/>
    <n v="694"/>
    <n v="333120"/>
    <x v="13"/>
    <d v="2022-02-21T00:00:00"/>
    <n v="0"/>
    <x v="3"/>
    <m/>
    <x v="0"/>
    <x v="0"/>
    <x v="1"/>
    <x v="6"/>
  </r>
  <r>
    <n v="4516818998"/>
    <n v="2758193"/>
    <s v="GREEN GROUP"/>
    <n v="573"/>
    <n v="1393"/>
    <n v="798189"/>
    <x v="13"/>
    <d v="2022-02-21T00:00:00"/>
    <n v="0"/>
    <x v="3"/>
    <m/>
    <x v="0"/>
    <x v="0"/>
    <x v="1"/>
    <x v="6"/>
  </r>
  <r>
    <n v="4516820328"/>
    <n v="2963896"/>
    <s v="GREEN GROUP"/>
    <n v="72"/>
    <n v="1113"/>
    <n v="80136"/>
    <x v="13"/>
    <d v="2022-02-21T00:00:00"/>
    <n v="0"/>
    <x v="3"/>
    <m/>
    <x v="0"/>
    <x v="0"/>
    <x v="1"/>
    <x v="6"/>
  </r>
  <r>
    <n v="4516830125"/>
    <n v="2963895"/>
    <s v="GREEN GROUP"/>
    <n v="64"/>
    <n v="544"/>
    <n v="34816"/>
    <x v="13"/>
    <d v="2022-02-21T00:00:00"/>
    <n v="0"/>
    <x v="3"/>
    <m/>
    <x v="0"/>
    <x v="0"/>
    <x v="1"/>
    <x v="6"/>
  </r>
  <r>
    <n v="4516845445"/>
    <n v="2556834"/>
    <s v="GREEN GROUP"/>
    <n v="48"/>
    <n v="783"/>
    <n v="37584"/>
    <x v="13"/>
    <d v="2022-02-21T00:00:00"/>
    <n v="0"/>
    <x v="3"/>
    <m/>
    <x v="0"/>
    <x v="0"/>
    <x v="1"/>
    <x v="6"/>
  </r>
  <r>
    <n v="4516845798"/>
    <n v="2558275"/>
    <s v="GREEN GROUP"/>
    <n v="45"/>
    <n v="1429"/>
    <n v="64305"/>
    <x v="13"/>
    <d v="2022-02-21T00:00:00"/>
    <n v="0"/>
    <x v="3"/>
    <m/>
    <x v="0"/>
    <x v="0"/>
    <x v="1"/>
    <x v="6"/>
  </r>
  <r>
    <n v="4516851745"/>
    <n v="2963895"/>
    <s v="GREEN GROUP"/>
    <n v="192"/>
    <n v="486"/>
    <n v="93312"/>
    <x v="13"/>
    <d v="2022-02-21T00:00:00"/>
    <n v="0"/>
    <x v="3"/>
    <m/>
    <x v="0"/>
    <x v="0"/>
    <x v="1"/>
    <x v="6"/>
  </r>
  <r>
    <n v="4516872078"/>
    <n v="2556834"/>
    <s v="GREEN GROUP"/>
    <n v="30"/>
    <n v="1489"/>
    <n v="44670"/>
    <x v="13"/>
    <d v="2022-02-21T00:00:00"/>
    <n v="0"/>
    <x v="3"/>
    <m/>
    <x v="0"/>
    <x v="0"/>
    <x v="1"/>
    <x v="6"/>
  </r>
  <r>
    <n v="4516872085"/>
    <n v="2558275"/>
    <s v="GREEN GROUP"/>
    <n v="45"/>
    <n v="1230"/>
    <n v="55350"/>
    <x v="13"/>
    <d v="2022-02-21T00:00:00"/>
    <n v="0"/>
    <x v="3"/>
    <m/>
    <x v="0"/>
    <x v="0"/>
    <x v="1"/>
    <x v="6"/>
  </r>
  <r>
    <n v="4516880713"/>
    <n v="2758193"/>
    <s v="GREEN GROUP"/>
    <n v="105"/>
    <n v="309"/>
    <n v="32445"/>
    <x v="13"/>
    <d v="2022-02-21T00:00:00"/>
    <n v="0"/>
    <x v="3"/>
    <m/>
    <x v="0"/>
    <x v="0"/>
    <x v="1"/>
    <x v="6"/>
  </r>
  <r>
    <n v="4517162626"/>
    <n v="2558275"/>
    <s v="GREEN GROUP"/>
    <n v="54"/>
    <n v="1201"/>
    <n v="64854"/>
    <x v="13"/>
    <d v="2022-02-21T00:00:00"/>
    <n v="0"/>
    <x v="3"/>
    <m/>
    <x v="0"/>
    <x v="0"/>
    <x v="1"/>
    <x v="6"/>
  </r>
  <r>
    <n v="4517437818"/>
    <n v="2758193"/>
    <s v="GREEN GROUP"/>
    <n v="525"/>
    <n v="485"/>
    <n v="254625"/>
    <x v="13"/>
    <d v="2022-02-21T00:00:00"/>
    <n v="0"/>
    <x v="3"/>
    <m/>
    <x v="0"/>
    <x v="0"/>
    <x v="1"/>
    <x v="6"/>
  </r>
  <r>
    <n v="4517449998"/>
    <n v="2758193"/>
    <s v="GREEN GROUP"/>
    <n v="705"/>
    <n v="1492"/>
    <n v="1051860"/>
    <x v="13"/>
    <d v="2022-02-21T00:00:00"/>
    <n v="0"/>
    <x v="3"/>
    <m/>
    <x v="0"/>
    <x v="0"/>
    <x v="1"/>
    <x v="6"/>
  </r>
  <r>
    <n v="4517543272"/>
    <n v="2963896"/>
    <s v="GREEN GROUP"/>
    <n v="52"/>
    <n v="709"/>
    <n v="36868"/>
    <x v="13"/>
    <d v="2022-02-21T00:00:00"/>
    <n v="0"/>
    <x v="3"/>
    <m/>
    <x v="0"/>
    <x v="0"/>
    <x v="1"/>
    <x v="6"/>
  </r>
  <r>
    <n v="4517110192"/>
    <n v="2165271"/>
    <s v="GREEN GROUP"/>
    <n v="156"/>
    <n v="1236"/>
    <n v="192816"/>
    <x v="24"/>
    <d v="2022-02-21T00:00:00"/>
    <n v="21"/>
    <x v="0"/>
    <s v="OTHER"/>
    <x v="0"/>
    <x v="0"/>
    <x v="1"/>
    <x v="3"/>
  </r>
  <r>
    <n v="4517143299"/>
    <n v="2758193"/>
    <s v="GREEN GROUP"/>
    <n v="81"/>
    <n v="893"/>
    <n v="72333"/>
    <x v="24"/>
    <d v="2022-02-21T00:00:00"/>
    <n v="21"/>
    <x v="0"/>
    <s v="OTHER"/>
    <x v="0"/>
    <x v="0"/>
    <x v="1"/>
    <x v="3"/>
  </r>
  <r>
    <n v="4516567842"/>
    <n v="2958114"/>
    <s v="BOOHUYN ASIA"/>
    <n v="6"/>
    <n v="313"/>
    <n v="1878"/>
    <x v="27"/>
    <d v="2022-02-21T00:00:00"/>
    <n v="-7"/>
    <x v="2"/>
    <m/>
    <x v="0"/>
    <x v="0"/>
    <x v="1"/>
    <x v="6"/>
  </r>
  <r>
    <n v="4516500031"/>
    <n v="2958114"/>
    <s v="BOOHUYN ASIA"/>
    <n v="54"/>
    <n v="1258"/>
    <n v="67932"/>
    <x v="27"/>
    <d v="2022-02-21T00:00:00"/>
    <n v="-7"/>
    <x v="2"/>
    <m/>
    <x v="0"/>
    <x v="0"/>
    <x v="1"/>
    <x v="6"/>
  </r>
  <r>
    <n v="4516391375"/>
    <n v="2884301"/>
    <s v="GREEN GROUP"/>
    <n v="510"/>
    <n v="1214"/>
    <n v="619140"/>
    <x v="27"/>
    <d v="2022-02-21T00:00:00"/>
    <n v="-7"/>
    <x v="2"/>
    <m/>
    <x v="0"/>
    <x v="0"/>
    <x v="1"/>
    <x v="6"/>
  </r>
  <r>
    <n v="4516402455"/>
    <n v="1620152"/>
    <s v="GREEN GROUP"/>
    <n v="720"/>
    <n v="1064"/>
    <n v="766080"/>
    <x v="27"/>
    <d v="2022-02-21T00:00:00"/>
    <n v="-7"/>
    <x v="2"/>
    <m/>
    <x v="0"/>
    <x v="0"/>
    <x v="1"/>
    <x v="6"/>
  </r>
  <r>
    <n v="4516969105"/>
    <n v="4403290"/>
    <s v="GREEN GROUP"/>
    <n v="368"/>
    <n v="1312"/>
    <n v="482816"/>
    <x v="13"/>
    <d v="2022-02-21T00:00:00"/>
    <n v="0"/>
    <x v="3"/>
    <m/>
    <x v="0"/>
    <x v="0"/>
    <x v="1"/>
    <x v="6"/>
  </r>
  <r>
    <n v="4516852137"/>
    <n v="2965279"/>
    <s v="GREEN GROUP"/>
    <n v="132"/>
    <n v="1416"/>
    <n v="186912"/>
    <x v="13"/>
    <d v="2022-02-21T00:00:00"/>
    <n v="0"/>
    <x v="3"/>
    <m/>
    <x v="0"/>
    <x v="0"/>
    <x v="1"/>
    <x v="6"/>
  </r>
  <r>
    <n v="4516855221"/>
    <n v="1620152"/>
    <s v="GREEN GROUP"/>
    <n v="54"/>
    <n v="1156"/>
    <n v="62424"/>
    <x v="13"/>
    <d v="2022-02-21T00:00:00"/>
    <n v="0"/>
    <x v="3"/>
    <m/>
    <x v="0"/>
    <x v="0"/>
    <x v="1"/>
    <x v="6"/>
  </r>
  <r>
    <n v="4516863693"/>
    <n v="2884301"/>
    <s v="GREEN GROUP"/>
    <n v="180"/>
    <n v="1034"/>
    <n v="186120"/>
    <x v="13"/>
    <d v="2022-02-21T00:00:00"/>
    <n v="0"/>
    <x v="3"/>
    <m/>
    <x v="0"/>
    <x v="0"/>
    <x v="1"/>
    <x v="6"/>
  </r>
  <r>
    <n v="4516864007"/>
    <n v="2958114"/>
    <s v="GREEN GROUP"/>
    <n v="156"/>
    <n v="822"/>
    <n v="128232"/>
    <x v="13"/>
    <d v="2022-02-21T00:00:00"/>
    <n v="0"/>
    <x v="3"/>
    <m/>
    <x v="0"/>
    <x v="0"/>
    <x v="1"/>
    <x v="6"/>
  </r>
  <r>
    <n v="4516939529"/>
    <n v="4403290"/>
    <s v="GREEN GROUP"/>
    <n v="48"/>
    <n v="667"/>
    <n v="32016"/>
    <x v="13"/>
    <d v="2022-02-21T00:00:00"/>
    <n v="0"/>
    <x v="3"/>
    <m/>
    <x v="0"/>
    <x v="0"/>
    <x v="1"/>
    <x v="6"/>
  </r>
  <r>
    <n v="4517156349"/>
    <n v="2884301"/>
    <s v="GREEN GROUP"/>
    <n v="60"/>
    <n v="833"/>
    <n v="49980"/>
    <x v="13"/>
    <d v="2022-02-21T00:00:00"/>
    <n v="0"/>
    <x v="3"/>
    <m/>
    <x v="0"/>
    <x v="0"/>
    <x v="1"/>
    <x v="6"/>
  </r>
  <r>
    <n v="4517171848"/>
    <n v="4492204"/>
    <s v="GREEN GROUP"/>
    <n v="120"/>
    <n v="468"/>
    <n v="56160"/>
    <x v="13"/>
    <d v="2022-02-21T00:00:00"/>
    <n v="0"/>
    <x v="3"/>
    <m/>
    <x v="0"/>
    <x v="0"/>
    <x v="1"/>
    <x v="6"/>
  </r>
  <r>
    <n v="4517249851"/>
    <n v="2752324"/>
    <s v="GREEN GROUP"/>
    <n v="300"/>
    <n v="379"/>
    <n v="113700"/>
    <x v="13"/>
    <d v="2022-02-21T00:00:00"/>
    <n v="0"/>
    <x v="3"/>
    <m/>
    <x v="0"/>
    <x v="0"/>
    <x v="1"/>
    <x v="6"/>
  </r>
  <r>
    <n v="4517022768"/>
    <n v="2884301"/>
    <s v="GREEN GROUP"/>
    <n v="330"/>
    <n v="569"/>
    <n v="187770"/>
    <x v="24"/>
    <d v="2022-02-21T00:00:00"/>
    <n v="21"/>
    <x v="0"/>
    <s v="OTHER"/>
    <x v="0"/>
    <x v="0"/>
    <x v="1"/>
    <x v="3"/>
  </r>
  <r>
    <n v="4517608896"/>
    <n v="4062520"/>
    <s v="GREEN GROUP"/>
    <n v="18"/>
    <n v="599"/>
    <n v="10782"/>
    <x v="2"/>
    <d v="2022-02-21T00:00:00"/>
    <n v="70"/>
    <x v="1"/>
    <s v="SUPPLIER"/>
    <x v="1"/>
    <x v="0"/>
    <x v="0"/>
    <x v="1"/>
  </r>
  <r>
    <n v="4516554806"/>
    <n v="4333113"/>
    <s v="GREEN GROUP"/>
    <n v="126"/>
    <n v="1050"/>
    <n v="132300"/>
    <x v="13"/>
    <d v="2022-02-21T00:00:00"/>
    <n v="0"/>
    <x v="3"/>
    <m/>
    <x v="0"/>
    <x v="0"/>
    <x v="1"/>
    <x v="6"/>
  </r>
  <r>
    <n v="4516561493"/>
    <n v="2778106"/>
    <s v="GREEN GROUP"/>
    <n v="840"/>
    <n v="490"/>
    <n v="411600"/>
    <x v="13"/>
    <d v="2022-02-21T00:00:00"/>
    <n v="0"/>
    <x v="3"/>
    <m/>
    <x v="0"/>
    <x v="0"/>
    <x v="1"/>
    <x v="6"/>
  </r>
  <r>
    <n v="4516821481"/>
    <n v="2044651"/>
    <s v="GREEN GROUP"/>
    <n v="108000"/>
    <n v="1231"/>
    <n v="132948000"/>
    <x v="13"/>
    <d v="2022-02-21T00:00:00"/>
    <n v="0"/>
    <x v="3"/>
    <m/>
    <x v="0"/>
    <x v="0"/>
    <x v="1"/>
    <x v="6"/>
  </r>
  <r>
    <n v="4517381903"/>
    <n v="4333114"/>
    <s v="GREEN GROUP"/>
    <n v="420"/>
    <n v="1048"/>
    <n v="440160"/>
    <x v="13"/>
    <d v="2022-02-21T00:00:00"/>
    <n v="0"/>
    <x v="3"/>
    <m/>
    <x v="0"/>
    <x v="0"/>
    <x v="1"/>
    <x v="6"/>
  </r>
  <r>
    <n v="4516869603"/>
    <n v="2663481"/>
    <s v="GREEN GROUP"/>
    <n v="90"/>
    <n v="1165"/>
    <n v="104850"/>
    <x v="13"/>
    <d v="2022-02-21T00:00:00"/>
    <n v="0"/>
    <x v="3"/>
    <m/>
    <x v="0"/>
    <x v="0"/>
    <x v="1"/>
    <x v="6"/>
  </r>
  <r>
    <n v="4516552208"/>
    <n v="4455906"/>
    <s v="GREEN GROUP"/>
    <n v="156"/>
    <n v="1377"/>
    <n v="214812"/>
    <x v="13"/>
    <d v="2022-02-21T00:00:00"/>
    <n v="0"/>
    <x v="3"/>
    <m/>
    <x v="0"/>
    <x v="0"/>
    <x v="1"/>
    <x v="6"/>
  </r>
  <r>
    <n v="4516876222"/>
    <n v="2663481"/>
    <s v="GREEN GROUP"/>
    <n v="675"/>
    <n v="1174"/>
    <n v="792450"/>
    <x v="13"/>
    <d v="2022-02-21T00:00:00"/>
    <n v="0"/>
    <x v="3"/>
    <m/>
    <x v="0"/>
    <x v="0"/>
    <x v="1"/>
    <x v="6"/>
  </r>
  <r>
    <n v="4516828675"/>
    <n v="4455281"/>
    <s v="GREEN GROUP"/>
    <n v="1800"/>
    <n v="582"/>
    <n v="1047600"/>
    <x v="13"/>
    <d v="2022-02-21T00:00:00"/>
    <n v="0"/>
    <x v="3"/>
    <m/>
    <x v="0"/>
    <x v="0"/>
    <x v="1"/>
    <x v="6"/>
  </r>
  <r>
    <n v="4516964360"/>
    <n v="4455280"/>
    <s v="GREEN GROUP"/>
    <n v="270"/>
    <n v="798"/>
    <n v="215460"/>
    <x v="13"/>
    <d v="2022-02-21T00:00:00"/>
    <n v="0"/>
    <x v="3"/>
    <m/>
    <x v="0"/>
    <x v="0"/>
    <x v="1"/>
    <x v="6"/>
  </r>
  <r>
    <n v="4516876143"/>
    <n v="2778106"/>
    <s v="GREEN GROUP"/>
    <n v="132"/>
    <n v="1172"/>
    <n v="154704"/>
    <x v="13"/>
    <d v="2022-02-21T00:00:00"/>
    <n v="0"/>
    <x v="3"/>
    <m/>
    <x v="0"/>
    <x v="0"/>
    <x v="1"/>
    <x v="6"/>
  </r>
  <r>
    <n v="4516951930"/>
    <n v="4454507"/>
    <s v="GREEN GROUP"/>
    <n v="900"/>
    <n v="736"/>
    <n v="662400"/>
    <x v="13"/>
    <d v="2022-02-21T00:00:00"/>
    <n v="0"/>
    <x v="3"/>
    <m/>
    <x v="0"/>
    <x v="0"/>
    <x v="1"/>
    <x v="6"/>
  </r>
  <r>
    <n v="4516876234"/>
    <n v="2765851"/>
    <s v="GREEN GROUP"/>
    <n v="816"/>
    <n v="536"/>
    <n v="437376"/>
    <x v="13"/>
    <d v="2022-02-21T00:00:00"/>
    <n v="0"/>
    <x v="3"/>
    <m/>
    <x v="0"/>
    <x v="0"/>
    <x v="1"/>
    <x v="6"/>
  </r>
  <r>
    <n v="4516557148"/>
    <n v="4013305"/>
    <s v="GREEN GROUP"/>
    <n v="396"/>
    <n v="777"/>
    <n v="307692"/>
    <x v="13"/>
    <d v="2022-02-21T00:00:00"/>
    <n v="0"/>
    <x v="3"/>
    <m/>
    <x v="0"/>
    <x v="0"/>
    <x v="1"/>
    <x v="6"/>
  </r>
  <r>
    <n v="4516869211"/>
    <n v="2162034"/>
    <s v="GREEN GROUP"/>
    <n v="60"/>
    <n v="881"/>
    <n v="52860"/>
    <x v="13"/>
    <d v="2022-02-21T00:00:00"/>
    <n v="0"/>
    <x v="3"/>
    <m/>
    <x v="0"/>
    <x v="0"/>
    <x v="1"/>
    <x v="6"/>
  </r>
  <r>
    <n v="4516964371"/>
    <n v="4455281"/>
    <s v="GREEN GROUP"/>
    <n v="1800"/>
    <n v="392"/>
    <n v="705600"/>
    <x v="13"/>
    <d v="2022-02-21T00:00:00"/>
    <n v="0"/>
    <x v="3"/>
    <m/>
    <x v="0"/>
    <x v="0"/>
    <x v="1"/>
    <x v="6"/>
  </r>
  <r>
    <n v="4516873050"/>
    <n v="4455298"/>
    <s v="GREEN GROUP"/>
    <n v="720"/>
    <n v="1142"/>
    <n v="822240"/>
    <x v="13"/>
    <d v="2022-02-21T00:00:00"/>
    <n v="0"/>
    <x v="3"/>
    <m/>
    <x v="0"/>
    <x v="0"/>
    <x v="1"/>
    <x v="6"/>
  </r>
  <r>
    <n v="4516559319"/>
    <n v="4333114"/>
    <s v="GREEN GROUP"/>
    <n v="126"/>
    <n v="523"/>
    <n v="65898"/>
    <x v="13"/>
    <d v="2022-02-21T00:00:00"/>
    <n v="0"/>
    <x v="3"/>
    <m/>
    <x v="0"/>
    <x v="0"/>
    <x v="1"/>
    <x v="6"/>
  </r>
  <r>
    <n v="4516554934"/>
    <n v="2779817"/>
    <s v="GREEN GROUP"/>
    <n v="1350"/>
    <n v="1439"/>
    <n v="1942650"/>
    <x v="13"/>
    <d v="2022-02-21T00:00:00"/>
    <n v="0"/>
    <x v="3"/>
    <m/>
    <x v="0"/>
    <x v="0"/>
    <x v="1"/>
    <x v="6"/>
  </r>
  <r>
    <n v="4516537990"/>
    <n v="2487053"/>
    <s v="GREEN GROUP"/>
    <n v="2970"/>
    <n v="1251"/>
    <n v="3715470"/>
    <x v="13"/>
    <d v="2022-02-21T00:00:00"/>
    <n v="0"/>
    <x v="3"/>
    <m/>
    <x v="0"/>
    <x v="0"/>
    <x v="1"/>
    <x v="6"/>
  </r>
  <r>
    <n v="4516826888"/>
    <n v="2162035"/>
    <s v="GREEN GROUP"/>
    <n v="60"/>
    <n v="302"/>
    <n v="18120"/>
    <x v="13"/>
    <d v="2022-02-21T00:00:00"/>
    <n v="0"/>
    <x v="3"/>
    <m/>
    <x v="0"/>
    <x v="0"/>
    <x v="1"/>
    <x v="6"/>
  </r>
  <r>
    <n v="4516873045"/>
    <n v="4455906"/>
    <s v="GREEN GROUP"/>
    <n v="84"/>
    <n v="908"/>
    <n v="76272"/>
    <x v="13"/>
    <d v="2022-02-21T00:00:00"/>
    <n v="0"/>
    <x v="3"/>
    <m/>
    <x v="0"/>
    <x v="0"/>
    <x v="1"/>
    <x v="6"/>
  </r>
  <r>
    <n v="4516780531"/>
    <n v="2765851"/>
    <s v="GREEN GROUP"/>
    <n v="1232"/>
    <n v="778"/>
    <n v="958496"/>
    <x v="13"/>
    <d v="2022-02-21T00:00:00"/>
    <n v="0"/>
    <x v="3"/>
    <m/>
    <x v="0"/>
    <x v="0"/>
    <x v="1"/>
    <x v="6"/>
  </r>
  <r>
    <n v="4516644563"/>
    <n v="4455299"/>
    <s v="GREEN GROUP"/>
    <n v="345"/>
    <n v="1099"/>
    <n v="379155"/>
    <x v="13"/>
    <d v="2022-02-21T00:00:00"/>
    <n v="0"/>
    <x v="3"/>
    <m/>
    <x v="0"/>
    <x v="0"/>
    <x v="1"/>
    <x v="6"/>
  </r>
  <r>
    <n v="4517251567"/>
    <n v="2487053"/>
    <s v="GREEN GROUP"/>
    <n v="3330"/>
    <n v="496"/>
    <n v="1651680"/>
    <x v="13"/>
    <d v="2022-02-21T00:00:00"/>
    <n v="0"/>
    <x v="3"/>
    <m/>
    <x v="0"/>
    <x v="0"/>
    <x v="1"/>
    <x v="6"/>
  </r>
  <r>
    <n v="4517585169"/>
    <n v="2779823"/>
    <s v="GREEN GROUP"/>
    <n v="5220"/>
    <n v="376"/>
    <n v="1962720"/>
    <x v="13"/>
    <d v="2022-02-21T00:00:00"/>
    <n v="0"/>
    <x v="3"/>
    <m/>
    <x v="0"/>
    <x v="0"/>
    <x v="1"/>
    <x v="6"/>
  </r>
  <r>
    <n v="4516718929"/>
    <n v="2487053"/>
    <s v="GREEN GROUP"/>
    <n v="5040"/>
    <n v="548"/>
    <n v="2761920"/>
    <x v="13"/>
    <d v="2022-02-21T00:00:00"/>
    <n v="0"/>
    <x v="3"/>
    <m/>
    <x v="0"/>
    <x v="0"/>
    <x v="1"/>
    <x v="6"/>
  </r>
  <r>
    <n v="4516819745"/>
    <n v="4454507"/>
    <s v="GREEN GROUP"/>
    <n v="960"/>
    <n v="1185"/>
    <n v="1137600"/>
    <x v="13"/>
    <d v="2022-02-21T00:00:00"/>
    <n v="0"/>
    <x v="3"/>
    <m/>
    <x v="0"/>
    <x v="0"/>
    <x v="1"/>
    <x v="6"/>
  </r>
  <r>
    <n v="4517127671"/>
    <n v="4287388"/>
    <s v="GREEN GROUP"/>
    <n v="96"/>
    <n v="804"/>
    <n v="77184"/>
    <x v="13"/>
    <d v="2022-02-21T00:00:00"/>
    <n v="0"/>
    <x v="3"/>
    <m/>
    <x v="0"/>
    <x v="0"/>
    <x v="1"/>
    <x v="6"/>
  </r>
  <r>
    <n v="4516825017"/>
    <n v="4455280"/>
    <s v="GREEN GROUP"/>
    <n v="240"/>
    <n v="1409"/>
    <n v="338160"/>
    <x v="13"/>
    <d v="2022-02-21T00:00:00"/>
    <n v="0"/>
    <x v="3"/>
    <m/>
    <x v="0"/>
    <x v="0"/>
    <x v="1"/>
    <x v="6"/>
  </r>
  <r>
    <n v="4517255403"/>
    <n v="2778106"/>
    <s v="GREEN GROUP"/>
    <n v="324"/>
    <n v="478"/>
    <n v="154872"/>
    <x v="13"/>
    <d v="2022-02-21T00:00:00"/>
    <n v="0"/>
    <x v="3"/>
    <m/>
    <x v="0"/>
    <x v="0"/>
    <x v="1"/>
    <x v="6"/>
  </r>
  <r>
    <n v="4516709291"/>
    <n v="2663481"/>
    <s v="GREEN GROUP"/>
    <n v="135"/>
    <n v="1395"/>
    <n v="188325"/>
    <x v="13"/>
    <d v="2022-02-21T00:00:00"/>
    <n v="0"/>
    <x v="3"/>
    <m/>
    <x v="0"/>
    <x v="0"/>
    <x v="1"/>
    <x v="6"/>
  </r>
  <r>
    <n v="4516563856"/>
    <n v="4333116"/>
    <s v="GREEN GROUP"/>
    <n v="84"/>
    <n v="1182"/>
    <n v="99288"/>
    <x v="36"/>
    <d v="2022-02-21T00:00:00"/>
    <n v="14"/>
    <x v="0"/>
    <s v="OTHER"/>
    <x v="0"/>
    <x v="0"/>
    <x v="1"/>
    <x v="3"/>
  </r>
  <r>
    <n v="4517237538"/>
    <n v="2778106"/>
    <s v="GREEN GROUP"/>
    <n v="108"/>
    <n v="980"/>
    <n v="105840"/>
    <x v="13"/>
    <d v="2022-02-21T00:00:00"/>
    <n v="0"/>
    <x v="3"/>
    <m/>
    <x v="0"/>
    <x v="0"/>
    <x v="1"/>
    <x v="6"/>
  </r>
  <r>
    <n v="4516643553"/>
    <n v="2765851"/>
    <s v="GREEN GROUP"/>
    <n v="64"/>
    <n v="951"/>
    <n v="60864"/>
    <x v="27"/>
    <d v="2022-02-21T00:00:00"/>
    <n v="-7"/>
    <x v="2"/>
    <m/>
    <x v="0"/>
    <x v="0"/>
    <x v="1"/>
    <x v="6"/>
  </r>
  <r>
    <n v="4516828665"/>
    <n v="4455280"/>
    <s v="GREEN GROUP"/>
    <n v="240"/>
    <n v="1335"/>
    <n v="320400"/>
    <x v="13"/>
    <d v="2022-02-21T00:00:00"/>
    <n v="0"/>
    <x v="3"/>
    <m/>
    <x v="0"/>
    <x v="0"/>
    <x v="1"/>
    <x v="6"/>
  </r>
  <r>
    <n v="4517513222"/>
    <n v="2162034"/>
    <s v="GREEN GROUP"/>
    <n v="300"/>
    <n v="1231"/>
    <n v="369300"/>
    <x v="13"/>
    <d v="2022-02-21T00:00:00"/>
    <n v="0"/>
    <x v="3"/>
    <m/>
    <x v="0"/>
    <x v="0"/>
    <x v="1"/>
    <x v="6"/>
  </r>
  <r>
    <n v="4516522652"/>
    <n v="4451134"/>
    <s v="GREEN GROUP"/>
    <n v="1224"/>
    <n v="1089"/>
    <n v="1332936"/>
    <x v="13"/>
    <d v="2022-02-22T00:00:00"/>
    <n v="-1"/>
    <x v="3"/>
    <m/>
    <x v="0"/>
    <x v="0"/>
    <x v="1"/>
    <x v="6"/>
  </r>
  <r>
    <n v="4516569779"/>
    <n v="2903189"/>
    <s v="GREEN GROUP"/>
    <n v="720"/>
    <n v="685"/>
    <n v="493200"/>
    <x v="13"/>
    <d v="2022-02-22T00:00:00"/>
    <n v="-1"/>
    <x v="3"/>
    <m/>
    <x v="0"/>
    <x v="0"/>
    <x v="1"/>
    <x v="6"/>
  </r>
  <r>
    <n v="4516437932"/>
    <n v="2903184"/>
    <s v="GREEN GROUP"/>
    <n v="400"/>
    <n v="874"/>
    <n v="349600"/>
    <x v="13"/>
    <d v="2022-02-22T00:00:00"/>
    <n v="-1"/>
    <x v="3"/>
    <m/>
    <x v="0"/>
    <x v="0"/>
    <x v="1"/>
    <x v="6"/>
  </r>
  <r>
    <n v="4516444594"/>
    <n v="2903183"/>
    <s v="GREEN GROUP"/>
    <n v="780"/>
    <n v="650"/>
    <n v="507000"/>
    <x v="13"/>
    <d v="2022-02-22T00:00:00"/>
    <n v="-1"/>
    <x v="3"/>
    <m/>
    <x v="0"/>
    <x v="0"/>
    <x v="1"/>
    <x v="6"/>
  </r>
  <r>
    <n v="4516454305"/>
    <n v="2899944"/>
    <s v="GREEN GROUP"/>
    <n v="2400"/>
    <n v="944"/>
    <n v="2265600"/>
    <x v="13"/>
    <d v="2022-02-22T00:00:00"/>
    <n v="-1"/>
    <x v="3"/>
    <m/>
    <x v="0"/>
    <x v="0"/>
    <x v="1"/>
    <x v="6"/>
  </r>
  <r>
    <n v="4516464324"/>
    <n v="4228041"/>
    <s v="GREEN GROUP"/>
    <n v="2130"/>
    <n v="1005"/>
    <n v="2140650"/>
    <x v="13"/>
    <d v="2022-02-22T00:00:00"/>
    <n v="-1"/>
    <x v="3"/>
    <m/>
    <x v="0"/>
    <x v="0"/>
    <x v="1"/>
    <x v="6"/>
  </r>
  <r>
    <n v="4516558118"/>
    <n v="4228041"/>
    <s v="GREEN GROUP"/>
    <n v="750"/>
    <n v="784"/>
    <n v="588000"/>
    <x v="13"/>
    <d v="2022-02-22T00:00:00"/>
    <n v="-1"/>
    <x v="3"/>
    <m/>
    <x v="0"/>
    <x v="0"/>
    <x v="1"/>
    <x v="6"/>
  </r>
  <r>
    <n v="4516749873"/>
    <n v="4334436"/>
    <s v="GREEN GROUP"/>
    <n v="272"/>
    <n v="591"/>
    <n v="160752"/>
    <x v="24"/>
    <d v="2022-02-22T00:00:00"/>
    <n v="20"/>
    <x v="0"/>
    <s v="OTHER"/>
    <x v="0"/>
    <x v="0"/>
    <x v="1"/>
    <x v="3"/>
  </r>
  <r>
    <n v="4516556694"/>
    <n v="4451134"/>
    <s v="GREEN GROUP"/>
    <n v="160"/>
    <n v="1452"/>
    <n v="232320"/>
    <x v="34"/>
    <d v="2022-02-22T00:00:00"/>
    <n v="27"/>
    <x v="0"/>
    <s v="OTHER"/>
    <x v="0"/>
    <x v="0"/>
    <x v="1"/>
    <x v="3"/>
  </r>
  <r>
    <n v="4516443371"/>
    <n v="4451134"/>
    <s v="GREEN GROUP"/>
    <n v="108"/>
    <n v="633"/>
    <n v="68364"/>
    <x v="34"/>
    <d v="2022-02-22T00:00:00"/>
    <n v="27"/>
    <x v="0"/>
    <s v="OTHER"/>
    <x v="0"/>
    <x v="0"/>
    <x v="1"/>
    <x v="3"/>
  </r>
  <r>
    <n v="4516441639"/>
    <n v="4451121"/>
    <s v="GREEN GROUP"/>
    <n v="730"/>
    <n v="996"/>
    <n v="727080"/>
    <x v="15"/>
    <d v="2022-02-22T00:00:00"/>
    <n v="62"/>
    <x v="0"/>
    <s v="OTHER"/>
    <x v="0"/>
    <x v="0"/>
    <x v="0"/>
    <x v="0"/>
  </r>
  <r>
    <n v="5501181803"/>
    <n v="4196590"/>
    <s v="GREEN GROUP"/>
    <n v="200"/>
    <n v="884"/>
    <n v="176800"/>
    <x v="27"/>
    <d v="2022-02-22T00:00:00"/>
    <n v="-8"/>
    <x v="2"/>
    <m/>
    <x v="0"/>
    <x v="0"/>
    <x v="1"/>
    <x v="6"/>
  </r>
  <r>
    <n v="4516480587"/>
    <n v="2165271"/>
    <s v="GREEN GROUP"/>
    <n v="126"/>
    <n v="1123"/>
    <n v="141498"/>
    <x v="13"/>
    <d v="2022-02-22T00:00:00"/>
    <n v="-1"/>
    <x v="3"/>
    <m/>
    <x v="0"/>
    <x v="0"/>
    <x v="1"/>
    <x v="6"/>
  </r>
  <r>
    <n v="4516344895"/>
    <n v="4327106"/>
    <s v="GREEN GROUP"/>
    <n v="834"/>
    <n v="1344"/>
    <n v="1120896"/>
    <x v="13"/>
    <d v="2022-02-22T00:00:00"/>
    <n v="-1"/>
    <x v="3"/>
    <m/>
    <x v="0"/>
    <x v="0"/>
    <x v="1"/>
    <x v="6"/>
  </r>
  <r>
    <n v="4516345791"/>
    <n v="2165271"/>
    <s v="GREEN GROUP"/>
    <n v="395"/>
    <n v="650"/>
    <n v="256750"/>
    <x v="13"/>
    <d v="2022-02-22T00:00:00"/>
    <n v="-1"/>
    <x v="3"/>
    <m/>
    <x v="0"/>
    <x v="0"/>
    <x v="1"/>
    <x v="6"/>
  </r>
  <r>
    <n v="4516368969"/>
    <n v="4327058"/>
    <s v="BOOHUYN ASIA"/>
    <n v="25"/>
    <n v="882"/>
    <n v="22050"/>
    <x v="6"/>
    <d v="2022-02-22T00:00:00"/>
    <n v="104"/>
    <x v="0"/>
    <s v="OTHER"/>
    <x v="0"/>
    <x v="0"/>
    <x v="0"/>
    <x v="2"/>
  </r>
  <r>
    <n v="4516420950"/>
    <n v="4492204"/>
    <s v="GREEN GROUP"/>
    <n v="2916"/>
    <n v="708"/>
    <n v="2064528"/>
    <x v="13"/>
    <d v="2022-02-22T00:00:00"/>
    <n v="-1"/>
    <x v="3"/>
    <m/>
    <x v="0"/>
    <x v="0"/>
    <x v="1"/>
    <x v="6"/>
  </r>
  <r>
    <n v="4516497785"/>
    <n v="2965279"/>
    <s v="GREEN GROUP"/>
    <n v="660"/>
    <n v="1469"/>
    <n v="969540"/>
    <x v="13"/>
    <d v="2022-02-22T00:00:00"/>
    <n v="-1"/>
    <x v="3"/>
    <m/>
    <x v="0"/>
    <x v="0"/>
    <x v="1"/>
    <x v="6"/>
  </r>
  <r>
    <n v="4516403176"/>
    <n v="4455280"/>
    <s v="GREEN GROUP"/>
    <n v="240"/>
    <n v="1366"/>
    <n v="327840"/>
    <x v="13"/>
    <d v="2022-02-22T00:00:00"/>
    <n v="-1"/>
    <x v="3"/>
    <m/>
    <x v="0"/>
    <x v="0"/>
    <x v="1"/>
    <x v="6"/>
  </r>
  <r>
    <n v="4516745037"/>
    <n v="4455280"/>
    <s v="GREEN GROUP"/>
    <n v="240"/>
    <n v="1144"/>
    <n v="274560"/>
    <x v="13"/>
    <d v="2022-02-22T00:00:00"/>
    <n v="-1"/>
    <x v="3"/>
    <m/>
    <x v="0"/>
    <x v="0"/>
    <x v="1"/>
    <x v="6"/>
  </r>
  <r>
    <n v="5501183349"/>
    <n v="4454507"/>
    <s v="GREEN GROUP"/>
    <n v="720"/>
    <n v="440"/>
    <n v="316800"/>
    <x v="27"/>
    <d v="2022-02-22T00:00:00"/>
    <n v="-8"/>
    <x v="2"/>
    <m/>
    <x v="0"/>
    <x v="0"/>
    <x v="1"/>
    <x v="6"/>
  </r>
  <r>
    <n v="4516345280"/>
    <n v="2779823"/>
    <s v="GREEN GROUP"/>
    <n v="6120"/>
    <n v="1098"/>
    <n v="6719760"/>
    <x v="13"/>
    <d v="2022-02-22T00:00:00"/>
    <n v="-1"/>
    <x v="3"/>
    <m/>
    <x v="0"/>
    <x v="0"/>
    <x v="1"/>
    <x v="6"/>
  </r>
  <r>
    <n v="4516383470"/>
    <n v="4455281"/>
    <s v="GREEN GROUP"/>
    <n v="2160"/>
    <n v="1421"/>
    <n v="3069360"/>
    <x v="13"/>
    <d v="2022-02-22T00:00:00"/>
    <n v="-1"/>
    <x v="3"/>
    <m/>
    <x v="0"/>
    <x v="0"/>
    <x v="1"/>
    <x v="6"/>
  </r>
  <r>
    <n v="4516419555"/>
    <n v="4335235"/>
    <s v="GREEN GROUP"/>
    <n v="480"/>
    <n v="1078"/>
    <n v="517440"/>
    <x v="41"/>
    <d v="2022-02-22T00:00:00"/>
    <n v="1"/>
    <x v="3"/>
    <m/>
    <x v="0"/>
    <x v="0"/>
    <x v="1"/>
    <x v="6"/>
  </r>
  <r>
    <n v="4517038602"/>
    <n v="2778106"/>
    <s v="GREEN GROUP"/>
    <n v="360"/>
    <n v="330"/>
    <n v="118800"/>
    <x v="29"/>
    <d v="2022-02-22T00:00:00"/>
    <n v="-5"/>
    <x v="2"/>
    <m/>
    <x v="0"/>
    <x v="0"/>
    <x v="1"/>
    <x v="6"/>
  </r>
  <r>
    <n v="4516649255"/>
    <n v="4013305"/>
    <s v="GREEN GROUP"/>
    <n v="180"/>
    <n v="501"/>
    <n v="90180"/>
    <x v="13"/>
    <d v="2022-02-22T00:00:00"/>
    <n v="-1"/>
    <x v="3"/>
    <m/>
    <x v="0"/>
    <x v="0"/>
    <x v="1"/>
    <x v="6"/>
  </r>
  <r>
    <n v="4516862884"/>
    <n v="2765851"/>
    <s v="GREEN GROUP"/>
    <n v="96"/>
    <n v="325"/>
    <n v="31200"/>
    <x v="13"/>
    <d v="2022-02-22T00:00:00"/>
    <n v="-1"/>
    <x v="3"/>
    <m/>
    <x v="0"/>
    <x v="0"/>
    <x v="1"/>
    <x v="6"/>
  </r>
  <r>
    <n v="4517052044"/>
    <n v="4333114"/>
    <s v="GREEN GROUP"/>
    <n v="315"/>
    <n v="446"/>
    <n v="140490"/>
    <x v="38"/>
    <d v="2022-02-22T00:00:00"/>
    <n v="16"/>
    <x v="0"/>
    <s v="OTHER"/>
    <x v="0"/>
    <x v="0"/>
    <x v="1"/>
    <x v="3"/>
  </r>
  <r>
    <n v="4516396501"/>
    <n v="4335239"/>
    <s v="GREEN GROUP"/>
    <n v="75"/>
    <n v="587"/>
    <n v="44025"/>
    <x v="13"/>
    <d v="2022-02-22T00:00:00"/>
    <n v="-1"/>
    <x v="3"/>
    <m/>
    <x v="0"/>
    <x v="0"/>
    <x v="1"/>
    <x v="6"/>
  </r>
  <r>
    <n v="4517019876"/>
    <n v="4333113"/>
    <s v="GREEN GROUP"/>
    <n v="273"/>
    <n v="440"/>
    <n v="120120"/>
    <x v="24"/>
    <d v="2022-02-22T00:00:00"/>
    <n v="20"/>
    <x v="0"/>
    <s v="OTHER"/>
    <x v="0"/>
    <x v="0"/>
    <x v="1"/>
    <x v="3"/>
  </r>
  <r>
    <n v="4516397297"/>
    <n v="4454506"/>
    <s v="GREEN GROUP"/>
    <n v="720"/>
    <n v="1479"/>
    <n v="1064880"/>
    <x v="13"/>
    <d v="2022-02-22T00:00:00"/>
    <n v="-1"/>
    <x v="3"/>
    <m/>
    <x v="0"/>
    <x v="0"/>
    <x v="1"/>
    <x v="6"/>
  </r>
  <r>
    <n v="4516656707"/>
    <n v="4455298"/>
    <s v="GREEN GROUP"/>
    <n v="210"/>
    <n v="1306"/>
    <n v="274260"/>
    <x v="13"/>
    <d v="2022-02-22T00:00:00"/>
    <n v="-1"/>
    <x v="3"/>
    <m/>
    <x v="0"/>
    <x v="0"/>
    <x v="1"/>
    <x v="6"/>
  </r>
  <r>
    <n v="4516389431"/>
    <n v="4455299"/>
    <s v="GREEN GROUP"/>
    <n v="735"/>
    <n v="479"/>
    <n v="352065"/>
    <x v="13"/>
    <d v="2022-02-22T00:00:00"/>
    <n v="-1"/>
    <x v="3"/>
    <m/>
    <x v="0"/>
    <x v="0"/>
    <x v="1"/>
    <x v="6"/>
  </r>
  <r>
    <n v="4517012112"/>
    <n v="4333116"/>
    <s v="GREEN GROUP"/>
    <n v="1806"/>
    <n v="1440"/>
    <n v="2600640"/>
    <x v="15"/>
    <d v="2022-02-22T00:00:00"/>
    <n v="62"/>
    <x v="0"/>
    <s v="OTHER"/>
    <x v="0"/>
    <x v="0"/>
    <x v="0"/>
    <x v="0"/>
  </r>
  <r>
    <n v="4516704315"/>
    <n v="4013297"/>
    <s v="GREEN GROUP"/>
    <n v="180"/>
    <n v="1087"/>
    <n v="195660"/>
    <x v="13"/>
    <d v="2022-02-22T00:00:00"/>
    <n v="-1"/>
    <x v="3"/>
    <m/>
    <x v="0"/>
    <x v="0"/>
    <x v="1"/>
    <x v="6"/>
  </r>
  <r>
    <n v="4516663097"/>
    <n v="4335235"/>
    <s v="GREEN GROUP"/>
    <n v="120"/>
    <n v="1053"/>
    <n v="126360"/>
    <x v="13"/>
    <d v="2022-02-22T00:00:00"/>
    <n v="-1"/>
    <x v="3"/>
    <m/>
    <x v="0"/>
    <x v="0"/>
    <x v="1"/>
    <x v="6"/>
  </r>
  <r>
    <n v="4516508631"/>
    <n v="2556834"/>
    <s v="BOOHUYN ASIA"/>
    <n v="24"/>
    <n v="937"/>
    <n v="22488"/>
    <x v="27"/>
    <d v="2022-02-23T00:00:00"/>
    <n v="-9"/>
    <x v="2"/>
    <m/>
    <x v="0"/>
    <x v="0"/>
    <x v="1"/>
    <x v="6"/>
  </r>
  <r>
    <n v="4516673610"/>
    <n v="2165271"/>
    <s v="GREEN GROUP"/>
    <n v="268"/>
    <n v="753"/>
    <n v="201804"/>
    <x v="27"/>
    <d v="2022-02-23T00:00:00"/>
    <n v="-9"/>
    <x v="2"/>
    <m/>
    <x v="0"/>
    <x v="0"/>
    <x v="1"/>
    <x v="6"/>
  </r>
  <r>
    <n v="4516674710"/>
    <n v="2779817"/>
    <s v="GREEN GROUP"/>
    <n v="270"/>
    <n v="779"/>
    <n v="210330"/>
    <x v="27"/>
    <d v="2022-02-23T00:00:00"/>
    <n v="-9"/>
    <x v="2"/>
    <m/>
    <x v="0"/>
    <x v="0"/>
    <x v="1"/>
    <x v="6"/>
  </r>
  <r>
    <n v="4516646162"/>
    <n v="4013293"/>
    <s v="GREEN GROUP"/>
    <n v="225"/>
    <n v="396"/>
    <n v="89100"/>
    <x v="27"/>
    <d v="2022-02-23T00:00:00"/>
    <n v="-9"/>
    <x v="2"/>
    <m/>
    <x v="0"/>
    <x v="0"/>
    <x v="1"/>
    <x v="6"/>
  </r>
  <r>
    <n v="4516702728"/>
    <n v="2778106"/>
    <s v="GREEN GROUP"/>
    <n v="252"/>
    <n v="1020"/>
    <n v="257040"/>
    <x v="27"/>
    <d v="2022-02-23T00:00:00"/>
    <n v="-9"/>
    <x v="2"/>
    <m/>
    <x v="0"/>
    <x v="0"/>
    <x v="1"/>
    <x v="6"/>
  </r>
  <r>
    <n v="4516564817"/>
    <n v="2899634"/>
    <s v="GREEN GROUP"/>
    <n v="640"/>
    <n v="1012"/>
    <n v="647680"/>
    <x v="29"/>
    <d v="2022-02-24T00:00:00"/>
    <n v="-7"/>
    <x v="2"/>
    <m/>
    <x v="0"/>
    <x v="0"/>
    <x v="1"/>
    <x v="6"/>
  </r>
  <r>
    <n v="4516876094"/>
    <n v="2903184"/>
    <s v="GREEN GROUP"/>
    <n v="220"/>
    <n v="1239"/>
    <n v="272580"/>
    <x v="28"/>
    <d v="2022-02-24T00:00:00"/>
    <n v="0"/>
    <x v="3"/>
    <m/>
    <x v="0"/>
    <x v="0"/>
    <x v="1"/>
    <x v="6"/>
  </r>
  <r>
    <n v="4516876080"/>
    <n v="4228041"/>
    <s v="GREEN GROUP"/>
    <n v="2400"/>
    <n v="1083"/>
    <n v="2599200"/>
    <x v="28"/>
    <d v="2022-02-24T00:00:00"/>
    <n v="0"/>
    <x v="3"/>
    <m/>
    <x v="0"/>
    <x v="0"/>
    <x v="1"/>
    <x v="6"/>
  </r>
  <r>
    <n v="4516876083"/>
    <n v="2903183"/>
    <s v="GREEN GROUP"/>
    <n v="1140"/>
    <n v="343"/>
    <n v="391020"/>
    <x v="28"/>
    <d v="2022-02-24T00:00:00"/>
    <n v="0"/>
    <x v="3"/>
    <m/>
    <x v="0"/>
    <x v="0"/>
    <x v="1"/>
    <x v="6"/>
  </r>
  <r>
    <n v="4516876105"/>
    <n v="2899944"/>
    <s v="GREEN GROUP"/>
    <n v="2064"/>
    <n v="1360"/>
    <n v="2807040"/>
    <x v="28"/>
    <d v="2022-02-24T00:00:00"/>
    <n v="0"/>
    <x v="3"/>
    <m/>
    <x v="0"/>
    <x v="0"/>
    <x v="1"/>
    <x v="6"/>
  </r>
  <r>
    <n v="4516876109"/>
    <n v="2899945"/>
    <s v="GREEN GROUP"/>
    <n v="480"/>
    <n v="559"/>
    <n v="268320"/>
    <x v="28"/>
    <d v="2022-02-24T00:00:00"/>
    <n v="0"/>
    <x v="3"/>
    <m/>
    <x v="0"/>
    <x v="0"/>
    <x v="1"/>
    <x v="6"/>
  </r>
  <r>
    <n v="4516876129"/>
    <n v="2899635"/>
    <s v="GREEN GROUP"/>
    <n v="320"/>
    <n v="449"/>
    <n v="143680"/>
    <x v="28"/>
    <d v="2022-02-24T00:00:00"/>
    <n v="0"/>
    <x v="3"/>
    <m/>
    <x v="0"/>
    <x v="0"/>
    <x v="1"/>
    <x v="6"/>
  </r>
  <r>
    <n v="4516876130"/>
    <n v="2989761"/>
    <s v="GREEN GROUP"/>
    <n v="320"/>
    <n v="1017"/>
    <n v="325440"/>
    <x v="28"/>
    <d v="2022-02-24T00:00:00"/>
    <n v="0"/>
    <x v="3"/>
    <m/>
    <x v="0"/>
    <x v="0"/>
    <x v="1"/>
    <x v="6"/>
  </r>
  <r>
    <n v="4516876165"/>
    <n v="2899631"/>
    <s v="GREEN GROUP"/>
    <n v="320"/>
    <n v="1126"/>
    <n v="360320"/>
    <x v="28"/>
    <d v="2022-02-24T00:00:00"/>
    <n v="0"/>
    <x v="3"/>
    <m/>
    <x v="0"/>
    <x v="0"/>
    <x v="1"/>
    <x v="6"/>
  </r>
  <r>
    <n v="4516521080"/>
    <n v="2899632"/>
    <s v="GREEN GROUP"/>
    <n v="480"/>
    <n v="884"/>
    <n v="424320"/>
    <x v="28"/>
    <d v="2022-02-24T00:00:00"/>
    <n v="0"/>
    <x v="3"/>
    <m/>
    <x v="0"/>
    <x v="0"/>
    <x v="1"/>
    <x v="6"/>
  </r>
  <r>
    <n v="4516522651"/>
    <n v="2899631"/>
    <s v="GREEN GROUP"/>
    <n v="640"/>
    <n v="747"/>
    <n v="478080"/>
    <x v="28"/>
    <d v="2022-02-24T00:00:00"/>
    <n v="0"/>
    <x v="3"/>
    <m/>
    <x v="0"/>
    <x v="0"/>
    <x v="1"/>
    <x v="6"/>
  </r>
  <r>
    <n v="4516524989"/>
    <n v="2989761"/>
    <s v="GREEN GROUP"/>
    <n v="320"/>
    <n v="763"/>
    <n v="244160"/>
    <x v="28"/>
    <d v="2022-02-24T00:00:00"/>
    <n v="0"/>
    <x v="3"/>
    <m/>
    <x v="0"/>
    <x v="0"/>
    <x v="1"/>
    <x v="6"/>
  </r>
  <r>
    <n v="4517577287"/>
    <n v="2989761"/>
    <s v="GREEN GROUP"/>
    <n v="320"/>
    <n v="990"/>
    <n v="316800"/>
    <x v="28"/>
    <d v="2022-02-24T00:00:00"/>
    <n v="0"/>
    <x v="3"/>
    <m/>
    <x v="0"/>
    <x v="0"/>
    <x v="1"/>
    <x v="6"/>
  </r>
  <r>
    <n v="4516876151"/>
    <n v="4334436"/>
    <s v="GREEN GROUP"/>
    <n v="1136"/>
    <n v="859"/>
    <n v="975824"/>
    <x v="36"/>
    <d v="2022-02-24T00:00:00"/>
    <n v="11"/>
    <x v="0"/>
    <s v="OTHER"/>
    <x v="0"/>
    <x v="0"/>
    <x v="1"/>
    <x v="3"/>
  </r>
  <r>
    <n v="4516555567"/>
    <n v="4334436"/>
    <s v="GREEN GROUP"/>
    <n v="752"/>
    <n v="481"/>
    <n v="361712"/>
    <x v="36"/>
    <d v="2022-02-24T00:00:00"/>
    <n v="11"/>
    <x v="0"/>
    <s v="OTHER"/>
    <x v="0"/>
    <x v="0"/>
    <x v="1"/>
    <x v="3"/>
  </r>
  <r>
    <n v="4516565357"/>
    <n v="4451134"/>
    <s v="GREEN GROUP"/>
    <n v="32"/>
    <n v="1422"/>
    <n v="45504"/>
    <x v="34"/>
    <d v="2022-02-24T00:00:00"/>
    <n v="25"/>
    <x v="0"/>
    <s v="OTHER"/>
    <x v="0"/>
    <x v="0"/>
    <x v="1"/>
    <x v="3"/>
  </r>
  <r>
    <n v="4517609184"/>
    <n v="4196590"/>
    <s v="GREEN GROUP"/>
    <n v="800"/>
    <n v="1279"/>
    <n v="1023200"/>
    <x v="28"/>
    <d v="2022-02-24T00:00:00"/>
    <n v="0"/>
    <x v="3"/>
    <m/>
    <x v="0"/>
    <x v="0"/>
    <x v="1"/>
    <x v="6"/>
  </r>
  <r>
    <n v="4517612299"/>
    <n v="2461389"/>
    <s v="GREEN GROUP"/>
    <n v="1000"/>
    <n v="525"/>
    <n v="525000"/>
    <x v="28"/>
    <d v="2022-02-24T00:00:00"/>
    <n v="0"/>
    <x v="3"/>
    <m/>
    <x v="0"/>
    <x v="0"/>
    <x v="1"/>
    <x v="6"/>
  </r>
  <r>
    <n v="4516406463"/>
    <n v="2467687"/>
    <s v="GREEN GROUP"/>
    <n v="1845"/>
    <n v="489"/>
    <n v="902205"/>
    <x v="28"/>
    <d v="2022-02-24T00:00:00"/>
    <n v="0"/>
    <x v="3"/>
    <m/>
    <x v="0"/>
    <x v="0"/>
    <x v="1"/>
    <x v="6"/>
  </r>
  <r>
    <n v="4516407667"/>
    <n v="2758193"/>
    <s v="GREEN GROUP"/>
    <n v="57"/>
    <n v="1197"/>
    <n v="68229"/>
    <x v="28"/>
    <d v="2022-02-24T00:00:00"/>
    <n v="0"/>
    <x v="3"/>
    <m/>
    <x v="0"/>
    <x v="0"/>
    <x v="1"/>
    <x v="6"/>
  </r>
  <r>
    <n v="4516413155"/>
    <n v="2758193"/>
    <s v="GREEN GROUP"/>
    <n v="639"/>
    <n v="410"/>
    <n v="261990"/>
    <x v="28"/>
    <d v="2022-02-24T00:00:00"/>
    <n v="0"/>
    <x v="3"/>
    <m/>
    <x v="0"/>
    <x v="0"/>
    <x v="1"/>
    <x v="6"/>
  </r>
  <r>
    <n v="4517114149"/>
    <n v="2758193"/>
    <s v="GREEN GROUP"/>
    <n v="36"/>
    <n v="1369"/>
    <n v="49284"/>
    <x v="28"/>
    <d v="2022-02-24T00:00:00"/>
    <n v="0"/>
    <x v="3"/>
    <m/>
    <x v="0"/>
    <x v="0"/>
    <x v="1"/>
    <x v="6"/>
  </r>
  <r>
    <n v="4517261422"/>
    <n v="2758193"/>
    <s v="GREEN GROUP"/>
    <n v="39"/>
    <n v="505"/>
    <n v="19695"/>
    <x v="28"/>
    <d v="2022-02-24T00:00:00"/>
    <n v="0"/>
    <x v="3"/>
    <m/>
    <x v="0"/>
    <x v="0"/>
    <x v="1"/>
    <x v="6"/>
  </r>
  <r>
    <n v="4517383906"/>
    <n v="2467687"/>
    <s v="GREEN GROUP"/>
    <n v="45"/>
    <n v="812"/>
    <n v="36540"/>
    <x v="28"/>
    <d v="2022-02-24T00:00:00"/>
    <n v="0"/>
    <x v="3"/>
    <m/>
    <x v="0"/>
    <x v="0"/>
    <x v="1"/>
    <x v="6"/>
  </r>
  <r>
    <n v="4517409087"/>
    <n v="2467687"/>
    <s v="GREEN GROUP"/>
    <n v="30"/>
    <n v="372"/>
    <n v="11160"/>
    <x v="28"/>
    <d v="2022-02-24T00:00:00"/>
    <n v="0"/>
    <x v="3"/>
    <m/>
    <x v="0"/>
    <x v="0"/>
    <x v="1"/>
    <x v="6"/>
  </r>
  <r>
    <n v="4516381503"/>
    <n v="1620152"/>
    <s v="GREEN GROUP"/>
    <n v="2736"/>
    <n v="1103"/>
    <n v="3017808"/>
    <x v="27"/>
    <d v="2022-02-24T00:00:00"/>
    <n v="-10"/>
    <x v="2"/>
    <m/>
    <x v="0"/>
    <x v="0"/>
    <x v="1"/>
    <x v="6"/>
  </r>
  <r>
    <n v="4517256888"/>
    <n v="4492201"/>
    <s v="GREEN GROUP"/>
    <n v="3276"/>
    <n v="1461"/>
    <n v="4786236"/>
    <x v="28"/>
    <d v="2022-02-24T00:00:00"/>
    <n v="0"/>
    <x v="3"/>
    <m/>
    <x v="0"/>
    <x v="0"/>
    <x v="1"/>
    <x v="6"/>
  </r>
  <r>
    <n v="4516365191"/>
    <n v="2884301"/>
    <s v="GREEN GROUP"/>
    <n v="1200"/>
    <n v="1234"/>
    <n v="1480800"/>
    <x v="28"/>
    <d v="2022-02-24T00:00:00"/>
    <n v="0"/>
    <x v="3"/>
    <m/>
    <x v="0"/>
    <x v="0"/>
    <x v="1"/>
    <x v="6"/>
  </r>
  <r>
    <n v="4516421414"/>
    <n v="2958114"/>
    <s v="GREEN GROUP"/>
    <n v="420"/>
    <n v="909"/>
    <n v="381780"/>
    <x v="28"/>
    <d v="2022-02-24T00:00:00"/>
    <n v="0"/>
    <x v="3"/>
    <m/>
    <x v="0"/>
    <x v="0"/>
    <x v="1"/>
    <x v="6"/>
  </r>
  <r>
    <n v="4517086689"/>
    <n v="2958114"/>
    <s v="GREEN GROUP"/>
    <n v="120"/>
    <n v="1313"/>
    <n v="157560"/>
    <x v="28"/>
    <d v="2022-02-24T00:00:00"/>
    <n v="0"/>
    <x v="3"/>
    <m/>
    <x v="0"/>
    <x v="0"/>
    <x v="1"/>
    <x v="6"/>
  </r>
  <r>
    <n v="4517246559"/>
    <n v="2752324"/>
    <s v="GREEN GROUP"/>
    <n v="12"/>
    <n v="1003"/>
    <n v="12036"/>
    <x v="28"/>
    <d v="2022-02-24T00:00:00"/>
    <n v="0"/>
    <x v="3"/>
    <m/>
    <x v="0"/>
    <x v="0"/>
    <x v="1"/>
    <x v="6"/>
  </r>
  <r>
    <n v="4517613534"/>
    <n v="4062520"/>
    <s v="GREEN GROUP"/>
    <n v="6"/>
    <n v="1098"/>
    <n v="6588"/>
    <x v="2"/>
    <d v="2022-02-24T00:00:00"/>
    <n v="67"/>
    <x v="1"/>
    <s v="SUPPLIER"/>
    <x v="1"/>
    <x v="0"/>
    <x v="0"/>
    <x v="1"/>
  </r>
  <r>
    <n v="4517183546"/>
    <n v="2778106"/>
    <s v="GREEN GROUP"/>
    <n v="12"/>
    <n v="1196"/>
    <n v="14352"/>
    <x v="28"/>
    <d v="2022-02-24T00:00:00"/>
    <n v="0"/>
    <x v="3"/>
    <m/>
    <x v="0"/>
    <x v="0"/>
    <x v="1"/>
    <x v="6"/>
  </r>
  <r>
    <n v="4517363150"/>
    <n v="4013297"/>
    <s v="GREEN GROUP"/>
    <n v="1815"/>
    <n v="967"/>
    <n v="1755105"/>
    <x v="24"/>
    <d v="2022-02-24T00:00:00"/>
    <n v="18"/>
    <x v="0"/>
    <s v="OTHER"/>
    <x v="0"/>
    <x v="0"/>
    <x v="1"/>
    <x v="3"/>
  </r>
  <r>
    <n v="4516529615"/>
    <n v="4333116"/>
    <s v="GREEN GROUP"/>
    <n v="504"/>
    <n v="660"/>
    <n v="332640"/>
    <x v="36"/>
    <d v="2022-02-24T00:00:00"/>
    <n v="11"/>
    <x v="0"/>
    <s v="OTHER"/>
    <x v="0"/>
    <x v="0"/>
    <x v="1"/>
    <x v="3"/>
  </r>
  <r>
    <n v="4516828638"/>
    <n v="4333113"/>
    <s v="GREEN GROUP"/>
    <n v="84"/>
    <n v="989"/>
    <n v="83076"/>
    <x v="28"/>
    <d v="2022-02-24T00:00:00"/>
    <n v="0"/>
    <x v="3"/>
    <m/>
    <x v="0"/>
    <x v="0"/>
    <x v="1"/>
    <x v="6"/>
  </r>
  <r>
    <n v="4516828634"/>
    <n v="4333114"/>
    <s v="GREEN GROUP"/>
    <n v="210"/>
    <n v="1250"/>
    <n v="262500"/>
    <x v="13"/>
    <d v="2022-02-24T00:00:00"/>
    <n v="-3"/>
    <x v="2"/>
    <m/>
    <x v="0"/>
    <x v="0"/>
    <x v="1"/>
    <x v="6"/>
  </r>
  <r>
    <n v="4516876189"/>
    <n v="4013297"/>
    <s v="GREEN GROUP"/>
    <n v="1860"/>
    <n v="1383"/>
    <n v="2572380"/>
    <x v="24"/>
    <d v="2022-02-24T00:00:00"/>
    <n v="18"/>
    <x v="0"/>
    <s v="OTHER"/>
    <x v="0"/>
    <x v="0"/>
    <x v="1"/>
    <x v="3"/>
  </r>
  <r>
    <n v="4516313892"/>
    <n v="2779823"/>
    <s v="GREEN GROUP"/>
    <n v="2610"/>
    <n v="1329"/>
    <n v="3468690"/>
    <x v="13"/>
    <d v="2022-02-24T00:00:00"/>
    <n v="-3"/>
    <x v="2"/>
    <m/>
    <x v="0"/>
    <x v="0"/>
    <x v="1"/>
    <x v="6"/>
  </r>
  <r>
    <n v="4516828639"/>
    <n v="4333116"/>
    <s v="GREEN GROUP"/>
    <n v="1344"/>
    <n v="1174"/>
    <n v="1577856"/>
    <x v="34"/>
    <d v="2022-02-24T00:00:00"/>
    <n v="26"/>
    <x v="0"/>
    <s v="OTHER"/>
    <x v="0"/>
    <x v="0"/>
    <x v="1"/>
    <x v="3"/>
  </r>
  <r>
    <n v="4516876186"/>
    <n v="2778106"/>
    <s v="GREEN GROUP"/>
    <n v="1176"/>
    <n v="1055"/>
    <n v="1240680"/>
    <x v="28"/>
    <d v="2022-02-24T00:00:00"/>
    <n v="0"/>
    <x v="3"/>
    <m/>
    <x v="0"/>
    <x v="0"/>
    <x v="1"/>
    <x v="6"/>
  </r>
  <r>
    <n v="4516876179"/>
    <n v="4455906"/>
    <s v="GREEN GROUP"/>
    <n v="96"/>
    <n v="1425"/>
    <n v="136800"/>
    <x v="28"/>
    <d v="2022-02-24T00:00:00"/>
    <n v="0"/>
    <x v="3"/>
    <m/>
    <x v="0"/>
    <x v="0"/>
    <x v="1"/>
    <x v="6"/>
  </r>
  <r>
    <n v="4516876140"/>
    <n v="2663481"/>
    <s v="GREEN GROUP"/>
    <n v="2430"/>
    <n v="431"/>
    <n v="1047330"/>
    <x v="28"/>
    <d v="2022-02-24T00:00:00"/>
    <n v="0"/>
    <x v="3"/>
    <m/>
    <x v="0"/>
    <x v="0"/>
    <x v="1"/>
    <x v="6"/>
  </r>
  <r>
    <n v="4517234432"/>
    <n v="4455281"/>
    <s v="GREEN GROUP"/>
    <n v="360"/>
    <n v="495"/>
    <n v="178200"/>
    <x v="28"/>
    <d v="2022-02-24T00:00:00"/>
    <n v="0"/>
    <x v="3"/>
    <m/>
    <x v="0"/>
    <x v="0"/>
    <x v="1"/>
    <x v="6"/>
  </r>
  <r>
    <n v="4516556526"/>
    <n v="2778106"/>
    <s v="GREEN GROUP"/>
    <n v="540"/>
    <n v="962"/>
    <n v="519480"/>
    <x v="28"/>
    <d v="2022-02-24T00:00:00"/>
    <n v="0"/>
    <x v="3"/>
    <m/>
    <x v="0"/>
    <x v="0"/>
    <x v="1"/>
    <x v="6"/>
  </r>
  <r>
    <n v="4517182943"/>
    <n v="2487053"/>
    <s v="GREEN GROUP"/>
    <n v="120"/>
    <n v="1328"/>
    <n v="159360"/>
    <x v="28"/>
    <d v="2022-02-24T00:00:00"/>
    <n v="0"/>
    <x v="3"/>
    <m/>
    <x v="0"/>
    <x v="0"/>
    <x v="1"/>
    <x v="6"/>
  </r>
  <r>
    <n v="4516556068"/>
    <n v="4013293"/>
    <s v="GREEN GROUP"/>
    <n v="15"/>
    <n v="503"/>
    <n v="7545"/>
    <x v="28"/>
    <d v="2022-02-24T00:00:00"/>
    <n v="0"/>
    <x v="3"/>
    <m/>
    <x v="0"/>
    <x v="0"/>
    <x v="1"/>
    <x v="6"/>
  </r>
  <r>
    <n v="4517453664"/>
    <n v="4455281"/>
    <s v="GREEN GROUP"/>
    <n v="540"/>
    <n v="623"/>
    <n v="336420"/>
    <x v="28"/>
    <d v="2022-02-24T00:00:00"/>
    <n v="0"/>
    <x v="3"/>
    <m/>
    <x v="0"/>
    <x v="0"/>
    <x v="1"/>
    <x v="6"/>
  </r>
  <r>
    <n v="4516549018"/>
    <n v="2487061"/>
    <s v="GREEN GROUP"/>
    <n v="2610"/>
    <n v="432"/>
    <n v="1127520"/>
    <x v="28"/>
    <d v="2022-02-24T00:00:00"/>
    <n v="0"/>
    <x v="3"/>
    <m/>
    <x v="0"/>
    <x v="0"/>
    <x v="1"/>
    <x v="6"/>
  </r>
  <r>
    <n v="4516566493"/>
    <n v="4013297"/>
    <s v="GREEN GROUP"/>
    <n v="1845"/>
    <n v="1407"/>
    <n v="2595915"/>
    <x v="36"/>
    <d v="2022-02-24T00:00:00"/>
    <n v="11"/>
    <x v="0"/>
    <s v="OTHER"/>
    <x v="0"/>
    <x v="0"/>
    <x v="1"/>
    <x v="3"/>
  </r>
  <r>
    <n v="4516563726"/>
    <n v="2779817"/>
    <s v="GREEN GROUP"/>
    <n v="570"/>
    <n v="308"/>
    <n v="175560"/>
    <x v="28"/>
    <d v="2022-02-24T00:00:00"/>
    <n v="0"/>
    <x v="3"/>
    <m/>
    <x v="0"/>
    <x v="0"/>
    <x v="1"/>
    <x v="6"/>
  </r>
  <r>
    <n v="4516828637"/>
    <n v="4333113"/>
    <s v="GREEN GROUP"/>
    <n v="63"/>
    <n v="412"/>
    <n v="25956"/>
    <x v="13"/>
    <d v="2022-02-24T00:00:00"/>
    <n v="-3"/>
    <x v="2"/>
    <m/>
    <x v="0"/>
    <x v="0"/>
    <x v="1"/>
    <x v="6"/>
  </r>
  <r>
    <n v="4516571645"/>
    <n v="2556834"/>
    <s v="BOOHUYN ASIA"/>
    <n v="30"/>
    <n v="1384"/>
    <n v="41520"/>
    <x v="27"/>
    <d v="2022-02-25T00:00:00"/>
    <n v="-11"/>
    <x v="2"/>
    <m/>
    <x v="0"/>
    <x v="0"/>
    <x v="1"/>
    <x v="6"/>
  </r>
  <r>
    <n v="4517453693"/>
    <n v="4455281"/>
    <s v="GREEN GROUP"/>
    <n v="540"/>
    <n v="1093"/>
    <n v="590220"/>
    <x v="32"/>
    <d v="2022-02-25T00:00:00"/>
    <n v="3"/>
    <x v="3"/>
    <m/>
    <x v="0"/>
    <x v="0"/>
    <x v="1"/>
    <x v="6"/>
  </r>
  <r>
    <n v="4517177045"/>
    <n v="4334436"/>
    <s v="GREEN GROUP"/>
    <n v="80"/>
    <n v="1063"/>
    <n v="85040"/>
    <x v="29"/>
    <d v="2022-02-26T00:00:00"/>
    <n v="-9"/>
    <x v="2"/>
    <m/>
    <x v="0"/>
    <x v="0"/>
    <x v="1"/>
    <x v="6"/>
  </r>
  <r>
    <n v="4517031490"/>
    <n v="4062520"/>
    <s v="BOOHUYN ASIA"/>
    <n v="36"/>
    <n v="661"/>
    <n v="23796"/>
    <x v="24"/>
    <d v="2022-02-26T00:00:00"/>
    <n v="16"/>
    <x v="1"/>
    <s v="SUPPLIER"/>
    <x v="1"/>
    <x v="0"/>
    <x v="1"/>
    <x v="3"/>
  </r>
  <r>
    <n v="4517032508"/>
    <n v="4062520"/>
    <s v="BOOHUYN ASIA"/>
    <n v="18"/>
    <n v="1315"/>
    <n v="23670"/>
    <x v="24"/>
    <d v="2022-02-26T00:00:00"/>
    <n v="16"/>
    <x v="1"/>
    <s v="SUPPLIER"/>
    <x v="1"/>
    <x v="0"/>
    <x v="1"/>
    <x v="3"/>
  </r>
  <r>
    <n v="4517038004"/>
    <n v="4062520"/>
    <s v="BOOHUYN ASIA"/>
    <n v="162"/>
    <n v="600"/>
    <n v="97200"/>
    <x v="3"/>
    <d v="2022-02-26T00:00:00"/>
    <n v="72"/>
    <x v="1"/>
    <s v="SUPPLIER"/>
    <x v="1"/>
    <x v="0"/>
    <x v="0"/>
    <x v="1"/>
  </r>
  <r>
    <n v="4516724111"/>
    <n v="4334436"/>
    <s v="GREEN GROUP"/>
    <n v="48"/>
    <n v="887"/>
    <n v="42576"/>
    <x v="27"/>
    <d v="2022-02-27T00:00:00"/>
    <n v="-13"/>
    <x v="2"/>
    <m/>
    <x v="0"/>
    <x v="0"/>
    <x v="1"/>
    <x v="6"/>
  </r>
  <r>
    <n v="4516724112"/>
    <n v="4334436"/>
    <s v="GREEN GROUP"/>
    <n v="144"/>
    <n v="658"/>
    <n v="94752"/>
    <x v="27"/>
    <d v="2022-02-27T00:00:00"/>
    <n v="-13"/>
    <x v="2"/>
    <m/>
    <x v="0"/>
    <x v="0"/>
    <x v="1"/>
    <x v="6"/>
  </r>
  <r>
    <n v="4516576976"/>
    <n v="2963896"/>
    <s v="BOOHUYN ASIA"/>
    <n v="40"/>
    <n v="830"/>
    <n v="33200"/>
    <x v="32"/>
    <d v="2022-02-27T00:00:00"/>
    <n v="1"/>
    <x v="3"/>
    <m/>
    <x v="0"/>
    <x v="0"/>
    <x v="1"/>
    <x v="6"/>
  </r>
  <r>
    <n v="4517015647"/>
    <n v="2899475"/>
    <s v="BOOHUYN ASIA"/>
    <n v="100"/>
    <n v="1329"/>
    <n v="132900"/>
    <x v="32"/>
    <d v="2022-02-28T00:00:00"/>
    <n v="0"/>
    <x v="3"/>
    <m/>
    <x v="0"/>
    <x v="0"/>
    <x v="1"/>
    <x v="6"/>
  </r>
  <r>
    <n v="4517021199"/>
    <n v="2899632"/>
    <s v="BOOHUYN ASIA"/>
    <n v="160"/>
    <n v="988"/>
    <n v="158080"/>
    <x v="32"/>
    <d v="2022-02-28T00:00:00"/>
    <n v="0"/>
    <x v="3"/>
    <m/>
    <x v="0"/>
    <x v="0"/>
    <x v="1"/>
    <x v="6"/>
  </r>
  <r>
    <n v="4517031239"/>
    <n v="2899631"/>
    <s v="BOOHUYN ASIA"/>
    <n v="320"/>
    <n v="1133"/>
    <n v="362560"/>
    <x v="32"/>
    <d v="2022-02-28T00:00:00"/>
    <n v="0"/>
    <x v="3"/>
    <m/>
    <x v="0"/>
    <x v="0"/>
    <x v="1"/>
    <x v="6"/>
  </r>
  <r>
    <n v="4517036038"/>
    <n v="4334436"/>
    <s v="BOOHUYN ASIA"/>
    <n v="112"/>
    <n v="850"/>
    <n v="95200"/>
    <x v="32"/>
    <d v="2022-02-28T00:00:00"/>
    <n v="0"/>
    <x v="3"/>
    <m/>
    <x v="0"/>
    <x v="0"/>
    <x v="1"/>
    <x v="6"/>
  </r>
  <r>
    <n v="4517036563"/>
    <n v="2899634"/>
    <s v="BOOHUYN ASIA"/>
    <n v="320"/>
    <n v="1021"/>
    <n v="326720"/>
    <x v="32"/>
    <d v="2022-02-28T00:00:00"/>
    <n v="0"/>
    <x v="3"/>
    <m/>
    <x v="0"/>
    <x v="0"/>
    <x v="1"/>
    <x v="6"/>
  </r>
  <r>
    <n v="4517093770"/>
    <n v="2899631"/>
    <s v="BOOHUYN ASIA"/>
    <n v="320"/>
    <n v="309"/>
    <n v="98880"/>
    <x v="32"/>
    <d v="2022-02-28T00:00:00"/>
    <n v="0"/>
    <x v="3"/>
    <m/>
    <x v="0"/>
    <x v="0"/>
    <x v="1"/>
    <x v="6"/>
  </r>
  <r>
    <n v="4517506985"/>
    <n v="2899634"/>
    <s v="BOOHUYN ASIA"/>
    <n v="320"/>
    <n v="1439"/>
    <n v="460480"/>
    <x v="32"/>
    <d v="2022-02-28T00:00:00"/>
    <n v="0"/>
    <x v="3"/>
    <m/>
    <x v="0"/>
    <x v="0"/>
    <x v="1"/>
    <x v="6"/>
  </r>
  <r>
    <n v="4517513818"/>
    <n v="2899631"/>
    <s v="BOOHUYN ASIA"/>
    <n v="320"/>
    <n v="1107"/>
    <n v="354240"/>
    <x v="32"/>
    <d v="2022-02-28T00:00:00"/>
    <n v="0"/>
    <x v="3"/>
    <m/>
    <x v="0"/>
    <x v="0"/>
    <x v="1"/>
    <x v="6"/>
  </r>
  <r>
    <n v="4516876219"/>
    <n v="2903184"/>
    <s v="GREEN GROUP"/>
    <n v="260"/>
    <n v="1033"/>
    <n v="268580"/>
    <x v="32"/>
    <d v="2022-02-28T00:00:00"/>
    <n v="0"/>
    <x v="3"/>
    <m/>
    <x v="0"/>
    <x v="0"/>
    <x v="1"/>
    <x v="6"/>
  </r>
  <r>
    <n v="5501220117"/>
    <n v="2899945"/>
    <s v="GREEN GROUP"/>
    <n v="48"/>
    <n v="1290"/>
    <n v="61920"/>
    <x v="32"/>
    <d v="2022-02-28T00:00:00"/>
    <n v="0"/>
    <x v="3"/>
    <m/>
    <x v="0"/>
    <x v="0"/>
    <x v="1"/>
    <x v="6"/>
  </r>
  <r>
    <n v="4516876116"/>
    <n v="2899945"/>
    <s v="GREEN GROUP"/>
    <n v="192"/>
    <n v="629"/>
    <n v="120768"/>
    <x v="32"/>
    <d v="2022-02-28T00:00:00"/>
    <n v="0"/>
    <x v="3"/>
    <m/>
    <x v="0"/>
    <x v="0"/>
    <x v="1"/>
    <x v="6"/>
  </r>
  <r>
    <n v="4516876122"/>
    <n v="4451121"/>
    <s v="GREEN GROUP"/>
    <n v="575"/>
    <n v="1377"/>
    <n v="791775"/>
    <x v="32"/>
    <d v="2022-02-28T00:00:00"/>
    <n v="0"/>
    <x v="3"/>
    <m/>
    <x v="0"/>
    <x v="0"/>
    <x v="1"/>
    <x v="6"/>
  </r>
  <r>
    <n v="4516876173"/>
    <n v="2903183"/>
    <s v="GREEN GROUP"/>
    <n v="260"/>
    <n v="1250"/>
    <n v="325000"/>
    <x v="32"/>
    <d v="2022-02-28T00:00:00"/>
    <n v="0"/>
    <x v="3"/>
    <m/>
    <x v="0"/>
    <x v="0"/>
    <x v="1"/>
    <x v="6"/>
  </r>
  <r>
    <n v="4516876215"/>
    <n v="2899944"/>
    <s v="GREEN GROUP"/>
    <n v="432"/>
    <n v="532"/>
    <n v="229824"/>
    <x v="32"/>
    <d v="2022-02-28T00:00:00"/>
    <n v="0"/>
    <x v="3"/>
    <m/>
    <x v="0"/>
    <x v="0"/>
    <x v="1"/>
    <x v="6"/>
  </r>
  <r>
    <n v="4516483004"/>
    <n v="2899475"/>
    <s v="GREEN GROUP"/>
    <n v="800"/>
    <n v="715"/>
    <n v="572000"/>
    <x v="32"/>
    <d v="2022-02-28T00:00:00"/>
    <n v="0"/>
    <x v="3"/>
    <m/>
    <x v="0"/>
    <x v="0"/>
    <x v="1"/>
    <x v="6"/>
  </r>
  <r>
    <n v="4516521358"/>
    <n v="2899632"/>
    <s v="GREEN GROUP"/>
    <n v="480"/>
    <n v="673"/>
    <n v="323040"/>
    <x v="32"/>
    <d v="2022-02-28T00:00:00"/>
    <n v="0"/>
    <x v="3"/>
    <m/>
    <x v="0"/>
    <x v="0"/>
    <x v="1"/>
    <x v="6"/>
  </r>
  <r>
    <n v="4516523505"/>
    <n v="2989761"/>
    <s v="GREEN GROUP"/>
    <n v="320"/>
    <n v="1245"/>
    <n v="398400"/>
    <x v="32"/>
    <d v="2022-02-28T00:00:00"/>
    <n v="0"/>
    <x v="3"/>
    <m/>
    <x v="0"/>
    <x v="0"/>
    <x v="1"/>
    <x v="6"/>
  </r>
  <r>
    <n v="4516524857"/>
    <n v="2899635"/>
    <s v="GREEN GROUP"/>
    <n v="320"/>
    <n v="1119"/>
    <n v="358080"/>
    <x v="32"/>
    <d v="2022-02-28T00:00:00"/>
    <n v="0"/>
    <x v="3"/>
    <m/>
    <x v="0"/>
    <x v="0"/>
    <x v="1"/>
    <x v="6"/>
  </r>
  <r>
    <n v="4516722963"/>
    <n v="4334436"/>
    <s v="GREEN GROUP"/>
    <n v="160"/>
    <n v="599"/>
    <n v="95840"/>
    <x v="32"/>
    <d v="2022-02-28T00:00:00"/>
    <n v="0"/>
    <x v="3"/>
    <m/>
    <x v="0"/>
    <x v="0"/>
    <x v="1"/>
    <x v="6"/>
  </r>
  <r>
    <n v="4517034115"/>
    <n v="2461389"/>
    <s v="BOOHUYN ASIA"/>
    <n v="200"/>
    <n v="935"/>
    <n v="187000"/>
    <x v="32"/>
    <d v="2022-02-28T00:00:00"/>
    <n v="0"/>
    <x v="3"/>
    <m/>
    <x v="0"/>
    <x v="0"/>
    <x v="1"/>
    <x v="6"/>
  </r>
  <r>
    <n v="4517495908"/>
    <n v="4196590"/>
    <s v="BOOHUYN ASIA"/>
    <n v="200"/>
    <n v="1066"/>
    <n v="213200"/>
    <x v="32"/>
    <d v="2022-02-28T00:00:00"/>
    <n v="0"/>
    <x v="3"/>
    <m/>
    <x v="0"/>
    <x v="0"/>
    <x v="1"/>
    <x v="6"/>
  </r>
  <r>
    <n v="4517514199"/>
    <n v="2461389"/>
    <s v="BOOHUYN ASIA"/>
    <n v="200"/>
    <n v="1425"/>
    <n v="285000"/>
    <x v="32"/>
    <d v="2022-02-28T00:00:00"/>
    <n v="0"/>
    <x v="3"/>
    <m/>
    <x v="0"/>
    <x v="0"/>
    <x v="1"/>
    <x v="6"/>
  </r>
  <r>
    <n v="4516925220"/>
    <n v="2461389"/>
    <s v="GREEN GROUP"/>
    <n v="1800"/>
    <n v="668"/>
    <n v="1202400"/>
    <x v="32"/>
    <d v="2022-02-28T00:00:00"/>
    <n v="0"/>
    <x v="3"/>
    <m/>
    <x v="0"/>
    <x v="0"/>
    <x v="1"/>
    <x v="6"/>
  </r>
  <r>
    <n v="4516930065"/>
    <n v="4196590"/>
    <s v="GREEN GROUP"/>
    <n v="1200"/>
    <n v="1237"/>
    <n v="1484400"/>
    <x v="32"/>
    <d v="2022-02-28T00:00:00"/>
    <n v="0"/>
    <x v="3"/>
    <m/>
    <x v="0"/>
    <x v="0"/>
    <x v="1"/>
    <x v="6"/>
  </r>
  <r>
    <n v="4516845447"/>
    <n v="2556834"/>
    <s v="GREEN GROUP"/>
    <n v="105"/>
    <n v="857"/>
    <n v="89985"/>
    <x v="13"/>
    <d v="2022-02-28T00:00:00"/>
    <n v="-7"/>
    <x v="2"/>
    <m/>
    <x v="0"/>
    <x v="0"/>
    <x v="1"/>
    <x v="6"/>
  </r>
  <r>
    <n v="4516845801"/>
    <n v="2558275"/>
    <s v="GREEN GROUP"/>
    <n v="123"/>
    <n v="880"/>
    <n v="108240"/>
    <x v="13"/>
    <d v="2022-02-28T00:00:00"/>
    <n v="-7"/>
    <x v="2"/>
    <m/>
    <x v="0"/>
    <x v="0"/>
    <x v="1"/>
    <x v="6"/>
  </r>
  <r>
    <n v="4516872079"/>
    <n v="2556834"/>
    <s v="GREEN GROUP"/>
    <n v="69"/>
    <n v="906"/>
    <n v="62514"/>
    <x v="13"/>
    <d v="2022-02-28T00:00:00"/>
    <n v="-7"/>
    <x v="2"/>
    <m/>
    <x v="0"/>
    <x v="0"/>
    <x v="1"/>
    <x v="6"/>
  </r>
  <r>
    <n v="4516826860"/>
    <n v="2758193"/>
    <s v="BOOHUYN ASIA"/>
    <n v="78"/>
    <n v="556"/>
    <n v="43368"/>
    <x v="32"/>
    <d v="2022-02-28T00:00:00"/>
    <n v="0"/>
    <x v="3"/>
    <m/>
    <x v="0"/>
    <x v="0"/>
    <x v="1"/>
    <x v="6"/>
  </r>
  <r>
    <n v="4516879606"/>
    <n v="2963895"/>
    <s v="BOOHUYN ASIA"/>
    <n v="308"/>
    <n v="1451"/>
    <n v="446908"/>
    <x v="32"/>
    <d v="2022-02-28T00:00:00"/>
    <n v="0"/>
    <x v="3"/>
    <m/>
    <x v="0"/>
    <x v="0"/>
    <x v="1"/>
    <x v="6"/>
  </r>
  <r>
    <n v="4516908223"/>
    <n v="2556834"/>
    <s v="BOOHUYN ASIA"/>
    <n v="30"/>
    <n v="360"/>
    <n v="10800"/>
    <x v="32"/>
    <d v="2022-02-28T00:00:00"/>
    <n v="0"/>
    <x v="3"/>
    <m/>
    <x v="0"/>
    <x v="0"/>
    <x v="1"/>
    <x v="6"/>
  </r>
  <r>
    <n v="4516954148"/>
    <n v="2556834"/>
    <s v="BOOHUYN ASIA"/>
    <n v="3"/>
    <n v="1422"/>
    <n v="4266"/>
    <x v="32"/>
    <d v="2022-02-28T00:00:00"/>
    <n v="0"/>
    <x v="3"/>
    <m/>
    <x v="0"/>
    <x v="0"/>
    <x v="1"/>
    <x v="6"/>
  </r>
  <r>
    <n v="4517023374"/>
    <n v="2963895"/>
    <s v="BOOHUYN ASIA"/>
    <n v="116"/>
    <n v="749"/>
    <n v="86884"/>
    <x v="32"/>
    <d v="2022-02-28T00:00:00"/>
    <n v="0"/>
    <x v="3"/>
    <m/>
    <x v="0"/>
    <x v="0"/>
    <x v="1"/>
    <x v="6"/>
  </r>
  <r>
    <n v="4517060240"/>
    <n v="2758193"/>
    <s v="BOOHUYN ASIA"/>
    <n v="42"/>
    <n v="1233"/>
    <n v="51786"/>
    <x v="32"/>
    <d v="2022-02-28T00:00:00"/>
    <n v="0"/>
    <x v="3"/>
    <m/>
    <x v="0"/>
    <x v="0"/>
    <x v="1"/>
    <x v="6"/>
  </r>
  <r>
    <n v="4517067281"/>
    <n v="2467687"/>
    <s v="BOOHUYN ASIA"/>
    <n v="70"/>
    <n v="700"/>
    <n v="49000"/>
    <x v="32"/>
    <d v="2022-02-28T00:00:00"/>
    <n v="0"/>
    <x v="3"/>
    <m/>
    <x v="0"/>
    <x v="0"/>
    <x v="1"/>
    <x v="6"/>
  </r>
  <r>
    <n v="4517084922"/>
    <n v="2963896"/>
    <s v="BOOHUYN ASIA"/>
    <n v="4"/>
    <n v="1414"/>
    <n v="5656"/>
    <x v="32"/>
    <d v="2022-02-28T00:00:00"/>
    <n v="0"/>
    <x v="3"/>
    <m/>
    <x v="0"/>
    <x v="0"/>
    <x v="1"/>
    <x v="6"/>
  </r>
  <r>
    <n v="4517092840"/>
    <n v="2963895"/>
    <s v="BOOHUYN ASIA"/>
    <n v="40"/>
    <n v="945"/>
    <n v="37800"/>
    <x v="32"/>
    <d v="2022-02-28T00:00:00"/>
    <n v="0"/>
    <x v="3"/>
    <m/>
    <x v="0"/>
    <x v="0"/>
    <x v="1"/>
    <x v="6"/>
  </r>
  <r>
    <n v="4517147509"/>
    <n v="2963896"/>
    <s v="BOOHUYN ASIA"/>
    <n v="8"/>
    <n v="1091"/>
    <n v="8728"/>
    <x v="32"/>
    <d v="2022-02-28T00:00:00"/>
    <n v="0"/>
    <x v="3"/>
    <m/>
    <x v="0"/>
    <x v="0"/>
    <x v="1"/>
    <x v="6"/>
  </r>
  <r>
    <n v="4517177411"/>
    <n v="2467687"/>
    <s v="BOOHUYN ASIA"/>
    <n v="50"/>
    <n v="1436"/>
    <n v="71800"/>
    <x v="32"/>
    <d v="2022-02-28T00:00:00"/>
    <n v="0"/>
    <x v="3"/>
    <m/>
    <x v="0"/>
    <x v="0"/>
    <x v="1"/>
    <x v="6"/>
  </r>
  <r>
    <n v="4517188529"/>
    <n v="2963896"/>
    <s v="BOOHUYN ASIA"/>
    <n v="8"/>
    <n v="960"/>
    <n v="7680"/>
    <x v="32"/>
    <d v="2022-02-28T00:00:00"/>
    <n v="0"/>
    <x v="3"/>
    <m/>
    <x v="0"/>
    <x v="0"/>
    <x v="1"/>
    <x v="6"/>
  </r>
  <r>
    <n v="4517368963"/>
    <n v="2556834"/>
    <s v="BOOHUYN ASIA"/>
    <n v="102"/>
    <n v="842"/>
    <n v="85884"/>
    <x v="32"/>
    <d v="2022-02-28T00:00:00"/>
    <n v="0"/>
    <x v="3"/>
    <m/>
    <x v="0"/>
    <x v="0"/>
    <x v="1"/>
    <x v="6"/>
  </r>
  <r>
    <n v="4516485876"/>
    <n v="2467687"/>
    <s v="BOOHUYN ASIA"/>
    <n v="175"/>
    <n v="1419"/>
    <n v="248325"/>
    <x v="32"/>
    <d v="2022-02-28T00:00:00"/>
    <n v="0"/>
    <x v="3"/>
    <m/>
    <x v="0"/>
    <x v="0"/>
    <x v="1"/>
    <x v="6"/>
  </r>
  <r>
    <n v="4516520572"/>
    <n v="2758193"/>
    <s v="BOOHUYN ASIA"/>
    <n v="135"/>
    <n v="984"/>
    <n v="132840"/>
    <x v="32"/>
    <d v="2022-02-28T00:00:00"/>
    <n v="0"/>
    <x v="3"/>
    <m/>
    <x v="0"/>
    <x v="0"/>
    <x v="1"/>
    <x v="6"/>
  </r>
  <r>
    <n v="4517029813"/>
    <n v="1620152"/>
    <s v="BOOHUYN ASIA"/>
    <n v="108"/>
    <n v="476"/>
    <n v="51408"/>
    <x v="27"/>
    <d v="2022-02-28T00:00:00"/>
    <n v="-14"/>
    <x v="2"/>
    <m/>
    <x v="0"/>
    <x v="0"/>
    <x v="1"/>
    <x v="6"/>
  </r>
  <r>
    <n v="4516397088"/>
    <n v="2884301"/>
    <s v="GREEN GROUP"/>
    <n v="765"/>
    <n v="365"/>
    <n v="279225"/>
    <x v="27"/>
    <d v="2022-02-28T00:00:00"/>
    <n v="-14"/>
    <x v="2"/>
    <m/>
    <x v="0"/>
    <x v="0"/>
    <x v="1"/>
    <x v="6"/>
  </r>
  <r>
    <n v="4516403413"/>
    <n v="1620152"/>
    <s v="GREEN GROUP"/>
    <n v="576"/>
    <n v="1245"/>
    <n v="717120"/>
    <x v="27"/>
    <d v="2022-02-28T00:00:00"/>
    <n v="-14"/>
    <x v="2"/>
    <m/>
    <x v="0"/>
    <x v="0"/>
    <x v="1"/>
    <x v="6"/>
  </r>
  <r>
    <n v="4516855222"/>
    <n v="1620152"/>
    <s v="GREEN GROUP"/>
    <n v="72"/>
    <n v="1427"/>
    <n v="102744"/>
    <x v="13"/>
    <d v="2022-02-28T00:00:00"/>
    <n v="-7"/>
    <x v="2"/>
    <m/>
    <x v="0"/>
    <x v="0"/>
    <x v="1"/>
    <x v="6"/>
  </r>
  <r>
    <n v="4516863694"/>
    <n v="2884301"/>
    <s v="GREEN GROUP"/>
    <n v="285"/>
    <n v="1248"/>
    <n v="355680"/>
    <x v="13"/>
    <d v="2022-02-28T00:00:00"/>
    <n v="-7"/>
    <x v="2"/>
    <m/>
    <x v="0"/>
    <x v="0"/>
    <x v="1"/>
    <x v="6"/>
  </r>
  <r>
    <n v="4517161295"/>
    <n v="2884301"/>
    <s v="GREEN GROUP"/>
    <n v="120"/>
    <n v="746"/>
    <n v="89520"/>
    <x v="13"/>
    <d v="2022-02-28T00:00:00"/>
    <n v="-7"/>
    <x v="2"/>
    <m/>
    <x v="0"/>
    <x v="0"/>
    <x v="1"/>
    <x v="6"/>
  </r>
  <r>
    <n v="4516871134"/>
    <n v="2958114"/>
    <s v="BOOHUYN ASIA"/>
    <n v="120"/>
    <n v="768"/>
    <n v="92160"/>
    <x v="32"/>
    <d v="2022-02-28T00:00:00"/>
    <n v="0"/>
    <x v="3"/>
    <m/>
    <x v="0"/>
    <x v="0"/>
    <x v="1"/>
    <x v="6"/>
  </r>
  <r>
    <n v="4517098825"/>
    <n v="2958114"/>
    <s v="BOOHUYN ASIA"/>
    <n v="66"/>
    <n v="1384"/>
    <n v="91344"/>
    <x v="32"/>
    <d v="2022-02-28T00:00:00"/>
    <n v="0"/>
    <x v="3"/>
    <m/>
    <x v="0"/>
    <x v="0"/>
    <x v="1"/>
    <x v="6"/>
  </r>
  <r>
    <n v="4516492182"/>
    <n v="2958114"/>
    <s v="BOOHUYN ASIA"/>
    <n v="60"/>
    <n v="1399"/>
    <n v="83940"/>
    <x v="32"/>
    <d v="2022-02-28T00:00:00"/>
    <n v="0"/>
    <x v="3"/>
    <m/>
    <x v="0"/>
    <x v="0"/>
    <x v="1"/>
    <x v="6"/>
  </r>
  <r>
    <n v="4516956785"/>
    <n v="4403290"/>
    <s v="GREEN GROUP"/>
    <n v="128"/>
    <n v="450"/>
    <n v="57600"/>
    <x v="32"/>
    <d v="2022-02-28T00:00:00"/>
    <n v="0"/>
    <x v="3"/>
    <m/>
    <x v="0"/>
    <x v="0"/>
    <x v="1"/>
    <x v="6"/>
  </r>
  <r>
    <n v="4516961283"/>
    <n v="2884301"/>
    <s v="GREEN GROUP"/>
    <n v="600"/>
    <n v="855"/>
    <n v="513000"/>
    <x v="32"/>
    <d v="2022-02-28T00:00:00"/>
    <n v="0"/>
    <x v="3"/>
    <m/>
    <x v="0"/>
    <x v="0"/>
    <x v="1"/>
    <x v="6"/>
  </r>
  <r>
    <n v="4516852139"/>
    <n v="2965279"/>
    <s v="GREEN GROUP"/>
    <n v="120"/>
    <n v="693"/>
    <n v="83160"/>
    <x v="32"/>
    <d v="2022-02-28T00:00:00"/>
    <n v="0"/>
    <x v="3"/>
    <m/>
    <x v="0"/>
    <x v="0"/>
    <x v="1"/>
    <x v="6"/>
  </r>
  <r>
    <n v="4516864008"/>
    <n v="2958114"/>
    <s v="GREEN GROUP"/>
    <n v="66"/>
    <n v="342"/>
    <n v="22572"/>
    <x v="32"/>
    <d v="2022-02-28T00:00:00"/>
    <n v="0"/>
    <x v="3"/>
    <m/>
    <x v="0"/>
    <x v="0"/>
    <x v="1"/>
    <x v="6"/>
  </r>
  <r>
    <n v="4516946671"/>
    <n v="4403290"/>
    <s v="GREEN GROUP"/>
    <n v="56"/>
    <n v="1156"/>
    <n v="64736"/>
    <x v="32"/>
    <d v="2022-02-28T00:00:00"/>
    <n v="0"/>
    <x v="3"/>
    <m/>
    <x v="0"/>
    <x v="0"/>
    <x v="1"/>
    <x v="6"/>
  </r>
  <r>
    <n v="4516977110"/>
    <n v="4062520"/>
    <s v="GREEN GROUP"/>
    <n v="36"/>
    <n v="666"/>
    <n v="23976"/>
    <x v="2"/>
    <d v="2022-02-28T00:00:00"/>
    <n v="63"/>
    <x v="1"/>
    <s v="SUPPLIER"/>
    <x v="1"/>
    <x v="0"/>
    <x v="0"/>
    <x v="1"/>
  </r>
  <r>
    <n v="4517156926"/>
    <n v="2487061"/>
    <s v="BOOHUYN ASIA"/>
    <n v="1650"/>
    <n v="858"/>
    <n v="1415700"/>
    <x v="32"/>
    <d v="2022-02-28T00:00:00"/>
    <n v="0"/>
    <x v="3"/>
    <m/>
    <x v="0"/>
    <x v="0"/>
    <x v="1"/>
    <x v="6"/>
  </r>
  <r>
    <n v="4517257116"/>
    <n v="2487053"/>
    <s v="GREEN GROUP"/>
    <n v="1230"/>
    <n v="960"/>
    <n v="1180800"/>
    <x v="32"/>
    <d v="2022-02-28T00:00:00"/>
    <n v="0"/>
    <x v="3"/>
    <m/>
    <x v="0"/>
    <x v="0"/>
    <x v="1"/>
    <x v="6"/>
  </r>
  <r>
    <n v="4517156925"/>
    <n v="2487061"/>
    <s v="BOOHUYN ASIA"/>
    <n v="2550"/>
    <n v="1175"/>
    <n v="2996250"/>
    <x v="32"/>
    <d v="2022-02-28T00:00:00"/>
    <n v="0"/>
    <x v="3"/>
    <m/>
    <x v="0"/>
    <x v="0"/>
    <x v="1"/>
    <x v="6"/>
  </r>
  <r>
    <n v="4517455103"/>
    <n v="4013297"/>
    <s v="GREEN GROUP"/>
    <n v="1005"/>
    <n v="595"/>
    <n v="597975"/>
    <x v="24"/>
    <d v="2022-02-28T00:00:00"/>
    <n v="14"/>
    <x v="0"/>
    <s v="OTHER"/>
    <x v="0"/>
    <x v="0"/>
    <x v="1"/>
    <x v="3"/>
  </r>
  <r>
    <n v="4516810496"/>
    <n v="2765851"/>
    <s v="GREEN GROUP"/>
    <n v="1328"/>
    <n v="1188"/>
    <n v="1577664"/>
    <x v="32"/>
    <d v="2022-02-28T00:00:00"/>
    <n v="0"/>
    <x v="3"/>
    <m/>
    <x v="0"/>
    <x v="0"/>
    <x v="1"/>
    <x v="6"/>
  </r>
  <r>
    <n v="4516828663"/>
    <n v="4455281"/>
    <s v="GREEN GROUP"/>
    <n v="1800"/>
    <n v="998"/>
    <n v="1796400"/>
    <x v="32"/>
    <d v="2022-02-28T00:00:00"/>
    <n v="0"/>
    <x v="3"/>
    <m/>
    <x v="0"/>
    <x v="0"/>
    <x v="1"/>
    <x v="6"/>
  </r>
  <r>
    <n v="4517037925"/>
    <n v="4455281"/>
    <s v="BOOHUYN ASIA"/>
    <n v="360"/>
    <n v="1496"/>
    <n v="538560"/>
    <x v="32"/>
    <d v="2022-02-28T00:00:00"/>
    <n v="0"/>
    <x v="3"/>
    <m/>
    <x v="0"/>
    <x v="0"/>
    <x v="1"/>
    <x v="6"/>
  </r>
  <r>
    <n v="4516819751"/>
    <n v="4454507"/>
    <s v="GREEN GROUP"/>
    <n v="840"/>
    <n v="1034"/>
    <n v="868560"/>
    <x v="32"/>
    <d v="2022-02-28T00:00:00"/>
    <n v="0"/>
    <x v="3"/>
    <m/>
    <x v="0"/>
    <x v="0"/>
    <x v="1"/>
    <x v="6"/>
  </r>
  <r>
    <n v="4517019952"/>
    <n v="2778106"/>
    <s v="BOOHUYN ASIA"/>
    <n v="180"/>
    <n v="890"/>
    <n v="160200"/>
    <x v="32"/>
    <d v="2022-02-28T00:00:00"/>
    <n v="0"/>
    <x v="3"/>
    <m/>
    <x v="0"/>
    <x v="0"/>
    <x v="1"/>
    <x v="6"/>
  </r>
  <r>
    <n v="4516713092"/>
    <n v="2487053"/>
    <s v="GREEN GROUP"/>
    <n v="3780"/>
    <n v="810"/>
    <n v="3061800"/>
    <x v="32"/>
    <d v="2022-02-28T00:00:00"/>
    <n v="0"/>
    <x v="3"/>
    <m/>
    <x v="0"/>
    <x v="0"/>
    <x v="1"/>
    <x v="6"/>
  </r>
  <r>
    <n v="4516876230"/>
    <n v="2765851"/>
    <s v="GREEN GROUP"/>
    <n v="864"/>
    <n v="367"/>
    <n v="317088"/>
    <x v="32"/>
    <d v="2022-02-28T00:00:00"/>
    <n v="0"/>
    <x v="3"/>
    <m/>
    <x v="0"/>
    <x v="0"/>
    <x v="1"/>
    <x v="6"/>
  </r>
  <r>
    <n v="4516875685"/>
    <n v="2044651"/>
    <s v="GREEN GROUP"/>
    <n v="108000"/>
    <n v="679"/>
    <n v="73332000"/>
    <x v="32"/>
    <d v="2022-02-28T00:00:00"/>
    <n v="0"/>
    <x v="3"/>
    <m/>
    <x v="0"/>
    <x v="0"/>
    <x v="1"/>
    <x v="6"/>
  </r>
  <r>
    <n v="4517250786"/>
    <n v="2778106"/>
    <s v="GREEN GROUP"/>
    <n v="48"/>
    <n v="751"/>
    <n v="36048"/>
    <x v="32"/>
    <d v="2022-02-28T00:00:00"/>
    <n v="0"/>
    <x v="3"/>
    <m/>
    <x v="0"/>
    <x v="0"/>
    <x v="1"/>
    <x v="6"/>
  </r>
  <r>
    <n v="4517092567"/>
    <n v="2765851"/>
    <s v="BOOHUYN ASIA"/>
    <n v="32"/>
    <n v="1475"/>
    <n v="47200"/>
    <x v="32"/>
    <d v="2022-02-28T00:00:00"/>
    <n v="0"/>
    <x v="3"/>
    <m/>
    <x v="0"/>
    <x v="0"/>
    <x v="1"/>
    <x v="6"/>
  </r>
  <r>
    <n v="4517494300"/>
    <n v="4454507"/>
    <s v="BOOHUYN ASIA"/>
    <n v="720"/>
    <n v="1314"/>
    <n v="946080"/>
    <x v="32"/>
    <d v="2022-02-28T00:00:00"/>
    <n v="0"/>
    <x v="3"/>
    <m/>
    <x v="0"/>
    <x v="0"/>
    <x v="1"/>
    <x v="6"/>
  </r>
  <r>
    <n v="4517616376"/>
    <n v="4333116"/>
    <s v="BOOHUYN ASIA"/>
    <n v="1260"/>
    <n v="444"/>
    <n v="559440"/>
    <x v="24"/>
    <d v="2022-02-28T00:00:00"/>
    <n v="14"/>
    <x v="0"/>
    <s v="OTHER"/>
    <x v="0"/>
    <x v="0"/>
    <x v="1"/>
    <x v="3"/>
  </r>
  <r>
    <n v="4516825013"/>
    <n v="4454507"/>
    <s v="GREEN GROUP"/>
    <n v="840"/>
    <n v="1336"/>
    <n v="1122240"/>
    <x v="32"/>
    <d v="2022-02-28T00:00:00"/>
    <n v="0"/>
    <x v="3"/>
    <m/>
    <x v="0"/>
    <x v="0"/>
    <x v="1"/>
    <x v="6"/>
  </r>
  <r>
    <n v="4516936637"/>
    <n v="4013297"/>
    <s v="BOOHUYN ASIA"/>
    <n v="150"/>
    <n v="1135"/>
    <n v="170250"/>
    <x v="24"/>
    <d v="2022-02-28T00:00:00"/>
    <n v="14"/>
    <x v="0"/>
    <s v="OTHER"/>
    <x v="0"/>
    <x v="0"/>
    <x v="1"/>
    <x v="3"/>
  </r>
  <r>
    <n v="4517034764"/>
    <n v="2487053"/>
    <s v="BOOHUYN ASIA"/>
    <n v="3480"/>
    <n v="774"/>
    <n v="2693520"/>
    <x v="32"/>
    <d v="2022-02-28T00:00:00"/>
    <n v="0"/>
    <x v="3"/>
    <m/>
    <x v="0"/>
    <x v="0"/>
    <x v="1"/>
    <x v="6"/>
  </r>
  <r>
    <n v="4517134224"/>
    <n v="4287388"/>
    <s v="GREEN GROUP"/>
    <n v="96"/>
    <n v="864"/>
    <n v="82944"/>
    <x v="32"/>
    <d v="2022-02-28T00:00:00"/>
    <n v="0"/>
    <x v="3"/>
    <m/>
    <x v="0"/>
    <x v="0"/>
    <x v="1"/>
    <x v="6"/>
  </r>
  <r>
    <n v="4517089125"/>
    <n v="2370764"/>
    <s v="BOOST AC"/>
    <n v="75000"/>
    <n v="1131"/>
    <n v="84825000"/>
    <x v="32"/>
    <d v="2022-02-28T00:00:00"/>
    <n v="0"/>
    <x v="3"/>
    <m/>
    <x v="0"/>
    <x v="0"/>
    <x v="1"/>
    <x v="6"/>
  </r>
  <r>
    <n v="4517026957"/>
    <n v="2487052"/>
    <s v="BOOST AC"/>
    <n v="3030"/>
    <n v="365"/>
    <n v="1105950"/>
    <x v="32"/>
    <d v="2022-02-28T00:00:00"/>
    <n v="0"/>
    <x v="3"/>
    <m/>
    <x v="0"/>
    <x v="0"/>
    <x v="1"/>
    <x v="6"/>
  </r>
  <r>
    <n v="4517530334"/>
    <n v="2778106"/>
    <s v="BOOST AC"/>
    <n v="612"/>
    <n v="1059"/>
    <n v="648108"/>
    <x v="32"/>
    <d v="2022-02-28T00:00:00"/>
    <n v="0"/>
    <x v="3"/>
    <m/>
    <x v="0"/>
    <x v="0"/>
    <x v="1"/>
    <x v="6"/>
  </r>
  <r>
    <n v="4517037528"/>
    <n v="4013305"/>
    <s v="BOOST AC"/>
    <n v="108"/>
    <n v="969"/>
    <n v="104652"/>
    <x v="32"/>
    <d v="2022-02-28T00:00:00"/>
    <n v="0"/>
    <x v="3"/>
    <m/>
    <x v="0"/>
    <x v="0"/>
    <x v="1"/>
    <x v="6"/>
  </r>
  <r>
    <n v="4517034382"/>
    <n v="2487061"/>
    <s v="BOOST AC"/>
    <n v="1800"/>
    <n v="1439"/>
    <n v="2590200"/>
    <x v="32"/>
    <d v="2022-02-28T00:00:00"/>
    <n v="0"/>
    <x v="3"/>
    <m/>
    <x v="0"/>
    <x v="0"/>
    <x v="1"/>
    <x v="6"/>
  </r>
  <r>
    <n v="4517068062"/>
    <n v="4333116"/>
    <s v="BOOST AC"/>
    <n v="735"/>
    <n v="917"/>
    <n v="673995"/>
    <x v="32"/>
    <d v="2022-02-28T00:00:00"/>
    <n v="0"/>
    <x v="3"/>
    <m/>
    <x v="0"/>
    <x v="0"/>
    <x v="1"/>
    <x v="6"/>
  </r>
  <r>
    <n v="4517507968"/>
    <n v="4455281"/>
    <s v="BOOST AC"/>
    <n v="360"/>
    <n v="599"/>
    <n v="215640"/>
    <x v="32"/>
    <d v="2022-02-28T00:00:00"/>
    <n v="0"/>
    <x v="3"/>
    <m/>
    <x v="0"/>
    <x v="0"/>
    <x v="1"/>
    <x v="6"/>
  </r>
  <r>
    <n v="4517031971"/>
    <n v="2765851"/>
    <s v="BOOST AC"/>
    <n v="192"/>
    <n v="1060"/>
    <n v="203520"/>
    <x v="32"/>
    <d v="2022-02-28T00:00:00"/>
    <n v="0"/>
    <x v="3"/>
    <m/>
    <x v="0"/>
    <x v="0"/>
    <x v="1"/>
    <x v="6"/>
  </r>
  <r>
    <n v="4516640858"/>
    <n v="2899944"/>
    <s v="BOOST AC"/>
    <n v="48"/>
    <n v="902"/>
    <n v="43296"/>
    <x v="32"/>
    <d v="2022-03-01T00:00:00"/>
    <n v="-1"/>
    <x v="3"/>
    <m/>
    <x v="0"/>
    <x v="0"/>
    <x v="1"/>
    <x v="6"/>
  </r>
  <r>
    <n v="4516649323"/>
    <n v="4451134"/>
    <s v="BOOST AC"/>
    <n v="24"/>
    <n v="694"/>
    <n v="16656"/>
    <x v="32"/>
    <d v="2022-03-01T00:00:00"/>
    <n v="-1"/>
    <x v="3"/>
    <m/>
    <x v="0"/>
    <x v="0"/>
    <x v="1"/>
    <x v="6"/>
  </r>
  <r>
    <n v="4516652403"/>
    <n v="4228041"/>
    <s v="BOOST AC"/>
    <n v="60"/>
    <n v="667"/>
    <n v="40020"/>
    <x v="32"/>
    <d v="2022-03-01T00:00:00"/>
    <n v="-1"/>
    <x v="3"/>
    <m/>
    <x v="0"/>
    <x v="0"/>
    <x v="1"/>
    <x v="6"/>
  </r>
  <r>
    <n v="4516576374"/>
    <n v="4451134"/>
    <s v="GREEN GROUP"/>
    <n v="136"/>
    <n v="388"/>
    <n v="52768"/>
    <x v="32"/>
    <d v="2022-03-01T00:00:00"/>
    <n v="-1"/>
    <x v="3"/>
    <m/>
    <x v="0"/>
    <x v="0"/>
    <x v="1"/>
    <x v="6"/>
  </r>
  <r>
    <n v="4516461799"/>
    <n v="4334436"/>
    <s v="GREEN GROUP"/>
    <n v="1520"/>
    <n v="975"/>
    <n v="1482000"/>
    <x v="32"/>
    <d v="2022-03-01T00:00:00"/>
    <n v="-1"/>
    <x v="3"/>
    <m/>
    <x v="0"/>
    <x v="0"/>
    <x v="1"/>
    <x v="6"/>
  </r>
  <r>
    <n v="4516434336"/>
    <n v="2899945"/>
    <s v="GREEN GROUP"/>
    <n v="1008"/>
    <n v="390"/>
    <n v="393120"/>
    <x v="32"/>
    <d v="2022-03-01T00:00:00"/>
    <n v="-1"/>
    <x v="3"/>
    <m/>
    <x v="0"/>
    <x v="0"/>
    <x v="1"/>
    <x v="6"/>
  </r>
  <r>
    <n v="4516437765"/>
    <n v="2903184"/>
    <s v="GREEN GROUP"/>
    <n v="560"/>
    <n v="796"/>
    <n v="445760"/>
    <x v="32"/>
    <d v="2022-03-01T00:00:00"/>
    <n v="-1"/>
    <x v="3"/>
    <m/>
    <x v="0"/>
    <x v="0"/>
    <x v="1"/>
    <x v="6"/>
  </r>
  <r>
    <n v="4516438750"/>
    <n v="2899944"/>
    <s v="GREEN GROUP"/>
    <n v="2016"/>
    <n v="1269"/>
    <n v="2558304"/>
    <x v="32"/>
    <d v="2022-03-01T00:00:00"/>
    <n v="-1"/>
    <x v="3"/>
    <m/>
    <x v="0"/>
    <x v="0"/>
    <x v="1"/>
    <x v="6"/>
  </r>
  <r>
    <n v="4516462041"/>
    <n v="2903183"/>
    <s v="GREEN GROUP"/>
    <n v="1500"/>
    <n v="612"/>
    <n v="918000"/>
    <x v="32"/>
    <d v="2022-03-01T00:00:00"/>
    <n v="-1"/>
    <x v="3"/>
    <m/>
    <x v="0"/>
    <x v="0"/>
    <x v="1"/>
    <x v="6"/>
  </r>
  <r>
    <n v="4516441682"/>
    <n v="4451134"/>
    <s v="GREEN GROUP"/>
    <n v="164"/>
    <n v="1024"/>
    <n v="167936"/>
    <x v="32"/>
    <d v="2022-03-01T00:00:00"/>
    <n v="-1"/>
    <x v="3"/>
    <m/>
    <x v="0"/>
    <x v="0"/>
    <x v="1"/>
    <x v="6"/>
  </r>
  <r>
    <n v="4516768569"/>
    <n v="2903183"/>
    <s v="GREEN GROUP"/>
    <n v="20"/>
    <n v="1127"/>
    <n v="22540"/>
    <x v="32"/>
    <d v="2022-03-01T00:00:00"/>
    <n v="-1"/>
    <x v="3"/>
    <m/>
    <x v="0"/>
    <x v="0"/>
    <x v="1"/>
    <x v="6"/>
  </r>
  <r>
    <n v="4516773213"/>
    <n v="4451134"/>
    <s v="GREEN GROUP"/>
    <n v="12"/>
    <n v="1034"/>
    <n v="12408"/>
    <x v="32"/>
    <d v="2022-03-01T00:00:00"/>
    <n v="-1"/>
    <x v="3"/>
    <m/>
    <x v="0"/>
    <x v="0"/>
    <x v="1"/>
    <x v="6"/>
  </r>
  <r>
    <n v="4516784689"/>
    <n v="4451121"/>
    <s v="GREEN GROUP"/>
    <n v="35"/>
    <n v="1084"/>
    <n v="37940"/>
    <x v="32"/>
    <d v="2022-03-01T00:00:00"/>
    <n v="-1"/>
    <x v="3"/>
    <m/>
    <x v="0"/>
    <x v="0"/>
    <x v="1"/>
    <x v="6"/>
  </r>
  <r>
    <n v="4517391185"/>
    <n v="2899475"/>
    <s v="GREEN GROUP"/>
    <n v="100"/>
    <n v="310"/>
    <n v="31000"/>
    <x v="32"/>
    <d v="2022-03-01T00:00:00"/>
    <n v="-1"/>
    <x v="3"/>
    <m/>
    <x v="0"/>
    <x v="0"/>
    <x v="1"/>
    <x v="6"/>
  </r>
  <r>
    <n v="4516754320"/>
    <n v="2899945"/>
    <s v="GREEN GROUP"/>
    <n v="48"/>
    <n v="1009"/>
    <n v="48432"/>
    <x v="24"/>
    <d v="2022-03-01T00:00:00"/>
    <n v="13"/>
    <x v="0"/>
    <s v="OTHER"/>
    <x v="0"/>
    <x v="0"/>
    <x v="1"/>
    <x v="3"/>
  </r>
  <r>
    <n v="4516580207"/>
    <n v="2903189"/>
    <s v="GREEN GROUP"/>
    <n v="1350"/>
    <n v="1460"/>
    <n v="1971000"/>
    <x v="34"/>
    <d v="2022-03-01T00:00:00"/>
    <n v="20"/>
    <x v="0"/>
    <s v="OTHER"/>
    <x v="0"/>
    <x v="0"/>
    <x v="1"/>
    <x v="3"/>
  </r>
  <r>
    <n v="4516728599"/>
    <n v="4196590"/>
    <s v="BOOST AC"/>
    <n v="200"/>
    <n v="1101"/>
    <n v="220200"/>
    <x v="32"/>
    <d v="2022-03-01T00:00:00"/>
    <n v="-1"/>
    <x v="3"/>
    <m/>
    <x v="0"/>
    <x v="0"/>
    <x v="1"/>
    <x v="6"/>
  </r>
  <r>
    <n v="4516433197"/>
    <n v="4327058"/>
    <s v="BOOST AC"/>
    <n v="32"/>
    <n v="1020"/>
    <n v="32640"/>
    <x v="32"/>
    <d v="2022-03-01T00:00:00"/>
    <n v="-1"/>
    <x v="3"/>
    <m/>
    <x v="0"/>
    <x v="0"/>
    <x v="1"/>
    <x v="6"/>
  </r>
  <r>
    <n v="4516341775"/>
    <n v="4327106"/>
    <s v="GREEN GROUP"/>
    <n v="975"/>
    <n v="668"/>
    <n v="651300"/>
    <x v="32"/>
    <d v="2022-03-01T00:00:00"/>
    <n v="-1"/>
    <x v="3"/>
    <m/>
    <x v="0"/>
    <x v="0"/>
    <x v="1"/>
    <x v="6"/>
  </r>
  <r>
    <n v="4516344983"/>
    <n v="2165271"/>
    <s v="GREEN GROUP"/>
    <n v="456"/>
    <n v="830"/>
    <n v="378480"/>
    <x v="32"/>
    <d v="2022-03-01T00:00:00"/>
    <n v="-1"/>
    <x v="3"/>
    <m/>
    <x v="0"/>
    <x v="0"/>
    <x v="1"/>
    <x v="6"/>
  </r>
  <r>
    <n v="4516822455"/>
    <n v="4492204"/>
    <s v="BOOST AC"/>
    <n v="120"/>
    <n v="1204"/>
    <n v="144480"/>
    <x v="32"/>
    <d v="2022-03-01T00:00:00"/>
    <n v="-1"/>
    <x v="3"/>
    <m/>
    <x v="0"/>
    <x v="0"/>
    <x v="1"/>
    <x v="6"/>
  </r>
  <r>
    <n v="4516417436"/>
    <n v="4492204"/>
    <s v="GREEN GROUP"/>
    <n v="4944"/>
    <n v="1218"/>
    <n v="6021792"/>
    <x v="32"/>
    <d v="2022-03-01T00:00:00"/>
    <n v="-1"/>
    <x v="3"/>
    <m/>
    <x v="0"/>
    <x v="0"/>
    <x v="1"/>
    <x v="6"/>
  </r>
  <r>
    <n v="4517190299"/>
    <n v="2752324"/>
    <s v="GREEN GROUP"/>
    <n v="84"/>
    <n v="1282"/>
    <n v="107688"/>
    <x v="32"/>
    <d v="2022-03-01T00:00:00"/>
    <n v="-1"/>
    <x v="3"/>
    <m/>
    <x v="0"/>
    <x v="0"/>
    <x v="1"/>
    <x v="6"/>
  </r>
  <r>
    <n v="4516497786"/>
    <n v="2965279"/>
    <s v="CENTIME TCM"/>
    <n v="888"/>
    <n v="640"/>
    <n v="568320"/>
    <x v="34"/>
    <d v="2022-03-01T00:00:00"/>
    <n v="20"/>
    <x v="0"/>
    <s v="OTHER"/>
    <x v="0"/>
    <x v="0"/>
    <x v="1"/>
    <x v="3"/>
  </r>
  <r>
    <n v="4517432298"/>
    <n v="4013297"/>
    <s v="CENTIME : BOSTT AMERICA"/>
    <n v="60"/>
    <n v="1013"/>
    <n v="60780"/>
    <x v="24"/>
    <d v="2022-03-01T00:00:00"/>
    <n v="13"/>
    <x v="0"/>
    <s v="OTHER"/>
    <x v="0"/>
    <x v="0"/>
    <x v="1"/>
    <x v="3"/>
  </r>
  <r>
    <n v="4516395468"/>
    <n v="4335235"/>
    <s v="CENTIME TCM"/>
    <n v="600"/>
    <n v="1199"/>
    <n v="719400"/>
    <x v="32"/>
    <d v="2022-03-01T00:00:00"/>
    <n v="-1"/>
    <x v="3"/>
    <m/>
    <x v="0"/>
    <x v="0"/>
    <x v="1"/>
    <x v="6"/>
  </r>
  <r>
    <n v="4516806813"/>
    <n v="4333116"/>
    <s v="BOOST AC"/>
    <n v="756"/>
    <n v="1286"/>
    <n v="972216"/>
    <x v="32"/>
    <d v="2022-03-01T00:00:00"/>
    <n v="-1"/>
    <x v="3"/>
    <m/>
    <x v="0"/>
    <x v="0"/>
    <x v="1"/>
    <x v="6"/>
  </r>
  <r>
    <n v="4517400852"/>
    <n v="4455281"/>
    <s v="CENTIME : BOSTT AMERICA"/>
    <n v="180"/>
    <n v="1052"/>
    <n v="189360"/>
    <x v="32"/>
    <d v="2022-03-01T00:00:00"/>
    <n v="-1"/>
    <x v="3"/>
    <m/>
    <x v="0"/>
    <x v="0"/>
    <x v="1"/>
    <x v="6"/>
  </r>
  <r>
    <n v="4516817458"/>
    <n v="4454507"/>
    <s v="BOOST AC"/>
    <n v="840"/>
    <n v="765"/>
    <n v="642600"/>
    <x v="32"/>
    <d v="2022-03-01T00:00:00"/>
    <n v="-1"/>
    <x v="3"/>
    <m/>
    <x v="0"/>
    <x v="0"/>
    <x v="1"/>
    <x v="6"/>
  </r>
  <r>
    <n v="4516801648"/>
    <n v="4333114"/>
    <s v="BOOST AC"/>
    <n v="273"/>
    <n v="1421"/>
    <n v="387933"/>
    <x v="32"/>
    <d v="2022-03-01T00:00:00"/>
    <n v="-1"/>
    <x v="3"/>
    <m/>
    <x v="0"/>
    <x v="0"/>
    <x v="1"/>
    <x v="6"/>
  </r>
  <r>
    <n v="4517595214"/>
    <n v="4333116"/>
    <s v="CENTIME : BOSTT AMERICA"/>
    <n v="420"/>
    <n v="1347"/>
    <n v="565740"/>
    <x v="24"/>
    <d v="2022-03-01T00:00:00"/>
    <n v="14"/>
    <x v="0"/>
    <s v="OTHER"/>
    <x v="0"/>
    <x v="0"/>
    <x v="1"/>
    <x v="3"/>
  </r>
  <r>
    <n v="4516371400"/>
    <n v="4454506"/>
    <s v="CENTIME TCM"/>
    <n v="600"/>
    <n v="521"/>
    <n v="312600"/>
    <x v="32"/>
    <d v="2022-03-01T00:00:00"/>
    <n v="-1"/>
    <x v="3"/>
    <m/>
    <x v="0"/>
    <x v="0"/>
    <x v="1"/>
    <x v="6"/>
  </r>
  <r>
    <n v="4516820480"/>
    <n v="4455298"/>
    <s v="BOOST AC"/>
    <n v="150"/>
    <n v="1494"/>
    <n v="224100"/>
    <x v="0"/>
    <d v="2022-03-01T00:00:00"/>
    <n v="41"/>
    <x v="0"/>
    <s v="OTHER"/>
    <x v="0"/>
    <x v="0"/>
    <x v="0"/>
    <x v="0"/>
  </r>
  <r>
    <n v="4516399692"/>
    <n v="4455280"/>
    <s v="CENTIME TCM"/>
    <n v="240"/>
    <n v="763"/>
    <n v="183120"/>
    <x v="32"/>
    <d v="2022-03-01T00:00:00"/>
    <n v="-1"/>
    <x v="3"/>
    <m/>
    <x v="0"/>
    <x v="0"/>
    <x v="1"/>
    <x v="6"/>
  </r>
  <r>
    <n v="4516403503"/>
    <n v="4454507"/>
    <s v="CENTIME TCM"/>
    <n v="1200"/>
    <n v="1428"/>
    <n v="1713600"/>
    <x v="32"/>
    <d v="2022-03-01T00:00:00"/>
    <n v="-1"/>
    <x v="3"/>
    <m/>
    <x v="0"/>
    <x v="0"/>
    <x v="1"/>
    <x v="6"/>
  </r>
  <r>
    <n v="4516369962"/>
    <n v="4455281"/>
    <s v="CENTIME TCM"/>
    <n v="2280"/>
    <n v="457"/>
    <n v="1041960"/>
    <x v="32"/>
    <d v="2022-03-01T00:00:00"/>
    <n v="-1"/>
    <x v="3"/>
    <m/>
    <x v="0"/>
    <x v="0"/>
    <x v="1"/>
    <x v="6"/>
  </r>
  <r>
    <n v="4516768570"/>
    <n v="2903183"/>
    <s v="CENTIME : BOSTT AMERICA"/>
    <n v="20"/>
    <n v="775"/>
    <n v="15500"/>
    <x v="32"/>
    <d v="2022-03-02T00:00:00"/>
    <n v="-2"/>
    <x v="3"/>
    <m/>
    <x v="0"/>
    <x v="0"/>
    <x v="1"/>
    <x v="6"/>
  </r>
  <r>
    <n v="4516773214"/>
    <n v="4451134"/>
    <s v="CENTIME : BOSTT AMERICA"/>
    <n v="12"/>
    <n v="724"/>
    <n v="8688"/>
    <x v="32"/>
    <d v="2022-03-02T00:00:00"/>
    <n v="-2"/>
    <x v="3"/>
    <m/>
    <x v="0"/>
    <x v="0"/>
    <x v="1"/>
    <x v="6"/>
  </r>
  <r>
    <n v="4516784690"/>
    <n v="4451121"/>
    <s v="CENTIME : BOSTT AMERICA"/>
    <n v="35"/>
    <n v="669"/>
    <n v="23415"/>
    <x v="32"/>
    <d v="2022-03-02T00:00:00"/>
    <n v="-2"/>
    <x v="3"/>
    <m/>
    <x v="0"/>
    <x v="0"/>
    <x v="1"/>
    <x v="6"/>
  </r>
  <r>
    <n v="4516699127"/>
    <n v="2165271"/>
    <s v="CENTIME: RUSSIE"/>
    <n v="249"/>
    <n v="1406"/>
    <n v="350094"/>
    <x v="13"/>
    <d v="2022-03-02T00:00:00"/>
    <n v="-9"/>
    <x v="2"/>
    <m/>
    <x v="0"/>
    <x v="0"/>
    <x v="1"/>
    <x v="6"/>
  </r>
  <r>
    <n v="4516526998"/>
    <n v="2556834"/>
    <s v="BOOST AC"/>
    <n v="9"/>
    <n v="1107"/>
    <n v="9963"/>
    <x v="32"/>
    <d v="2022-03-02T00:00:00"/>
    <n v="-2"/>
    <x v="3"/>
    <m/>
    <x v="0"/>
    <x v="0"/>
    <x v="1"/>
    <x v="6"/>
  </r>
  <r>
    <n v="4516702744"/>
    <n v="2779823"/>
    <s v="CENTIME TCM"/>
    <n v="960"/>
    <n v="570"/>
    <n v="547200"/>
    <x v="13"/>
    <d v="2022-03-02T00:00:00"/>
    <n v="-9"/>
    <x v="2"/>
    <m/>
    <x v="0"/>
    <x v="0"/>
    <x v="1"/>
    <x v="6"/>
  </r>
  <r>
    <n v="4517387277"/>
    <n v="2973362"/>
    <s v="CENTIME : THAILAND"/>
    <n v="15000"/>
    <n v="756"/>
    <n v="11340000"/>
    <x v="42"/>
    <d v="2022-03-02T00:00:00"/>
    <n v="1"/>
    <x v="3"/>
    <m/>
    <x v="0"/>
    <x v="0"/>
    <x v="1"/>
    <x v="3"/>
  </r>
  <r>
    <n v="4516702729"/>
    <n v="2778106"/>
    <s v="CENTIME TCM"/>
    <n v="180"/>
    <n v="533"/>
    <n v="95940"/>
    <x v="13"/>
    <d v="2022-03-02T00:00:00"/>
    <n v="-9"/>
    <x v="2"/>
    <m/>
    <x v="0"/>
    <x v="0"/>
    <x v="1"/>
    <x v="6"/>
  </r>
  <r>
    <n v="4516873058"/>
    <n v="4451134"/>
    <s v="CENTIME TCM"/>
    <n v="228"/>
    <n v="1166"/>
    <n v="265848"/>
    <x v="32"/>
    <d v="2022-03-03T00:00:00"/>
    <n v="-3"/>
    <x v="2"/>
    <m/>
    <x v="0"/>
    <x v="0"/>
    <x v="1"/>
    <x v="6"/>
  </r>
  <r>
    <n v="4516876025"/>
    <n v="2903189"/>
    <s v="CENTIME TCM"/>
    <n v="1980"/>
    <n v="894"/>
    <n v="1770120"/>
    <x v="32"/>
    <d v="2022-03-03T00:00:00"/>
    <n v="-3"/>
    <x v="2"/>
    <m/>
    <x v="0"/>
    <x v="0"/>
    <x v="1"/>
    <x v="6"/>
  </r>
  <r>
    <n v="4516876088"/>
    <n v="2899945"/>
    <s v="CENTIME TCM"/>
    <n v="624"/>
    <n v="774"/>
    <n v="482976"/>
    <x v="32"/>
    <d v="2022-03-03T00:00:00"/>
    <n v="-3"/>
    <x v="2"/>
    <m/>
    <x v="0"/>
    <x v="0"/>
    <x v="1"/>
    <x v="6"/>
  </r>
  <r>
    <n v="4516876191"/>
    <n v="4334436"/>
    <s v="CENTIME TCM"/>
    <n v="1376"/>
    <n v="402"/>
    <n v="553152"/>
    <x v="32"/>
    <d v="2022-03-03T00:00:00"/>
    <n v="-3"/>
    <x v="2"/>
    <m/>
    <x v="0"/>
    <x v="0"/>
    <x v="1"/>
    <x v="6"/>
  </r>
  <r>
    <n v="4516548395"/>
    <n v="4451134"/>
    <s v="CENTIME TCM"/>
    <n v="28"/>
    <n v="674"/>
    <n v="18872"/>
    <x v="32"/>
    <d v="2022-03-03T00:00:00"/>
    <n v="-3"/>
    <x v="2"/>
    <m/>
    <x v="0"/>
    <x v="0"/>
    <x v="1"/>
    <x v="6"/>
  </r>
  <r>
    <n v="4516564428"/>
    <n v="2899634"/>
    <s v="CENTIME TCM"/>
    <n v="960"/>
    <n v="364"/>
    <n v="349440"/>
    <x v="32"/>
    <d v="2022-03-03T00:00:00"/>
    <n v="-3"/>
    <x v="2"/>
    <m/>
    <x v="0"/>
    <x v="0"/>
    <x v="1"/>
    <x v="6"/>
  </r>
  <r>
    <n v="4517368729"/>
    <n v="2899632"/>
    <s v="CENTIME : INDIA"/>
    <n v="160"/>
    <n v="741"/>
    <n v="118560"/>
    <x v="42"/>
    <d v="2022-03-03T00:00:00"/>
    <n v="0"/>
    <x v="3"/>
    <m/>
    <x v="0"/>
    <x v="0"/>
    <x v="1"/>
    <x v="3"/>
  </r>
  <r>
    <n v="4517099280"/>
    <n v="4451134"/>
    <s v="CENTIME : INDIA"/>
    <n v="16"/>
    <n v="378"/>
    <n v="6048"/>
    <x v="42"/>
    <d v="2022-03-03T00:00:00"/>
    <n v="0"/>
    <x v="3"/>
    <m/>
    <x v="0"/>
    <x v="0"/>
    <x v="1"/>
    <x v="3"/>
  </r>
  <r>
    <n v="4517111146"/>
    <n v="2899944"/>
    <s v="CENTIME : INDIA"/>
    <n v="48"/>
    <n v="847"/>
    <n v="40656"/>
    <x v="42"/>
    <d v="2022-03-03T00:00:00"/>
    <n v="0"/>
    <x v="3"/>
    <m/>
    <x v="0"/>
    <x v="0"/>
    <x v="1"/>
    <x v="3"/>
  </r>
  <r>
    <n v="4517642519"/>
    <n v="4334436"/>
    <s v="CENTIME : INDIA"/>
    <n v="128"/>
    <n v="399"/>
    <n v="51072"/>
    <x v="42"/>
    <d v="2022-03-03T00:00:00"/>
    <n v="0"/>
    <x v="3"/>
    <m/>
    <x v="0"/>
    <x v="0"/>
    <x v="1"/>
    <x v="3"/>
  </r>
  <r>
    <n v="4516876003"/>
    <n v="4451121"/>
    <s v="CENTIME TCM"/>
    <n v="670"/>
    <n v="1431"/>
    <n v="958770"/>
    <x v="42"/>
    <d v="2022-03-03T00:00:00"/>
    <n v="0"/>
    <x v="3"/>
    <m/>
    <x v="0"/>
    <x v="0"/>
    <x v="1"/>
    <x v="3"/>
  </r>
  <r>
    <n v="4516876095"/>
    <n v="2899944"/>
    <s v="CENTIME TCM"/>
    <n v="3072"/>
    <n v="999"/>
    <n v="3068928"/>
    <x v="42"/>
    <d v="2022-03-03T00:00:00"/>
    <n v="0"/>
    <x v="3"/>
    <m/>
    <x v="0"/>
    <x v="0"/>
    <x v="1"/>
    <x v="3"/>
  </r>
  <r>
    <n v="4516876124"/>
    <n v="2899635"/>
    <s v="CENTIME TCM"/>
    <n v="320"/>
    <n v="1079"/>
    <n v="345280"/>
    <x v="42"/>
    <d v="2022-03-03T00:00:00"/>
    <n v="0"/>
    <x v="3"/>
    <m/>
    <x v="0"/>
    <x v="0"/>
    <x v="1"/>
    <x v="3"/>
  </r>
  <r>
    <n v="4516876135"/>
    <n v="2989761"/>
    <s v="CENTIME TCM"/>
    <n v="320"/>
    <n v="1284"/>
    <n v="410880"/>
    <x v="42"/>
    <d v="2022-03-03T00:00:00"/>
    <n v="0"/>
    <x v="3"/>
    <m/>
    <x v="0"/>
    <x v="0"/>
    <x v="1"/>
    <x v="3"/>
  </r>
  <r>
    <n v="4516876141"/>
    <n v="2899631"/>
    <s v="CENTIME TCM"/>
    <n v="320"/>
    <n v="1463"/>
    <n v="468160"/>
    <x v="42"/>
    <d v="2022-03-03T00:00:00"/>
    <n v="0"/>
    <x v="3"/>
    <m/>
    <x v="0"/>
    <x v="0"/>
    <x v="1"/>
    <x v="3"/>
  </r>
  <r>
    <n v="4516473768"/>
    <n v="2899475"/>
    <s v="CENTIME TCM"/>
    <n v="100"/>
    <n v="681"/>
    <n v="68100"/>
    <x v="42"/>
    <d v="2022-03-03T00:00:00"/>
    <n v="0"/>
    <x v="3"/>
    <m/>
    <x v="0"/>
    <x v="0"/>
    <x v="1"/>
    <x v="3"/>
  </r>
  <r>
    <n v="4516517859"/>
    <n v="2899632"/>
    <s v="CENTIME TCM"/>
    <n v="480"/>
    <n v="1260"/>
    <n v="604800"/>
    <x v="42"/>
    <d v="2022-03-03T00:00:00"/>
    <n v="0"/>
    <x v="3"/>
    <m/>
    <x v="0"/>
    <x v="0"/>
    <x v="1"/>
    <x v="3"/>
  </r>
  <r>
    <n v="4516564039"/>
    <n v="2899631"/>
    <s v="CENTIME TCM"/>
    <n v="960"/>
    <n v="437"/>
    <n v="419520"/>
    <x v="42"/>
    <d v="2022-03-03T00:00:00"/>
    <n v="0"/>
    <x v="3"/>
    <m/>
    <x v="0"/>
    <x v="0"/>
    <x v="1"/>
    <x v="3"/>
  </r>
  <r>
    <n v="4517143706"/>
    <n v="2989761"/>
    <s v="CENTIME : THAILAND"/>
    <n v="320"/>
    <n v="825"/>
    <n v="264000"/>
    <x v="42"/>
    <d v="2022-03-03T00:00:00"/>
    <n v="0"/>
    <x v="3"/>
    <m/>
    <x v="0"/>
    <x v="0"/>
    <x v="1"/>
    <x v="3"/>
  </r>
  <r>
    <n v="4517389726"/>
    <n v="2899632"/>
    <s v="CENTIME : THAILAND"/>
    <n v="160"/>
    <n v="463"/>
    <n v="74080"/>
    <x v="42"/>
    <d v="2022-03-03T00:00:00"/>
    <n v="0"/>
    <x v="3"/>
    <m/>
    <x v="0"/>
    <x v="0"/>
    <x v="1"/>
    <x v="3"/>
  </r>
  <r>
    <n v="4517183012"/>
    <n v="2899944"/>
    <s v="CENTIME : THAILAND"/>
    <n v="48"/>
    <n v="890"/>
    <n v="42720"/>
    <x v="42"/>
    <d v="2022-03-03T00:00:00"/>
    <n v="0"/>
    <x v="3"/>
    <m/>
    <x v="0"/>
    <x v="0"/>
    <x v="1"/>
    <x v="3"/>
  </r>
  <r>
    <n v="4516547681"/>
    <n v="4334436"/>
    <s v="CENTIME TCM"/>
    <n v="896"/>
    <n v="1416"/>
    <n v="1268736"/>
    <x v="36"/>
    <d v="2022-03-03T00:00:00"/>
    <n v="4"/>
    <x v="0"/>
    <s v="OTHER"/>
    <x v="0"/>
    <x v="0"/>
    <x v="1"/>
    <x v="3"/>
  </r>
  <r>
    <n v="4517581914"/>
    <n v="2923264"/>
    <s v="CENTIME : INDIA"/>
    <n v="175"/>
    <n v="845"/>
    <n v="147875"/>
    <x v="42"/>
    <d v="2022-03-03T00:00:00"/>
    <n v="0"/>
    <x v="3"/>
    <m/>
    <x v="0"/>
    <x v="0"/>
    <x v="1"/>
    <x v="3"/>
  </r>
  <r>
    <n v="4517064579"/>
    <n v="4567352"/>
    <s v="CENTIME TCM"/>
    <n v="6600"/>
    <n v="833"/>
    <n v="5497800"/>
    <x v="0"/>
    <d v="2022-03-03T00:00:00"/>
    <n v="39"/>
    <x v="0"/>
    <s v="OTHER"/>
    <x v="0"/>
    <x v="0"/>
    <x v="0"/>
    <x v="0"/>
  </r>
  <r>
    <n v="4516407668"/>
    <n v="2758193"/>
    <s v="CENTIME TCM"/>
    <n v="66"/>
    <n v="1150"/>
    <n v="75900"/>
    <x v="32"/>
    <d v="2022-03-03T00:00:00"/>
    <n v="-3"/>
    <x v="2"/>
    <m/>
    <x v="0"/>
    <x v="0"/>
    <x v="1"/>
    <x v="6"/>
  </r>
  <r>
    <n v="4516411058"/>
    <n v="2758193"/>
    <s v="CENTIME TCM"/>
    <n v="732"/>
    <n v="790"/>
    <n v="578280"/>
    <x v="32"/>
    <d v="2022-03-03T00:00:00"/>
    <n v="-3"/>
    <x v="2"/>
    <m/>
    <x v="0"/>
    <x v="0"/>
    <x v="1"/>
    <x v="6"/>
  </r>
  <r>
    <n v="4516403530"/>
    <n v="2467687"/>
    <s v="CENTIME TCM"/>
    <n v="2180"/>
    <n v="967"/>
    <n v="2108060"/>
    <x v="42"/>
    <d v="2022-03-03T00:00:00"/>
    <n v="0"/>
    <x v="3"/>
    <m/>
    <x v="0"/>
    <x v="0"/>
    <x v="1"/>
    <x v="3"/>
  </r>
  <r>
    <n v="4517071951"/>
    <n v="2758193"/>
    <s v="CENTIME : THAILAND"/>
    <n v="15"/>
    <n v="637"/>
    <n v="9555"/>
    <x v="42"/>
    <d v="2022-03-03T00:00:00"/>
    <n v="0"/>
    <x v="3"/>
    <m/>
    <x v="0"/>
    <x v="0"/>
    <x v="1"/>
    <x v="3"/>
  </r>
  <r>
    <n v="4517110762"/>
    <n v="2758193"/>
    <s v="CENTIME : THAILAND"/>
    <n v="33"/>
    <n v="1067"/>
    <n v="35211"/>
    <x v="42"/>
    <d v="2022-03-03T00:00:00"/>
    <n v="0"/>
    <x v="3"/>
    <m/>
    <x v="0"/>
    <x v="0"/>
    <x v="1"/>
    <x v="3"/>
  </r>
  <r>
    <n v="4517351789"/>
    <n v="2467687"/>
    <s v="CENTIME : THAILAND"/>
    <n v="60"/>
    <n v="1038"/>
    <n v="62280"/>
    <x v="42"/>
    <d v="2022-03-03T00:00:00"/>
    <n v="0"/>
    <x v="3"/>
    <m/>
    <x v="0"/>
    <x v="0"/>
    <x v="1"/>
    <x v="3"/>
  </r>
  <r>
    <n v="4516402520"/>
    <n v="1620152"/>
    <s v="CENTIME TCM"/>
    <n v="2016"/>
    <n v="1333"/>
    <n v="2687328"/>
    <x v="27"/>
    <d v="2022-03-03T00:00:00"/>
    <n v="-17"/>
    <x v="2"/>
    <m/>
    <x v="0"/>
    <x v="0"/>
    <x v="1"/>
    <x v="6"/>
  </r>
  <r>
    <n v="4516392331"/>
    <n v="2884301"/>
    <s v="CENTIME TCM"/>
    <n v="1200"/>
    <n v="522"/>
    <n v="626400"/>
    <x v="32"/>
    <d v="2022-03-03T00:00:00"/>
    <n v="-3"/>
    <x v="2"/>
    <m/>
    <x v="0"/>
    <x v="0"/>
    <x v="1"/>
    <x v="6"/>
  </r>
  <r>
    <n v="4516421385"/>
    <n v="2958114"/>
    <s v="CENTIME TCM"/>
    <n v="504"/>
    <n v="1418"/>
    <n v="714672"/>
    <x v="32"/>
    <d v="2022-03-03T00:00:00"/>
    <n v="-3"/>
    <x v="2"/>
    <m/>
    <x v="0"/>
    <x v="0"/>
    <x v="1"/>
    <x v="6"/>
  </r>
  <r>
    <n v="4517098639"/>
    <n v="2884301"/>
    <s v="CENTIME : INDIA"/>
    <n v="15"/>
    <n v="655"/>
    <n v="9825"/>
    <x v="42"/>
    <d v="2022-03-03T00:00:00"/>
    <n v="0"/>
    <x v="3"/>
    <m/>
    <x v="0"/>
    <x v="0"/>
    <x v="1"/>
    <x v="3"/>
  </r>
  <r>
    <n v="4517243227"/>
    <n v="2884301"/>
    <s v="CENTIME : INDIA"/>
    <n v="15"/>
    <n v="426"/>
    <n v="6390"/>
    <x v="42"/>
    <d v="2022-03-03T00:00:00"/>
    <n v="0"/>
    <x v="3"/>
    <m/>
    <x v="0"/>
    <x v="0"/>
    <x v="1"/>
    <x v="3"/>
  </r>
  <r>
    <n v="4517090558"/>
    <n v="2958114"/>
    <s v="CENTIME : THAILAND"/>
    <n v="78"/>
    <n v="576"/>
    <n v="44928"/>
    <x v="42"/>
    <d v="2022-03-03T00:00:00"/>
    <n v="0"/>
    <x v="3"/>
    <m/>
    <x v="0"/>
    <x v="0"/>
    <x v="1"/>
    <x v="3"/>
  </r>
  <r>
    <n v="4517261071"/>
    <n v="2752324"/>
    <s v="CENTIME : THAILAND"/>
    <n v="12"/>
    <n v="1046"/>
    <n v="12552"/>
    <x v="42"/>
    <d v="2022-03-03T00:00:00"/>
    <n v="0"/>
    <x v="3"/>
    <m/>
    <x v="0"/>
    <x v="0"/>
    <x v="1"/>
    <x v="3"/>
  </r>
  <r>
    <n v="4517368751"/>
    <n v="4333114"/>
    <s v="CENTIME TCM"/>
    <n v="105"/>
    <n v="1053"/>
    <n v="110565"/>
    <x v="32"/>
    <d v="2022-03-03T00:00:00"/>
    <n v="-3"/>
    <x v="2"/>
    <m/>
    <x v="0"/>
    <x v="0"/>
    <x v="1"/>
    <x v="6"/>
  </r>
  <r>
    <n v="4516644560"/>
    <n v="4455299"/>
    <s v="CENTIME TCM"/>
    <n v="345"/>
    <n v="784"/>
    <n v="270480"/>
    <x v="36"/>
    <d v="2022-03-03T00:00:00"/>
    <n v="4"/>
    <x v="0"/>
    <s v="OTHER"/>
    <x v="0"/>
    <x v="0"/>
    <x v="1"/>
    <x v="3"/>
  </r>
  <r>
    <n v="4517361071"/>
    <n v="4333116"/>
    <s v="CENTIME TCM"/>
    <n v="42"/>
    <n v="332"/>
    <n v="13944"/>
    <x v="32"/>
    <d v="2022-03-03T00:00:00"/>
    <n v="-3"/>
    <x v="2"/>
    <m/>
    <x v="0"/>
    <x v="0"/>
    <x v="1"/>
    <x v="6"/>
  </r>
  <r>
    <n v="4517111120"/>
    <n v="4455280"/>
    <s v="CENTIME : INDIA"/>
    <n v="180"/>
    <n v="464"/>
    <n v="83520"/>
    <x v="42"/>
    <d v="2022-03-03T00:00:00"/>
    <n v="0"/>
    <x v="3"/>
    <m/>
    <x v="0"/>
    <x v="0"/>
    <x v="1"/>
    <x v="3"/>
  </r>
  <r>
    <n v="4516964357"/>
    <n v="4455280"/>
    <s v="CENTIME TCM"/>
    <n v="270"/>
    <n v="1191"/>
    <n v="321570"/>
    <x v="32"/>
    <d v="2022-03-03T00:00:00"/>
    <n v="-3"/>
    <x v="2"/>
    <m/>
    <x v="0"/>
    <x v="0"/>
    <x v="1"/>
    <x v="6"/>
  </r>
  <r>
    <n v="4517368755"/>
    <n v="4455299"/>
    <s v="CENTIME TCM"/>
    <n v="405"/>
    <n v="586"/>
    <n v="237330"/>
    <x v="24"/>
    <d v="2022-03-03T00:00:00"/>
    <n v="11"/>
    <x v="0"/>
    <s v="OTHER"/>
    <x v="0"/>
    <x v="0"/>
    <x v="1"/>
    <x v="3"/>
  </r>
  <r>
    <n v="4517610055"/>
    <n v="2487053"/>
    <s v="CENTIME : THAILAND"/>
    <n v="360"/>
    <n v="438"/>
    <n v="157680"/>
    <x v="42"/>
    <d v="2022-03-03T00:00:00"/>
    <n v="0"/>
    <x v="3"/>
    <m/>
    <x v="0"/>
    <x v="0"/>
    <x v="1"/>
    <x v="3"/>
  </r>
  <r>
    <n v="4517186869"/>
    <n v="2778106"/>
    <s v="CENTIME : THAILAND"/>
    <n v="12"/>
    <n v="1383"/>
    <n v="16596"/>
    <x v="42"/>
    <d v="2022-03-03T00:00:00"/>
    <n v="0"/>
    <x v="3"/>
    <m/>
    <x v="0"/>
    <x v="0"/>
    <x v="1"/>
    <x v="3"/>
  </r>
  <r>
    <n v="4516547651"/>
    <n v="2487061"/>
    <s v="CENTIME TCM"/>
    <n v="2400"/>
    <n v="537"/>
    <n v="1288800"/>
    <x v="42"/>
    <d v="2022-03-03T00:00:00"/>
    <n v="0"/>
    <x v="3"/>
    <m/>
    <x v="0"/>
    <x v="0"/>
    <x v="1"/>
    <x v="3"/>
  </r>
  <r>
    <n v="4517079071"/>
    <n v="2765851"/>
    <s v="CENTIME : INDIA"/>
    <n v="32"/>
    <n v="429"/>
    <n v="13728"/>
    <x v="42"/>
    <d v="2022-03-03T00:00:00"/>
    <n v="0"/>
    <x v="3"/>
    <m/>
    <x v="0"/>
    <x v="0"/>
    <x v="1"/>
    <x v="3"/>
  </r>
  <r>
    <n v="4516828640"/>
    <n v="4333113"/>
    <s v="CENTIME TCM"/>
    <n v="84"/>
    <n v="434"/>
    <n v="36456"/>
    <x v="42"/>
    <d v="2022-03-03T00:00:00"/>
    <n v="0"/>
    <x v="3"/>
    <m/>
    <x v="0"/>
    <x v="0"/>
    <x v="1"/>
    <x v="3"/>
  </r>
  <r>
    <n v="4516555148"/>
    <n v="4333116"/>
    <s v="CENTIME TCM"/>
    <n v="651"/>
    <n v="883"/>
    <n v="574833"/>
    <x v="42"/>
    <d v="2022-03-03T00:00:00"/>
    <n v="0"/>
    <x v="3"/>
    <m/>
    <x v="0"/>
    <x v="0"/>
    <x v="1"/>
    <x v="3"/>
  </r>
  <r>
    <n v="4517181624"/>
    <n v="2487053"/>
    <s v="CENTIME : THAILAND"/>
    <n v="210"/>
    <n v="421"/>
    <n v="88410"/>
    <x v="42"/>
    <d v="2022-03-03T00:00:00"/>
    <n v="0"/>
    <x v="3"/>
    <m/>
    <x v="0"/>
    <x v="0"/>
    <x v="1"/>
    <x v="3"/>
  </r>
  <r>
    <n v="4516951928"/>
    <n v="4454507"/>
    <s v="CENTIME TCM"/>
    <n v="990"/>
    <n v="831"/>
    <n v="822690"/>
    <x v="32"/>
    <d v="2022-03-03T00:00:00"/>
    <n v="-3"/>
    <x v="2"/>
    <m/>
    <x v="0"/>
    <x v="0"/>
    <x v="1"/>
    <x v="6"/>
  </r>
  <r>
    <n v="4517361070"/>
    <n v="4333116"/>
    <s v="CENTIME TCM"/>
    <n v="21"/>
    <n v="1440"/>
    <n v="30240"/>
    <x v="32"/>
    <d v="2022-03-03T00:00:00"/>
    <n v="-3"/>
    <x v="2"/>
    <m/>
    <x v="0"/>
    <x v="0"/>
    <x v="1"/>
    <x v="6"/>
  </r>
  <r>
    <n v="4516551633"/>
    <n v="4013293"/>
    <s v="CENTIME TCM"/>
    <n v="15"/>
    <n v="1090"/>
    <n v="16350"/>
    <x v="42"/>
    <d v="2022-03-03T00:00:00"/>
    <n v="0"/>
    <x v="3"/>
    <m/>
    <x v="0"/>
    <x v="0"/>
    <x v="1"/>
    <x v="3"/>
  </r>
  <r>
    <n v="4516565114"/>
    <n v="2778106"/>
    <s v="CENTIME TCM"/>
    <n v="588"/>
    <n v="1099"/>
    <n v="646212"/>
    <x v="42"/>
    <d v="2022-03-03T00:00:00"/>
    <n v="0"/>
    <x v="3"/>
    <m/>
    <x v="0"/>
    <x v="0"/>
    <x v="1"/>
    <x v="3"/>
  </r>
  <r>
    <n v="4516564816"/>
    <n v="2487053"/>
    <s v="CENTIME TCM"/>
    <n v="5220"/>
    <n v="914"/>
    <n v="4771080"/>
    <x v="32"/>
    <d v="2022-03-03T00:00:00"/>
    <n v="-3"/>
    <x v="2"/>
    <m/>
    <x v="0"/>
    <x v="0"/>
    <x v="1"/>
    <x v="6"/>
  </r>
  <r>
    <n v="4516964358"/>
    <n v="4455281"/>
    <s v="CENTIME TCM"/>
    <n v="1800"/>
    <n v="549"/>
    <n v="988200"/>
    <x v="42"/>
    <d v="2022-03-03T00:00:00"/>
    <n v="0"/>
    <x v="3"/>
    <m/>
    <x v="0"/>
    <x v="0"/>
    <x v="1"/>
    <x v="3"/>
  </r>
  <r>
    <n v="4517455279"/>
    <n v="4455281"/>
    <s v="CENTIME CHILI"/>
    <n v="630"/>
    <n v="301"/>
    <n v="189630"/>
    <x v="42"/>
    <d v="2022-03-03T00:00:00"/>
    <n v="0"/>
    <x v="3"/>
    <m/>
    <x v="0"/>
    <x v="0"/>
    <x v="1"/>
    <x v="3"/>
  </r>
  <r>
    <n v="4517368732"/>
    <n v="4013297"/>
    <s v="CENTIME TCM"/>
    <n v="960"/>
    <n v="920"/>
    <n v="883200"/>
    <x v="24"/>
    <d v="2022-03-03T00:00:00"/>
    <n v="11"/>
    <x v="0"/>
    <s v="OTHER"/>
    <x v="0"/>
    <x v="0"/>
    <x v="1"/>
    <x v="3"/>
  </r>
  <r>
    <n v="4517617334"/>
    <n v="4287388"/>
    <s v="CENTIME : THAILAND"/>
    <n v="96"/>
    <n v="1480"/>
    <n v="142080"/>
    <x v="42"/>
    <d v="2022-03-03T00:00:00"/>
    <n v="0"/>
    <x v="3"/>
    <m/>
    <x v="0"/>
    <x v="0"/>
    <x v="1"/>
    <x v="3"/>
  </r>
  <r>
    <n v="4516876167"/>
    <n v="4455906"/>
    <s v="CENTIME TCM"/>
    <n v="96"/>
    <n v="391"/>
    <n v="37536"/>
    <x v="42"/>
    <d v="2022-03-03T00:00:00"/>
    <n v="0"/>
    <x v="3"/>
    <m/>
    <x v="0"/>
    <x v="0"/>
    <x v="1"/>
    <x v="3"/>
  </r>
  <r>
    <n v="4516873039"/>
    <n v="4455906"/>
    <s v="CENTIME TCM"/>
    <n v="84"/>
    <n v="1307"/>
    <n v="109788"/>
    <x v="42"/>
    <d v="2022-03-03T00:00:00"/>
    <n v="0"/>
    <x v="3"/>
    <m/>
    <x v="0"/>
    <x v="0"/>
    <x v="1"/>
    <x v="3"/>
  </r>
  <r>
    <n v="4516571641"/>
    <n v="2556834"/>
    <s v="BOOST AC"/>
    <n v="30"/>
    <n v="636"/>
    <n v="19080"/>
    <x v="26"/>
    <d v="2022-03-04T00:00:00"/>
    <n v="24"/>
    <x v="0"/>
    <s v="OTHER"/>
    <x v="0"/>
    <x v="0"/>
    <x v="1"/>
    <x v="3"/>
  </r>
  <r>
    <n v="4516629433"/>
    <n v="4455280"/>
    <s v="CENTIME : INDIA"/>
    <n v="240"/>
    <n v="618"/>
    <n v="148320"/>
    <x v="42"/>
    <d v="2022-03-04T00:00:00"/>
    <n v="-1"/>
    <x v="3"/>
    <m/>
    <x v="0"/>
    <x v="0"/>
    <x v="1"/>
    <x v="3"/>
  </r>
  <r>
    <n v="4517442757"/>
    <n v="4455281"/>
    <s v="CENTIME : COLOMBIA"/>
    <n v="630"/>
    <n v="561"/>
    <n v="353430"/>
    <x v="32"/>
    <d v="2022-03-04T00:00:00"/>
    <n v="-4"/>
    <x v="2"/>
    <m/>
    <x v="0"/>
    <x v="0"/>
    <x v="1"/>
    <x v="6"/>
  </r>
  <r>
    <n v="4516761013"/>
    <n v="2903184"/>
    <s v="CENTIME : TURQUIE"/>
    <n v="100"/>
    <n v="987"/>
    <n v="98700"/>
    <x v="24"/>
    <d v="2022-03-05T00:00:00"/>
    <n v="9"/>
    <x v="0"/>
    <s v="OTHER"/>
    <x v="0"/>
    <x v="0"/>
    <x v="1"/>
    <x v="3"/>
  </r>
  <r>
    <n v="4516737150"/>
    <n v="2903189"/>
    <s v="CENTIME : TURQUIE"/>
    <n v="120"/>
    <n v="341"/>
    <n v="40920"/>
    <x v="24"/>
    <d v="2022-03-05T00:00:00"/>
    <n v="9"/>
    <x v="0"/>
    <s v="OTHER"/>
    <x v="0"/>
    <x v="0"/>
    <x v="1"/>
    <x v="3"/>
  </r>
  <r>
    <n v="4517183808"/>
    <n v="4334436"/>
    <s v="CENTIME : INDIA"/>
    <n v="208"/>
    <n v="342"/>
    <n v="71136"/>
    <x v="8"/>
    <d v="2022-03-06T00:00:00"/>
    <n v="11"/>
    <x v="0"/>
    <s v="OTHER"/>
    <x v="0"/>
    <x v="0"/>
    <x v="1"/>
    <x v="3"/>
  </r>
  <r>
    <n v="4516576969"/>
    <n v="2963896"/>
    <s v="BOOST AC"/>
    <n v="40"/>
    <n v="745"/>
    <n v="29800"/>
    <x v="32"/>
    <d v="2022-03-06T00:00:00"/>
    <n v="-6"/>
    <x v="2"/>
    <m/>
    <x v="0"/>
    <x v="0"/>
    <x v="1"/>
    <x v="6"/>
  </r>
  <r>
    <n v="4516480010"/>
    <n v="2899475"/>
    <s v="CENTIME TCM"/>
    <n v="3000"/>
    <n v="1464"/>
    <n v="4392000"/>
    <x v="36"/>
    <d v="2022-03-07T00:00:00"/>
    <n v="0"/>
    <x v="3"/>
    <m/>
    <x v="0"/>
    <x v="0"/>
    <x v="1"/>
    <x v="3"/>
  </r>
  <r>
    <n v="4517368756"/>
    <n v="2899631"/>
    <s v="CENTIME : BOSTT EMEA"/>
    <n v="320"/>
    <n v="1115"/>
    <n v="356800"/>
    <x v="36"/>
    <d v="2022-03-07T00:00:00"/>
    <n v="0"/>
    <x v="3"/>
    <m/>
    <x v="0"/>
    <x v="0"/>
    <x v="1"/>
    <x v="3"/>
  </r>
  <r>
    <n v="4516654152"/>
    <n v="2903183"/>
    <s v="CENTIME : BOSTT EMEA"/>
    <n v="40"/>
    <n v="376"/>
    <n v="15040"/>
    <x v="36"/>
    <d v="2022-03-07T00:00:00"/>
    <n v="0"/>
    <x v="3"/>
    <m/>
    <x v="0"/>
    <x v="0"/>
    <x v="1"/>
    <x v="3"/>
  </r>
  <r>
    <n v="4516876029"/>
    <n v="4228041"/>
    <s v="CENTIME TCM"/>
    <n v="5100"/>
    <n v="701"/>
    <n v="3575100"/>
    <x v="36"/>
    <d v="2022-03-07T00:00:00"/>
    <n v="0"/>
    <x v="3"/>
    <m/>
    <x v="0"/>
    <x v="0"/>
    <x v="1"/>
    <x v="3"/>
  </r>
  <r>
    <n v="4516876096"/>
    <n v="2899945"/>
    <s v="CENTIME TCM"/>
    <n v="1296"/>
    <n v="1362"/>
    <n v="1765152"/>
    <x v="36"/>
    <d v="2022-03-07T00:00:00"/>
    <n v="0"/>
    <x v="3"/>
    <m/>
    <x v="0"/>
    <x v="0"/>
    <x v="1"/>
    <x v="3"/>
  </r>
  <r>
    <n v="4516876101"/>
    <n v="2899944"/>
    <s v="CENTIME TCM"/>
    <n v="2592"/>
    <n v="756"/>
    <n v="1959552"/>
    <x v="36"/>
    <d v="2022-03-07T00:00:00"/>
    <n v="0"/>
    <x v="3"/>
    <m/>
    <x v="0"/>
    <x v="0"/>
    <x v="1"/>
    <x v="3"/>
  </r>
  <r>
    <n v="4516876202"/>
    <n v="4228041"/>
    <s v="CENTIME TCM"/>
    <n v="60"/>
    <n v="1084"/>
    <n v="65040"/>
    <x v="36"/>
    <d v="2022-03-07T00:00:00"/>
    <n v="0"/>
    <x v="3"/>
    <m/>
    <x v="0"/>
    <x v="0"/>
    <x v="1"/>
    <x v="3"/>
  </r>
  <r>
    <n v="4517270319"/>
    <n v="2899632"/>
    <s v="CENTIME TCM"/>
    <n v="160"/>
    <n v="1357"/>
    <n v="217120"/>
    <x v="36"/>
    <d v="2022-03-07T00:00:00"/>
    <n v="0"/>
    <x v="3"/>
    <m/>
    <x v="0"/>
    <x v="0"/>
    <x v="1"/>
    <x v="3"/>
  </r>
  <r>
    <n v="4516876111"/>
    <n v="2899945"/>
    <s v="CENTIME TCM"/>
    <n v="192"/>
    <n v="1346"/>
    <n v="258432"/>
    <x v="36"/>
    <d v="2022-03-07T00:00:00"/>
    <n v="0"/>
    <x v="3"/>
    <m/>
    <x v="0"/>
    <x v="0"/>
    <x v="1"/>
    <x v="3"/>
  </r>
  <r>
    <n v="4516876147"/>
    <n v="2899944"/>
    <s v="CENTIME TCM"/>
    <n v="480"/>
    <n v="596"/>
    <n v="286080"/>
    <x v="36"/>
    <d v="2022-03-07T00:00:00"/>
    <n v="0"/>
    <x v="3"/>
    <m/>
    <x v="0"/>
    <x v="0"/>
    <x v="1"/>
    <x v="3"/>
  </r>
  <r>
    <n v="4516876203"/>
    <n v="4228041"/>
    <s v="CENTIME TCM"/>
    <n v="90"/>
    <n v="823"/>
    <n v="74070"/>
    <x v="36"/>
    <d v="2022-03-07T00:00:00"/>
    <n v="0"/>
    <x v="3"/>
    <m/>
    <x v="0"/>
    <x v="0"/>
    <x v="1"/>
    <x v="3"/>
  </r>
  <r>
    <n v="4516479426"/>
    <n v="2899632"/>
    <s v="CENTIME TCM"/>
    <n v="480"/>
    <n v="772"/>
    <n v="370560"/>
    <x v="36"/>
    <d v="2022-03-07T00:00:00"/>
    <n v="0"/>
    <x v="3"/>
    <m/>
    <x v="0"/>
    <x v="0"/>
    <x v="1"/>
    <x v="3"/>
  </r>
  <r>
    <n v="4516523207"/>
    <n v="2899635"/>
    <s v="CENTIME TCM"/>
    <n v="320"/>
    <n v="466"/>
    <n v="149120"/>
    <x v="36"/>
    <d v="2022-03-07T00:00:00"/>
    <n v="0"/>
    <x v="3"/>
    <m/>
    <x v="0"/>
    <x v="0"/>
    <x v="1"/>
    <x v="3"/>
  </r>
  <r>
    <n v="4517144620"/>
    <n v="2899632"/>
    <s v="CENTIME TCM"/>
    <n v="320"/>
    <n v="350"/>
    <n v="112000"/>
    <x v="36"/>
    <d v="2022-03-07T00:00:00"/>
    <n v="0"/>
    <x v="3"/>
    <m/>
    <x v="0"/>
    <x v="0"/>
    <x v="1"/>
    <x v="3"/>
  </r>
  <r>
    <n v="4517280786"/>
    <n v="2899478"/>
    <s v="CENTIME TCM"/>
    <n v="800"/>
    <n v="1274"/>
    <n v="1019200"/>
    <x v="36"/>
    <d v="2022-03-07T00:00:00"/>
    <n v="0"/>
    <x v="3"/>
    <m/>
    <x v="0"/>
    <x v="0"/>
    <x v="1"/>
    <x v="3"/>
  </r>
  <r>
    <n v="4516582155"/>
    <n v="2899634"/>
    <s v="CENTIME : BOSTT EMEA"/>
    <n v="640"/>
    <n v="1025"/>
    <n v="656000"/>
    <x v="36"/>
    <d v="2022-03-07T00:00:00"/>
    <n v="0"/>
    <x v="3"/>
    <m/>
    <x v="0"/>
    <x v="0"/>
    <x v="1"/>
    <x v="3"/>
  </r>
  <r>
    <n v="4517337406"/>
    <n v="2899478"/>
    <s v="CENTIME : BOSTT EMEA"/>
    <n v="100"/>
    <n v="797"/>
    <n v="79700"/>
    <x v="36"/>
    <d v="2022-03-07T00:00:00"/>
    <n v="0"/>
    <x v="3"/>
    <m/>
    <x v="0"/>
    <x v="0"/>
    <x v="1"/>
    <x v="3"/>
  </r>
  <r>
    <n v="4517353670"/>
    <n v="2989761"/>
    <s v="CENTIME TCM"/>
    <n v="320"/>
    <n v="511"/>
    <n v="163520"/>
    <x v="36"/>
    <d v="2022-03-07T00:00:00"/>
    <n v="0"/>
    <x v="3"/>
    <m/>
    <x v="0"/>
    <x v="0"/>
    <x v="1"/>
    <x v="3"/>
  </r>
  <r>
    <n v="4517370153"/>
    <n v="2899634"/>
    <s v="CENTIME TCM"/>
    <n v="320"/>
    <n v="1285"/>
    <n v="411200"/>
    <x v="36"/>
    <d v="2022-03-07T00:00:00"/>
    <n v="0"/>
    <x v="3"/>
    <m/>
    <x v="0"/>
    <x v="0"/>
    <x v="1"/>
    <x v="3"/>
  </r>
  <r>
    <n v="4517384837"/>
    <n v="2899478"/>
    <s v="CENTIME TCM"/>
    <n v="500"/>
    <n v="449"/>
    <n v="224500"/>
    <x v="36"/>
    <d v="2022-03-07T00:00:00"/>
    <n v="0"/>
    <x v="3"/>
    <m/>
    <x v="0"/>
    <x v="0"/>
    <x v="1"/>
    <x v="3"/>
  </r>
  <r>
    <n v="4516876019"/>
    <n v="4451134"/>
    <s v="CENTIME TCM"/>
    <n v="344"/>
    <n v="1238"/>
    <n v="425872"/>
    <x v="3"/>
    <d v="2022-03-07T00:00:00"/>
    <n v="63"/>
    <x v="0"/>
    <s v="OTHER"/>
    <x v="0"/>
    <x v="0"/>
    <x v="0"/>
    <x v="1"/>
  </r>
  <r>
    <n v="4516876015"/>
    <n v="4451134"/>
    <s v="CENTIME TCM"/>
    <n v="244"/>
    <n v="586"/>
    <n v="142984"/>
    <x v="7"/>
    <d v="2022-03-07T00:00:00"/>
    <n v="70"/>
    <x v="0"/>
    <s v="OTHER"/>
    <x v="0"/>
    <x v="0"/>
    <x v="0"/>
    <x v="1"/>
  </r>
  <r>
    <n v="4516874386"/>
    <n v="2923261"/>
    <s v="CENTIME : BOSTT EMEA"/>
    <n v="3710"/>
    <n v="1214"/>
    <n v="4503940"/>
    <x v="36"/>
    <d v="2022-03-07T00:00:00"/>
    <n v="0"/>
    <x v="3"/>
    <m/>
    <x v="0"/>
    <x v="0"/>
    <x v="1"/>
    <x v="3"/>
  </r>
  <r>
    <n v="4516925302"/>
    <n v="4196590"/>
    <s v="CENTIME TCM"/>
    <n v="1000"/>
    <n v="431"/>
    <n v="431000"/>
    <x v="36"/>
    <d v="2022-03-07T00:00:00"/>
    <n v="0"/>
    <x v="3"/>
    <m/>
    <x v="0"/>
    <x v="0"/>
    <x v="1"/>
    <x v="3"/>
  </r>
  <r>
    <n v="4516927586"/>
    <n v="2461389"/>
    <s v="CENTIME TCM"/>
    <n v="1800"/>
    <n v="1404"/>
    <n v="2527200"/>
    <x v="36"/>
    <d v="2022-03-07T00:00:00"/>
    <n v="0"/>
    <x v="3"/>
    <m/>
    <x v="0"/>
    <x v="0"/>
    <x v="1"/>
    <x v="3"/>
  </r>
  <r>
    <n v="4517454275"/>
    <n v="2923261"/>
    <s v="CENTIME : BOSTT EMEA"/>
    <n v="1855"/>
    <n v="1423"/>
    <n v="2639665"/>
    <x v="36"/>
    <d v="2022-03-07T00:00:00"/>
    <n v="0"/>
    <x v="3"/>
    <m/>
    <x v="0"/>
    <x v="0"/>
    <x v="1"/>
    <x v="3"/>
  </r>
  <r>
    <n v="4516672727"/>
    <n v="2461389"/>
    <s v="CENTIME : BOSTT AMERICA"/>
    <n v="400"/>
    <n v="840"/>
    <n v="336000"/>
    <x v="24"/>
    <d v="2022-03-07T00:00:00"/>
    <n v="7"/>
    <x v="0"/>
    <s v="OTHER"/>
    <x v="0"/>
    <x v="0"/>
    <x v="1"/>
    <x v="3"/>
  </r>
  <r>
    <n v="4517161110"/>
    <n v="4567352"/>
    <s v="CENTIME TCM"/>
    <n v="6600"/>
    <n v="1102"/>
    <n v="7273200"/>
    <x v="43"/>
    <d v="2022-03-07T00:00:00"/>
    <n v="42"/>
    <x v="0"/>
    <s v="OTHER"/>
    <x v="0"/>
    <x v="0"/>
    <x v="0"/>
    <x v="0"/>
  </r>
  <r>
    <n v="4516531072"/>
    <n v="2758193"/>
    <s v="BOOST AC"/>
    <n v="126"/>
    <n v="1285"/>
    <n v="161910"/>
    <x v="32"/>
    <d v="2022-03-07T00:00:00"/>
    <n v="-7"/>
    <x v="2"/>
    <m/>
    <x v="0"/>
    <x v="0"/>
    <x v="1"/>
    <x v="6"/>
  </r>
  <r>
    <n v="4516532478"/>
    <n v="2467687"/>
    <s v="BOOST AC"/>
    <n v="175"/>
    <n v="421"/>
    <n v="73675"/>
    <x v="32"/>
    <d v="2022-03-07T00:00:00"/>
    <n v="-7"/>
    <x v="2"/>
    <m/>
    <x v="0"/>
    <x v="0"/>
    <x v="1"/>
    <x v="6"/>
  </r>
  <r>
    <n v="4516768775"/>
    <n v="4271870"/>
    <s v="CENTIME : BOSTT EMEA"/>
    <n v="32"/>
    <n v="1198"/>
    <n v="38336"/>
    <x v="4"/>
    <d v="2022-03-07T00:00:00"/>
    <n v="84"/>
    <x v="0"/>
    <s v="OTHER"/>
    <x v="0"/>
    <x v="0"/>
    <x v="0"/>
    <x v="1"/>
  </r>
  <r>
    <n v="4516778095"/>
    <n v="4271870"/>
    <s v="CENTIME : BOSTT EMEA"/>
    <n v="80"/>
    <n v="709"/>
    <n v="56720"/>
    <x v="4"/>
    <d v="2022-03-07T00:00:00"/>
    <n v="84"/>
    <x v="0"/>
    <s v="OTHER"/>
    <x v="0"/>
    <x v="0"/>
    <x v="0"/>
    <x v="1"/>
  </r>
  <r>
    <n v="4516780852"/>
    <n v="4271870"/>
    <s v="CENTIME : BOSTT EMEA"/>
    <n v="80"/>
    <n v="1496"/>
    <n v="119680"/>
    <x v="4"/>
    <d v="2022-03-07T00:00:00"/>
    <n v="84"/>
    <x v="0"/>
    <s v="OTHER"/>
    <x v="0"/>
    <x v="0"/>
    <x v="0"/>
    <x v="1"/>
  </r>
  <r>
    <n v="4516782705"/>
    <n v="4271870"/>
    <s v="CENTIME : BOSTT EMEA"/>
    <n v="88"/>
    <n v="808"/>
    <n v="71104"/>
    <x v="4"/>
    <d v="2022-03-07T00:00:00"/>
    <n v="84"/>
    <x v="0"/>
    <s v="OTHER"/>
    <x v="0"/>
    <x v="0"/>
    <x v="0"/>
    <x v="1"/>
  </r>
  <r>
    <n v="4516855223"/>
    <n v="1620152"/>
    <s v="CENTIME: RUSSIE"/>
    <n v="90"/>
    <n v="1248"/>
    <n v="112320"/>
    <x v="13"/>
    <d v="2022-03-07T00:00:00"/>
    <n v="-14"/>
    <x v="2"/>
    <m/>
    <x v="0"/>
    <x v="0"/>
    <x v="1"/>
    <x v="6"/>
  </r>
  <r>
    <n v="4516863695"/>
    <n v="2884301"/>
    <s v="CENTIME: RUSSIE"/>
    <n v="330"/>
    <n v="1176"/>
    <n v="388080"/>
    <x v="13"/>
    <d v="2022-03-07T00:00:00"/>
    <n v="-14"/>
    <x v="2"/>
    <m/>
    <x v="0"/>
    <x v="0"/>
    <x v="1"/>
    <x v="6"/>
  </r>
  <r>
    <n v="4517181823"/>
    <n v="2884301"/>
    <s v="CENTIME: RUSSIE"/>
    <n v="30"/>
    <n v="633"/>
    <n v="18990"/>
    <x v="13"/>
    <d v="2022-03-07T00:00:00"/>
    <n v="-14"/>
    <x v="2"/>
    <m/>
    <x v="0"/>
    <x v="0"/>
    <x v="1"/>
    <x v="6"/>
  </r>
  <r>
    <n v="4516512679"/>
    <n v="2958114"/>
    <s v="BOOST AC"/>
    <n v="54"/>
    <n v="930"/>
    <n v="50220"/>
    <x v="32"/>
    <d v="2022-03-07T00:00:00"/>
    <n v="-7"/>
    <x v="2"/>
    <m/>
    <x v="0"/>
    <x v="0"/>
    <x v="1"/>
    <x v="6"/>
  </r>
  <r>
    <n v="4516655660"/>
    <n v="2884301"/>
    <s v="CENTIME : BOSTT EMEA"/>
    <n v="60"/>
    <n v="932"/>
    <n v="55920"/>
    <x v="36"/>
    <d v="2022-03-07T00:00:00"/>
    <n v="0"/>
    <x v="3"/>
    <m/>
    <x v="0"/>
    <x v="0"/>
    <x v="1"/>
    <x v="3"/>
  </r>
  <r>
    <n v="4516974267"/>
    <n v="2884301"/>
    <s v="CENTIME TCM"/>
    <n v="600"/>
    <n v="922"/>
    <n v="553200"/>
    <x v="36"/>
    <d v="2022-03-07T00:00:00"/>
    <n v="0"/>
    <x v="3"/>
    <m/>
    <x v="0"/>
    <x v="0"/>
    <x v="1"/>
    <x v="3"/>
  </r>
  <r>
    <n v="4516392779"/>
    <n v="2884301"/>
    <s v="CENTIME TCM"/>
    <n v="765"/>
    <n v="1153"/>
    <n v="882045"/>
    <x v="36"/>
    <d v="2022-03-07T00:00:00"/>
    <n v="0"/>
    <x v="3"/>
    <m/>
    <x v="0"/>
    <x v="0"/>
    <x v="1"/>
    <x v="3"/>
  </r>
  <r>
    <n v="4516394160"/>
    <n v="1620152"/>
    <s v="CENTIME TCM"/>
    <n v="576"/>
    <n v="610"/>
    <n v="351360"/>
    <x v="36"/>
    <d v="2022-03-07T00:00:00"/>
    <n v="0"/>
    <x v="3"/>
    <m/>
    <x v="0"/>
    <x v="0"/>
    <x v="1"/>
    <x v="3"/>
  </r>
  <r>
    <n v="4516966502"/>
    <n v="2884301"/>
    <s v="CENTIME TCM"/>
    <n v="255"/>
    <n v="1149"/>
    <n v="292995"/>
    <x v="36"/>
    <d v="2022-03-07T00:00:00"/>
    <n v="0"/>
    <x v="3"/>
    <m/>
    <x v="0"/>
    <x v="0"/>
    <x v="1"/>
    <x v="3"/>
  </r>
  <r>
    <n v="4517194819"/>
    <n v="2884301"/>
    <s v="CENTIME : BOSTT EMEA"/>
    <n v="210"/>
    <n v="1204"/>
    <n v="252840"/>
    <x v="36"/>
    <d v="2022-03-07T00:00:00"/>
    <n v="0"/>
    <x v="3"/>
    <m/>
    <x v="0"/>
    <x v="0"/>
    <x v="1"/>
    <x v="3"/>
  </r>
  <r>
    <n v="4516951894"/>
    <n v="4403290"/>
    <s v="CENTIME TCM"/>
    <n v="152"/>
    <n v="764"/>
    <n v="116128"/>
    <x v="24"/>
    <d v="2022-03-07T00:00:00"/>
    <n v="7"/>
    <x v="0"/>
    <s v="OTHER"/>
    <x v="0"/>
    <x v="0"/>
    <x v="1"/>
    <x v="3"/>
  </r>
  <r>
    <n v="4516976508"/>
    <n v="4062520"/>
    <s v="CENTIME TCM"/>
    <n v="42"/>
    <n v="554"/>
    <n v="23268"/>
    <x v="2"/>
    <d v="2022-03-07T00:00:00"/>
    <n v="56"/>
    <x v="1"/>
    <s v="SUPPLIER"/>
    <x v="1"/>
    <x v="0"/>
    <x v="0"/>
    <x v="1"/>
  </r>
  <r>
    <n v="4517645054"/>
    <n v="4403290"/>
    <s v="CENTIME : BOSTT EMEA"/>
    <n v="104"/>
    <n v="475"/>
    <n v="49400"/>
    <x v="2"/>
    <d v="2022-03-07T00:00:00"/>
    <n v="56"/>
    <x v="0"/>
    <s v="OTHER"/>
    <x v="0"/>
    <x v="0"/>
    <x v="0"/>
    <x v="1"/>
  </r>
  <r>
    <n v="4516876004"/>
    <n v="4455906"/>
    <s v="CENTIME TCM"/>
    <n v="24"/>
    <n v="814"/>
    <n v="19536"/>
    <x v="36"/>
    <d v="2022-03-07T00:00:00"/>
    <n v="0"/>
    <x v="3"/>
    <m/>
    <x v="0"/>
    <x v="0"/>
    <x v="1"/>
    <x v="3"/>
  </r>
  <r>
    <n v="4516552861"/>
    <n v="2663481"/>
    <s v="CENTIME : BOSTT EMEA"/>
    <n v="405"/>
    <n v="1037"/>
    <n v="419985"/>
    <x v="36"/>
    <d v="2022-03-07T00:00:00"/>
    <n v="0"/>
    <x v="3"/>
    <m/>
    <x v="0"/>
    <x v="0"/>
    <x v="1"/>
    <x v="3"/>
  </r>
  <r>
    <n v="4516951927"/>
    <n v="4454507"/>
    <s v="CENTIME TCM"/>
    <n v="990"/>
    <n v="1344"/>
    <n v="1330560"/>
    <x v="36"/>
    <d v="2022-03-07T00:00:00"/>
    <n v="0"/>
    <x v="3"/>
    <m/>
    <x v="0"/>
    <x v="0"/>
    <x v="1"/>
    <x v="3"/>
  </r>
  <r>
    <n v="4516819747"/>
    <n v="4454507"/>
    <s v="CENTIME TCM"/>
    <n v="960"/>
    <n v="943"/>
    <n v="905280"/>
    <x v="36"/>
    <d v="2022-03-07T00:00:00"/>
    <n v="0"/>
    <x v="3"/>
    <m/>
    <x v="0"/>
    <x v="0"/>
    <x v="1"/>
    <x v="3"/>
  </r>
  <r>
    <n v="4517368738"/>
    <n v="4455299"/>
    <s v="CENTIME : BOSTT EMEA"/>
    <n v="105"/>
    <n v="1408"/>
    <n v="147840"/>
    <x v="36"/>
    <d v="2022-03-07T00:00:00"/>
    <n v="0"/>
    <x v="3"/>
    <m/>
    <x v="0"/>
    <x v="0"/>
    <x v="1"/>
    <x v="3"/>
  </r>
  <r>
    <n v="4516828666"/>
    <n v="4455281"/>
    <s v="CENTIME TCM"/>
    <n v="1800"/>
    <n v="345"/>
    <n v="621000"/>
    <x v="36"/>
    <d v="2022-03-07T00:00:00"/>
    <n v="0"/>
    <x v="3"/>
    <m/>
    <x v="0"/>
    <x v="0"/>
    <x v="1"/>
    <x v="3"/>
  </r>
  <r>
    <n v="4516829206"/>
    <n v="2765851"/>
    <s v="CENTIME TCM"/>
    <n v="1344"/>
    <n v="1168"/>
    <n v="1569792"/>
    <x v="36"/>
    <d v="2022-03-07T00:00:00"/>
    <n v="0"/>
    <x v="3"/>
    <m/>
    <x v="0"/>
    <x v="0"/>
    <x v="1"/>
    <x v="3"/>
  </r>
  <r>
    <n v="4517374680"/>
    <n v="2487053"/>
    <s v="CENTIME TCM"/>
    <n v="3510"/>
    <n v="532"/>
    <n v="1867320"/>
    <x v="36"/>
    <d v="2022-03-07T00:00:00"/>
    <n v="0"/>
    <x v="3"/>
    <m/>
    <x v="0"/>
    <x v="0"/>
    <x v="1"/>
    <x v="3"/>
  </r>
  <r>
    <n v="4517454265"/>
    <n v="4333113"/>
    <s v="CENTIME : BOSTT EMEA"/>
    <n v="945"/>
    <n v="762"/>
    <n v="720090"/>
    <x v="36"/>
    <d v="2022-03-07T00:00:00"/>
    <n v="0"/>
    <x v="3"/>
    <m/>
    <x v="0"/>
    <x v="0"/>
    <x v="1"/>
    <x v="3"/>
  </r>
  <r>
    <n v="4517361147"/>
    <n v="2487061"/>
    <s v="CENTIME TCM"/>
    <n v="540"/>
    <n v="592"/>
    <n v="319680"/>
    <x v="36"/>
    <d v="2022-03-07T00:00:00"/>
    <n v="0"/>
    <x v="3"/>
    <m/>
    <x v="0"/>
    <x v="0"/>
    <x v="1"/>
    <x v="3"/>
  </r>
  <r>
    <n v="4516876227"/>
    <n v="2765851"/>
    <s v="CENTIME TCM"/>
    <n v="880"/>
    <n v="715"/>
    <n v="629200"/>
    <x v="36"/>
    <d v="2022-03-07T00:00:00"/>
    <n v="0"/>
    <x v="3"/>
    <m/>
    <x v="0"/>
    <x v="0"/>
    <x v="1"/>
    <x v="3"/>
  </r>
  <r>
    <n v="4517245299"/>
    <n v="2487053"/>
    <s v="CENTIME TCM"/>
    <n v="2730"/>
    <n v="1353"/>
    <n v="3693690"/>
    <x v="36"/>
    <d v="2022-03-07T00:00:00"/>
    <n v="0"/>
    <x v="3"/>
    <m/>
    <x v="0"/>
    <x v="0"/>
    <x v="1"/>
    <x v="3"/>
  </r>
  <r>
    <n v="4517671435"/>
    <n v="2779823"/>
    <s v="CENTIME : BOSTT EMEA"/>
    <n v="1530"/>
    <n v="1342"/>
    <n v="2053260"/>
    <x v="36"/>
    <d v="2022-03-07T00:00:00"/>
    <n v="0"/>
    <x v="3"/>
    <m/>
    <x v="0"/>
    <x v="0"/>
    <x v="1"/>
    <x v="3"/>
  </r>
  <r>
    <n v="4516596511"/>
    <n v="2779823"/>
    <s v="CENTIME : BOSTT EMEA"/>
    <n v="120"/>
    <n v="1463"/>
    <n v="175560"/>
    <x v="23"/>
    <d v="2022-03-07T00:00:00"/>
    <n v="28"/>
    <x v="0"/>
    <s v="OTHER"/>
    <x v="0"/>
    <x v="0"/>
    <x v="0"/>
    <x v="0"/>
  </r>
  <r>
    <n v="4517454264"/>
    <n v="4455299"/>
    <s v="CENTIME : BOSTT EMEA"/>
    <n v="210"/>
    <n v="589"/>
    <n v="123690"/>
    <x v="36"/>
    <d v="2022-03-07T00:00:00"/>
    <n v="0"/>
    <x v="3"/>
    <m/>
    <x v="0"/>
    <x v="0"/>
    <x v="1"/>
    <x v="3"/>
  </r>
  <r>
    <n v="4516873043"/>
    <n v="4455906"/>
    <s v="CENTIME TCM"/>
    <n v="96"/>
    <n v="1265"/>
    <n v="121440"/>
    <x v="36"/>
    <d v="2022-03-07T00:00:00"/>
    <n v="0"/>
    <x v="3"/>
    <m/>
    <x v="0"/>
    <x v="0"/>
    <x v="1"/>
    <x v="3"/>
  </r>
  <r>
    <n v="4517629197"/>
    <n v="2663481"/>
    <s v="CENTIME : BOSTT EMEA"/>
    <n v="90"/>
    <n v="1048"/>
    <n v="94320"/>
    <x v="36"/>
    <d v="2022-03-07T00:00:00"/>
    <n v="0"/>
    <x v="3"/>
    <m/>
    <x v="0"/>
    <x v="0"/>
    <x v="1"/>
    <x v="3"/>
  </r>
  <r>
    <n v="4516873051"/>
    <n v="4455298"/>
    <s v="CENTIME TCM"/>
    <n v="780"/>
    <n v="1217"/>
    <n v="949260"/>
    <x v="24"/>
    <d v="2022-03-07T00:00:00"/>
    <n v="7"/>
    <x v="0"/>
    <s v="OTHER"/>
    <x v="0"/>
    <x v="0"/>
    <x v="1"/>
    <x v="3"/>
  </r>
  <r>
    <n v="4516991076"/>
    <n v="2778179"/>
    <s v="CENTIME TCM"/>
    <n v="720"/>
    <n v="821"/>
    <n v="591120"/>
    <x v="36"/>
    <d v="2022-03-07T00:00:00"/>
    <n v="0"/>
    <x v="3"/>
    <m/>
    <x v="0"/>
    <x v="0"/>
    <x v="1"/>
    <x v="3"/>
  </r>
  <r>
    <n v="4516657385"/>
    <n v="2765851"/>
    <s v="CENTIME : BOSTT AMERICA"/>
    <n v="48"/>
    <n v="569"/>
    <n v="27312"/>
    <x v="24"/>
    <d v="2022-03-07T00:00:00"/>
    <n v="7"/>
    <x v="0"/>
    <s v="OTHER"/>
    <x v="0"/>
    <x v="0"/>
    <x v="1"/>
    <x v="3"/>
  </r>
  <r>
    <n v="4516928690"/>
    <n v="4013297"/>
    <s v="BOOST AC"/>
    <n v="180"/>
    <n v="741"/>
    <n v="133380"/>
    <x v="24"/>
    <d v="2022-03-07T00:00:00"/>
    <n v="7"/>
    <x v="0"/>
    <s v="OTHER"/>
    <x v="0"/>
    <x v="0"/>
    <x v="1"/>
    <x v="3"/>
  </r>
  <r>
    <n v="4516964366"/>
    <n v="4455280"/>
    <s v="CENTIME TCM"/>
    <n v="270"/>
    <n v="803"/>
    <n v="216810"/>
    <x v="36"/>
    <d v="2022-03-07T00:00:00"/>
    <n v="0"/>
    <x v="3"/>
    <m/>
    <x v="0"/>
    <x v="0"/>
    <x v="1"/>
    <x v="3"/>
  </r>
  <r>
    <n v="4517262203"/>
    <n v="2779817"/>
    <s v="CENTIME TCM"/>
    <n v="2970"/>
    <n v="598"/>
    <n v="1776060"/>
    <x v="36"/>
    <d v="2022-03-07T00:00:00"/>
    <n v="0"/>
    <x v="3"/>
    <m/>
    <x v="0"/>
    <x v="0"/>
    <x v="1"/>
    <x v="3"/>
  </r>
  <r>
    <n v="4517338166"/>
    <n v="4454506"/>
    <s v="CENTIME : BOSTT EMEA"/>
    <n v="900"/>
    <n v="575"/>
    <n v="517500"/>
    <x v="4"/>
    <d v="2022-03-07T00:00:00"/>
    <n v="84"/>
    <x v="1"/>
    <s v="SUPPLIER"/>
    <x v="2"/>
    <x v="0"/>
    <x v="0"/>
    <x v="1"/>
  </r>
  <r>
    <n v="4517381904"/>
    <n v="4333114"/>
    <s v="CENTIME TCM"/>
    <n v="84"/>
    <n v="1238"/>
    <n v="103992"/>
    <x v="36"/>
    <d v="2022-03-07T00:00:00"/>
    <n v="0"/>
    <x v="3"/>
    <m/>
    <x v="0"/>
    <x v="0"/>
    <x v="1"/>
    <x v="3"/>
  </r>
  <r>
    <n v="4516694366"/>
    <n v="2899944"/>
    <s v="CENTIME : BOSTT EMEA"/>
    <n v="96"/>
    <n v="1142"/>
    <n v="109632"/>
    <x v="36"/>
    <d v="2022-03-08T00:00:00"/>
    <n v="-1"/>
    <x v="3"/>
    <m/>
    <x v="0"/>
    <x v="0"/>
    <x v="1"/>
    <x v="3"/>
  </r>
  <r>
    <n v="4516696667"/>
    <n v="4451121"/>
    <s v="CENTIME : BOSTT EMEA"/>
    <n v="170"/>
    <n v="1351"/>
    <n v="229670"/>
    <x v="36"/>
    <d v="2022-03-08T00:00:00"/>
    <n v="-1"/>
    <x v="3"/>
    <m/>
    <x v="0"/>
    <x v="0"/>
    <x v="1"/>
    <x v="3"/>
  </r>
  <r>
    <n v="4516562001"/>
    <n v="2903189"/>
    <s v="CENTIME TCM"/>
    <n v="1500"/>
    <n v="1074"/>
    <n v="1611000"/>
    <x v="36"/>
    <d v="2022-03-08T00:00:00"/>
    <n v="-1"/>
    <x v="3"/>
    <m/>
    <x v="0"/>
    <x v="0"/>
    <x v="1"/>
    <x v="3"/>
  </r>
  <r>
    <n v="4516453547"/>
    <n v="4334436"/>
    <s v="CENTIME TCM"/>
    <n v="1808"/>
    <n v="835"/>
    <n v="1509680"/>
    <x v="36"/>
    <d v="2022-03-08T00:00:00"/>
    <n v="-1"/>
    <x v="3"/>
    <m/>
    <x v="0"/>
    <x v="0"/>
    <x v="1"/>
    <x v="3"/>
  </r>
  <r>
    <n v="4516431628"/>
    <n v="2899945"/>
    <s v="CENTIME TCM"/>
    <n v="960"/>
    <n v="698"/>
    <n v="670080"/>
    <x v="36"/>
    <d v="2022-03-08T00:00:00"/>
    <n v="-1"/>
    <x v="3"/>
    <m/>
    <x v="0"/>
    <x v="0"/>
    <x v="1"/>
    <x v="3"/>
  </r>
  <r>
    <n v="4516436315"/>
    <n v="4228041"/>
    <s v="CENTIME TCM"/>
    <n v="3870"/>
    <n v="732"/>
    <n v="2832840"/>
    <x v="36"/>
    <d v="2022-03-08T00:00:00"/>
    <n v="-1"/>
    <x v="3"/>
    <m/>
    <x v="0"/>
    <x v="0"/>
    <x v="1"/>
    <x v="3"/>
  </r>
  <r>
    <n v="4516440934"/>
    <n v="2899944"/>
    <s v="CENTIME TCM"/>
    <n v="2160"/>
    <n v="945"/>
    <n v="2041200"/>
    <x v="36"/>
    <d v="2022-03-08T00:00:00"/>
    <n v="-1"/>
    <x v="3"/>
    <m/>
    <x v="0"/>
    <x v="0"/>
    <x v="1"/>
    <x v="3"/>
  </r>
  <r>
    <n v="4516446588"/>
    <n v="2903184"/>
    <s v="CENTIME TCM"/>
    <n v="560"/>
    <n v="856"/>
    <n v="479360"/>
    <x v="36"/>
    <d v="2022-03-08T00:00:00"/>
    <n v="-1"/>
    <x v="3"/>
    <m/>
    <x v="0"/>
    <x v="0"/>
    <x v="1"/>
    <x v="3"/>
  </r>
  <r>
    <n v="4516464383"/>
    <n v="2903183"/>
    <s v="CENTIME TCM"/>
    <n v="1060"/>
    <n v="921"/>
    <n v="976260"/>
    <x v="36"/>
    <d v="2022-03-08T00:00:00"/>
    <n v="-1"/>
    <x v="3"/>
    <m/>
    <x v="0"/>
    <x v="0"/>
    <x v="1"/>
    <x v="3"/>
  </r>
  <r>
    <n v="4516566971"/>
    <n v="4228041"/>
    <s v="CENTIME TCM"/>
    <n v="930"/>
    <n v="929"/>
    <n v="863970"/>
    <x v="36"/>
    <d v="2022-03-08T00:00:00"/>
    <n v="-1"/>
    <x v="3"/>
    <m/>
    <x v="0"/>
    <x v="0"/>
    <x v="1"/>
    <x v="3"/>
  </r>
  <r>
    <n v="4516552061"/>
    <n v="4451134"/>
    <s v="CENTIME TCM"/>
    <n v="204"/>
    <n v="595"/>
    <n v="121380"/>
    <x v="44"/>
    <d v="2022-03-08T00:00:00"/>
    <n v="58"/>
    <x v="0"/>
    <s v="OTHER"/>
    <x v="0"/>
    <x v="0"/>
    <x v="0"/>
    <x v="1"/>
  </r>
  <r>
    <n v="4516485408"/>
    <n v="4451134"/>
    <s v="CENTIME TCM"/>
    <n v="192"/>
    <n v="1418"/>
    <n v="272256"/>
    <x v="44"/>
    <d v="2022-03-08T00:00:00"/>
    <n v="58"/>
    <x v="0"/>
    <s v="OTHER"/>
    <x v="0"/>
    <x v="0"/>
    <x v="0"/>
    <x v="1"/>
  </r>
  <r>
    <n v="4516660204"/>
    <n v="4451121"/>
    <s v="CENTIME : BOSTT EMEA"/>
    <n v="510"/>
    <n v="338"/>
    <n v="172380"/>
    <x v="2"/>
    <d v="2022-03-08T00:00:00"/>
    <n v="55"/>
    <x v="0"/>
    <s v="OTHER"/>
    <x v="0"/>
    <x v="0"/>
    <x v="0"/>
    <x v="1"/>
  </r>
  <r>
    <n v="5501182545"/>
    <n v="4196590"/>
    <s v="CENTIME: BRESIL"/>
    <n v="200"/>
    <n v="435"/>
    <n v="87000"/>
    <x v="24"/>
    <d v="2022-03-08T00:00:00"/>
    <n v="6"/>
    <x v="0"/>
    <s v="OTHER"/>
    <x v="0"/>
    <x v="0"/>
    <x v="1"/>
    <x v="3"/>
  </r>
  <r>
    <n v="4516441193"/>
    <n v="4327058"/>
    <s v="BOOST AC"/>
    <n v="25"/>
    <n v="1373"/>
    <n v="34325"/>
    <x v="32"/>
    <d v="2022-03-08T00:00:00"/>
    <n v="-8"/>
    <x v="2"/>
    <m/>
    <x v="0"/>
    <x v="0"/>
    <x v="1"/>
    <x v="6"/>
  </r>
  <r>
    <n v="4516482068"/>
    <n v="4327106"/>
    <s v="BOOST AC"/>
    <n v="651"/>
    <n v="800"/>
    <n v="520800"/>
    <x v="32"/>
    <d v="2022-03-08T00:00:00"/>
    <n v="-8"/>
    <x v="2"/>
    <m/>
    <x v="0"/>
    <x v="0"/>
    <x v="1"/>
    <x v="6"/>
  </r>
  <r>
    <n v="5501183315"/>
    <n v="4327058"/>
    <s v="CENTIME: BRESIL"/>
    <n v="70"/>
    <n v="1379"/>
    <n v="96530"/>
    <x v="32"/>
    <d v="2022-03-08T00:00:00"/>
    <n v="-8"/>
    <x v="2"/>
    <m/>
    <x v="0"/>
    <x v="0"/>
    <x v="1"/>
    <x v="6"/>
  </r>
  <r>
    <n v="4516514005"/>
    <n v="2165271"/>
    <s v="CENTIME TCM"/>
    <n v="126"/>
    <n v="1141"/>
    <n v="143766"/>
    <x v="36"/>
    <d v="2022-03-08T00:00:00"/>
    <n v="-1"/>
    <x v="3"/>
    <m/>
    <x v="0"/>
    <x v="0"/>
    <x v="1"/>
    <x v="3"/>
  </r>
  <r>
    <n v="4516337105"/>
    <n v="4327106"/>
    <s v="CENTIME TCM"/>
    <n v="1164"/>
    <n v="1034"/>
    <n v="1203576"/>
    <x v="36"/>
    <d v="2022-03-08T00:00:00"/>
    <n v="-1"/>
    <x v="3"/>
    <m/>
    <x v="0"/>
    <x v="0"/>
    <x v="1"/>
    <x v="3"/>
  </r>
  <r>
    <n v="4516325282"/>
    <n v="2165271"/>
    <s v="CENTIME TCM"/>
    <n v="577"/>
    <n v="1053"/>
    <n v="607581"/>
    <x v="36"/>
    <d v="2022-03-08T00:00:00"/>
    <n v="-1"/>
    <x v="3"/>
    <m/>
    <x v="0"/>
    <x v="0"/>
    <x v="1"/>
    <x v="3"/>
  </r>
  <r>
    <n v="4516430443"/>
    <n v="4492204"/>
    <s v="CENTIME TCM"/>
    <n v="5772"/>
    <n v="987"/>
    <n v="5696964"/>
    <x v="36"/>
    <d v="2022-03-08T00:00:00"/>
    <n v="-1"/>
    <x v="3"/>
    <m/>
    <x v="0"/>
    <x v="0"/>
    <x v="1"/>
    <x v="3"/>
  </r>
  <r>
    <n v="4516497787"/>
    <n v="2965279"/>
    <s v="CENTIME TCM"/>
    <n v="1212"/>
    <n v="1324"/>
    <n v="1604688"/>
    <x v="2"/>
    <d v="2022-03-08T00:00:00"/>
    <n v="55"/>
    <x v="0"/>
    <s v="OTHER"/>
    <x v="0"/>
    <x v="0"/>
    <x v="0"/>
    <x v="1"/>
  </r>
  <r>
    <n v="4516392033"/>
    <n v="4335239"/>
    <s v="CENTIME TCM"/>
    <n v="75"/>
    <n v="1408"/>
    <n v="105600"/>
    <x v="36"/>
    <d v="2022-03-08T00:00:00"/>
    <n v="-1"/>
    <x v="3"/>
    <m/>
    <x v="0"/>
    <x v="0"/>
    <x v="1"/>
    <x v="3"/>
  </r>
  <r>
    <n v="4516334472"/>
    <n v="4454507"/>
    <s v="CENTIME TCM"/>
    <n v="1200"/>
    <n v="1212"/>
    <n v="1454400"/>
    <x v="36"/>
    <d v="2022-03-08T00:00:00"/>
    <n v="-1"/>
    <x v="3"/>
    <m/>
    <x v="0"/>
    <x v="0"/>
    <x v="1"/>
    <x v="3"/>
  </r>
  <r>
    <n v="4516879604"/>
    <n v="2779823"/>
    <s v="CENTIME : BOSTT EMEA"/>
    <n v="1290"/>
    <n v="1224"/>
    <n v="1578960"/>
    <x v="2"/>
    <d v="2022-03-08T00:00:00"/>
    <n v="55"/>
    <x v="1"/>
    <s v="SUPPLIER"/>
    <x v="2"/>
    <x v="0"/>
    <x v="0"/>
    <x v="1"/>
  </r>
  <r>
    <n v="4516820439"/>
    <n v="2779817"/>
    <s v="CENTIME : BOSTT EMEA"/>
    <n v="2070"/>
    <n v="345"/>
    <n v="714150"/>
    <x v="36"/>
    <d v="2022-03-08T00:00:00"/>
    <n v="-1"/>
    <x v="3"/>
    <m/>
    <x v="0"/>
    <x v="0"/>
    <x v="1"/>
    <x v="3"/>
  </r>
  <r>
    <n v="4516378853"/>
    <n v="4455298"/>
    <s v="CENTIME TCM"/>
    <n v="1800"/>
    <n v="808"/>
    <n v="1454400"/>
    <x v="36"/>
    <d v="2022-03-08T00:00:00"/>
    <n v="-1"/>
    <x v="3"/>
    <m/>
    <x v="0"/>
    <x v="0"/>
    <x v="1"/>
    <x v="3"/>
  </r>
  <r>
    <n v="5501184505"/>
    <n v="4335235"/>
    <s v="CENTIME: BRESIL"/>
    <n v="120"/>
    <n v="856"/>
    <n v="102720"/>
    <x v="32"/>
    <d v="2022-03-08T00:00:00"/>
    <n v="-8"/>
    <x v="2"/>
    <m/>
    <x v="0"/>
    <x v="0"/>
    <x v="1"/>
    <x v="6"/>
  </r>
  <r>
    <n v="4516394164"/>
    <n v="4335235"/>
    <s v="CENTIME TCM"/>
    <n v="480"/>
    <n v="1040"/>
    <n v="499200"/>
    <x v="36"/>
    <d v="2022-03-08T00:00:00"/>
    <n v="-1"/>
    <x v="3"/>
    <m/>
    <x v="0"/>
    <x v="0"/>
    <x v="1"/>
    <x v="3"/>
  </r>
  <r>
    <n v="4516386760"/>
    <n v="4455281"/>
    <s v="CENTIME TCM"/>
    <n v="2160"/>
    <n v="516"/>
    <n v="1114560"/>
    <x v="36"/>
    <d v="2022-03-08T00:00:00"/>
    <n v="-1"/>
    <x v="3"/>
    <m/>
    <x v="0"/>
    <x v="0"/>
    <x v="1"/>
    <x v="3"/>
  </r>
  <r>
    <n v="4516387403"/>
    <n v="4454506"/>
    <s v="CENTIME TCM"/>
    <n v="600"/>
    <n v="1331"/>
    <n v="798600"/>
    <x v="24"/>
    <d v="2022-03-08T00:00:00"/>
    <n v="6"/>
    <x v="0"/>
    <s v="OTHER"/>
    <x v="0"/>
    <x v="0"/>
    <x v="1"/>
    <x v="3"/>
  </r>
  <r>
    <n v="4516396236"/>
    <n v="4455280"/>
    <s v="CENTIME TCM"/>
    <n v="240"/>
    <n v="382"/>
    <n v="91680"/>
    <x v="36"/>
    <d v="2022-03-08T00:00:00"/>
    <n v="-1"/>
    <x v="3"/>
    <m/>
    <x v="0"/>
    <x v="0"/>
    <x v="1"/>
    <x v="3"/>
  </r>
  <r>
    <n v="4516513144"/>
    <n v="4333113"/>
    <s v="CENTIME : BOSTT EMEA"/>
    <n v="609"/>
    <n v="984"/>
    <n v="599256"/>
    <x v="36"/>
    <d v="2022-03-08T00:00:00"/>
    <n v="-1"/>
    <x v="3"/>
    <m/>
    <x v="0"/>
    <x v="0"/>
    <x v="1"/>
    <x v="3"/>
  </r>
  <r>
    <n v="4517147710"/>
    <n v="4451121"/>
    <s v="CENTIME : BOSTT EMEA"/>
    <n v="55"/>
    <n v="1439"/>
    <n v="79145"/>
    <x v="13"/>
    <d v="2022-03-09T00:00:00"/>
    <n v="-16"/>
    <x v="2"/>
    <m/>
    <x v="0"/>
    <x v="0"/>
    <x v="1"/>
    <x v="6"/>
  </r>
  <r>
    <n v="4517173074"/>
    <n v="4451121"/>
    <s v="CENTIME : BOSTT EMEA"/>
    <n v="80"/>
    <n v="1467"/>
    <n v="117360"/>
    <x v="13"/>
    <d v="2022-03-09T00:00:00"/>
    <n v="-16"/>
    <x v="2"/>
    <m/>
    <x v="0"/>
    <x v="0"/>
    <x v="1"/>
    <x v="6"/>
  </r>
  <r>
    <n v="4517174729"/>
    <n v="4334436"/>
    <s v="CENTIME : BOSTT EMEA"/>
    <n v="224"/>
    <n v="621"/>
    <n v="139104"/>
    <x v="36"/>
    <d v="2022-03-09T00:00:00"/>
    <n v="-2"/>
    <x v="3"/>
    <m/>
    <x v="0"/>
    <x v="0"/>
    <x v="1"/>
    <x v="3"/>
  </r>
  <r>
    <n v="4516529360"/>
    <n v="2556834"/>
    <s v="BOOST AC"/>
    <n v="24"/>
    <n v="860"/>
    <n v="20640"/>
    <x v="32"/>
    <d v="2022-03-09T00:00:00"/>
    <n v="-9"/>
    <x v="2"/>
    <m/>
    <x v="0"/>
    <x v="0"/>
    <x v="1"/>
    <x v="6"/>
  </r>
  <r>
    <n v="4517598385"/>
    <n v="2969467"/>
    <s v="CENTIME TCM"/>
    <n v="24"/>
    <n v="347"/>
    <n v="8328"/>
    <x v="4"/>
    <d v="2022-03-09T00:00:00"/>
    <n v="82"/>
    <x v="0"/>
    <s v="OTHER"/>
    <x v="0"/>
    <x v="0"/>
    <x v="0"/>
    <x v="1"/>
  </r>
  <r>
    <n v="4517501076"/>
    <n v="2487061"/>
    <s v="CENTIME TCM"/>
    <n v="1530"/>
    <n v="900"/>
    <n v="1377000"/>
    <x v="38"/>
    <d v="2022-03-09T00:00:00"/>
    <n v="1"/>
    <x v="3"/>
    <m/>
    <x v="0"/>
    <x v="0"/>
    <x v="1"/>
    <x v="3"/>
  </r>
  <r>
    <n v="4517220507"/>
    <n v="4455299"/>
    <s v="CENTIME TCM"/>
    <n v="885"/>
    <n v="431"/>
    <n v="381435"/>
    <x v="7"/>
    <d v="2022-03-09T00:00:00"/>
    <n v="68"/>
    <x v="1"/>
    <s v="SUPPLIER"/>
    <x v="3"/>
    <x v="0"/>
    <x v="0"/>
    <x v="1"/>
  </r>
  <r>
    <n v="4517513355"/>
    <n v="2487061"/>
    <s v="CENTIME TCM"/>
    <n v="1440"/>
    <n v="915"/>
    <n v="1317600"/>
    <x v="38"/>
    <d v="2022-03-09T00:00:00"/>
    <n v="1"/>
    <x v="3"/>
    <m/>
    <x v="0"/>
    <x v="0"/>
    <x v="1"/>
    <x v="3"/>
  </r>
  <r>
    <n v="4517220505"/>
    <n v="4455299"/>
    <s v="CENTIME TCM"/>
    <n v="1035"/>
    <n v="1209"/>
    <n v="1251315"/>
    <x v="24"/>
    <d v="2022-03-09T00:00:00"/>
    <n v="5"/>
    <x v="0"/>
    <s v="OTHER"/>
    <x v="0"/>
    <x v="0"/>
    <x v="1"/>
    <x v="3"/>
  </r>
  <r>
    <n v="4517501078"/>
    <n v="2487061"/>
    <s v="CENTIME TCM"/>
    <n v="450"/>
    <n v="1335"/>
    <n v="600750"/>
    <x v="38"/>
    <d v="2022-03-09T00:00:00"/>
    <n v="1"/>
    <x v="3"/>
    <m/>
    <x v="0"/>
    <x v="0"/>
    <x v="1"/>
    <x v="3"/>
  </r>
  <r>
    <n v="4517220506"/>
    <n v="4455299"/>
    <s v="CENTIME TCM"/>
    <n v="885"/>
    <n v="1054"/>
    <n v="932790"/>
    <x v="7"/>
    <d v="2022-03-09T00:00:00"/>
    <n v="68"/>
    <x v="1"/>
    <s v="SUPPLIER"/>
    <x v="3"/>
    <x v="0"/>
    <x v="0"/>
    <x v="1"/>
  </r>
  <r>
    <n v="4517379594"/>
    <n v="2899634"/>
    <s v="CENTIME TCM"/>
    <n v="320"/>
    <n v="326"/>
    <n v="104320"/>
    <x v="36"/>
    <d v="2022-03-10T00:00:00"/>
    <n v="-3"/>
    <x v="2"/>
    <m/>
    <x v="0"/>
    <x v="0"/>
    <x v="1"/>
    <x v="3"/>
  </r>
  <r>
    <n v="4516967620"/>
    <n v="2903184"/>
    <s v="CENTIME BOSTT OCEAN INDIEN"/>
    <n v="20"/>
    <n v="1318"/>
    <n v="26360"/>
    <x v="38"/>
    <d v="2022-03-10T00:00:00"/>
    <n v="0"/>
    <x v="3"/>
    <m/>
    <x v="0"/>
    <x v="0"/>
    <x v="1"/>
    <x v="3"/>
  </r>
  <r>
    <n v="4516969714"/>
    <n v="2903189"/>
    <s v="CENTIME BOSTT OCEAN INDIEN"/>
    <n v="30"/>
    <n v="415"/>
    <n v="12450"/>
    <x v="38"/>
    <d v="2022-03-10T00:00:00"/>
    <n v="0"/>
    <x v="3"/>
    <m/>
    <x v="0"/>
    <x v="0"/>
    <x v="1"/>
    <x v="3"/>
  </r>
  <r>
    <n v="4516998483"/>
    <n v="2903183"/>
    <s v="CENTIME BOSTT OCEAN INDIEN"/>
    <n v="20"/>
    <n v="362"/>
    <n v="7240"/>
    <x v="38"/>
    <d v="2022-03-10T00:00:00"/>
    <n v="0"/>
    <x v="3"/>
    <m/>
    <x v="0"/>
    <x v="0"/>
    <x v="1"/>
    <x v="3"/>
  </r>
  <r>
    <n v="4517102438"/>
    <n v="2899945"/>
    <s v="CENTIME BOSTT OCEAN INDIEN"/>
    <n v="336"/>
    <n v="646"/>
    <n v="217056"/>
    <x v="38"/>
    <d v="2022-03-10T00:00:00"/>
    <n v="0"/>
    <x v="3"/>
    <m/>
    <x v="0"/>
    <x v="0"/>
    <x v="1"/>
    <x v="3"/>
  </r>
  <r>
    <n v="4517436802"/>
    <n v="4334436"/>
    <s v="CENTIME BOSTT OCEAN INDIEN"/>
    <n v="304"/>
    <n v="1456"/>
    <n v="442624"/>
    <x v="38"/>
    <d v="2022-03-10T00:00:00"/>
    <n v="0"/>
    <x v="3"/>
    <m/>
    <x v="0"/>
    <x v="0"/>
    <x v="1"/>
    <x v="3"/>
  </r>
  <r>
    <n v="4516876131"/>
    <n v="2989761"/>
    <s v="CENTIME TCM"/>
    <n v="640"/>
    <n v="563"/>
    <n v="360320"/>
    <x v="38"/>
    <d v="2022-03-10T00:00:00"/>
    <n v="0"/>
    <x v="3"/>
    <m/>
    <x v="0"/>
    <x v="0"/>
    <x v="1"/>
    <x v="3"/>
  </r>
  <r>
    <n v="4516477798"/>
    <n v="2899475"/>
    <s v="CENTIME TCM"/>
    <n v="100"/>
    <n v="512"/>
    <n v="51200"/>
    <x v="38"/>
    <d v="2022-03-10T00:00:00"/>
    <n v="0"/>
    <x v="3"/>
    <m/>
    <x v="0"/>
    <x v="0"/>
    <x v="1"/>
    <x v="3"/>
  </r>
  <r>
    <n v="4516511421"/>
    <n v="2899632"/>
    <s v="CENTIME TCM"/>
    <n v="640"/>
    <n v="534"/>
    <n v="341760"/>
    <x v="38"/>
    <d v="2022-03-10T00:00:00"/>
    <n v="0"/>
    <x v="3"/>
    <m/>
    <x v="0"/>
    <x v="0"/>
    <x v="1"/>
    <x v="3"/>
  </r>
  <r>
    <n v="4517354272"/>
    <n v="2989761"/>
    <s v="CENTIME TCM"/>
    <n v="320"/>
    <n v="630"/>
    <n v="201600"/>
    <x v="38"/>
    <d v="2022-03-10T00:00:00"/>
    <n v="0"/>
    <x v="3"/>
    <m/>
    <x v="0"/>
    <x v="0"/>
    <x v="1"/>
    <x v="3"/>
  </r>
  <r>
    <n v="4517448756"/>
    <n v="4451134"/>
    <s v="CENTIME BOSTT OCEAN INDIEN"/>
    <n v="152"/>
    <n v="866"/>
    <n v="131632"/>
    <x v="5"/>
    <d v="2022-03-10T00:00:00"/>
    <n v="63"/>
    <x v="0"/>
    <s v="OTHER"/>
    <x v="0"/>
    <x v="0"/>
    <x v="0"/>
    <x v="1"/>
  </r>
  <r>
    <n v="4517443661"/>
    <n v="4451121"/>
    <s v="CENTIME BOSTT OCEAN INDIEN"/>
    <n v="200"/>
    <n v="1373"/>
    <n v="274600"/>
    <x v="5"/>
    <d v="2022-03-10T00:00:00"/>
    <n v="63"/>
    <x v="0"/>
    <s v="OTHER"/>
    <x v="0"/>
    <x v="0"/>
    <x v="0"/>
    <x v="1"/>
  </r>
  <r>
    <n v="4517000852"/>
    <n v="4196590"/>
    <s v="CENTIME BOSTT OCEAN INDIEN"/>
    <n v="200"/>
    <n v="1111"/>
    <n v="222200"/>
    <x v="38"/>
    <d v="2022-03-10T00:00:00"/>
    <n v="0"/>
    <x v="3"/>
    <m/>
    <x v="0"/>
    <x v="0"/>
    <x v="1"/>
    <x v="3"/>
  </r>
  <r>
    <n v="4517681682"/>
    <n v="2461389"/>
    <s v="CENTIME : THAILAND"/>
    <n v="1000"/>
    <n v="476"/>
    <n v="476000"/>
    <x v="38"/>
    <d v="2022-03-10T00:00:00"/>
    <n v="0"/>
    <x v="3"/>
    <m/>
    <x v="0"/>
    <x v="0"/>
    <x v="1"/>
    <x v="3"/>
  </r>
  <r>
    <n v="4517068928"/>
    <n v="4567352"/>
    <s v="CENTIME TCM"/>
    <n v="1500"/>
    <n v="853"/>
    <n v="1279500"/>
    <x v="0"/>
    <d v="2022-03-10T00:00:00"/>
    <n v="32"/>
    <x v="0"/>
    <s v="OTHER"/>
    <x v="0"/>
    <x v="0"/>
    <x v="0"/>
    <x v="0"/>
  </r>
  <r>
    <n v="4516407666"/>
    <n v="2758193"/>
    <s v="CENTIME TCM"/>
    <n v="78"/>
    <n v="1413"/>
    <n v="110214"/>
    <x v="36"/>
    <d v="2022-03-10T00:00:00"/>
    <n v="-3"/>
    <x v="2"/>
    <m/>
    <x v="0"/>
    <x v="0"/>
    <x v="1"/>
    <x v="3"/>
  </r>
  <r>
    <n v="4516410443"/>
    <n v="2758193"/>
    <s v="CENTIME TCM"/>
    <n v="861"/>
    <n v="737"/>
    <n v="634557"/>
    <x v="36"/>
    <d v="2022-03-10T00:00:00"/>
    <n v="-3"/>
    <x v="2"/>
    <m/>
    <x v="0"/>
    <x v="0"/>
    <x v="1"/>
    <x v="3"/>
  </r>
  <r>
    <n v="4517090107"/>
    <n v="2758193"/>
    <s v="CENTIME : THAILAND"/>
    <n v="54"/>
    <n v="1175"/>
    <n v="63450"/>
    <x v="38"/>
    <d v="2022-03-10T00:00:00"/>
    <n v="0"/>
    <x v="3"/>
    <m/>
    <x v="0"/>
    <x v="0"/>
    <x v="1"/>
    <x v="3"/>
  </r>
  <r>
    <n v="4517266993"/>
    <n v="2467687"/>
    <s v="CENTIME : THAILAND"/>
    <n v="65"/>
    <n v="517"/>
    <n v="33605"/>
    <x v="38"/>
    <d v="2022-03-10T00:00:00"/>
    <n v="0"/>
    <x v="3"/>
    <m/>
    <x v="0"/>
    <x v="0"/>
    <x v="1"/>
    <x v="3"/>
  </r>
  <r>
    <n v="4517303632"/>
    <n v="2467687"/>
    <s v="CENTIME : THAILAND"/>
    <n v="5"/>
    <n v="823"/>
    <n v="4115"/>
    <x v="38"/>
    <d v="2022-03-10T00:00:00"/>
    <n v="0"/>
    <x v="3"/>
    <m/>
    <x v="0"/>
    <x v="0"/>
    <x v="1"/>
    <x v="3"/>
  </r>
  <r>
    <n v="4517377822"/>
    <n v="2467687"/>
    <s v="CENTIME : THAILAND"/>
    <n v="10"/>
    <n v="815"/>
    <n v="8150"/>
    <x v="38"/>
    <d v="2022-03-10T00:00:00"/>
    <n v="0"/>
    <x v="3"/>
    <m/>
    <x v="0"/>
    <x v="0"/>
    <x v="1"/>
    <x v="3"/>
  </r>
  <r>
    <n v="4517416248"/>
    <n v="2467687"/>
    <s v="CENTIME : THAILAND"/>
    <n v="5"/>
    <n v="453"/>
    <n v="2265"/>
    <x v="38"/>
    <d v="2022-03-10T00:00:00"/>
    <n v="0"/>
    <x v="3"/>
    <m/>
    <x v="0"/>
    <x v="0"/>
    <x v="1"/>
    <x v="3"/>
  </r>
  <r>
    <n v="4517358386"/>
    <n v="4327106"/>
    <s v="CENTIME TCM"/>
    <n v="651"/>
    <n v="431"/>
    <n v="280581"/>
    <x v="24"/>
    <d v="2022-03-10T00:00:00"/>
    <n v="4"/>
    <x v="0"/>
    <s v="OTHER"/>
    <x v="0"/>
    <x v="0"/>
    <x v="1"/>
    <x v="3"/>
  </r>
  <r>
    <n v="4517661316"/>
    <n v="4271870"/>
    <s v="CENTIME : THAILAND"/>
    <n v="252"/>
    <n v="1200"/>
    <n v="302400"/>
    <x v="2"/>
    <d v="2022-03-10T00:00:00"/>
    <n v="53"/>
    <x v="0"/>
    <s v="OTHER"/>
    <x v="0"/>
    <x v="0"/>
    <x v="0"/>
    <x v="1"/>
  </r>
  <r>
    <n v="4517058774"/>
    <n v="4327106"/>
    <s v="CENTIME BOSTT OCEAN INDIEN"/>
    <n v="423"/>
    <n v="1136"/>
    <n v="480528"/>
    <x v="1"/>
    <d v="2022-03-10T00:00:00"/>
    <n v="42"/>
    <x v="0"/>
    <s v="OTHER"/>
    <x v="0"/>
    <x v="0"/>
    <x v="0"/>
    <x v="0"/>
  </r>
  <r>
    <n v="4516392115"/>
    <n v="1620152"/>
    <s v="CENTIME TCM"/>
    <n v="1440"/>
    <n v="726"/>
    <n v="1045440"/>
    <x v="28"/>
    <d v="2022-03-10T00:00:00"/>
    <n v="-14"/>
    <x v="2"/>
    <m/>
    <x v="0"/>
    <x v="0"/>
    <x v="1"/>
    <x v="6"/>
  </r>
  <r>
    <n v="4516331494"/>
    <n v="2884301"/>
    <s v="CENTIME TCM"/>
    <n v="1800"/>
    <n v="415"/>
    <n v="747000"/>
    <x v="32"/>
    <d v="2022-03-10T00:00:00"/>
    <n v="-10"/>
    <x v="2"/>
    <m/>
    <x v="0"/>
    <x v="0"/>
    <x v="1"/>
    <x v="6"/>
  </r>
  <r>
    <n v="4516377670"/>
    <n v="2752324"/>
    <s v="CENTIME TCM"/>
    <n v="264"/>
    <n v="890"/>
    <n v="234960"/>
    <x v="36"/>
    <d v="2022-03-10T00:00:00"/>
    <n v="-3"/>
    <x v="2"/>
    <m/>
    <x v="0"/>
    <x v="0"/>
    <x v="1"/>
    <x v="3"/>
  </r>
  <r>
    <n v="4516413186"/>
    <n v="2958114"/>
    <s v="CENTIME TCM"/>
    <n v="810"/>
    <n v="755"/>
    <n v="611550"/>
    <x v="36"/>
    <d v="2022-03-10T00:00:00"/>
    <n v="-3"/>
    <x v="2"/>
    <m/>
    <x v="0"/>
    <x v="0"/>
    <x v="1"/>
    <x v="3"/>
  </r>
  <r>
    <n v="4517243867"/>
    <n v="2958114"/>
    <s v="CENTIME BOSTT OCEAN INDIEN"/>
    <n v="84"/>
    <n v="1066"/>
    <n v="89544"/>
    <x v="38"/>
    <d v="2022-03-10T00:00:00"/>
    <n v="0"/>
    <x v="3"/>
    <m/>
    <x v="0"/>
    <x v="0"/>
    <x v="1"/>
    <x v="3"/>
  </r>
  <r>
    <n v="4517367980"/>
    <n v="2752324"/>
    <s v="CENTIME BOSTT OCEAN INDIEN"/>
    <n v="84"/>
    <n v="1330"/>
    <n v="111720"/>
    <x v="38"/>
    <d v="2022-03-10T00:00:00"/>
    <n v="0"/>
    <x v="3"/>
    <m/>
    <x v="0"/>
    <x v="0"/>
    <x v="1"/>
    <x v="3"/>
  </r>
  <r>
    <n v="4517098702"/>
    <n v="2958114"/>
    <s v="CENTIME : THAILAND"/>
    <n v="84"/>
    <n v="1423"/>
    <n v="119532"/>
    <x v="38"/>
    <d v="2022-03-10T00:00:00"/>
    <n v="0"/>
    <x v="3"/>
    <m/>
    <x v="0"/>
    <x v="0"/>
    <x v="1"/>
    <x v="3"/>
  </r>
  <r>
    <n v="4517152301"/>
    <n v="2884301"/>
    <s v="CENTIME : THAILAND"/>
    <n v="15"/>
    <n v="706"/>
    <n v="10590"/>
    <x v="38"/>
    <d v="2022-03-10T00:00:00"/>
    <n v="0"/>
    <x v="3"/>
    <m/>
    <x v="0"/>
    <x v="0"/>
    <x v="1"/>
    <x v="3"/>
  </r>
  <r>
    <n v="4517266604"/>
    <n v="2752324"/>
    <s v="CENTIME : THAILAND"/>
    <n v="12"/>
    <n v="400"/>
    <n v="4800"/>
    <x v="38"/>
    <d v="2022-03-10T00:00:00"/>
    <n v="0"/>
    <x v="3"/>
    <m/>
    <x v="0"/>
    <x v="0"/>
    <x v="1"/>
    <x v="3"/>
  </r>
  <r>
    <n v="4517415173"/>
    <n v="2958114"/>
    <s v="CENTIME : THAILAND"/>
    <n v="6"/>
    <n v="1400"/>
    <n v="8400"/>
    <x v="38"/>
    <d v="2022-03-10T00:00:00"/>
    <n v="0"/>
    <x v="3"/>
    <m/>
    <x v="0"/>
    <x v="0"/>
    <x v="1"/>
    <x v="3"/>
  </r>
  <r>
    <n v="4517657276"/>
    <n v="2884301"/>
    <s v="CENTIME : THAILAND"/>
    <n v="15"/>
    <n v="965"/>
    <n v="14475"/>
    <x v="38"/>
    <d v="2022-03-10T00:00:00"/>
    <n v="0"/>
    <x v="3"/>
    <m/>
    <x v="0"/>
    <x v="0"/>
    <x v="1"/>
    <x v="3"/>
  </r>
  <r>
    <n v="4517257575"/>
    <n v="4492201"/>
    <s v="CENTIME TCM"/>
    <n v="3276"/>
    <n v="304"/>
    <n v="995904"/>
    <x v="26"/>
    <d v="2022-03-10T00:00:00"/>
    <n v="18"/>
    <x v="1"/>
    <s v="SUPPLIER"/>
    <x v="3"/>
    <x v="0"/>
    <x v="1"/>
    <x v="3"/>
  </r>
  <r>
    <n v="4516414317"/>
    <n v="4062520"/>
    <s v="CENTIME TCM"/>
    <n v="6"/>
    <n v="1328"/>
    <n v="7968"/>
    <x v="2"/>
    <d v="2022-03-10T00:00:00"/>
    <n v="53"/>
    <x v="1"/>
    <s v="SUPPLIER"/>
    <x v="1"/>
    <x v="0"/>
    <x v="0"/>
    <x v="1"/>
  </r>
  <r>
    <n v="4517455576"/>
    <n v="4455281"/>
    <s v="CENTIME CHILI"/>
    <n v="540"/>
    <n v="1383"/>
    <n v="746820"/>
    <x v="38"/>
    <d v="2022-03-10T00:00:00"/>
    <n v="0"/>
    <x v="3"/>
    <m/>
    <x v="0"/>
    <x v="0"/>
    <x v="1"/>
    <x v="3"/>
  </r>
  <r>
    <n v="4517368754"/>
    <n v="4333114"/>
    <s v="CENTIME TCM"/>
    <n v="147"/>
    <n v="1441"/>
    <n v="211827"/>
    <x v="36"/>
    <d v="2022-03-10T00:00:00"/>
    <n v="-3"/>
    <x v="2"/>
    <m/>
    <x v="0"/>
    <x v="0"/>
    <x v="1"/>
    <x v="3"/>
  </r>
  <r>
    <n v="4516828633"/>
    <n v="4333113"/>
    <s v="CENTIME TCM"/>
    <n v="84"/>
    <n v="1002"/>
    <n v="84168"/>
    <x v="38"/>
    <d v="2022-03-10T00:00:00"/>
    <n v="0"/>
    <x v="3"/>
    <m/>
    <x v="0"/>
    <x v="0"/>
    <x v="1"/>
    <x v="3"/>
  </r>
  <r>
    <n v="4517376961"/>
    <n v="4013297"/>
    <s v="CENTIME TCM"/>
    <n v="3435"/>
    <n v="1472"/>
    <n v="5056320"/>
    <x v="24"/>
    <d v="2022-03-10T00:00:00"/>
    <n v="4"/>
    <x v="0"/>
    <s v="OTHER"/>
    <x v="0"/>
    <x v="0"/>
    <x v="1"/>
    <x v="3"/>
  </r>
  <r>
    <n v="4517351913"/>
    <n v="4013293"/>
    <s v="CENTIME TCM"/>
    <n v="30"/>
    <n v="1449"/>
    <n v="43470"/>
    <x v="38"/>
    <d v="2022-03-10T00:00:00"/>
    <n v="0"/>
    <x v="3"/>
    <m/>
    <x v="0"/>
    <x v="0"/>
    <x v="1"/>
    <x v="3"/>
  </r>
  <r>
    <n v="4516825021"/>
    <n v="4455280"/>
    <s v="CENTIME TCM"/>
    <n v="240"/>
    <n v="1292"/>
    <n v="310080"/>
    <x v="36"/>
    <d v="2022-03-10T00:00:00"/>
    <n v="-3"/>
    <x v="2"/>
    <m/>
    <x v="0"/>
    <x v="0"/>
    <x v="1"/>
    <x v="3"/>
  </r>
  <r>
    <n v="4517347240"/>
    <n v="4455280"/>
    <s v="CENTIME TCM"/>
    <n v="360"/>
    <n v="928"/>
    <n v="334080"/>
    <x v="36"/>
    <d v="2022-03-10T00:00:00"/>
    <n v="-3"/>
    <x v="2"/>
    <m/>
    <x v="0"/>
    <x v="0"/>
    <x v="1"/>
    <x v="3"/>
  </r>
  <r>
    <n v="4517186332"/>
    <n v="2778106"/>
    <s v="CENTIME : THAILAND"/>
    <n v="36"/>
    <n v="1002"/>
    <n v="36072"/>
    <x v="38"/>
    <d v="2022-03-10T00:00:00"/>
    <n v="0"/>
    <x v="3"/>
    <m/>
    <x v="0"/>
    <x v="0"/>
    <x v="1"/>
    <x v="3"/>
  </r>
  <r>
    <n v="4516873061"/>
    <n v="4455906"/>
    <s v="CENTIME TCM"/>
    <n v="24"/>
    <n v="775"/>
    <n v="18600"/>
    <x v="38"/>
    <d v="2022-03-10T00:00:00"/>
    <n v="0"/>
    <x v="3"/>
    <m/>
    <x v="0"/>
    <x v="0"/>
    <x v="1"/>
    <x v="3"/>
  </r>
  <r>
    <n v="4516825019"/>
    <n v="4455280"/>
    <s v="CENTIME TCM"/>
    <n v="240"/>
    <n v="436"/>
    <n v="104640"/>
    <x v="36"/>
    <d v="2022-03-10T00:00:00"/>
    <n v="-3"/>
    <x v="2"/>
    <m/>
    <x v="0"/>
    <x v="0"/>
    <x v="1"/>
    <x v="3"/>
  </r>
  <r>
    <n v="4516964983"/>
    <n v="4333116"/>
    <s v="CENTIME BOSTT OCEAN INDIEN"/>
    <n v="84"/>
    <n v="1202"/>
    <n v="100968"/>
    <x v="38"/>
    <d v="2022-03-10T00:00:00"/>
    <n v="0"/>
    <x v="3"/>
    <m/>
    <x v="0"/>
    <x v="0"/>
    <x v="1"/>
    <x v="3"/>
  </r>
  <r>
    <n v="4516828667"/>
    <n v="4455280"/>
    <s v="CENTIME TCM"/>
    <n v="240"/>
    <n v="588"/>
    <n v="141120"/>
    <x v="36"/>
    <d v="2022-03-10T00:00:00"/>
    <n v="-3"/>
    <x v="2"/>
    <m/>
    <x v="0"/>
    <x v="0"/>
    <x v="1"/>
    <x v="3"/>
  </r>
  <r>
    <n v="4517486736"/>
    <n v="2778106"/>
    <s v="CENTIME BOSTT OCEAN INDIEN"/>
    <n v="360"/>
    <n v="747"/>
    <n v="268920"/>
    <x v="38"/>
    <d v="2022-03-10T00:00:00"/>
    <n v="0"/>
    <x v="3"/>
    <m/>
    <x v="0"/>
    <x v="0"/>
    <x v="1"/>
    <x v="3"/>
  </r>
  <r>
    <n v="4516828669"/>
    <n v="4455280"/>
    <s v="CENTIME TCM"/>
    <n v="240"/>
    <n v="559"/>
    <n v="134160"/>
    <x v="36"/>
    <d v="2022-03-10T00:00:00"/>
    <n v="-3"/>
    <x v="2"/>
    <m/>
    <x v="0"/>
    <x v="0"/>
    <x v="1"/>
    <x v="3"/>
  </r>
  <r>
    <n v="4517382855"/>
    <n v="2778106"/>
    <s v="CENTIME TCM"/>
    <n v="5148"/>
    <n v="1359"/>
    <n v="6996132"/>
    <x v="36"/>
    <d v="2022-03-10T00:00:00"/>
    <n v="-3"/>
    <x v="2"/>
    <m/>
    <x v="0"/>
    <x v="0"/>
    <x v="1"/>
    <x v="3"/>
  </r>
  <r>
    <n v="4516669916"/>
    <n v="4271870"/>
    <s v="CENTIME : THAILAND"/>
    <n v="316"/>
    <n v="1154"/>
    <n v="364664"/>
    <x v="45"/>
    <d v="2022-03-11T00:00:00"/>
    <n v="76"/>
    <x v="0"/>
    <s v="OTHER"/>
    <x v="0"/>
    <x v="0"/>
    <x v="0"/>
    <x v="1"/>
  </r>
  <r>
    <n v="4517449013"/>
    <n v="4455281"/>
    <s v="CENTIME : COLOMBIA"/>
    <n v="540"/>
    <n v="1468"/>
    <n v="792720"/>
    <x v="36"/>
    <d v="2022-03-11T00:00:00"/>
    <n v="-4"/>
    <x v="2"/>
    <m/>
    <x v="0"/>
    <x v="0"/>
    <x v="1"/>
    <x v="3"/>
  </r>
  <r>
    <n v="4516576971"/>
    <n v="2963896"/>
    <s v="BOOST AC"/>
    <n v="36"/>
    <n v="424"/>
    <n v="15264"/>
    <x v="24"/>
    <d v="2022-03-13T00:00:00"/>
    <n v="1"/>
    <x v="3"/>
    <m/>
    <x v="0"/>
    <x v="0"/>
    <x v="1"/>
    <x v="3"/>
  </r>
  <r>
    <n v="4516876032"/>
    <n v="4451134"/>
    <s v="CENTIME TCM"/>
    <n v="400"/>
    <n v="1187"/>
    <n v="474800"/>
    <x v="7"/>
    <d v="2022-03-14T00:00:00"/>
    <n v="63"/>
    <x v="0"/>
    <s v="OTHER"/>
    <x v="0"/>
    <x v="0"/>
    <x v="0"/>
    <x v="1"/>
  </r>
  <r>
    <n v="4516876211"/>
    <n v="2899944"/>
    <s v="CENTIME TCM"/>
    <n v="624"/>
    <n v="481"/>
    <n v="300144"/>
    <x v="36"/>
    <d v="2022-03-14T00:00:00"/>
    <n v="-7"/>
    <x v="2"/>
    <m/>
    <x v="0"/>
    <x v="0"/>
    <x v="1"/>
    <x v="3"/>
  </r>
  <r>
    <n v="4517357339"/>
    <n v="2899478"/>
    <s v="CENTIME TCM"/>
    <n v="500"/>
    <n v="472"/>
    <n v="236000"/>
    <x v="36"/>
    <d v="2022-03-14T00:00:00"/>
    <n v="-7"/>
    <x v="2"/>
    <m/>
    <x v="0"/>
    <x v="0"/>
    <x v="1"/>
    <x v="3"/>
  </r>
  <r>
    <n v="4517032901"/>
    <n v="2899475"/>
    <s v="BOOST AC"/>
    <n v="100"/>
    <n v="1333"/>
    <n v="133300"/>
    <x v="24"/>
    <d v="2022-03-14T00:00:00"/>
    <n v="0"/>
    <x v="3"/>
    <m/>
    <x v="0"/>
    <x v="0"/>
    <x v="1"/>
    <x v="3"/>
  </r>
  <r>
    <n v="4517033076"/>
    <n v="2899631"/>
    <s v="BOOST AC"/>
    <n v="320"/>
    <n v="750"/>
    <n v="240000"/>
    <x v="24"/>
    <d v="2022-03-14T00:00:00"/>
    <n v="0"/>
    <x v="3"/>
    <m/>
    <x v="0"/>
    <x v="0"/>
    <x v="1"/>
    <x v="3"/>
  </r>
  <r>
    <n v="4517033521"/>
    <n v="2989761"/>
    <s v="BOOST AC"/>
    <n v="320"/>
    <n v="1328"/>
    <n v="424960"/>
    <x v="24"/>
    <d v="2022-03-14T00:00:00"/>
    <n v="0"/>
    <x v="3"/>
    <m/>
    <x v="0"/>
    <x v="0"/>
    <x v="1"/>
    <x v="3"/>
  </r>
  <r>
    <n v="4517034562"/>
    <n v="2899944"/>
    <s v="BOOST AC"/>
    <n v="48"/>
    <n v="1203"/>
    <n v="57744"/>
    <x v="24"/>
    <d v="2022-03-14T00:00:00"/>
    <n v="0"/>
    <x v="3"/>
    <m/>
    <x v="0"/>
    <x v="0"/>
    <x v="1"/>
    <x v="3"/>
  </r>
  <r>
    <n v="4517037541"/>
    <n v="4228041"/>
    <s v="BOOST AC"/>
    <n v="120"/>
    <n v="329"/>
    <n v="39480"/>
    <x v="24"/>
    <d v="2022-03-14T00:00:00"/>
    <n v="0"/>
    <x v="3"/>
    <m/>
    <x v="0"/>
    <x v="0"/>
    <x v="1"/>
    <x v="3"/>
  </r>
  <r>
    <n v="4517037904"/>
    <n v="4451134"/>
    <s v="BOOST AC"/>
    <n v="12"/>
    <n v="1491"/>
    <n v="17892"/>
    <x v="24"/>
    <d v="2022-03-14T00:00:00"/>
    <n v="0"/>
    <x v="3"/>
    <m/>
    <x v="0"/>
    <x v="0"/>
    <x v="1"/>
    <x v="3"/>
  </r>
  <r>
    <n v="4517038136"/>
    <n v="4334436"/>
    <s v="BOOST AC"/>
    <n v="112"/>
    <n v="1167"/>
    <n v="130704"/>
    <x v="24"/>
    <d v="2022-03-14T00:00:00"/>
    <n v="0"/>
    <x v="3"/>
    <m/>
    <x v="0"/>
    <x v="0"/>
    <x v="1"/>
    <x v="3"/>
  </r>
  <r>
    <n v="4517097684"/>
    <n v="2899632"/>
    <s v="BOOST AC"/>
    <n v="160"/>
    <n v="1380"/>
    <n v="220800"/>
    <x v="24"/>
    <d v="2022-03-14T00:00:00"/>
    <n v="0"/>
    <x v="3"/>
    <m/>
    <x v="0"/>
    <x v="0"/>
    <x v="1"/>
    <x v="3"/>
  </r>
  <r>
    <n v="4517510881"/>
    <n v="2899632"/>
    <s v="BOOST AC"/>
    <n v="160"/>
    <n v="755"/>
    <n v="120800"/>
    <x v="24"/>
    <d v="2022-03-14T00:00:00"/>
    <n v="0"/>
    <x v="3"/>
    <m/>
    <x v="0"/>
    <x v="0"/>
    <x v="1"/>
    <x v="3"/>
  </r>
  <r>
    <n v="4517514167"/>
    <n v="2899634"/>
    <s v="BOOST AC"/>
    <n v="320"/>
    <n v="807"/>
    <n v="258240"/>
    <x v="24"/>
    <d v="2022-03-14T00:00:00"/>
    <n v="0"/>
    <x v="3"/>
    <m/>
    <x v="0"/>
    <x v="0"/>
    <x v="1"/>
    <x v="3"/>
  </r>
  <r>
    <n v="4517694689"/>
    <n v="2899475"/>
    <s v="BOOST AC"/>
    <n v="100"/>
    <n v="651"/>
    <n v="65100"/>
    <x v="24"/>
    <d v="2022-03-14T00:00:00"/>
    <n v="0"/>
    <x v="3"/>
    <m/>
    <x v="0"/>
    <x v="0"/>
    <x v="1"/>
    <x v="3"/>
  </r>
  <r>
    <n v="4517712863"/>
    <n v="4228041"/>
    <s v="BOOST AC"/>
    <n v="60"/>
    <n v="1027"/>
    <n v="61620"/>
    <x v="24"/>
    <d v="2022-03-14T00:00:00"/>
    <n v="0"/>
    <x v="3"/>
    <m/>
    <x v="0"/>
    <x v="0"/>
    <x v="1"/>
    <x v="3"/>
  </r>
  <r>
    <n v="4516998578"/>
    <n v="2899478"/>
    <s v="CENTIME : TURQUIE"/>
    <n v="100"/>
    <n v="1428"/>
    <n v="142800"/>
    <x v="24"/>
    <d v="2022-03-14T00:00:00"/>
    <n v="0"/>
    <x v="3"/>
    <m/>
    <x v="0"/>
    <x v="0"/>
    <x v="1"/>
    <x v="3"/>
  </r>
  <r>
    <n v="4517037342"/>
    <n v="2899475"/>
    <s v="CENTIME : TURQUIE"/>
    <n v="200"/>
    <n v="513"/>
    <n v="102600"/>
    <x v="24"/>
    <d v="2022-03-14T00:00:00"/>
    <n v="0"/>
    <x v="3"/>
    <m/>
    <x v="0"/>
    <x v="0"/>
    <x v="1"/>
    <x v="3"/>
  </r>
  <r>
    <n v="4517472349"/>
    <n v="2903184"/>
    <s v="CENTIME TCM"/>
    <n v="40"/>
    <n v="1487"/>
    <n v="59480"/>
    <x v="24"/>
    <d v="2022-03-14T00:00:00"/>
    <n v="0"/>
    <x v="3"/>
    <m/>
    <x v="0"/>
    <x v="0"/>
    <x v="1"/>
    <x v="3"/>
  </r>
  <r>
    <n v="4517657103"/>
    <n v="2989761"/>
    <s v="CENTIME : TURQUIE"/>
    <n v="640"/>
    <n v="792"/>
    <n v="506880"/>
    <x v="24"/>
    <d v="2022-03-14T00:00:00"/>
    <n v="0"/>
    <x v="3"/>
    <m/>
    <x v="0"/>
    <x v="0"/>
    <x v="1"/>
    <x v="3"/>
  </r>
  <r>
    <n v="4517007633"/>
    <n v="2989761"/>
    <s v="CENTIME : TURQUIE"/>
    <n v="640"/>
    <n v="374"/>
    <n v="239360"/>
    <x v="24"/>
    <d v="2022-03-14T00:00:00"/>
    <n v="0"/>
    <x v="3"/>
    <m/>
    <x v="0"/>
    <x v="0"/>
    <x v="1"/>
    <x v="3"/>
  </r>
  <r>
    <n v="4517011216"/>
    <n v="2899632"/>
    <s v="CENTIME : TURQUIE"/>
    <n v="160"/>
    <n v="434"/>
    <n v="69440"/>
    <x v="24"/>
    <d v="2022-03-14T00:00:00"/>
    <n v="0"/>
    <x v="3"/>
    <m/>
    <x v="0"/>
    <x v="0"/>
    <x v="1"/>
    <x v="3"/>
  </r>
  <r>
    <n v="4517094681"/>
    <n v="2989761"/>
    <s v="CENTIME : TURQUIE"/>
    <n v="320"/>
    <n v="884"/>
    <n v="282880"/>
    <x v="24"/>
    <d v="2022-03-14T00:00:00"/>
    <n v="0"/>
    <x v="3"/>
    <m/>
    <x v="0"/>
    <x v="0"/>
    <x v="1"/>
    <x v="3"/>
  </r>
  <r>
    <n v="4517138636"/>
    <n v="2899634"/>
    <s v="CENTIME : TURQUIE"/>
    <n v="320"/>
    <n v="946"/>
    <n v="302720"/>
    <x v="24"/>
    <d v="2022-03-14T00:00:00"/>
    <n v="0"/>
    <x v="3"/>
    <m/>
    <x v="0"/>
    <x v="0"/>
    <x v="1"/>
    <x v="3"/>
  </r>
  <r>
    <n v="4517151963"/>
    <n v="2899634"/>
    <s v="CENTIME TCM"/>
    <n v="320"/>
    <n v="1205"/>
    <n v="385600"/>
    <x v="24"/>
    <d v="2022-03-14T00:00:00"/>
    <n v="0"/>
    <x v="3"/>
    <m/>
    <x v="0"/>
    <x v="0"/>
    <x v="1"/>
    <x v="3"/>
  </r>
  <r>
    <n v="4517158063"/>
    <n v="2989761"/>
    <s v="CENTIME TCM"/>
    <n v="320"/>
    <n v="524"/>
    <n v="167680"/>
    <x v="24"/>
    <d v="2022-03-14T00:00:00"/>
    <n v="0"/>
    <x v="3"/>
    <m/>
    <x v="0"/>
    <x v="0"/>
    <x v="1"/>
    <x v="3"/>
  </r>
  <r>
    <n v="4517693425"/>
    <n v="2899634"/>
    <s v="CENTIME : TURQUIE"/>
    <n v="320"/>
    <n v="1011"/>
    <n v="323520"/>
    <x v="24"/>
    <d v="2022-03-14T00:00:00"/>
    <n v="0"/>
    <x v="3"/>
    <m/>
    <x v="0"/>
    <x v="0"/>
    <x v="1"/>
    <x v="3"/>
  </r>
  <r>
    <n v="4517355299"/>
    <n v="2989761"/>
    <s v="CENTIME TCM"/>
    <n v="640"/>
    <n v="694"/>
    <n v="444160"/>
    <x v="24"/>
    <d v="2022-03-14T00:00:00"/>
    <n v="0"/>
    <x v="3"/>
    <m/>
    <x v="0"/>
    <x v="0"/>
    <x v="1"/>
    <x v="3"/>
  </r>
  <r>
    <n v="4517709915"/>
    <n v="4451134"/>
    <s v="BOOST AC"/>
    <n v="116"/>
    <n v="936"/>
    <n v="108576"/>
    <x v="0"/>
    <d v="2022-03-14T00:00:00"/>
    <n v="28"/>
    <x v="1"/>
    <s v="SUPPLIER"/>
    <x v="2"/>
    <x v="0"/>
    <x v="0"/>
    <x v="0"/>
  </r>
  <r>
    <n v="4516876106"/>
    <n v="4451121"/>
    <s v="CENTIME TCM"/>
    <n v="1080"/>
    <n v="728"/>
    <n v="786240"/>
    <x v="24"/>
    <d v="2022-03-14T00:00:00"/>
    <n v="0"/>
    <x v="3"/>
    <m/>
    <x v="0"/>
    <x v="0"/>
    <x v="1"/>
    <x v="3"/>
  </r>
  <r>
    <n v="4516757326"/>
    <n v="4451134"/>
    <s v="CENTIME : TURQUIE"/>
    <n v="48"/>
    <n v="673"/>
    <n v="32304"/>
    <x v="24"/>
    <d v="2022-03-14T00:00:00"/>
    <n v="0"/>
    <x v="3"/>
    <m/>
    <x v="0"/>
    <x v="0"/>
    <x v="1"/>
    <x v="3"/>
  </r>
  <r>
    <n v="4516876117"/>
    <n v="2899945"/>
    <s v="CENTIME TCM"/>
    <n v="192"/>
    <n v="629"/>
    <n v="120768"/>
    <x v="24"/>
    <d v="2022-03-14T00:00:00"/>
    <n v="0"/>
    <x v="3"/>
    <m/>
    <x v="0"/>
    <x v="0"/>
    <x v="1"/>
    <x v="3"/>
  </r>
  <r>
    <n v="4516876178"/>
    <n v="4228041"/>
    <s v="CENTIME TCM"/>
    <n v="90"/>
    <n v="591"/>
    <n v="53190"/>
    <x v="24"/>
    <d v="2022-03-14T00:00:00"/>
    <n v="0"/>
    <x v="3"/>
    <m/>
    <x v="0"/>
    <x v="0"/>
    <x v="1"/>
    <x v="3"/>
  </r>
  <r>
    <n v="4517573117"/>
    <n v="4334436"/>
    <s v="CENTIME : TURQUIE"/>
    <n v="464"/>
    <n v="696"/>
    <n v="322944"/>
    <x v="24"/>
    <d v="2022-03-14T00:00:00"/>
    <n v="0"/>
    <x v="3"/>
    <m/>
    <x v="0"/>
    <x v="0"/>
    <x v="1"/>
    <x v="3"/>
  </r>
  <r>
    <n v="4517121131"/>
    <n v="2903183"/>
    <s v="CENTIME : TURQUIE"/>
    <n v="220"/>
    <n v="1278"/>
    <n v="281160"/>
    <x v="24"/>
    <d v="2022-03-14T00:00:00"/>
    <n v="0"/>
    <x v="3"/>
    <m/>
    <x v="0"/>
    <x v="0"/>
    <x v="1"/>
    <x v="3"/>
  </r>
  <r>
    <n v="4517135139"/>
    <n v="4334436"/>
    <s v="CENTIME : TURQUIE"/>
    <n v="1584"/>
    <n v="880"/>
    <n v="1393920"/>
    <x v="24"/>
    <d v="2022-03-14T00:00:00"/>
    <n v="0"/>
    <x v="3"/>
    <m/>
    <x v="0"/>
    <x v="0"/>
    <x v="1"/>
    <x v="3"/>
  </r>
  <r>
    <n v="4517142678"/>
    <n v="4451134"/>
    <s v="CENTIME : TURQUIE"/>
    <n v="208"/>
    <n v="550"/>
    <n v="114400"/>
    <x v="24"/>
    <d v="2022-03-14T00:00:00"/>
    <n v="0"/>
    <x v="3"/>
    <m/>
    <x v="0"/>
    <x v="0"/>
    <x v="1"/>
    <x v="3"/>
  </r>
  <r>
    <n v="4517474265"/>
    <n v="2903183"/>
    <s v="CENTIME TCM"/>
    <n v="1460"/>
    <n v="1157"/>
    <n v="1689220"/>
    <x v="24"/>
    <d v="2022-03-14T00:00:00"/>
    <n v="0"/>
    <x v="3"/>
    <m/>
    <x v="0"/>
    <x v="0"/>
    <x v="1"/>
    <x v="3"/>
  </r>
  <r>
    <n v="4516876076"/>
    <n v="4451134"/>
    <s v="CENTIME TCM"/>
    <n v="268"/>
    <n v="1201"/>
    <n v="321868"/>
    <x v="34"/>
    <d v="2022-03-14T00:00:00"/>
    <n v="7"/>
    <x v="0"/>
    <s v="OTHER"/>
    <x v="0"/>
    <x v="0"/>
    <x v="1"/>
    <x v="3"/>
  </r>
  <r>
    <n v="4516876107"/>
    <n v="4451121"/>
    <s v="CENTIME TCM"/>
    <n v="750"/>
    <n v="307"/>
    <n v="230250"/>
    <x v="34"/>
    <d v="2022-03-14T00:00:00"/>
    <n v="7"/>
    <x v="0"/>
    <s v="OTHER"/>
    <x v="0"/>
    <x v="0"/>
    <x v="1"/>
    <x v="3"/>
  </r>
  <r>
    <n v="4517148462"/>
    <n v="2899632"/>
    <s v="CENTIME TCM"/>
    <n v="640"/>
    <n v="754"/>
    <n v="482560"/>
    <x v="26"/>
    <d v="2022-03-14T00:00:00"/>
    <n v="14"/>
    <x v="0"/>
    <s v="OTHER"/>
    <x v="0"/>
    <x v="0"/>
    <x v="1"/>
    <x v="3"/>
  </r>
  <r>
    <n v="4516762331"/>
    <n v="4451121"/>
    <s v="CENTIME : BOSTT AMERICA"/>
    <n v="675"/>
    <n v="1174"/>
    <n v="792450"/>
    <x v="6"/>
    <d v="2022-03-14T00:00:00"/>
    <n v="84"/>
    <x v="0"/>
    <s v="OTHER"/>
    <x v="0"/>
    <x v="0"/>
    <x v="0"/>
    <x v="2"/>
  </r>
  <r>
    <n v="4516923098"/>
    <n v="2461389"/>
    <s v="CENTIME TCM"/>
    <n v="1600"/>
    <n v="1286"/>
    <n v="2057600"/>
    <x v="36"/>
    <d v="2022-03-14T00:00:00"/>
    <n v="-7"/>
    <x v="2"/>
    <m/>
    <x v="0"/>
    <x v="0"/>
    <x v="1"/>
    <x v="3"/>
  </r>
  <r>
    <n v="4517027530"/>
    <n v="2461389"/>
    <s v="BOOST AC"/>
    <n v="200"/>
    <n v="995"/>
    <n v="199000"/>
    <x v="24"/>
    <d v="2022-03-14T00:00:00"/>
    <n v="0"/>
    <x v="3"/>
    <m/>
    <x v="0"/>
    <x v="0"/>
    <x v="1"/>
    <x v="3"/>
  </r>
  <r>
    <n v="4517031655"/>
    <n v="4196590"/>
    <s v="BOOST AC"/>
    <n v="600"/>
    <n v="659"/>
    <n v="395400"/>
    <x v="24"/>
    <d v="2022-03-14T00:00:00"/>
    <n v="0"/>
    <x v="3"/>
    <m/>
    <x v="0"/>
    <x v="0"/>
    <x v="1"/>
    <x v="3"/>
  </r>
  <r>
    <n v="4517502774"/>
    <n v="2461389"/>
    <s v="BOOST AC"/>
    <n v="200"/>
    <n v="1293"/>
    <n v="258600"/>
    <x v="24"/>
    <d v="2022-03-14T00:00:00"/>
    <n v="0"/>
    <x v="3"/>
    <m/>
    <x v="0"/>
    <x v="0"/>
    <x v="1"/>
    <x v="3"/>
  </r>
  <r>
    <n v="4517080861"/>
    <n v="4196590"/>
    <s v="CENTIME : TURQUIE"/>
    <n v="200"/>
    <n v="895"/>
    <n v="179000"/>
    <x v="23"/>
    <d v="2022-03-14T00:00:00"/>
    <n v="21"/>
    <x v="0"/>
    <s v="OTHER"/>
    <x v="0"/>
    <x v="0"/>
    <x v="0"/>
    <x v="0"/>
  </r>
  <r>
    <n v="4516915776"/>
    <n v="4196590"/>
    <s v="CENTIME TCM"/>
    <n v="1200"/>
    <n v="907"/>
    <n v="1088400"/>
    <x v="34"/>
    <d v="2022-03-14T00:00:00"/>
    <n v="7"/>
    <x v="0"/>
    <s v="OTHER"/>
    <x v="0"/>
    <x v="0"/>
    <x v="1"/>
    <x v="3"/>
  </r>
  <r>
    <n v="4516830141"/>
    <n v="2963895"/>
    <s v="BOOST AC"/>
    <n v="308"/>
    <n v="454"/>
    <n v="139832"/>
    <x v="24"/>
    <d v="2022-03-14T00:00:00"/>
    <n v="0"/>
    <x v="3"/>
    <m/>
    <x v="0"/>
    <x v="0"/>
    <x v="1"/>
    <x v="3"/>
  </r>
  <r>
    <n v="4516833365"/>
    <n v="2758193"/>
    <s v="BOOST AC"/>
    <n v="84"/>
    <n v="817"/>
    <n v="68628"/>
    <x v="24"/>
    <d v="2022-03-14T00:00:00"/>
    <n v="0"/>
    <x v="3"/>
    <m/>
    <x v="0"/>
    <x v="0"/>
    <x v="1"/>
    <x v="3"/>
  </r>
  <r>
    <n v="4516895517"/>
    <n v="2556834"/>
    <s v="BOOST AC"/>
    <n v="39"/>
    <n v="541"/>
    <n v="21099"/>
    <x v="24"/>
    <d v="2022-03-14T00:00:00"/>
    <n v="0"/>
    <x v="3"/>
    <m/>
    <x v="0"/>
    <x v="0"/>
    <x v="1"/>
    <x v="3"/>
  </r>
  <r>
    <n v="4516970326"/>
    <n v="2556834"/>
    <s v="BOOST AC"/>
    <n v="9"/>
    <n v="1418"/>
    <n v="12762"/>
    <x v="24"/>
    <d v="2022-03-14T00:00:00"/>
    <n v="0"/>
    <x v="3"/>
    <m/>
    <x v="0"/>
    <x v="0"/>
    <x v="1"/>
    <x v="3"/>
  </r>
  <r>
    <n v="4517036991"/>
    <n v="2963895"/>
    <s v="BOOST AC"/>
    <n v="120"/>
    <n v="529"/>
    <n v="63480"/>
    <x v="24"/>
    <d v="2022-03-14T00:00:00"/>
    <n v="0"/>
    <x v="3"/>
    <m/>
    <x v="0"/>
    <x v="0"/>
    <x v="1"/>
    <x v="3"/>
  </r>
  <r>
    <n v="4517038135"/>
    <n v="4327106"/>
    <s v="BOOST AC"/>
    <n v="309"/>
    <n v="331"/>
    <n v="102279"/>
    <x v="24"/>
    <d v="2022-03-14T00:00:00"/>
    <n v="0"/>
    <x v="3"/>
    <m/>
    <x v="0"/>
    <x v="0"/>
    <x v="1"/>
    <x v="3"/>
  </r>
  <r>
    <n v="4517078632"/>
    <n v="2467687"/>
    <s v="BOOST AC"/>
    <n v="60"/>
    <n v="615"/>
    <n v="36900"/>
    <x v="24"/>
    <d v="2022-03-14T00:00:00"/>
    <n v="0"/>
    <x v="3"/>
    <m/>
    <x v="0"/>
    <x v="0"/>
    <x v="1"/>
    <x v="3"/>
  </r>
  <r>
    <n v="4517083432"/>
    <n v="2758193"/>
    <s v="BOOST AC"/>
    <n v="39"/>
    <n v="1186"/>
    <n v="46254"/>
    <x v="24"/>
    <d v="2022-03-14T00:00:00"/>
    <n v="0"/>
    <x v="3"/>
    <m/>
    <x v="0"/>
    <x v="0"/>
    <x v="1"/>
    <x v="3"/>
  </r>
  <r>
    <n v="4517090634"/>
    <n v="2963896"/>
    <s v="BOOST AC"/>
    <n v="12"/>
    <n v="1384"/>
    <n v="16608"/>
    <x v="24"/>
    <d v="2022-03-14T00:00:00"/>
    <n v="0"/>
    <x v="3"/>
    <m/>
    <x v="0"/>
    <x v="0"/>
    <x v="1"/>
    <x v="3"/>
  </r>
  <r>
    <n v="4517097685"/>
    <n v="2963895"/>
    <s v="BOOST AC"/>
    <n v="32"/>
    <n v="775"/>
    <n v="24800"/>
    <x v="24"/>
    <d v="2022-03-14T00:00:00"/>
    <n v="0"/>
    <x v="3"/>
    <m/>
    <x v="0"/>
    <x v="0"/>
    <x v="1"/>
    <x v="3"/>
  </r>
  <r>
    <n v="4517150201"/>
    <n v="2963896"/>
    <s v="BOOST AC"/>
    <n v="4"/>
    <n v="322"/>
    <n v="1288"/>
    <x v="24"/>
    <d v="2022-03-14T00:00:00"/>
    <n v="0"/>
    <x v="3"/>
    <m/>
    <x v="0"/>
    <x v="0"/>
    <x v="1"/>
    <x v="3"/>
  </r>
  <r>
    <n v="4517156301"/>
    <n v="2963895"/>
    <s v="BOOST AC"/>
    <n v="4"/>
    <n v="889"/>
    <n v="3556"/>
    <x v="24"/>
    <d v="2022-03-14T00:00:00"/>
    <n v="0"/>
    <x v="3"/>
    <m/>
    <x v="0"/>
    <x v="0"/>
    <x v="1"/>
    <x v="3"/>
  </r>
  <r>
    <n v="4517186433"/>
    <n v="2556834"/>
    <s v="BOOST AC"/>
    <n v="3"/>
    <n v="619"/>
    <n v="1857"/>
    <x v="24"/>
    <d v="2022-03-14T00:00:00"/>
    <n v="0"/>
    <x v="3"/>
    <m/>
    <x v="0"/>
    <x v="0"/>
    <x v="1"/>
    <x v="3"/>
  </r>
  <r>
    <n v="4517189928"/>
    <n v="2467687"/>
    <s v="BOOST AC"/>
    <n v="55"/>
    <n v="1085"/>
    <n v="59675"/>
    <x v="24"/>
    <d v="2022-03-14T00:00:00"/>
    <n v="0"/>
    <x v="3"/>
    <m/>
    <x v="0"/>
    <x v="0"/>
    <x v="1"/>
    <x v="3"/>
  </r>
  <r>
    <n v="4517200483"/>
    <n v="2963896"/>
    <s v="BOOST AC"/>
    <n v="4"/>
    <n v="566"/>
    <n v="2264"/>
    <x v="24"/>
    <d v="2022-03-14T00:00:00"/>
    <n v="0"/>
    <x v="3"/>
    <m/>
    <x v="0"/>
    <x v="0"/>
    <x v="1"/>
    <x v="3"/>
  </r>
  <r>
    <n v="4517437845"/>
    <n v="2963896"/>
    <s v="BOOST AC"/>
    <n v="28"/>
    <n v="765"/>
    <n v="21420"/>
    <x v="24"/>
    <d v="2022-03-14T00:00:00"/>
    <n v="0"/>
    <x v="3"/>
    <m/>
    <x v="0"/>
    <x v="0"/>
    <x v="1"/>
    <x v="3"/>
  </r>
  <r>
    <n v="4517437851"/>
    <n v="2963895"/>
    <s v="BOOST AC"/>
    <n v="252"/>
    <n v="766"/>
    <n v="193032"/>
    <x v="24"/>
    <d v="2022-03-14T00:00:00"/>
    <n v="0"/>
    <x v="3"/>
    <m/>
    <x v="0"/>
    <x v="0"/>
    <x v="1"/>
    <x v="3"/>
  </r>
  <r>
    <n v="4517437853"/>
    <n v="2963895"/>
    <s v="BOOST AC"/>
    <n v="28"/>
    <n v="1158"/>
    <n v="32424"/>
    <x v="24"/>
    <d v="2022-03-14T00:00:00"/>
    <n v="0"/>
    <x v="3"/>
    <m/>
    <x v="0"/>
    <x v="0"/>
    <x v="1"/>
    <x v="3"/>
  </r>
  <r>
    <n v="4516507780"/>
    <n v="2467687"/>
    <s v="BOOST AC"/>
    <n v="175"/>
    <n v="787"/>
    <n v="137725"/>
    <x v="24"/>
    <d v="2022-03-14T00:00:00"/>
    <n v="0"/>
    <x v="3"/>
    <m/>
    <x v="0"/>
    <x v="0"/>
    <x v="1"/>
    <x v="3"/>
  </r>
  <r>
    <n v="4516519931"/>
    <n v="2758193"/>
    <s v="BOOST AC"/>
    <n v="129"/>
    <n v="635"/>
    <n v="81915"/>
    <x v="24"/>
    <d v="2022-03-14T00:00:00"/>
    <n v="0"/>
    <x v="3"/>
    <m/>
    <x v="0"/>
    <x v="0"/>
    <x v="1"/>
    <x v="3"/>
  </r>
  <r>
    <n v="4517065871"/>
    <n v="4327106"/>
    <s v="CENTIME INDONESIA"/>
    <n v="90"/>
    <n v="724"/>
    <n v="65160"/>
    <x v="24"/>
    <d v="2022-03-14T00:00:00"/>
    <n v="0"/>
    <x v="3"/>
    <m/>
    <x v="0"/>
    <x v="0"/>
    <x v="1"/>
    <x v="3"/>
  </r>
  <r>
    <n v="4517061123"/>
    <n v="2758193"/>
    <s v="CENTIME : TURQUIE"/>
    <n v="78"/>
    <n v="318"/>
    <n v="24804"/>
    <x v="24"/>
    <d v="2022-03-14T00:00:00"/>
    <n v="0"/>
    <x v="3"/>
    <m/>
    <x v="0"/>
    <x v="0"/>
    <x v="1"/>
    <x v="3"/>
  </r>
  <r>
    <n v="4517143300"/>
    <n v="2758193"/>
    <s v="CENTIME : TURQUIE"/>
    <n v="342"/>
    <n v="1315"/>
    <n v="449730"/>
    <x v="24"/>
    <d v="2022-03-14T00:00:00"/>
    <n v="0"/>
    <x v="3"/>
    <m/>
    <x v="0"/>
    <x v="0"/>
    <x v="1"/>
    <x v="3"/>
  </r>
  <r>
    <n v="4517160510"/>
    <n v="2758193"/>
    <s v="CENTIME : TURQUIE"/>
    <n v="168"/>
    <n v="1333"/>
    <n v="223944"/>
    <x v="24"/>
    <d v="2022-03-14T00:00:00"/>
    <n v="0"/>
    <x v="3"/>
    <m/>
    <x v="0"/>
    <x v="0"/>
    <x v="1"/>
    <x v="3"/>
  </r>
  <r>
    <n v="4517662708"/>
    <n v="4271870"/>
    <s v="BOOST AC"/>
    <n v="33"/>
    <n v="800"/>
    <n v="26400"/>
    <x v="3"/>
    <d v="2022-03-14T00:00:00"/>
    <n v="56"/>
    <x v="0"/>
    <s v="OTHER"/>
    <x v="0"/>
    <x v="0"/>
    <x v="0"/>
    <x v="1"/>
  </r>
  <r>
    <n v="4516855224"/>
    <n v="1620152"/>
    <s v="CENTIME: RUSSIE"/>
    <n v="108"/>
    <n v="1016"/>
    <n v="109728"/>
    <x v="32"/>
    <d v="2022-03-14T00:00:00"/>
    <n v="-14"/>
    <x v="2"/>
    <m/>
    <x v="0"/>
    <x v="0"/>
    <x v="1"/>
    <x v="6"/>
  </r>
  <r>
    <n v="4516863696"/>
    <n v="2884301"/>
    <s v="CENTIME: RUSSIE"/>
    <n v="390"/>
    <n v="691"/>
    <n v="269490"/>
    <x v="32"/>
    <d v="2022-03-14T00:00:00"/>
    <n v="-14"/>
    <x v="2"/>
    <m/>
    <x v="0"/>
    <x v="0"/>
    <x v="1"/>
    <x v="6"/>
  </r>
  <r>
    <n v="4516387287"/>
    <n v="2884301"/>
    <s v="CENTIME TCM"/>
    <n v="510"/>
    <n v="662"/>
    <n v="337620"/>
    <x v="36"/>
    <d v="2022-03-14T00:00:00"/>
    <n v="-7"/>
    <x v="2"/>
    <m/>
    <x v="0"/>
    <x v="0"/>
    <x v="1"/>
    <x v="3"/>
  </r>
  <r>
    <n v="4516823707"/>
    <n v="2958114"/>
    <s v="BOOST AC"/>
    <n v="120"/>
    <n v="369"/>
    <n v="44280"/>
    <x v="24"/>
    <d v="2022-03-14T00:00:00"/>
    <n v="0"/>
    <x v="3"/>
    <m/>
    <x v="0"/>
    <x v="0"/>
    <x v="1"/>
    <x v="3"/>
  </r>
  <r>
    <n v="4517021189"/>
    <n v="1620152"/>
    <s v="BOOST AC"/>
    <n v="72"/>
    <n v="1472"/>
    <n v="105984"/>
    <x v="24"/>
    <d v="2022-03-14T00:00:00"/>
    <n v="0"/>
    <x v="3"/>
    <m/>
    <x v="0"/>
    <x v="0"/>
    <x v="1"/>
    <x v="3"/>
  </r>
  <r>
    <n v="4517642521"/>
    <n v="2958114"/>
    <s v="BOOST AC"/>
    <n v="690"/>
    <n v="1244"/>
    <n v="858360"/>
    <x v="24"/>
    <d v="2022-03-14T00:00:00"/>
    <n v="0"/>
    <x v="3"/>
    <m/>
    <x v="0"/>
    <x v="0"/>
    <x v="1"/>
    <x v="3"/>
  </r>
  <r>
    <n v="4516571435"/>
    <n v="2958114"/>
    <s v="BOOST AC"/>
    <n v="6"/>
    <n v="874"/>
    <n v="5244"/>
    <x v="24"/>
    <d v="2022-03-14T00:00:00"/>
    <n v="0"/>
    <x v="3"/>
    <m/>
    <x v="0"/>
    <x v="0"/>
    <x v="1"/>
    <x v="3"/>
  </r>
  <r>
    <n v="4517712531"/>
    <n v="1620152"/>
    <s v="BOOST AC"/>
    <n v="18"/>
    <n v="971"/>
    <n v="17478"/>
    <x v="24"/>
    <d v="2022-03-14T00:00:00"/>
    <n v="0"/>
    <x v="3"/>
    <m/>
    <x v="0"/>
    <x v="0"/>
    <x v="1"/>
    <x v="3"/>
  </r>
  <r>
    <n v="4516744140"/>
    <n v="4492204"/>
    <s v="CENTIME : TURQUIE"/>
    <n v="12"/>
    <n v="967"/>
    <n v="11604"/>
    <x v="24"/>
    <d v="2022-03-14T00:00:00"/>
    <n v="0"/>
    <x v="3"/>
    <m/>
    <x v="0"/>
    <x v="0"/>
    <x v="1"/>
    <x v="3"/>
  </r>
  <r>
    <n v="4516754400"/>
    <n v="4492204"/>
    <s v="CENTIME : TURQUIE"/>
    <n v="180"/>
    <n v="1064"/>
    <n v="191520"/>
    <x v="24"/>
    <d v="2022-03-14T00:00:00"/>
    <n v="0"/>
    <x v="3"/>
    <m/>
    <x v="0"/>
    <x v="0"/>
    <x v="1"/>
    <x v="3"/>
  </r>
  <r>
    <n v="4516399579"/>
    <n v="1620152"/>
    <s v="CENTIME TCM"/>
    <n v="864"/>
    <n v="1084"/>
    <n v="936576"/>
    <x v="24"/>
    <d v="2022-03-14T00:00:00"/>
    <n v="0"/>
    <x v="3"/>
    <m/>
    <x v="0"/>
    <x v="0"/>
    <x v="1"/>
    <x v="3"/>
  </r>
  <r>
    <n v="4517030747"/>
    <n v="4492204"/>
    <s v="CENTIME : TURQUIE"/>
    <n v="72"/>
    <n v="1061"/>
    <n v="76392"/>
    <x v="24"/>
    <d v="2022-03-14T00:00:00"/>
    <n v="0"/>
    <x v="3"/>
    <m/>
    <x v="0"/>
    <x v="0"/>
    <x v="1"/>
    <x v="3"/>
  </r>
  <r>
    <n v="4517043347"/>
    <n v="2752324"/>
    <s v="CENTIME TCM"/>
    <n v="102"/>
    <n v="804"/>
    <n v="82008"/>
    <x v="24"/>
    <d v="2022-03-14T00:00:00"/>
    <n v="0"/>
    <x v="3"/>
    <m/>
    <x v="0"/>
    <x v="0"/>
    <x v="1"/>
    <x v="3"/>
  </r>
  <r>
    <n v="4517084921"/>
    <n v="2958114"/>
    <s v="BOOST AC"/>
    <n v="66"/>
    <n v="649"/>
    <n v="42834"/>
    <x v="24"/>
    <d v="2022-03-14T00:00:00"/>
    <n v="0"/>
    <x v="3"/>
    <m/>
    <x v="0"/>
    <x v="0"/>
    <x v="1"/>
    <x v="3"/>
  </r>
  <r>
    <n v="4516495531"/>
    <n v="2958114"/>
    <s v="BOOST AC"/>
    <n v="54"/>
    <n v="1090"/>
    <n v="58860"/>
    <x v="24"/>
    <d v="2022-03-14T00:00:00"/>
    <n v="0"/>
    <x v="3"/>
    <m/>
    <x v="0"/>
    <x v="0"/>
    <x v="1"/>
    <x v="3"/>
  </r>
  <r>
    <n v="4516967885"/>
    <n v="4403290"/>
    <s v="CENTIME TCM"/>
    <n v="192"/>
    <n v="1373"/>
    <n v="263616"/>
    <x v="24"/>
    <d v="2022-03-14T00:00:00"/>
    <n v="0"/>
    <x v="3"/>
    <m/>
    <x v="0"/>
    <x v="0"/>
    <x v="1"/>
    <x v="3"/>
  </r>
  <r>
    <n v="4516968475"/>
    <n v="2884301"/>
    <s v="CENTIME TCM"/>
    <n v="600"/>
    <n v="704"/>
    <n v="422400"/>
    <x v="24"/>
    <d v="2022-03-14T00:00:00"/>
    <n v="0"/>
    <x v="3"/>
    <m/>
    <x v="0"/>
    <x v="0"/>
    <x v="1"/>
    <x v="3"/>
  </r>
  <r>
    <n v="4516972403"/>
    <n v="4062520"/>
    <s v="CENTIME TCM"/>
    <n v="54"/>
    <n v="740"/>
    <n v="39960"/>
    <x v="3"/>
    <d v="2022-03-14T00:00:00"/>
    <n v="56"/>
    <x v="1"/>
    <s v="SUPPLIER"/>
    <x v="1"/>
    <x v="0"/>
    <x v="0"/>
    <x v="1"/>
  </r>
  <r>
    <n v="4517029241"/>
    <n v="4062520"/>
    <s v="CENTIME TCM"/>
    <n v="12"/>
    <n v="1093"/>
    <n v="13116"/>
    <x v="3"/>
    <d v="2022-03-14T00:00:00"/>
    <n v="56"/>
    <x v="1"/>
    <s v="SUPPLIER"/>
    <x v="1"/>
    <x v="0"/>
    <x v="0"/>
    <x v="1"/>
  </r>
  <r>
    <n v="4517029847"/>
    <n v="2884301"/>
    <s v="CENTIME : TURQUIE"/>
    <n v="525"/>
    <n v="1299"/>
    <n v="681975"/>
    <x v="24"/>
    <d v="2022-03-14T00:00:00"/>
    <n v="0"/>
    <x v="3"/>
    <m/>
    <x v="0"/>
    <x v="0"/>
    <x v="1"/>
    <x v="3"/>
  </r>
  <r>
    <n v="4516873042"/>
    <n v="4455906"/>
    <s v="CENTIME TCM"/>
    <n v="96"/>
    <n v="590"/>
    <n v="56640"/>
    <x v="24"/>
    <d v="2022-03-14T00:00:00"/>
    <n v="0"/>
    <x v="3"/>
    <m/>
    <x v="0"/>
    <x v="0"/>
    <x v="1"/>
    <x v="3"/>
  </r>
  <r>
    <n v="4517657108"/>
    <n v="4455281"/>
    <s v="BOOST AC"/>
    <n v="1890"/>
    <n v="614"/>
    <n v="1160460"/>
    <x v="24"/>
    <d v="2022-03-14T00:00:00"/>
    <n v="0"/>
    <x v="3"/>
    <m/>
    <x v="0"/>
    <x v="0"/>
    <x v="1"/>
    <x v="3"/>
  </r>
  <r>
    <n v="4517471957"/>
    <n v="4013305"/>
    <s v="CENTIME TCM"/>
    <n v="492"/>
    <n v="439"/>
    <n v="215988"/>
    <x v="24"/>
    <d v="2022-03-14T00:00:00"/>
    <n v="0"/>
    <x v="3"/>
    <m/>
    <x v="0"/>
    <x v="0"/>
    <x v="1"/>
    <x v="3"/>
  </r>
  <r>
    <n v="4517596538"/>
    <n v="4454506"/>
    <s v="CENTIME TCM"/>
    <n v="630"/>
    <n v="858"/>
    <n v="540540"/>
    <x v="24"/>
    <d v="2022-03-14T00:00:00"/>
    <n v="0"/>
    <x v="3"/>
    <m/>
    <x v="0"/>
    <x v="0"/>
    <x v="1"/>
    <x v="3"/>
  </r>
  <r>
    <n v="4517473124"/>
    <n v="2663481"/>
    <s v="CENTIME TCM"/>
    <n v="2355"/>
    <n v="1044"/>
    <n v="2458620"/>
    <x v="24"/>
    <d v="2022-03-14T00:00:00"/>
    <n v="0"/>
    <x v="3"/>
    <m/>
    <x v="0"/>
    <x v="0"/>
    <x v="1"/>
    <x v="3"/>
  </r>
  <r>
    <n v="4516644561"/>
    <n v="4455299"/>
    <s v="CENTIME TCM"/>
    <n v="345"/>
    <n v="1247"/>
    <n v="430215"/>
    <x v="24"/>
    <d v="2022-03-14T00:00:00"/>
    <n v="0"/>
    <x v="3"/>
    <m/>
    <x v="0"/>
    <x v="0"/>
    <x v="1"/>
    <x v="3"/>
  </r>
  <r>
    <n v="4516907797"/>
    <n v="4013297"/>
    <s v="BOOST AC"/>
    <n v="90"/>
    <n v="617"/>
    <n v="55530"/>
    <x v="24"/>
    <d v="2022-03-14T00:00:00"/>
    <n v="0"/>
    <x v="3"/>
    <m/>
    <x v="0"/>
    <x v="0"/>
    <x v="1"/>
    <x v="3"/>
  </r>
  <r>
    <n v="4517257119"/>
    <n v="2487061"/>
    <s v="CENTIME TCM"/>
    <n v="1980"/>
    <n v="1445"/>
    <n v="2861100"/>
    <x v="24"/>
    <d v="2022-03-14T00:00:00"/>
    <n v="0"/>
    <x v="3"/>
    <m/>
    <x v="0"/>
    <x v="0"/>
    <x v="1"/>
    <x v="3"/>
  </r>
  <r>
    <n v="4517453758"/>
    <n v="4013293"/>
    <s v="CENTIME TCM"/>
    <n v="270"/>
    <n v="837"/>
    <n v="225990"/>
    <x v="24"/>
    <d v="2022-03-14T00:00:00"/>
    <n v="0"/>
    <x v="3"/>
    <m/>
    <x v="0"/>
    <x v="0"/>
    <x v="1"/>
    <x v="3"/>
  </r>
  <r>
    <n v="4517375577"/>
    <n v="2765851"/>
    <s v="CENTIME : TURQUIE"/>
    <n v="32"/>
    <n v="1399"/>
    <n v="44768"/>
    <x v="24"/>
    <d v="2022-03-14T00:00:00"/>
    <n v="0"/>
    <x v="3"/>
    <m/>
    <x v="0"/>
    <x v="0"/>
    <x v="1"/>
    <x v="3"/>
  </r>
  <r>
    <n v="4517078918"/>
    <n v="2765851"/>
    <s v="BOOST AC"/>
    <n v="32"/>
    <n v="1041"/>
    <n v="33312"/>
    <x v="24"/>
    <d v="2022-03-14T00:00:00"/>
    <n v="0"/>
    <x v="3"/>
    <m/>
    <x v="0"/>
    <x v="0"/>
    <x v="1"/>
    <x v="3"/>
  </r>
  <r>
    <n v="4517031413"/>
    <n v="2778106"/>
    <s v="BOOST AC"/>
    <n v="168"/>
    <n v="480"/>
    <n v="80640"/>
    <x v="24"/>
    <d v="2022-03-14T00:00:00"/>
    <n v="0"/>
    <x v="3"/>
    <m/>
    <x v="0"/>
    <x v="0"/>
    <x v="1"/>
    <x v="3"/>
  </r>
  <r>
    <n v="4517608980"/>
    <n v="4333116"/>
    <s v="CENTIME : TURQUIE"/>
    <n v="189"/>
    <n v="618"/>
    <n v="116802"/>
    <x v="23"/>
    <d v="2022-03-14T00:00:00"/>
    <n v="22"/>
    <x v="0"/>
    <s v="OTHER"/>
    <x v="0"/>
    <x v="0"/>
    <x v="0"/>
    <x v="0"/>
  </r>
  <r>
    <n v="4517139149"/>
    <n v="4333113"/>
    <s v="CENTIME : TURQUIE"/>
    <n v="63"/>
    <n v="721"/>
    <n v="45423"/>
    <x v="24"/>
    <d v="2022-03-14T00:00:00"/>
    <n v="0"/>
    <x v="3"/>
    <m/>
    <x v="0"/>
    <x v="0"/>
    <x v="1"/>
    <x v="3"/>
  </r>
  <r>
    <n v="4517476351"/>
    <n v="4333116"/>
    <s v="CENTIME CANADA"/>
    <n v="987"/>
    <n v="1066"/>
    <n v="1052142"/>
    <x v="24"/>
    <d v="2022-03-14T00:00:00"/>
    <n v="0"/>
    <x v="3"/>
    <m/>
    <x v="0"/>
    <x v="0"/>
    <x v="1"/>
    <x v="3"/>
  </r>
  <r>
    <n v="4516876229"/>
    <n v="2765851"/>
    <s v="CENTIME TCM"/>
    <n v="848"/>
    <n v="629"/>
    <n v="533392"/>
    <x v="24"/>
    <d v="2022-03-14T00:00:00"/>
    <n v="0"/>
    <x v="3"/>
    <m/>
    <x v="0"/>
    <x v="0"/>
    <x v="1"/>
    <x v="3"/>
  </r>
  <r>
    <n v="4517507829"/>
    <n v="2487053"/>
    <s v="BOOST AC"/>
    <n v="1080"/>
    <n v="950"/>
    <n v="1026000"/>
    <x v="24"/>
    <d v="2022-03-14T00:00:00"/>
    <n v="0"/>
    <x v="3"/>
    <m/>
    <x v="0"/>
    <x v="0"/>
    <x v="1"/>
    <x v="3"/>
  </r>
  <r>
    <n v="4517676740"/>
    <n v="4333113"/>
    <s v="CENTIME : TURQUIE"/>
    <n v="861"/>
    <n v="357"/>
    <n v="307377"/>
    <x v="24"/>
    <d v="2022-03-14T00:00:00"/>
    <n v="0"/>
    <x v="3"/>
    <m/>
    <x v="0"/>
    <x v="0"/>
    <x v="1"/>
    <x v="3"/>
  </r>
  <r>
    <n v="4517674976"/>
    <n v="2765851"/>
    <s v="CENTIME : TURQUIE"/>
    <n v="64"/>
    <n v="795"/>
    <n v="50880"/>
    <x v="24"/>
    <d v="2022-03-14T00:00:00"/>
    <n v="0"/>
    <x v="3"/>
    <m/>
    <x v="0"/>
    <x v="0"/>
    <x v="1"/>
    <x v="3"/>
  </r>
  <r>
    <n v="4516828673"/>
    <n v="4455281"/>
    <s v="CENTIME TCM"/>
    <n v="1800"/>
    <n v="1424"/>
    <n v="2563200"/>
    <x v="24"/>
    <d v="2022-03-14T00:00:00"/>
    <n v="0"/>
    <x v="3"/>
    <m/>
    <x v="0"/>
    <x v="0"/>
    <x v="1"/>
    <x v="3"/>
  </r>
  <r>
    <n v="4516825025"/>
    <n v="4455281"/>
    <s v="CENTIME TCM"/>
    <n v="1800"/>
    <n v="570"/>
    <n v="1026000"/>
    <x v="24"/>
    <d v="2022-03-14T00:00:00"/>
    <n v="0"/>
    <x v="3"/>
    <m/>
    <x v="0"/>
    <x v="0"/>
    <x v="1"/>
    <x v="3"/>
  </r>
  <r>
    <n v="4516964363"/>
    <n v="4455281"/>
    <s v="CENTIME TCM"/>
    <n v="1980"/>
    <n v="1393"/>
    <n v="2758140"/>
    <x v="24"/>
    <d v="2022-03-14T00:00:00"/>
    <n v="0"/>
    <x v="3"/>
    <m/>
    <x v="0"/>
    <x v="0"/>
    <x v="1"/>
    <x v="3"/>
  </r>
  <r>
    <n v="4516964361"/>
    <n v="4455280"/>
    <s v="CENTIME TCM"/>
    <n v="270"/>
    <n v="1339"/>
    <n v="361530"/>
    <x v="24"/>
    <d v="2022-03-14T00:00:00"/>
    <n v="0"/>
    <x v="3"/>
    <m/>
    <x v="0"/>
    <x v="0"/>
    <x v="1"/>
    <x v="3"/>
  </r>
  <r>
    <n v="4517027522"/>
    <n v="2487061"/>
    <s v="BOOST AC"/>
    <n v="1740"/>
    <n v="1331"/>
    <n v="2315940"/>
    <x v="24"/>
    <d v="2022-03-14T00:00:00"/>
    <n v="0"/>
    <x v="3"/>
    <m/>
    <x v="0"/>
    <x v="0"/>
    <x v="1"/>
    <x v="3"/>
  </r>
  <r>
    <n v="4516963934"/>
    <n v="4454507"/>
    <s v="CENTIME TCM"/>
    <n v="990"/>
    <n v="1367"/>
    <n v="1353330"/>
    <x v="24"/>
    <d v="2022-03-14T00:00:00"/>
    <n v="0"/>
    <x v="3"/>
    <m/>
    <x v="0"/>
    <x v="0"/>
    <x v="1"/>
    <x v="3"/>
  </r>
  <r>
    <n v="4517131962"/>
    <n v="4287388"/>
    <s v="CENTIME TCM"/>
    <n v="96"/>
    <n v="1261"/>
    <n v="121056"/>
    <x v="24"/>
    <d v="2022-03-14T00:00:00"/>
    <n v="0"/>
    <x v="3"/>
    <m/>
    <x v="0"/>
    <x v="0"/>
    <x v="1"/>
    <x v="3"/>
  </r>
  <r>
    <n v="4517038016"/>
    <n v="4454507"/>
    <s v="BOOST AC"/>
    <n v="1710"/>
    <n v="1473"/>
    <n v="2518830"/>
    <x v="24"/>
    <d v="2022-03-14T00:00:00"/>
    <n v="0"/>
    <x v="3"/>
    <m/>
    <x v="0"/>
    <x v="0"/>
    <x v="1"/>
    <x v="3"/>
  </r>
  <r>
    <n v="4517236130"/>
    <n v="2765851"/>
    <s v="CENTIME : TURQUIE"/>
    <n v="96"/>
    <n v="606"/>
    <n v="58176"/>
    <x v="24"/>
    <d v="2022-03-14T00:00:00"/>
    <n v="0"/>
    <x v="3"/>
    <m/>
    <x v="0"/>
    <x v="0"/>
    <x v="1"/>
    <x v="3"/>
  </r>
  <r>
    <n v="4517038434"/>
    <n v="4333114"/>
    <s v="BOOST AC"/>
    <n v="588"/>
    <n v="1076"/>
    <n v="632688"/>
    <x v="24"/>
    <d v="2022-03-14T00:00:00"/>
    <n v="0"/>
    <x v="3"/>
    <m/>
    <x v="0"/>
    <x v="0"/>
    <x v="1"/>
    <x v="3"/>
  </r>
  <r>
    <n v="4517473505"/>
    <n v="4455280"/>
    <s v="CENTIME TCM"/>
    <n v="360"/>
    <n v="1478"/>
    <n v="532080"/>
    <x v="24"/>
    <d v="2022-03-14T00:00:00"/>
    <n v="0"/>
    <x v="3"/>
    <m/>
    <x v="0"/>
    <x v="0"/>
    <x v="1"/>
    <x v="3"/>
  </r>
  <r>
    <n v="4517037722"/>
    <n v="4333116"/>
    <s v="BOOST AC"/>
    <n v="1575"/>
    <n v="475"/>
    <n v="748125"/>
    <x v="24"/>
    <d v="2022-03-14T00:00:00"/>
    <n v="0"/>
    <x v="3"/>
    <m/>
    <x v="0"/>
    <x v="0"/>
    <x v="1"/>
    <x v="3"/>
  </r>
  <r>
    <n v="4517473993"/>
    <n v="4455298"/>
    <s v="CENTIME TCM"/>
    <n v="345"/>
    <n v="362"/>
    <n v="124890"/>
    <x v="24"/>
    <d v="2022-03-14T00:00:00"/>
    <n v="0"/>
    <x v="3"/>
    <m/>
    <x v="0"/>
    <x v="0"/>
    <x v="1"/>
    <x v="3"/>
  </r>
  <r>
    <n v="4517034166"/>
    <n v="2487052"/>
    <s v="BOOST AC"/>
    <n v="3420"/>
    <n v="983"/>
    <n v="3361860"/>
    <x v="24"/>
    <d v="2022-03-14T00:00:00"/>
    <n v="0"/>
    <x v="3"/>
    <m/>
    <x v="0"/>
    <x v="0"/>
    <x v="1"/>
    <x v="3"/>
  </r>
  <r>
    <n v="4517665061"/>
    <n v="4333116"/>
    <s v="CENTIME : TURQUIE"/>
    <n v="1239"/>
    <n v="1493"/>
    <n v="1849827"/>
    <x v="7"/>
    <d v="2022-03-14T00:00:00"/>
    <n v="63"/>
    <x v="0"/>
    <s v="OTHER"/>
    <x v="0"/>
    <x v="0"/>
    <x v="0"/>
    <x v="1"/>
  </r>
  <r>
    <n v="4516819748"/>
    <n v="4454507"/>
    <s v="CENTIME TCM"/>
    <n v="960"/>
    <n v="333"/>
    <n v="319680"/>
    <x v="24"/>
    <d v="2022-03-14T00:00:00"/>
    <n v="0"/>
    <x v="3"/>
    <m/>
    <x v="0"/>
    <x v="0"/>
    <x v="1"/>
    <x v="3"/>
  </r>
  <r>
    <n v="4517006232"/>
    <n v="4013305"/>
    <s v="BOOST AC"/>
    <n v="24"/>
    <n v="362"/>
    <n v="8688"/>
    <x v="24"/>
    <d v="2022-03-14T00:00:00"/>
    <n v="0"/>
    <x v="3"/>
    <m/>
    <x v="0"/>
    <x v="0"/>
    <x v="1"/>
    <x v="3"/>
  </r>
  <r>
    <n v="4517514586"/>
    <n v="2778179"/>
    <s v="CENTIME TCM"/>
    <n v="240"/>
    <n v="1192"/>
    <n v="286080"/>
    <x v="36"/>
    <d v="2022-03-14T00:00:00"/>
    <n v="-7"/>
    <x v="2"/>
    <m/>
    <x v="0"/>
    <x v="0"/>
    <x v="1"/>
    <x v="3"/>
  </r>
  <r>
    <n v="4517038702"/>
    <n v="4455298"/>
    <s v="BOOST AC"/>
    <n v="315"/>
    <n v="1413"/>
    <n v="445095"/>
    <x v="24"/>
    <d v="2022-03-14T00:00:00"/>
    <n v="1"/>
    <x v="3"/>
    <m/>
    <x v="0"/>
    <x v="0"/>
    <x v="1"/>
    <x v="3"/>
  </r>
  <r>
    <n v="4516873052"/>
    <n v="4455298"/>
    <s v="CENTIME TCM"/>
    <n v="795"/>
    <n v="335"/>
    <n v="266325"/>
    <x v="24"/>
    <d v="2022-03-14T00:00:00"/>
    <n v="0"/>
    <x v="3"/>
    <m/>
    <x v="0"/>
    <x v="0"/>
    <x v="1"/>
    <x v="3"/>
  </r>
  <r>
    <n v="4517266964"/>
    <n v="2778106"/>
    <s v="CENTIME TCM"/>
    <n v="1344"/>
    <n v="1390"/>
    <n v="1868160"/>
    <x v="24"/>
    <d v="2022-03-14T00:00:00"/>
    <n v="0"/>
    <x v="3"/>
    <m/>
    <x v="0"/>
    <x v="0"/>
    <x v="1"/>
    <x v="3"/>
  </r>
  <r>
    <n v="4517431828"/>
    <n v="2765851"/>
    <s v="BOOST AC"/>
    <n v="32"/>
    <n v="1228"/>
    <n v="39296"/>
    <x v="24"/>
    <d v="2022-03-14T00:00:00"/>
    <n v="0"/>
    <x v="3"/>
    <m/>
    <x v="0"/>
    <x v="0"/>
    <x v="1"/>
    <x v="3"/>
  </r>
  <r>
    <n v="4517006453"/>
    <n v="2778179"/>
    <s v="CENTIME TCM"/>
    <n v="480"/>
    <n v="1207"/>
    <n v="579360"/>
    <x v="36"/>
    <d v="2022-03-14T00:00:00"/>
    <n v="-7"/>
    <x v="2"/>
    <m/>
    <x v="0"/>
    <x v="0"/>
    <x v="1"/>
    <x v="3"/>
  </r>
  <r>
    <n v="4517476523"/>
    <n v="4454507"/>
    <s v="CENTIME CANADA"/>
    <n v="6120"/>
    <n v="1346"/>
    <n v="8237520"/>
    <x v="24"/>
    <d v="2022-03-14T00:00:00"/>
    <n v="0"/>
    <x v="3"/>
    <m/>
    <x v="0"/>
    <x v="0"/>
    <x v="1"/>
    <x v="3"/>
  </r>
  <r>
    <n v="4517366314"/>
    <n v="2487053"/>
    <s v="CENTIME TCM"/>
    <n v="2970"/>
    <n v="965"/>
    <n v="2866050"/>
    <x v="24"/>
    <d v="2022-03-14T00:00:00"/>
    <n v="0"/>
    <x v="3"/>
    <m/>
    <x v="0"/>
    <x v="0"/>
    <x v="1"/>
    <x v="3"/>
  </r>
  <r>
    <n v="4516823518"/>
    <n v="2765851"/>
    <s v="CENTIME TCM"/>
    <n v="1280"/>
    <n v="987"/>
    <n v="1263360"/>
    <x v="24"/>
    <d v="2022-03-14T00:00:00"/>
    <n v="0"/>
    <x v="3"/>
    <m/>
    <x v="0"/>
    <x v="0"/>
    <x v="1"/>
    <x v="3"/>
  </r>
  <r>
    <n v="4517034264"/>
    <n v="2487053"/>
    <s v="BOOST AC"/>
    <n v="3330"/>
    <n v="1060"/>
    <n v="3529800"/>
    <x v="24"/>
    <d v="2022-03-14T00:00:00"/>
    <n v="0"/>
    <x v="3"/>
    <m/>
    <x v="0"/>
    <x v="0"/>
    <x v="1"/>
    <x v="3"/>
  </r>
  <r>
    <n v="4516460935"/>
    <n v="2899944"/>
    <s v="CENTIME TCM"/>
    <n v="2976"/>
    <n v="930"/>
    <n v="2767680"/>
    <x v="36"/>
    <d v="2022-03-15T00:00:00"/>
    <n v="-8"/>
    <x v="2"/>
    <m/>
    <x v="0"/>
    <x v="0"/>
    <x v="1"/>
    <x v="3"/>
  </r>
  <r>
    <n v="4516876156"/>
    <n v="4228041"/>
    <s v="CENTIME TCM"/>
    <n v="180"/>
    <n v="931"/>
    <n v="167580"/>
    <x v="24"/>
    <d v="2022-03-15T00:00:00"/>
    <n v="-1"/>
    <x v="3"/>
    <m/>
    <x v="0"/>
    <x v="0"/>
    <x v="1"/>
    <x v="3"/>
  </r>
  <r>
    <n v="4516555628"/>
    <n v="2903189"/>
    <s v="CENTIME TCM"/>
    <n v="1770"/>
    <n v="1092"/>
    <n v="1932840"/>
    <x v="24"/>
    <d v="2022-03-15T00:00:00"/>
    <n v="-1"/>
    <x v="3"/>
    <m/>
    <x v="0"/>
    <x v="0"/>
    <x v="1"/>
    <x v="3"/>
  </r>
  <r>
    <n v="4516739894"/>
    <n v="2903184"/>
    <s v="CENTIME : TURQUIE"/>
    <n v="100"/>
    <n v="746"/>
    <n v="74600"/>
    <x v="24"/>
    <d v="2022-03-15T00:00:00"/>
    <n v="-1"/>
    <x v="3"/>
    <m/>
    <x v="0"/>
    <x v="0"/>
    <x v="1"/>
    <x v="3"/>
  </r>
  <r>
    <n v="4516774808"/>
    <n v="2903183"/>
    <s v="CENTIME : BOSTT AMERICA"/>
    <n v="20"/>
    <n v="1225"/>
    <n v="24500"/>
    <x v="24"/>
    <d v="2022-03-15T00:00:00"/>
    <n v="-1"/>
    <x v="3"/>
    <m/>
    <x v="0"/>
    <x v="0"/>
    <x v="1"/>
    <x v="3"/>
  </r>
  <r>
    <n v="4516778853"/>
    <n v="4451134"/>
    <s v="CENTIME : BOSTT AMERICA"/>
    <n v="12"/>
    <n v="1342"/>
    <n v="16104"/>
    <x v="24"/>
    <d v="2022-03-15T00:00:00"/>
    <n v="-1"/>
    <x v="3"/>
    <m/>
    <x v="0"/>
    <x v="0"/>
    <x v="1"/>
    <x v="3"/>
  </r>
  <r>
    <n v="4516786732"/>
    <n v="4451121"/>
    <s v="CENTIME : BOSTT AMERICA"/>
    <n v="40"/>
    <n v="568"/>
    <n v="22720"/>
    <x v="24"/>
    <d v="2022-03-15T00:00:00"/>
    <n v="-1"/>
    <x v="3"/>
    <m/>
    <x v="0"/>
    <x v="0"/>
    <x v="1"/>
    <x v="3"/>
  </r>
  <r>
    <n v="4517251496"/>
    <n v="4334436"/>
    <s v="CENTIME : BOSTT AMERICA"/>
    <n v="112"/>
    <n v="1257"/>
    <n v="140784"/>
    <x v="24"/>
    <d v="2022-03-15T00:00:00"/>
    <n v="-1"/>
    <x v="3"/>
    <m/>
    <x v="0"/>
    <x v="0"/>
    <x v="1"/>
    <x v="3"/>
  </r>
  <r>
    <n v="4517267023"/>
    <n v="2899475"/>
    <s v="CENTIME : BOSTT AMERICA"/>
    <n v="100"/>
    <n v="496"/>
    <n v="49600"/>
    <x v="24"/>
    <d v="2022-03-15T00:00:00"/>
    <n v="-1"/>
    <x v="3"/>
    <m/>
    <x v="0"/>
    <x v="0"/>
    <x v="1"/>
    <x v="3"/>
  </r>
  <r>
    <n v="4516431072"/>
    <n v="2899945"/>
    <s v="CENTIME TCM"/>
    <n v="960"/>
    <n v="1259"/>
    <n v="1208640"/>
    <x v="24"/>
    <d v="2022-03-15T00:00:00"/>
    <n v="-1"/>
    <x v="3"/>
    <m/>
    <x v="0"/>
    <x v="0"/>
    <x v="1"/>
    <x v="3"/>
  </r>
  <r>
    <n v="4516451615"/>
    <n v="2903183"/>
    <s v="CENTIME TCM"/>
    <n v="1860"/>
    <n v="550"/>
    <n v="1023000"/>
    <x v="24"/>
    <d v="2022-03-15T00:00:00"/>
    <n v="-1"/>
    <x v="3"/>
    <m/>
    <x v="0"/>
    <x v="0"/>
    <x v="1"/>
    <x v="3"/>
  </r>
  <r>
    <n v="4516455172"/>
    <n v="2903184"/>
    <s v="CENTIME TCM"/>
    <n v="580"/>
    <n v="1162"/>
    <n v="673960"/>
    <x v="24"/>
    <d v="2022-03-15T00:00:00"/>
    <n v="-1"/>
    <x v="3"/>
    <m/>
    <x v="0"/>
    <x v="0"/>
    <x v="1"/>
    <x v="3"/>
  </r>
  <r>
    <n v="4516462524"/>
    <n v="4228041"/>
    <s v="CENTIME TCM"/>
    <n v="4470"/>
    <n v="756"/>
    <n v="3379320"/>
    <x v="24"/>
    <d v="2022-03-15T00:00:00"/>
    <n v="-1"/>
    <x v="3"/>
    <m/>
    <x v="0"/>
    <x v="0"/>
    <x v="1"/>
    <x v="3"/>
  </r>
  <r>
    <n v="4516575137"/>
    <n v="4228041"/>
    <s v="CENTIME TCM"/>
    <n v="1080"/>
    <n v="826"/>
    <n v="892080"/>
    <x v="24"/>
    <d v="2022-03-15T00:00:00"/>
    <n v="-1"/>
    <x v="3"/>
    <m/>
    <x v="0"/>
    <x v="0"/>
    <x v="1"/>
    <x v="3"/>
  </r>
  <r>
    <n v="4516454737"/>
    <n v="4334436"/>
    <s v="CENTIME TCM"/>
    <n v="1888"/>
    <n v="1243"/>
    <n v="2346784"/>
    <x v="46"/>
    <d v="2022-03-15T00:00:00"/>
    <n v="0"/>
    <x v="3"/>
    <m/>
    <x v="0"/>
    <x v="0"/>
    <x v="1"/>
    <x v="3"/>
  </r>
  <r>
    <n v="4516440815"/>
    <n v="4451134"/>
    <s v="CENTIME TCM"/>
    <n v="208"/>
    <n v="602"/>
    <n v="125216"/>
    <x v="34"/>
    <d v="2022-03-15T00:00:00"/>
    <n v="6"/>
    <x v="0"/>
    <s v="OTHER"/>
    <x v="0"/>
    <x v="0"/>
    <x v="1"/>
    <x v="3"/>
  </r>
  <r>
    <n v="4516757327"/>
    <n v="4451134"/>
    <s v="CENTIME : TURQUIE"/>
    <n v="108"/>
    <n v="1199"/>
    <n v="129492"/>
    <x v="15"/>
    <d v="2022-03-15T00:00:00"/>
    <n v="41"/>
    <x v="0"/>
    <s v="OTHER"/>
    <x v="0"/>
    <x v="0"/>
    <x v="0"/>
    <x v="0"/>
  </r>
  <r>
    <n v="4516571030"/>
    <n v="4451134"/>
    <s v="CENTIME TCM"/>
    <n v="244"/>
    <n v="612"/>
    <n v="149328"/>
    <x v="7"/>
    <d v="2022-03-15T00:00:00"/>
    <n v="62"/>
    <x v="0"/>
    <s v="OTHER"/>
    <x v="0"/>
    <x v="0"/>
    <x v="0"/>
    <x v="1"/>
  </r>
  <r>
    <n v="4516510542"/>
    <n v="4327106"/>
    <s v="BOOST AC"/>
    <n v="84"/>
    <n v="403"/>
    <n v="33852"/>
    <x v="24"/>
    <d v="2022-03-15T00:00:00"/>
    <n v="-1"/>
    <x v="3"/>
    <m/>
    <x v="0"/>
    <x v="0"/>
    <x v="1"/>
    <x v="3"/>
  </r>
  <r>
    <n v="4516339735"/>
    <n v="4327106"/>
    <s v="CENTIME TCM"/>
    <n v="1833"/>
    <n v="1329"/>
    <n v="2436057"/>
    <x v="24"/>
    <d v="2022-03-15T00:00:00"/>
    <n v="-1"/>
    <x v="3"/>
    <m/>
    <x v="0"/>
    <x v="0"/>
    <x v="1"/>
    <x v="3"/>
  </r>
  <r>
    <n v="4516513581"/>
    <n v="2165271"/>
    <s v="CENTIME TCM"/>
    <n v="168"/>
    <n v="547"/>
    <n v="91896"/>
    <x v="24"/>
    <d v="2022-03-15T00:00:00"/>
    <n v="-1"/>
    <x v="3"/>
    <m/>
    <x v="0"/>
    <x v="0"/>
    <x v="1"/>
    <x v="3"/>
  </r>
  <r>
    <n v="4516358575"/>
    <n v="2165271"/>
    <s v="CENTIME TCM"/>
    <n v="2893"/>
    <n v="827"/>
    <n v="2392511"/>
    <x v="24"/>
    <d v="2022-03-15T00:00:00"/>
    <n v="-1"/>
    <x v="3"/>
    <m/>
    <x v="0"/>
    <x v="0"/>
    <x v="1"/>
    <x v="3"/>
  </r>
  <r>
    <n v="4516346116"/>
    <n v="2165271"/>
    <s v="CENTIME TCM"/>
    <n v="653"/>
    <n v="301"/>
    <n v="196553"/>
    <x v="24"/>
    <d v="2022-03-15T00:00:00"/>
    <n v="-1"/>
    <x v="3"/>
    <m/>
    <x v="0"/>
    <x v="0"/>
    <x v="1"/>
    <x v="3"/>
  </r>
  <r>
    <n v="4516404073"/>
    <n v="4271870"/>
    <s v="BOOST AC"/>
    <n v="16"/>
    <n v="1203"/>
    <n v="19248"/>
    <x v="40"/>
    <d v="2022-03-15T00:00:00"/>
    <n v="69"/>
    <x v="0"/>
    <s v="OTHER"/>
    <x v="0"/>
    <x v="0"/>
    <x v="0"/>
    <x v="1"/>
  </r>
  <r>
    <n v="4516814995"/>
    <n v="4492204"/>
    <s v="BOOST AC"/>
    <n v="132"/>
    <n v="1180"/>
    <n v="155760"/>
    <x v="24"/>
    <d v="2022-03-15T00:00:00"/>
    <n v="-1"/>
    <x v="3"/>
    <m/>
    <x v="0"/>
    <x v="0"/>
    <x v="1"/>
    <x v="3"/>
  </r>
  <r>
    <n v="4516426463"/>
    <n v="4492204"/>
    <s v="CENTIME TCM"/>
    <n v="5928"/>
    <n v="780"/>
    <n v="4623840"/>
    <x v="24"/>
    <d v="2022-03-15T00:00:00"/>
    <n v="-1"/>
    <x v="3"/>
    <m/>
    <x v="0"/>
    <x v="0"/>
    <x v="1"/>
    <x v="3"/>
  </r>
  <r>
    <n v="4516754401"/>
    <n v="4492204"/>
    <s v="CENTIME : TURQUIE"/>
    <n v="96"/>
    <n v="384"/>
    <n v="36864"/>
    <x v="24"/>
    <d v="2022-03-15T00:00:00"/>
    <n v="-1"/>
    <x v="3"/>
    <m/>
    <x v="0"/>
    <x v="0"/>
    <x v="1"/>
    <x v="3"/>
  </r>
  <r>
    <n v="4517194439"/>
    <n v="2752324"/>
    <s v="CENTIME : BOSTT AMERICA"/>
    <n v="90"/>
    <n v="1341"/>
    <n v="120690"/>
    <x v="24"/>
    <d v="2022-03-15T00:00:00"/>
    <n v="-1"/>
    <x v="3"/>
    <m/>
    <x v="0"/>
    <x v="0"/>
    <x v="1"/>
    <x v="3"/>
  </r>
  <r>
    <n v="4516497788"/>
    <n v="2965279"/>
    <s v="CENTIME TCM"/>
    <n v="1356"/>
    <n v="564"/>
    <n v="764784"/>
    <x v="24"/>
    <d v="2022-03-15T00:00:00"/>
    <n v="-1"/>
    <x v="3"/>
    <m/>
    <x v="0"/>
    <x v="0"/>
    <x v="1"/>
    <x v="3"/>
  </r>
  <r>
    <n v="4517040791"/>
    <n v="4333113"/>
    <s v="CENTIME : TURQUIE"/>
    <n v="168"/>
    <n v="688"/>
    <n v="115584"/>
    <x v="24"/>
    <d v="2022-03-15T00:00:00"/>
    <n v="-1"/>
    <x v="3"/>
    <m/>
    <x v="0"/>
    <x v="0"/>
    <x v="1"/>
    <x v="3"/>
  </r>
  <r>
    <n v="4516388271"/>
    <n v="4455298"/>
    <s v="CENTIME TCM"/>
    <n v="1845"/>
    <n v="633"/>
    <n v="1167885"/>
    <x v="3"/>
    <d v="2022-03-15T00:00:00"/>
    <n v="55"/>
    <x v="0"/>
    <s v="OTHER"/>
    <x v="0"/>
    <x v="0"/>
    <x v="0"/>
    <x v="1"/>
  </r>
  <r>
    <n v="4516392121"/>
    <n v="4455280"/>
    <s v="CENTIME TCM"/>
    <n v="240"/>
    <n v="1396"/>
    <n v="335040"/>
    <x v="24"/>
    <d v="2022-03-15T00:00:00"/>
    <n v="-1"/>
    <x v="3"/>
    <m/>
    <x v="0"/>
    <x v="0"/>
    <x v="1"/>
    <x v="3"/>
  </r>
  <r>
    <n v="4517709410"/>
    <n v="4333116"/>
    <s v="CENTIME : BOSTT AMERICA"/>
    <n v="441"/>
    <n v="392"/>
    <n v="172872"/>
    <x v="24"/>
    <d v="2022-03-15T00:00:00"/>
    <n v="-1"/>
    <x v="3"/>
    <m/>
    <x v="0"/>
    <x v="0"/>
    <x v="1"/>
    <x v="3"/>
  </r>
  <r>
    <n v="4516381015"/>
    <n v="4455299"/>
    <s v="CENTIME TCM"/>
    <n v="765"/>
    <n v="455"/>
    <n v="348075"/>
    <x v="34"/>
    <d v="2022-03-15T00:00:00"/>
    <n v="7"/>
    <x v="0"/>
    <s v="OTHER"/>
    <x v="0"/>
    <x v="0"/>
    <x v="1"/>
    <x v="3"/>
  </r>
  <r>
    <n v="4516399057"/>
    <n v="4335239"/>
    <s v="CENTIME TCM"/>
    <n v="75"/>
    <n v="958"/>
    <n v="71850"/>
    <x v="24"/>
    <d v="2022-03-15T00:00:00"/>
    <n v="-1"/>
    <x v="3"/>
    <m/>
    <x v="0"/>
    <x v="0"/>
    <x v="1"/>
    <x v="3"/>
  </r>
  <r>
    <n v="4517433134"/>
    <n v="4013297"/>
    <s v="CENTIME : BOSTT AMERICA"/>
    <n v="90"/>
    <n v="300"/>
    <n v="27000"/>
    <x v="24"/>
    <d v="2022-03-15T00:00:00"/>
    <n v="-1"/>
    <x v="3"/>
    <m/>
    <x v="0"/>
    <x v="0"/>
    <x v="1"/>
    <x v="3"/>
  </r>
  <r>
    <n v="4516341431"/>
    <n v="4454506"/>
    <s v="CENTIME TCM"/>
    <n v="600"/>
    <n v="491"/>
    <n v="294600"/>
    <x v="24"/>
    <d v="2022-03-15T00:00:00"/>
    <n v="-1"/>
    <x v="3"/>
    <m/>
    <x v="0"/>
    <x v="0"/>
    <x v="1"/>
    <x v="3"/>
  </r>
  <r>
    <n v="4516403173"/>
    <n v="4455281"/>
    <s v="CENTIME TCM"/>
    <n v="2520"/>
    <n v="618"/>
    <n v="1557360"/>
    <x v="24"/>
    <d v="2022-03-15T00:00:00"/>
    <n v="-1"/>
    <x v="3"/>
    <m/>
    <x v="0"/>
    <x v="0"/>
    <x v="1"/>
    <x v="3"/>
  </r>
  <r>
    <n v="4517698049"/>
    <n v="4013297"/>
    <s v="CENTIME CHILI"/>
    <n v="915"/>
    <n v="1477"/>
    <n v="1351455"/>
    <x v="47"/>
    <d v="2022-03-15T00:00:00"/>
    <n v="3"/>
    <x v="3"/>
    <m/>
    <x v="0"/>
    <x v="0"/>
    <x v="1"/>
    <x v="3"/>
  </r>
  <r>
    <n v="4516835754"/>
    <n v="4333114"/>
    <s v="CENTIME : BOSTT EMEA"/>
    <n v="4095"/>
    <n v="752"/>
    <n v="3079440"/>
    <x v="36"/>
    <d v="2022-03-15T00:00:00"/>
    <n v="-8"/>
    <x v="2"/>
    <m/>
    <x v="0"/>
    <x v="0"/>
    <x v="1"/>
    <x v="3"/>
  </r>
  <r>
    <n v="4516774809"/>
    <n v="2903183"/>
    <s v="CENTIME : BOSTT AMERICA"/>
    <n v="40"/>
    <n v="997"/>
    <n v="39880"/>
    <x v="24"/>
    <d v="2022-03-16T00:00:00"/>
    <n v="-2"/>
    <x v="3"/>
    <m/>
    <x v="0"/>
    <x v="0"/>
    <x v="1"/>
    <x v="3"/>
  </r>
  <r>
    <n v="4516778854"/>
    <n v="4451134"/>
    <s v="CENTIME : BOSTT AMERICA"/>
    <n v="12"/>
    <n v="1099"/>
    <n v="13188"/>
    <x v="24"/>
    <d v="2022-03-16T00:00:00"/>
    <n v="-2"/>
    <x v="3"/>
    <m/>
    <x v="0"/>
    <x v="0"/>
    <x v="1"/>
    <x v="3"/>
  </r>
  <r>
    <n v="4516786733"/>
    <n v="4451121"/>
    <s v="CENTIME : BOSTT AMERICA"/>
    <n v="35"/>
    <n v="921"/>
    <n v="32235"/>
    <x v="24"/>
    <d v="2022-03-16T00:00:00"/>
    <n v="-2"/>
    <x v="3"/>
    <m/>
    <x v="0"/>
    <x v="0"/>
    <x v="1"/>
    <x v="3"/>
  </r>
  <r>
    <n v="4516515485"/>
    <n v="2556834"/>
    <s v="BOOST AC"/>
    <n v="9"/>
    <n v="1156"/>
    <n v="10404"/>
    <x v="24"/>
    <d v="2022-03-16T00:00:00"/>
    <n v="-2"/>
    <x v="3"/>
    <m/>
    <x v="0"/>
    <x v="0"/>
    <x v="1"/>
    <x v="3"/>
  </r>
  <r>
    <n v="4516876022"/>
    <n v="2899944"/>
    <s v="CENTIME TCM"/>
    <n v="2736"/>
    <n v="431"/>
    <n v="1179216"/>
    <x v="36"/>
    <d v="2022-03-17T00:00:00"/>
    <n v="-10"/>
    <x v="2"/>
    <m/>
    <x v="0"/>
    <x v="0"/>
    <x v="1"/>
    <x v="3"/>
  </r>
  <r>
    <n v="4517366296"/>
    <n v="2899634"/>
    <s v="CENTIME TCM"/>
    <n v="320"/>
    <n v="312"/>
    <n v="99840"/>
    <x v="36"/>
    <d v="2022-03-17T00:00:00"/>
    <n v="-10"/>
    <x v="2"/>
    <m/>
    <x v="0"/>
    <x v="0"/>
    <x v="1"/>
    <x v="3"/>
  </r>
  <r>
    <n v="4516876021"/>
    <n v="4228041"/>
    <s v="CENTIME TCM"/>
    <n v="5490"/>
    <n v="518"/>
    <n v="2843820"/>
    <x v="24"/>
    <d v="2022-03-17T00:00:00"/>
    <n v="-3"/>
    <x v="2"/>
    <m/>
    <x v="0"/>
    <x v="0"/>
    <x v="1"/>
    <x v="3"/>
  </r>
  <r>
    <n v="4516876069"/>
    <n v="4334436"/>
    <s v="CENTIME TCM"/>
    <n v="3360"/>
    <n v="1395"/>
    <n v="4687200"/>
    <x v="24"/>
    <d v="2022-03-17T00:00:00"/>
    <n v="-3"/>
    <x v="2"/>
    <m/>
    <x v="0"/>
    <x v="0"/>
    <x v="1"/>
    <x v="3"/>
  </r>
  <r>
    <n v="4517109949"/>
    <n v="4451134"/>
    <s v="CENTIME : INDIA"/>
    <n v="8"/>
    <n v="1027"/>
    <n v="8216"/>
    <x v="8"/>
    <d v="2022-03-17T00:00:00"/>
    <n v="0"/>
    <x v="3"/>
    <m/>
    <x v="0"/>
    <x v="0"/>
    <x v="1"/>
    <x v="3"/>
  </r>
  <r>
    <n v="4517112020"/>
    <n v="2899944"/>
    <s v="CENTIME : INDIA"/>
    <n v="96"/>
    <n v="1151"/>
    <n v="110496"/>
    <x v="8"/>
    <d v="2022-03-17T00:00:00"/>
    <n v="0"/>
    <x v="3"/>
    <m/>
    <x v="0"/>
    <x v="0"/>
    <x v="1"/>
    <x v="3"/>
  </r>
  <r>
    <n v="4517709539"/>
    <n v="4334436"/>
    <s v="CENTIME : INDIA"/>
    <n v="144"/>
    <n v="884"/>
    <n v="127296"/>
    <x v="8"/>
    <d v="2022-03-17T00:00:00"/>
    <n v="0"/>
    <x v="3"/>
    <m/>
    <x v="0"/>
    <x v="0"/>
    <x v="1"/>
    <x v="3"/>
  </r>
  <r>
    <n v="4517189159"/>
    <n v="4228041"/>
    <s v="CENTIME : THAILAND"/>
    <n v="30"/>
    <n v="644"/>
    <n v="19320"/>
    <x v="8"/>
    <d v="2022-03-17T00:00:00"/>
    <n v="0"/>
    <x v="3"/>
    <m/>
    <x v="0"/>
    <x v="0"/>
    <x v="1"/>
    <x v="3"/>
  </r>
  <r>
    <n v="4517737368"/>
    <n v="2899475"/>
    <s v="CENTIME : THAILAND"/>
    <n v="100"/>
    <n v="614"/>
    <n v="61400"/>
    <x v="8"/>
    <d v="2022-03-17T00:00:00"/>
    <n v="0"/>
    <x v="3"/>
    <m/>
    <x v="0"/>
    <x v="0"/>
    <x v="1"/>
    <x v="3"/>
  </r>
  <r>
    <n v="4516876093"/>
    <n v="2899945"/>
    <s v="CENTIME TCM"/>
    <n v="1200"/>
    <n v="1363"/>
    <n v="1635600"/>
    <x v="8"/>
    <d v="2022-03-17T00:00:00"/>
    <n v="0"/>
    <x v="3"/>
    <m/>
    <x v="0"/>
    <x v="0"/>
    <x v="1"/>
    <x v="3"/>
  </r>
  <r>
    <n v="4517695518"/>
    <n v="4451121"/>
    <s v="CENTIME : THAILAND"/>
    <n v="80"/>
    <n v="952"/>
    <n v="76160"/>
    <x v="48"/>
    <d v="2022-03-17T00:00:00"/>
    <n v="77"/>
    <x v="0"/>
    <s v="OTHER"/>
    <x v="0"/>
    <x v="0"/>
    <x v="0"/>
    <x v="2"/>
  </r>
  <r>
    <n v="4517764845"/>
    <n v="2899944"/>
    <s v="CENTIME : INDIA"/>
    <n v="96"/>
    <n v="967"/>
    <n v="92832"/>
    <x v="49"/>
    <d v="2022-03-17T00:00:00"/>
    <n v="14"/>
    <x v="0"/>
    <s v="OTHER"/>
    <x v="0"/>
    <x v="0"/>
    <x v="1"/>
    <x v="3"/>
  </r>
  <r>
    <n v="4517764846"/>
    <n v="2899944"/>
    <s v="CENTIME : INDIA"/>
    <n v="48"/>
    <n v="1076"/>
    <n v="51648"/>
    <x v="49"/>
    <d v="2022-03-17T00:00:00"/>
    <n v="14"/>
    <x v="0"/>
    <s v="OTHER"/>
    <x v="0"/>
    <x v="0"/>
    <x v="1"/>
    <x v="3"/>
  </r>
  <r>
    <n v="4517764847"/>
    <n v="2899944"/>
    <s v="CENTIME : INDIA"/>
    <n v="48"/>
    <n v="531"/>
    <n v="25488"/>
    <x v="49"/>
    <d v="2022-03-17T00:00:00"/>
    <n v="14"/>
    <x v="0"/>
    <s v="OTHER"/>
    <x v="0"/>
    <x v="0"/>
    <x v="1"/>
    <x v="3"/>
  </r>
  <r>
    <n v="4517764848"/>
    <n v="2899944"/>
    <s v="CENTIME : INDIA"/>
    <n v="96"/>
    <n v="1312"/>
    <n v="125952"/>
    <x v="49"/>
    <d v="2022-03-17T00:00:00"/>
    <n v="14"/>
    <x v="0"/>
    <s v="OTHER"/>
    <x v="0"/>
    <x v="0"/>
    <x v="1"/>
    <x v="3"/>
  </r>
  <r>
    <n v="4517060342"/>
    <n v="4567352"/>
    <s v="CENTIME TCM"/>
    <n v="800"/>
    <n v="942"/>
    <n v="753600"/>
    <x v="0"/>
    <d v="2022-03-17T00:00:00"/>
    <n v="25"/>
    <x v="0"/>
    <s v="OTHER"/>
    <x v="0"/>
    <x v="0"/>
    <x v="0"/>
    <x v="0"/>
  </r>
  <r>
    <n v="4516613616"/>
    <n v="4327058"/>
    <s v="CENTIME TCM"/>
    <n v="579"/>
    <n v="811"/>
    <n v="469569"/>
    <x v="24"/>
    <d v="2022-03-17T00:00:00"/>
    <n v="-3"/>
    <x v="2"/>
    <m/>
    <x v="0"/>
    <x v="0"/>
    <x v="1"/>
    <x v="3"/>
  </r>
  <r>
    <n v="4516407665"/>
    <n v="2758193"/>
    <s v="CENTIME TCM"/>
    <n v="99"/>
    <n v="1279"/>
    <n v="126621"/>
    <x v="24"/>
    <d v="2022-03-17T00:00:00"/>
    <n v="-3"/>
    <x v="2"/>
    <m/>
    <x v="0"/>
    <x v="0"/>
    <x v="1"/>
    <x v="3"/>
  </r>
  <r>
    <n v="4517097922"/>
    <n v="2758193"/>
    <s v="CENTIME : THAILAND"/>
    <n v="42"/>
    <n v="509"/>
    <n v="21378"/>
    <x v="8"/>
    <d v="2022-03-17T00:00:00"/>
    <n v="0"/>
    <x v="3"/>
    <m/>
    <x v="0"/>
    <x v="0"/>
    <x v="1"/>
    <x v="3"/>
  </r>
  <r>
    <n v="4517158402"/>
    <n v="2467687"/>
    <s v="CENTIME : THAILAND"/>
    <n v="55"/>
    <n v="381"/>
    <n v="20955"/>
    <x v="8"/>
    <d v="2022-03-17T00:00:00"/>
    <n v="0"/>
    <x v="3"/>
    <m/>
    <x v="0"/>
    <x v="0"/>
    <x v="1"/>
    <x v="3"/>
  </r>
  <r>
    <n v="4517253067"/>
    <n v="2467687"/>
    <s v="CENTIME : THAILAND"/>
    <n v="10"/>
    <n v="449"/>
    <n v="4490"/>
    <x v="8"/>
    <d v="2022-03-17T00:00:00"/>
    <n v="0"/>
    <x v="3"/>
    <m/>
    <x v="0"/>
    <x v="0"/>
    <x v="1"/>
    <x v="3"/>
  </r>
  <r>
    <n v="4516389180"/>
    <n v="2758193"/>
    <s v="CENTIME TCM"/>
    <n v="687"/>
    <n v="1154"/>
    <n v="792798"/>
    <x v="24"/>
    <d v="2022-03-17T00:00:00"/>
    <n v="-3"/>
    <x v="2"/>
    <m/>
    <x v="0"/>
    <x v="0"/>
    <x v="1"/>
    <x v="3"/>
  </r>
  <r>
    <n v="4517523601"/>
    <n v="4271870"/>
    <s v="CENTIME : THAILAND"/>
    <n v="225"/>
    <n v="1099"/>
    <n v="247275"/>
    <x v="2"/>
    <d v="2022-03-17T00:00:00"/>
    <n v="46"/>
    <x v="0"/>
    <s v="OTHER"/>
    <x v="0"/>
    <x v="0"/>
    <x v="0"/>
    <x v="1"/>
  </r>
  <r>
    <n v="4517698068"/>
    <n v="4271870"/>
    <s v="CENTIME : THAILAND"/>
    <n v="96"/>
    <n v="920"/>
    <n v="88320"/>
    <x v="2"/>
    <d v="2022-03-17T00:00:00"/>
    <n v="46"/>
    <x v="0"/>
    <s v="OTHER"/>
    <x v="0"/>
    <x v="0"/>
    <x v="0"/>
    <x v="1"/>
  </r>
  <r>
    <n v="4516383341"/>
    <n v="2958114"/>
    <s v="CENTIME TCM"/>
    <n v="840"/>
    <n v="1057"/>
    <n v="887880"/>
    <x v="24"/>
    <d v="2022-03-17T00:00:00"/>
    <n v="-3"/>
    <x v="2"/>
    <m/>
    <x v="0"/>
    <x v="0"/>
    <x v="1"/>
    <x v="3"/>
  </r>
  <r>
    <n v="4516410897"/>
    <n v="2752324"/>
    <s v="CENTIME TCM"/>
    <n v="510"/>
    <n v="725"/>
    <n v="369750"/>
    <x v="24"/>
    <d v="2022-03-17T00:00:00"/>
    <n v="-3"/>
    <x v="2"/>
    <m/>
    <x v="0"/>
    <x v="0"/>
    <x v="1"/>
    <x v="3"/>
  </r>
  <r>
    <n v="4516390799"/>
    <n v="2884301"/>
    <s v="CENTIME TCM"/>
    <n v="1800"/>
    <n v="1182"/>
    <n v="2127600"/>
    <x v="24"/>
    <d v="2022-03-17T00:00:00"/>
    <n v="-3"/>
    <x v="2"/>
    <m/>
    <x v="0"/>
    <x v="0"/>
    <x v="1"/>
    <x v="3"/>
  </r>
  <r>
    <n v="4516415609"/>
    <n v="4062520"/>
    <s v="CENTIME TCM"/>
    <n v="36"/>
    <n v="629"/>
    <n v="22644"/>
    <x v="3"/>
    <d v="2022-03-17T00:00:00"/>
    <n v="53"/>
    <x v="1"/>
    <s v="SUPPLIER"/>
    <x v="1"/>
    <x v="0"/>
    <x v="0"/>
    <x v="1"/>
  </r>
  <r>
    <n v="4517079307"/>
    <n v="2958114"/>
    <s v="CENTIME : THAILAND"/>
    <n v="102"/>
    <n v="962"/>
    <n v="98124"/>
    <x v="8"/>
    <d v="2022-03-17T00:00:00"/>
    <n v="0"/>
    <x v="3"/>
    <m/>
    <x v="0"/>
    <x v="0"/>
    <x v="1"/>
    <x v="3"/>
  </r>
  <r>
    <n v="4517253881"/>
    <n v="2752324"/>
    <s v="CENTIME : THAILAND"/>
    <n v="6"/>
    <n v="955"/>
    <n v="5730"/>
    <x v="8"/>
    <d v="2022-03-17T00:00:00"/>
    <n v="0"/>
    <x v="3"/>
    <m/>
    <x v="0"/>
    <x v="0"/>
    <x v="1"/>
    <x v="3"/>
  </r>
  <r>
    <n v="4517320030"/>
    <n v="2958114"/>
    <s v="CENTIME : THAILAND"/>
    <n v="24"/>
    <n v="739"/>
    <n v="17736"/>
    <x v="8"/>
    <d v="2022-03-17T00:00:00"/>
    <n v="0"/>
    <x v="3"/>
    <m/>
    <x v="0"/>
    <x v="0"/>
    <x v="1"/>
    <x v="3"/>
  </r>
  <r>
    <n v="4516390144"/>
    <n v="1620152"/>
    <s v="CENTIME TCM"/>
    <n v="1872"/>
    <n v="552"/>
    <n v="1033344"/>
    <x v="8"/>
    <d v="2022-03-17T00:00:00"/>
    <n v="0"/>
    <x v="3"/>
    <m/>
    <x v="0"/>
    <x v="0"/>
    <x v="1"/>
    <x v="3"/>
  </r>
  <r>
    <n v="4517521669"/>
    <n v="2778179"/>
    <s v="CENTIME TCM"/>
    <n v="240"/>
    <n v="937"/>
    <n v="224880"/>
    <x v="36"/>
    <d v="2022-03-17T00:00:00"/>
    <n v="-10"/>
    <x v="2"/>
    <m/>
    <x v="0"/>
    <x v="0"/>
    <x v="1"/>
    <x v="3"/>
  </r>
  <r>
    <n v="4517462862"/>
    <n v="2779817"/>
    <s v="CENTIME TCM"/>
    <n v="630"/>
    <n v="996"/>
    <n v="627480"/>
    <x v="24"/>
    <d v="2022-03-17T00:00:00"/>
    <n v="-3"/>
    <x v="2"/>
    <m/>
    <x v="0"/>
    <x v="0"/>
    <x v="1"/>
    <x v="3"/>
  </r>
  <r>
    <n v="4517460190"/>
    <n v="4455280"/>
    <s v="CENTIME TCM"/>
    <n v="450"/>
    <n v="1193"/>
    <n v="536850"/>
    <x v="24"/>
    <d v="2022-03-17T00:00:00"/>
    <n v="-3"/>
    <x v="2"/>
    <m/>
    <x v="0"/>
    <x v="0"/>
    <x v="1"/>
    <x v="3"/>
  </r>
  <r>
    <n v="4517227091"/>
    <n v="4455281"/>
    <s v="CENTIME : THAILAND"/>
    <n v="360"/>
    <n v="1375"/>
    <n v="495000"/>
    <x v="8"/>
    <d v="2022-03-17T00:00:00"/>
    <n v="0"/>
    <x v="3"/>
    <m/>
    <x v="0"/>
    <x v="0"/>
    <x v="1"/>
    <x v="3"/>
  </r>
  <r>
    <n v="4516819746"/>
    <n v="4455280"/>
    <s v="CENTIME TCM"/>
    <n v="240"/>
    <n v="1121"/>
    <n v="269040"/>
    <x v="24"/>
    <d v="2022-03-17T00:00:00"/>
    <n v="-3"/>
    <x v="2"/>
    <m/>
    <x v="0"/>
    <x v="0"/>
    <x v="1"/>
    <x v="3"/>
  </r>
  <r>
    <n v="4517360769"/>
    <n v="2778106"/>
    <s v="CENTIME TCM"/>
    <n v="732"/>
    <n v="1131"/>
    <n v="827892"/>
    <x v="24"/>
    <d v="2022-03-17T00:00:00"/>
    <n v="-3"/>
    <x v="2"/>
    <m/>
    <x v="0"/>
    <x v="0"/>
    <x v="1"/>
    <x v="3"/>
  </r>
  <r>
    <n v="4517456893"/>
    <n v="4455281"/>
    <s v="CENTIME CHILI"/>
    <n v="630"/>
    <n v="1157"/>
    <n v="728910"/>
    <x v="24"/>
    <d v="2022-03-17T00:00:00"/>
    <n v="-3"/>
    <x v="2"/>
    <m/>
    <x v="0"/>
    <x v="0"/>
    <x v="1"/>
    <x v="3"/>
  </r>
  <r>
    <n v="4516819749"/>
    <n v="4454507"/>
    <s v="CENTIME TCM"/>
    <n v="960"/>
    <n v="1350"/>
    <n v="1296000"/>
    <x v="24"/>
    <d v="2022-03-17T00:00:00"/>
    <n v="-3"/>
    <x v="2"/>
    <m/>
    <x v="0"/>
    <x v="0"/>
    <x v="1"/>
    <x v="3"/>
  </r>
  <r>
    <n v="4517369863"/>
    <n v="4013293"/>
    <s v="CENTIME TCM"/>
    <n v="150"/>
    <n v="541"/>
    <n v="81150"/>
    <x v="24"/>
    <d v="2022-03-17T00:00:00"/>
    <n v="-3"/>
    <x v="2"/>
    <m/>
    <x v="0"/>
    <x v="0"/>
    <x v="1"/>
    <x v="3"/>
  </r>
  <r>
    <n v="4517141730"/>
    <n v="2487053"/>
    <s v="CENTIME : THAILAND"/>
    <n v="210"/>
    <n v="556"/>
    <n v="116760"/>
    <x v="8"/>
    <d v="2022-03-17T00:00:00"/>
    <n v="0"/>
    <x v="3"/>
    <m/>
    <x v="0"/>
    <x v="0"/>
    <x v="1"/>
    <x v="3"/>
  </r>
  <r>
    <n v="4517111988"/>
    <n v="4455280"/>
    <s v="CENTIME : INDIA"/>
    <n v="450"/>
    <n v="806"/>
    <n v="362700"/>
    <x v="8"/>
    <d v="2022-03-17T00:00:00"/>
    <n v="0"/>
    <x v="3"/>
    <m/>
    <x v="0"/>
    <x v="0"/>
    <x v="1"/>
    <x v="3"/>
  </r>
  <r>
    <n v="4517369776"/>
    <n v="4455280"/>
    <s v="CENTIME TCM"/>
    <n v="630"/>
    <n v="495"/>
    <n v="311850"/>
    <x v="24"/>
    <d v="2022-03-17T00:00:00"/>
    <n v="-3"/>
    <x v="2"/>
    <m/>
    <x v="0"/>
    <x v="0"/>
    <x v="1"/>
    <x v="3"/>
  </r>
  <r>
    <n v="4517092287"/>
    <n v="2765851"/>
    <s v="CENTIME : INDIA"/>
    <n v="64"/>
    <n v="919"/>
    <n v="58816"/>
    <x v="8"/>
    <d v="2022-03-17T00:00:00"/>
    <n v="0"/>
    <x v="3"/>
    <m/>
    <x v="0"/>
    <x v="0"/>
    <x v="1"/>
    <x v="3"/>
  </r>
  <r>
    <n v="4516571637"/>
    <n v="2556834"/>
    <s v="BOOST AC"/>
    <n v="30"/>
    <n v="841"/>
    <n v="25230"/>
    <x v="32"/>
    <d v="2022-03-18T00:00:00"/>
    <n v="-18"/>
    <x v="2"/>
    <m/>
    <x v="0"/>
    <x v="0"/>
    <x v="1"/>
    <x v="6"/>
  </r>
  <r>
    <n v="4516691494"/>
    <n v="4271870"/>
    <s v="CENTIME : THAILAND"/>
    <n v="44"/>
    <n v="1356"/>
    <n v="59664"/>
    <x v="45"/>
    <d v="2022-03-18T00:00:00"/>
    <n v="69"/>
    <x v="0"/>
    <s v="OTHER"/>
    <x v="0"/>
    <x v="0"/>
    <x v="0"/>
    <x v="1"/>
  </r>
  <r>
    <n v="4517448665"/>
    <n v="4455281"/>
    <s v="CENTIME : COLOMBIA"/>
    <n v="630"/>
    <n v="1371"/>
    <n v="863730"/>
    <x v="47"/>
    <d v="2022-03-18T00:00:00"/>
    <n v="0"/>
    <x v="3"/>
    <m/>
    <x v="0"/>
    <x v="0"/>
    <x v="1"/>
    <x v="3"/>
  </r>
  <r>
    <n v="4516576966"/>
    <n v="2963896"/>
    <s v="BOOST AC"/>
    <n v="40"/>
    <n v="1367"/>
    <n v="54680"/>
    <x v="24"/>
    <d v="2022-03-20T00:00:00"/>
    <n v="-6"/>
    <x v="2"/>
    <m/>
    <x v="0"/>
    <x v="0"/>
    <x v="1"/>
    <x v="3"/>
  </r>
  <r>
    <n v="4517475300"/>
    <n v="4455281"/>
    <s v="CENTIME MEXICO"/>
    <n v="1980"/>
    <n v="542"/>
    <n v="1073160"/>
    <x v="34"/>
    <d v="2022-03-20T00:00:00"/>
    <n v="1"/>
    <x v="3"/>
    <m/>
    <x v="0"/>
    <x v="0"/>
    <x v="1"/>
    <x v="3"/>
  </r>
  <r>
    <n v="4517376630"/>
    <n v="2899634"/>
    <s v="CENTIME TCM"/>
    <n v="320"/>
    <n v="1129"/>
    <n v="361280"/>
    <x v="36"/>
    <d v="2022-03-21T00:00:00"/>
    <n v="-14"/>
    <x v="2"/>
    <m/>
    <x v="0"/>
    <x v="0"/>
    <x v="1"/>
    <x v="3"/>
  </r>
  <r>
    <n v="4517377851"/>
    <n v="2899478"/>
    <s v="CENTIME TCM"/>
    <n v="800"/>
    <n v="976"/>
    <n v="780800"/>
    <x v="36"/>
    <d v="2022-03-21T00:00:00"/>
    <n v="-14"/>
    <x v="2"/>
    <m/>
    <x v="0"/>
    <x v="0"/>
    <x v="1"/>
    <x v="3"/>
  </r>
  <r>
    <n v="4517571267"/>
    <n v="4334436"/>
    <s v="CENTIME TCM"/>
    <n v="1728"/>
    <n v="1308"/>
    <n v="2260224"/>
    <x v="34"/>
    <d v="2022-03-21T00:00:00"/>
    <n v="0"/>
    <x v="3"/>
    <m/>
    <x v="0"/>
    <x v="0"/>
    <x v="1"/>
    <x v="3"/>
  </r>
  <r>
    <n v="4516876011"/>
    <n v="4451121"/>
    <s v="CENTIME TCM"/>
    <n v="1210"/>
    <n v="1431"/>
    <n v="1731510"/>
    <x v="34"/>
    <d v="2022-03-21T00:00:00"/>
    <n v="0"/>
    <x v="3"/>
    <m/>
    <x v="0"/>
    <x v="0"/>
    <x v="1"/>
    <x v="3"/>
  </r>
  <r>
    <n v="4516876077"/>
    <n v="4451134"/>
    <s v="CENTIME TCM"/>
    <n v="444"/>
    <n v="447"/>
    <n v="198468"/>
    <x v="34"/>
    <d v="2022-03-21T00:00:00"/>
    <n v="0"/>
    <x v="3"/>
    <m/>
    <x v="0"/>
    <x v="0"/>
    <x v="1"/>
    <x v="3"/>
  </r>
  <r>
    <n v="4516876204"/>
    <n v="4228041"/>
    <s v="CENTIME TCM"/>
    <n v="210"/>
    <n v="527"/>
    <n v="110670"/>
    <x v="34"/>
    <d v="2022-03-21T00:00:00"/>
    <n v="0"/>
    <x v="3"/>
    <m/>
    <x v="0"/>
    <x v="0"/>
    <x v="1"/>
    <x v="3"/>
  </r>
  <r>
    <n v="4516876110"/>
    <n v="2899945"/>
    <s v="CENTIME TCM"/>
    <n v="288"/>
    <n v="1010"/>
    <n v="290880"/>
    <x v="34"/>
    <d v="2022-03-21T00:00:00"/>
    <n v="0"/>
    <x v="3"/>
    <m/>
    <x v="0"/>
    <x v="0"/>
    <x v="1"/>
    <x v="3"/>
  </r>
  <r>
    <n v="4516876121"/>
    <n v="4451121"/>
    <s v="CENTIME TCM"/>
    <n v="270"/>
    <n v="320"/>
    <n v="86400"/>
    <x v="34"/>
    <d v="2022-03-21T00:00:00"/>
    <n v="0"/>
    <x v="3"/>
    <m/>
    <x v="0"/>
    <x v="0"/>
    <x v="1"/>
    <x v="3"/>
  </r>
  <r>
    <n v="4516876144"/>
    <n v="4228041"/>
    <s v="CENTIME TCM"/>
    <n v="150"/>
    <n v="835"/>
    <n v="125250"/>
    <x v="34"/>
    <d v="2022-03-21T00:00:00"/>
    <n v="0"/>
    <x v="3"/>
    <m/>
    <x v="0"/>
    <x v="0"/>
    <x v="1"/>
    <x v="3"/>
  </r>
  <r>
    <n v="4516876166"/>
    <n v="2899944"/>
    <s v="CENTIME TCM"/>
    <n v="720"/>
    <n v="1368"/>
    <n v="984960"/>
    <x v="34"/>
    <d v="2022-03-21T00:00:00"/>
    <n v="0"/>
    <x v="3"/>
    <m/>
    <x v="0"/>
    <x v="0"/>
    <x v="1"/>
    <x v="3"/>
  </r>
  <r>
    <n v="4517461390"/>
    <n v="2903184"/>
    <s v="CENTIME TCM"/>
    <n v="340"/>
    <n v="595"/>
    <n v="202300"/>
    <x v="34"/>
    <d v="2022-03-21T00:00:00"/>
    <n v="0"/>
    <x v="3"/>
    <m/>
    <x v="0"/>
    <x v="0"/>
    <x v="1"/>
    <x v="3"/>
  </r>
  <r>
    <n v="4517462979"/>
    <n v="2903183"/>
    <s v="CENTIME TCM"/>
    <n v="2160"/>
    <n v="786"/>
    <n v="1697760"/>
    <x v="34"/>
    <d v="2022-03-21T00:00:00"/>
    <n v="0"/>
    <x v="3"/>
    <m/>
    <x v="0"/>
    <x v="0"/>
    <x v="1"/>
    <x v="3"/>
  </r>
  <r>
    <n v="4517571266"/>
    <n v="4334436"/>
    <s v="CENTIME TCM"/>
    <n v="1152"/>
    <n v="661"/>
    <n v="761472"/>
    <x v="34"/>
    <d v="2022-03-21T00:00:00"/>
    <n v="0"/>
    <x v="3"/>
    <m/>
    <x v="0"/>
    <x v="0"/>
    <x v="1"/>
    <x v="3"/>
  </r>
  <r>
    <n v="4517148610"/>
    <n v="2899632"/>
    <s v="CENTIME TCM"/>
    <n v="480"/>
    <n v="979"/>
    <n v="469920"/>
    <x v="26"/>
    <d v="2022-03-21T00:00:00"/>
    <n v="7"/>
    <x v="0"/>
    <s v="OTHER"/>
    <x v="0"/>
    <x v="0"/>
    <x v="1"/>
    <x v="3"/>
  </r>
  <r>
    <n v="4517361870"/>
    <n v="2899632"/>
    <s v="CENTIME TCM"/>
    <n v="160"/>
    <n v="466"/>
    <n v="74560"/>
    <x v="26"/>
    <d v="2022-03-21T00:00:00"/>
    <n v="7"/>
    <x v="0"/>
    <s v="OTHER"/>
    <x v="0"/>
    <x v="0"/>
    <x v="1"/>
    <x v="3"/>
  </r>
  <r>
    <n v="4516876065"/>
    <n v="4451134"/>
    <s v="CENTIME TCM"/>
    <n v="412"/>
    <n v="379"/>
    <n v="156148"/>
    <x v="7"/>
    <d v="2022-03-21T00:00:00"/>
    <n v="56"/>
    <x v="0"/>
    <s v="OTHER"/>
    <x v="0"/>
    <x v="0"/>
    <x v="0"/>
    <x v="1"/>
  </r>
  <r>
    <n v="4516908899"/>
    <n v="2461389"/>
    <s v="CENTIME TCM"/>
    <n v="1800"/>
    <n v="455"/>
    <n v="819000"/>
    <x v="36"/>
    <d v="2022-03-21T00:00:00"/>
    <n v="-14"/>
    <x v="2"/>
    <m/>
    <x v="0"/>
    <x v="0"/>
    <x v="1"/>
    <x v="3"/>
  </r>
  <r>
    <n v="5501188459"/>
    <n v="2461389"/>
    <s v="CENTIME: BRESIL"/>
    <n v="200"/>
    <n v="915"/>
    <n v="183000"/>
    <x v="24"/>
    <d v="2022-03-21T00:00:00"/>
    <n v="-7"/>
    <x v="2"/>
    <m/>
    <x v="0"/>
    <x v="0"/>
    <x v="1"/>
    <x v="3"/>
  </r>
  <r>
    <n v="4516900233"/>
    <n v="4196590"/>
    <s v="CENTIME TCM"/>
    <n v="1000"/>
    <n v="541"/>
    <n v="541000"/>
    <x v="34"/>
    <d v="2022-03-21T00:00:00"/>
    <n v="0"/>
    <x v="3"/>
    <m/>
    <x v="0"/>
    <x v="0"/>
    <x v="1"/>
    <x v="3"/>
  </r>
  <r>
    <n v="4516669888"/>
    <n v="2461389"/>
    <s v="CENTIME : BOSTT AMERICA"/>
    <n v="200"/>
    <n v="788"/>
    <n v="157600"/>
    <x v="26"/>
    <d v="2022-03-21T00:00:00"/>
    <n v="7"/>
    <x v="0"/>
    <s v="OTHER"/>
    <x v="0"/>
    <x v="0"/>
    <x v="1"/>
    <x v="3"/>
  </r>
  <r>
    <n v="4516520652"/>
    <n v="2758193"/>
    <s v="BOOST AC"/>
    <n v="138"/>
    <n v="1370"/>
    <n v="189060"/>
    <x v="24"/>
    <d v="2022-03-21T00:00:00"/>
    <n v="-7"/>
    <x v="2"/>
    <m/>
    <x v="0"/>
    <x v="0"/>
    <x v="1"/>
    <x v="3"/>
  </r>
  <r>
    <n v="4516533314"/>
    <n v="2467687"/>
    <s v="BOOST AC"/>
    <n v="190"/>
    <n v="1233"/>
    <n v="234270"/>
    <x v="24"/>
    <d v="2022-03-21T00:00:00"/>
    <n v="-7"/>
    <x v="2"/>
    <m/>
    <x v="0"/>
    <x v="0"/>
    <x v="1"/>
    <x v="3"/>
  </r>
  <r>
    <n v="4517437852"/>
    <n v="2963895"/>
    <s v="BOOST AC"/>
    <n v="80"/>
    <n v="1098"/>
    <n v="87840"/>
    <x v="40"/>
    <d v="2022-03-21T00:00:00"/>
    <n v="63"/>
    <x v="0"/>
    <s v="OTHER"/>
    <x v="0"/>
    <x v="0"/>
    <x v="0"/>
    <x v="1"/>
  </r>
  <r>
    <n v="4517474236"/>
    <n v="2758193"/>
    <s v="CENTIME TCM"/>
    <n v="2001"/>
    <n v="518"/>
    <n v="1036518"/>
    <x v="40"/>
    <d v="2022-03-21T00:00:00"/>
    <n v="63"/>
    <x v="0"/>
    <s v="OTHER"/>
    <x v="0"/>
    <x v="0"/>
    <x v="0"/>
    <x v="1"/>
  </r>
  <r>
    <n v="4516523590"/>
    <n v="4327058"/>
    <s v="BOOST AC"/>
    <n v="35"/>
    <n v="1268"/>
    <n v="44380"/>
    <x v="6"/>
    <d v="2022-03-21T00:00:00"/>
    <n v="77"/>
    <x v="0"/>
    <s v="OTHER"/>
    <x v="0"/>
    <x v="0"/>
    <x v="0"/>
    <x v="2"/>
  </r>
  <r>
    <n v="4516962754"/>
    <n v="2884301"/>
    <s v="CENTIME TCM"/>
    <n v="225"/>
    <n v="1116"/>
    <n v="251100"/>
    <x v="36"/>
    <d v="2022-03-21T00:00:00"/>
    <n v="-14"/>
    <x v="2"/>
    <m/>
    <x v="0"/>
    <x v="0"/>
    <x v="1"/>
    <x v="3"/>
  </r>
  <r>
    <n v="4516533705"/>
    <n v="2958114"/>
    <s v="BOOST AC"/>
    <n v="54"/>
    <n v="1007"/>
    <n v="54378"/>
    <x v="24"/>
    <d v="2022-03-21T00:00:00"/>
    <n v="-7"/>
    <x v="2"/>
    <m/>
    <x v="0"/>
    <x v="0"/>
    <x v="1"/>
    <x v="3"/>
  </r>
  <r>
    <n v="4516959578"/>
    <n v="2884301"/>
    <s v="CENTIME TCM"/>
    <n v="600"/>
    <n v="519"/>
    <n v="311400"/>
    <x v="34"/>
    <d v="2022-03-21T00:00:00"/>
    <n v="0"/>
    <x v="3"/>
    <m/>
    <x v="0"/>
    <x v="0"/>
    <x v="1"/>
    <x v="3"/>
  </r>
  <r>
    <n v="4516968326"/>
    <n v="4403290"/>
    <s v="CENTIME TCM"/>
    <n v="232"/>
    <n v="544"/>
    <n v="126208"/>
    <x v="34"/>
    <d v="2022-03-21T00:00:00"/>
    <n v="0"/>
    <x v="3"/>
    <m/>
    <x v="0"/>
    <x v="0"/>
    <x v="1"/>
    <x v="3"/>
  </r>
  <r>
    <n v="4516970400"/>
    <n v="2752324"/>
    <s v="CENTIME TCM"/>
    <n v="186"/>
    <n v="1246"/>
    <n v="231756"/>
    <x v="34"/>
    <d v="2022-03-21T00:00:00"/>
    <n v="0"/>
    <x v="3"/>
    <m/>
    <x v="0"/>
    <x v="0"/>
    <x v="1"/>
    <x v="3"/>
  </r>
  <r>
    <n v="4516376377"/>
    <n v="2884301"/>
    <s v="CENTIME TCM"/>
    <n v="1020"/>
    <n v="481"/>
    <n v="490620"/>
    <x v="34"/>
    <d v="2022-03-21T00:00:00"/>
    <n v="0"/>
    <x v="3"/>
    <m/>
    <x v="0"/>
    <x v="0"/>
    <x v="1"/>
    <x v="3"/>
  </r>
  <r>
    <n v="4516395290"/>
    <n v="1620152"/>
    <s v="CENTIME TCM"/>
    <n v="1296"/>
    <n v="724"/>
    <n v="938304"/>
    <x v="34"/>
    <d v="2022-03-21T00:00:00"/>
    <n v="0"/>
    <x v="3"/>
    <m/>
    <x v="0"/>
    <x v="0"/>
    <x v="1"/>
    <x v="3"/>
  </r>
  <r>
    <n v="4517044821"/>
    <n v="2752324"/>
    <s v="CENTIME TCM"/>
    <n v="96"/>
    <n v="598"/>
    <n v="57408"/>
    <x v="34"/>
    <d v="2022-03-21T00:00:00"/>
    <n v="0"/>
    <x v="3"/>
    <m/>
    <x v="0"/>
    <x v="0"/>
    <x v="1"/>
    <x v="3"/>
  </r>
  <r>
    <n v="4517737652"/>
    <n v="2884301"/>
    <s v="CENTIME TCM"/>
    <n v="1575"/>
    <n v="819"/>
    <n v="1289925"/>
    <x v="34"/>
    <d v="2022-03-21T00:00:00"/>
    <n v="0"/>
    <x v="3"/>
    <m/>
    <x v="0"/>
    <x v="0"/>
    <x v="1"/>
    <x v="3"/>
  </r>
  <r>
    <n v="4517743641"/>
    <n v="4492204"/>
    <s v="CENTIME TCM"/>
    <n v="276"/>
    <n v="609"/>
    <n v="168084"/>
    <x v="34"/>
    <d v="2022-03-21T00:00:00"/>
    <n v="0"/>
    <x v="3"/>
    <m/>
    <x v="0"/>
    <x v="0"/>
    <x v="1"/>
    <x v="3"/>
  </r>
  <r>
    <n v="4516978215"/>
    <n v="4062520"/>
    <s v="CENTIME TCM"/>
    <n v="24"/>
    <n v="315"/>
    <n v="7560"/>
    <x v="2"/>
    <d v="2022-03-21T00:00:00"/>
    <n v="42"/>
    <x v="1"/>
    <s v="SUPPLIER"/>
    <x v="1"/>
    <x v="0"/>
    <x v="0"/>
    <x v="1"/>
  </r>
  <r>
    <n v="4516964354"/>
    <n v="4455280"/>
    <s v="CENTIME TCM"/>
    <n v="270"/>
    <n v="1236"/>
    <n v="333720"/>
    <x v="34"/>
    <d v="2022-03-21T00:00:00"/>
    <n v="0"/>
    <x v="3"/>
    <m/>
    <x v="0"/>
    <x v="0"/>
    <x v="1"/>
    <x v="3"/>
  </r>
  <r>
    <n v="4517256657"/>
    <n v="2487061"/>
    <s v="CENTIME TCM"/>
    <n v="2310"/>
    <n v="933"/>
    <n v="2155230"/>
    <x v="34"/>
    <d v="2022-03-21T00:00:00"/>
    <n v="0"/>
    <x v="3"/>
    <m/>
    <x v="0"/>
    <x v="0"/>
    <x v="1"/>
    <x v="3"/>
  </r>
  <r>
    <n v="4516644564"/>
    <n v="4455299"/>
    <s v="CENTIME TCM"/>
    <n v="345"/>
    <n v="1095"/>
    <n v="377775"/>
    <x v="34"/>
    <d v="2022-03-21T00:00:00"/>
    <n v="0"/>
    <x v="3"/>
    <m/>
    <x v="0"/>
    <x v="0"/>
    <x v="1"/>
    <x v="3"/>
  </r>
  <r>
    <n v="4517461389"/>
    <n v="4013293"/>
    <s v="CENTIME TCM"/>
    <n v="135"/>
    <n v="789"/>
    <n v="106515"/>
    <x v="34"/>
    <d v="2022-03-21T00:00:00"/>
    <n v="0"/>
    <x v="3"/>
    <m/>
    <x v="0"/>
    <x v="0"/>
    <x v="1"/>
    <x v="3"/>
  </r>
  <r>
    <n v="4517368965"/>
    <n v="4455280"/>
    <s v="CENTIME TCM"/>
    <n v="900"/>
    <n v="460"/>
    <n v="414000"/>
    <x v="34"/>
    <d v="2022-03-21T00:00:00"/>
    <n v="0"/>
    <x v="3"/>
    <m/>
    <x v="0"/>
    <x v="0"/>
    <x v="1"/>
    <x v="3"/>
  </r>
  <r>
    <n v="4517766855"/>
    <n v="2779823"/>
    <s v="CENTIME TCM"/>
    <n v="3780"/>
    <n v="338"/>
    <n v="1277640"/>
    <x v="34"/>
    <d v="2022-03-21T00:00:00"/>
    <n v="0"/>
    <x v="3"/>
    <m/>
    <x v="0"/>
    <x v="0"/>
    <x v="1"/>
    <x v="3"/>
  </r>
  <r>
    <n v="4517743819"/>
    <n v="2663481"/>
    <s v="CENTIME TCM"/>
    <n v="1425"/>
    <n v="761"/>
    <n v="1084425"/>
    <x v="34"/>
    <d v="2022-03-21T00:00:00"/>
    <n v="0"/>
    <x v="3"/>
    <m/>
    <x v="0"/>
    <x v="0"/>
    <x v="1"/>
    <x v="3"/>
  </r>
  <r>
    <n v="4517423735"/>
    <n v="2778179"/>
    <s v="CENTIME TCM"/>
    <n v="240"/>
    <n v="798"/>
    <n v="191520"/>
    <x v="36"/>
    <d v="2022-03-21T00:00:00"/>
    <n v="-14"/>
    <x v="2"/>
    <m/>
    <x v="0"/>
    <x v="0"/>
    <x v="1"/>
    <x v="3"/>
  </r>
  <r>
    <n v="4516876228"/>
    <n v="2765851"/>
    <s v="CENTIME TCM"/>
    <n v="784"/>
    <n v="651"/>
    <n v="510384"/>
    <x v="34"/>
    <d v="2022-03-21T00:00:00"/>
    <n v="0"/>
    <x v="3"/>
    <m/>
    <x v="0"/>
    <x v="0"/>
    <x v="1"/>
    <x v="3"/>
  </r>
  <r>
    <n v="4517464718"/>
    <n v="4013305"/>
    <s v="CENTIME TCM"/>
    <n v="252"/>
    <n v="1115"/>
    <n v="280980"/>
    <x v="34"/>
    <d v="2022-03-21T00:00:00"/>
    <n v="0"/>
    <x v="3"/>
    <m/>
    <x v="0"/>
    <x v="0"/>
    <x v="1"/>
    <x v="3"/>
  </r>
  <r>
    <n v="4517764400"/>
    <n v="2487061"/>
    <s v="CENTIME TCM"/>
    <n v="4860"/>
    <n v="480"/>
    <n v="2332800"/>
    <x v="34"/>
    <d v="2022-03-21T00:00:00"/>
    <n v="0"/>
    <x v="3"/>
    <m/>
    <x v="0"/>
    <x v="0"/>
    <x v="1"/>
    <x v="3"/>
  </r>
  <r>
    <n v="4516825026"/>
    <n v="4455281"/>
    <s v="CENTIME TCM"/>
    <n v="1920"/>
    <n v="982"/>
    <n v="1885440"/>
    <x v="34"/>
    <d v="2022-03-21T00:00:00"/>
    <n v="0"/>
    <x v="3"/>
    <m/>
    <x v="0"/>
    <x v="0"/>
    <x v="1"/>
    <x v="3"/>
  </r>
  <r>
    <n v="4516999134"/>
    <n v="2778179"/>
    <s v="CENTIME TCM"/>
    <n v="960"/>
    <n v="1348"/>
    <n v="1294080"/>
    <x v="36"/>
    <d v="2022-03-21T00:00:00"/>
    <n v="-14"/>
    <x v="2"/>
    <m/>
    <x v="0"/>
    <x v="0"/>
    <x v="1"/>
    <x v="3"/>
  </r>
  <r>
    <n v="4516873046"/>
    <n v="4455906"/>
    <s v="CENTIME TCM"/>
    <n v="96"/>
    <n v="566"/>
    <n v="54336"/>
    <x v="34"/>
    <d v="2022-03-21T00:00:00"/>
    <n v="0"/>
    <x v="3"/>
    <m/>
    <x v="0"/>
    <x v="0"/>
    <x v="1"/>
    <x v="3"/>
  </r>
  <r>
    <n v="4517455446"/>
    <n v="2663481"/>
    <s v="CENTIME TCM"/>
    <n v="2445"/>
    <n v="676"/>
    <n v="1652820"/>
    <x v="34"/>
    <d v="2022-03-21T00:00:00"/>
    <n v="0"/>
    <x v="3"/>
    <m/>
    <x v="0"/>
    <x v="0"/>
    <x v="1"/>
    <x v="3"/>
  </r>
  <r>
    <n v="4516806245"/>
    <n v="2765851"/>
    <s v="CENTIME TCM"/>
    <n v="1200"/>
    <n v="648"/>
    <n v="777600"/>
    <x v="34"/>
    <d v="2022-03-21T00:00:00"/>
    <n v="0"/>
    <x v="3"/>
    <m/>
    <x v="0"/>
    <x v="0"/>
    <x v="1"/>
    <x v="3"/>
  </r>
  <r>
    <n v="4517254515"/>
    <n v="2044651"/>
    <s v="CENTIME TCM"/>
    <n v="108000"/>
    <n v="864"/>
    <n v="93312000"/>
    <x v="36"/>
    <d v="2022-03-21T00:00:00"/>
    <n v="-14"/>
    <x v="2"/>
    <m/>
    <x v="0"/>
    <x v="0"/>
    <x v="1"/>
    <x v="3"/>
  </r>
  <r>
    <n v="4517260227"/>
    <n v="2779823"/>
    <s v="CENTIME TCM"/>
    <n v="1740"/>
    <n v="901"/>
    <n v="1567740"/>
    <x v="34"/>
    <d v="2022-03-21T00:00:00"/>
    <n v="0"/>
    <x v="3"/>
    <m/>
    <x v="0"/>
    <x v="0"/>
    <x v="1"/>
    <x v="3"/>
  </r>
  <r>
    <n v="4516669586"/>
    <n v="2765851"/>
    <s v="CENTIME : BOSTT AMERICA"/>
    <n v="64"/>
    <n v="1281"/>
    <n v="81984"/>
    <x v="26"/>
    <d v="2022-03-21T00:00:00"/>
    <n v="7"/>
    <x v="0"/>
    <s v="OTHER"/>
    <x v="0"/>
    <x v="0"/>
    <x v="1"/>
    <x v="3"/>
  </r>
  <r>
    <n v="4517381902"/>
    <n v="4333114"/>
    <s v="CENTIME TCM"/>
    <n v="63"/>
    <n v="663"/>
    <n v="41769"/>
    <x v="34"/>
    <d v="2022-03-21T00:00:00"/>
    <n v="0"/>
    <x v="3"/>
    <m/>
    <x v="0"/>
    <x v="0"/>
    <x v="1"/>
    <x v="3"/>
  </r>
  <r>
    <n v="4517237823"/>
    <n v="4013297"/>
    <s v="CENTIME TCM"/>
    <n v="2790"/>
    <n v="1149"/>
    <n v="3205710"/>
    <x v="34"/>
    <d v="2022-03-21T00:00:00"/>
    <n v="0"/>
    <x v="3"/>
    <m/>
    <x v="0"/>
    <x v="0"/>
    <x v="1"/>
    <x v="3"/>
  </r>
  <r>
    <n v="4517261307"/>
    <n v="2778106"/>
    <s v="CENTIME TCM"/>
    <n v="2736"/>
    <n v="1453"/>
    <n v="3975408"/>
    <x v="34"/>
    <d v="2022-03-21T00:00:00"/>
    <n v="0"/>
    <x v="3"/>
    <m/>
    <x v="0"/>
    <x v="0"/>
    <x v="1"/>
    <x v="3"/>
  </r>
  <r>
    <n v="4517262977"/>
    <n v="4333114"/>
    <s v="CENTIME TCM"/>
    <n v="84"/>
    <n v="578"/>
    <n v="48552"/>
    <x v="34"/>
    <d v="2022-03-21T00:00:00"/>
    <n v="0"/>
    <x v="3"/>
    <m/>
    <x v="0"/>
    <x v="0"/>
    <x v="1"/>
    <x v="3"/>
  </r>
  <r>
    <n v="4516876005"/>
    <n v="4455298"/>
    <s v="CENTIME TCM"/>
    <n v="870"/>
    <n v="523"/>
    <n v="455010"/>
    <x v="34"/>
    <d v="2022-03-21T00:00:00"/>
    <n v="0"/>
    <x v="3"/>
    <m/>
    <x v="0"/>
    <x v="0"/>
    <x v="1"/>
    <x v="3"/>
  </r>
  <r>
    <n v="4516461926"/>
    <n v="2899944"/>
    <s v="CENTIME TCM"/>
    <n v="3408"/>
    <n v="1285"/>
    <n v="4379280"/>
    <x v="36"/>
    <d v="2022-03-22T00:00:00"/>
    <n v="-15"/>
    <x v="2"/>
    <m/>
    <x v="0"/>
    <x v="0"/>
    <x v="1"/>
    <x v="3"/>
  </r>
  <r>
    <n v="4516557942"/>
    <n v="4451134"/>
    <s v="CENTIME TCM"/>
    <n v="268"/>
    <n v="544"/>
    <n v="145792"/>
    <x v="34"/>
    <d v="2022-03-22T00:00:00"/>
    <n v="-1"/>
    <x v="3"/>
    <m/>
    <x v="0"/>
    <x v="0"/>
    <x v="1"/>
    <x v="3"/>
  </r>
  <r>
    <n v="4516561440"/>
    <n v="2903189"/>
    <s v="CENTIME TCM"/>
    <n v="1800"/>
    <n v="814"/>
    <n v="1465200"/>
    <x v="34"/>
    <d v="2022-03-22T00:00:00"/>
    <n v="-1"/>
    <x v="3"/>
    <m/>
    <x v="0"/>
    <x v="0"/>
    <x v="1"/>
    <x v="3"/>
  </r>
  <r>
    <n v="4516434300"/>
    <n v="2903183"/>
    <s v="CENTIME TCM"/>
    <n v="1740"/>
    <n v="491"/>
    <n v="854340"/>
    <x v="34"/>
    <d v="2022-03-22T00:00:00"/>
    <n v="-1"/>
    <x v="3"/>
    <m/>
    <x v="0"/>
    <x v="0"/>
    <x v="1"/>
    <x v="3"/>
  </r>
  <r>
    <n v="4516445900"/>
    <n v="2899945"/>
    <s v="CENTIME TCM"/>
    <n v="1536"/>
    <n v="478"/>
    <n v="734208"/>
    <x v="34"/>
    <d v="2022-03-22T00:00:00"/>
    <n v="-1"/>
    <x v="3"/>
    <m/>
    <x v="0"/>
    <x v="0"/>
    <x v="1"/>
    <x v="3"/>
  </r>
  <r>
    <n v="4516449046"/>
    <n v="4451121"/>
    <s v="CENTIME TCM"/>
    <n v="2035"/>
    <n v="1110"/>
    <n v="2258850"/>
    <x v="34"/>
    <d v="2022-03-22T00:00:00"/>
    <n v="-1"/>
    <x v="3"/>
    <m/>
    <x v="0"/>
    <x v="0"/>
    <x v="1"/>
    <x v="3"/>
  </r>
  <r>
    <n v="4516462588"/>
    <n v="4451134"/>
    <s v="CENTIME TCM"/>
    <n v="324"/>
    <n v="760"/>
    <n v="246240"/>
    <x v="34"/>
    <d v="2022-03-22T00:00:00"/>
    <n v="-1"/>
    <x v="3"/>
    <m/>
    <x v="0"/>
    <x v="0"/>
    <x v="1"/>
    <x v="3"/>
  </r>
  <r>
    <n v="4516465723"/>
    <n v="4334436"/>
    <s v="CENTIME TCM"/>
    <n v="2608"/>
    <n v="1090"/>
    <n v="2842720"/>
    <x v="19"/>
    <d v="2022-03-22T00:00:00"/>
    <n v="2"/>
    <x v="3"/>
    <m/>
    <x v="0"/>
    <x v="0"/>
    <x v="1"/>
    <x v="3"/>
  </r>
  <r>
    <n v="4516513229"/>
    <n v="4327106"/>
    <s v="BOOST AC"/>
    <n v="48"/>
    <n v="633"/>
    <n v="30384"/>
    <x v="24"/>
    <d v="2022-03-22T00:00:00"/>
    <n v="-8"/>
    <x v="2"/>
    <m/>
    <x v="0"/>
    <x v="0"/>
    <x v="1"/>
    <x v="3"/>
  </r>
  <r>
    <n v="4516519483"/>
    <n v="2165271"/>
    <s v="CENTIME TCM"/>
    <n v="210"/>
    <n v="544"/>
    <n v="114240"/>
    <x v="34"/>
    <d v="2022-03-22T00:00:00"/>
    <n v="-1"/>
    <x v="3"/>
    <m/>
    <x v="0"/>
    <x v="0"/>
    <x v="1"/>
    <x v="3"/>
  </r>
  <r>
    <n v="4516346298"/>
    <n v="4327106"/>
    <s v="CENTIME TCM"/>
    <n v="1080"/>
    <n v="1373"/>
    <n v="1482840"/>
    <x v="34"/>
    <d v="2022-03-22T00:00:00"/>
    <n v="-1"/>
    <x v="3"/>
    <m/>
    <x v="0"/>
    <x v="0"/>
    <x v="1"/>
    <x v="3"/>
  </r>
  <r>
    <n v="4516346814"/>
    <n v="2165271"/>
    <s v="CENTIME TCM"/>
    <n v="744"/>
    <n v="647"/>
    <n v="481368"/>
    <x v="34"/>
    <d v="2022-03-22T00:00:00"/>
    <n v="-1"/>
    <x v="3"/>
    <m/>
    <x v="0"/>
    <x v="0"/>
    <x v="1"/>
    <x v="3"/>
  </r>
  <r>
    <n v="881882874"/>
    <n v="4327106"/>
    <s v="CENTIME TCM"/>
    <n v="555"/>
    <n v="730"/>
    <n v="405150"/>
    <x v="7"/>
    <d v="2022-03-22T00:00:00"/>
    <n v="55"/>
    <x v="0"/>
    <s v="OTHER"/>
    <x v="0"/>
    <x v="0"/>
    <x v="0"/>
    <x v="1"/>
  </r>
  <r>
    <n v="4516394162"/>
    <n v="4271870"/>
    <s v="BOOST AC"/>
    <n v="16"/>
    <n v="372"/>
    <n v="5952"/>
    <x v="40"/>
    <d v="2022-03-22T00:00:00"/>
    <n v="62"/>
    <x v="0"/>
    <s v="OTHER"/>
    <x v="0"/>
    <x v="0"/>
    <x v="0"/>
    <x v="1"/>
  </r>
  <r>
    <n v="4516497789"/>
    <n v="2965279"/>
    <s v="CENTIME TCM"/>
    <n v="1512"/>
    <n v="556"/>
    <n v="840672"/>
    <x v="2"/>
    <d v="2022-03-22T00:00:00"/>
    <n v="41"/>
    <x v="0"/>
    <s v="OTHER"/>
    <x v="0"/>
    <x v="0"/>
    <x v="0"/>
    <x v="1"/>
  </r>
  <r>
    <n v="5501183403"/>
    <n v="4454507"/>
    <s v="CENTIME: BRESIL"/>
    <n v="720"/>
    <n v="598"/>
    <n v="430560"/>
    <x v="24"/>
    <d v="2022-03-22T00:00:00"/>
    <n v="-8"/>
    <x v="2"/>
    <m/>
    <x v="0"/>
    <x v="0"/>
    <x v="1"/>
    <x v="3"/>
  </r>
  <r>
    <n v="4516402605"/>
    <n v="4455281"/>
    <s v="CENTIME TCM"/>
    <n v="2520"/>
    <n v="1377"/>
    <n v="3470040"/>
    <x v="34"/>
    <d v="2022-03-22T00:00:00"/>
    <n v="-1"/>
    <x v="3"/>
    <m/>
    <x v="0"/>
    <x v="0"/>
    <x v="1"/>
    <x v="3"/>
  </r>
  <r>
    <n v="4516820608"/>
    <n v="2487053"/>
    <s v="CENTIME : BOSTT EMEA"/>
    <n v="2370"/>
    <n v="513"/>
    <n v="1215810"/>
    <x v="36"/>
    <d v="2022-03-22T00:00:00"/>
    <n v="-15"/>
    <x v="2"/>
    <m/>
    <x v="0"/>
    <x v="0"/>
    <x v="1"/>
    <x v="3"/>
  </r>
  <r>
    <n v="4516386572"/>
    <n v="4455298"/>
    <s v="CENTIME TCM"/>
    <n v="2025"/>
    <n v="490"/>
    <n v="992250"/>
    <x v="34"/>
    <d v="2022-03-22T00:00:00"/>
    <n v="-1"/>
    <x v="3"/>
    <m/>
    <x v="0"/>
    <x v="0"/>
    <x v="1"/>
    <x v="3"/>
  </r>
  <r>
    <n v="4516404523"/>
    <n v="4455280"/>
    <s v="CENTIME TCM"/>
    <n v="240"/>
    <n v="341"/>
    <n v="81840"/>
    <x v="34"/>
    <d v="2022-03-22T00:00:00"/>
    <n v="-1"/>
    <x v="3"/>
    <m/>
    <x v="0"/>
    <x v="0"/>
    <x v="1"/>
    <x v="3"/>
  </r>
  <r>
    <n v="4516375178"/>
    <n v="4335239"/>
    <s v="CENTIME TCM"/>
    <n v="75"/>
    <n v="931"/>
    <n v="69825"/>
    <x v="34"/>
    <d v="2022-03-22T00:00:00"/>
    <n v="-1"/>
    <x v="3"/>
    <m/>
    <x v="0"/>
    <x v="0"/>
    <x v="1"/>
    <x v="3"/>
  </r>
  <r>
    <n v="5501167701"/>
    <n v="4335235"/>
    <s v="CENTIME: BRESIL"/>
    <n v="120"/>
    <n v="967"/>
    <n v="116040"/>
    <x v="24"/>
    <d v="2022-03-22T00:00:00"/>
    <n v="-8"/>
    <x v="2"/>
    <m/>
    <x v="0"/>
    <x v="0"/>
    <x v="1"/>
    <x v="3"/>
  </r>
  <r>
    <n v="4516341430"/>
    <n v="4455299"/>
    <s v="CENTIME TCM"/>
    <n v="780"/>
    <n v="426"/>
    <n v="332280"/>
    <x v="34"/>
    <d v="2022-03-22T00:00:00"/>
    <n v="-1"/>
    <x v="3"/>
    <m/>
    <x v="0"/>
    <x v="0"/>
    <x v="1"/>
    <x v="3"/>
  </r>
  <r>
    <n v="4517765600"/>
    <n v="4013297"/>
    <s v="CENTIME CHILI"/>
    <n v="915"/>
    <n v="1034"/>
    <n v="946110"/>
    <x v="34"/>
    <d v="2022-03-22T00:00:00"/>
    <n v="-1"/>
    <x v="3"/>
    <m/>
    <x v="0"/>
    <x v="0"/>
    <x v="1"/>
    <x v="3"/>
  </r>
  <r>
    <n v="4516380803"/>
    <n v="4335235"/>
    <s v="CENTIME TCM"/>
    <n v="600"/>
    <n v="471"/>
    <n v="282600"/>
    <x v="34"/>
    <d v="2022-03-22T00:00:00"/>
    <n v="-1"/>
    <x v="3"/>
    <m/>
    <x v="0"/>
    <x v="0"/>
    <x v="1"/>
    <x v="3"/>
  </r>
  <r>
    <n v="4516532805"/>
    <n v="2556834"/>
    <s v="BOOST AC"/>
    <n v="24"/>
    <n v="1253"/>
    <n v="30072"/>
    <x v="24"/>
    <d v="2022-03-23T00:00:00"/>
    <n v="-9"/>
    <x v="2"/>
    <m/>
    <x v="0"/>
    <x v="0"/>
    <x v="1"/>
    <x v="3"/>
  </r>
  <r>
    <n v="4517000870"/>
    <n v="4333114"/>
    <s v="CENTIME CANADA"/>
    <n v="588"/>
    <n v="688"/>
    <n v="404544"/>
    <x v="24"/>
    <d v="2022-03-23T00:00:00"/>
    <n v="-9"/>
    <x v="2"/>
    <m/>
    <x v="0"/>
    <x v="0"/>
    <x v="1"/>
    <x v="3"/>
  </r>
  <r>
    <n v="4517501073"/>
    <n v="2487061"/>
    <s v="CENTIME TCM"/>
    <n v="1800"/>
    <n v="1041"/>
    <n v="1873800"/>
    <x v="19"/>
    <d v="2022-03-23T00:00:00"/>
    <n v="1"/>
    <x v="3"/>
    <m/>
    <x v="0"/>
    <x v="0"/>
    <x v="1"/>
    <x v="3"/>
  </r>
  <r>
    <n v="4516996107"/>
    <n v="4454507"/>
    <s v="CENTIME CANADA"/>
    <n v="4860"/>
    <n v="1019"/>
    <n v="4952340"/>
    <x v="24"/>
    <d v="2022-03-23T00:00:00"/>
    <n v="-9"/>
    <x v="2"/>
    <m/>
    <x v="0"/>
    <x v="0"/>
    <x v="1"/>
    <x v="3"/>
  </r>
  <r>
    <n v="4516876103"/>
    <n v="2899944"/>
    <s v="CENTIME TCM"/>
    <n v="3888"/>
    <n v="592"/>
    <n v="2301696"/>
    <x v="36"/>
    <d v="2022-03-24T00:00:00"/>
    <n v="-17"/>
    <x v="2"/>
    <m/>
    <x v="0"/>
    <x v="0"/>
    <x v="1"/>
    <x v="3"/>
  </r>
  <r>
    <n v="4517352565"/>
    <n v="2899634"/>
    <s v="CENTIME TCM"/>
    <n v="320"/>
    <n v="1101"/>
    <n v="352320"/>
    <x v="36"/>
    <d v="2022-03-24T00:00:00"/>
    <n v="-17"/>
    <x v="2"/>
    <m/>
    <x v="0"/>
    <x v="0"/>
    <x v="1"/>
    <x v="3"/>
  </r>
  <r>
    <n v="4517184805"/>
    <n v="2899944"/>
    <s v="CENTIME : THAILAND"/>
    <n v="48"/>
    <n v="929"/>
    <n v="44592"/>
    <x v="19"/>
    <d v="2022-03-24T00:00:00"/>
    <n v="0"/>
    <x v="3"/>
    <m/>
    <x v="0"/>
    <x v="0"/>
    <x v="1"/>
    <x v="3"/>
  </r>
  <r>
    <n v="4516876020"/>
    <n v="4228041"/>
    <s v="CENTIME TCM"/>
    <n v="6360"/>
    <n v="1332"/>
    <n v="8471520"/>
    <x v="34"/>
    <d v="2022-03-24T00:00:00"/>
    <n v="-3"/>
    <x v="2"/>
    <m/>
    <x v="0"/>
    <x v="0"/>
    <x v="1"/>
    <x v="3"/>
  </r>
  <r>
    <n v="4516876024"/>
    <n v="4334436"/>
    <s v="CENTIME TCM"/>
    <n v="3920"/>
    <n v="1416"/>
    <n v="5550720"/>
    <x v="34"/>
    <d v="2022-03-24T00:00:00"/>
    <n v="-3"/>
    <x v="2"/>
    <m/>
    <x v="0"/>
    <x v="0"/>
    <x v="1"/>
    <x v="3"/>
  </r>
  <r>
    <n v="4517119321"/>
    <n v="2899632"/>
    <s v="CENTIME : THAILAND"/>
    <n v="160"/>
    <n v="1001"/>
    <n v="160160"/>
    <x v="19"/>
    <d v="2022-03-24T00:00:00"/>
    <n v="0"/>
    <x v="3"/>
    <m/>
    <x v="0"/>
    <x v="0"/>
    <x v="1"/>
    <x v="3"/>
  </r>
  <r>
    <n v="4517379660"/>
    <n v="2899631"/>
    <s v="CENTIME TCM"/>
    <n v="320"/>
    <n v="935"/>
    <n v="299200"/>
    <x v="19"/>
    <d v="2022-03-24T00:00:00"/>
    <n v="0"/>
    <x v="3"/>
    <m/>
    <x v="0"/>
    <x v="0"/>
    <x v="1"/>
    <x v="3"/>
  </r>
  <r>
    <n v="4517380253"/>
    <n v="2989761"/>
    <s v="CENTIME TCM"/>
    <n v="320"/>
    <n v="830"/>
    <n v="265600"/>
    <x v="19"/>
    <d v="2022-03-24T00:00:00"/>
    <n v="0"/>
    <x v="3"/>
    <m/>
    <x v="0"/>
    <x v="0"/>
    <x v="1"/>
    <x v="3"/>
  </r>
  <r>
    <n v="4517631625"/>
    <n v="4451121"/>
    <s v="CENTIME : THAILAND"/>
    <n v="20"/>
    <n v="706"/>
    <n v="14120"/>
    <x v="19"/>
    <d v="2022-03-24T00:00:00"/>
    <n v="0"/>
    <x v="3"/>
    <m/>
    <x v="0"/>
    <x v="0"/>
    <x v="1"/>
    <x v="3"/>
  </r>
  <r>
    <n v="4517365101"/>
    <n v="2899632"/>
    <s v="CENTIME TCM"/>
    <n v="160"/>
    <n v="1277"/>
    <n v="204320"/>
    <x v="26"/>
    <d v="2022-03-24T00:00:00"/>
    <n v="4"/>
    <x v="0"/>
    <s v="OTHER"/>
    <x v="0"/>
    <x v="0"/>
    <x v="1"/>
    <x v="3"/>
  </r>
  <r>
    <n v="4516876099"/>
    <n v="2899945"/>
    <s v="CENTIME TCM"/>
    <n v="1248"/>
    <n v="563"/>
    <n v="702624"/>
    <x v="19"/>
    <d v="2022-03-24T00:00:00"/>
    <n v="0"/>
    <x v="3"/>
    <m/>
    <x v="0"/>
    <x v="0"/>
    <x v="1"/>
    <x v="3"/>
  </r>
  <r>
    <n v="4517071383"/>
    <n v="4567352"/>
    <s v="CENTIME TCM"/>
    <n v="700"/>
    <n v="1361"/>
    <n v="952700"/>
    <x v="39"/>
    <d v="2022-03-24T00:00:00"/>
    <n v="21"/>
    <x v="0"/>
    <s v="OTHER"/>
    <x v="0"/>
    <x v="0"/>
    <x v="0"/>
    <x v="0"/>
  </r>
  <r>
    <n v="4517084313"/>
    <n v="2758193"/>
    <s v="CENTIME : THAILAND"/>
    <n v="42"/>
    <n v="645"/>
    <n v="27090"/>
    <x v="19"/>
    <d v="2022-03-24T00:00:00"/>
    <n v="0"/>
    <x v="3"/>
    <m/>
    <x v="0"/>
    <x v="0"/>
    <x v="1"/>
    <x v="3"/>
  </r>
  <r>
    <n v="4517125451"/>
    <n v="2467687"/>
    <s v="CENTIME : THAILAND"/>
    <n v="85"/>
    <n v="1156"/>
    <n v="98260"/>
    <x v="19"/>
    <d v="2022-03-24T00:00:00"/>
    <n v="0"/>
    <x v="3"/>
    <m/>
    <x v="0"/>
    <x v="0"/>
    <x v="1"/>
    <x v="3"/>
  </r>
  <r>
    <n v="4516407672"/>
    <n v="2758193"/>
    <s v="CENTIME TCM"/>
    <n v="90"/>
    <n v="1221"/>
    <n v="109890"/>
    <x v="19"/>
    <d v="2022-03-24T00:00:00"/>
    <n v="0"/>
    <x v="3"/>
    <m/>
    <x v="0"/>
    <x v="0"/>
    <x v="1"/>
    <x v="3"/>
  </r>
  <r>
    <n v="4516410322"/>
    <n v="2467687"/>
    <s v="CENTIME TCM"/>
    <n v="4930"/>
    <n v="574"/>
    <n v="2829820"/>
    <x v="19"/>
    <d v="2022-03-24T00:00:00"/>
    <n v="0"/>
    <x v="3"/>
    <m/>
    <x v="0"/>
    <x v="0"/>
    <x v="1"/>
    <x v="3"/>
  </r>
  <r>
    <n v="4517698943"/>
    <n v="4271870"/>
    <s v="CENTIME : THAILAND"/>
    <n v="18"/>
    <n v="789"/>
    <n v="14202"/>
    <x v="2"/>
    <d v="2022-03-24T00:00:00"/>
    <n v="39"/>
    <x v="0"/>
    <s v="OTHER"/>
    <x v="0"/>
    <x v="0"/>
    <x v="0"/>
    <x v="1"/>
  </r>
  <r>
    <n v="4517967890"/>
    <n v="2758193"/>
    <s v="CENTIME TCM"/>
    <n v="969"/>
    <n v="1193"/>
    <n v="1156017"/>
    <x v="7"/>
    <d v="2022-03-24T00:00:00"/>
    <n v="53"/>
    <x v="0"/>
    <s v="OTHER"/>
    <x v="0"/>
    <x v="0"/>
    <x v="0"/>
    <x v="1"/>
  </r>
  <r>
    <n v="4517562887"/>
    <n v="4271870"/>
    <s v="CENTIME : THAILAND"/>
    <n v="48"/>
    <n v="853"/>
    <n v="40944"/>
    <x v="50"/>
    <d v="2022-03-24T00:00:00"/>
    <n v="88"/>
    <x v="0"/>
    <s v="OTHER"/>
    <x v="0"/>
    <x v="0"/>
    <x v="0"/>
    <x v="2"/>
  </r>
  <r>
    <n v="4516416085"/>
    <n v="2752324"/>
    <s v="CENTIME TCM"/>
    <n v="576"/>
    <n v="1209"/>
    <n v="696384"/>
    <x v="34"/>
    <d v="2022-03-24T00:00:00"/>
    <n v="-3"/>
    <x v="2"/>
    <m/>
    <x v="0"/>
    <x v="0"/>
    <x v="1"/>
    <x v="3"/>
  </r>
  <r>
    <n v="4517089864"/>
    <n v="2958114"/>
    <s v="CENTIME : THAILAND"/>
    <n v="108"/>
    <n v="863"/>
    <n v="93204"/>
    <x v="19"/>
    <d v="2022-03-24T00:00:00"/>
    <n v="0"/>
    <x v="3"/>
    <m/>
    <x v="0"/>
    <x v="0"/>
    <x v="1"/>
    <x v="3"/>
  </r>
  <r>
    <n v="4517264813"/>
    <n v="2752324"/>
    <s v="CENTIME : THAILAND"/>
    <n v="6"/>
    <n v="534"/>
    <n v="3204"/>
    <x v="19"/>
    <d v="2022-03-24T00:00:00"/>
    <n v="0"/>
    <x v="3"/>
    <m/>
    <x v="0"/>
    <x v="0"/>
    <x v="1"/>
    <x v="3"/>
  </r>
  <r>
    <n v="4516393146"/>
    <n v="1620152"/>
    <s v="CENTIME TCM"/>
    <n v="2592"/>
    <n v="768"/>
    <n v="1990656"/>
    <x v="19"/>
    <d v="2022-03-24T00:00:00"/>
    <n v="0"/>
    <x v="3"/>
    <m/>
    <x v="0"/>
    <x v="0"/>
    <x v="1"/>
    <x v="3"/>
  </r>
  <r>
    <n v="4516394122"/>
    <n v="2884301"/>
    <s v="CENTIME TCM"/>
    <n v="1800"/>
    <n v="809"/>
    <n v="1456200"/>
    <x v="19"/>
    <d v="2022-03-24T00:00:00"/>
    <n v="0"/>
    <x v="3"/>
    <m/>
    <x v="0"/>
    <x v="0"/>
    <x v="1"/>
    <x v="3"/>
  </r>
  <r>
    <n v="4516419557"/>
    <n v="2958114"/>
    <s v="CENTIME TCM"/>
    <n v="1032"/>
    <n v="1346"/>
    <n v="1389072"/>
    <x v="19"/>
    <d v="2022-03-24T00:00:00"/>
    <n v="0"/>
    <x v="3"/>
    <m/>
    <x v="0"/>
    <x v="0"/>
    <x v="1"/>
    <x v="3"/>
  </r>
  <r>
    <n v="4517744031"/>
    <n v="4492204"/>
    <s v="CENTIME TCM"/>
    <n v="72"/>
    <n v="582"/>
    <n v="41904"/>
    <x v="19"/>
    <d v="2022-03-24T00:00:00"/>
    <n v="0"/>
    <x v="3"/>
    <m/>
    <x v="0"/>
    <x v="0"/>
    <x v="1"/>
    <x v="3"/>
  </r>
  <r>
    <n v="4517745658"/>
    <n v="2884301"/>
    <s v="CENTIME TCM"/>
    <n v="600"/>
    <n v="1366"/>
    <n v="819600"/>
    <x v="19"/>
    <d v="2022-03-24T00:00:00"/>
    <n v="0"/>
    <x v="3"/>
    <m/>
    <x v="0"/>
    <x v="0"/>
    <x v="1"/>
    <x v="3"/>
  </r>
  <r>
    <n v="4516416949"/>
    <n v="4062520"/>
    <s v="CENTIME TCM"/>
    <n v="120"/>
    <n v="736"/>
    <n v="88320"/>
    <x v="2"/>
    <d v="2022-03-24T00:00:00"/>
    <n v="39"/>
    <x v="1"/>
    <s v="SUPPLIER"/>
    <x v="1"/>
    <x v="0"/>
    <x v="0"/>
    <x v="1"/>
  </r>
  <r>
    <n v="4517446148"/>
    <n v="4455281"/>
    <s v="CENTIME CHILI"/>
    <n v="540"/>
    <n v="733"/>
    <n v="395820"/>
    <x v="34"/>
    <d v="2022-03-24T00:00:00"/>
    <n v="-3"/>
    <x v="2"/>
    <m/>
    <x v="0"/>
    <x v="0"/>
    <x v="1"/>
    <x v="3"/>
  </r>
  <r>
    <n v="4517757422"/>
    <n v="2779817"/>
    <s v="CENTIME TCM"/>
    <n v="20250"/>
    <n v="1070"/>
    <n v="21667500"/>
    <x v="19"/>
    <d v="2022-03-24T00:00:00"/>
    <n v="0"/>
    <x v="3"/>
    <m/>
    <x v="0"/>
    <x v="0"/>
    <x v="1"/>
    <x v="3"/>
  </r>
  <r>
    <n v="4517478647"/>
    <n v="4455906"/>
    <s v="CENTIME TCM"/>
    <n v="492"/>
    <n v="840"/>
    <n v="413280"/>
    <x v="19"/>
    <d v="2022-03-24T00:00:00"/>
    <n v="0"/>
    <x v="3"/>
    <m/>
    <x v="0"/>
    <x v="0"/>
    <x v="1"/>
    <x v="3"/>
  </r>
  <r>
    <n v="4517445349"/>
    <n v="2487053"/>
    <s v="CENTIME : THAILAND"/>
    <n v="810"/>
    <n v="1397"/>
    <n v="1131570"/>
    <x v="19"/>
    <d v="2022-03-24T00:00:00"/>
    <n v="0"/>
    <x v="3"/>
    <m/>
    <x v="0"/>
    <x v="0"/>
    <x v="1"/>
    <x v="3"/>
  </r>
  <r>
    <n v="4517368061"/>
    <n v="4455280"/>
    <s v="CENTIME TCM"/>
    <n v="900"/>
    <n v="897"/>
    <n v="807300"/>
    <x v="34"/>
    <d v="2022-03-24T00:00:00"/>
    <n v="-3"/>
    <x v="2"/>
    <m/>
    <x v="0"/>
    <x v="0"/>
    <x v="1"/>
    <x v="3"/>
  </r>
  <r>
    <n v="4517370104"/>
    <n v="4335235"/>
    <s v="CENTIME TCM"/>
    <n v="180"/>
    <n v="1137"/>
    <n v="204660"/>
    <x v="34"/>
    <d v="2022-03-24T00:00:00"/>
    <n v="-3"/>
    <x v="2"/>
    <m/>
    <x v="0"/>
    <x v="0"/>
    <x v="1"/>
    <x v="3"/>
  </r>
  <r>
    <n v="4517762691"/>
    <n v="4455298"/>
    <s v="CENTIME TCM"/>
    <n v="1200"/>
    <n v="932"/>
    <n v="1118400"/>
    <x v="19"/>
    <d v="2022-03-24T00:00:00"/>
    <n v="0"/>
    <x v="3"/>
    <m/>
    <x v="0"/>
    <x v="0"/>
    <x v="1"/>
    <x v="3"/>
  </r>
  <r>
    <n v="4517474052"/>
    <n v="4013305"/>
    <s v="CENTIME TCM"/>
    <n v="888"/>
    <n v="1188"/>
    <n v="1054944"/>
    <x v="34"/>
    <d v="2022-03-24T00:00:00"/>
    <n v="-3"/>
    <x v="2"/>
    <m/>
    <x v="0"/>
    <x v="0"/>
    <x v="1"/>
    <x v="3"/>
  </r>
  <r>
    <n v="4517420390"/>
    <n v="2778179"/>
    <s v="CENTIME TCM"/>
    <n v="240"/>
    <n v="939"/>
    <n v="225360"/>
    <x v="34"/>
    <d v="2022-03-24T00:00:00"/>
    <n v="-3"/>
    <x v="2"/>
    <m/>
    <x v="0"/>
    <x v="0"/>
    <x v="1"/>
    <x v="3"/>
  </r>
  <r>
    <n v="4516741773"/>
    <n v="2765851"/>
    <s v="CENTIME : THAILAND"/>
    <n v="16"/>
    <n v="820"/>
    <n v="13120"/>
    <x v="19"/>
    <d v="2022-03-24T00:00:00"/>
    <n v="0"/>
    <x v="3"/>
    <m/>
    <x v="0"/>
    <x v="0"/>
    <x v="1"/>
    <x v="3"/>
  </r>
  <r>
    <n v="4517384652"/>
    <n v="4455298"/>
    <s v="CENTIME TCM"/>
    <n v="60"/>
    <n v="387"/>
    <n v="23220"/>
    <x v="19"/>
    <d v="2022-03-24T00:00:00"/>
    <n v="0"/>
    <x v="3"/>
    <m/>
    <x v="0"/>
    <x v="0"/>
    <x v="1"/>
    <x v="3"/>
  </r>
  <r>
    <n v="4517454428"/>
    <n v="2779817"/>
    <s v="CENTIME TCM"/>
    <n v="810"/>
    <n v="1262"/>
    <n v="1022220"/>
    <x v="34"/>
    <d v="2022-03-24T00:00:00"/>
    <n v="-3"/>
    <x v="2"/>
    <m/>
    <x v="0"/>
    <x v="0"/>
    <x v="1"/>
    <x v="3"/>
  </r>
  <r>
    <n v="4517469590"/>
    <n v="2778106"/>
    <s v="CENTIME TCM"/>
    <n v="2340"/>
    <n v="509"/>
    <n v="1191060"/>
    <x v="34"/>
    <d v="2022-03-24T00:00:00"/>
    <n v="-3"/>
    <x v="2"/>
    <m/>
    <x v="0"/>
    <x v="0"/>
    <x v="1"/>
    <x v="3"/>
  </r>
  <r>
    <n v="4517713784"/>
    <n v="2487053"/>
    <s v="CENTIME : THAILAND"/>
    <n v="360"/>
    <n v="1137"/>
    <n v="409320"/>
    <x v="19"/>
    <d v="2022-03-24T00:00:00"/>
    <n v="0"/>
    <x v="3"/>
    <m/>
    <x v="0"/>
    <x v="0"/>
    <x v="1"/>
    <x v="3"/>
  </r>
  <r>
    <n v="4517377208"/>
    <n v="4013297"/>
    <s v="CENTIME TCM"/>
    <n v="3690"/>
    <n v="802"/>
    <n v="2959380"/>
    <x v="34"/>
    <d v="2022-03-24T00:00:00"/>
    <n v="-3"/>
    <x v="2"/>
    <m/>
    <x v="0"/>
    <x v="0"/>
    <x v="1"/>
    <x v="3"/>
  </r>
  <r>
    <n v="4517176537"/>
    <n v="2778106"/>
    <s v="CENTIME : THAILAND"/>
    <n v="24"/>
    <n v="498"/>
    <n v="11952"/>
    <x v="19"/>
    <d v="2022-03-24T00:00:00"/>
    <n v="0"/>
    <x v="3"/>
    <m/>
    <x v="0"/>
    <x v="0"/>
    <x v="1"/>
    <x v="3"/>
  </r>
  <r>
    <n v="4517342125"/>
    <n v="4013293"/>
    <s v="CENTIME TCM"/>
    <n v="75"/>
    <n v="582"/>
    <n v="43650"/>
    <x v="34"/>
    <d v="2022-03-24T00:00:00"/>
    <n v="-3"/>
    <x v="2"/>
    <m/>
    <x v="0"/>
    <x v="0"/>
    <x v="1"/>
    <x v="3"/>
  </r>
  <r>
    <n v="4516673841"/>
    <n v="4271870"/>
    <s v="CENTIME : THAILAND"/>
    <n v="56"/>
    <n v="1161"/>
    <n v="65016"/>
    <x v="45"/>
    <d v="2022-03-25T00:00:00"/>
    <n v="62"/>
    <x v="0"/>
    <s v="OTHER"/>
    <x v="0"/>
    <x v="0"/>
    <x v="0"/>
    <x v="1"/>
  </r>
  <r>
    <n v="4517454411"/>
    <n v="4455281"/>
    <s v="CENTIME : COLOMBIA"/>
    <n v="630"/>
    <n v="1424"/>
    <n v="897120"/>
    <x v="19"/>
    <d v="2022-03-25T00:00:00"/>
    <n v="-1"/>
    <x v="3"/>
    <m/>
    <x v="0"/>
    <x v="0"/>
    <x v="1"/>
    <x v="3"/>
  </r>
  <r>
    <n v="4516759377"/>
    <n v="2370764"/>
    <s v="BOOST AC"/>
    <n v="75000"/>
    <n v="1019"/>
    <n v="76425000"/>
    <x v="26"/>
    <d v="2022-03-25T00:00:00"/>
    <n v="3"/>
    <x v="3"/>
    <m/>
    <x v="0"/>
    <x v="0"/>
    <x v="1"/>
    <x v="3"/>
  </r>
  <r>
    <n v="4516576972"/>
    <n v="2963896"/>
    <s v="BOOST AC"/>
    <n v="44"/>
    <n v="1053"/>
    <n v="46332"/>
    <x v="26"/>
    <d v="2022-03-27T00:00:00"/>
    <n v="1"/>
    <x v="3"/>
    <m/>
    <x v="0"/>
    <x v="0"/>
    <x v="1"/>
    <x v="3"/>
  </r>
  <r>
    <n v="4517151666"/>
    <n v="2899634"/>
    <s v="CENTIME TCM"/>
    <n v="640"/>
    <n v="1367"/>
    <n v="874880"/>
    <x v="36"/>
    <d v="2022-03-28T00:00:00"/>
    <n v="-21"/>
    <x v="2"/>
    <m/>
    <x v="0"/>
    <x v="0"/>
    <x v="1"/>
    <x v="3"/>
  </r>
  <r>
    <n v="4516876207"/>
    <n v="2899944"/>
    <s v="CENTIME TCM"/>
    <n v="240"/>
    <n v="1203"/>
    <n v="288720"/>
    <x v="36"/>
    <d v="2022-03-28T00:00:00"/>
    <n v="-21"/>
    <x v="2"/>
    <m/>
    <x v="0"/>
    <x v="0"/>
    <x v="1"/>
    <x v="3"/>
  </r>
  <r>
    <n v="4517354586"/>
    <n v="2899475"/>
    <s v="CENTIME TCM"/>
    <n v="100"/>
    <n v="843"/>
    <n v="84300"/>
    <x v="36"/>
    <d v="2022-03-28T00:00:00"/>
    <n v="-21"/>
    <x v="2"/>
    <m/>
    <x v="0"/>
    <x v="0"/>
    <x v="1"/>
    <x v="3"/>
  </r>
  <r>
    <n v="4517382174"/>
    <n v="2899631"/>
    <s v="CENTIME TCM"/>
    <n v="640"/>
    <n v="1457"/>
    <n v="932480"/>
    <x v="34"/>
    <d v="2022-03-28T00:00:00"/>
    <n v="-7"/>
    <x v="2"/>
    <m/>
    <x v="0"/>
    <x v="0"/>
    <x v="1"/>
    <x v="3"/>
  </r>
  <r>
    <n v="4517280173"/>
    <n v="2899945"/>
    <s v="CENTIME TCM"/>
    <n v="1968"/>
    <n v="991"/>
    <n v="1950288"/>
    <x v="34"/>
    <d v="2022-03-28T00:00:00"/>
    <n v="-7"/>
    <x v="2"/>
    <m/>
    <x v="0"/>
    <x v="0"/>
    <x v="1"/>
    <x v="3"/>
  </r>
  <r>
    <n v="4516876115"/>
    <n v="2899945"/>
    <s v="CENTIME TCM"/>
    <n v="432"/>
    <n v="812"/>
    <n v="350784"/>
    <x v="34"/>
    <d v="2022-03-28T00:00:00"/>
    <n v="-7"/>
    <x v="2"/>
    <m/>
    <x v="0"/>
    <x v="0"/>
    <x v="1"/>
    <x v="3"/>
  </r>
  <r>
    <n v="4517355713"/>
    <n v="2899478"/>
    <s v="CENTIME TCM"/>
    <n v="600"/>
    <n v="1070"/>
    <n v="642000"/>
    <x v="34"/>
    <d v="2022-03-28T00:00:00"/>
    <n v="-7"/>
    <x v="2"/>
    <m/>
    <x v="0"/>
    <x v="0"/>
    <x v="1"/>
    <x v="3"/>
  </r>
  <r>
    <n v="4517027151"/>
    <n v="2899631"/>
    <s v="BOOST AC"/>
    <n v="320"/>
    <n v="555"/>
    <n v="177600"/>
    <x v="26"/>
    <d v="2022-03-28T00:00:00"/>
    <n v="0"/>
    <x v="3"/>
    <m/>
    <x v="0"/>
    <x v="0"/>
    <x v="1"/>
    <x v="3"/>
  </r>
  <r>
    <n v="4517033508"/>
    <n v="2899632"/>
    <s v="BOOST AC"/>
    <n v="160"/>
    <n v="1251"/>
    <n v="200160"/>
    <x v="26"/>
    <d v="2022-03-28T00:00:00"/>
    <n v="0"/>
    <x v="3"/>
    <m/>
    <x v="0"/>
    <x v="0"/>
    <x v="1"/>
    <x v="3"/>
  </r>
  <r>
    <n v="4517035765"/>
    <n v="2899634"/>
    <s v="BOOST AC"/>
    <n v="320"/>
    <n v="998"/>
    <n v="319360"/>
    <x v="26"/>
    <d v="2022-03-28T00:00:00"/>
    <n v="0"/>
    <x v="3"/>
    <m/>
    <x v="0"/>
    <x v="0"/>
    <x v="1"/>
    <x v="3"/>
  </r>
  <r>
    <n v="4517100703"/>
    <n v="2899634"/>
    <s v="BOOST AC"/>
    <n v="320"/>
    <n v="369"/>
    <n v="118080"/>
    <x v="26"/>
    <d v="2022-03-28T00:00:00"/>
    <n v="0"/>
    <x v="3"/>
    <m/>
    <x v="0"/>
    <x v="0"/>
    <x v="1"/>
    <x v="3"/>
  </r>
  <r>
    <n v="4517146870"/>
    <n v="2899632"/>
    <s v="CENTIME TCM"/>
    <n v="800"/>
    <n v="792"/>
    <n v="633600"/>
    <x v="26"/>
    <d v="2022-03-28T00:00:00"/>
    <n v="0"/>
    <x v="3"/>
    <m/>
    <x v="0"/>
    <x v="0"/>
    <x v="1"/>
    <x v="3"/>
  </r>
  <r>
    <n v="4517155519"/>
    <n v="2989761"/>
    <s v="CENTIME TCM"/>
    <n v="320"/>
    <n v="437"/>
    <n v="139840"/>
    <x v="26"/>
    <d v="2022-03-28T00:00:00"/>
    <n v="0"/>
    <x v="3"/>
    <m/>
    <x v="0"/>
    <x v="0"/>
    <x v="1"/>
    <x v="3"/>
  </r>
  <r>
    <n v="4517367807"/>
    <n v="2899632"/>
    <s v="CENTIME TCM"/>
    <n v="160"/>
    <n v="1035"/>
    <n v="165600"/>
    <x v="26"/>
    <d v="2022-03-28T00:00:00"/>
    <n v="0"/>
    <x v="3"/>
    <m/>
    <x v="0"/>
    <x v="0"/>
    <x v="1"/>
    <x v="3"/>
  </r>
  <r>
    <n v="4517384959"/>
    <n v="2989761"/>
    <s v="CENTIME TCM"/>
    <n v="640"/>
    <n v="1281"/>
    <n v="819840"/>
    <x v="26"/>
    <d v="2022-03-28T00:00:00"/>
    <n v="0"/>
    <x v="3"/>
    <m/>
    <x v="0"/>
    <x v="0"/>
    <x v="1"/>
    <x v="3"/>
  </r>
  <r>
    <n v="4517030999"/>
    <n v="4334436"/>
    <s v="BOOST AC"/>
    <n v="112"/>
    <n v="1474"/>
    <n v="165088"/>
    <x v="26"/>
    <d v="2022-03-28T00:00:00"/>
    <n v="0"/>
    <x v="3"/>
    <m/>
    <x v="0"/>
    <x v="0"/>
    <x v="1"/>
    <x v="3"/>
  </r>
  <r>
    <n v="4517035734"/>
    <n v="2899475"/>
    <s v="BOOST AC"/>
    <n v="100"/>
    <n v="1362"/>
    <n v="136200"/>
    <x v="26"/>
    <d v="2022-03-28T00:00:00"/>
    <n v="0"/>
    <x v="3"/>
    <m/>
    <x v="0"/>
    <x v="0"/>
    <x v="1"/>
    <x v="3"/>
  </r>
  <r>
    <n v="4517035948"/>
    <n v="2899944"/>
    <s v="BOOST AC"/>
    <n v="48"/>
    <n v="709"/>
    <n v="34032"/>
    <x v="26"/>
    <d v="2022-03-28T00:00:00"/>
    <n v="0"/>
    <x v="3"/>
    <m/>
    <x v="0"/>
    <x v="0"/>
    <x v="1"/>
    <x v="3"/>
  </r>
  <r>
    <n v="4517037749"/>
    <n v="4228041"/>
    <s v="BOOST AC"/>
    <n v="120"/>
    <n v="1066"/>
    <n v="127920"/>
    <x v="26"/>
    <d v="2022-03-28T00:00:00"/>
    <n v="0"/>
    <x v="3"/>
    <m/>
    <x v="0"/>
    <x v="0"/>
    <x v="1"/>
    <x v="3"/>
  </r>
  <r>
    <n v="4517038790"/>
    <n v="4451134"/>
    <s v="BOOST AC"/>
    <n v="44"/>
    <n v="1277"/>
    <n v="56188"/>
    <x v="26"/>
    <d v="2022-03-28T00:00:00"/>
    <n v="0"/>
    <x v="3"/>
    <s v="LOGISTIC"/>
    <x v="0"/>
    <x v="0"/>
    <x v="1"/>
    <x v="3"/>
  </r>
  <r>
    <n v="4517725112"/>
    <n v="4228041"/>
    <s v="BOOST AC"/>
    <n v="30"/>
    <n v="495"/>
    <n v="14850"/>
    <x v="26"/>
    <d v="2022-03-28T00:00:00"/>
    <n v="0"/>
    <x v="3"/>
    <m/>
    <x v="0"/>
    <x v="0"/>
    <x v="1"/>
    <x v="3"/>
  </r>
  <r>
    <n v="4517731346"/>
    <n v="4451134"/>
    <s v="BOOST AC"/>
    <n v="8"/>
    <n v="889"/>
    <n v="7112"/>
    <x v="26"/>
    <d v="2022-03-28T00:00:00"/>
    <n v="0"/>
    <x v="3"/>
    <s v="LOGISTIC"/>
    <x v="0"/>
    <x v="0"/>
    <x v="1"/>
    <x v="3"/>
  </r>
  <r>
    <n v="4517751413"/>
    <n v="2899475"/>
    <s v="BOOST AC"/>
    <n v="100"/>
    <n v="872"/>
    <n v="87200"/>
    <x v="26"/>
    <d v="2022-03-28T00:00:00"/>
    <n v="0"/>
    <x v="3"/>
    <s v="LOGISTIC"/>
    <x v="0"/>
    <x v="0"/>
    <x v="1"/>
    <x v="3"/>
  </r>
  <r>
    <n v="4516876014"/>
    <n v="4451134"/>
    <s v="CENTIME TCM"/>
    <n v="684"/>
    <n v="1208"/>
    <n v="826272"/>
    <x v="44"/>
    <d v="2022-03-28T00:00:00"/>
    <n v="38"/>
    <x v="1"/>
    <s v="SUPPLIER"/>
    <x v="3"/>
    <x v="0"/>
    <x v="0"/>
    <x v="1"/>
  </r>
  <r>
    <n v="4516876149"/>
    <n v="4228041"/>
    <s v="CENTIME TCM"/>
    <n v="330"/>
    <n v="310"/>
    <n v="102300"/>
    <x v="26"/>
    <d v="2022-03-28T00:00:00"/>
    <n v="0"/>
    <x v="3"/>
    <m/>
    <x v="0"/>
    <x v="0"/>
    <x v="1"/>
    <x v="3"/>
  </r>
  <r>
    <n v="4516876206"/>
    <n v="4228041"/>
    <s v="CENTIME TCM"/>
    <n v="180"/>
    <n v="738"/>
    <n v="132840"/>
    <x v="26"/>
    <d v="2022-03-28T00:00:00"/>
    <n v="0"/>
    <x v="3"/>
    <m/>
    <x v="0"/>
    <x v="0"/>
    <x v="1"/>
    <x v="3"/>
  </r>
  <r>
    <n v="4517471126"/>
    <n v="2903183"/>
    <s v="CENTIME TCM"/>
    <n v="2540"/>
    <n v="772"/>
    <n v="1960880"/>
    <x v="26"/>
    <d v="2022-03-28T00:00:00"/>
    <n v="0"/>
    <x v="3"/>
    <m/>
    <x v="0"/>
    <x v="0"/>
    <x v="1"/>
    <x v="3"/>
  </r>
  <r>
    <n v="4517531402"/>
    <n v="4334436"/>
    <s v="CENTIME TCM"/>
    <n v="1584"/>
    <n v="714"/>
    <n v="1130976"/>
    <x v="26"/>
    <d v="2022-03-28T00:00:00"/>
    <n v="0"/>
    <x v="3"/>
    <m/>
    <x v="0"/>
    <x v="0"/>
    <x v="1"/>
    <x v="3"/>
  </r>
  <r>
    <n v="4516876068"/>
    <n v="4451134"/>
    <s v="CENTIME TCM"/>
    <n v="680"/>
    <n v="1050"/>
    <n v="714000"/>
    <x v="40"/>
    <d v="2022-03-28T00:00:00"/>
    <n v="56"/>
    <x v="0"/>
    <s v="OTHER"/>
    <x v="0"/>
    <x v="0"/>
    <x v="0"/>
    <x v="1"/>
  </r>
  <r>
    <n v="4517034976"/>
    <n v="2461389"/>
    <s v="BOOST AC"/>
    <n v="200"/>
    <n v="1276"/>
    <n v="255200"/>
    <x v="26"/>
    <d v="2022-03-28T00:00:00"/>
    <n v="0"/>
    <x v="3"/>
    <m/>
    <x v="0"/>
    <x v="0"/>
    <x v="1"/>
    <x v="3"/>
  </r>
  <r>
    <n v="4517099894"/>
    <n v="2461389"/>
    <s v="BOOST AC"/>
    <n v="200"/>
    <n v="467"/>
    <n v="93400"/>
    <x v="26"/>
    <d v="2022-03-28T00:00:00"/>
    <n v="0"/>
    <x v="3"/>
    <m/>
    <x v="0"/>
    <x v="0"/>
    <x v="1"/>
    <x v="3"/>
  </r>
  <r>
    <n v="4517502826"/>
    <n v="2461389"/>
    <s v="BOOST AC"/>
    <n v="400"/>
    <n v="572"/>
    <n v="228800"/>
    <x v="26"/>
    <d v="2022-03-28T00:00:00"/>
    <n v="0"/>
    <x v="3"/>
    <m/>
    <x v="0"/>
    <x v="0"/>
    <x v="1"/>
    <x v="3"/>
  </r>
  <r>
    <n v="4516832421"/>
    <n v="2758193"/>
    <s v="BOOST AC"/>
    <n v="87"/>
    <n v="767"/>
    <n v="66729"/>
    <x v="26"/>
    <d v="2022-03-28T00:00:00"/>
    <n v="0"/>
    <x v="3"/>
    <m/>
    <x v="0"/>
    <x v="0"/>
    <x v="1"/>
    <x v="3"/>
  </r>
  <r>
    <n v="4516872557"/>
    <n v="2963895"/>
    <s v="BOOST AC"/>
    <n v="312"/>
    <n v="460"/>
    <n v="143520"/>
    <x v="26"/>
    <d v="2022-03-28T00:00:00"/>
    <n v="0"/>
    <x v="3"/>
    <m/>
    <x v="0"/>
    <x v="0"/>
    <x v="1"/>
    <x v="3"/>
  </r>
  <r>
    <n v="4516908193"/>
    <n v="2556834"/>
    <s v="BOOST AC"/>
    <n v="9"/>
    <n v="735"/>
    <n v="6615"/>
    <x v="26"/>
    <d v="2022-03-28T00:00:00"/>
    <n v="0"/>
    <x v="3"/>
    <m/>
    <x v="0"/>
    <x v="0"/>
    <x v="1"/>
    <x v="3"/>
  </r>
  <r>
    <n v="4516959162"/>
    <n v="2556834"/>
    <s v="BOOST AC"/>
    <n v="3"/>
    <n v="320"/>
    <n v="960"/>
    <x v="26"/>
    <d v="2022-03-28T00:00:00"/>
    <n v="0"/>
    <x v="3"/>
    <m/>
    <x v="0"/>
    <x v="0"/>
    <x v="1"/>
    <x v="3"/>
  </r>
  <r>
    <n v="4517007831"/>
    <n v="2963895"/>
    <s v="BOOST AC"/>
    <n v="120"/>
    <n v="784"/>
    <n v="94080"/>
    <x v="26"/>
    <d v="2022-03-28T00:00:00"/>
    <n v="0"/>
    <x v="3"/>
    <m/>
    <x v="0"/>
    <x v="0"/>
    <x v="1"/>
    <x v="3"/>
  </r>
  <r>
    <n v="4517030998"/>
    <n v="4327106"/>
    <s v="BOOST AC"/>
    <n v="270"/>
    <n v="1394"/>
    <n v="376380"/>
    <x v="26"/>
    <d v="2022-03-28T00:00:00"/>
    <n v="0"/>
    <x v="3"/>
    <m/>
    <x v="0"/>
    <x v="0"/>
    <x v="1"/>
    <x v="3"/>
  </r>
  <r>
    <n v="4517058129"/>
    <n v="2758193"/>
    <s v="BOOST AC"/>
    <n v="39"/>
    <n v="383"/>
    <n v="14937"/>
    <x v="26"/>
    <d v="2022-03-28T00:00:00"/>
    <n v="0"/>
    <x v="3"/>
    <m/>
    <x v="0"/>
    <x v="0"/>
    <x v="1"/>
    <x v="3"/>
  </r>
  <r>
    <n v="4517088200"/>
    <n v="2467687"/>
    <s v="BOOST AC"/>
    <n v="70"/>
    <n v="817"/>
    <n v="57190"/>
    <x v="26"/>
    <d v="2022-03-28T00:00:00"/>
    <n v="0"/>
    <x v="3"/>
    <m/>
    <x v="0"/>
    <x v="0"/>
    <x v="1"/>
    <x v="3"/>
  </r>
  <r>
    <n v="4517091395"/>
    <n v="2963895"/>
    <s v="BOOST AC"/>
    <n v="44"/>
    <n v="1194"/>
    <n v="52536"/>
    <x v="26"/>
    <d v="2022-03-28T00:00:00"/>
    <n v="0"/>
    <x v="3"/>
    <m/>
    <x v="0"/>
    <x v="0"/>
    <x v="1"/>
    <x v="3"/>
  </r>
  <r>
    <n v="4517139071"/>
    <n v="2963895"/>
    <s v="BOOST AC"/>
    <n v="16"/>
    <n v="493"/>
    <n v="7888"/>
    <x v="26"/>
    <d v="2022-03-28T00:00:00"/>
    <n v="0"/>
    <x v="3"/>
    <m/>
    <x v="0"/>
    <x v="0"/>
    <x v="1"/>
    <x v="3"/>
  </r>
  <r>
    <n v="4517152869"/>
    <n v="2963896"/>
    <s v="BOOST AC"/>
    <n v="4"/>
    <n v="1136"/>
    <n v="4544"/>
    <x v="26"/>
    <d v="2022-03-28T00:00:00"/>
    <n v="0"/>
    <x v="3"/>
    <m/>
    <x v="0"/>
    <x v="0"/>
    <x v="1"/>
    <x v="3"/>
  </r>
  <r>
    <n v="4517183695"/>
    <n v="2467687"/>
    <s v="BOOST AC"/>
    <n v="50"/>
    <n v="955"/>
    <n v="47750"/>
    <x v="26"/>
    <d v="2022-03-28T00:00:00"/>
    <n v="0"/>
    <x v="3"/>
    <m/>
    <x v="0"/>
    <x v="0"/>
    <x v="1"/>
    <x v="3"/>
  </r>
  <r>
    <n v="4517196801"/>
    <n v="2556834"/>
    <s v="BOOST AC"/>
    <n v="9"/>
    <n v="1052"/>
    <n v="9468"/>
    <x v="26"/>
    <d v="2022-03-28T00:00:00"/>
    <n v="0"/>
    <x v="3"/>
    <m/>
    <x v="0"/>
    <x v="0"/>
    <x v="1"/>
    <x v="3"/>
  </r>
  <r>
    <n v="4517198300"/>
    <n v="2963896"/>
    <s v="BOOST AC"/>
    <n v="4"/>
    <n v="851"/>
    <n v="3404"/>
    <x v="26"/>
    <d v="2022-03-28T00:00:00"/>
    <n v="0"/>
    <x v="3"/>
    <m/>
    <x v="0"/>
    <x v="0"/>
    <x v="1"/>
    <x v="3"/>
  </r>
  <r>
    <n v="4516523440"/>
    <n v="2467687"/>
    <s v="BOOST AC"/>
    <n v="180"/>
    <n v="1003"/>
    <n v="180540"/>
    <x v="26"/>
    <d v="2022-03-28T00:00:00"/>
    <n v="0"/>
    <x v="3"/>
    <m/>
    <x v="0"/>
    <x v="0"/>
    <x v="1"/>
    <x v="3"/>
  </r>
  <r>
    <n v="4516526846"/>
    <n v="2758193"/>
    <s v="BOOST AC"/>
    <n v="132"/>
    <n v="1324"/>
    <n v="174768"/>
    <x v="26"/>
    <d v="2022-03-28T00:00:00"/>
    <n v="0"/>
    <x v="3"/>
    <m/>
    <x v="0"/>
    <x v="0"/>
    <x v="1"/>
    <x v="3"/>
  </r>
  <r>
    <n v="4517755145"/>
    <n v="2758193"/>
    <s v="BOOST AC"/>
    <n v="63"/>
    <n v="1426"/>
    <n v="89838"/>
    <x v="26"/>
    <d v="2022-03-28T00:00:00"/>
    <n v="0"/>
    <x v="3"/>
    <m/>
    <x v="0"/>
    <x v="0"/>
    <x v="1"/>
    <x v="3"/>
  </r>
  <r>
    <n v="4517758143"/>
    <n v="2963896"/>
    <s v="BOOST AC"/>
    <n v="280"/>
    <n v="729"/>
    <n v="204120"/>
    <x v="26"/>
    <d v="2022-03-28T00:00:00"/>
    <n v="0"/>
    <x v="3"/>
    <m/>
    <x v="0"/>
    <x v="0"/>
    <x v="1"/>
    <x v="3"/>
  </r>
  <r>
    <n v="4517764431"/>
    <n v="2467687"/>
    <s v="BOOST AC"/>
    <n v="50"/>
    <n v="1381"/>
    <n v="69050"/>
    <x v="26"/>
    <d v="2022-03-28T00:00:00"/>
    <n v="0"/>
    <x v="3"/>
    <m/>
    <x v="0"/>
    <x v="0"/>
    <x v="1"/>
    <x v="3"/>
  </r>
  <r>
    <n v="4517753406"/>
    <n v="4271870"/>
    <s v="BOOST AC"/>
    <n v="45"/>
    <n v="979"/>
    <n v="44055"/>
    <x v="3"/>
    <d v="2022-03-28T00:00:00"/>
    <n v="42"/>
    <x v="0"/>
    <s v="OTHER"/>
    <x v="0"/>
    <x v="0"/>
    <x v="0"/>
    <x v="1"/>
  </r>
  <r>
    <n v="4517967891"/>
    <n v="2758193"/>
    <s v="CENTIME TCM"/>
    <n v="1995"/>
    <n v="580"/>
    <n v="1157100"/>
    <x v="3"/>
    <d v="2022-03-28T00:00:00"/>
    <n v="42"/>
    <x v="0"/>
    <s v="OTHER"/>
    <x v="0"/>
    <x v="0"/>
    <x v="0"/>
    <x v="1"/>
  </r>
  <r>
    <n v="4516498512"/>
    <n v="4327058"/>
    <s v="BOOST AC"/>
    <n v="26"/>
    <n v="651"/>
    <n v="16926"/>
    <x v="6"/>
    <d v="2022-03-28T00:00:00"/>
    <n v="70"/>
    <x v="0"/>
    <s v="OTHER"/>
    <x v="0"/>
    <x v="0"/>
    <x v="0"/>
    <x v="2"/>
  </r>
  <r>
    <n v="4517358387"/>
    <n v="4327106"/>
    <s v="BOOST AC"/>
    <n v="651"/>
    <n v="1394"/>
    <n v="907494"/>
    <x v="3"/>
    <d v="2022-03-28T00:00:00"/>
    <n v="42"/>
    <x v="0"/>
    <s v="OTHER"/>
    <x v="0"/>
    <x v="0"/>
    <x v="0"/>
    <x v="1"/>
  </r>
  <r>
    <n v="4516520425"/>
    <n v="4271870"/>
    <s v="BOOST AC"/>
    <n v="8"/>
    <n v="424"/>
    <n v="3392"/>
    <x v="40"/>
    <d v="2022-03-28T00:00:00"/>
    <n v="56"/>
    <x v="0"/>
    <s v="OTHER"/>
    <x v="0"/>
    <x v="0"/>
    <x v="0"/>
    <x v="1"/>
  </r>
  <r>
    <n v="4516820524"/>
    <n v="2958114"/>
    <s v="BOOST AC"/>
    <n v="114"/>
    <n v="517"/>
    <n v="58938"/>
    <x v="26"/>
    <d v="2022-03-28T00:00:00"/>
    <n v="0"/>
    <x v="3"/>
    <m/>
    <x v="0"/>
    <x v="0"/>
    <x v="1"/>
    <x v="3"/>
  </r>
  <r>
    <n v="4517029607"/>
    <n v="1620152"/>
    <s v="BOOST AC"/>
    <n v="108"/>
    <n v="742"/>
    <n v="80136"/>
    <x v="26"/>
    <d v="2022-03-28T00:00:00"/>
    <n v="0"/>
    <x v="3"/>
    <m/>
    <x v="0"/>
    <x v="0"/>
    <x v="1"/>
    <x v="3"/>
  </r>
  <r>
    <n v="4517039026"/>
    <n v="4492204"/>
    <s v="BOOST AC"/>
    <n v="36"/>
    <n v="835"/>
    <n v="30060"/>
    <x v="26"/>
    <d v="2022-03-28T00:00:00"/>
    <n v="0"/>
    <x v="3"/>
    <m/>
    <x v="0"/>
    <x v="0"/>
    <x v="1"/>
    <x v="3"/>
  </r>
  <r>
    <n v="4517090633"/>
    <n v="2958114"/>
    <s v="BOOST AC"/>
    <n v="78"/>
    <n v="789"/>
    <n v="61542"/>
    <x v="26"/>
    <d v="2022-03-28T00:00:00"/>
    <n v="0"/>
    <x v="3"/>
    <m/>
    <x v="0"/>
    <x v="0"/>
    <x v="1"/>
    <x v="3"/>
  </r>
  <r>
    <n v="4516579345"/>
    <n v="2958114"/>
    <s v="BOOST AC"/>
    <n v="6"/>
    <n v="356"/>
    <n v="2136"/>
    <x v="26"/>
    <d v="2022-03-28T00:00:00"/>
    <n v="0"/>
    <x v="3"/>
    <m/>
    <x v="0"/>
    <x v="0"/>
    <x v="1"/>
    <x v="3"/>
  </r>
  <r>
    <n v="4516532687"/>
    <n v="2958114"/>
    <s v="BOOST AC"/>
    <n v="54"/>
    <n v="509"/>
    <n v="27486"/>
    <x v="26"/>
    <d v="2022-03-28T00:00:00"/>
    <n v="0"/>
    <x v="3"/>
    <m/>
    <x v="0"/>
    <x v="0"/>
    <x v="1"/>
    <x v="3"/>
  </r>
  <r>
    <n v="4516955276"/>
    <n v="4062520"/>
    <s v="CENTIME TCM"/>
    <n v="102"/>
    <n v="512"/>
    <n v="52224"/>
    <x v="2"/>
    <d v="2022-03-28T00:00:00"/>
    <n v="35"/>
    <x v="1"/>
    <s v="SUPPLIER"/>
    <x v="1"/>
    <x v="0"/>
    <x v="0"/>
    <x v="1"/>
  </r>
  <r>
    <n v="4516964888"/>
    <n v="4403290"/>
    <s v="CENTIME TCM"/>
    <n v="376"/>
    <n v="1400"/>
    <n v="526400"/>
    <x v="26"/>
    <d v="2022-03-28T00:00:00"/>
    <n v="0"/>
    <x v="3"/>
    <m/>
    <x v="0"/>
    <x v="0"/>
    <x v="1"/>
    <x v="3"/>
  </r>
  <r>
    <n v="4516970820"/>
    <n v="2752324"/>
    <s v="CENTIME TCM"/>
    <n v="342"/>
    <n v="1392"/>
    <n v="476064"/>
    <x v="26"/>
    <d v="2022-03-28T00:00:00"/>
    <n v="0"/>
    <x v="3"/>
    <m/>
    <x v="0"/>
    <x v="0"/>
    <x v="1"/>
    <x v="3"/>
  </r>
  <r>
    <n v="4517033818"/>
    <n v="2752324"/>
    <s v="CENTIME TCM"/>
    <n v="36"/>
    <n v="545"/>
    <n v="19620"/>
    <x v="26"/>
    <d v="2022-03-28T00:00:00"/>
    <n v="0"/>
    <x v="3"/>
    <m/>
    <x v="0"/>
    <x v="0"/>
    <x v="1"/>
    <x v="3"/>
  </r>
  <r>
    <n v="4517028190"/>
    <n v="2958114"/>
    <s v="CENTIME TCM"/>
    <n v="6"/>
    <n v="419"/>
    <n v="2514"/>
    <x v="26"/>
    <d v="2022-03-28T00:00:00"/>
    <n v="0"/>
    <x v="3"/>
    <m/>
    <x v="0"/>
    <x v="0"/>
    <x v="1"/>
    <x v="3"/>
  </r>
  <r>
    <n v="4517040209"/>
    <n v="4062520"/>
    <s v="CENTIME TCM"/>
    <n v="42"/>
    <n v="1348"/>
    <n v="56616"/>
    <x v="2"/>
    <d v="2022-03-28T00:00:00"/>
    <n v="35"/>
    <x v="1"/>
    <s v="SUPPLIER"/>
    <x v="1"/>
    <x v="0"/>
    <x v="0"/>
    <x v="1"/>
  </r>
  <r>
    <n v="4517040308"/>
    <n v="2752324"/>
    <s v="CENTIME TCM"/>
    <n v="396"/>
    <n v="571"/>
    <n v="226116"/>
    <x v="26"/>
    <d v="2022-03-28T00:00:00"/>
    <n v="0"/>
    <x v="3"/>
    <m/>
    <x v="0"/>
    <x v="0"/>
    <x v="1"/>
    <x v="3"/>
  </r>
  <r>
    <n v="4517043406"/>
    <n v="2884301"/>
    <s v="CENTIME TCM"/>
    <n v="3600"/>
    <n v="1099"/>
    <n v="3956400"/>
    <x v="26"/>
    <d v="2022-03-28T00:00:00"/>
    <n v="0"/>
    <x v="3"/>
    <m/>
    <x v="0"/>
    <x v="0"/>
    <x v="1"/>
    <x v="3"/>
  </r>
  <r>
    <n v="4517381085"/>
    <n v="4455298"/>
    <s v="CENTIME TCM"/>
    <n v="465"/>
    <n v="905"/>
    <n v="420825"/>
    <x v="26"/>
    <d v="2022-03-28T00:00:00"/>
    <n v="0"/>
    <x v="3"/>
    <m/>
    <x v="0"/>
    <x v="0"/>
    <x v="1"/>
    <x v="3"/>
  </r>
  <r>
    <n v="4517030719"/>
    <n v="4013305"/>
    <s v="BOOST AC"/>
    <n v="108"/>
    <n v="645"/>
    <n v="69660"/>
    <x v="26"/>
    <d v="2022-03-28T00:00:00"/>
    <n v="0"/>
    <x v="3"/>
    <m/>
    <x v="0"/>
    <x v="0"/>
    <x v="1"/>
    <x v="3"/>
  </r>
  <r>
    <n v="4517032778"/>
    <n v="2778106"/>
    <s v="BOOST AC"/>
    <n v="180"/>
    <n v="852"/>
    <n v="153360"/>
    <x v="26"/>
    <d v="2022-03-28T00:00:00"/>
    <n v="0"/>
    <x v="3"/>
    <m/>
    <x v="0"/>
    <x v="0"/>
    <x v="1"/>
    <x v="3"/>
  </r>
  <r>
    <n v="4517383786"/>
    <n v="4335235"/>
    <s v="CENTIME TCM"/>
    <n v="360"/>
    <n v="902"/>
    <n v="324720"/>
    <x v="26"/>
    <d v="2022-03-28T00:00:00"/>
    <n v="0"/>
    <x v="3"/>
    <m/>
    <x v="0"/>
    <x v="0"/>
    <x v="1"/>
    <x v="3"/>
  </r>
  <r>
    <n v="4517165140"/>
    <n v="4465338"/>
    <s v="BOOST AC"/>
    <n v="30000"/>
    <n v="369"/>
    <n v="11070000"/>
    <x v="0"/>
    <d v="2022-03-28T00:00:00"/>
    <n v="14"/>
    <x v="1"/>
    <s v="SUPPLIER"/>
    <x v="2"/>
    <x v="0"/>
    <x v="0"/>
    <x v="0"/>
  </r>
  <r>
    <n v="4517472474"/>
    <n v="4013305"/>
    <s v="CENTIME TCM"/>
    <n v="264"/>
    <n v="653"/>
    <n v="172392"/>
    <x v="26"/>
    <d v="2022-03-28T00:00:00"/>
    <n v="0"/>
    <x v="3"/>
    <m/>
    <x v="0"/>
    <x v="0"/>
    <x v="1"/>
    <x v="3"/>
  </r>
  <r>
    <n v="4517764521"/>
    <n v="2487053"/>
    <s v="BOOST AC"/>
    <n v="1620"/>
    <n v="887"/>
    <n v="1436940"/>
    <x v="26"/>
    <d v="2022-03-28T00:00:00"/>
    <n v="0"/>
    <x v="3"/>
    <m/>
    <x v="0"/>
    <x v="0"/>
    <x v="1"/>
    <x v="3"/>
  </r>
  <r>
    <n v="4517351369"/>
    <n v="4455280"/>
    <s v="CENTIME TCM"/>
    <n v="810"/>
    <n v="628"/>
    <n v="508680"/>
    <x v="26"/>
    <d v="2022-03-28T00:00:00"/>
    <n v="0"/>
    <x v="3"/>
    <m/>
    <x v="0"/>
    <x v="0"/>
    <x v="1"/>
    <x v="3"/>
  </r>
  <r>
    <n v="4516873041"/>
    <n v="4455906"/>
    <s v="CENTIME TCM"/>
    <n v="108"/>
    <n v="1053"/>
    <n v="113724"/>
    <x v="44"/>
    <d v="2022-03-28T00:00:00"/>
    <n v="39"/>
    <x v="0"/>
    <s v="OTHER"/>
    <x v="0"/>
    <x v="0"/>
    <x v="0"/>
    <x v="1"/>
  </r>
  <r>
    <n v="4517035726"/>
    <n v="2765851"/>
    <s v="BOOST AC"/>
    <n v="240"/>
    <n v="559"/>
    <n v="134160"/>
    <x v="26"/>
    <d v="2022-03-28T00:00:00"/>
    <n v="0"/>
    <x v="3"/>
    <m/>
    <x v="0"/>
    <x v="0"/>
    <x v="1"/>
    <x v="3"/>
  </r>
  <r>
    <n v="4517765206"/>
    <n v="4455281"/>
    <s v="BOOST AC"/>
    <n v="5310"/>
    <n v="1308"/>
    <n v="6945480"/>
    <x v="26"/>
    <d v="2022-03-28T00:00:00"/>
    <n v="0"/>
    <x v="3"/>
    <m/>
    <x v="0"/>
    <x v="0"/>
    <x v="1"/>
    <x v="3"/>
  </r>
  <r>
    <n v="4517709252"/>
    <n v="2779823"/>
    <s v="CENTIME TCM"/>
    <n v="450"/>
    <n v="1140"/>
    <n v="513000"/>
    <x v="26"/>
    <d v="2022-03-28T00:00:00"/>
    <n v="0"/>
    <x v="3"/>
    <m/>
    <x v="0"/>
    <x v="0"/>
    <x v="1"/>
    <x v="3"/>
  </r>
  <r>
    <n v="4517463131"/>
    <n v="2779817"/>
    <s v="CENTIME TCM"/>
    <n v="1620"/>
    <n v="1419"/>
    <n v="2298780"/>
    <x v="26"/>
    <d v="2022-03-28T00:00:00"/>
    <n v="0"/>
    <x v="3"/>
    <m/>
    <x v="0"/>
    <x v="0"/>
    <x v="1"/>
    <x v="3"/>
  </r>
  <r>
    <n v="4517363512"/>
    <n v="2779817"/>
    <s v="CENTIME TCM"/>
    <n v="990"/>
    <n v="884"/>
    <n v="875160"/>
    <x v="26"/>
    <d v="2022-03-28T00:00:00"/>
    <n v="0"/>
    <x v="3"/>
    <m/>
    <x v="0"/>
    <x v="0"/>
    <x v="1"/>
    <x v="3"/>
  </r>
  <r>
    <n v="4517037813"/>
    <n v="4333114"/>
    <s v="BOOST AC"/>
    <n v="567"/>
    <n v="1248"/>
    <n v="707616"/>
    <x v="26"/>
    <d v="2022-03-28T00:00:00"/>
    <n v="0"/>
    <x v="3"/>
    <m/>
    <x v="0"/>
    <x v="0"/>
    <x v="1"/>
    <x v="3"/>
  </r>
  <r>
    <n v="4517760849"/>
    <n v="4013297"/>
    <s v="BOOST AC"/>
    <n v="360"/>
    <n v="1186"/>
    <n v="426960"/>
    <x v="26"/>
    <d v="2022-03-28T00:00:00"/>
    <n v="0"/>
    <x v="3"/>
    <m/>
    <x v="0"/>
    <x v="0"/>
    <x v="1"/>
    <x v="3"/>
  </r>
  <r>
    <n v="4516964365"/>
    <n v="4455280"/>
    <s v="CENTIME TCM"/>
    <n v="270"/>
    <n v="1186"/>
    <n v="320220"/>
    <x v="26"/>
    <d v="2022-03-28T00:00:00"/>
    <n v="0"/>
    <x v="3"/>
    <m/>
    <x v="0"/>
    <x v="0"/>
    <x v="1"/>
    <x v="3"/>
  </r>
  <r>
    <n v="4516876235"/>
    <n v="2765851"/>
    <s v="CENTIME TCM"/>
    <n v="736"/>
    <n v="569"/>
    <n v="418784"/>
    <x v="34"/>
    <d v="2022-03-28T00:00:00"/>
    <n v="-7"/>
    <x v="2"/>
    <m/>
    <x v="0"/>
    <x v="0"/>
    <x v="1"/>
    <x v="3"/>
  </r>
  <r>
    <n v="4517038204"/>
    <n v="4455298"/>
    <s v="BOOST AC"/>
    <n v="315"/>
    <n v="986"/>
    <n v="310590"/>
    <x v="26"/>
    <d v="2022-03-28T00:00:00"/>
    <n v="0"/>
    <x v="3"/>
    <m/>
    <x v="0"/>
    <x v="0"/>
    <x v="1"/>
    <x v="3"/>
  </r>
  <r>
    <n v="4517030832"/>
    <n v="2487052"/>
    <s v="BOOST AC"/>
    <n v="3450"/>
    <n v="814"/>
    <n v="2808300"/>
    <x v="26"/>
    <d v="2022-03-28T00:00:00"/>
    <n v="0"/>
    <x v="3"/>
    <m/>
    <x v="0"/>
    <x v="0"/>
    <x v="1"/>
    <x v="3"/>
  </r>
  <r>
    <n v="4517473274"/>
    <n v="4013293"/>
    <s v="CENTIME TCM"/>
    <n v="165"/>
    <n v="947"/>
    <n v="156255"/>
    <x v="26"/>
    <d v="2022-03-28T00:00:00"/>
    <n v="0"/>
    <x v="3"/>
    <m/>
    <x v="0"/>
    <x v="0"/>
    <x v="1"/>
    <x v="3"/>
  </r>
  <r>
    <n v="5501231869"/>
    <n v="2778179"/>
    <s v="CENTIME: BRESIL"/>
    <n v="240"/>
    <n v="1039"/>
    <n v="249360"/>
    <x v="26"/>
    <d v="2022-03-28T00:00:00"/>
    <n v="0"/>
    <x v="3"/>
    <m/>
    <x v="0"/>
    <x v="0"/>
    <x v="1"/>
    <x v="3"/>
  </r>
  <r>
    <n v="4516982707"/>
    <n v="4013297"/>
    <s v="BOOST AC"/>
    <n v="180"/>
    <n v="474"/>
    <n v="85320"/>
    <x v="26"/>
    <d v="2022-03-28T00:00:00"/>
    <n v="0"/>
    <x v="3"/>
    <m/>
    <x v="0"/>
    <x v="0"/>
    <x v="1"/>
    <x v="3"/>
  </r>
  <r>
    <n v="4517711335"/>
    <n v="2779823"/>
    <s v="CENTIME TCM"/>
    <n v="990"/>
    <n v="1069"/>
    <n v="1058310"/>
    <x v="26"/>
    <d v="2022-03-28T00:00:00"/>
    <n v="0"/>
    <x v="3"/>
    <m/>
    <x v="0"/>
    <x v="0"/>
    <x v="1"/>
    <x v="3"/>
  </r>
  <r>
    <n v="4517763564"/>
    <n v="4333116"/>
    <s v="BOOST AC"/>
    <n v="903"/>
    <n v="312"/>
    <n v="281736"/>
    <x v="26"/>
    <d v="2022-03-28T00:00:00"/>
    <n v="0"/>
    <x v="3"/>
    <m/>
    <x v="0"/>
    <x v="0"/>
    <x v="1"/>
    <x v="3"/>
  </r>
  <r>
    <n v="4517030529"/>
    <n v="2487061"/>
    <s v="BOOST AC"/>
    <n v="1830"/>
    <n v="499"/>
    <n v="913170"/>
    <x v="26"/>
    <d v="2022-03-28T00:00:00"/>
    <n v="0"/>
    <x v="3"/>
    <m/>
    <x v="0"/>
    <x v="0"/>
    <x v="1"/>
    <x v="3"/>
  </r>
  <r>
    <n v="4517099151"/>
    <n v="2765851"/>
    <s v="BOOST AC"/>
    <n v="16"/>
    <n v="984"/>
    <n v="15744"/>
    <x v="26"/>
    <d v="2022-03-28T00:00:00"/>
    <n v="0"/>
    <x v="3"/>
    <m/>
    <x v="0"/>
    <x v="0"/>
    <x v="1"/>
    <x v="3"/>
  </r>
  <r>
    <n v="4516878915"/>
    <n v="2663481"/>
    <s v="CENTIME : BOSTT EMEA"/>
    <n v="1110"/>
    <n v="1290"/>
    <n v="1431900"/>
    <x v="36"/>
    <d v="2022-03-28T00:00:00"/>
    <n v="-21"/>
    <x v="2"/>
    <m/>
    <x v="0"/>
    <x v="0"/>
    <x v="1"/>
    <x v="3"/>
  </r>
  <r>
    <n v="4516973012"/>
    <n v="2778179"/>
    <s v="CENTIME TCM"/>
    <n v="720"/>
    <n v="394"/>
    <n v="283680"/>
    <x v="26"/>
    <d v="2022-03-28T00:00:00"/>
    <n v="0"/>
    <x v="3"/>
    <m/>
    <x v="0"/>
    <x v="0"/>
    <x v="1"/>
    <x v="3"/>
  </r>
  <r>
    <n v="4517651710"/>
    <n v="2487053"/>
    <s v="BOOST AC"/>
    <n v="810"/>
    <n v="429"/>
    <n v="347490"/>
    <x v="26"/>
    <d v="2022-03-28T00:00:00"/>
    <n v="0"/>
    <x v="3"/>
    <m/>
    <x v="0"/>
    <x v="0"/>
    <x v="1"/>
    <x v="3"/>
  </r>
  <r>
    <n v="4517026595"/>
    <n v="4333116"/>
    <s v="BOOST AC"/>
    <n v="1512"/>
    <n v="639"/>
    <n v="966168"/>
    <x v="26"/>
    <d v="2022-03-28T00:00:00"/>
    <n v="0"/>
    <x v="3"/>
    <m/>
    <x v="0"/>
    <x v="0"/>
    <x v="1"/>
    <x v="3"/>
  </r>
  <r>
    <n v="4516825022"/>
    <n v="4455281"/>
    <s v="CENTIME TCM"/>
    <n v="1920"/>
    <n v="584"/>
    <n v="1121280"/>
    <x v="26"/>
    <d v="2022-03-28T00:00:00"/>
    <n v="0"/>
    <x v="3"/>
    <m/>
    <x v="0"/>
    <x v="0"/>
    <x v="1"/>
    <x v="3"/>
  </r>
  <r>
    <n v="4517436942"/>
    <n v="2663481"/>
    <s v="CENTIME TCM"/>
    <n v="3360"/>
    <n v="1207"/>
    <n v="4055520"/>
    <x v="26"/>
    <d v="2022-03-28T00:00:00"/>
    <n v="0"/>
    <x v="3"/>
    <m/>
    <x v="0"/>
    <x v="0"/>
    <x v="1"/>
    <x v="3"/>
  </r>
  <r>
    <n v="4517455292"/>
    <n v="2487061"/>
    <s v="CENTIME TCM"/>
    <n v="990"/>
    <n v="809"/>
    <n v="800910"/>
    <x v="26"/>
    <d v="2022-03-28T00:00:00"/>
    <n v="0"/>
    <x v="3"/>
    <m/>
    <x v="0"/>
    <x v="0"/>
    <x v="1"/>
    <x v="3"/>
  </r>
  <r>
    <n v="4517038964"/>
    <n v="4455281"/>
    <s v="BOOST AC"/>
    <n v="900"/>
    <n v="799"/>
    <n v="719100"/>
    <x v="26"/>
    <d v="2022-03-28T00:00:00"/>
    <n v="0"/>
    <x v="3"/>
    <m/>
    <x v="0"/>
    <x v="0"/>
    <x v="1"/>
    <x v="3"/>
  </r>
  <r>
    <n v="4517255246"/>
    <n v="4013305"/>
    <s v="BOOST AC"/>
    <n v="108"/>
    <n v="1487"/>
    <n v="160596"/>
    <x v="26"/>
    <d v="2022-03-28T00:00:00"/>
    <n v="0"/>
    <x v="3"/>
    <m/>
    <x v="0"/>
    <x v="0"/>
    <x v="1"/>
    <x v="3"/>
  </r>
  <r>
    <n v="4517511298"/>
    <n v="2779817"/>
    <s v="CENTIME TCM"/>
    <n v="810"/>
    <n v="857"/>
    <n v="694170"/>
    <x v="26"/>
    <d v="2022-03-28T00:00:00"/>
    <n v="0"/>
    <x v="3"/>
    <m/>
    <x v="0"/>
    <x v="0"/>
    <x v="1"/>
    <x v="3"/>
  </r>
  <r>
    <n v="4517460043"/>
    <n v="2663481"/>
    <s v="BOOST AC"/>
    <n v="180"/>
    <n v="1500"/>
    <n v="270000"/>
    <x v="26"/>
    <d v="2022-03-28T00:00:00"/>
    <n v="0"/>
    <x v="3"/>
    <m/>
    <x v="0"/>
    <x v="0"/>
    <x v="1"/>
    <x v="3"/>
  </r>
  <r>
    <n v="4517741050"/>
    <n v="4013305"/>
    <s v="BOOST AC"/>
    <n v="480"/>
    <n v="1098"/>
    <n v="527040"/>
    <x v="26"/>
    <d v="2022-03-28T00:00:00"/>
    <n v="0"/>
    <x v="3"/>
    <m/>
    <x v="0"/>
    <x v="0"/>
    <x v="1"/>
    <x v="3"/>
  </r>
  <r>
    <n v="4517711332"/>
    <n v="2779817"/>
    <s v="CENTIME TCM"/>
    <n v="810"/>
    <n v="1417"/>
    <n v="1147770"/>
    <x v="26"/>
    <d v="2022-03-28T00:00:00"/>
    <n v="0"/>
    <x v="3"/>
    <m/>
    <x v="0"/>
    <x v="0"/>
    <x v="1"/>
    <x v="3"/>
  </r>
  <r>
    <n v="4516442933"/>
    <n v="2899945"/>
    <s v="CENTIME TCM"/>
    <n v="2352"/>
    <n v="814"/>
    <n v="1914528"/>
    <x v="34"/>
    <d v="2022-03-29T00:00:00"/>
    <n v="-8"/>
    <x v="2"/>
    <m/>
    <x v="0"/>
    <x v="0"/>
    <x v="1"/>
    <x v="3"/>
  </r>
  <r>
    <n v="4516454196"/>
    <n v="2899944"/>
    <s v="CENTIME TCM"/>
    <n v="1008"/>
    <n v="1142"/>
    <n v="1151136"/>
    <x v="34"/>
    <d v="2022-03-29T00:00:00"/>
    <n v="-8"/>
    <x v="2"/>
    <m/>
    <x v="0"/>
    <x v="0"/>
    <x v="1"/>
    <x v="3"/>
  </r>
  <r>
    <n v="4516567353"/>
    <n v="2903189"/>
    <s v="CENTIME TCM"/>
    <n v="3060"/>
    <n v="838"/>
    <n v="2564280"/>
    <x v="26"/>
    <d v="2022-03-29T00:00:00"/>
    <n v="-1"/>
    <x v="3"/>
    <m/>
    <x v="0"/>
    <x v="0"/>
    <x v="1"/>
    <x v="3"/>
  </r>
  <r>
    <n v="4516466210"/>
    <n v="2903183"/>
    <s v="CENTIME TCM"/>
    <n v="3920"/>
    <n v="1031"/>
    <n v="4041520"/>
    <x v="26"/>
    <d v="2022-03-29T00:00:00"/>
    <n v="-1"/>
    <x v="3"/>
    <m/>
    <x v="0"/>
    <x v="0"/>
    <x v="1"/>
    <x v="3"/>
  </r>
  <r>
    <n v="4516563696"/>
    <n v="4228041"/>
    <s v="CENTIME TCM"/>
    <n v="2220"/>
    <n v="964"/>
    <n v="2140080"/>
    <x v="26"/>
    <d v="2022-03-29T00:00:00"/>
    <n v="-1"/>
    <x v="3"/>
    <m/>
    <x v="0"/>
    <x v="0"/>
    <x v="1"/>
    <x v="3"/>
  </r>
  <r>
    <n v="4516786849"/>
    <n v="4451121"/>
    <s v="CENTIME : BOSTT AMERICA"/>
    <n v="40"/>
    <n v="831"/>
    <n v="33240"/>
    <x v="26"/>
    <d v="2022-03-29T00:00:00"/>
    <n v="-1"/>
    <x v="3"/>
    <m/>
    <x v="0"/>
    <x v="0"/>
    <x v="1"/>
    <x v="3"/>
  </r>
  <r>
    <n v="4516789305"/>
    <n v="4451134"/>
    <s v="CENTIME : BOSTT AMERICA"/>
    <n v="12"/>
    <n v="443"/>
    <n v="5316"/>
    <x v="26"/>
    <d v="2022-03-29T00:00:00"/>
    <n v="-1"/>
    <x v="3"/>
    <m/>
    <x v="0"/>
    <x v="0"/>
    <x v="1"/>
    <x v="3"/>
  </r>
  <r>
    <n v="4517219258"/>
    <n v="2899475"/>
    <s v="CENTIME : BOSTT AMERICA"/>
    <n v="100"/>
    <n v="708"/>
    <n v="70800"/>
    <x v="26"/>
    <d v="2022-03-29T00:00:00"/>
    <n v="-1"/>
    <x v="3"/>
    <m/>
    <x v="0"/>
    <x v="0"/>
    <x v="1"/>
    <x v="3"/>
  </r>
  <r>
    <n v="4517230805"/>
    <n v="4334436"/>
    <s v="CENTIME : BOSTT AMERICA"/>
    <n v="112"/>
    <n v="1415"/>
    <n v="158480"/>
    <x v="26"/>
    <d v="2022-03-29T00:00:00"/>
    <n v="-1"/>
    <x v="3"/>
    <m/>
    <x v="0"/>
    <x v="0"/>
    <x v="1"/>
    <x v="3"/>
  </r>
  <r>
    <n v="4517254963"/>
    <n v="2903183"/>
    <s v="CENTIME : BOSTT AMERICA"/>
    <n v="40"/>
    <n v="739"/>
    <n v="29560"/>
    <x v="26"/>
    <d v="2022-03-29T00:00:00"/>
    <n v="-1"/>
    <x v="3"/>
    <m/>
    <x v="0"/>
    <x v="0"/>
    <x v="1"/>
    <x v="3"/>
  </r>
  <r>
    <n v="4517393547"/>
    <n v="2899475"/>
    <s v="CENTIME : BOSTT AMERICA"/>
    <n v="100"/>
    <n v="1443"/>
    <n v="144300"/>
    <x v="26"/>
    <d v="2022-03-29T00:00:00"/>
    <n v="-1"/>
    <x v="3"/>
    <m/>
    <x v="0"/>
    <x v="0"/>
    <x v="1"/>
    <x v="3"/>
  </r>
  <r>
    <n v="4516479529"/>
    <n v="4451134"/>
    <s v="CENTIME TCM"/>
    <n v="532"/>
    <n v="685"/>
    <n v="364420"/>
    <x v="44"/>
    <d v="2022-03-29T00:00:00"/>
    <n v="37"/>
    <x v="0"/>
    <s v="OTHER"/>
    <x v="0"/>
    <x v="0"/>
    <x v="0"/>
    <x v="1"/>
  </r>
  <r>
    <n v="4516510984"/>
    <n v="4327106"/>
    <s v="BOOST AC"/>
    <n v="63"/>
    <n v="1028"/>
    <n v="64764"/>
    <x v="26"/>
    <d v="2022-03-29T00:00:00"/>
    <n v="-1"/>
    <x v="3"/>
    <m/>
    <x v="0"/>
    <x v="0"/>
    <x v="1"/>
    <x v="3"/>
  </r>
  <r>
    <n v="4516518082"/>
    <n v="2165271"/>
    <s v="CENTIME TCM"/>
    <n v="210"/>
    <n v="734"/>
    <n v="154140"/>
    <x v="26"/>
    <d v="2022-03-29T00:00:00"/>
    <n v="-1"/>
    <x v="3"/>
    <m/>
    <x v="0"/>
    <x v="0"/>
    <x v="1"/>
    <x v="3"/>
  </r>
  <r>
    <n v="4516335396"/>
    <n v="2165271"/>
    <s v="CENTIME TCM"/>
    <n v="1307"/>
    <n v="1183"/>
    <n v="1546181"/>
    <x v="26"/>
    <d v="2022-03-29T00:00:00"/>
    <n v="-1"/>
    <x v="3"/>
    <m/>
    <x v="0"/>
    <x v="0"/>
    <x v="1"/>
    <x v="3"/>
  </r>
  <r>
    <n v="4516328881"/>
    <n v="4327106"/>
    <s v="CENTIME TCM"/>
    <n v="1740"/>
    <n v="745"/>
    <n v="1296300"/>
    <x v="15"/>
    <d v="2022-03-29T00:00:00"/>
    <n v="27"/>
    <x v="0"/>
    <s v="OTHER"/>
    <x v="0"/>
    <x v="0"/>
    <x v="0"/>
    <x v="0"/>
  </r>
  <r>
    <n v="4516389581"/>
    <n v="4271870"/>
    <s v="BOOST AC"/>
    <n v="16"/>
    <n v="925"/>
    <n v="14800"/>
    <x v="40"/>
    <d v="2022-03-29T00:00:00"/>
    <n v="55"/>
    <x v="0"/>
    <s v="OTHER"/>
    <x v="0"/>
    <x v="0"/>
    <x v="0"/>
    <x v="1"/>
  </r>
  <r>
    <n v="881885566"/>
    <n v="4492204"/>
    <s v="CENTIME TCM"/>
    <n v="6600"/>
    <n v="1306"/>
    <n v="8619600"/>
    <x v="34"/>
    <d v="2022-03-29T00:00:00"/>
    <n v="-8"/>
    <x v="2"/>
    <m/>
    <x v="0"/>
    <x v="0"/>
    <x v="1"/>
    <x v="3"/>
  </r>
  <r>
    <n v="4516821977"/>
    <n v="2884301"/>
    <s v="BOOST AC"/>
    <n v="60"/>
    <n v="1165"/>
    <n v="69900"/>
    <x v="26"/>
    <d v="2022-03-29T00:00:00"/>
    <n v="-1"/>
    <x v="3"/>
    <m/>
    <x v="0"/>
    <x v="0"/>
    <x v="1"/>
    <x v="3"/>
  </r>
  <r>
    <n v="4516429305"/>
    <n v="4492204"/>
    <s v="CENTIME TCM"/>
    <n v="1548"/>
    <n v="1265"/>
    <n v="1958220"/>
    <x v="26"/>
    <d v="2022-03-29T00:00:00"/>
    <n v="-1"/>
    <x v="3"/>
    <m/>
    <x v="0"/>
    <x v="0"/>
    <x v="1"/>
    <x v="3"/>
  </r>
  <r>
    <n v="4516497790"/>
    <n v="2965279"/>
    <s v="CENTIME TCM"/>
    <n v="2148"/>
    <n v="352"/>
    <n v="756096"/>
    <x v="26"/>
    <d v="2022-03-29T00:00:00"/>
    <n v="-1"/>
    <x v="3"/>
    <m/>
    <x v="0"/>
    <x v="0"/>
    <x v="1"/>
    <x v="3"/>
  </r>
  <r>
    <n v="4517197246"/>
    <n v="2752324"/>
    <s v="CENTIME : BOSTT AMERICA"/>
    <n v="84"/>
    <n v="1356"/>
    <n v="113904"/>
    <x v="26"/>
    <d v="2022-03-29T00:00:00"/>
    <n v="-1"/>
    <x v="3"/>
    <m/>
    <x v="0"/>
    <x v="0"/>
    <x v="1"/>
    <x v="3"/>
  </r>
  <r>
    <n v="4516396135"/>
    <n v="4455280"/>
    <s v="CENTIME TCM"/>
    <n v="360"/>
    <n v="1275"/>
    <n v="459000"/>
    <x v="26"/>
    <d v="2022-03-29T00:00:00"/>
    <n v="-1"/>
    <x v="3"/>
    <m/>
    <x v="0"/>
    <x v="0"/>
    <x v="1"/>
    <x v="3"/>
  </r>
  <r>
    <n v="4516873816"/>
    <n v="2779823"/>
    <s v="CENTIME : BOSTT EMEA"/>
    <n v="1290"/>
    <n v="1424"/>
    <n v="1836960"/>
    <x v="51"/>
    <d v="2022-03-29T00:00:00"/>
    <n v="139"/>
    <x v="0"/>
    <s v="OTHER"/>
    <x v="0"/>
    <x v="0"/>
    <x v="3"/>
    <x v="7"/>
  </r>
  <r>
    <n v="4516391407"/>
    <n v="4335239"/>
    <s v="CENTIME TCM"/>
    <n v="105"/>
    <n v="1458"/>
    <n v="153090"/>
    <x v="26"/>
    <d v="2022-03-29T00:00:00"/>
    <n v="-1"/>
    <x v="3"/>
    <m/>
    <x v="0"/>
    <x v="0"/>
    <x v="1"/>
    <x v="3"/>
  </r>
  <r>
    <n v="4517426665"/>
    <n v="4013297"/>
    <s v="CENTIME : BOSTT AMERICA"/>
    <n v="90"/>
    <n v="635"/>
    <n v="57150"/>
    <x v="26"/>
    <d v="2022-03-29T00:00:00"/>
    <n v="-1"/>
    <x v="3"/>
    <m/>
    <x v="0"/>
    <x v="0"/>
    <x v="1"/>
    <x v="3"/>
  </r>
  <r>
    <n v="4517810104"/>
    <n v="4333116"/>
    <s v="CENTIME : BOSTT AMERICA"/>
    <n v="756"/>
    <n v="635"/>
    <n v="480060"/>
    <x v="26"/>
    <d v="2022-03-29T00:00:00"/>
    <n v="0"/>
    <x v="3"/>
    <m/>
    <x v="0"/>
    <x v="0"/>
    <x v="1"/>
    <x v="3"/>
  </r>
  <r>
    <n v="4517789996"/>
    <n v="4013297"/>
    <s v="CENTIME CHILI"/>
    <n v="150"/>
    <n v="883"/>
    <n v="132450"/>
    <x v="2"/>
    <d v="2022-03-29T00:00:00"/>
    <n v="35"/>
    <x v="0"/>
    <s v="OTHER"/>
    <x v="0"/>
    <x v="0"/>
    <x v="0"/>
    <x v="1"/>
  </r>
  <r>
    <n v="4517414523"/>
    <n v="4455281"/>
    <s v="CENTIME : BOSTT AMERICA"/>
    <n v="180"/>
    <n v="778"/>
    <n v="140040"/>
    <x v="26"/>
    <d v="2022-03-29T00:00:00"/>
    <n v="-1"/>
    <x v="3"/>
    <m/>
    <x v="0"/>
    <x v="0"/>
    <x v="1"/>
    <x v="3"/>
  </r>
  <r>
    <n v="4517774284"/>
    <n v="4013297"/>
    <s v="CENTIME CHILI"/>
    <n v="15"/>
    <n v="844"/>
    <n v="12660"/>
    <x v="2"/>
    <d v="2022-03-29T00:00:00"/>
    <n v="35"/>
    <x v="1"/>
    <s v="SUPPLIER"/>
    <x v="3"/>
    <x v="0"/>
    <x v="0"/>
    <x v="1"/>
  </r>
  <r>
    <n v="4516786850"/>
    <n v="4451121"/>
    <s v="CENTIME : BOSTT AMERICA"/>
    <n v="40"/>
    <n v="920"/>
    <n v="36800"/>
    <x v="26"/>
    <d v="2022-03-30T00:00:00"/>
    <n v="-2"/>
    <x v="3"/>
    <m/>
    <x v="0"/>
    <x v="0"/>
    <x v="1"/>
    <x v="3"/>
  </r>
  <r>
    <n v="4516789306"/>
    <n v="4451134"/>
    <s v="CENTIME : BOSTT AMERICA"/>
    <n v="12"/>
    <n v="1120"/>
    <n v="13440"/>
    <x v="26"/>
    <d v="2022-03-30T00:00:00"/>
    <n v="-2"/>
    <x v="3"/>
    <m/>
    <x v="0"/>
    <x v="0"/>
    <x v="1"/>
    <x v="3"/>
  </r>
  <r>
    <n v="4516509119"/>
    <n v="2556834"/>
    <s v="BOOST AC"/>
    <n v="24"/>
    <n v="904"/>
    <n v="21696"/>
    <x v="26"/>
    <d v="2022-03-30T00:00:00"/>
    <n v="-2"/>
    <x v="3"/>
    <m/>
    <x v="0"/>
    <x v="0"/>
    <x v="1"/>
    <x v="3"/>
  </r>
  <r>
    <n v="4517339401"/>
    <n v="2899634"/>
    <s v="CENTIME TCM"/>
    <n v="320"/>
    <n v="1431"/>
    <n v="457920"/>
    <x v="26"/>
    <d v="2022-03-31T00:00:00"/>
    <n v="-3"/>
    <x v="2"/>
    <m/>
    <x v="0"/>
    <x v="0"/>
    <x v="1"/>
    <x v="3"/>
  </r>
  <r>
    <n v="4517362152"/>
    <n v="2899632"/>
    <s v="CENTIME TCM"/>
    <n v="160"/>
    <n v="1464"/>
    <n v="234240"/>
    <x v="3"/>
    <d v="2022-03-31T00:00:00"/>
    <n v="39"/>
    <x v="1"/>
    <s v="SUPPLIER"/>
    <x v="3"/>
    <x v="0"/>
    <x v="0"/>
    <x v="1"/>
  </r>
  <r>
    <n v="4517376850"/>
    <n v="2899631"/>
    <s v="CENTIME TCM"/>
    <n v="640"/>
    <n v="1202"/>
    <n v="769280"/>
    <x v="49"/>
    <d v="2022-03-31T00:00:00"/>
    <n v="0"/>
    <x v="3"/>
    <m/>
    <x v="0"/>
    <x v="0"/>
    <x v="1"/>
    <x v="3"/>
  </r>
  <r>
    <n v="4517106815"/>
    <n v="4451134"/>
    <s v="CENTIME : INDIA"/>
    <n v="12"/>
    <n v="712"/>
    <n v="8544"/>
    <x v="49"/>
    <d v="2022-03-31T00:00:00"/>
    <n v="0"/>
    <x v="3"/>
    <m/>
    <x v="0"/>
    <x v="0"/>
    <x v="1"/>
    <x v="3"/>
  </r>
  <r>
    <n v="4517113544"/>
    <n v="2899944"/>
    <s v="CENTIME : INDIA"/>
    <n v="48"/>
    <n v="683"/>
    <n v="32784"/>
    <x v="49"/>
    <d v="2022-03-31T00:00:00"/>
    <n v="0"/>
    <x v="3"/>
    <m/>
    <x v="0"/>
    <x v="0"/>
    <x v="1"/>
    <x v="3"/>
  </r>
  <r>
    <n v="4517763004"/>
    <n v="4334436"/>
    <s v="CENTIME : INDIA"/>
    <n v="112"/>
    <n v="1489"/>
    <n v="166768"/>
    <x v="49"/>
    <d v="2022-03-31T00:00:00"/>
    <n v="0"/>
    <x v="3"/>
    <m/>
    <x v="0"/>
    <x v="0"/>
    <x v="1"/>
    <x v="3"/>
  </r>
  <r>
    <n v="4516984227"/>
    <n v="2903184"/>
    <s v="CENTIME BOSTT OCEAN INDIEN"/>
    <n v="20"/>
    <n v="335"/>
    <n v="6700"/>
    <x v="49"/>
    <d v="2022-03-31T00:00:00"/>
    <n v="0"/>
    <x v="3"/>
    <m/>
    <x v="0"/>
    <x v="0"/>
    <x v="1"/>
    <x v="3"/>
  </r>
  <r>
    <n v="4516984768"/>
    <n v="2903189"/>
    <s v="CENTIME BOSTT OCEAN INDIEN"/>
    <n v="30"/>
    <n v="1430"/>
    <n v="42900"/>
    <x v="49"/>
    <d v="2022-03-31T00:00:00"/>
    <n v="0"/>
    <x v="3"/>
    <m/>
    <x v="0"/>
    <x v="0"/>
    <x v="1"/>
    <x v="3"/>
  </r>
  <r>
    <n v="4517027475"/>
    <n v="2903183"/>
    <s v="CENTIME BOSTT OCEAN INDIEN"/>
    <n v="20"/>
    <n v="1261"/>
    <n v="25220"/>
    <x v="49"/>
    <d v="2022-03-31T00:00:00"/>
    <n v="0"/>
    <x v="3"/>
    <m/>
    <x v="0"/>
    <x v="0"/>
    <x v="1"/>
    <x v="3"/>
  </r>
  <r>
    <n v="4517462110"/>
    <n v="4334436"/>
    <s v="CENTIME BOSTT OCEAN INDIEN"/>
    <n v="320"/>
    <n v="514"/>
    <n v="164480"/>
    <x v="49"/>
    <d v="2022-03-31T00:00:00"/>
    <n v="0"/>
    <x v="3"/>
    <m/>
    <x v="0"/>
    <x v="0"/>
    <x v="1"/>
    <x v="3"/>
  </r>
  <r>
    <n v="4517375465"/>
    <n v="2899475"/>
    <s v="CENTIME TCM"/>
    <n v="100"/>
    <n v="1298"/>
    <n v="129800"/>
    <x v="49"/>
    <d v="2022-03-31T00:00:00"/>
    <n v="0"/>
    <x v="3"/>
    <m/>
    <x v="0"/>
    <x v="0"/>
    <x v="1"/>
    <x v="3"/>
  </r>
  <r>
    <n v="4517869307"/>
    <n v="2899944"/>
    <s v="CENTIME TCM"/>
    <n v="6288"/>
    <n v="737"/>
    <n v="4634256"/>
    <x v="39"/>
    <d v="2022-03-31T00:00:00"/>
    <n v="14"/>
    <x v="0"/>
    <s v="OTHER"/>
    <x v="0"/>
    <x v="0"/>
    <x v="0"/>
    <x v="0"/>
  </r>
  <r>
    <n v="4517015982"/>
    <n v="2461389"/>
    <s v="CENTIME BOSTT OCEAN INDIEN"/>
    <n v="200"/>
    <n v="974"/>
    <n v="194800"/>
    <x v="38"/>
    <d v="2022-03-31T00:00:00"/>
    <n v="-21"/>
    <x v="2"/>
    <m/>
    <x v="0"/>
    <x v="0"/>
    <x v="1"/>
    <x v="3"/>
  </r>
  <r>
    <n v="4517074699"/>
    <n v="4567352"/>
    <s v="CENTIME TCM"/>
    <n v="700"/>
    <n v="1490"/>
    <n v="1043000"/>
    <x v="39"/>
    <d v="2022-03-31T00:00:00"/>
    <n v="14"/>
    <x v="0"/>
    <s v="OTHER"/>
    <x v="0"/>
    <x v="0"/>
    <x v="0"/>
    <x v="0"/>
  </r>
  <r>
    <n v="4517071208"/>
    <n v="4327106"/>
    <s v="CENTIME INDONESIA"/>
    <n v="90"/>
    <n v="1163"/>
    <n v="104670"/>
    <x v="24"/>
    <d v="2022-03-31T00:00:00"/>
    <n v="-17"/>
    <x v="2"/>
    <m/>
    <x v="0"/>
    <x v="0"/>
    <x v="1"/>
    <x v="3"/>
  </r>
  <r>
    <n v="4516414760"/>
    <n v="2467687"/>
    <s v="CENTIME TCM"/>
    <n v="4465"/>
    <n v="1147"/>
    <n v="5121355"/>
    <x v="26"/>
    <d v="2022-03-31T00:00:00"/>
    <n v="-3"/>
    <x v="2"/>
    <m/>
    <x v="0"/>
    <x v="0"/>
    <x v="1"/>
    <x v="3"/>
  </r>
  <r>
    <n v="4516414869"/>
    <n v="2758193"/>
    <s v="CENTIME TCM"/>
    <n v="1047"/>
    <n v="1021"/>
    <n v="1068987"/>
    <x v="26"/>
    <d v="2022-03-31T00:00:00"/>
    <n v="-3"/>
    <x v="2"/>
    <m/>
    <x v="0"/>
    <x v="0"/>
    <x v="1"/>
    <x v="3"/>
  </r>
  <r>
    <n v="4516429906"/>
    <n v="2758193"/>
    <s v="CENTIME TCM"/>
    <n v="96"/>
    <n v="1035"/>
    <n v="99360"/>
    <x v="26"/>
    <d v="2022-03-31T00:00:00"/>
    <n v="-3"/>
    <x v="2"/>
    <m/>
    <x v="0"/>
    <x v="0"/>
    <x v="1"/>
    <x v="3"/>
  </r>
  <r>
    <n v="4517157105"/>
    <n v="2758193"/>
    <s v="CENTIME : THAILAND"/>
    <n v="60"/>
    <n v="1318"/>
    <n v="79080"/>
    <x v="49"/>
    <d v="2022-03-31T00:00:00"/>
    <n v="0"/>
    <x v="3"/>
    <m/>
    <x v="0"/>
    <x v="0"/>
    <x v="1"/>
    <x v="3"/>
  </r>
  <r>
    <n v="4517158557"/>
    <n v="2467687"/>
    <s v="CENTIME : THAILAND"/>
    <n v="70"/>
    <n v="881"/>
    <n v="61670"/>
    <x v="49"/>
    <d v="2022-03-31T00:00:00"/>
    <n v="0"/>
    <x v="3"/>
    <m/>
    <x v="0"/>
    <x v="0"/>
    <x v="1"/>
    <x v="3"/>
  </r>
  <r>
    <n v="4517558406"/>
    <n v="4271870"/>
    <s v="CENTIME : THAILAND"/>
    <n v="54"/>
    <n v="664"/>
    <n v="35856"/>
    <x v="2"/>
    <d v="2022-03-31T00:00:00"/>
    <n v="32"/>
    <x v="0"/>
    <s v="OTHER"/>
    <x v="0"/>
    <x v="0"/>
    <x v="0"/>
    <x v="1"/>
  </r>
  <r>
    <n v="4516399835"/>
    <n v="1620152"/>
    <s v="CENTIME TCM"/>
    <n v="3600"/>
    <n v="585"/>
    <n v="2106000"/>
    <x v="26"/>
    <d v="2022-03-31T00:00:00"/>
    <n v="-3"/>
    <x v="2"/>
    <m/>
    <x v="0"/>
    <x v="0"/>
    <x v="1"/>
    <x v="3"/>
  </r>
  <r>
    <n v="4517155316"/>
    <n v="2958114"/>
    <s v="CENTIME : THAILAND"/>
    <n v="96"/>
    <n v="1431"/>
    <n v="137376"/>
    <x v="49"/>
    <d v="2022-03-31T00:00:00"/>
    <n v="0"/>
    <x v="3"/>
    <m/>
    <x v="0"/>
    <x v="0"/>
    <x v="1"/>
    <x v="3"/>
  </r>
  <r>
    <n v="4517262439"/>
    <n v="2752324"/>
    <s v="CENTIME : THAILAND"/>
    <n v="18"/>
    <n v="724"/>
    <n v="13032"/>
    <x v="49"/>
    <d v="2022-03-31T00:00:00"/>
    <n v="0"/>
    <x v="3"/>
    <m/>
    <x v="0"/>
    <x v="0"/>
    <x v="1"/>
    <x v="3"/>
  </r>
  <r>
    <n v="4517409967"/>
    <n v="2958114"/>
    <s v="CENTIME : THAILAND"/>
    <n v="6"/>
    <n v="845"/>
    <n v="5070"/>
    <x v="49"/>
    <d v="2022-03-31T00:00:00"/>
    <n v="0"/>
    <x v="3"/>
    <m/>
    <x v="0"/>
    <x v="0"/>
    <x v="1"/>
    <x v="3"/>
  </r>
  <r>
    <n v="4517091939"/>
    <n v="2958114"/>
    <s v="CENTIME BOSTT OCEAN INDIEN"/>
    <n v="186"/>
    <n v="732"/>
    <n v="136152"/>
    <x v="49"/>
    <d v="2022-03-31T00:00:00"/>
    <n v="0"/>
    <x v="3"/>
    <m/>
    <x v="0"/>
    <x v="0"/>
    <x v="1"/>
    <x v="3"/>
  </r>
  <r>
    <n v="4517234557"/>
    <n v="2958114"/>
    <s v="CENTIME BOSTT OCEAN INDIEN"/>
    <n v="6"/>
    <n v="647"/>
    <n v="3882"/>
    <x v="49"/>
    <d v="2022-03-31T00:00:00"/>
    <n v="0"/>
    <x v="3"/>
    <m/>
    <x v="0"/>
    <x v="0"/>
    <x v="1"/>
    <x v="3"/>
  </r>
  <r>
    <n v="4517359752"/>
    <n v="2752324"/>
    <s v="CENTIME BOSTT OCEAN INDIEN"/>
    <n v="90"/>
    <n v="548"/>
    <n v="49320"/>
    <x v="49"/>
    <d v="2022-03-31T00:00:00"/>
    <n v="0"/>
    <x v="3"/>
    <m/>
    <x v="0"/>
    <x v="0"/>
    <x v="1"/>
    <x v="3"/>
  </r>
  <r>
    <n v="4516393653"/>
    <n v="2884301"/>
    <s v="CENTIME TCM"/>
    <n v="2400"/>
    <n v="691"/>
    <n v="1658400"/>
    <x v="2"/>
    <d v="2022-03-31T00:00:00"/>
    <n v="32"/>
    <x v="1"/>
    <s v="SUPPLIER"/>
    <x v="4"/>
    <x v="0"/>
    <x v="0"/>
    <x v="1"/>
  </r>
  <r>
    <n v="4516404506"/>
    <n v="2958114"/>
    <s v="CENTIME TCM"/>
    <n v="1230"/>
    <n v="737"/>
    <n v="906510"/>
    <x v="49"/>
    <d v="2022-03-31T00:00:00"/>
    <n v="0"/>
    <x v="3"/>
    <m/>
    <x v="0"/>
    <x v="0"/>
    <x v="1"/>
    <x v="3"/>
  </r>
  <r>
    <n v="4516410212"/>
    <n v="2752324"/>
    <s v="CENTIME TCM"/>
    <n v="570"/>
    <n v="1000"/>
    <n v="570000"/>
    <x v="49"/>
    <d v="2022-03-31T00:00:00"/>
    <n v="0"/>
    <x v="3"/>
    <m/>
    <x v="0"/>
    <x v="0"/>
    <x v="1"/>
    <x v="3"/>
  </r>
  <r>
    <n v="4516411601"/>
    <n v="4062520"/>
    <s v="CENTIME TCM"/>
    <n v="84"/>
    <n v="1425"/>
    <n v="119700"/>
    <x v="2"/>
    <d v="2022-03-31T00:00:00"/>
    <n v="32"/>
    <x v="1"/>
    <s v="SUPPLIER"/>
    <x v="1"/>
    <x v="0"/>
    <x v="0"/>
    <x v="1"/>
  </r>
  <r>
    <n v="4517471124"/>
    <n v="4454506"/>
    <s v="CENTIME TCM"/>
    <n v="180"/>
    <n v="1186"/>
    <n v="213480"/>
    <x v="26"/>
    <d v="2022-03-31T00:00:00"/>
    <n v="-3"/>
    <x v="2"/>
    <m/>
    <x v="0"/>
    <x v="0"/>
    <x v="1"/>
    <x v="3"/>
  </r>
  <r>
    <n v="4517474669"/>
    <n v="4455906"/>
    <s v="CENTIME TCM"/>
    <n v="324"/>
    <n v="993"/>
    <n v="321732"/>
    <x v="44"/>
    <d v="2022-03-31T00:00:00"/>
    <n v="35"/>
    <x v="1"/>
    <s v="SUPPLIER"/>
    <x v="3"/>
    <x v="0"/>
    <x v="0"/>
    <x v="1"/>
  </r>
  <r>
    <n v="4517479274"/>
    <n v="4013305"/>
    <s v="CENTIME TCM"/>
    <n v="948"/>
    <n v="980"/>
    <n v="929040"/>
    <x v="26"/>
    <d v="2022-03-31T00:00:00"/>
    <n v="-3"/>
    <x v="2"/>
    <m/>
    <x v="0"/>
    <x v="0"/>
    <x v="1"/>
    <x v="3"/>
  </r>
  <r>
    <n v="4517110884"/>
    <n v="4287388"/>
    <s v="CENTIME : INDIA"/>
    <n v="96"/>
    <n v="493"/>
    <n v="47328"/>
    <x v="49"/>
    <d v="2022-03-31T00:00:00"/>
    <n v="0"/>
    <x v="3"/>
    <m/>
    <x v="0"/>
    <x v="0"/>
    <x v="1"/>
    <x v="3"/>
  </r>
  <r>
    <n v="4516977333"/>
    <n v="2765851"/>
    <s v="CENTIME BOSTT OCEAN INDIEN"/>
    <n v="80"/>
    <n v="1126"/>
    <n v="90080"/>
    <x v="49"/>
    <d v="2022-03-31T00:00:00"/>
    <n v="0"/>
    <x v="3"/>
    <m/>
    <x v="0"/>
    <x v="0"/>
    <x v="1"/>
    <x v="3"/>
  </r>
  <r>
    <n v="4516819743"/>
    <n v="4455280"/>
    <s v="CENTIME TCM"/>
    <n v="240"/>
    <n v="1331"/>
    <n v="319440"/>
    <x v="26"/>
    <d v="2022-03-31T00:00:00"/>
    <n v="-3"/>
    <x v="2"/>
    <m/>
    <x v="0"/>
    <x v="0"/>
    <x v="1"/>
    <x v="3"/>
  </r>
  <r>
    <n v="4516960660"/>
    <n v="4333116"/>
    <s v="CENTIME BOSTT OCEAN INDIEN"/>
    <n v="168"/>
    <n v="1094"/>
    <n v="183792"/>
    <x v="49"/>
    <d v="2022-03-31T00:00:00"/>
    <n v="0"/>
    <x v="3"/>
    <m/>
    <x v="0"/>
    <x v="0"/>
    <x v="1"/>
    <x v="3"/>
  </r>
  <r>
    <n v="4516724761"/>
    <n v="2765851"/>
    <s v="CENTIME : THAILAND"/>
    <n v="16"/>
    <n v="1317"/>
    <n v="21072"/>
    <x v="49"/>
    <d v="2022-03-31T00:00:00"/>
    <n v="0"/>
    <x v="3"/>
    <m/>
    <x v="0"/>
    <x v="0"/>
    <x v="1"/>
    <x v="3"/>
  </r>
  <r>
    <n v="4517370193"/>
    <n v="4335235"/>
    <s v="CENTIME TCM"/>
    <n v="360"/>
    <n v="1339"/>
    <n v="482040"/>
    <x v="26"/>
    <d v="2022-03-31T00:00:00"/>
    <n v="-3"/>
    <x v="2"/>
    <m/>
    <x v="0"/>
    <x v="0"/>
    <x v="1"/>
    <x v="3"/>
  </r>
  <r>
    <n v="4517417440"/>
    <n v="4455281"/>
    <s v="CENTIME CHILI"/>
    <n v="720"/>
    <n v="951"/>
    <n v="684720"/>
    <x v="49"/>
    <d v="2022-03-31T00:00:00"/>
    <n v="0"/>
    <x v="3"/>
    <m/>
    <x v="0"/>
    <x v="0"/>
    <x v="1"/>
    <x v="3"/>
  </r>
  <r>
    <n v="4517113604"/>
    <n v="4455280"/>
    <s v="CENTIME : INDIA"/>
    <n v="450"/>
    <n v="1438"/>
    <n v="647100"/>
    <x v="49"/>
    <d v="2022-03-31T00:00:00"/>
    <n v="0"/>
    <x v="3"/>
    <m/>
    <x v="0"/>
    <x v="0"/>
    <x v="1"/>
    <x v="3"/>
  </r>
  <r>
    <n v="4517346322"/>
    <n v="4013293"/>
    <s v="CENTIME TCM"/>
    <n v="105"/>
    <n v="344"/>
    <n v="36120"/>
    <x v="26"/>
    <d v="2022-03-31T00:00:00"/>
    <n v="-3"/>
    <x v="2"/>
    <m/>
    <x v="0"/>
    <x v="0"/>
    <x v="1"/>
    <x v="3"/>
  </r>
  <r>
    <n v="4517099589"/>
    <n v="2765851"/>
    <s v="CENTIME : INDIA"/>
    <n v="96"/>
    <n v="450"/>
    <n v="43200"/>
    <x v="49"/>
    <d v="2022-03-31T00:00:00"/>
    <n v="0"/>
    <x v="3"/>
    <m/>
    <x v="0"/>
    <x v="0"/>
    <x v="1"/>
    <x v="3"/>
  </r>
  <r>
    <n v="4516571643"/>
    <n v="2556834"/>
    <s v="BOOST AC"/>
    <n v="30"/>
    <n v="1384"/>
    <n v="41520"/>
    <x v="24"/>
    <d v="2022-04-01T00:00:00"/>
    <n v="-18"/>
    <x v="2"/>
    <m/>
    <x v="0"/>
    <x v="0"/>
    <x v="1"/>
    <x v="3"/>
  </r>
  <r>
    <n v="4516699878"/>
    <n v="4271870"/>
    <s v="CENTIME : THAILAND"/>
    <n v="44"/>
    <n v="1102"/>
    <n v="48488"/>
    <x v="48"/>
    <d v="2022-04-01T00:00:00"/>
    <n v="62"/>
    <x v="0"/>
    <s v="OTHER"/>
    <x v="0"/>
    <x v="0"/>
    <x v="0"/>
    <x v="2"/>
  </r>
  <r>
    <n v="4517451416"/>
    <n v="4455281"/>
    <s v="CENTIME : COLOMBIA"/>
    <n v="720"/>
    <n v="779"/>
    <n v="560880"/>
    <x v="49"/>
    <d v="2022-04-01T00:00:00"/>
    <n v="-1"/>
    <x v="3"/>
    <m/>
    <x v="0"/>
    <x v="0"/>
    <x v="1"/>
    <x v="3"/>
  </r>
  <r>
    <n v="4517273598"/>
    <n v="4451121"/>
    <s v="CENTIME TCM"/>
    <n v="805"/>
    <n v="434"/>
    <n v="349370"/>
    <x v="43"/>
    <d v="2022-04-03T00:00:00"/>
    <n v="15"/>
    <x v="0"/>
    <s v="OTHER"/>
    <x v="0"/>
    <x v="0"/>
    <x v="0"/>
    <x v="0"/>
  </r>
  <r>
    <n v="4516576973"/>
    <n v="2963896"/>
    <s v="BOOST AC"/>
    <n v="48"/>
    <n v="1209"/>
    <n v="58032"/>
    <x v="26"/>
    <d v="2022-04-03T00:00:00"/>
    <n v="-6"/>
    <x v="2"/>
    <m/>
    <x v="0"/>
    <x v="0"/>
    <x v="1"/>
    <x v="3"/>
  </r>
  <r>
    <n v="4517481813"/>
    <n v="4455281"/>
    <s v="CENTIME MEXICO"/>
    <n v="540"/>
    <n v="877"/>
    <n v="473580"/>
    <x v="23"/>
    <d v="2022-04-03T00:00:00"/>
    <n v="1"/>
    <x v="3"/>
    <m/>
    <x v="0"/>
    <x v="0"/>
    <x v="0"/>
    <x v="0"/>
  </r>
  <r>
    <n v="4517377707"/>
    <n v="2899634"/>
    <s v="CENTIME TCM"/>
    <n v="960"/>
    <n v="1058"/>
    <n v="1015680"/>
    <x v="26"/>
    <d v="2022-04-04T00:00:00"/>
    <n v="-7"/>
    <x v="2"/>
    <m/>
    <x v="0"/>
    <x v="0"/>
    <x v="1"/>
    <x v="3"/>
  </r>
  <r>
    <n v="4517381842"/>
    <n v="2899631"/>
    <s v="CENTIME TCM"/>
    <n v="960"/>
    <n v="613"/>
    <n v="588480"/>
    <x v="26"/>
    <d v="2022-04-04T00:00:00"/>
    <n v="-7"/>
    <x v="2"/>
    <m/>
    <x v="0"/>
    <x v="0"/>
    <x v="1"/>
    <x v="3"/>
  </r>
  <r>
    <n v="4517280171"/>
    <n v="2899945"/>
    <s v="CENTIME TCM"/>
    <n v="384"/>
    <n v="1485"/>
    <n v="570240"/>
    <x v="26"/>
    <d v="2022-04-04T00:00:00"/>
    <n v="-7"/>
    <x v="2"/>
    <m/>
    <x v="0"/>
    <x v="0"/>
    <x v="1"/>
    <x v="3"/>
  </r>
  <r>
    <n v="4517378636"/>
    <n v="2899478"/>
    <s v="CENTIME TCM"/>
    <n v="600"/>
    <n v="1123"/>
    <n v="673800"/>
    <x v="26"/>
    <d v="2022-04-04T00:00:00"/>
    <n v="-7"/>
    <x v="2"/>
    <m/>
    <x v="0"/>
    <x v="0"/>
    <x v="1"/>
    <x v="3"/>
  </r>
  <r>
    <n v="4517373060"/>
    <n v="2989761"/>
    <s v="CENTIME : TURQUIE"/>
    <n v="640"/>
    <n v="1022"/>
    <n v="654080"/>
    <x v="23"/>
    <d v="2022-04-04T00:00:00"/>
    <n v="0"/>
    <x v="3"/>
    <m/>
    <x v="0"/>
    <x v="0"/>
    <x v="0"/>
    <x v="0"/>
  </r>
  <r>
    <n v="4517381203"/>
    <n v="2899634"/>
    <s v="CENTIME : TURQUIE"/>
    <n v="640"/>
    <n v="1140"/>
    <n v="729600"/>
    <x v="23"/>
    <d v="2022-04-04T00:00:00"/>
    <n v="0"/>
    <x v="3"/>
    <m/>
    <x v="0"/>
    <x v="0"/>
    <x v="0"/>
    <x v="0"/>
  </r>
  <r>
    <n v="4517797939"/>
    <n v="2989761"/>
    <s v="CENTIME : TURQUIE"/>
    <n v="320"/>
    <n v="1088"/>
    <n v="348160"/>
    <x v="23"/>
    <d v="2022-04-04T00:00:00"/>
    <n v="0"/>
    <x v="3"/>
    <m/>
    <x v="0"/>
    <x v="0"/>
    <x v="0"/>
    <x v="0"/>
  </r>
  <r>
    <n v="4516566651"/>
    <n v="2899631"/>
    <s v="CENTIME : BOSTT EMEA"/>
    <n v="320"/>
    <n v="1490"/>
    <n v="476800"/>
    <x v="23"/>
    <d v="2022-04-04T00:00:00"/>
    <n v="0"/>
    <x v="3"/>
    <m/>
    <x v="0"/>
    <x v="0"/>
    <x v="0"/>
    <x v="0"/>
  </r>
  <r>
    <n v="4517377829"/>
    <n v="2989761"/>
    <s v="CENTIME TCM"/>
    <n v="1920"/>
    <n v="469"/>
    <n v="900480"/>
    <x v="23"/>
    <d v="2022-04-04T00:00:00"/>
    <n v="0"/>
    <x v="3"/>
    <m/>
    <x v="0"/>
    <x v="0"/>
    <x v="0"/>
    <x v="0"/>
  </r>
  <r>
    <n v="4517378567"/>
    <n v="2899632"/>
    <s v="CENTIME TCM"/>
    <n v="1280"/>
    <n v="1179"/>
    <n v="1509120"/>
    <x v="23"/>
    <d v="2022-04-04T00:00:00"/>
    <n v="0"/>
    <x v="3"/>
    <m/>
    <x v="0"/>
    <x v="0"/>
    <x v="0"/>
    <x v="0"/>
  </r>
  <r>
    <n v="4516659817"/>
    <n v="2903183"/>
    <s v="CENTIME : BOSTT EMEA"/>
    <n v="100"/>
    <n v="595"/>
    <n v="59500"/>
    <x v="2"/>
    <d v="2022-04-04T00:00:00"/>
    <n v="28"/>
    <x v="1"/>
    <s v="SUPPLIER"/>
    <x v="4"/>
    <x v="0"/>
    <x v="0"/>
    <x v="1"/>
  </r>
  <r>
    <n v="4516876066"/>
    <n v="2899944"/>
    <s v="CENTIME TCM"/>
    <n v="1248"/>
    <n v="1418"/>
    <n v="1769664"/>
    <x v="23"/>
    <d v="2022-04-04T00:00:00"/>
    <n v="0"/>
    <x v="3"/>
    <m/>
    <x v="0"/>
    <x v="0"/>
    <x v="0"/>
    <x v="0"/>
  </r>
  <r>
    <n v="4517280169"/>
    <n v="2899945"/>
    <s v="CENTIME TCM"/>
    <n v="3072"/>
    <n v="434"/>
    <n v="1333248"/>
    <x v="23"/>
    <d v="2022-04-04T00:00:00"/>
    <n v="0"/>
    <x v="3"/>
    <m/>
    <x v="0"/>
    <x v="0"/>
    <x v="0"/>
    <x v="0"/>
  </r>
  <r>
    <n v="4516876214"/>
    <n v="2899944"/>
    <s v="CENTIME TCM"/>
    <n v="336"/>
    <n v="478"/>
    <n v="160608"/>
    <x v="23"/>
    <d v="2022-04-04T00:00:00"/>
    <n v="0"/>
    <x v="3"/>
    <m/>
    <x v="0"/>
    <x v="0"/>
    <x v="0"/>
    <x v="0"/>
  </r>
  <r>
    <n v="4517573120"/>
    <n v="4334436"/>
    <s v="CENTIME : TURQUIE"/>
    <n v="288"/>
    <n v="1130"/>
    <n v="325440"/>
    <x v="23"/>
    <d v="2022-04-04T00:00:00"/>
    <n v="0"/>
    <x v="3"/>
    <m/>
    <x v="0"/>
    <x v="0"/>
    <x v="0"/>
    <x v="0"/>
  </r>
  <r>
    <n v="4517573123"/>
    <n v="4334436"/>
    <s v="CENTIME : TURQUIE"/>
    <n v="1184"/>
    <n v="1117"/>
    <n v="1322528"/>
    <x v="23"/>
    <d v="2022-04-04T00:00:00"/>
    <n v="0"/>
    <x v="3"/>
    <m/>
    <x v="0"/>
    <x v="0"/>
    <x v="0"/>
    <x v="0"/>
  </r>
  <r>
    <n v="4517350181"/>
    <n v="4334436"/>
    <s v="CENTIME : TURQUIE"/>
    <n v="960"/>
    <n v="598"/>
    <n v="574080"/>
    <x v="23"/>
    <d v="2022-04-04T00:00:00"/>
    <n v="0"/>
    <x v="3"/>
    <m/>
    <x v="0"/>
    <x v="0"/>
    <x v="0"/>
    <x v="0"/>
  </r>
  <r>
    <n v="4517359891"/>
    <n v="4451121"/>
    <s v="CENTIME : TURQUIE"/>
    <n v="115"/>
    <n v="1479"/>
    <n v="170085"/>
    <x v="23"/>
    <d v="2022-04-04T00:00:00"/>
    <n v="0"/>
    <x v="3"/>
    <m/>
    <x v="0"/>
    <x v="0"/>
    <x v="0"/>
    <x v="0"/>
  </r>
  <r>
    <n v="4517362411"/>
    <n v="2899478"/>
    <s v="CENTIME : TURQUIE"/>
    <n v="100"/>
    <n v="798"/>
    <n v="79800"/>
    <x v="23"/>
    <d v="2022-04-04T00:00:00"/>
    <n v="0"/>
    <x v="3"/>
    <m/>
    <x v="0"/>
    <x v="0"/>
    <x v="0"/>
    <x v="0"/>
  </r>
  <r>
    <n v="4517376033"/>
    <n v="4451121"/>
    <s v="CENTIME : TURQUIE"/>
    <n v="480"/>
    <n v="952"/>
    <n v="456960"/>
    <x v="23"/>
    <d v="2022-04-04T00:00:00"/>
    <n v="0"/>
    <x v="3"/>
    <m/>
    <x v="0"/>
    <x v="0"/>
    <x v="0"/>
    <x v="0"/>
  </r>
  <r>
    <n v="4517378719"/>
    <n v="2899475"/>
    <s v="CENTIME : TURQUIE"/>
    <n v="200"/>
    <n v="412"/>
    <n v="82400"/>
    <x v="23"/>
    <d v="2022-04-04T00:00:00"/>
    <n v="0"/>
    <x v="3"/>
    <m/>
    <x v="0"/>
    <x v="0"/>
    <x v="0"/>
    <x v="0"/>
  </r>
  <r>
    <n v="4517381843"/>
    <n v="4451134"/>
    <s v="CENTIME : TURQUIE"/>
    <n v="168"/>
    <n v="927"/>
    <n v="155736"/>
    <x v="23"/>
    <d v="2022-04-04T00:00:00"/>
    <n v="0"/>
    <x v="3"/>
    <m/>
    <x v="0"/>
    <x v="0"/>
    <x v="0"/>
    <x v="0"/>
  </r>
  <r>
    <n v="4517384564"/>
    <n v="2903183"/>
    <s v="CENTIME : TURQUIE"/>
    <n v="220"/>
    <n v="1028"/>
    <n v="226160"/>
    <x v="15"/>
    <d v="2022-04-04T00:00:00"/>
    <n v="21"/>
    <x v="1"/>
    <s v="SUPPLIER"/>
    <x v="4"/>
    <x v="0"/>
    <x v="0"/>
    <x v="0"/>
  </r>
  <r>
    <n v="4517402068"/>
    <n v="4451134"/>
    <s v="CENTIME : TURQUIE"/>
    <n v="40"/>
    <n v="468"/>
    <n v="18720"/>
    <x v="23"/>
    <d v="2022-04-04T00:00:00"/>
    <n v="0"/>
    <x v="3"/>
    <m/>
    <x v="0"/>
    <x v="0"/>
    <x v="0"/>
    <x v="0"/>
  </r>
  <r>
    <n v="4517407544"/>
    <n v="4334436"/>
    <s v="CENTIME : TURQUIE"/>
    <n v="240"/>
    <n v="413"/>
    <n v="99120"/>
    <x v="23"/>
    <d v="2022-04-04T00:00:00"/>
    <n v="0"/>
    <x v="3"/>
    <m/>
    <x v="0"/>
    <x v="0"/>
    <x v="0"/>
    <x v="0"/>
  </r>
  <r>
    <n v="4517573114"/>
    <n v="4334436"/>
    <s v="CENTIME : BOSTT EMEA"/>
    <n v="256"/>
    <n v="783"/>
    <n v="200448"/>
    <x v="23"/>
    <d v="2022-04-04T00:00:00"/>
    <n v="0"/>
    <x v="3"/>
    <m/>
    <x v="0"/>
    <x v="0"/>
    <x v="0"/>
    <x v="0"/>
  </r>
  <r>
    <n v="4517573115"/>
    <n v="4334436"/>
    <s v="CENTIME : BOSTT EMEA"/>
    <n v="736"/>
    <n v="1309"/>
    <n v="963424"/>
    <x v="23"/>
    <d v="2022-04-04T00:00:00"/>
    <n v="0"/>
    <x v="3"/>
    <m/>
    <x v="0"/>
    <x v="0"/>
    <x v="0"/>
    <x v="0"/>
  </r>
  <r>
    <n v="4517573119"/>
    <n v="4334436"/>
    <s v="CENTIME : BOSTT EMEA"/>
    <n v="352"/>
    <n v="1330"/>
    <n v="468160"/>
    <x v="23"/>
    <d v="2022-04-04T00:00:00"/>
    <n v="0"/>
    <x v="3"/>
    <m/>
    <x v="0"/>
    <x v="0"/>
    <x v="0"/>
    <x v="0"/>
  </r>
  <r>
    <n v="4517351814"/>
    <n v="2899475"/>
    <s v="CENTIME TCM"/>
    <n v="1700"/>
    <n v="965"/>
    <n v="1640500"/>
    <x v="23"/>
    <d v="2022-04-04T00:00:00"/>
    <n v="0"/>
    <x v="3"/>
    <m/>
    <x v="0"/>
    <x v="0"/>
    <x v="0"/>
    <x v="0"/>
  </r>
  <r>
    <n v="4517376873"/>
    <n v="4334436"/>
    <s v="CENTIME : BOSTT EMEA"/>
    <n v="1024"/>
    <n v="1051"/>
    <n v="1076224"/>
    <x v="23"/>
    <d v="2022-04-04T00:00:00"/>
    <n v="0"/>
    <x v="3"/>
    <m/>
    <x v="0"/>
    <x v="0"/>
    <x v="0"/>
    <x v="0"/>
  </r>
  <r>
    <n v="4517742268"/>
    <n v="2903189"/>
    <s v="CENTIME TCM"/>
    <n v="2220"/>
    <n v="1190"/>
    <n v="2641800"/>
    <x v="23"/>
    <d v="2022-04-04T00:00:00"/>
    <n v="0"/>
    <x v="3"/>
    <m/>
    <x v="0"/>
    <x v="0"/>
    <x v="0"/>
    <x v="0"/>
  </r>
  <r>
    <n v="4517493099"/>
    <n v="4334436"/>
    <s v="CENTIME TCM"/>
    <n v="624"/>
    <n v="778"/>
    <n v="485472"/>
    <x v="52"/>
    <d v="2022-04-04T00:00:00"/>
    <n v="3"/>
    <x v="3"/>
    <m/>
    <x v="0"/>
    <x v="0"/>
    <x v="0"/>
    <x v="0"/>
  </r>
  <r>
    <n v="4517531384"/>
    <n v="4334436"/>
    <s v="CENTIME TCM"/>
    <n v="592"/>
    <n v="1094"/>
    <n v="647648"/>
    <x v="43"/>
    <d v="2022-04-04T00:00:00"/>
    <n v="14"/>
    <x v="1"/>
    <s v="SUPPLIER"/>
    <x v="4"/>
    <x v="0"/>
    <x v="0"/>
    <x v="0"/>
  </r>
  <r>
    <n v="4517792651"/>
    <n v="4451134"/>
    <s v="CENTIME : TURQUIE"/>
    <n v="92"/>
    <n v="1245"/>
    <n v="114540"/>
    <x v="23"/>
    <d v="2022-04-04T00:00:00"/>
    <n v="0"/>
    <x v="3"/>
    <s v="OTHER"/>
    <x v="0"/>
    <x v="0"/>
    <x v="0"/>
    <x v="0"/>
  </r>
  <r>
    <n v="4517573113"/>
    <n v="4334436"/>
    <s v="CENTIME : BOSTT EMEA"/>
    <n v="1408"/>
    <n v="1369"/>
    <n v="1927552"/>
    <x v="2"/>
    <d v="2022-04-04T00:00:00"/>
    <n v="28"/>
    <x v="0"/>
    <s v="OTHER"/>
    <x v="0"/>
    <x v="0"/>
    <x v="0"/>
    <x v="1"/>
  </r>
  <r>
    <n v="4517573116"/>
    <n v="4334436"/>
    <s v="CENTIME : BOSTT EMEA"/>
    <n v="304"/>
    <n v="466"/>
    <n v="141664"/>
    <x v="2"/>
    <d v="2022-04-04T00:00:00"/>
    <n v="28"/>
    <x v="0"/>
    <s v="OTHER"/>
    <x v="0"/>
    <x v="0"/>
    <x v="0"/>
    <x v="1"/>
  </r>
  <r>
    <n v="4517372329"/>
    <n v="4451121"/>
    <s v="CENTIME : BOSTT EMEA"/>
    <n v="255"/>
    <n v="1277"/>
    <n v="325635"/>
    <x v="23"/>
    <d v="2022-04-04T00:00:00"/>
    <n v="0"/>
    <x v="3"/>
    <s v="OTHER"/>
    <x v="0"/>
    <x v="0"/>
    <x v="0"/>
    <x v="0"/>
  </r>
  <r>
    <n v="4517870875"/>
    <n v="2899945"/>
    <s v="CENTIME TCM"/>
    <n v="3024"/>
    <n v="1461"/>
    <n v="4418064"/>
    <x v="0"/>
    <d v="2022-04-04T00:00:00"/>
    <n v="7"/>
    <x v="0"/>
    <s v="OTHER"/>
    <x v="0"/>
    <x v="0"/>
    <x v="0"/>
    <x v="0"/>
  </r>
  <r>
    <n v="5501187730"/>
    <n v="2461389"/>
    <s v="CENTIME: BRESIL"/>
    <n v="200"/>
    <n v="957"/>
    <n v="191400"/>
    <x v="26"/>
    <d v="2022-04-04T00:00:00"/>
    <n v="-7"/>
    <x v="2"/>
    <m/>
    <x v="0"/>
    <x v="0"/>
    <x v="1"/>
    <x v="3"/>
  </r>
  <r>
    <n v="4516671415"/>
    <n v="2461389"/>
    <s v="CENTIME : BOSTT AMERICA"/>
    <n v="200"/>
    <n v="870"/>
    <n v="174000"/>
    <x v="0"/>
    <d v="2022-04-04T00:00:00"/>
    <n v="7"/>
    <x v="0"/>
    <s v="OTHER"/>
    <x v="0"/>
    <x v="0"/>
    <x v="0"/>
    <x v="0"/>
  </r>
  <r>
    <n v="4517766272"/>
    <n v="2467687"/>
    <s v="CENTIME TCM"/>
    <n v="3000"/>
    <n v="1286"/>
    <n v="3858000"/>
    <x v="26"/>
    <d v="2022-04-04T00:00:00"/>
    <n v="-7"/>
    <x v="2"/>
    <m/>
    <x v="0"/>
    <x v="0"/>
    <x v="1"/>
    <x v="3"/>
  </r>
  <r>
    <n v="4516500989"/>
    <n v="4327058"/>
    <s v="BOOST AC"/>
    <n v="27"/>
    <n v="373"/>
    <n v="10071"/>
    <x v="0"/>
    <d v="2022-04-04T00:00:00"/>
    <n v="7"/>
    <x v="0"/>
    <s v="OTHER"/>
    <x v="0"/>
    <x v="0"/>
    <x v="0"/>
    <x v="0"/>
  </r>
  <r>
    <n v="4516518693"/>
    <n v="2467687"/>
    <s v="BOOST AC"/>
    <n v="180"/>
    <n v="703"/>
    <n v="126540"/>
    <x v="0"/>
    <d v="2022-04-04T00:00:00"/>
    <n v="7"/>
    <x v="0"/>
    <s v="OTHER"/>
    <x v="0"/>
    <x v="0"/>
    <x v="0"/>
    <x v="0"/>
  </r>
  <r>
    <n v="4516523883"/>
    <n v="2758193"/>
    <s v="BOOST AC"/>
    <n v="132"/>
    <n v="917"/>
    <n v="121044"/>
    <x v="0"/>
    <d v="2022-04-04T00:00:00"/>
    <n v="7"/>
    <x v="0"/>
    <s v="OTHER"/>
    <x v="0"/>
    <x v="0"/>
    <x v="0"/>
    <x v="0"/>
  </r>
  <r>
    <n v="4517061124"/>
    <n v="2758193"/>
    <s v="CENTIME : TURQUIE"/>
    <n v="480"/>
    <n v="739"/>
    <n v="354720"/>
    <x v="23"/>
    <d v="2022-04-04T00:00:00"/>
    <n v="0"/>
    <x v="3"/>
    <m/>
    <x v="0"/>
    <x v="0"/>
    <x v="0"/>
    <x v="0"/>
  </r>
  <r>
    <n v="4517163886"/>
    <n v="2758193"/>
    <s v="CENTIME : TURQUIE"/>
    <n v="99"/>
    <n v="799"/>
    <n v="79101"/>
    <x v="23"/>
    <d v="2022-04-04T00:00:00"/>
    <n v="0"/>
    <x v="3"/>
    <m/>
    <x v="0"/>
    <x v="0"/>
    <x v="0"/>
    <x v="0"/>
  </r>
  <r>
    <n v="4517733834"/>
    <n v="2758193"/>
    <s v="CENTIME : TURQUIE"/>
    <n v="309"/>
    <n v="344"/>
    <n v="106296"/>
    <x v="23"/>
    <d v="2022-04-04T00:00:00"/>
    <n v="0"/>
    <x v="3"/>
    <m/>
    <x v="0"/>
    <x v="0"/>
    <x v="0"/>
    <x v="0"/>
  </r>
  <r>
    <n v="4516528667"/>
    <n v="4271870"/>
    <s v="BOOST AC"/>
    <n v="8"/>
    <n v="812"/>
    <n v="6496"/>
    <x v="40"/>
    <d v="2022-04-04T00:00:00"/>
    <n v="49"/>
    <x v="0"/>
    <s v="OTHER"/>
    <x v="0"/>
    <x v="0"/>
    <x v="0"/>
    <x v="1"/>
  </r>
  <r>
    <n v="4517142810"/>
    <n v="4271870"/>
    <s v="CENTIME : TURQUIE"/>
    <n v="288"/>
    <n v="329"/>
    <n v="94752"/>
    <x v="6"/>
    <d v="2022-04-04T00:00:00"/>
    <n v="63"/>
    <x v="0"/>
    <s v="OTHER"/>
    <x v="0"/>
    <x v="0"/>
    <x v="0"/>
    <x v="2"/>
  </r>
  <r>
    <n v="4516958141"/>
    <n v="2884301"/>
    <s v="CENTIME TCM"/>
    <n v="1200"/>
    <n v="1122"/>
    <n v="1346400"/>
    <x v="19"/>
    <d v="2022-04-04T00:00:00"/>
    <n v="-11"/>
    <x v="2"/>
    <m/>
    <x v="0"/>
    <x v="0"/>
    <x v="1"/>
    <x v="3"/>
  </r>
  <r>
    <n v="4516523517"/>
    <n v="2958114"/>
    <s v="BOOST AC"/>
    <n v="60"/>
    <n v="922"/>
    <n v="55320"/>
    <x v="26"/>
    <d v="2022-04-04T00:00:00"/>
    <n v="-7"/>
    <x v="2"/>
    <m/>
    <x v="0"/>
    <x v="0"/>
    <x v="1"/>
    <x v="3"/>
  </r>
  <r>
    <n v="4516640549"/>
    <n v="2884301"/>
    <s v="CENTIME : BOSTT EMEA"/>
    <n v="225"/>
    <n v="473"/>
    <n v="106425"/>
    <x v="2"/>
    <d v="2022-04-04T00:00:00"/>
    <n v="28"/>
    <x v="1"/>
    <s v="SUPPLIER"/>
    <x v="4"/>
    <x v="0"/>
    <x v="0"/>
    <x v="1"/>
  </r>
  <r>
    <n v="4516970301"/>
    <n v="4062520"/>
    <s v="CENTIME TCM"/>
    <n v="48"/>
    <n v="649"/>
    <n v="31152"/>
    <x v="2"/>
    <d v="2022-04-04T00:00:00"/>
    <n v="28"/>
    <x v="1"/>
    <s v="SUPPLIER"/>
    <x v="1"/>
    <x v="0"/>
    <x v="0"/>
    <x v="1"/>
  </r>
  <r>
    <n v="4516972593"/>
    <n v="2752324"/>
    <s v="CENTIME TCM"/>
    <n v="192"/>
    <n v="531"/>
    <n v="101952"/>
    <x v="23"/>
    <d v="2022-04-04T00:00:00"/>
    <n v="0"/>
    <x v="3"/>
    <m/>
    <x v="0"/>
    <x v="0"/>
    <x v="0"/>
    <x v="0"/>
  </r>
  <r>
    <n v="4517035545"/>
    <n v="2752324"/>
    <s v="CENTIME TCM"/>
    <n v="30"/>
    <n v="770"/>
    <n v="23100"/>
    <x v="23"/>
    <d v="2022-04-04T00:00:00"/>
    <n v="0"/>
    <x v="3"/>
    <m/>
    <x v="0"/>
    <x v="0"/>
    <x v="0"/>
    <x v="0"/>
  </r>
  <r>
    <n v="4516747402"/>
    <n v="4492204"/>
    <s v="CENTIME : TURQUIE"/>
    <n v="48"/>
    <n v="1183"/>
    <n v="56784"/>
    <x v="15"/>
    <d v="2022-04-04T00:00:00"/>
    <n v="21"/>
    <x v="1"/>
    <s v="SUPPLIER"/>
    <x v="4"/>
    <x v="0"/>
    <x v="0"/>
    <x v="0"/>
  </r>
  <r>
    <n v="4517142809"/>
    <n v="2884301"/>
    <s v="CENTIME : TURQUIE"/>
    <n v="645"/>
    <n v="870"/>
    <n v="561150"/>
    <x v="7"/>
    <d v="2022-04-04T00:00:00"/>
    <n v="42"/>
    <x v="1"/>
    <s v="SUPPLIER"/>
    <x v="4"/>
    <x v="0"/>
    <x v="0"/>
    <x v="1"/>
  </r>
  <r>
    <n v="4517155032"/>
    <n v="4492204"/>
    <s v="CENTIME : TURQUIE"/>
    <n v="180"/>
    <n v="665"/>
    <n v="119700"/>
    <x v="23"/>
    <d v="2022-04-04T00:00:00"/>
    <n v="0"/>
    <x v="3"/>
    <m/>
    <x v="0"/>
    <x v="0"/>
    <x v="0"/>
    <x v="0"/>
  </r>
  <r>
    <n v="4517158416"/>
    <n v="1620152"/>
    <s v="CENTIME : BOSTT EMEA"/>
    <n v="342"/>
    <n v="1236"/>
    <n v="422712"/>
    <x v="23"/>
    <d v="2022-04-04T00:00:00"/>
    <n v="0"/>
    <x v="3"/>
    <m/>
    <x v="0"/>
    <x v="0"/>
    <x v="0"/>
    <x v="0"/>
  </r>
  <r>
    <n v="4517729846"/>
    <n v="4403290"/>
    <s v="CENTIME : BOSTT EMEA"/>
    <n v="104"/>
    <n v="549"/>
    <n v="57096"/>
    <x v="2"/>
    <d v="2022-04-04T00:00:00"/>
    <n v="28"/>
    <x v="1"/>
    <s v="SUPPLIER"/>
    <x v="4"/>
    <x v="0"/>
    <x v="0"/>
    <x v="1"/>
  </r>
  <r>
    <n v="4516971450"/>
    <n v="4403290"/>
    <s v="CENTIME TCM"/>
    <n v="480"/>
    <n v="1177"/>
    <n v="564960"/>
    <x v="15"/>
    <d v="2022-04-04T00:00:00"/>
    <n v="21"/>
    <x v="0"/>
    <s v="OTHER"/>
    <x v="0"/>
    <x v="0"/>
    <x v="0"/>
    <x v="0"/>
  </r>
  <r>
    <n v="4517381533"/>
    <n v="2779823"/>
    <s v="CENTIME TCM"/>
    <n v="6390"/>
    <n v="819"/>
    <n v="5233410"/>
    <x v="23"/>
    <d v="2022-04-04T00:00:00"/>
    <n v="0"/>
    <x v="3"/>
    <m/>
    <x v="0"/>
    <x v="0"/>
    <x v="0"/>
    <x v="0"/>
  </r>
  <r>
    <n v="4517810668"/>
    <n v="2779817"/>
    <s v="CENTIME : BOSTT EMEA"/>
    <n v="2520"/>
    <n v="393"/>
    <n v="990360"/>
    <x v="2"/>
    <d v="2022-04-04T00:00:00"/>
    <n v="28"/>
    <x v="0"/>
    <s v="OTHER"/>
    <x v="0"/>
    <x v="0"/>
    <x v="0"/>
    <x v="1"/>
  </r>
  <r>
    <n v="4517472167"/>
    <n v="4333116"/>
    <s v="CENTIME TCM"/>
    <n v="210"/>
    <n v="567"/>
    <n v="119070"/>
    <x v="23"/>
    <d v="2022-04-04T00:00:00"/>
    <n v="0"/>
    <x v="3"/>
    <m/>
    <x v="0"/>
    <x v="0"/>
    <x v="0"/>
    <x v="0"/>
  </r>
  <r>
    <n v="4517400908"/>
    <n v="4455299"/>
    <s v="CENTIME TCM"/>
    <n v="405"/>
    <n v="1065"/>
    <n v="431325"/>
    <x v="23"/>
    <d v="2022-04-04T00:00:00"/>
    <n v="0"/>
    <x v="3"/>
    <m/>
    <x v="0"/>
    <x v="0"/>
    <x v="0"/>
    <x v="0"/>
  </r>
  <r>
    <n v="4517769929"/>
    <n v="4333113"/>
    <s v="CENTIME : BOSTT EMEA"/>
    <n v="4704"/>
    <n v="509"/>
    <n v="2394336"/>
    <x v="23"/>
    <d v="2022-04-04T00:00:00"/>
    <n v="0"/>
    <x v="3"/>
    <m/>
    <x v="0"/>
    <x v="0"/>
    <x v="0"/>
    <x v="0"/>
  </r>
  <r>
    <n v="4517809404"/>
    <n v="4333116"/>
    <s v="CENTIME : TURQUIE"/>
    <n v="1974"/>
    <n v="1340"/>
    <n v="2645160"/>
    <x v="15"/>
    <d v="2022-04-04T00:00:00"/>
    <n v="21"/>
    <x v="0"/>
    <s v="OTHER"/>
    <x v="0"/>
    <x v="0"/>
    <x v="0"/>
    <x v="0"/>
  </r>
  <r>
    <n v="4517376580"/>
    <n v="4454506"/>
    <s v="CENTIME : BOSTT EMEA"/>
    <n v="1710"/>
    <n v="705"/>
    <n v="1205550"/>
    <x v="4"/>
    <d v="2022-04-04T00:00:00"/>
    <n v="56"/>
    <x v="1"/>
    <s v="SUPPLIER"/>
    <x v="3"/>
    <x v="0"/>
    <x v="0"/>
    <x v="1"/>
  </r>
  <r>
    <n v="4517400909"/>
    <n v="4333116"/>
    <s v="CENTIME TCM"/>
    <n v="2037"/>
    <n v="597"/>
    <n v="1216089"/>
    <x v="23"/>
    <d v="2022-04-04T00:00:00"/>
    <n v="0"/>
    <x v="3"/>
    <m/>
    <x v="0"/>
    <x v="0"/>
    <x v="0"/>
    <x v="0"/>
  </r>
  <r>
    <n v="4517753095"/>
    <n v="4455281"/>
    <s v="CENTIME : BOSTT EMEA"/>
    <n v="2430"/>
    <n v="886"/>
    <n v="2152980"/>
    <x v="23"/>
    <d v="2022-04-04T00:00:00"/>
    <n v="0"/>
    <x v="3"/>
    <m/>
    <x v="0"/>
    <x v="0"/>
    <x v="0"/>
    <x v="0"/>
  </r>
  <r>
    <n v="4517469649"/>
    <n v="4013305"/>
    <s v="CENTIME TCM"/>
    <n v="288"/>
    <n v="621"/>
    <n v="178848"/>
    <x v="23"/>
    <d v="2022-04-04T00:00:00"/>
    <n v="0"/>
    <x v="3"/>
    <m/>
    <x v="0"/>
    <x v="0"/>
    <x v="0"/>
    <x v="0"/>
  </r>
  <r>
    <n v="4517383997"/>
    <n v="2765851"/>
    <s v="CENTIME : TURQUIE"/>
    <n v="128"/>
    <n v="694"/>
    <n v="88832"/>
    <x v="23"/>
    <d v="2022-04-04T00:00:00"/>
    <n v="0"/>
    <x v="3"/>
    <m/>
    <x v="0"/>
    <x v="0"/>
    <x v="0"/>
    <x v="0"/>
  </r>
  <r>
    <n v="4516629465"/>
    <n v="2779817"/>
    <s v="CENTIME : BOSTT EMEA"/>
    <n v="2070"/>
    <n v="873"/>
    <n v="1807110"/>
    <x v="23"/>
    <d v="2022-04-04T00:00:00"/>
    <n v="0"/>
    <x v="3"/>
    <m/>
    <x v="0"/>
    <x v="0"/>
    <x v="0"/>
    <x v="0"/>
  </r>
  <r>
    <n v="5501184143"/>
    <n v="2778179"/>
    <s v="CENTIME: BRESIL"/>
    <n v="240"/>
    <n v="1420"/>
    <n v="340800"/>
    <x v="26"/>
    <d v="2022-04-04T00:00:00"/>
    <n v="-7"/>
    <x v="2"/>
    <m/>
    <x v="0"/>
    <x v="0"/>
    <x v="1"/>
    <x v="3"/>
  </r>
  <r>
    <n v="4517454282"/>
    <n v="4333116"/>
    <s v="CENTIME : TURQUIE"/>
    <n v="1638"/>
    <n v="1495"/>
    <n v="2448810"/>
    <x v="23"/>
    <d v="2022-04-04T00:00:00"/>
    <n v="0"/>
    <x v="3"/>
    <m/>
    <x v="0"/>
    <x v="0"/>
    <x v="0"/>
    <x v="0"/>
  </r>
  <r>
    <n v="4517379385"/>
    <n v="4335235"/>
    <s v="CENTIME TCM"/>
    <n v="360"/>
    <n v="400"/>
    <n v="144000"/>
    <x v="15"/>
    <d v="2022-04-04T00:00:00"/>
    <n v="21"/>
    <x v="1"/>
    <s v="SUPPLIER"/>
    <x v="2"/>
    <x v="0"/>
    <x v="0"/>
    <x v="0"/>
  </r>
  <r>
    <n v="4517613773"/>
    <n v="4333113"/>
    <s v="CENTIME : TURQUIE"/>
    <n v="399"/>
    <n v="983"/>
    <n v="392217"/>
    <x v="23"/>
    <d v="2022-04-04T00:00:00"/>
    <n v="0"/>
    <x v="3"/>
    <m/>
    <x v="0"/>
    <x v="0"/>
    <x v="0"/>
    <x v="0"/>
  </r>
  <r>
    <n v="4517382765"/>
    <n v="2663481"/>
    <s v="CENTIME : BOSTT EMEA"/>
    <n v="1065"/>
    <n v="778"/>
    <n v="828570"/>
    <x v="23"/>
    <d v="2022-04-04T00:00:00"/>
    <n v="0"/>
    <x v="3"/>
    <m/>
    <x v="0"/>
    <x v="0"/>
    <x v="0"/>
    <x v="0"/>
  </r>
  <r>
    <n v="4517361339"/>
    <n v="4333116"/>
    <s v="CENTIME : BOSTT EMEA"/>
    <n v="3717"/>
    <n v="1105"/>
    <n v="4107285"/>
    <x v="2"/>
    <d v="2022-04-04T00:00:00"/>
    <n v="28"/>
    <x v="0"/>
    <s v="OTHER"/>
    <x v="0"/>
    <x v="0"/>
    <x v="0"/>
    <x v="1"/>
  </r>
  <r>
    <n v="4517386366"/>
    <n v="4455298"/>
    <s v="CENTIME TCM"/>
    <n v="240"/>
    <n v="1021"/>
    <n v="245040"/>
    <x v="23"/>
    <d v="2022-04-04T00:00:00"/>
    <n v="0"/>
    <x v="3"/>
    <m/>
    <x v="0"/>
    <x v="0"/>
    <x v="0"/>
    <x v="0"/>
  </r>
  <r>
    <n v="4517343065"/>
    <n v="2779823"/>
    <s v="CENTIME : BOSTT EMEA"/>
    <n v="2610"/>
    <n v="1048"/>
    <n v="2735280"/>
    <x v="23"/>
    <d v="2022-04-04T00:00:00"/>
    <n v="0"/>
    <x v="3"/>
    <m/>
    <x v="0"/>
    <x v="0"/>
    <x v="0"/>
    <x v="0"/>
  </r>
  <r>
    <n v="4517376291"/>
    <n v="4455281"/>
    <s v="CENTIME : BOSTT EMEA"/>
    <n v="720"/>
    <n v="1161"/>
    <n v="835920"/>
    <x v="23"/>
    <d v="2022-04-04T00:00:00"/>
    <n v="0"/>
    <x v="3"/>
    <m/>
    <x v="0"/>
    <x v="0"/>
    <x v="0"/>
    <x v="0"/>
  </r>
  <r>
    <n v="4517382794"/>
    <n v="4454507"/>
    <s v="CENTIME : BOSTT EMEA"/>
    <n v="3600"/>
    <n v="1100"/>
    <n v="3960000"/>
    <x v="2"/>
    <d v="2022-04-04T00:00:00"/>
    <n v="28"/>
    <x v="0"/>
    <s v="OTHER"/>
    <x v="0"/>
    <x v="0"/>
    <x v="0"/>
    <x v="1"/>
  </r>
  <r>
    <n v="4517509565"/>
    <n v="4333116"/>
    <s v="CENTIME TCM"/>
    <n v="168"/>
    <n v="1112"/>
    <n v="186816"/>
    <x v="23"/>
    <d v="2022-04-04T00:00:00"/>
    <n v="0"/>
    <x v="3"/>
    <m/>
    <x v="0"/>
    <x v="0"/>
    <x v="0"/>
    <x v="0"/>
  </r>
  <r>
    <n v="4517797335"/>
    <n v="4455281"/>
    <s v="CENTIME : BOSTT EMEA"/>
    <n v="630"/>
    <n v="439"/>
    <n v="276570"/>
    <x v="23"/>
    <d v="2022-04-04T00:00:00"/>
    <n v="0"/>
    <x v="3"/>
    <m/>
    <x v="0"/>
    <x v="0"/>
    <x v="0"/>
    <x v="0"/>
  </r>
  <r>
    <n v="4517371473"/>
    <n v="2765851"/>
    <s v="CENTIME : BOSTT EMEA"/>
    <n v="32"/>
    <n v="1206"/>
    <n v="38592"/>
    <x v="23"/>
    <d v="2022-04-04T00:00:00"/>
    <n v="0"/>
    <x v="3"/>
    <m/>
    <x v="0"/>
    <x v="0"/>
    <x v="0"/>
    <x v="0"/>
  </r>
  <r>
    <n v="4517378699"/>
    <n v="4333114"/>
    <s v="CENTIME : TURQUIE"/>
    <n v="273"/>
    <n v="1487"/>
    <n v="405951"/>
    <x v="23"/>
    <d v="2022-04-04T00:00:00"/>
    <n v="0"/>
    <x v="3"/>
    <m/>
    <x v="0"/>
    <x v="0"/>
    <x v="0"/>
    <x v="0"/>
  </r>
  <r>
    <n v="4516971905"/>
    <n v="2044651"/>
    <s v="CENTIME TCM"/>
    <n v="108000"/>
    <n v="1328"/>
    <n v="143424000"/>
    <x v="24"/>
    <d v="2022-04-04T00:00:00"/>
    <n v="-21"/>
    <x v="2"/>
    <m/>
    <x v="0"/>
    <x v="0"/>
    <x v="1"/>
    <x v="3"/>
  </r>
  <r>
    <n v="4517474113"/>
    <n v="2663481"/>
    <s v="CENTIME TCM"/>
    <n v="4680"/>
    <n v="1218"/>
    <n v="5700240"/>
    <x v="34"/>
    <d v="2022-04-04T00:00:00"/>
    <n v="-14"/>
    <x v="2"/>
    <m/>
    <x v="0"/>
    <x v="0"/>
    <x v="1"/>
    <x v="3"/>
  </r>
  <r>
    <n v="4517359163"/>
    <n v="4333116"/>
    <s v="CENTIME TCM"/>
    <n v="105"/>
    <n v="1365"/>
    <n v="143325"/>
    <x v="23"/>
    <d v="2022-04-04T00:00:00"/>
    <n v="0"/>
    <x v="3"/>
    <m/>
    <x v="0"/>
    <x v="0"/>
    <x v="0"/>
    <x v="0"/>
  </r>
  <r>
    <n v="4517464986"/>
    <n v="4013293"/>
    <s v="CENTIME TCM"/>
    <n v="225"/>
    <n v="993"/>
    <n v="223425"/>
    <x v="23"/>
    <d v="2022-04-04T00:00:00"/>
    <n v="0"/>
    <x v="3"/>
    <m/>
    <x v="0"/>
    <x v="0"/>
    <x v="0"/>
    <x v="0"/>
  </r>
  <r>
    <n v="4517414359"/>
    <n v="4455299"/>
    <s v="CENTIME TCM"/>
    <n v="375"/>
    <n v="393"/>
    <n v="147375"/>
    <x v="15"/>
    <d v="2022-04-04T00:00:00"/>
    <n v="21"/>
    <x v="0"/>
    <s v="OTHER"/>
    <x v="0"/>
    <x v="0"/>
    <x v="0"/>
    <x v="0"/>
  </r>
  <r>
    <n v="4516672937"/>
    <n v="2765851"/>
    <s v="CENTIME : BOSTT AMERICA"/>
    <n v="64"/>
    <n v="995"/>
    <n v="63680"/>
    <x v="0"/>
    <d v="2022-04-04T00:00:00"/>
    <n v="7"/>
    <x v="0"/>
    <s v="OTHER"/>
    <x v="0"/>
    <x v="0"/>
    <x v="0"/>
    <x v="0"/>
  </r>
  <r>
    <n v="4517457957"/>
    <n v="2487061"/>
    <s v="CENTIME TCM"/>
    <n v="2520"/>
    <n v="912"/>
    <n v="2298240"/>
    <x v="23"/>
    <d v="2022-04-04T00:00:00"/>
    <n v="0"/>
    <x v="3"/>
    <m/>
    <x v="0"/>
    <x v="0"/>
    <x v="0"/>
    <x v="0"/>
  </r>
  <r>
    <n v="4517370068"/>
    <n v="2779817"/>
    <s v="CENTIME : BOSTT EMEA"/>
    <n v="1530"/>
    <n v="508"/>
    <n v="777240"/>
    <x v="23"/>
    <d v="2022-04-04T00:00:00"/>
    <n v="0"/>
    <x v="3"/>
    <m/>
    <x v="0"/>
    <x v="0"/>
    <x v="0"/>
    <x v="0"/>
  </r>
  <r>
    <n v="4517371094"/>
    <n v="4455280"/>
    <s v="CENTIME TCM"/>
    <n v="900"/>
    <n v="508"/>
    <n v="457200"/>
    <x v="23"/>
    <d v="2022-04-04T00:00:00"/>
    <n v="0"/>
    <x v="3"/>
    <m/>
    <x v="0"/>
    <x v="0"/>
    <x v="0"/>
    <x v="0"/>
  </r>
  <r>
    <n v="4517765940"/>
    <n v="4454507"/>
    <s v="CENTIME : BOSTT EMEA"/>
    <n v="3780"/>
    <n v="667"/>
    <n v="2521260"/>
    <x v="2"/>
    <d v="2022-04-04T00:00:00"/>
    <n v="28"/>
    <x v="0"/>
    <s v="OTHER"/>
    <x v="0"/>
    <x v="0"/>
    <x v="0"/>
    <x v="1"/>
  </r>
  <r>
    <n v="4517368191"/>
    <n v="2779817"/>
    <s v="CENTIME TCM"/>
    <n v="2250"/>
    <n v="476"/>
    <n v="1071000"/>
    <x v="43"/>
    <d v="2022-04-04T00:00:00"/>
    <n v="14"/>
    <x v="1"/>
    <s v="SUPPLIER"/>
    <x v="2"/>
    <x v="0"/>
    <x v="0"/>
    <x v="0"/>
  </r>
  <r>
    <n v="4517790037"/>
    <n v="4454507"/>
    <s v="CENTIME : BOSTT EMEA"/>
    <n v="540"/>
    <n v="1341"/>
    <n v="724140"/>
    <x v="2"/>
    <d v="2022-04-04T00:00:00"/>
    <n v="28"/>
    <x v="0"/>
    <s v="OTHER"/>
    <x v="0"/>
    <x v="0"/>
    <x v="0"/>
    <x v="1"/>
  </r>
  <r>
    <n v="4517617244"/>
    <n v="4333116"/>
    <s v="CENTIME : TURQUIE"/>
    <n v="2646"/>
    <n v="705"/>
    <n v="1865430"/>
    <x v="15"/>
    <d v="2022-04-04T00:00:00"/>
    <n v="21"/>
    <x v="1"/>
    <s v="SUPPLIER"/>
    <x v="3"/>
    <x v="0"/>
    <x v="0"/>
    <x v="0"/>
  </r>
  <r>
    <n v="4517370346"/>
    <n v="4333116"/>
    <s v="CENTIME : BOSTT EMEA"/>
    <n v="252"/>
    <n v="1248"/>
    <n v="314496"/>
    <x v="23"/>
    <d v="2022-04-04T00:00:00"/>
    <n v="0"/>
    <x v="3"/>
    <m/>
    <x v="0"/>
    <x v="0"/>
    <x v="0"/>
    <x v="0"/>
  </r>
  <r>
    <n v="4516426570"/>
    <n v="2899945"/>
    <s v="CENTIME TCM"/>
    <n v="2112"/>
    <n v="578"/>
    <n v="1220736"/>
    <x v="26"/>
    <d v="2022-04-05T00:00:00"/>
    <n v="-8"/>
    <x v="2"/>
    <m/>
    <x v="0"/>
    <x v="0"/>
    <x v="1"/>
    <x v="3"/>
  </r>
  <r>
    <n v="4516691373"/>
    <n v="4334436"/>
    <s v="CENTIME : BOSTT EMEA"/>
    <n v="720"/>
    <n v="753"/>
    <n v="542160"/>
    <x v="23"/>
    <d v="2022-04-05T00:00:00"/>
    <n v="-1"/>
    <x v="3"/>
    <m/>
    <x v="0"/>
    <x v="0"/>
    <x v="0"/>
    <x v="0"/>
  </r>
  <r>
    <n v="4516441132"/>
    <n v="4451121"/>
    <s v="CENTIME TCM"/>
    <n v="2840"/>
    <n v="770"/>
    <n v="2186800"/>
    <x v="15"/>
    <d v="2022-04-05T00:00:00"/>
    <n v="20"/>
    <x v="1"/>
    <s v="SUPPLIER"/>
    <x v="4"/>
    <x v="0"/>
    <x v="0"/>
    <x v="0"/>
  </r>
  <r>
    <n v="4516456088"/>
    <n v="2899944"/>
    <s v="CENTIME TCM"/>
    <n v="1392"/>
    <n v="808"/>
    <n v="1124736"/>
    <x v="23"/>
    <d v="2022-04-05T00:00:00"/>
    <n v="-1"/>
    <x v="3"/>
    <m/>
    <x v="0"/>
    <x v="0"/>
    <x v="0"/>
    <x v="0"/>
  </r>
  <r>
    <n v="4516566809"/>
    <n v="4228041"/>
    <s v="CENTIME TCM"/>
    <n v="2220"/>
    <n v="448"/>
    <n v="994560"/>
    <x v="23"/>
    <d v="2022-04-05T00:00:00"/>
    <n v="-1"/>
    <x v="3"/>
    <m/>
    <x v="0"/>
    <x v="0"/>
    <x v="0"/>
    <x v="0"/>
  </r>
  <r>
    <n v="4516467266"/>
    <n v="4451134"/>
    <s v="CENTIME TCM"/>
    <n v="372"/>
    <n v="1149"/>
    <n v="427428"/>
    <x v="23"/>
    <d v="2022-04-05T00:00:00"/>
    <n v="-1"/>
    <x v="3"/>
    <m/>
    <x v="0"/>
    <x v="0"/>
    <x v="0"/>
    <x v="0"/>
  </r>
  <r>
    <n v="4516670512"/>
    <n v="4451121"/>
    <s v="CENTIME : BOSTT EMEA"/>
    <n v="170"/>
    <n v="1242"/>
    <n v="211140"/>
    <x v="23"/>
    <d v="2022-04-05T00:00:00"/>
    <n v="-1"/>
    <x v="3"/>
    <m/>
    <x v="0"/>
    <x v="0"/>
    <x v="0"/>
    <x v="0"/>
  </r>
  <r>
    <n v="4516694997"/>
    <n v="2899944"/>
    <s v="CENTIME : BOSTT EMEA"/>
    <n v="96"/>
    <n v="981"/>
    <n v="94176"/>
    <x v="23"/>
    <d v="2022-04-05T00:00:00"/>
    <n v="-1"/>
    <x v="3"/>
    <m/>
    <x v="0"/>
    <x v="0"/>
    <x v="0"/>
    <x v="0"/>
  </r>
  <r>
    <n v="5501184926"/>
    <n v="4196590"/>
    <s v="CENTIME: BRESIL"/>
    <n v="200"/>
    <n v="1441"/>
    <n v="288200"/>
    <x v="26"/>
    <d v="2022-04-05T00:00:00"/>
    <n v="-8"/>
    <x v="2"/>
    <m/>
    <x v="0"/>
    <x v="0"/>
    <x v="1"/>
    <x v="3"/>
  </r>
  <r>
    <n v="4516513984"/>
    <n v="2165271"/>
    <s v="CENTIME TCM"/>
    <n v="420"/>
    <n v="1233"/>
    <n v="517860"/>
    <x v="23"/>
    <d v="2022-04-05T00:00:00"/>
    <n v="-1"/>
    <x v="3"/>
    <m/>
    <x v="0"/>
    <x v="0"/>
    <x v="0"/>
    <x v="0"/>
  </r>
  <r>
    <n v="4516514373"/>
    <n v="4327106"/>
    <s v="BOOST AC"/>
    <n v="126"/>
    <n v="1107"/>
    <n v="139482"/>
    <x v="0"/>
    <d v="2022-04-05T00:00:00"/>
    <n v="6"/>
    <x v="0"/>
    <s v="OTHER"/>
    <x v="0"/>
    <x v="0"/>
    <x v="0"/>
    <x v="0"/>
  </r>
  <r>
    <n v="4516380181"/>
    <n v="4271870"/>
    <s v="BOOST AC"/>
    <n v="16"/>
    <n v="779"/>
    <n v="12464"/>
    <x v="40"/>
    <d v="2022-04-05T00:00:00"/>
    <n v="48"/>
    <x v="0"/>
    <s v="OTHER"/>
    <x v="0"/>
    <x v="0"/>
    <x v="0"/>
    <x v="1"/>
  </r>
  <r>
    <n v="4516747403"/>
    <n v="4492204"/>
    <s v="CENTIME : TURQUIE"/>
    <n v="60"/>
    <n v="667"/>
    <n v="40020"/>
    <x v="23"/>
    <d v="2022-04-05T00:00:00"/>
    <n v="-1"/>
    <x v="3"/>
    <m/>
    <x v="0"/>
    <x v="0"/>
    <x v="0"/>
    <x v="0"/>
  </r>
  <r>
    <n v="5501181252"/>
    <n v="4454507"/>
    <s v="CENTIME: BRESIL"/>
    <n v="840"/>
    <n v="924"/>
    <n v="776160"/>
    <x v="26"/>
    <d v="2022-04-05T00:00:00"/>
    <n v="-8"/>
    <x v="2"/>
    <m/>
    <x v="0"/>
    <x v="0"/>
    <x v="1"/>
    <x v="3"/>
  </r>
  <r>
    <n v="4516873881"/>
    <n v="2779823"/>
    <s v="CENTIME : BOSTT EMEA"/>
    <n v="1290"/>
    <n v="797"/>
    <n v="1028130"/>
    <x v="23"/>
    <d v="2022-04-05T00:00:00"/>
    <n v="-1"/>
    <x v="3"/>
    <m/>
    <x v="0"/>
    <x v="0"/>
    <x v="0"/>
    <x v="0"/>
  </r>
  <r>
    <n v="4517040132"/>
    <n v="4333116"/>
    <s v="CENTIME : TURQUIE"/>
    <n v="567"/>
    <n v="325"/>
    <n v="184275"/>
    <x v="23"/>
    <d v="2022-04-05T00:00:00"/>
    <n v="-1"/>
    <x v="3"/>
    <m/>
    <x v="0"/>
    <x v="0"/>
    <x v="0"/>
    <x v="0"/>
  </r>
  <r>
    <n v="4516529206"/>
    <n v="2556834"/>
    <s v="BOOST AC"/>
    <n v="9"/>
    <n v="1328"/>
    <n v="11952"/>
    <x v="0"/>
    <d v="2022-04-06T00:00:00"/>
    <n v="5"/>
    <x v="0"/>
    <s v="OTHER"/>
    <x v="0"/>
    <x v="0"/>
    <x v="0"/>
    <x v="0"/>
  </r>
  <r>
    <n v="4517364866"/>
    <n v="2899631"/>
    <s v="CENTIME TCM"/>
    <n v="1600"/>
    <n v="1124"/>
    <n v="1798400"/>
    <x v="26"/>
    <d v="2022-04-07T00:00:00"/>
    <n v="-10"/>
    <x v="2"/>
    <m/>
    <x v="0"/>
    <x v="0"/>
    <x v="1"/>
    <x v="3"/>
  </r>
  <r>
    <n v="4517356645"/>
    <n v="2899632"/>
    <s v="CENTIME TCM"/>
    <n v="1600"/>
    <n v="1315"/>
    <n v="2104000"/>
    <x v="23"/>
    <d v="2022-04-07T00:00:00"/>
    <n v="-3"/>
    <x v="2"/>
    <m/>
    <x v="0"/>
    <x v="0"/>
    <x v="0"/>
    <x v="0"/>
  </r>
  <r>
    <n v="4517358154"/>
    <n v="2899634"/>
    <s v="CENTIME TCM"/>
    <n v="960"/>
    <n v="546"/>
    <n v="524160"/>
    <x v="23"/>
    <d v="2022-04-07T00:00:00"/>
    <n v="-3"/>
    <x v="2"/>
    <m/>
    <x v="0"/>
    <x v="0"/>
    <x v="0"/>
    <x v="0"/>
  </r>
  <r>
    <n v="4517384627"/>
    <n v="2989761"/>
    <s v="CENTIME TCM"/>
    <n v="640"/>
    <n v="1384"/>
    <n v="885760"/>
    <x v="52"/>
    <d v="2022-04-07T00:00:00"/>
    <n v="0"/>
    <x v="3"/>
    <m/>
    <x v="0"/>
    <x v="0"/>
    <x v="0"/>
    <x v="0"/>
  </r>
  <r>
    <n v="4517181571"/>
    <n v="2899944"/>
    <s v="CENTIME : THAILAND"/>
    <n v="48"/>
    <n v="758"/>
    <n v="36384"/>
    <x v="52"/>
    <d v="2022-04-07T00:00:00"/>
    <n v="0"/>
    <x v="3"/>
    <m/>
    <x v="0"/>
    <x v="0"/>
    <x v="0"/>
    <x v="0"/>
  </r>
  <r>
    <n v="4517189426"/>
    <n v="4228041"/>
    <s v="CENTIME : THAILAND"/>
    <n v="30"/>
    <n v="1094"/>
    <n v="32820"/>
    <x v="52"/>
    <d v="2022-04-07T00:00:00"/>
    <n v="0"/>
    <x v="3"/>
    <m/>
    <x v="0"/>
    <x v="0"/>
    <x v="0"/>
    <x v="0"/>
  </r>
  <r>
    <n v="4517280170"/>
    <n v="2899945"/>
    <s v="CENTIME TCM"/>
    <n v="2736"/>
    <n v="821"/>
    <n v="2246256"/>
    <x v="23"/>
    <d v="2022-04-07T00:00:00"/>
    <n v="-3"/>
    <x v="2"/>
    <m/>
    <x v="0"/>
    <x v="0"/>
    <x v="0"/>
    <x v="0"/>
  </r>
  <r>
    <n v="4517377282"/>
    <n v="2899475"/>
    <s v="CENTIME TCM"/>
    <n v="700"/>
    <n v="1242"/>
    <n v="869400"/>
    <x v="52"/>
    <d v="2022-04-07T00:00:00"/>
    <n v="0"/>
    <x v="3"/>
    <m/>
    <x v="0"/>
    <x v="0"/>
    <x v="0"/>
    <x v="0"/>
  </r>
  <r>
    <n v="4517850172"/>
    <n v="2899944"/>
    <s v="CENTIME TCM"/>
    <n v="4992"/>
    <n v="342"/>
    <n v="1707264"/>
    <x v="39"/>
    <d v="2022-04-07T00:00:00"/>
    <n v="7"/>
    <x v="0"/>
    <s v="OTHER"/>
    <x v="0"/>
    <x v="0"/>
    <x v="0"/>
    <x v="0"/>
  </r>
  <r>
    <n v="4517073678"/>
    <n v="4567352"/>
    <s v="CENTIME TCM"/>
    <n v="800"/>
    <n v="537"/>
    <n v="429600"/>
    <x v="39"/>
    <d v="2022-04-07T00:00:00"/>
    <n v="7"/>
    <x v="0"/>
    <s v="OTHER"/>
    <x v="0"/>
    <x v="0"/>
    <x v="0"/>
    <x v="0"/>
  </r>
  <r>
    <n v="4516417189"/>
    <n v="2467687"/>
    <s v="CENTIME TCM"/>
    <n v="5345"/>
    <n v="489"/>
    <n v="2613705"/>
    <x v="26"/>
    <d v="2022-04-07T00:00:00"/>
    <n v="-10"/>
    <x v="2"/>
    <m/>
    <x v="0"/>
    <x v="0"/>
    <x v="1"/>
    <x v="3"/>
  </r>
  <r>
    <n v="4517151488"/>
    <n v="2467687"/>
    <s v="CENTIME : THAILAND"/>
    <n v="45"/>
    <n v="532"/>
    <n v="23940"/>
    <x v="52"/>
    <d v="2022-04-07T00:00:00"/>
    <n v="0"/>
    <x v="3"/>
    <m/>
    <x v="0"/>
    <x v="0"/>
    <x v="0"/>
    <x v="0"/>
  </r>
  <r>
    <n v="4517156428"/>
    <n v="2758193"/>
    <s v="CENTIME : THAILAND"/>
    <n v="21"/>
    <n v="1461"/>
    <n v="30681"/>
    <x v="52"/>
    <d v="2022-04-07T00:00:00"/>
    <n v="0"/>
    <x v="3"/>
    <m/>
    <x v="0"/>
    <x v="0"/>
    <x v="0"/>
    <x v="0"/>
  </r>
  <r>
    <n v="4517562408"/>
    <n v="4271870"/>
    <s v="CENTIME : THAILAND"/>
    <n v="42"/>
    <n v="486"/>
    <n v="20412"/>
    <x v="2"/>
    <d v="2022-04-07T00:00:00"/>
    <n v="25"/>
    <x v="0"/>
    <s v="OTHER"/>
    <x v="0"/>
    <x v="0"/>
    <x v="0"/>
    <x v="1"/>
  </r>
  <r>
    <n v="4516407671"/>
    <n v="2758193"/>
    <s v="CENTIME TCM"/>
    <n v="123"/>
    <n v="961"/>
    <n v="118203"/>
    <x v="23"/>
    <d v="2022-04-07T00:00:00"/>
    <n v="-3"/>
    <x v="2"/>
    <m/>
    <x v="0"/>
    <x v="0"/>
    <x v="0"/>
    <x v="0"/>
  </r>
  <r>
    <n v="4516418299"/>
    <n v="2758193"/>
    <s v="CENTIME TCM"/>
    <n v="1314"/>
    <n v="464"/>
    <n v="609696"/>
    <x v="23"/>
    <d v="2022-04-07T00:00:00"/>
    <n v="-3"/>
    <x v="2"/>
    <m/>
    <x v="0"/>
    <x v="0"/>
    <x v="0"/>
    <x v="0"/>
  </r>
  <r>
    <n v="4517161636"/>
    <n v="2958114"/>
    <s v="CENTIME : THAILAND"/>
    <n v="150"/>
    <n v="384"/>
    <n v="57600"/>
    <x v="52"/>
    <d v="2022-04-07T00:00:00"/>
    <n v="0"/>
    <x v="3"/>
    <m/>
    <x v="0"/>
    <x v="0"/>
    <x v="0"/>
    <x v="0"/>
  </r>
  <r>
    <n v="4517250460"/>
    <n v="2752324"/>
    <s v="CENTIME : THAILAND"/>
    <n v="12"/>
    <n v="1147"/>
    <n v="13764"/>
    <x v="52"/>
    <d v="2022-04-07T00:00:00"/>
    <n v="0"/>
    <x v="3"/>
    <m/>
    <x v="0"/>
    <x v="0"/>
    <x v="0"/>
    <x v="0"/>
  </r>
  <r>
    <n v="4517034839"/>
    <n v="2884301"/>
    <s v="CENTIME TCM"/>
    <n v="1800"/>
    <n v="853"/>
    <n v="1535400"/>
    <x v="52"/>
    <d v="2022-04-07T00:00:00"/>
    <n v="0"/>
    <x v="3"/>
    <m/>
    <x v="0"/>
    <x v="0"/>
    <x v="0"/>
    <x v="0"/>
  </r>
  <r>
    <n v="4517036084"/>
    <n v="2752324"/>
    <s v="CENTIME TCM"/>
    <n v="48"/>
    <n v="1017"/>
    <n v="48816"/>
    <x v="52"/>
    <d v="2022-04-07T00:00:00"/>
    <n v="0"/>
    <x v="3"/>
    <m/>
    <x v="0"/>
    <x v="0"/>
    <x v="0"/>
    <x v="0"/>
  </r>
  <r>
    <n v="4516409711"/>
    <n v="2752324"/>
    <s v="CENTIME TCM"/>
    <n v="870"/>
    <n v="416"/>
    <n v="361920"/>
    <x v="52"/>
    <d v="2022-04-07T00:00:00"/>
    <n v="0"/>
    <x v="3"/>
    <m/>
    <x v="0"/>
    <x v="0"/>
    <x v="0"/>
    <x v="0"/>
  </r>
  <r>
    <n v="4516412706"/>
    <n v="2958114"/>
    <s v="CENTIME TCM"/>
    <n v="1434"/>
    <n v="903"/>
    <n v="1294902"/>
    <x v="52"/>
    <d v="2022-04-07T00:00:00"/>
    <n v="0"/>
    <x v="3"/>
    <m/>
    <x v="0"/>
    <x v="0"/>
    <x v="0"/>
    <x v="0"/>
  </r>
  <r>
    <n v="4517027414"/>
    <n v="4403290"/>
    <s v="CENTIME TCM"/>
    <n v="552"/>
    <n v="1219"/>
    <n v="672888"/>
    <x v="31"/>
    <d v="2022-04-07T00:00:00"/>
    <n v="21"/>
    <x v="0"/>
    <s v="OTHER"/>
    <x v="0"/>
    <x v="0"/>
    <x v="0"/>
    <x v="0"/>
  </r>
  <r>
    <n v="4517349730"/>
    <n v="4455280"/>
    <s v="CENTIME TCM"/>
    <n v="990"/>
    <n v="1009"/>
    <n v="998910"/>
    <x v="23"/>
    <d v="2022-04-07T00:00:00"/>
    <n v="-3"/>
    <x v="2"/>
    <m/>
    <x v="0"/>
    <x v="0"/>
    <x v="0"/>
    <x v="0"/>
  </r>
  <r>
    <n v="4517360576"/>
    <n v="4013293"/>
    <s v="CENTIME TCM"/>
    <n v="120"/>
    <n v="374"/>
    <n v="44880"/>
    <x v="23"/>
    <d v="2022-04-07T00:00:00"/>
    <n v="-3"/>
    <x v="2"/>
    <m/>
    <x v="0"/>
    <x v="0"/>
    <x v="0"/>
    <x v="0"/>
  </r>
  <r>
    <n v="4517461091"/>
    <n v="4454506"/>
    <s v="CENTIME TCM"/>
    <n v="180"/>
    <n v="596"/>
    <n v="107280"/>
    <x v="40"/>
    <d v="2022-04-07T00:00:00"/>
    <n v="46"/>
    <x v="1"/>
    <s v="SUPPLIER"/>
    <x v="3"/>
    <x v="0"/>
    <x v="0"/>
    <x v="1"/>
  </r>
  <r>
    <n v="4517352410"/>
    <n v="4335235"/>
    <s v="CENTIME TCM"/>
    <n v="450"/>
    <n v="853"/>
    <n v="383850"/>
    <x v="15"/>
    <d v="2022-04-07T00:00:00"/>
    <n v="18"/>
    <x v="1"/>
    <s v="SUPPLIER"/>
    <x v="4"/>
    <x v="0"/>
    <x v="0"/>
    <x v="0"/>
  </r>
  <r>
    <n v="4517357119"/>
    <n v="4454506"/>
    <s v="CENTIME TCM"/>
    <n v="90"/>
    <n v="1186"/>
    <n v="106740"/>
    <x v="40"/>
    <d v="2022-04-07T00:00:00"/>
    <n v="46"/>
    <x v="1"/>
    <s v="SUPPLIER"/>
    <x v="2"/>
    <x v="0"/>
    <x v="0"/>
    <x v="1"/>
  </r>
  <r>
    <n v="4517780103"/>
    <n v="2487053"/>
    <s v="CENTIME : THAILAND"/>
    <n v="360"/>
    <n v="1363"/>
    <n v="490680"/>
    <x v="52"/>
    <d v="2022-04-07T00:00:00"/>
    <n v="0"/>
    <x v="3"/>
    <m/>
    <x v="0"/>
    <x v="0"/>
    <x v="0"/>
    <x v="0"/>
  </r>
  <r>
    <n v="4517454207"/>
    <n v="4455281"/>
    <s v="CENTIME CHILI"/>
    <n v="540"/>
    <n v="962"/>
    <n v="519480"/>
    <x v="52"/>
    <d v="2022-04-07T00:00:00"/>
    <n v="0"/>
    <x v="3"/>
    <m/>
    <x v="0"/>
    <x v="0"/>
    <x v="0"/>
    <x v="0"/>
  </r>
  <r>
    <n v="4517061081"/>
    <n v="2663481"/>
    <s v="CENTIME TCM"/>
    <n v="525"/>
    <n v="579"/>
    <n v="303975"/>
    <x v="23"/>
    <d v="2022-04-07T00:00:00"/>
    <n v="-3"/>
    <x v="2"/>
    <m/>
    <x v="0"/>
    <x v="0"/>
    <x v="0"/>
    <x v="0"/>
  </r>
  <r>
    <n v="4517374057"/>
    <n v="4455281"/>
    <s v="CENTIME TCM"/>
    <n v="1800"/>
    <n v="1002"/>
    <n v="1803600"/>
    <x v="23"/>
    <d v="2022-04-07T00:00:00"/>
    <n v="-3"/>
    <x v="2"/>
    <m/>
    <x v="0"/>
    <x v="0"/>
    <x v="0"/>
    <x v="0"/>
  </r>
  <r>
    <n v="4517351579"/>
    <n v="4013297"/>
    <s v="CENTIME TCM"/>
    <n v="1680"/>
    <n v="1231"/>
    <n v="2068080"/>
    <x v="23"/>
    <d v="2022-04-07T00:00:00"/>
    <n v="-3"/>
    <x v="2"/>
    <m/>
    <x v="0"/>
    <x v="0"/>
    <x v="0"/>
    <x v="0"/>
  </r>
  <r>
    <n v="4517427540"/>
    <n v="2778106"/>
    <s v="CENTIME TCM"/>
    <n v="3828"/>
    <n v="659"/>
    <n v="2522652"/>
    <x v="52"/>
    <d v="2022-04-07T00:00:00"/>
    <n v="0"/>
    <x v="3"/>
    <m/>
    <x v="0"/>
    <x v="0"/>
    <x v="0"/>
    <x v="0"/>
  </r>
  <r>
    <n v="4517832541"/>
    <n v="2487053"/>
    <s v="CENTIME : THAILAND"/>
    <n v="360"/>
    <n v="307"/>
    <n v="110520"/>
    <x v="52"/>
    <d v="2022-04-07T00:00:00"/>
    <n v="0"/>
    <x v="3"/>
    <m/>
    <x v="0"/>
    <x v="0"/>
    <x v="0"/>
    <x v="0"/>
  </r>
  <r>
    <n v="4516760594"/>
    <n v="2765851"/>
    <s v="CENTIME : THAILAND"/>
    <n v="16"/>
    <n v="1209"/>
    <n v="19344"/>
    <x v="52"/>
    <d v="2022-04-07T00:00:00"/>
    <n v="0"/>
    <x v="3"/>
    <m/>
    <x v="0"/>
    <x v="0"/>
    <x v="0"/>
    <x v="0"/>
  </r>
  <r>
    <n v="4517278512"/>
    <n v="2778106"/>
    <s v="CENTIME TCM"/>
    <n v="1572"/>
    <n v="720"/>
    <n v="1131840"/>
    <x v="15"/>
    <d v="2022-04-07T00:00:00"/>
    <n v="18"/>
    <x v="1"/>
    <s v="SUPPLIER"/>
    <x v="3"/>
    <x v="0"/>
    <x v="0"/>
    <x v="0"/>
  </r>
  <r>
    <n v="4517479333"/>
    <n v="4013297"/>
    <s v="CENTIME TCM"/>
    <n v="2925"/>
    <n v="473"/>
    <n v="1383525"/>
    <x v="23"/>
    <d v="2022-04-07T00:00:00"/>
    <n v="-3"/>
    <x v="2"/>
    <m/>
    <x v="0"/>
    <x v="0"/>
    <x v="0"/>
    <x v="0"/>
  </r>
  <r>
    <n v="4517379956"/>
    <n v="4333116"/>
    <s v="CENTIME TCM"/>
    <n v="189"/>
    <n v="625"/>
    <n v="118125"/>
    <x v="52"/>
    <d v="2022-04-07T00:00:00"/>
    <n v="0"/>
    <x v="3"/>
    <m/>
    <x v="0"/>
    <x v="0"/>
    <x v="0"/>
    <x v="0"/>
  </r>
  <r>
    <n v="4517061079"/>
    <n v="2663481"/>
    <s v="CENTIME TCM"/>
    <n v="510"/>
    <n v="724"/>
    <n v="369240"/>
    <x v="34"/>
    <d v="2022-04-07T00:00:00"/>
    <n v="-17"/>
    <x v="2"/>
    <m/>
    <x v="0"/>
    <x v="0"/>
    <x v="1"/>
    <x v="3"/>
  </r>
  <r>
    <n v="4517061080"/>
    <n v="2663481"/>
    <s v="CENTIME TCM"/>
    <n v="1410"/>
    <n v="1309"/>
    <n v="1845690"/>
    <x v="23"/>
    <d v="2022-04-07T00:00:00"/>
    <n v="-3"/>
    <x v="2"/>
    <m/>
    <x v="0"/>
    <x v="0"/>
    <x v="0"/>
    <x v="0"/>
  </r>
  <r>
    <n v="4517501071"/>
    <n v="2487061"/>
    <s v="CENTIME TCM"/>
    <n v="3060"/>
    <n v="531"/>
    <n v="1624860"/>
    <x v="52"/>
    <d v="2022-04-07T00:00:00"/>
    <n v="0"/>
    <x v="3"/>
    <m/>
    <x v="0"/>
    <x v="0"/>
    <x v="0"/>
    <x v="0"/>
  </r>
  <r>
    <n v="4517448970"/>
    <n v="2779817"/>
    <s v="CENTIME TCM"/>
    <n v="990"/>
    <n v="418"/>
    <n v="413820"/>
    <x v="43"/>
    <d v="2022-04-07T00:00:00"/>
    <n v="11"/>
    <x v="1"/>
    <s v="SUPPLIER"/>
    <x v="2"/>
    <x v="0"/>
    <x v="0"/>
    <x v="0"/>
  </r>
  <r>
    <n v="4517469579"/>
    <n v="4455298"/>
    <s v="CENTIME TCM"/>
    <n v="150"/>
    <n v="1164"/>
    <n v="174600"/>
    <x v="23"/>
    <d v="2022-04-07T00:00:00"/>
    <n v="-3"/>
    <x v="2"/>
    <m/>
    <x v="0"/>
    <x v="0"/>
    <x v="0"/>
    <x v="0"/>
  </r>
  <r>
    <n v="4516550941"/>
    <n v="4451134"/>
    <s v="CENTIME TCM"/>
    <n v="472"/>
    <n v="694"/>
    <n v="327568"/>
    <x v="50"/>
    <d v="2022-04-08T00:00:00"/>
    <n v="73"/>
    <x v="0"/>
    <s v="OTHER"/>
    <x v="0"/>
    <x v="0"/>
    <x v="0"/>
    <x v="2"/>
  </r>
  <r>
    <n v="4516571640"/>
    <n v="2556834"/>
    <s v="BOOST AC"/>
    <n v="30"/>
    <n v="1255"/>
    <n v="37650"/>
    <x v="26"/>
    <d v="2022-04-08T00:00:00"/>
    <n v="-11"/>
    <x v="2"/>
    <m/>
    <x v="0"/>
    <x v="0"/>
    <x v="1"/>
    <x v="3"/>
  </r>
  <r>
    <n v="4516513985"/>
    <n v="2165271"/>
    <s v="CENTIME TCM"/>
    <n v="294"/>
    <n v="1343"/>
    <n v="394842"/>
    <x v="52"/>
    <d v="2022-04-08T00:00:00"/>
    <n v="-1"/>
    <x v="3"/>
    <m/>
    <x v="0"/>
    <x v="0"/>
    <x v="0"/>
    <x v="0"/>
  </r>
  <r>
    <n v="4516703715"/>
    <n v="4271870"/>
    <s v="CENTIME : THAILAND"/>
    <n v="32"/>
    <n v="1143"/>
    <n v="36576"/>
    <x v="48"/>
    <d v="2022-04-08T00:00:00"/>
    <n v="55"/>
    <x v="0"/>
    <s v="OTHER"/>
    <x v="0"/>
    <x v="0"/>
    <x v="0"/>
    <x v="2"/>
  </r>
  <r>
    <n v="4516932454"/>
    <n v="4465338"/>
    <s v="BOOST AC"/>
    <n v="30000"/>
    <n v="720"/>
    <n v="21600000"/>
    <x v="0"/>
    <d v="2022-04-08T00:00:00"/>
    <n v="3"/>
    <x v="3"/>
    <m/>
    <x v="0"/>
    <x v="0"/>
    <x v="0"/>
    <x v="0"/>
  </r>
  <r>
    <n v="4517437823"/>
    <n v="4455281"/>
    <s v="CENTIME : COLOMBIA"/>
    <n v="540"/>
    <n v="1013"/>
    <n v="547020"/>
    <x v="52"/>
    <d v="2022-04-08T00:00:00"/>
    <n v="-1"/>
    <x v="3"/>
    <m/>
    <x v="0"/>
    <x v="0"/>
    <x v="0"/>
    <x v="0"/>
  </r>
  <r>
    <n v="4516576968"/>
    <n v="2963896"/>
    <s v="BOOST AC"/>
    <n v="44"/>
    <n v="1081"/>
    <n v="47564"/>
    <x v="0"/>
    <d v="2022-04-10T00:00:00"/>
    <n v="1"/>
    <x v="3"/>
    <m/>
    <x v="0"/>
    <x v="0"/>
    <x v="0"/>
    <x v="0"/>
  </r>
  <r>
    <n v="4517488880"/>
    <n v="4455281"/>
    <s v="CENTIME MEXICO"/>
    <n v="270"/>
    <n v="562"/>
    <n v="151740"/>
    <x v="39"/>
    <d v="2022-04-10T00:00:00"/>
    <n v="4"/>
    <x v="0"/>
    <s v="OTHER"/>
    <x v="0"/>
    <x v="0"/>
    <x v="0"/>
    <x v="0"/>
  </r>
  <r>
    <n v="4517375545"/>
    <n v="2899631"/>
    <s v="CENTIME TCM"/>
    <n v="1280"/>
    <n v="874"/>
    <n v="1118720"/>
    <x v="26"/>
    <d v="2022-04-11T00:00:00"/>
    <n v="-14"/>
    <x v="2"/>
    <m/>
    <x v="0"/>
    <x v="0"/>
    <x v="1"/>
    <x v="3"/>
  </r>
  <r>
    <n v="4517375944"/>
    <n v="2899634"/>
    <s v="CENTIME TCM"/>
    <n v="960"/>
    <n v="734"/>
    <n v="704640"/>
    <x v="26"/>
    <d v="2022-04-11T00:00:00"/>
    <n v="-14"/>
    <x v="2"/>
    <m/>
    <x v="0"/>
    <x v="0"/>
    <x v="1"/>
    <x v="3"/>
  </r>
  <r>
    <n v="4517280175"/>
    <n v="2899945"/>
    <s v="CENTIME TCM"/>
    <n v="432"/>
    <n v="599"/>
    <n v="258768"/>
    <x v="26"/>
    <d v="2022-04-11T00:00:00"/>
    <n v="-14"/>
    <x v="2"/>
    <m/>
    <x v="0"/>
    <x v="0"/>
    <x v="1"/>
    <x v="3"/>
  </r>
  <r>
    <n v="4517025044"/>
    <n v="2899634"/>
    <s v="BOOST AC"/>
    <n v="320"/>
    <n v="571"/>
    <n v="182720"/>
    <x v="0"/>
    <d v="2022-04-11T00:00:00"/>
    <n v="0"/>
    <x v="3"/>
    <m/>
    <x v="0"/>
    <x v="0"/>
    <x v="0"/>
    <x v="0"/>
  </r>
  <r>
    <n v="4517026661"/>
    <n v="2899632"/>
    <s v="BOOST AC"/>
    <n v="320"/>
    <n v="667"/>
    <n v="213440"/>
    <x v="0"/>
    <d v="2022-04-11T00:00:00"/>
    <n v="0"/>
    <x v="3"/>
    <m/>
    <x v="0"/>
    <x v="0"/>
    <x v="0"/>
    <x v="0"/>
  </r>
  <r>
    <n v="4517035599"/>
    <n v="2899631"/>
    <s v="BOOST AC"/>
    <n v="320"/>
    <n v="1043"/>
    <n v="333760"/>
    <x v="0"/>
    <d v="2022-04-11T00:00:00"/>
    <n v="0"/>
    <x v="3"/>
    <m/>
    <x v="0"/>
    <x v="0"/>
    <x v="0"/>
    <x v="0"/>
  </r>
  <r>
    <n v="4517479079"/>
    <n v="2899631"/>
    <s v="BOOST AC"/>
    <n v="320"/>
    <n v="1442"/>
    <n v="461440"/>
    <x v="0"/>
    <d v="2022-04-11T00:00:00"/>
    <n v="0"/>
    <x v="3"/>
    <m/>
    <x v="0"/>
    <x v="0"/>
    <x v="0"/>
    <x v="0"/>
  </r>
  <r>
    <n v="4517505068"/>
    <n v="2899632"/>
    <s v="BOOST AC"/>
    <n v="160"/>
    <n v="471"/>
    <n v="75360"/>
    <x v="0"/>
    <d v="2022-04-11T00:00:00"/>
    <n v="0"/>
    <x v="3"/>
    <m/>
    <x v="0"/>
    <x v="0"/>
    <x v="0"/>
    <x v="0"/>
  </r>
  <r>
    <n v="4517820976"/>
    <n v="2989761"/>
    <s v="BOOST AC"/>
    <n v="640"/>
    <n v="499"/>
    <n v="319360"/>
    <x v="0"/>
    <d v="2022-04-11T00:00:00"/>
    <n v="0"/>
    <x v="3"/>
    <m/>
    <x v="0"/>
    <x v="0"/>
    <x v="0"/>
    <x v="0"/>
  </r>
  <r>
    <n v="4517835845"/>
    <n v="2899632"/>
    <s v="BOOST AC"/>
    <n v="160"/>
    <n v="652"/>
    <n v="104320"/>
    <x v="0"/>
    <d v="2022-04-11T00:00:00"/>
    <n v="0"/>
    <x v="3"/>
    <m/>
    <x v="0"/>
    <x v="0"/>
    <x v="0"/>
    <x v="0"/>
  </r>
  <r>
    <n v="4517373491"/>
    <n v="2989761"/>
    <s v="CENTIME TCM"/>
    <n v="1600"/>
    <n v="771"/>
    <n v="1233600"/>
    <x v="0"/>
    <d v="2022-04-11T00:00:00"/>
    <n v="0"/>
    <x v="3"/>
    <m/>
    <x v="0"/>
    <x v="0"/>
    <x v="0"/>
    <x v="0"/>
  </r>
  <r>
    <n v="4517378747"/>
    <n v="2899632"/>
    <s v="CENTIME TCM"/>
    <n v="1120"/>
    <n v="742"/>
    <n v="831040"/>
    <x v="0"/>
    <d v="2022-04-11T00:00:00"/>
    <n v="0"/>
    <x v="3"/>
    <m/>
    <x v="0"/>
    <x v="0"/>
    <x v="0"/>
    <x v="0"/>
  </r>
  <r>
    <n v="4517021198"/>
    <n v="2899475"/>
    <s v="BOOST AC"/>
    <n v="100"/>
    <n v="1090"/>
    <n v="109000"/>
    <x v="0"/>
    <d v="2022-04-11T00:00:00"/>
    <n v="0"/>
    <x v="3"/>
    <m/>
    <x v="0"/>
    <x v="0"/>
    <x v="0"/>
    <x v="0"/>
  </r>
  <r>
    <n v="4517026588"/>
    <n v="4228041"/>
    <s v="BOOST AC"/>
    <n v="240"/>
    <n v="1096"/>
    <n v="263040"/>
    <x v="0"/>
    <d v="2022-04-11T00:00:00"/>
    <n v="0"/>
    <x v="3"/>
    <m/>
    <x v="0"/>
    <x v="0"/>
    <x v="0"/>
    <x v="0"/>
  </r>
  <r>
    <n v="4517035602"/>
    <n v="2899944"/>
    <s v="BOOST AC"/>
    <n v="144"/>
    <n v="1396"/>
    <n v="201024"/>
    <x v="0"/>
    <d v="2022-04-11T00:00:00"/>
    <n v="0"/>
    <x v="3"/>
    <m/>
    <x v="0"/>
    <x v="0"/>
    <x v="0"/>
    <x v="0"/>
  </r>
  <r>
    <n v="4517038228"/>
    <n v="4334436"/>
    <s v="BOOST AC"/>
    <n v="240"/>
    <n v="1293"/>
    <n v="310320"/>
    <x v="0"/>
    <d v="2022-04-11T00:00:00"/>
    <n v="0"/>
    <x v="3"/>
    <m/>
    <x v="0"/>
    <x v="0"/>
    <x v="0"/>
    <x v="0"/>
  </r>
  <r>
    <n v="4517038904"/>
    <n v="4451134"/>
    <s v="BOOST AC"/>
    <n v="96"/>
    <n v="1037"/>
    <n v="99552"/>
    <x v="0"/>
    <d v="2022-04-11T00:00:00"/>
    <n v="0"/>
    <x v="3"/>
    <m/>
    <x v="0"/>
    <x v="0"/>
    <x v="0"/>
    <x v="0"/>
  </r>
  <r>
    <n v="4517505959"/>
    <n v="2899475"/>
    <s v="BOOST AC"/>
    <n v="100"/>
    <n v="429"/>
    <n v="42900"/>
    <x v="0"/>
    <d v="2022-04-11T00:00:00"/>
    <n v="0"/>
    <x v="3"/>
    <m/>
    <x v="0"/>
    <x v="0"/>
    <x v="0"/>
    <x v="0"/>
  </r>
  <r>
    <n v="4517812746"/>
    <n v="2899475"/>
    <s v="BOOST AC"/>
    <n v="100"/>
    <n v="1042"/>
    <n v="104200"/>
    <x v="0"/>
    <d v="2022-04-11T00:00:00"/>
    <n v="0"/>
    <x v="3"/>
    <m/>
    <x v="0"/>
    <x v="0"/>
    <x v="0"/>
    <x v="0"/>
  </r>
  <r>
    <n v="5501240094"/>
    <n v="2899945"/>
    <s v="CENTIME: BRESIL"/>
    <n v="48"/>
    <n v="925"/>
    <n v="44400"/>
    <x v="2"/>
    <d v="2022-04-11T00:00:00"/>
    <n v="21"/>
    <x v="0"/>
    <s v="OTHER"/>
    <x v="0"/>
    <x v="0"/>
    <x v="0"/>
    <x v="1"/>
  </r>
  <r>
    <n v="4517386063"/>
    <n v="2899475"/>
    <s v="CENTIME TCM"/>
    <n v="1600"/>
    <n v="319"/>
    <n v="510400"/>
    <x v="39"/>
    <d v="2022-04-11T00:00:00"/>
    <n v="3"/>
    <x v="3"/>
    <m/>
    <x v="0"/>
    <x v="0"/>
    <x v="0"/>
    <x v="0"/>
  </r>
  <r>
    <n v="4517493097"/>
    <n v="4334436"/>
    <s v="CENTIME TCM"/>
    <n v="1056"/>
    <n v="889"/>
    <n v="938784"/>
    <x v="0"/>
    <d v="2022-04-11T00:00:00"/>
    <n v="0"/>
    <x v="3"/>
    <m/>
    <x v="0"/>
    <x v="0"/>
    <x v="0"/>
    <x v="0"/>
  </r>
  <r>
    <n v="4517571261"/>
    <n v="4334436"/>
    <s v="CENTIME TCM"/>
    <n v="1264"/>
    <n v="782"/>
    <n v="988448"/>
    <x v="39"/>
    <d v="2022-04-11T00:00:00"/>
    <n v="3"/>
    <x v="3"/>
    <m/>
    <x v="0"/>
    <x v="0"/>
    <x v="0"/>
    <x v="0"/>
  </r>
  <r>
    <n v="4517571268"/>
    <n v="4334436"/>
    <s v="CENTIME TCM"/>
    <n v="2288"/>
    <n v="445"/>
    <n v="1018160"/>
    <x v="39"/>
    <d v="2022-04-11T00:00:00"/>
    <n v="3"/>
    <x v="3"/>
    <m/>
    <x v="0"/>
    <x v="0"/>
    <x v="0"/>
    <x v="0"/>
  </r>
  <r>
    <n v="4517571269"/>
    <n v="4334436"/>
    <s v="CENTIME TCM"/>
    <n v="1904"/>
    <n v="1169"/>
    <n v="2225776"/>
    <x v="39"/>
    <d v="2022-04-11T00:00:00"/>
    <n v="3"/>
    <x v="3"/>
    <m/>
    <x v="0"/>
    <x v="0"/>
    <x v="0"/>
    <x v="0"/>
  </r>
  <r>
    <n v="4517804582"/>
    <n v="2903184"/>
    <s v="CENTIME TCM"/>
    <n v="1260"/>
    <n v="1196"/>
    <n v="1506960"/>
    <x v="3"/>
    <d v="2022-04-11T00:00:00"/>
    <n v="28"/>
    <x v="1"/>
    <s v="SUPPLIER"/>
    <x v="4"/>
    <x v="0"/>
    <x v="0"/>
    <x v="1"/>
  </r>
  <r>
    <n v="4517038227"/>
    <n v="4327106"/>
    <s v="BOOST AC"/>
    <n v="672"/>
    <n v="1380"/>
    <n v="927360"/>
    <x v="0"/>
    <d v="2022-04-11T00:00:00"/>
    <n v="0"/>
    <x v="3"/>
    <m/>
    <x v="0"/>
    <x v="0"/>
    <x v="0"/>
    <x v="0"/>
  </r>
  <r>
    <n v="4517380584"/>
    <n v="4327106"/>
    <s v="BOOST AC"/>
    <n v="651"/>
    <n v="1163"/>
    <n v="757113"/>
    <x v="0"/>
    <d v="2022-04-11T00:00:00"/>
    <n v="0"/>
    <x v="3"/>
    <m/>
    <x v="0"/>
    <x v="0"/>
    <x v="0"/>
    <x v="0"/>
  </r>
  <r>
    <n v="4516871454"/>
    <n v="2963895"/>
    <s v="BOOST AC"/>
    <n v="616"/>
    <n v="644"/>
    <n v="396704"/>
    <x v="0"/>
    <d v="2022-04-11T00:00:00"/>
    <n v="0"/>
    <x v="3"/>
    <m/>
    <x v="0"/>
    <x v="0"/>
    <x v="0"/>
    <x v="0"/>
  </r>
  <r>
    <n v="4516874564"/>
    <n v="2758193"/>
    <s v="BOOST AC"/>
    <n v="171"/>
    <n v="652"/>
    <n v="111492"/>
    <x v="0"/>
    <d v="2022-04-11T00:00:00"/>
    <n v="0"/>
    <x v="3"/>
    <m/>
    <x v="0"/>
    <x v="0"/>
    <x v="0"/>
    <x v="0"/>
  </r>
  <r>
    <n v="4516893188"/>
    <n v="2556834"/>
    <s v="BOOST AC"/>
    <n v="123"/>
    <n v="589"/>
    <n v="72447"/>
    <x v="0"/>
    <d v="2022-04-11T00:00:00"/>
    <n v="0"/>
    <x v="3"/>
    <m/>
    <x v="0"/>
    <x v="0"/>
    <x v="0"/>
    <x v="0"/>
  </r>
  <r>
    <n v="4516968410"/>
    <n v="2556834"/>
    <s v="BOOST AC"/>
    <n v="9"/>
    <n v="412"/>
    <n v="3708"/>
    <x v="0"/>
    <d v="2022-04-11T00:00:00"/>
    <n v="0"/>
    <x v="3"/>
    <m/>
    <x v="0"/>
    <x v="0"/>
    <x v="0"/>
    <x v="0"/>
  </r>
  <r>
    <n v="4517036749"/>
    <n v="2963896"/>
    <s v="BOOST AC"/>
    <n v="16"/>
    <n v="561"/>
    <n v="8976"/>
    <x v="0"/>
    <d v="2022-04-11T00:00:00"/>
    <n v="0"/>
    <x v="3"/>
    <m/>
    <x v="0"/>
    <x v="0"/>
    <x v="0"/>
    <x v="0"/>
  </r>
  <r>
    <n v="4517037257"/>
    <n v="2963895"/>
    <s v="BOOST AC"/>
    <n v="232"/>
    <n v="901"/>
    <n v="209032"/>
    <x v="0"/>
    <d v="2022-04-11T00:00:00"/>
    <n v="0"/>
    <x v="3"/>
    <m/>
    <x v="0"/>
    <x v="0"/>
    <x v="0"/>
    <x v="0"/>
  </r>
  <r>
    <n v="4517077744"/>
    <n v="2963895"/>
    <s v="BOOST AC"/>
    <n v="76"/>
    <n v="609"/>
    <n v="46284"/>
    <x v="0"/>
    <d v="2022-04-11T00:00:00"/>
    <n v="0"/>
    <x v="3"/>
    <m/>
    <x v="0"/>
    <x v="0"/>
    <x v="0"/>
    <x v="0"/>
  </r>
  <r>
    <n v="4517083919"/>
    <n v="2758193"/>
    <s v="BOOST AC"/>
    <n v="84"/>
    <n v="1241"/>
    <n v="104244"/>
    <x v="0"/>
    <d v="2022-04-11T00:00:00"/>
    <n v="0"/>
    <x v="3"/>
    <m/>
    <x v="0"/>
    <x v="0"/>
    <x v="0"/>
    <x v="0"/>
  </r>
  <r>
    <n v="4517088899"/>
    <n v="2467687"/>
    <s v="BOOST AC"/>
    <n v="155"/>
    <n v="1381"/>
    <n v="214055"/>
    <x v="0"/>
    <d v="2022-04-11T00:00:00"/>
    <n v="0"/>
    <x v="3"/>
    <m/>
    <x v="0"/>
    <x v="0"/>
    <x v="0"/>
    <x v="0"/>
  </r>
  <r>
    <n v="4517100943"/>
    <n v="2963896"/>
    <s v="BOOST AC"/>
    <n v="12"/>
    <n v="532"/>
    <n v="6384"/>
    <x v="0"/>
    <d v="2022-04-11T00:00:00"/>
    <n v="0"/>
    <x v="3"/>
    <m/>
    <x v="0"/>
    <x v="0"/>
    <x v="0"/>
    <x v="0"/>
  </r>
  <r>
    <n v="4517150374"/>
    <n v="2556834"/>
    <s v="BOOST AC"/>
    <n v="12"/>
    <n v="967"/>
    <n v="11604"/>
    <x v="0"/>
    <d v="2022-04-11T00:00:00"/>
    <n v="0"/>
    <x v="3"/>
    <m/>
    <x v="0"/>
    <x v="0"/>
    <x v="0"/>
    <x v="0"/>
  </r>
  <r>
    <n v="4517155108"/>
    <n v="2963895"/>
    <s v="BOOST AC"/>
    <n v="44"/>
    <n v="601"/>
    <n v="26444"/>
    <x v="0"/>
    <d v="2022-04-11T00:00:00"/>
    <n v="0"/>
    <x v="3"/>
    <m/>
    <x v="0"/>
    <x v="0"/>
    <x v="0"/>
    <x v="0"/>
  </r>
  <r>
    <n v="4517182024"/>
    <n v="2467687"/>
    <s v="BOOST AC"/>
    <n v="100"/>
    <n v="550"/>
    <n v="55000"/>
    <x v="0"/>
    <d v="2022-04-11T00:00:00"/>
    <n v="0"/>
    <x v="3"/>
    <m/>
    <x v="0"/>
    <x v="0"/>
    <x v="0"/>
    <x v="0"/>
  </r>
  <r>
    <n v="4517193033"/>
    <n v="2963896"/>
    <s v="BOOST AC"/>
    <n v="8"/>
    <n v="692"/>
    <n v="5536"/>
    <x v="0"/>
    <d v="2022-04-11T00:00:00"/>
    <n v="0"/>
    <x v="3"/>
    <m/>
    <x v="0"/>
    <x v="0"/>
    <x v="0"/>
    <x v="0"/>
  </r>
  <r>
    <n v="4517197907"/>
    <n v="2556834"/>
    <s v="BOOST AC"/>
    <n v="33"/>
    <n v="715"/>
    <n v="23595"/>
    <x v="0"/>
    <d v="2022-04-11T00:00:00"/>
    <n v="0"/>
    <x v="3"/>
    <m/>
    <x v="0"/>
    <x v="0"/>
    <x v="0"/>
    <x v="0"/>
  </r>
  <r>
    <n v="4516506868"/>
    <n v="2758193"/>
    <s v="BOOST AC"/>
    <n v="138"/>
    <n v="1244"/>
    <n v="171672"/>
    <x v="0"/>
    <d v="2022-04-11T00:00:00"/>
    <n v="0"/>
    <x v="3"/>
    <m/>
    <x v="0"/>
    <x v="0"/>
    <x v="0"/>
    <x v="0"/>
  </r>
  <r>
    <n v="4516532925"/>
    <n v="2467687"/>
    <s v="BOOST AC"/>
    <n v="175"/>
    <n v="932"/>
    <n v="163100"/>
    <x v="0"/>
    <d v="2022-04-11T00:00:00"/>
    <n v="0"/>
    <x v="3"/>
    <m/>
    <x v="0"/>
    <x v="0"/>
    <x v="0"/>
    <x v="0"/>
  </r>
  <r>
    <n v="4517814517"/>
    <n v="2467687"/>
    <s v="BOOST AC"/>
    <n v="1730"/>
    <n v="840"/>
    <n v="1453200"/>
    <x v="0"/>
    <d v="2022-04-11T00:00:00"/>
    <n v="0"/>
    <x v="3"/>
    <m/>
    <x v="0"/>
    <x v="0"/>
    <x v="0"/>
    <x v="0"/>
  </r>
  <r>
    <n v="4517816747"/>
    <n v="4271870"/>
    <s v="BOOST AC"/>
    <n v="300"/>
    <n v="581"/>
    <n v="174300"/>
    <x v="3"/>
    <d v="2022-04-11T00:00:00"/>
    <n v="28"/>
    <x v="0"/>
    <s v="OTHER"/>
    <x v="0"/>
    <x v="0"/>
    <x v="0"/>
    <x v="1"/>
  </r>
  <r>
    <n v="4516500295"/>
    <n v="4327058"/>
    <s v="BOOST AC"/>
    <n v="35"/>
    <n v="1425"/>
    <n v="49875"/>
    <x v="6"/>
    <d v="2022-04-11T00:00:00"/>
    <n v="56"/>
    <x v="1"/>
    <s v="SUPPLIER"/>
    <x v="3"/>
    <x v="0"/>
    <x v="0"/>
    <x v="2"/>
  </r>
  <r>
    <n v="4517816566"/>
    <n v="4327058"/>
    <s v="BOOST AC"/>
    <n v="85"/>
    <n v="315"/>
    <n v="26775"/>
    <x v="6"/>
    <d v="2022-04-11T00:00:00"/>
    <n v="56"/>
    <x v="1"/>
    <s v="SUPPLIER"/>
    <x v="3"/>
    <x v="0"/>
    <x v="0"/>
    <x v="2"/>
  </r>
  <r>
    <n v="4516532594"/>
    <n v="4271870"/>
    <s v="BOOST AC"/>
    <n v="16"/>
    <n v="437"/>
    <n v="6992"/>
    <x v="40"/>
    <d v="2022-04-11T00:00:00"/>
    <n v="42"/>
    <x v="0"/>
    <s v="OTHER"/>
    <x v="0"/>
    <x v="0"/>
    <x v="0"/>
    <x v="1"/>
  </r>
  <r>
    <n v="4517153567"/>
    <n v="2963896"/>
    <s v="BOOST AC"/>
    <n v="12"/>
    <n v="708"/>
    <n v="8496"/>
    <x v="0"/>
    <d v="2022-04-11T00:00:00"/>
    <n v="0"/>
    <x v="3"/>
    <m/>
    <x v="0"/>
    <x v="0"/>
    <x v="0"/>
    <x v="0"/>
  </r>
  <r>
    <n v="4516872676"/>
    <n v="2958114"/>
    <s v="BOOST AC"/>
    <n v="228"/>
    <n v="1380"/>
    <n v="314640"/>
    <x v="0"/>
    <d v="2022-04-11T00:00:00"/>
    <n v="0"/>
    <x v="3"/>
    <m/>
    <x v="0"/>
    <x v="0"/>
    <x v="0"/>
    <x v="0"/>
  </r>
  <r>
    <n v="4517025837"/>
    <n v="4492204"/>
    <s v="BOOST AC"/>
    <n v="264"/>
    <n v="500"/>
    <n v="132000"/>
    <x v="0"/>
    <d v="2022-04-11T00:00:00"/>
    <n v="0"/>
    <x v="3"/>
    <m/>
    <x v="0"/>
    <x v="0"/>
    <x v="0"/>
    <x v="0"/>
  </r>
  <r>
    <n v="4517026647"/>
    <n v="1620152"/>
    <s v="BOOST AC"/>
    <n v="252"/>
    <n v="1426"/>
    <n v="359352"/>
    <x v="0"/>
    <d v="2022-04-11T00:00:00"/>
    <n v="0"/>
    <x v="3"/>
    <m/>
    <x v="0"/>
    <x v="0"/>
    <x v="0"/>
    <x v="0"/>
  </r>
  <r>
    <n v="4517092422"/>
    <n v="2958114"/>
    <s v="BOOST AC"/>
    <n v="132"/>
    <n v="1114"/>
    <n v="147048"/>
    <x v="0"/>
    <d v="2022-04-11T00:00:00"/>
    <n v="0"/>
    <x v="3"/>
    <m/>
    <x v="0"/>
    <x v="0"/>
    <x v="0"/>
    <x v="0"/>
  </r>
  <r>
    <n v="4516599326"/>
    <n v="2958114"/>
    <s v="BOOST AC"/>
    <n v="6"/>
    <n v="799"/>
    <n v="4794"/>
    <x v="0"/>
    <d v="2022-04-11T00:00:00"/>
    <n v="0"/>
    <x v="3"/>
    <m/>
    <x v="0"/>
    <x v="0"/>
    <x v="0"/>
    <x v="0"/>
  </r>
  <r>
    <n v="4516533346"/>
    <n v="2958114"/>
    <s v="BOOST AC"/>
    <n v="54"/>
    <n v="1010"/>
    <n v="54540"/>
    <x v="0"/>
    <d v="2022-04-11T00:00:00"/>
    <n v="0"/>
    <x v="3"/>
    <m/>
    <x v="0"/>
    <x v="0"/>
    <x v="0"/>
    <x v="0"/>
  </r>
  <r>
    <n v="4517807659"/>
    <n v="4492204"/>
    <s v="BOOST AC"/>
    <n v="72"/>
    <n v="1257"/>
    <n v="90504"/>
    <x v="0"/>
    <d v="2022-04-11T00:00:00"/>
    <n v="0"/>
    <x v="3"/>
    <m/>
    <x v="0"/>
    <x v="0"/>
    <x v="0"/>
    <x v="0"/>
  </r>
  <r>
    <n v="4517816360"/>
    <n v="1620152"/>
    <s v="BOOST AC"/>
    <n v="270"/>
    <n v="897"/>
    <n v="242190"/>
    <x v="0"/>
    <d v="2022-04-11T00:00:00"/>
    <n v="0"/>
    <x v="3"/>
    <m/>
    <x v="0"/>
    <x v="0"/>
    <x v="0"/>
    <x v="0"/>
  </r>
  <r>
    <n v="4517817585"/>
    <n v="4062520"/>
    <s v="BOOST AC"/>
    <n v="30"/>
    <n v="1236"/>
    <n v="37080"/>
    <x v="3"/>
    <d v="2022-04-11T00:00:00"/>
    <n v="28"/>
    <x v="1"/>
    <s v="SUPPLIER"/>
    <x v="1"/>
    <x v="0"/>
    <x v="0"/>
    <x v="1"/>
  </r>
  <r>
    <n v="5501241786"/>
    <n v="2559759"/>
    <s v="CENTIME: BRESIL"/>
    <n v="40"/>
    <n v="952"/>
    <n v="38080"/>
    <x v="3"/>
    <d v="2022-04-11T00:00:00"/>
    <n v="28"/>
    <x v="0"/>
    <s v="OTHER"/>
    <x v="0"/>
    <x v="0"/>
    <x v="0"/>
    <x v="1"/>
  </r>
  <r>
    <n v="4517800933"/>
    <n v="2778106"/>
    <s v="BOOST AC"/>
    <n v="804"/>
    <n v="408"/>
    <n v="328032"/>
    <x v="0"/>
    <d v="2022-04-11T00:00:00"/>
    <n v="0"/>
    <x v="3"/>
    <m/>
    <x v="0"/>
    <x v="0"/>
    <x v="0"/>
    <x v="0"/>
  </r>
  <r>
    <n v="4517034124"/>
    <n v="4333116"/>
    <s v="BOOST AC"/>
    <n v="2961"/>
    <n v="576"/>
    <n v="1705536"/>
    <x v="0"/>
    <d v="2022-04-11T00:00:00"/>
    <n v="0"/>
    <x v="3"/>
    <m/>
    <x v="0"/>
    <x v="0"/>
    <x v="0"/>
    <x v="0"/>
  </r>
  <r>
    <n v="4517400898"/>
    <n v="4455299"/>
    <s v="CENTIME TCM"/>
    <n v="1065"/>
    <n v="1471"/>
    <n v="1566615"/>
    <x v="0"/>
    <d v="2022-04-11T00:00:00"/>
    <n v="0"/>
    <x v="3"/>
    <m/>
    <x v="0"/>
    <x v="0"/>
    <x v="0"/>
    <x v="0"/>
  </r>
  <r>
    <n v="4517820834"/>
    <n v="4454507"/>
    <s v="BOOST AC"/>
    <n v="17460"/>
    <n v="893"/>
    <n v="15591780"/>
    <x v="6"/>
    <d v="2022-04-11T00:00:00"/>
    <n v="56"/>
    <x v="1"/>
    <s v="SUPPLIER"/>
    <x v="2"/>
    <x v="0"/>
    <x v="0"/>
    <x v="2"/>
  </r>
  <r>
    <n v="4517831349"/>
    <n v="4013305"/>
    <s v="CENTIME INDONESIA"/>
    <n v="120"/>
    <n v="837"/>
    <n v="100440"/>
    <x v="7"/>
    <d v="2022-04-11T00:00:00"/>
    <n v="35"/>
    <x v="1"/>
    <s v="SUPPLIER"/>
    <x v="3"/>
    <x v="0"/>
    <x v="0"/>
    <x v="1"/>
  </r>
  <r>
    <n v="4517427933"/>
    <n v="4287388"/>
    <s v="CENTIME TCM"/>
    <n v="96"/>
    <n v="1263"/>
    <n v="121248"/>
    <x v="0"/>
    <d v="2022-04-11T00:00:00"/>
    <n v="0"/>
    <x v="3"/>
    <m/>
    <x v="0"/>
    <x v="0"/>
    <x v="0"/>
    <x v="0"/>
  </r>
  <r>
    <n v="4517734110"/>
    <n v="4455281"/>
    <s v="BOOST AC"/>
    <n v="810"/>
    <n v="654"/>
    <n v="529740"/>
    <x v="0"/>
    <d v="2022-04-11T00:00:00"/>
    <n v="0"/>
    <x v="3"/>
    <m/>
    <x v="0"/>
    <x v="0"/>
    <x v="0"/>
    <x v="0"/>
  </r>
  <r>
    <n v="4517035855"/>
    <n v="4455281"/>
    <s v="BOOST AC"/>
    <n v="1440"/>
    <n v="1316"/>
    <n v="1895040"/>
    <x v="0"/>
    <d v="2022-04-11T00:00:00"/>
    <n v="0"/>
    <x v="3"/>
    <m/>
    <x v="0"/>
    <x v="0"/>
    <x v="0"/>
    <x v="0"/>
  </r>
  <r>
    <n v="4517470575"/>
    <n v="2044651"/>
    <s v="CENTIME TCM"/>
    <n v="108000"/>
    <n v="695"/>
    <n v="75060000"/>
    <x v="34"/>
    <d v="2022-04-11T00:00:00"/>
    <n v="-21"/>
    <x v="2"/>
    <m/>
    <x v="0"/>
    <x v="0"/>
    <x v="1"/>
    <x v="3"/>
  </r>
  <r>
    <n v="4517400900"/>
    <n v="4455299"/>
    <s v="CENTIME TCM"/>
    <n v="285"/>
    <n v="1117"/>
    <n v="318345"/>
    <x v="0"/>
    <d v="2022-04-11T00:00:00"/>
    <n v="0"/>
    <x v="3"/>
    <m/>
    <x v="0"/>
    <x v="0"/>
    <x v="0"/>
    <x v="0"/>
  </r>
  <r>
    <n v="4517333276"/>
    <n v="2487061"/>
    <s v="CENTIME TCM"/>
    <n v="2970"/>
    <n v="763"/>
    <n v="2266110"/>
    <x v="26"/>
    <d v="2022-04-11T00:00:00"/>
    <n v="-14"/>
    <x v="2"/>
    <m/>
    <x v="0"/>
    <x v="0"/>
    <x v="1"/>
    <x v="3"/>
  </r>
  <r>
    <n v="4517084396"/>
    <n v="2663481"/>
    <s v="BOOST AC"/>
    <n v="135"/>
    <n v="1123"/>
    <n v="151605"/>
    <x v="0"/>
    <d v="2022-04-11T00:00:00"/>
    <n v="0"/>
    <x v="3"/>
    <m/>
    <x v="0"/>
    <x v="0"/>
    <x v="0"/>
    <x v="0"/>
  </r>
  <r>
    <n v="4517367705"/>
    <n v="2779823"/>
    <s v="CENTIME TCM"/>
    <n v="5040"/>
    <n v="783"/>
    <n v="3946320"/>
    <x v="39"/>
    <d v="2022-04-11T00:00:00"/>
    <n v="3"/>
    <x v="3"/>
    <m/>
    <x v="0"/>
    <x v="0"/>
    <x v="0"/>
    <x v="0"/>
  </r>
  <r>
    <n v="4517806121"/>
    <n v="2487053"/>
    <s v="BOOST AC"/>
    <n v="3060"/>
    <n v="415"/>
    <n v="1269900"/>
    <x v="0"/>
    <d v="2022-04-11T00:00:00"/>
    <n v="0"/>
    <x v="3"/>
    <m/>
    <x v="0"/>
    <x v="0"/>
    <x v="0"/>
    <x v="0"/>
  </r>
  <r>
    <n v="4517163094"/>
    <n v="2663481"/>
    <s v="BOOST AC"/>
    <n v="1200"/>
    <n v="662"/>
    <n v="794400"/>
    <x v="0"/>
    <d v="2022-04-11T00:00:00"/>
    <n v="0"/>
    <x v="3"/>
    <m/>
    <x v="0"/>
    <x v="0"/>
    <x v="0"/>
    <x v="0"/>
  </r>
  <r>
    <n v="4517812710"/>
    <n v="4013297"/>
    <s v="BOOST AC"/>
    <n v="360"/>
    <n v="1286"/>
    <n v="462960"/>
    <x v="0"/>
    <d v="2022-04-11T00:00:00"/>
    <n v="0"/>
    <x v="3"/>
    <m/>
    <x v="0"/>
    <x v="0"/>
    <x v="0"/>
    <x v="0"/>
  </r>
  <r>
    <n v="4517480546"/>
    <n v="2487061"/>
    <s v="BOOST AC"/>
    <n v="2070"/>
    <n v="533"/>
    <n v="1103310"/>
    <x v="0"/>
    <d v="2022-04-11T00:00:00"/>
    <n v="0"/>
    <x v="3"/>
    <m/>
    <x v="0"/>
    <x v="0"/>
    <x v="0"/>
    <x v="0"/>
  </r>
  <r>
    <n v="4517509563"/>
    <n v="4333116"/>
    <s v="CENTIME TCM"/>
    <n v="1239"/>
    <n v="906"/>
    <n v="1122534"/>
    <x v="0"/>
    <d v="2022-04-11T00:00:00"/>
    <n v="0"/>
    <x v="3"/>
    <m/>
    <x v="0"/>
    <x v="0"/>
    <x v="0"/>
    <x v="0"/>
  </r>
  <r>
    <n v="4517025144"/>
    <n v="2487061"/>
    <s v="BOOST AC"/>
    <n v="3480"/>
    <n v="720"/>
    <n v="2505600"/>
    <x v="0"/>
    <d v="2022-04-11T00:00:00"/>
    <n v="0"/>
    <x v="3"/>
    <m/>
    <x v="0"/>
    <x v="0"/>
    <x v="0"/>
    <x v="0"/>
  </r>
  <r>
    <n v="4517351401"/>
    <n v="4333116"/>
    <s v="CENTIME TCM"/>
    <n v="777"/>
    <n v="1400"/>
    <n v="1087800"/>
    <x v="39"/>
    <d v="2022-04-11T00:00:00"/>
    <n v="3"/>
    <x v="3"/>
    <m/>
    <x v="0"/>
    <x v="0"/>
    <x v="0"/>
    <x v="0"/>
  </r>
  <r>
    <n v="4517663959"/>
    <n v="2487053"/>
    <s v="BOOST AC"/>
    <n v="1080"/>
    <n v="544"/>
    <n v="587520"/>
    <x v="0"/>
    <d v="2022-04-11T00:00:00"/>
    <n v="0"/>
    <x v="3"/>
    <m/>
    <x v="0"/>
    <x v="0"/>
    <x v="0"/>
    <x v="0"/>
  </r>
  <r>
    <n v="4517035436"/>
    <n v="4333114"/>
    <s v="BOOST AC"/>
    <n v="1155"/>
    <n v="1286"/>
    <n v="1485330"/>
    <x v="0"/>
    <d v="2022-04-11T00:00:00"/>
    <n v="0"/>
    <x v="3"/>
    <m/>
    <x v="0"/>
    <x v="0"/>
    <x v="0"/>
    <x v="0"/>
  </r>
  <r>
    <n v="4517368200"/>
    <n v="4455280"/>
    <s v="CENTIME TCM"/>
    <n v="810"/>
    <n v="330"/>
    <n v="267300"/>
    <x v="0"/>
    <d v="2022-04-11T00:00:00"/>
    <n v="0"/>
    <x v="3"/>
    <m/>
    <x v="0"/>
    <x v="0"/>
    <x v="0"/>
    <x v="0"/>
  </r>
  <r>
    <n v="881939563"/>
    <n v="4454507"/>
    <s v="BOOST AC"/>
    <n v="3960"/>
    <n v="747"/>
    <n v="2958120"/>
    <x v="50"/>
    <d v="2022-04-11T00:00:00"/>
    <n v="70"/>
    <x v="1"/>
    <s v="SUPPLIER"/>
    <x v="2"/>
    <x v="0"/>
    <x v="0"/>
    <x v="2"/>
  </r>
  <r>
    <n v="4517031900"/>
    <n v="4455298"/>
    <s v="BOOST AC"/>
    <n v="630"/>
    <n v="1044"/>
    <n v="657720"/>
    <x v="0"/>
    <d v="2022-04-11T00:00:00"/>
    <n v="0"/>
    <x v="3"/>
    <m/>
    <x v="0"/>
    <x v="0"/>
    <x v="0"/>
    <x v="0"/>
  </r>
  <r>
    <n v="4516972354"/>
    <n v="4013297"/>
    <s v="BOOST AC"/>
    <n v="540"/>
    <n v="432"/>
    <n v="233280"/>
    <x v="0"/>
    <d v="2022-04-11T00:00:00"/>
    <n v="0"/>
    <x v="3"/>
    <m/>
    <x v="0"/>
    <x v="0"/>
    <x v="0"/>
    <x v="0"/>
  </r>
  <r>
    <n v="4517805184"/>
    <n v="4013305"/>
    <s v="BOOST AC"/>
    <n v="1176"/>
    <n v="1256"/>
    <n v="1477056"/>
    <x v="3"/>
    <d v="2022-04-11T00:00:00"/>
    <n v="28"/>
    <x v="1"/>
    <s v="SUPPLIER"/>
    <x v="2"/>
    <x v="0"/>
    <x v="0"/>
    <x v="1"/>
  </r>
  <r>
    <n v="4517035844"/>
    <n v="2765851"/>
    <s v="BOOST AC"/>
    <n v="384"/>
    <n v="338"/>
    <n v="129792"/>
    <x v="0"/>
    <d v="2022-04-11T00:00:00"/>
    <n v="0"/>
    <x v="3"/>
    <m/>
    <x v="0"/>
    <x v="0"/>
    <x v="0"/>
    <x v="0"/>
  </r>
  <r>
    <n v="4517034547"/>
    <n v="2778106"/>
    <s v="BOOST AC"/>
    <n v="360"/>
    <n v="350"/>
    <n v="126000"/>
    <x v="0"/>
    <d v="2022-04-11T00:00:00"/>
    <n v="0"/>
    <x v="3"/>
    <m/>
    <x v="0"/>
    <x v="0"/>
    <x v="0"/>
    <x v="0"/>
  </r>
  <r>
    <n v="4517382798"/>
    <n v="4335235"/>
    <s v="CENTIME TCM"/>
    <n v="360"/>
    <n v="317"/>
    <n v="114120"/>
    <x v="0"/>
    <d v="2022-04-11T00:00:00"/>
    <n v="0"/>
    <x v="3"/>
    <m/>
    <x v="0"/>
    <x v="0"/>
    <x v="0"/>
    <x v="0"/>
  </r>
  <r>
    <n v="4517400904"/>
    <n v="4455298"/>
    <s v="BOOST AC"/>
    <n v="1095"/>
    <n v="1152"/>
    <n v="1261440"/>
    <x v="0"/>
    <d v="2022-04-11T00:00:00"/>
    <n v="0"/>
    <x v="3"/>
    <m/>
    <x v="0"/>
    <x v="0"/>
    <x v="0"/>
    <x v="0"/>
  </r>
  <r>
    <n v="4517792758"/>
    <n v="2778106"/>
    <s v="BOOST AC"/>
    <n v="1272"/>
    <n v="1058"/>
    <n v="1345776"/>
    <x v="0"/>
    <d v="2022-04-11T00:00:00"/>
    <n v="0"/>
    <x v="3"/>
    <m/>
    <x v="0"/>
    <x v="0"/>
    <x v="0"/>
    <x v="0"/>
  </r>
  <r>
    <n v="4517367615"/>
    <n v="2779817"/>
    <s v="CENTIME TCM"/>
    <n v="2160"/>
    <n v="303"/>
    <n v="654480"/>
    <x v="0"/>
    <d v="2022-04-11T00:00:00"/>
    <n v="0"/>
    <x v="3"/>
    <m/>
    <x v="0"/>
    <x v="0"/>
    <x v="0"/>
    <x v="0"/>
  </r>
  <r>
    <n v="4517034527"/>
    <n v="2487052"/>
    <s v="BOOST AC"/>
    <n v="6120"/>
    <n v="775"/>
    <n v="4743000"/>
    <x v="0"/>
    <d v="2022-04-11T00:00:00"/>
    <n v="0"/>
    <x v="3"/>
    <m/>
    <x v="0"/>
    <x v="0"/>
    <x v="0"/>
    <x v="0"/>
  </r>
  <r>
    <n v="4517400899"/>
    <n v="4455299"/>
    <s v="CENTIME TCM"/>
    <n v="465"/>
    <n v="760"/>
    <n v="353400"/>
    <x v="0"/>
    <d v="2022-04-11T00:00:00"/>
    <n v="0"/>
    <x v="3"/>
    <m/>
    <x v="0"/>
    <x v="0"/>
    <x v="0"/>
    <x v="0"/>
  </r>
  <r>
    <n v="4517890923"/>
    <n v="4455281"/>
    <s v="BOOST AC"/>
    <n v="4140"/>
    <n v="859"/>
    <n v="3556260"/>
    <x v="6"/>
    <d v="2022-04-11T00:00:00"/>
    <n v="56"/>
    <x v="1"/>
    <s v="SUPPLIER"/>
    <x v="2"/>
    <x v="0"/>
    <x v="0"/>
    <x v="2"/>
  </r>
  <r>
    <n v="4517893343"/>
    <n v="2663481"/>
    <s v="BOOST AC"/>
    <n v="540"/>
    <n v="1444"/>
    <n v="779760"/>
    <x v="3"/>
    <d v="2022-04-11T00:00:00"/>
    <n v="28"/>
    <x v="0"/>
    <s v="OTHER"/>
    <x v="0"/>
    <x v="0"/>
    <x v="0"/>
    <x v="1"/>
  </r>
  <r>
    <n v="4517378792"/>
    <n v="4455298"/>
    <s v="CENTIME TCM"/>
    <n v="255"/>
    <n v="1084"/>
    <n v="276420"/>
    <x v="0"/>
    <d v="2022-04-11T00:00:00"/>
    <n v="0"/>
    <x v="3"/>
    <m/>
    <x v="0"/>
    <x v="0"/>
    <x v="0"/>
    <x v="0"/>
  </r>
  <r>
    <n v="4517511288"/>
    <n v="2779817"/>
    <s v="CENTIME TCM"/>
    <n v="1800"/>
    <n v="1206"/>
    <n v="2170800"/>
    <x v="0"/>
    <d v="2022-04-11T00:00:00"/>
    <n v="0"/>
    <x v="3"/>
    <m/>
    <x v="0"/>
    <x v="0"/>
    <x v="0"/>
    <x v="0"/>
  </r>
  <r>
    <n v="4516441464"/>
    <n v="2899945"/>
    <s v="CENTIME TCM"/>
    <n v="2400"/>
    <n v="809"/>
    <n v="1941600"/>
    <x v="26"/>
    <d v="2022-04-12T00:00:00"/>
    <n v="-15"/>
    <x v="2"/>
    <m/>
    <x v="0"/>
    <x v="0"/>
    <x v="1"/>
    <x v="3"/>
  </r>
  <r>
    <n v="4516439700"/>
    <n v="4451121"/>
    <s v="CENTIME TCM"/>
    <n v="2910"/>
    <n v="460"/>
    <n v="1338600"/>
    <x v="39"/>
    <d v="2022-04-12T00:00:00"/>
    <n v="2"/>
    <x v="3"/>
    <m/>
    <x v="0"/>
    <x v="0"/>
    <x v="0"/>
    <x v="0"/>
  </r>
  <r>
    <n v="4516455295"/>
    <n v="2903184"/>
    <s v="CENTIME TCM"/>
    <n v="1280"/>
    <n v="615"/>
    <n v="787200"/>
    <x v="53"/>
    <d v="2022-04-12T00:00:00"/>
    <n v="205"/>
    <x v="1"/>
    <s v="SUPPLIER"/>
    <x v="3"/>
    <x v="0"/>
    <x v="2"/>
    <x v="8"/>
  </r>
  <r>
    <n v="4516468153"/>
    <n v="4228041"/>
    <s v="CENTIME TCM"/>
    <n v="8730"/>
    <n v="532"/>
    <n v="4644360"/>
    <x v="0"/>
    <d v="2022-04-12T00:00:00"/>
    <n v="-1"/>
    <x v="3"/>
    <m/>
    <x v="0"/>
    <x v="0"/>
    <x v="0"/>
    <x v="0"/>
  </r>
  <r>
    <n v="4516470914"/>
    <n v="2899944"/>
    <s v="CENTIME TCM"/>
    <n v="2448"/>
    <n v="996"/>
    <n v="2438208"/>
    <x v="39"/>
    <d v="2022-04-12T00:00:00"/>
    <n v="2"/>
    <x v="3"/>
    <m/>
    <x v="0"/>
    <x v="0"/>
    <x v="0"/>
    <x v="0"/>
  </r>
  <r>
    <n v="4516474970"/>
    <n v="4451134"/>
    <s v="CENTIME TCM"/>
    <n v="460"/>
    <n v="681"/>
    <n v="313260"/>
    <x v="0"/>
    <d v="2022-04-12T00:00:00"/>
    <n v="-1"/>
    <x v="3"/>
    <m/>
    <x v="0"/>
    <x v="0"/>
    <x v="0"/>
    <x v="0"/>
  </r>
  <r>
    <n v="4517377684"/>
    <n v="4451134"/>
    <s v="CENTIME : BOSTT AMERICA"/>
    <n v="12"/>
    <n v="388"/>
    <n v="4656"/>
    <x v="0"/>
    <d v="2022-04-12T00:00:00"/>
    <n v="-1"/>
    <x v="3"/>
    <m/>
    <x v="0"/>
    <x v="0"/>
    <x v="0"/>
    <x v="0"/>
  </r>
  <r>
    <n v="4517381739"/>
    <n v="4451121"/>
    <s v="CENTIME : BOSTT AMERICA"/>
    <n v="70"/>
    <n v="1466"/>
    <n v="102620"/>
    <x v="0"/>
    <d v="2022-04-12T00:00:00"/>
    <n v="-1"/>
    <x v="3"/>
    <m/>
    <x v="0"/>
    <x v="0"/>
    <x v="0"/>
    <x v="0"/>
  </r>
  <r>
    <n v="4517394208"/>
    <n v="2899478"/>
    <s v="CENTIME : BOSTT AMERICA"/>
    <n v="100"/>
    <n v="805"/>
    <n v="80500"/>
    <x v="0"/>
    <d v="2022-04-12T00:00:00"/>
    <n v="-1"/>
    <x v="3"/>
    <m/>
    <x v="0"/>
    <x v="0"/>
    <x v="0"/>
    <x v="0"/>
  </r>
  <r>
    <n v="4517243747"/>
    <n v="2899475"/>
    <s v="CENTIME : BOSTT AMERICA"/>
    <n v="100"/>
    <n v="1212"/>
    <n v="121200"/>
    <x v="0"/>
    <d v="2022-04-12T00:00:00"/>
    <n v="-1"/>
    <x v="3"/>
    <m/>
    <x v="0"/>
    <x v="0"/>
    <x v="0"/>
    <x v="0"/>
  </r>
  <r>
    <n v="4516512011"/>
    <n v="4327106"/>
    <s v="BOOST AC"/>
    <n v="81"/>
    <n v="1169"/>
    <n v="94689"/>
    <x v="0"/>
    <d v="2022-04-12T00:00:00"/>
    <n v="-1"/>
    <x v="3"/>
    <m/>
    <x v="0"/>
    <x v="0"/>
    <x v="0"/>
    <x v="0"/>
  </r>
  <r>
    <n v="4516341628"/>
    <n v="2165271"/>
    <s v="CENTIME TCM"/>
    <n v="1800"/>
    <n v="1133"/>
    <n v="2039400"/>
    <x v="0"/>
    <d v="2022-04-12T00:00:00"/>
    <n v="-1"/>
    <x v="3"/>
    <m/>
    <x v="0"/>
    <x v="0"/>
    <x v="0"/>
    <x v="0"/>
  </r>
  <r>
    <n v="4517191505"/>
    <n v="2752324"/>
    <s v="CENTIME : BOSTT AMERICA"/>
    <n v="84"/>
    <n v="1028"/>
    <n v="86352"/>
    <x v="0"/>
    <d v="2022-04-12T00:00:00"/>
    <n v="-1"/>
    <x v="3"/>
    <m/>
    <x v="0"/>
    <x v="0"/>
    <x v="0"/>
    <x v="0"/>
  </r>
  <r>
    <n v="4517426336"/>
    <n v="4013297"/>
    <s v="CENTIME : BOSTT AMERICA"/>
    <n v="90"/>
    <n v="1127"/>
    <n v="101430"/>
    <x v="0"/>
    <d v="2022-04-12T00:00:00"/>
    <n v="-1"/>
    <x v="3"/>
    <m/>
    <x v="0"/>
    <x v="0"/>
    <x v="0"/>
    <x v="0"/>
  </r>
  <r>
    <n v="4516826665"/>
    <n v="2487053"/>
    <s v="CENTIME : BOSTT EMEA"/>
    <n v="720"/>
    <n v="1469"/>
    <n v="1057680"/>
    <x v="23"/>
    <d v="2022-04-12T00:00:00"/>
    <n v="-8"/>
    <x v="2"/>
    <m/>
    <x v="0"/>
    <x v="0"/>
    <x v="0"/>
    <x v="0"/>
  </r>
  <r>
    <n v="4516493610"/>
    <n v="2556834"/>
    <s v="BOOST AC"/>
    <n v="24"/>
    <n v="1033"/>
    <n v="24792"/>
    <x v="0"/>
    <d v="2022-04-13T00:00:00"/>
    <n v="-2"/>
    <x v="3"/>
    <m/>
    <x v="0"/>
    <x v="0"/>
    <x v="0"/>
    <x v="0"/>
  </r>
  <r>
    <n v="4517513354"/>
    <n v="2487061"/>
    <s v="CENTIME TCM"/>
    <n v="2610"/>
    <n v="560"/>
    <n v="1461600"/>
    <x v="39"/>
    <d v="2022-04-13T00:00:00"/>
    <n v="1"/>
    <x v="3"/>
    <m/>
    <x v="0"/>
    <x v="0"/>
    <x v="0"/>
    <x v="0"/>
  </r>
  <r>
    <n v="4517377745"/>
    <n v="2899631"/>
    <s v="CENTIME TCM"/>
    <n v="1600"/>
    <n v="348"/>
    <n v="556800"/>
    <x v="26"/>
    <d v="2022-04-14T00:00:00"/>
    <n v="-17"/>
    <x v="2"/>
    <m/>
    <x v="0"/>
    <x v="0"/>
    <x v="1"/>
    <x v="3"/>
  </r>
  <r>
    <n v="4517314089"/>
    <n v="2989761"/>
    <s v="CENTIME TCM"/>
    <n v="960"/>
    <n v="581"/>
    <n v="557760"/>
    <x v="39"/>
    <d v="2022-04-14T00:00:00"/>
    <n v="0"/>
    <x v="3"/>
    <m/>
    <x v="0"/>
    <x v="0"/>
    <x v="0"/>
    <x v="0"/>
  </r>
  <r>
    <n v="4517342975"/>
    <n v="2899634"/>
    <s v="CENTIME TCM"/>
    <n v="960"/>
    <n v="1020"/>
    <n v="979200"/>
    <x v="0"/>
    <d v="2022-04-14T00:00:00"/>
    <n v="-3"/>
    <x v="2"/>
    <m/>
    <x v="0"/>
    <x v="0"/>
    <x v="0"/>
    <x v="0"/>
  </r>
  <r>
    <n v="4517360155"/>
    <n v="2899632"/>
    <s v="CENTIME TCM"/>
    <n v="1600"/>
    <n v="860"/>
    <n v="1376000"/>
    <x v="0"/>
    <d v="2022-04-14T00:00:00"/>
    <n v="-3"/>
    <x v="2"/>
    <m/>
    <x v="0"/>
    <x v="0"/>
    <x v="0"/>
    <x v="0"/>
  </r>
  <r>
    <n v="4517183195"/>
    <n v="4451121"/>
    <s v="CENTIME : THAILAND"/>
    <n v="20"/>
    <n v="658"/>
    <n v="13160"/>
    <x v="39"/>
    <d v="2022-04-14T00:00:00"/>
    <n v="0"/>
    <x v="3"/>
    <m/>
    <x v="0"/>
    <x v="0"/>
    <x v="0"/>
    <x v="0"/>
  </r>
  <r>
    <n v="4517571439"/>
    <n v="4334436"/>
    <s v="CENTIME : INDIA"/>
    <n v="240"/>
    <n v="940"/>
    <n v="225600"/>
    <x v="39"/>
    <d v="2022-04-14T00:00:00"/>
    <n v="0"/>
    <x v="3"/>
    <m/>
    <x v="0"/>
    <x v="0"/>
    <x v="0"/>
    <x v="0"/>
  </r>
  <r>
    <n v="4517090286"/>
    <n v="2899944"/>
    <s v="CENTIME : INDIA"/>
    <n v="96"/>
    <n v="612"/>
    <n v="58752"/>
    <x v="39"/>
    <d v="2022-04-14T00:00:00"/>
    <n v="0"/>
    <x v="3"/>
    <m/>
    <x v="0"/>
    <x v="0"/>
    <x v="0"/>
    <x v="0"/>
  </r>
  <r>
    <n v="4517102763"/>
    <n v="4451134"/>
    <s v="CENTIME : INDIA"/>
    <n v="8"/>
    <n v="379"/>
    <n v="3032"/>
    <x v="39"/>
    <d v="2022-04-14T00:00:00"/>
    <n v="0"/>
    <x v="3"/>
    <m/>
    <x v="0"/>
    <x v="0"/>
    <x v="0"/>
    <x v="0"/>
  </r>
  <r>
    <n v="4517794896"/>
    <n v="4228041"/>
    <s v="CENTIME TCM"/>
    <n v="9960"/>
    <n v="1293"/>
    <n v="12878280"/>
    <x v="39"/>
    <d v="2022-04-14T00:00:00"/>
    <n v="0"/>
    <x v="3"/>
    <m/>
    <x v="0"/>
    <x v="0"/>
    <x v="0"/>
    <x v="0"/>
  </r>
  <r>
    <n v="4517353921"/>
    <n v="2899475"/>
    <s v="CENTIME TCM"/>
    <n v="700"/>
    <n v="1472"/>
    <n v="1030400"/>
    <x v="39"/>
    <d v="2022-04-14T00:00:00"/>
    <n v="0"/>
    <x v="3"/>
    <m/>
    <x v="0"/>
    <x v="0"/>
    <x v="0"/>
    <x v="0"/>
  </r>
  <r>
    <n v="4517797524"/>
    <n v="2899475"/>
    <s v="CENTIME TCM"/>
    <n v="200"/>
    <n v="983"/>
    <n v="196600"/>
    <x v="39"/>
    <d v="2022-04-14T00:00:00"/>
    <n v="0"/>
    <x v="3"/>
    <m/>
    <x v="0"/>
    <x v="0"/>
    <x v="0"/>
    <x v="0"/>
  </r>
  <r>
    <n v="4517845641"/>
    <n v="4451134"/>
    <s v="CENTIME : INDIA"/>
    <n v="8"/>
    <n v="1477"/>
    <n v="11816"/>
    <x v="39"/>
    <d v="2022-04-14T00:00:00"/>
    <n v="0"/>
    <x v="3"/>
    <m/>
    <x v="0"/>
    <x v="0"/>
    <x v="0"/>
    <x v="0"/>
  </r>
  <r>
    <n v="4517847178"/>
    <n v="4334436"/>
    <s v="CENTIME : INDIA"/>
    <n v="112"/>
    <n v="808"/>
    <n v="90496"/>
    <x v="39"/>
    <d v="2022-04-14T00:00:00"/>
    <n v="0"/>
    <x v="3"/>
    <m/>
    <x v="0"/>
    <x v="0"/>
    <x v="0"/>
    <x v="0"/>
  </r>
  <r>
    <n v="4517070776"/>
    <n v="4567352"/>
    <s v="CENTIME TCM"/>
    <n v="900"/>
    <n v="1357"/>
    <n v="1221300"/>
    <x v="39"/>
    <d v="2022-04-14T00:00:00"/>
    <n v="0"/>
    <x v="3"/>
    <m/>
    <x v="0"/>
    <x v="0"/>
    <x v="0"/>
    <x v="0"/>
  </r>
  <r>
    <n v="4517151513"/>
    <n v="2467687"/>
    <s v="CENTIME : THAILAND"/>
    <n v="35"/>
    <n v="301"/>
    <n v="10535"/>
    <x v="39"/>
    <d v="2022-04-14T00:00:00"/>
    <n v="0"/>
    <x v="3"/>
    <m/>
    <x v="0"/>
    <x v="0"/>
    <x v="0"/>
    <x v="0"/>
  </r>
  <r>
    <n v="4517157991"/>
    <n v="2758193"/>
    <s v="CENTIME : THAILAND"/>
    <n v="33"/>
    <n v="632"/>
    <n v="20856"/>
    <x v="39"/>
    <d v="2022-04-14T00:00:00"/>
    <n v="0"/>
    <x v="3"/>
    <m/>
    <x v="0"/>
    <x v="0"/>
    <x v="0"/>
    <x v="0"/>
  </r>
  <r>
    <n v="4517564143"/>
    <n v="4271870"/>
    <s v="CENTIME : THAILAND"/>
    <n v="33"/>
    <n v="1036"/>
    <n v="34188"/>
    <x v="2"/>
    <d v="2022-04-14T00:00:00"/>
    <n v="18"/>
    <x v="0"/>
    <s v="OTHER"/>
    <x v="0"/>
    <x v="0"/>
    <x v="0"/>
    <x v="1"/>
  </r>
  <r>
    <n v="4516418324"/>
    <n v="2758193"/>
    <s v="CENTIME TCM"/>
    <n v="1191"/>
    <n v="749"/>
    <n v="892059"/>
    <x v="0"/>
    <d v="2022-04-14T00:00:00"/>
    <n v="-3"/>
    <x v="2"/>
    <m/>
    <x v="0"/>
    <x v="0"/>
    <x v="0"/>
    <x v="0"/>
  </r>
  <r>
    <n v="4517967889"/>
    <n v="2758193"/>
    <s v="CENTIME TCM"/>
    <n v="795"/>
    <n v="1095"/>
    <n v="870525"/>
    <x v="7"/>
    <d v="2022-04-14T00:00:00"/>
    <n v="32"/>
    <x v="0"/>
    <s v="OTHER"/>
    <x v="0"/>
    <x v="0"/>
    <x v="0"/>
    <x v="1"/>
  </r>
  <r>
    <n v="4516429907"/>
    <n v="2758193"/>
    <s v="CENTIME TCM"/>
    <n v="183"/>
    <n v="443"/>
    <n v="81069"/>
    <x v="0"/>
    <d v="2022-04-14T00:00:00"/>
    <n v="-3"/>
    <x v="2"/>
    <m/>
    <x v="0"/>
    <x v="0"/>
    <x v="0"/>
    <x v="0"/>
  </r>
  <r>
    <n v="4517160561"/>
    <n v="2958114"/>
    <s v="CENTIME : THAILAND"/>
    <n v="60"/>
    <n v="580"/>
    <n v="34800"/>
    <x v="39"/>
    <d v="2022-04-14T00:00:00"/>
    <n v="0"/>
    <x v="3"/>
    <m/>
    <x v="0"/>
    <x v="0"/>
    <x v="0"/>
    <x v="0"/>
  </r>
  <r>
    <n v="4517265587"/>
    <n v="2752324"/>
    <s v="CENTIME : THAILAND"/>
    <n v="6"/>
    <n v="1287"/>
    <n v="7722"/>
    <x v="39"/>
    <d v="2022-04-14T00:00:00"/>
    <n v="0"/>
    <x v="3"/>
    <m/>
    <x v="0"/>
    <x v="0"/>
    <x v="0"/>
    <x v="0"/>
  </r>
  <r>
    <n v="4517376756"/>
    <n v="2958114"/>
    <s v="CENTIME : THAILAND"/>
    <n v="12"/>
    <n v="993"/>
    <n v="11916"/>
    <x v="39"/>
    <d v="2022-04-14T00:00:00"/>
    <n v="0"/>
    <x v="3"/>
    <m/>
    <x v="0"/>
    <x v="0"/>
    <x v="0"/>
    <x v="0"/>
  </r>
  <r>
    <n v="4517098997"/>
    <n v="2884301"/>
    <s v="CENTIME : INDIA"/>
    <n v="15"/>
    <n v="1283"/>
    <n v="19245"/>
    <x v="39"/>
    <d v="2022-04-14T00:00:00"/>
    <n v="0"/>
    <x v="3"/>
    <m/>
    <x v="0"/>
    <x v="0"/>
    <x v="0"/>
    <x v="0"/>
  </r>
  <r>
    <n v="4516390336"/>
    <n v="2958114"/>
    <s v="CENTIME TCM"/>
    <n v="2028"/>
    <n v="1264"/>
    <n v="2563392"/>
    <x v="39"/>
    <d v="2022-04-14T00:00:00"/>
    <n v="0"/>
    <x v="3"/>
    <m/>
    <x v="0"/>
    <x v="0"/>
    <x v="0"/>
    <x v="0"/>
  </r>
  <r>
    <n v="4516413430"/>
    <n v="2752324"/>
    <s v="CENTIME TCM"/>
    <n v="864"/>
    <n v="1339"/>
    <n v="1156896"/>
    <x v="39"/>
    <d v="2022-04-14T00:00:00"/>
    <n v="0"/>
    <x v="3"/>
    <m/>
    <x v="0"/>
    <x v="0"/>
    <x v="0"/>
    <x v="0"/>
  </r>
  <r>
    <n v="4517723226"/>
    <n v="4062520"/>
    <s v="CENTIME TCM"/>
    <n v="204"/>
    <n v="960"/>
    <n v="195840"/>
    <x v="2"/>
    <d v="2022-04-14T00:00:00"/>
    <n v="18"/>
    <x v="1"/>
    <s v="SUPPLIER"/>
    <x v="1"/>
    <x v="0"/>
    <x v="0"/>
    <x v="1"/>
  </r>
  <r>
    <n v="4517762214"/>
    <n v="4492204"/>
    <s v="CENTIME TCM"/>
    <n v="1308"/>
    <n v="871"/>
    <n v="1139268"/>
    <x v="39"/>
    <d v="2022-04-14T00:00:00"/>
    <n v="0"/>
    <x v="3"/>
    <m/>
    <x v="0"/>
    <x v="0"/>
    <x v="0"/>
    <x v="0"/>
  </r>
  <r>
    <n v="4517783325"/>
    <n v="2884301"/>
    <s v="CENTIME TCM"/>
    <n v="1800"/>
    <n v="1074"/>
    <n v="1933200"/>
    <x v="39"/>
    <d v="2022-04-14T00:00:00"/>
    <n v="0"/>
    <x v="3"/>
    <m/>
    <x v="0"/>
    <x v="0"/>
    <x v="0"/>
    <x v="0"/>
  </r>
  <r>
    <n v="4517791565"/>
    <n v="2965279"/>
    <s v="CENTIME TCM"/>
    <n v="1287"/>
    <n v="1117"/>
    <n v="1437579"/>
    <x v="43"/>
    <d v="2022-04-14T00:00:00"/>
    <n v="4"/>
    <x v="1"/>
    <s v="SUPPLIER"/>
    <x v="4"/>
    <x v="0"/>
    <x v="0"/>
    <x v="0"/>
  </r>
  <r>
    <n v="4517184980"/>
    <n v="2487053"/>
    <s v="CENTIME : THAILAND"/>
    <n v="30"/>
    <n v="529"/>
    <n v="15870"/>
    <x v="39"/>
    <d v="2022-04-14T00:00:00"/>
    <n v="0"/>
    <x v="3"/>
    <m/>
    <x v="0"/>
    <x v="0"/>
    <x v="0"/>
    <x v="0"/>
  </r>
  <r>
    <n v="4517383514"/>
    <n v="2663481"/>
    <s v="CENTIME TCM"/>
    <n v="5670"/>
    <n v="1489"/>
    <n v="8442630"/>
    <x v="0"/>
    <d v="2022-04-14T00:00:00"/>
    <n v="-3"/>
    <x v="2"/>
    <m/>
    <x v="0"/>
    <x v="0"/>
    <x v="0"/>
    <x v="0"/>
  </r>
  <r>
    <n v="4517374360"/>
    <n v="4455281"/>
    <s v="CENTIME TCM"/>
    <n v="3240"/>
    <n v="1432"/>
    <n v="4639680"/>
    <x v="0"/>
    <d v="2022-04-14T00:00:00"/>
    <n v="-3"/>
    <x v="2"/>
    <m/>
    <x v="0"/>
    <x v="0"/>
    <x v="0"/>
    <x v="0"/>
  </r>
  <r>
    <n v="4517417853"/>
    <n v="2778179"/>
    <s v="CENTIME TCM"/>
    <n v="240"/>
    <n v="652"/>
    <n v="156480"/>
    <x v="39"/>
    <d v="2022-04-14T00:00:00"/>
    <n v="0"/>
    <x v="3"/>
    <m/>
    <x v="0"/>
    <x v="0"/>
    <x v="0"/>
    <x v="0"/>
  </r>
  <r>
    <n v="4517537833"/>
    <n v="4333116"/>
    <s v="CENTIME TCM"/>
    <n v="105"/>
    <n v="996"/>
    <n v="104580"/>
    <x v="0"/>
    <d v="2022-04-14T00:00:00"/>
    <n v="-3"/>
    <x v="2"/>
    <m/>
    <x v="0"/>
    <x v="0"/>
    <x v="0"/>
    <x v="0"/>
  </r>
  <r>
    <n v="4517359169"/>
    <n v="4333116"/>
    <s v="CENTIME TCM"/>
    <n v="441"/>
    <n v="1133"/>
    <n v="499653"/>
    <x v="39"/>
    <d v="2022-04-14T00:00:00"/>
    <n v="0"/>
    <x v="3"/>
    <m/>
    <x v="0"/>
    <x v="0"/>
    <x v="0"/>
    <x v="0"/>
  </r>
  <r>
    <n v="4517816812"/>
    <n v="4455281"/>
    <s v="CENTIME : THAILAND"/>
    <n v="360"/>
    <n v="601"/>
    <n v="216360"/>
    <x v="39"/>
    <d v="2022-04-14T00:00:00"/>
    <n v="0"/>
    <x v="3"/>
    <m/>
    <x v="0"/>
    <x v="0"/>
    <x v="0"/>
    <x v="0"/>
  </r>
  <r>
    <n v="4517368540"/>
    <n v="4454506"/>
    <s v="CENTIME TCM"/>
    <n v="360"/>
    <n v="496"/>
    <n v="178560"/>
    <x v="40"/>
    <d v="2022-04-14T00:00:00"/>
    <n v="39"/>
    <x v="1"/>
    <s v="SUPPLIER"/>
    <x v="3"/>
    <x v="0"/>
    <x v="0"/>
    <x v="1"/>
  </r>
  <r>
    <n v="4517367620"/>
    <n v="4335235"/>
    <s v="CENTIME TCM"/>
    <n v="450"/>
    <n v="1278"/>
    <n v="575100"/>
    <x v="0"/>
    <d v="2022-04-14T00:00:00"/>
    <n v="-3"/>
    <x v="2"/>
    <m/>
    <x v="0"/>
    <x v="0"/>
    <x v="0"/>
    <x v="0"/>
  </r>
  <r>
    <n v="4517350601"/>
    <n v="4455280"/>
    <s v="CENTIME TCM"/>
    <n v="900"/>
    <n v="605"/>
    <n v="544500"/>
    <x v="0"/>
    <d v="2022-04-14T00:00:00"/>
    <n v="-3"/>
    <x v="2"/>
    <m/>
    <x v="0"/>
    <x v="0"/>
    <x v="0"/>
    <x v="0"/>
  </r>
  <r>
    <n v="4517105282"/>
    <n v="4455280"/>
    <s v="CENTIME : INDIA"/>
    <n v="360"/>
    <n v="1442"/>
    <n v="519120"/>
    <x v="39"/>
    <d v="2022-04-14T00:00:00"/>
    <n v="0"/>
    <x v="3"/>
    <m/>
    <x v="0"/>
    <x v="0"/>
    <x v="0"/>
    <x v="0"/>
  </r>
  <r>
    <n v="4517108969"/>
    <n v="2765851"/>
    <s v="CENTIME : INDIA"/>
    <n v="48"/>
    <n v="801"/>
    <n v="38448"/>
    <x v="39"/>
    <d v="2022-04-14T00:00:00"/>
    <n v="0"/>
    <x v="3"/>
    <m/>
    <x v="0"/>
    <x v="0"/>
    <x v="0"/>
    <x v="0"/>
  </r>
  <r>
    <n v="4517774416"/>
    <n v="4455280"/>
    <s v="CENTIME : INDIA"/>
    <n v="360"/>
    <n v="345"/>
    <n v="124200"/>
    <x v="39"/>
    <d v="2022-04-14T00:00:00"/>
    <n v="0"/>
    <x v="3"/>
    <m/>
    <x v="0"/>
    <x v="0"/>
    <x v="0"/>
    <x v="0"/>
  </r>
  <r>
    <n v="4517817643"/>
    <n v="4455906"/>
    <s v="CENTIME TCM"/>
    <n v="1224"/>
    <n v="664"/>
    <n v="812736"/>
    <x v="49"/>
    <d v="2022-04-14T00:00:00"/>
    <n v="-14"/>
    <x v="2"/>
    <m/>
    <x v="0"/>
    <x v="0"/>
    <x v="1"/>
    <x v="3"/>
  </r>
  <r>
    <n v="4517310037"/>
    <n v="2778106"/>
    <s v="CENTIME TCM"/>
    <n v="1692"/>
    <n v="1366"/>
    <n v="2311272"/>
    <x v="39"/>
    <d v="2022-04-14T00:00:00"/>
    <n v="0"/>
    <x v="3"/>
    <m/>
    <x v="0"/>
    <x v="0"/>
    <x v="0"/>
    <x v="0"/>
  </r>
  <r>
    <n v="4517321213"/>
    <n v="4013297"/>
    <s v="CENTIME TCM"/>
    <n v="1710"/>
    <n v="598"/>
    <n v="1022580"/>
    <x v="49"/>
    <d v="2022-04-14T00:00:00"/>
    <n v="-14"/>
    <x v="2"/>
    <m/>
    <x v="0"/>
    <x v="0"/>
    <x v="1"/>
    <x v="3"/>
  </r>
  <r>
    <n v="4517370973"/>
    <n v="4333116"/>
    <s v="CENTIME TCM"/>
    <n v="756"/>
    <n v="909"/>
    <n v="687204"/>
    <x v="39"/>
    <d v="2022-04-14T00:00:00"/>
    <n v="0"/>
    <x v="3"/>
    <m/>
    <x v="0"/>
    <x v="0"/>
    <x v="0"/>
    <x v="0"/>
  </r>
  <r>
    <n v="4517342519"/>
    <n v="4013293"/>
    <s v="CENTIME TCM"/>
    <n v="105"/>
    <n v="677"/>
    <n v="71085"/>
    <x v="0"/>
    <d v="2022-04-14T00:00:00"/>
    <n v="-3"/>
    <x v="2"/>
    <m/>
    <x v="0"/>
    <x v="0"/>
    <x v="0"/>
    <x v="0"/>
  </r>
  <r>
    <n v="4516704434"/>
    <n v="4271870"/>
    <s v="CENTIME : THAILAND"/>
    <n v="68"/>
    <n v="656"/>
    <n v="44608"/>
    <x v="48"/>
    <d v="2022-04-15T00:00:00"/>
    <n v="48"/>
    <x v="0"/>
    <s v="OTHER"/>
    <x v="0"/>
    <x v="0"/>
    <x v="0"/>
    <x v="2"/>
  </r>
  <r>
    <n v="4517807343"/>
    <n v="2725582"/>
    <s v="BOOST AC"/>
    <n v="750"/>
    <n v="1018"/>
    <n v="763500"/>
    <x v="0"/>
    <d v="2022-04-15T00:00:00"/>
    <n v="-4"/>
    <x v="2"/>
    <m/>
    <x v="0"/>
    <x v="0"/>
    <x v="0"/>
    <x v="0"/>
  </r>
  <r>
    <n v="4517455909"/>
    <n v="4455281"/>
    <s v="CENTIME : COLOMBIA"/>
    <n v="630"/>
    <n v="534"/>
    <n v="336420"/>
    <x v="39"/>
    <d v="2022-04-15T00:00:00"/>
    <n v="-1"/>
    <x v="3"/>
    <m/>
    <x v="0"/>
    <x v="0"/>
    <x v="0"/>
    <x v="0"/>
  </r>
  <r>
    <n v="4517454273"/>
    <n v="4333116"/>
    <s v="CENTIME TCM"/>
    <n v="1239"/>
    <n v="1170"/>
    <n v="1449630"/>
    <x v="54"/>
    <d v="2022-04-15T00:00:00"/>
    <n v="29"/>
    <x v="0"/>
    <s v="OTHER"/>
    <x v="0"/>
    <x v="0"/>
    <x v="0"/>
    <x v="1"/>
  </r>
  <r>
    <n v="4516558302"/>
    <n v="2963896"/>
    <s v="BOOST AC"/>
    <n v="44"/>
    <n v="1140"/>
    <n v="50160"/>
    <x v="0"/>
    <d v="2022-04-17T00:00:00"/>
    <n v="-6"/>
    <x v="2"/>
    <m/>
    <x v="0"/>
    <x v="0"/>
    <x v="0"/>
    <x v="0"/>
  </r>
  <r>
    <n v="4517480307"/>
    <n v="4455281"/>
    <s v="CENTIME MEXICO"/>
    <n v="360"/>
    <n v="396"/>
    <n v="142560"/>
    <x v="43"/>
    <d v="2022-04-17T00:00:00"/>
    <n v="1"/>
    <x v="3"/>
    <m/>
    <x v="0"/>
    <x v="0"/>
    <x v="0"/>
    <x v="0"/>
  </r>
  <r>
    <n v="4517712219"/>
    <n v="4013297"/>
    <s v="CENTIME MEXICO"/>
    <n v="750"/>
    <n v="771"/>
    <n v="578250"/>
    <x v="43"/>
    <d v="2022-04-17T00:00:00"/>
    <n v="1"/>
    <x v="3"/>
    <m/>
    <x v="0"/>
    <x v="0"/>
    <x v="0"/>
    <x v="0"/>
  </r>
  <r>
    <n v="4517382559"/>
    <n v="2899631"/>
    <s v="CENTIME TCM"/>
    <n v="640"/>
    <n v="364"/>
    <n v="232960"/>
    <x v="26"/>
    <d v="2022-04-18T00:00:00"/>
    <n v="-21"/>
    <x v="2"/>
    <m/>
    <x v="0"/>
    <x v="0"/>
    <x v="1"/>
    <x v="3"/>
  </r>
  <r>
    <n v="4517432414"/>
    <n v="4451121"/>
    <s v="CENTIME TCM"/>
    <n v="520"/>
    <n v="305"/>
    <n v="158600"/>
    <x v="26"/>
    <d v="2022-04-18T00:00:00"/>
    <n v="-21"/>
    <x v="2"/>
    <m/>
    <x v="0"/>
    <x v="0"/>
    <x v="1"/>
    <x v="3"/>
  </r>
  <r>
    <n v="4517493094"/>
    <n v="4451121"/>
    <s v="CENTIME TCM"/>
    <n v="705"/>
    <n v="959"/>
    <n v="676095"/>
    <x v="26"/>
    <d v="2022-04-18T00:00:00"/>
    <n v="-21"/>
    <x v="2"/>
    <m/>
    <x v="0"/>
    <x v="0"/>
    <x v="1"/>
    <x v="3"/>
  </r>
  <r>
    <n v="4517367820"/>
    <n v="2989761"/>
    <s v="CENTIME TCM"/>
    <n v="960"/>
    <n v="381"/>
    <n v="365760"/>
    <x v="43"/>
    <d v="2022-04-18T00:00:00"/>
    <n v="0"/>
    <x v="3"/>
    <m/>
    <x v="0"/>
    <x v="0"/>
    <x v="0"/>
    <x v="0"/>
  </r>
  <r>
    <n v="4517280174"/>
    <n v="2899945"/>
    <s v="CENTIME TCM"/>
    <n v="3120"/>
    <n v="876"/>
    <n v="2733120"/>
    <x v="43"/>
    <d v="2022-04-18T00:00:00"/>
    <n v="0"/>
    <x v="3"/>
    <m/>
    <x v="0"/>
    <x v="0"/>
    <x v="0"/>
    <x v="0"/>
  </r>
  <r>
    <n v="4517704314"/>
    <n v="4334436"/>
    <s v="CENTIME TCM"/>
    <n v="5408"/>
    <n v="1426"/>
    <n v="7711808"/>
    <x v="43"/>
    <d v="2022-04-18T00:00:00"/>
    <n v="0"/>
    <x v="3"/>
    <m/>
    <x v="0"/>
    <x v="0"/>
    <x v="0"/>
    <x v="0"/>
  </r>
  <r>
    <n v="4517343098"/>
    <n v="4451121"/>
    <s v="CENTIME TCM"/>
    <n v="1340"/>
    <n v="927"/>
    <n v="1242180"/>
    <x v="43"/>
    <d v="2022-04-18T00:00:00"/>
    <n v="0"/>
    <x v="3"/>
    <m/>
    <x v="0"/>
    <x v="0"/>
    <x v="0"/>
    <x v="0"/>
  </r>
  <r>
    <n v="4517372789"/>
    <n v="2899475"/>
    <s v="CENTIME TCM"/>
    <n v="1700"/>
    <n v="729"/>
    <n v="1239300"/>
    <x v="43"/>
    <d v="2022-04-18T00:00:00"/>
    <n v="0"/>
    <x v="3"/>
    <m/>
    <x v="0"/>
    <x v="0"/>
    <x v="0"/>
    <x v="0"/>
  </r>
  <r>
    <n v="4517531407"/>
    <n v="4334436"/>
    <s v="CENTIME TCM"/>
    <n v="912"/>
    <n v="325"/>
    <n v="296400"/>
    <x v="43"/>
    <d v="2022-04-18T00:00:00"/>
    <n v="0"/>
    <x v="3"/>
    <m/>
    <x v="0"/>
    <x v="0"/>
    <x v="0"/>
    <x v="0"/>
  </r>
  <r>
    <n v="4517780484"/>
    <n v="2899475"/>
    <s v="CENTIME TCM"/>
    <n v="700"/>
    <n v="531"/>
    <n v="371700"/>
    <x v="43"/>
    <d v="2022-04-18T00:00:00"/>
    <n v="0"/>
    <x v="3"/>
    <m/>
    <x v="0"/>
    <x v="0"/>
    <x v="0"/>
    <x v="0"/>
  </r>
  <r>
    <n v="4517770741"/>
    <n v="2903189"/>
    <s v="CENTIME TCM"/>
    <n v="2670"/>
    <n v="406"/>
    <n v="1084020"/>
    <x v="43"/>
    <d v="2022-04-18T00:00:00"/>
    <n v="0"/>
    <x v="3"/>
    <m/>
    <x v="0"/>
    <x v="0"/>
    <x v="0"/>
    <x v="0"/>
  </r>
  <r>
    <n v="4517804584"/>
    <n v="2903184"/>
    <s v="CENTIME TCM"/>
    <n v="920"/>
    <n v="1130"/>
    <n v="1039600"/>
    <x v="15"/>
    <d v="2022-04-18T00:00:00"/>
    <n v="7"/>
    <x v="1"/>
    <s v="SUPPLIER"/>
    <x v="4"/>
    <x v="0"/>
    <x v="0"/>
    <x v="0"/>
  </r>
  <r>
    <n v="4517804591"/>
    <n v="4228041"/>
    <s v="CENTIME TCM"/>
    <n v="1740"/>
    <n v="760"/>
    <n v="1322400"/>
    <x v="43"/>
    <d v="2022-04-18T00:00:00"/>
    <n v="0"/>
    <x v="3"/>
    <m/>
    <x v="0"/>
    <x v="0"/>
    <x v="0"/>
    <x v="0"/>
  </r>
  <r>
    <n v="4517809685"/>
    <n v="2903184"/>
    <s v="CENTIME TCM"/>
    <n v="1500"/>
    <n v="385"/>
    <n v="577500"/>
    <x v="55"/>
    <d v="2022-04-18T00:00:00"/>
    <n v="203"/>
    <x v="1"/>
    <s v="SUPPLIER"/>
    <x v="3"/>
    <x v="0"/>
    <x v="2"/>
    <x v="8"/>
  </r>
  <r>
    <n v="4517804583"/>
    <n v="2903184"/>
    <s v="CENTIME TCM"/>
    <n v="1240"/>
    <n v="1277"/>
    <n v="1583480"/>
    <x v="3"/>
    <d v="2022-04-18T00:00:00"/>
    <n v="21"/>
    <x v="1"/>
    <s v="SUPPLIER"/>
    <x v="4"/>
    <x v="0"/>
    <x v="0"/>
    <x v="1"/>
  </r>
  <r>
    <n v="4517804589"/>
    <n v="2903189"/>
    <s v="CENTIME TCM"/>
    <n v="4380"/>
    <n v="636"/>
    <n v="2785680"/>
    <x v="43"/>
    <d v="2022-04-18T00:00:00"/>
    <n v="0"/>
    <x v="3"/>
    <m/>
    <x v="0"/>
    <x v="0"/>
    <x v="0"/>
    <x v="0"/>
  </r>
  <r>
    <n v="4517804592"/>
    <n v="2903183"/>
    <s v="CENTIME TCM"/>
    <n v="1940"/>
    <n v="1457"/>
    <n v="2826580"/>
    <x v="43"/>
    <d v="2022-04-18T00:00:00"/>
    <n v="0"/>
    <x v="3"/>
    <m/>
    <x v="0"/>
    <x v="0"/>
    <x v="0"/>
    <x v="0"/>
  </r>
  <r>
    <n v="4517493096"/>
    <n v="4334436"/>
    <s v="CENTIME TCM"/>
    <n v="1568"/>
    <n v="1301"/>
    <n v="2039968"/>
    <x v="1"/>
    <d v="2022-04-18T00:00:00"/>
    <n v="3"/>
    <x v="3"/>
    <m/>
    <x v="0"/>
    <x v="0"/>
    <x v="0"/>
    <x v="0"/>
  </r>
  <r>
    <n v="4517860270"/>
    <n v="2899944"/>
    <s v="CENTIME TCM"/>
    <n v="4992"/>
    <n v="1286"/>
    <n v="6419712"/>
    <x v="0"/>
    <d v="2022-04-18T00:00:00"/>
    <n v="-7"/>
    <x v="2"/>
    <m/>
    <x v="0"/>
    <x v="0"/>
    <x v="0"/>
    <x v="0"/>
  </r>
  <r>
    <n v="4516673933"/>
    <n v="2461389"/>
    <s v="CENTIME : BOSTT AMERICA"/>
    <n v="400"/>
    <n v="1356"/>
    <n v="542400"/>
    <x v="15"/>
    <d v="2022-04-18T00:00:00"/>
    <n v="7"/>
    <x v="0"/>
    <s v="OTHER"/>
    <x v="0"/>
    <x v="0"/>
    <x v="0"/>
    <x v="0"/>
  </r>
  <r>
    <n v="4517380583"/>
    <n v="4327106"/>
    <s v="CENTIME TCM"/>
    <n v="666"/>
    <n v="943"/>
    <n v="628038"/>
    <x v="43"/>
    <d v="2022-04-18T00:00:00"/>
    <n v="0"/>
    <x v="3"/>
    <m/>
    <x v="0"/>
    <x v="0"/>
    <x v="0"/>
    <x v="0"/>
  </r>
  <r>
    <n v="4517500640"/>
    <n v="2963895"/>
    <s v="BOOST AC"/>
    <n v="688"/>
    <n v="898"/>
    <n v="617824"/>
    <x v="0"/>
    <d v="2022-04-18T00:00:00"/>
    <n v="-7"/>
    <x v="2"/>
    <m/>
    <x v="0"/>
    <x v="0"/>
    <x v="0"/>
    <x v="0"/>
  </r>
  <r>
    <n v="4516500457"/>
    <n v="2758193"/>
    <s v="BOOST AC"/>
    <n v="132"/>
    <n v="1261"/>
    <n v="166452"/>
    <x v="3"/>
    <d v="2022-04-18T00:00:00"/>
    <n v="21"/>
    <x v="0"/>
    <s v="OTHER"/>
    <x v="0"/>
    <x v="0"/>
    <x v="0"/>
    <x v="1"/>
  </r>
  <r>
    <n v="4516527468"/>
    <n v="2467687"/>
    <s v="BOOST AC"/>
    <n v="175"/>
    <n v="896"/>
    <n v="156800"/>
    <x v="0"/>
    <d v="2022-04-18T00:00:00"/>
    <n v="-7"/>
    <x v="2"/>
    <m/>
    <x v="0"/>
    <x v="0"/>
    <x v="0"/>
    <x v="0"/>
  </r>
  <r>
    <n v="4517512705"/>
    <n v="4327106"/>
    <s v="CENTIME TCM"/>
    <n v="2400"/>
    <n v="1270"/>
    <n v="3048000"/>
    <x v="39"/>
    <d v="2022-04-18T00:00:00"/>
    <n v="-4"/>
    <x v="2"/>
    <m/>
    <x v="0"/>
    <x v="0"/>
    <x v="0"/>
    <x v="0"/>
  </r>
  <r>
    <n v="4516500971"/>
    <n v="4327058"/>
    <s v="BOOST AC"/>
    <n v="17"/>
    <n v="1099"/>
    <n v="18683"/>
    <x v="6"/>
    <d v="2022-04-18T00:00:00"/>
    <n v="49"/>
    <x v="0"/>
    <s v="OTHER"/>
    <x v="0"/>
    <x v="0"/>
    <x v="0"/>
    <x v="2"/>
  </r>
  <r>
    <n v="4516520489"/>
    <n v="4271870"/>
    <s v="BOOST AC"/>
    <n v="16"/>
    <n v="435"/>
    <n v="6960"/>
    <x v="40"/>
    <d v="2022-04-18T00:00:00"/>
    <n v="35"/>
    <x v="0"/>
    <s v="OTHER"/>
    <x v="0"/>
    <x v="0"/>
    <x v="0"/>
    <x v="1"/>
  </r>
  <r>
    <n v="4516603464"/>
    <n v="2958114"/>
    <s v="BOOST AC"/>
    <n v="6"/>
    <n v="666"/>
    <n v="3996"/>
    <x v="43"/>
    <d v="2022-04-18T00:00:00"/>
    <n v="0"/>
    <x v="3"/>
    <m/>
    <x v="0"/>
    <x v="0"/>
    <x v="0"/>
    <x v="0"/>
  </r>
  <r>
    <n v="4516503366"/>
    <n v="2958114"/>
    <s v="BOOST AC"/>
    <n v="54"/>
    <n v="321"/>
    <n v="17334"/>
    <x v="43"/>
    <d v="2022-04-18T00:00:00"/>
    <n v="0"/>
    <x v="3"/>
    <m/>
    <x v="0"/>
    <x v="0"/>
    <x v="0"/>
    <x v="0"/>
  </r>
  <r>
    <n v="4517778738"/>
    <n v="2884301"/>
    <s v="CENTIME TCM"/>
    <n v="5430"/>
    <n v="1405"/>
    <n v="7629150"/>
    <x v="2"/>
    <d v="2022-04-18T00:00:00"/>
    <n v="14"/>
    <x v="1"/>
    <s v="SUPPLIER"/>
    <x v="4"/>
    <x v="0"/>
    <x v="0"/>
    <x v="1"/>
  </r>
  <r>
    <n v="4517783233"/>
    <n v="4062520"/>
    <s v="CENTIME TCM"/>
    <n v="864"/>
    <n v="504"/>
    <n v="435456"/>
    <x v="2"/>
    <d v="2022-04-18T00:00:00"/>
    <n v="14"/>
    <x v="1"/>
    <s v="SUPPLIER"/>
    <x v="1"/>
    <x v="0"/>
    <x v="0"/>
    <x v="1"/>
  </r>
  <r>
    <n v="4517762946"/>
    <n v="2965279"/>
    <s v="CENTIME TCM"/>
    <n v="927"/>
    <n v="1241"/>
    <n v="1150407"/>
    <x v="43"/>
    <d v="2022-04-18T00:00:00"/>
    <n v="0"/>
    <x v="3"/>
    <m/>
    <x v="0"/>
    <x v="0"/>
    <x v="0"/>
    <x v="0"/>
  </r>
  <r>
    <n v="4517789319"/>
    <n v="4492204"/>
    <s v="CENTIME TCM"/>
    <n v="5232"/>
    <n v="1093"/>
    <n v="5718576"/>
    <x v="43"/>
    <d v="2022-04-18T00:00:00"/>
    <n v="0"/>
    <x v="3"/>
    <m/>
    <x v="0"/>
    <x v="0"/>
    <x v="0"/>
    <x v="0"/>
  </r>
  <r>
    <n v="4517791402"/>
    <n v="1620152"/>
    <s v="CENTIME TCM"/>
    <n v="594"/>
    <n v="327"/>
    <n v="194238"/>
    <x v="43"/>
    <d v="2022-04-18T00:00:00"/>
    <n v="0"/>
    <x v="3"/>
    <m/>
    <x v="0"/>
    <x v="0"/>
    <x v="0"/>
    <x v="0"/>
  </r>
  <r>
    <n v="4517809990"/>
    <n v="2487061"/>
    <s v="CENTIME TCM"/>
    <n v="2340"/>
    <n v="351"/>
    <n v="821340"/>
    <x v="49"/>
    <d v="2022-04-18T00:00:00"/>
    <n v="-18"/>
    <x v="2"/>
    <m/>
    <x v="0"/>
    <x v="0"/>
    <x v="1"/>
    <x v="3"/>
  </r>
  <r>
    <n v="4517704332"/>
    <n v="2778106"/>
    <s v="CENTIME TCM"/>
    <n v="3660"/>
    <n v="1071"/>
    <n v="3919860"/>
    <x v="15"/>
    <d v="2022-04-18T00:00:00"/>
    <n v="7"/>
    <x v="0"/>
    <s v="OTHER"/>
    <x v="0"/>
    <x v="0"/>
    <x v="0"/>
    <x v="0"/>
  </r>
  <r>
    <n v="4517355948"/>
    <n v="2779823"/>
    <s v="CENTIME TCM"/>
    <n v="5490"/>
    <n v="730"/>
    <n v="4007700"/>
    <x v="43"/>
    <d v="2022-04-18T00:00:00"/>
    <n v="0"/>
    <x v="3"/>
    <m/>
    <x v="0"/>
    <x v="0"/>
    <x v="0"/>
    <x v="0"/>
  </r>
  <r>
    <n v="4517531383"/>
    <n v="2663481"/>
    <s v="CENTIME TCM"/>
    <n v="1455"/>
    <n v="1199"/>
    <n v="1744545"/>
    <x v="43"/>
    <d v="2022-04-18T00:00:00"/>
    <n v="0"/>
    <x v="3"/>
    <m/>
    <x v="0"/>
    <x v="0"/>
    <x v="0"/>
    <x v="0"/>
  </r>
  <r>
    <n v="4517710896"/>
    <n v="2663481"/>
    <s v="CENTIME TCM"/>
    <n v="4560"/>
    <n v="1172"/>
    <n v="5344320"/>
    <x v="43"/>
    <d v="2022-04-18T00:00:00"/>
    <n v="0"/>
    <x v="3"/>
    <m/>
    <x v="0"/>
    <x v="0"/>
    <x v="0"/>
    <x v="0"/>
  </r>
  <r>
    <n v="4517531390"/>
    <n v="4333113"/>
    <s v="CENTIME TCM"/>
    <n v="63"/>
    <n v="525"/>
    <n v="33075"/>
    <x v="43"/>
    <d v="2022-04-18T00:00:00"/>
    <n v="0"/>
    <x v="3"/>
    <m/>
    <x v="0"/>
    <x v="0"/>
    <x v="0"/>
    <x v="0"/>
  </r>
  <r>
    <n v="4517537842"/>
    <n v="4333116"/>
    <s v="CENTIME TCM"/>
    <n v="84"/>
    <n v="1140"/>
    <n v="95760"/>
    <x v="43"/>
    <d v="2022-04-18T00:00:00"/>
    <n v="0"/>
    <x v="3"/>
    <m/>
    <x v="0"/>
    <x v="0"/>
    <x v="0"/>
    <x v="0"/>
  </r>
  <r>
    <n v="4517594829"/>
    <n v="4455299"/>
    <s v="CENTIME TCM"/>
    <n v="645"/>
    <n v="792"/>
    <n v="510840"/>
    <x v="43"/>
    <d v="2022-04-18T00:00:00"/>
    <n v="0"/>
    <x v="3"/>
    <m/>
    <x v="0"/>
    <x v="0"/>
    <x v="0"/>
    <x v="0"/>
  </r>
  <r>
    <n v="4517809988"/>
    <n v="2487061"/>
    <s v="CENTIME TCM"/>
    <n v="2790"/>
    <n v="461"/>
    <n v="1286190"/>
    <x v="43"/>
    <d v="2022-04-18T00:00:00"/>
    <n v="0"/>
    <x v="3"/>
    <m/>
    <x v="0"/>
    <x v="0"/>
    <x v="0"/>
    <x v="0"/>
  </r>
  <r>
    <n v="4517382560"/>
    <n v="4455298"/>
    <s v="CENTIME TCM"/>
    <n v="255"/>
    <n v="526"/>
    <n v="134130"/>
    <x v="43"/>
    <d v="2022-04-18T00:00:00"/>
    <n v="0"/>
    <x v="3"/>
    <m/>
    <x v="0"/>
    <x v="0"/>
    <x v="0"/>
    <x v="0"/>
  </r>
  <r>
    <n v="4517509572"/>
    <n v="4333116"/>
    <s v="CENTIME TCM"/>
    <n v="1281"/>
    <n v="950"/>
    <n v="1216950"/>
    <x v="43"/>
    <d v="2022-04-18T00:00:00"/>
    <n v="0"/>
    <x v="3"/>
    <m/>
    <x v="0"/>
    <x v="0"/>
    <x v="0"/>
    <x v="0"/>
  </r>
  <r>
    <n v="4517344685"/>
    <n v="4333116"/>
    <s v="CENTIME TCM"/>
    <n v="798"/>
    <n v="1395"/>
    <n v="1113210"/>
    <x v="43"/>
    <d v="2022-04-18T00:00:00"/>
    <n v="0"/>
    <x v="3"/>
    <m/>
    <x v="0"/>
    <x v="0"/>
    <x v="0"/>
    <x v="0"/>
  </r>
  <r>
    <n v="4517414561"/>
    <n v="2778179"/>
    <s v="CENTIME TCM"/>
    <n v="480"/>
    <n v="1478"/>
    <n v="709440"/>
    <x v="43"/>
    <d v="2022-04-18T00:00:00"/>
    <n v="0"/>
    <x v="3"/>
    <m/>
    <x v="0"/>
    <x v="0"/>
    <x v="0"/>
    <x v="0"/>
  </r>
  <r>
    <n v="4517531393"/>
    <n v="4333113"/>
    <s v="CENTIME TCM"/>
    <n v="63"/>
    <n v="359"/>
    <n v="22617"/>
    <x v="43"/>
    <d v="2022-04-18T00:00:00"/>
    <n v="0"/>
    <x v="3"/>
    <m/>
    <x v="0"/>
    <x v="0"/>
    <x v="0"/>
    <x v="0"/>
  </r>
  <r>
    <n v="4517422489"/>
    <n v="2765851"/>
    <s v="CENTIME TCM"/>
    <n v="864"/>
    <n v="418"/>
    <n v="361152"/>
    <x v="43"/>
    <d v="2022-04-18T00:00:00"/>
    <n v="0"/>
    <x v="3"/>
    <m/>
    <x v="0"/>
    <x v="0"/>
    <x v="0"/>
    <x v="0"/>
  </r>
  <r>
    <n v="4517493098"/>
    <n v="4333113"/>
    <s v="CENTIME TCM"/>
    <n v="126"/>
    <n v="899"/>
    <n v="113274"/>
    <x v="43"/>
    <d v="2022-04-18T00:00:00"/>
    <n v="0"/>
    <x v="3"/>
    <m/>
    <x v="0"/>
    <x v="0"/>
    <x v="0"/>
    <x v="0"/>
  </r>
  <r>
    <n v="4517493100"/>
    <n v="4333116"/>
    <s v="CENTIME TCM"/>
    <n v="1827"/>
    <n v="385"/>
    <n v="703395"/>
    <x v="43"/>
    <d v="2022-04-18T00:00:00"/>
    <n v="0"/>
    <x v="3"/>
    <m/>
    <x v="0"/>
    <x v="0"/>
    <x v="0"/>
    <x v="0"/>
  </r>
  <r>
    <n v="4517531394"/>
    <n v="4333114"/>
    <s v="CENTIME TCM"/>
    <n v="714"/>
    <n v="527"/>
    <n v="376278"/>
    <x v="43"/>
    <d v="2022-04-18T00:00:00"/>
    <n v="0"/>
    <x v="3"/>
    <m/>
    <x v="0"/>
    <x v="0"/>
    <x v="0"/>
    <x v="0"/>
  </r>
  <r>
    <n v="4516671467"/>
    <n v="2765851"/>
    <s v="CENTIME : BOSTT AMERICA"/>
    <n v="64"/>
    <n v="1347"/>
    <n v="86208"/>
    <x v="15"/>
    <d v="2022-04-18T00:00:00"/>
    <n v="7"/>
    <x v="1"/>
    <s v="SUPPLIER"/>
    <x v="3"/>
    <x v="0"/>
    <x v="0"/>
    <x v="0"/>
  </r>
  <r>
    <n v="4517517085"/>
    <n v="4454506"/>
    <s v="CENTIME TCM"/>
    <n v="1350"/>
    <n v="1390"/>
    <n v="1876500"/>
    <x v="40"/>
    <d v="2022-04-18T00:00:00"/>
    <n v="35"/>
    <x v="1"/>
    <s v="SUPPLIER"/>
    <x v="2"/>
    <x v="0"/>
    <x v="0"/>
    <x v="1"/>
  </r>
  <r>
    <n v="4517531392"/>
    <n v="4333116"/>
    <s v="CENTIME TCM"/>
    <n v="3780"/>
    <n v="1347"/>
    <n v="5091660"/>
    <x v="43"/>
    <d v="2022-04-18T00:00:00"/>
    <n v="0"/>
    <x v="3"/>
    <m/>
    <x v="0"/>
    <x v="0"/>
    <x v="0"/>
    <x v="0"/>
  </r>
  <r>
    <n v="4517016612"/>
    <n v="2044651"/>
    <s v="CENTIME TCM"/>
    <n v="108000"/>
    <n v="1020"/>
    <n v="110160000"/>
    <x v="26"/>
    <d v="2022-04-18T00:00:00"/>
    <n v="-21"/>
    <x v="2"/>
    <m/>
    <x v="0"/>
    <x v="0"/>
    <x v="1"/>
    <x v="3"/>
  </r>
  <r>
    <n v="4517493101"/>
    <n v="4333114"/>
    <s v="CENTIME TCM"/>
    <n v="399"/>
    <n v="662"/>
    <n v="264138"/>
    <x v="43"/>
    <d v="2022-04-18T00:00:00"/>
    <n v="0"/>
    <x v="3"/>
    <m/>
    <x v="0"/>
    <x v="0"/>
    <x v="0"/>
    <x v="0"/>
  </r>
  <r>
    <n v="4517383277"/>
    <n v="4335235"/>
    <s v="CENTIME TCM"/>
    <n v="360"/>
    <n v="525"/>
    <n v="189000"/>
    <x v="43"/>
    <d v="2022-04-18T00:00:00"/>
    <n v="0"/>
    <x v="3"/>
    <m/>
    <x v="0"/>
    <x v="0"/>
    <x v="0"/>
    <x v="0"/>
  </r>
  <r>
    <n v="4517531386"/>
    <n v="4455299"/>
    <s v="CENTIME TCM"/>
    <n v="465"/>
    <n v="514"/>
    <n v="239010"/>
    <x v="43"/>
    <d v="2022-04-18T00:00:00"/>
    <n v="0"/>
    <x v="3"/>
    <m/>
    <x v="0"/>
    <x v="0"/>
    <x v="0"/>
    <x v="0"/>
  </r>
  <r>
    <n v="4517799829"/>
    <n v="2487053"/>
    <s v="CENTIME TCM"/>
    <n v="5490"/>
    <n v="948"/>
    <n v="5204520"/>
    <x v="43"/>
    <d v="2022-04-18T00:00:00"/>
    <n v="0"/>
    <x v="3"/>
    <m/>
    <x v="0"/>
    <x v="0"/>
    <x v="0"/>
    <x v="0"/>
  </r>
  <r>
    <n v="4517531410"/>
    <n v="4454506"/>
    <s v="CENTIME TCM"/>
    <n v="270"/>
    <n v="1273"/>
    <n v="343710"/>
    <x v="40"/>
    <d v="2022-04-18T00:00:00"/>
    <n v="35"/>
    <x v="1"/>
    <s v="SUPPLIER"/>
    <x v="2"/>
    <x v="0"/>
    <x v="0"/>
    <x v="1"/>
  </r>
  <r>
    <n v="4516540916"/>
    <n v="2903189"/>
    <s v="CENTIME TCM"/>
    <n v="4350"/>
    <n v="864"/>
    <n v="3758400"/>
    <x v="43"/>
    <d v="2022-04-19T00:00:00"/>
    <n v="-1"/>
    <x v="3"/>
    <m/>
    <x v="0"/>
    <x v="0"/>
    <x v="0"/>
    <x v="0"/>
  </r>
  <r>
    <n v="4516561555"/>
    <n v="4451134"/>
    <s v="CENTIME TCM"/>
    <n v="592"/>
    <n v="1096"/>
    <n v="648832"/>
    <x v="43"/>
    <d v="2022-04-19T00:00:00"/>
    <n v="-1"/>
    <x v="3"/>
    <m/>
    <x v="0"/>
    <x v="0"/>
    <x v="0"/>
    <x v="0"/>
  </r>
  <r>
    <n v="4516455630"/>
    <n v="4334436"/>
    <s v="CENTIME TCM"/>
    <n v="4944"/>
    <n v="446"/>
    <n v="2205024"/>
    <x v="43"/>
    <d v="2022-04-19T00:00:00"/>
    <n v="-1"/>
    <x v="3"/>
    <m/>
    <x v="0"/>
    <x v="0"/>
    <x v="0"/>
    <x v="0"/>
  </r>
  <r>
    <n v="4516517449"/>
    <n v="2165271"/>
    <s v="CENTIME TCM"/>
    <n v="252"/>
    <n v="498"/>
    <n v="125496"/>
    <x v="39"/>
    <d v="2022-04-19T00:00:00"/>
    <n v="-5"/>
    <x v="2"/>
    <m/>
    <x v="0"/>
    <x v="0"/>
    <x v="0"/>
    <x v="0"/>
  </r>
  <r>
    <n v="4516822566"/>
    <n v="4108990"/>
    <s v="CENTIME : TURQUIE"/>
    <n v="500"/>
    <n v="1404"/>
    <n v="702000"/>
    <x v="6"/>
    <d v="2022-04-19T00:00:00"/>
    <n v="48"/>
    <x v="0"/>
    <s v="OTHER"/>
    <x v="0"/>
    <x v="0"/>
    <x v="0"/>
    <x v="2"/>
  </r>
  <r>
    <n v="4517079718"/>
    <n v="4109008"/>
    <s v="CENTIME : TURQUIE"/>
    <n v="500"/>
    <n v="1325"/>
    <n v="662500"/>
    <x v="6"/>
    <d v="2022-04-19T00:00:00"/>
    <n v="48"/>
    <x v="0"/>
    <s v="OTHER"/>
    <x v="0"/>
    <x v="0"/>
    <x v="0"/>
    <x v="2"/>
  </r>
  <r>
    <n v="4516494341"/>
    <n v="4327106"/>
    <s v="BOOST AC"/>
    <n v="96"/>
    <n v="1479"/>
    <n v="141984"/>
    <x v="3"/>
    <d v="2022-04-19T00:00:00"/>
    <n v="20"/>
    <x v="0"/>
    <s v="OTHER"/>
    <x v="0"/>
    <x v="0"/>
    <x v="0"/>
    <x v="1"/>
  </r>
  <r>
    <n v="4516497791"/>
    <n v="2965279"/>
    <s v="CENTIME TCM"/>
    <n v="3288"/>
    <n v="1140"/>
    <n v="3748320"/>
    <x v="2"/>
    <d v="2022-04-19T00:00:00"/>
    <n v="13"/>
    <x v="0"/>
    <s v="OTHER"/>
    <x v="0"/>
    <x v="0"/>
    <x v="0"/>
    <x v="1"/>
  </r>
  <r>
    <n v="5501183136"/>
    <n v="4335235"/>
    <s v="CENTIME: BRESIL"/>
    <n v="120"/>
    <n v="1063"/>
    <n v="127560"/>
    <x v="4"/>
    <d v="2022-04-19T00:00:00"/>
    <n v="41"/>
    <x v="1"/>
    <s v="SUPPLIER"/>
    <x v="2"/>
    <x v="0"/>
    <x v="0"/>
    <x v="1"/>
  </r>
  <r>
    <n v="5501183487"/>
    <n v="4454507"/>
    <s v="CENTIME: BRESIL"/>
    <n v="840"/>
    <n v="423"/>
    <n v="355320"/>
    <x v="4"/>
    <d v="2022-04-19T00:00:00"/>
    <n v="41"/>
    <x v="1"/>
    <s v="SUPPLIER"/>
    <x v="2"/>
    <x v="0"/>
    <x v="0"/>
    <x v="1"/>
  </r>
  <r>
    <n v="4516524062"/>
    <n v="2556834"/>
    <s v="BOOST AC"/>
    <n v="9"/>
    <n v="655"/>
    <n v="5895"/>
    <x v="0"/>
    <d v="2022-04-20T00:00:00"/>
    <n v="-9"/>
    <x v="2"/>
    <m/>
    <x v="0"/>
    <x v="0"/>
    <x v="0"/>
    <x v="0"/>
  </r>
  <r>
    <n v="4517367816"/>
    <n v="2899631"/>
    <s v="CENTIME TCM"/>
    <n v="960"/>
    <n v="604"/>
    <n v="579840"/>
    <x v="49"/>
    <d v="2022-04-21T00:00:00"/>
    <n v="-21"/>
    <x v="2"/>
    <m/>
    <x v="0"/>
    <x v="0"/>
    <x v="1"/>
    <x v="3"/>
  </r>
  <r>
    <n v="4517320506"/>
    <n v="2989761"/>
    <s v="CENTIME TCM"/>
    <n v="320"/>
    <n v="375"/>
    <n v="120000"/>
    <x v="1"/>
    <d v="2022-04-21T00:00:00"/>
    <n v="0"/>
    <x v="3"/>
    <m/>
    <x v="0"/>
    <x v="0"/>
    <x v="0"/>
    <x v="0"/>
  </r>
  <r>
    <n v="4517531421"/>
    <n v="4334436"/>
    <s v="CENTIME BOSTT OCEAN INDIEN"/>
    <n v="304"/>
    <n v="1493"/>
    <n v="453872"/>
    <x v="1"/>
    <d v="2022-04-21T00:00:00"/>
    <n v="0"/>
    <x v="3"/>
    <m/>
    <x v="0"/>
    <x v="0"/>
    <x v="0"/>
    <x v="0"/>
  </r>
  <r>
    <n v="4517531423"/>
    <n v="4451134"/>
    <s v="CENTIME BOSTT OCEAN INDIEN"/>
    <n v="152"/>
    <n v="1094"/>
    <n v="166288"/>
    <x v="1"/>
    <d v="2022-04-21T00:00:00"/>
    <n v="0"/>
    <x v="3"/>
    <m/>
    <x v="0"/>
    <x v="0"/>
    <x v="0"/>
    <x v="0"/>
  </r>
  <r>
    <n v="4516986288"/>
    <n v="2903184"/>
    <s v="CENTIME BOSTT OCEAN INDIEN"/>
    <n v="20"/>
    <n v="1034"/>
    <n v="20680"/>
    <x v="1"/>
    <d v="2022-04-21T00:00:00"/>
    <n v="0"/>
    <x v="3"/>
    <m/>
    <x v="0"/>
    <x v="0"/>
    <x v="0"/>
    <x v="0"/>
  </r>
  <r>
    <n v="4517012307"/>
    <n v="2903183"/>
    <s v="CENTIME BOSTT OCEAN INDIEN"/>
    <n v="20"/>
    <n v="1002"/>
    <n v="20040"/>
    <x v="1"/>
    <d v="2022-04-21T00:00:00"/>
    <n v="0"/>
    <x v="3"/>
    <m/>
    <x v="0"/>
    <x v="0"/>
    <x v="0"/>
    <x v="0"/>
  </r>
  <r>
    <n v="4517400785"/>
    <n v="4451121"/>
    <s v="CENTIME BOSTT OCEAN INDIEN"/>
    <n v="200"/>
    <n v="1061"/>
    <n v="212200"/>
    <x v="1"/>
    <d v="2022-04-21T00:00:00"/>
    <n v="0"/>
    <x v="3"/>
    <m/>
    <x v="0"/>
    <x v="0"/>
    <x v="0"/>
    <x v="0"/>
  </r>
  <r>
    <n v="4517447761"/>
    <n v="4334436"/>
    <s v="CENTIME BOSTT OCEAN INDIEN"/>
    <n v="304"/>
    <n v="374"/>
    <n v="113696"/>
    <x v="1"/>
    <d v="2022-04-21T00:00:00"/>
    <n v="0"/>
    <x v="3"/>
    <m/>
    <x v="0"/>
    <x v="0"/>
    <x v="0"/>
    <x v="0"/>
  </r>
  <r>
    <n v="4517466541"/>
    <n v="4334436"/>
    <s v="CENTIME BOSTT OCEAN INDIEN"/>
    <n v="320"/>
    <n v="984"/>
    <n v="314880"/>
    <x v="1"/>
    <d v="2022-04-21T00:00:00"/>
    <n v="0"/>
    <x v="3"/>
    <m/>
    <x v="0"/>
    <x v="0"/>
    <x v="0"/>
    <x v="0"/>
  </r>
  <r>
    <n v="4517328067"/>
    <n v="2899475"/>
    <s v="CENTIME TCM"/>
    <n v="700"/>
    <n v="1112"/>
    <n v="778400"/>
    <x v="1"/>
    <d v="2022-04-21T00:00:00"/>
    <n v="0"/>
    <x v="3"/>
    <m/>
    <x v="0"/>
    <x v="0"/>
    <x v="0"/>
    <x v="0"/>
  </r>
  <r>
    <n v="4517764189"/>
    <n v="2899475"/>
    <s v="CENTIME TCM"/>
    <n v="200"/>
    <n v="367"/>
    <n v="73400"/>
    <x v="1"/>
    <d v="2022-04-21T00:00:00"/>
    <n v="0"/>
    <x v="3"/>
    <m/>
    <x v="0"/>
    <x v="0"/>
    <x v="0"/>
    <x v="0"/>
  </r>
  <r>
    <n v="4517431077"/>
    <n v="4451134"/>
    <s v="CENTIME BOSTT OCEAN INDIEN"/>
    <n v="152"/>
    <n v="1232"/>
    <n v="187264"/>
    <x v="1"/>
    <d v="2022-04-21T00:00:00"/>
    <n v="0"/>
    <x v="3"/>
    <s v="OTHER"/>
    <x v="0"/>
    <x v="0"/>
    <x v="0"/>
    <x v="0"/>
  </r>
  <r>
    <n v="4517836343"/>
    <n v="2899631"/>
    <s v="CENTIME : THAILAND"/>
    <n v="320"/>
    <n v="658"/>
    <n v="210560"/>
    <x v="1"/>
    <d v="2022-04-21T00:00:00"/>
    <n v="0"/>
    <x v="3"/>
    <m/>
    <x v="0"/>
    <x v="0"/>
    <x v="0"/>
    <x v="0"/>
  </r>
  <r>
    <n v="4517863109"/>
    <n v="2899944"/>
    <s v="CENTIME TCM"/>
    <n v="3024"/>
    <n v="650"/>
    <n v="1965600"/>
    <x v="43"/>
    <d v="2022-04-21T00:00:00"/>
    <n v="-3"/>
    <x v="2"/>
    <m/>
    <x v="0"/>
    <x v="0"/>
    <x v="0"/>
    <x v="0"/>
  </r>
  <r>
    <n v="4517023091"/>
    <n v="4567352"/>
    <s v="CENTIME TCM"/>
    <n v="800"/>
    <n v="802"/>
    <n v="641600"/>
    <x v="1"/>
    <d v="2022-04-21T00:00:00"/>
    <n v="0"/>
    <x v="3"/>
    <m/>
    <x v="0"/>
    <x v="0"/>
    <x v="0"/>
    <x v="0"/>
  </r>
  <r>
    <n v="4517148659"/>
    <n v="2467687"/>
    <s v="CENTIME : THAILAND"/>
    <n v="100"/>
    <n v="432"/>
    <n v="43200"/>
    <x v="39"/>
    <d v="2022-04-21T00:00:00"/>
    <n v="-7"/>
    <x v="2"/>
    <m/>
    <x v="0"/>
    <x v="0"/>
    <x v="0"/>
    <x v="0"/>
  </r>
  <r>
    <n v="4517160952"/>
    <n v="2758193"/>
    <s v="CENTIME : THAILAND"/>
    <n v="69"/>
    <n v="1307"/>
    <n v="90183"/>
    <x v="1"/>
    <d v="2022-04-21T00:00:00"/>
    <n v="0"/>
    <x v="3"/>
    <m/>
    <x v="0"/>
    <x v="0"/>
    <x v="0"/>
    <x v="0"/>
  </r>
  <r>
    <n v="4517563904"/>
    <n v="4271870"/>
    <s v="CENTIME : THAILAND"/>
    <n v="69"/>
    <n v="1317"/>
    <n v="90873"/>
    <x v="2"/>
    <d v="2022-04-21T00:00:00"/>
    <n v="11"/>
    <x v="0"/>
    <s v="OTHER"/>
    <x v="0"/>
    <x v="0"/>
    <x v="0"/>
    <x v="1"/>
  </r>
  <r>
    <n v="4516413482"/>
    <n v="2758193"/>
    <s v="CENTIME TCM"/>
    <n v="2559"/>
    <n v="1468"/>
    <n v="3756612"/>
    <x v="1"/>
    <d v="2022-04-21T00:00:00"/>
    <n v="0"/>
    <x v="3"/>
    <m/>
    <x v="0"/>
    <x v="0"/>
    <x v="0"/>
    <x v="0"/>
  </r>
  <r>
    <n v="4516417791"/>
    <n v="2467687"/>
    <s v="CENTIME TCM"/>
    <n v="5775"/>
    <n v="1151"/>
    <n v="6647025"/>
    <x v="0"/>
    <d v="2022-04-21T00:00:00"/>
    <n v="-10"/>
    <x v="2"/>
    <m/>
    <x v="0"/>
    <x v="0"/>
    <x v="0"/>
    <x v="0"/>
  </r>
  <r>
    <n v="4516429903"/>
    <n v="2758193"/>
    <s v="CENTIME TCM"/>
    <n v="237"/>
    <n v="372"/>
    <n v="88164"/>
    <x v="1"/>
    <d v="2022-04-21T00:00:00"/>
    <n v="0"/>
    <x v="3"/>
    <m/>
    <x v="0"/>
    <x v="0"/>
    <x v="0"/>
    <x v="0"/>
  </r>
  <r>
    <n v="4517048801"/>
    <n v="4271870"/>
    <s v="CENTIME BOSTT OCEAN INDIEN"/>
    <n v="24"/>
    <n v="1296"/>
    <n v="31104"/>
    <x v="45"/>
    <d v="2022-04-21T00:00:00"/>
    <n v="35"/>
    <x v="0"/>
    <s v="OTHER"/>
    <x v="0"/>
    <x v="0"/>
    <x v="0"/>
    <x v="1"/>
  </r>
  <r>
    <n v="4517048941"/>
    <n v="4271870"/>
    <s v="CENTIME BOSTT OCEAN INDIEN"/>
    <n v="32"/>
    <n v="864"/>
    <n v="27648"/>
    <x v="45"/>
    <d v="2022-04-21T00:00:00"/>
    <n v="35"/>
    <x v="0"/>
    <s v="OTHER"/>
    <x v="0"/>
    <x v="0"/>
    <x v="0"/>
    <x v="1"/>
  </r>
  <r>
    <n v="4517140626"/>
    <n v="2958114"/>
    <s v="CENTIME : THAILAND"/>
    <n v="186"/>
    <n v="525"/>
    <n v="97650"/>
    <x v="1"/>
    <d v="2022-04-21T00:00:00"/>
    <n v="0"/>
    <x v="3"/>
    <m/>
    <x v="0"/>
    <x v="0"/>
    <x v="0"/>
    <x v="0"/>
  </r>
  <r>
    <n v="4517153069"/>
    <n v="2752324"/>
    <s v="CENTIME : THAILAND"/>
    <n v="18"/>
    <n v="905"/>
    <n v="16290"/>
    <x v="1"/>
    <d v="2022-04-21T00:00:00"/>
    <n v="0"/>
    <x v="3"/>
    <m/>
    <x v="0"/>
    <x v="0"/>
    <x v="0"/>
    <x v="0"/>
  </r>
  <r>
    <n v="4517243209"/>
    <n v="2958114"/>
    <s v="CENTIME BOSTT OCEAN INDIEN"/>
    <n v="18"/>
    <n v="858"/>
    <n v="15444"/>
    <x v="1"/>
    <d v="2022-04-21T00:00:00"/>
    <n v="0"/>
    <x v="3"/>
    <m/>
    <x v="0"/>
    <x v="0"/>
    <x v="0"/>
    <x v="0"/>
  </r>
  <r>
    <n v="4517358810"/>
    <n v="2752324"/>
    <s v="CENTIME BOSTT OCEAN INDIEN"/>
    <n v="18"/>
    <n v="1499"/>
    <n v="26982"/>
    <x v="1"/>
    <d v="2022-04-21T00:00:00"/>
    <n v="0"/>
    <x v="3"/>
    <m/>
    <x v="0"/>
    <x v="0"/>
    <x v="0"/>
    <x v="0"/>
  </r>
  <r>
    <n v="4516414761"/>
    <n v="2752324"/>
    <s v="CENTIME TCM"/>
    <n v="1542"/>
    <n v="583"/>
    <n v="898986"/>
    <x v="1"/>
    <d v="2022-04-21T00:00:00"/>
    <n v="0"/>
    <x v="3"/>
    <m/>
    <x v="0"/>
    <x v="0"/>
    <x v="0"/>
    <x v="0"/>
  </r>
  <r>
    <n v="4516417307"/>
    <n v="2958114"/>
    <s v="CENTIME TCM"/>
    <n v="2100"/>
    <n v="355"/>
    <n v="745500"/>
    <x v="1"/>
    <d v="2022-04-21T00:00:00"/>
    <n v="0"/>
    <x v="3"/>
    <m/>
    <x v="0"/>
    <x v="0"/>
    <x v="0"/>
    <x v="0"/>
  </r>
  <r>
    <n v="4517765261"/>
    <n v="4062520"/>
    <s v="CENTIME TCM"/>
    <n v="168"/>
    <n v="792"/>
    <n v="133056"/>
    <x v="2"/>
    <d v="2022-04-21T00:00:00"/>
    <n v="11"/>
    <x v="1"/>
    <s v="SUPPLIER"/>
    <x v="1"/>
    <x v="0"/>
    <x v="0"/>
    <x v="1"/>
  </r>
  <r>
    <n v="4517773414"/>
    <n v="4403290"/>
    <s v="CENTIME TCM"/>
    <n v="96"/>
    <n v="1374"/>
    <n v="131904"/>
    <x v="1"/>
    <d v="2022-04-21T00:00:00"/>
    <n v="0"/>
    <x v="3"/>
    <m/>
    <x v="0"/>
    <x v="0"/>
    <x v="0"/>
    <x v="0"/>
  </r>
  <r>
    <n v="4517774942"/>
    <n v="4492204"/>
    <s v="CENTIME TCM"/>
    <n v="1260"/>
    <n v="387"/>
    <n v="487620"/>
    <x v="1"/>
    <d v="2022-04-21T00:00:00"/>
    <n v="0"/>
    <x v="3"/>
    <m/>
    <x v="0"/>
    <x v="0"/>
    <x v="0"/>
    <x v="0"/>
  </r>
  <r>
    <n v="4517779602"/>
    <n v="2884301"/>
    <s v="CENTIME TCM"/>
    <n v="1200"/>
    <n v="1182"/>
    <n v="1418400"/>
    <x v="1"/>
    <d v="2022-04-21T00:00:00"/>
    <n v="0"/>
    <x v="3"/>
    <m/>
    <x v="0"/>
    <x v="0"/>
    <x v="0"/>
    <x v="0"/>
  </r>
  <r>
    <n v="4517796265"/>
    <n v="2965279"/>
    <s v="CENTIME TCM"/>
    <n v="360"/>
    <n v="742"/>
    <n v="267120"/>
    <x v="1"/>
    <d v="2022-04-21T00:00:00"/>
    <n v="0"/>
    <x v="3"/>
    <m/>
    <x v="0"/>
    <x v="0"/>
    <x v="0"/>
    <x v="0"/>
  </r>
  <r>
    <n v="4516751969"/>
    <n v="2765851"/>
    <s v="CENTIME : THAILAND"/>
    <n v="16"/>
    <n v="1160"/>
    <n v="18560"/>
    <x v="1"/>
    <d v="2022-04-21T00:00:00"/>
    <n v="0"/>
    <x v="3"/>
    <m/>
    <x v="0"/>
    <x v="0"/>
    <x v="0"/>
    <x v="0"/>
  </r>
  <r>
    <n v="4517414544"/>
    <n v="2778179"/>
    <s v="CENTIME TCM"/>
    <n v="480"/>
    <n v="325"/>
    <n v="156000"/>
    <x v="43"/>
    <d v="2022-04-21T00:00:00"/>
    <n v="-3"/>
    <x v="2"/>
    <m/>
    <x v="0"/>
    <x v="0"/>
    <x v="0"/>
    <x v="0"/>
  </r>
  <r>
    <n v="4517359075"/>
    <n v="4333116"/>
    <s v="CENTIME TCM"/>
    <n v="798"/>
    <n v="1344"/>
    <n v="1072512"/>
    <x v="43"/>
    <d v="2022-04-21T00:00:00"/>
    <n v="-3"/>
    <x v="2"/>
    <m/>
    <x v="0"/>
    <x v="0"/>
    <x v="0"/>
    <x v="0"/>
  </r>
  <r>
    <n v="4517448842"/>
    <n v="4455281"/>
    <s v="CENTIME CHILI"/>
    <n v="630"/>
    <n v="1445"/>
    <n v="910350"/>
    <x v="1"/>
    <d v="2022-04-21T00:00:00"/>
    <n v="0"/>
    <x v="3"/>
    <m/>
    <x v="0"/>
    <x v="0"/>
    <x v="0"/>
    <x v="0"/>
  </r>
  <r>
    <n v="4517371677"/>
    <n v="4455906"/>
    <s v="CENTIME TCM"/>
    <n v="1260"/>
    <n v="926"/>
    <n v="1166760"/>
    <x v="49"/>
    <d v="2022-04-21T00:00:00"/>
    <n v="-21"/>
    <x v="2"/>
    <m/>
    <x v="0"/>
    <x v="0"/>
    <x v="1"/>
    <x v="3"/>
  </r>
  <r>
    <n v="4517537850"/>
    <n v="4333116"/>
    <s v="CENTIME TCM"/>
    <n v="693"/>
    <n v="1300"/>
    <n v="900900"/>
    <x v="43"/>
    <d v="2022-04-21T00:00:00"/>
    <n v="-3"/>
    <x v="2"/>
    <m/>
    <x v="0"/>
    <x v="0"/>
    <x v="0"/>
    <x v="0"/>
  </r>
  <r>
    <n v="4517400905"/>
    <n v="4333116"/>
    <s v="CENTIME BOSTT OCEAN INDIEN"/>
    <n v="945"/>
    <n v="1419"/>
    <n v="1340955"/>
    <x v="1"/>
    <d v="2022-04-21T00:00:00"/>
    <n v="0"/>
    <x v="3"/>
    <m/>
    <x v="0"/>
    <x v="0"/>
    <x v="0"/>
    <x v="0"/>
  </r>
  <r>
    <n v="4517382075"/>
    <n v="2663481"/>
    <s v="CENTIME TCM"/>
    <n v="5670"/>
    <n v="845"/>
    <n v="4791150"/>
    <x v="1"/>
    <d v="2022-04-21T00:00:00"/>
    <n v="0"/>
    <x v="3"/>
    <m/>
    <x v="0"/>
    <x v="0"/>
    <x v="0"/>
    <x v="0"/>
  </r>
  <r>
    <n v="4517369987"/>
    <n v="4454507"/>
    <s v="CENTIME TCM"/>
    <n v="1710"/>
    <n v="652"/>
    <n v="1114920"/>
    <x v="43"/>
    <d v="2022-04-21T00:00:00"/>
    <n v="-3"/>
    <x v="2"/>
    <m/>
    <x v="0"/>
    <x v="0"/>
    <x v="0"/>
    <x v="0"/>
  </r>
  <r>
    <n v="4516964894"/>
    <n v="4333116"/>
    <s v="CENTIME BOSTT OCEAN INDIEN"/>
    <n v="210"/>
    <n v="902"/>
    <n v="189420"/>
    <x v="1"/>
    <d v="2022-04-21T00:00:00"/>
    <n v="0"/>
    <x v="3"/>
    <m/>
    <x v="0"/>
    <x v="0"/>
    <x v="0"/>
    <x v="0"/>
  </r>
  <r>
    <n v="4517400906"/>
    <n v="4333116"/>
    <s v="CENTIME BOSTT OCEAN INDIEN"/>
    <n v="483"/>
    <n v="1227"/>
    <n v="592641"/>
    <x v="1"/>
    <d v="2022-04-21T00:00:00"/>
    <n v="0"/>
    <x v="3"/>
    <m/>
    <x v="0"/>
    <x v="0"/>
    <x v="0"/>
    <x v="0"/>
  </r>
  <r>
    <n v="4516936392"/>
    <n v="2765851"/>
    <s v="CENTIME BOSTT OCEAN INDIEN"/>
    <n v="48"/>
    <n v="941"/>
    <n v="45168"/>
    <x v="1"/>
    <d v="2022-04-21T00:00:00"/>
    <n v="0"/>
    <x v="3"/>
    <m/>
    <x v="0"/>
    <x v="0"/>
    <x v="0"/>
    <x v="0"/>
  </r>
  <r>
    <n v="4517416470"/>
    <n v="2765851"/>
    <s v="CENTIME TCM"/>
    <n v="1120"/>
    <n v="853"/>
    <n v="955360"/>
    <x v="43"/>
    <d v="2022-04-21T00:00:00"/>
    <n v="-3"/>
    <x v="2"/>
    <m/>
    <x v="0"/>
    <x v="0"/>
    <x v="0"/>
    <x v="0"/>
  </r>
  <r>
    <n v="4517284237"/>
    <n v="4333116"/>
    <s v="CENTIME TCM"/>
    <n v="441"/>
    <n v="493"/>
    <n v="217413"/>
    <x v="43"/>
    <d v="2022-04-21T00:00:00"/>
    <n v="-3"/>
    <x v="2"/>
    <m/>
    <x v="0"/>
    <x v="0"/>
    <x v="0"/>
    <x v="0"/>
  </r>
  <r>
    <n v="4517836373"/>
    <n v="4455281"/>
    <s v="CENTIME : THAILAND"/>
    <n v="360"/>
    <n v="435"/>
    <n v="156600"/>
    <x v="1"/>
    <d v="2022-04-21T00:00:00"/>
    <n v="0"/>
    <x v="3"/>
    <m/>
    <x v="0"/>
    <x v="0"/>
    <x v="0"/>
    <x v="0"/>
  </r>
  <r>
    <n v="4517329331"/>
    <n v="4335235"/>
    <s v="CENTIME TCM"/>
    <n v="360"/>
    <n v="461"/>
    <n v="165960"/>
    <x v="43"/>
    <d v="2022-04-21T00:00:00"/>
    <n v="-3"/>
    <x v="2"/>
    <m/>
    <x v="0"/>
    <x v="0"/>
    <x v="0"/>
    <x v="0"/>
  </r>
  <r>
    <n v="4517327292"/>
    <n v="4013297"/>
    <s v="CENTIME TCM"/>
    <n v="1545"/>
    <n v="719"/>
    <n v="1110855"/>
    <x v="1"/>
    <d v="2022-04-21T00:00:00"/>
    <n v="0"/>
    <x v="3"/>
    <m/>
    <x v="0"/>
    <x v="0"/>
    <x v="0"/>
    <x v="0"/>
  </r>
  <r>
    <n v="4517344242"/>
    <n v="4455280"/>
    <s v="CENTIME TCM"/>
    <n v="990"/>
    <n v="422"/>
    <n v="417780"/>
    <x v="43"/>
    <d v="2022-04-21T00:00:00"/>
    <n v="-3"/>
    <x v="2"/>
    <m/>
    <x v="0"/>
    <x v="0"/>
    <x v="0"/>
    <x v="0"/>
  </r>
  <r>
    <n v="4517358669"/>
    <n v="4013293"/>
    <s v="CENTIME TCM"/>
    <n v="90"/>
    <n v="341"/>
    <n v="30690"/>
    <x v="43"/>
    <d v="2022-04-21T00:00:00"/>
    <n v="-3"/>
    <x v="2"/>
    <m/>
    <x v="0"/>
    <x v="0"/>
    <x v="0"/>
    <x v="0"/>
  </r>
  <r>
    <n v="4517381724"/>
    <n v="4455281"/>
    <s v="CENTIME TCM"/>
    <n v="3060"/>
    <n v="354"/>
    <n v="1083240"/>
    <x v="43"/>
    <d v="2022-04-21T00:00:00"/>
    <n v="-3"/>
    <x v="2"/>
    <m/>
    <x v="0"/>
    <x v="0"/>
    <x v="0"/>
    <x v="0"/>
  </r>
  <r>
    <n v="4516571646"/>
    <n v="2556834"/>
    <s v="BOOST AC"/>
    <n v="30"/>
    <n v="1398"/>
    <n v="41940"/>
    <x v="0"/>
    <d v="2022-04-22T00:00:00"/>
    <n v="-11"/>
    <x v="2"/>
    <m/>
    <x v="0"/>
    <x v="0"/>
    <x v="0"/>
    <x v="0"/>
  </r>
  <r>
    <n v="4516695935"/>
    <n v="4271870"/>
    <s v="CENTIME : THAILAND"/>
    <n v="56"/>
    <n v="1273"/>
    <n v="71288"/>
    <x v="56"/>
    <d v="2022-04-22T00:00:00"/>
    <n v="48"/>
    <x v="0"/>
    <s v="OTHER"/>
    <x v="0"/>
    <x v="0"/>
    <x v="0"/>
    <x v="2"/>
  </r>
  <r>
    <n v="4517427817"/>
    <n v="4455281"/>
    <s v="CENTIME : COLOMBIA"/>
    <n v="630"/>
    <n v="1113"/>
    <n v="701190"/>
    <x v="57"/>
    <d v="2022-04-22T00:00:00"/>
    <n v="0"/>
    <x v="3"/>
    <m/>
    <x v="0"/>
    <x v="0"/>
    <x v="0"/>
    <x v="0"/>
  </r>
  <r>
    <n v="4516576980"/>
    <n v="2963896"/>
    <s v="BOOST AC"/>
    <n v="36"/>
    <n v="572"/>
    <n v="20592"/>
    <x v="0"/>
    <d v="2022-04-24T00:00:00"/>
    <n v="-13"/>
    <x v="2"/>
    <m/>
    <x v="0"/>
    <x v="0"/>
    <x v="0"/>
    <x v="0"/>
  </r>
  <r>
    <n v="4517498266"/>
    <n v="4455281"/>
    <s v="CENTIME MEXICO"/>
    <n v="540"/>
    <n v="556"/>
    <n v="300240"/>
    <x v="15"/>
    <d v="2022-04-24T00:00:00"/>
    <n v="1"/>
    <x v="3"/>
    <m/>
    <x v="0"/>
    <x v="0"/>
    <x v="0"/>
    <x v="0"/>
  </r>
  <r>
    <n v="4517397033"/>
    <n v="2899634"/>
    <s v="CENTIME : TURQUIE"/>
    <n v="640"/>
    <n v="605"/>
    <n v="387200"/>
    <x v="15"/>
    <d v="2022-04-25T00:00:00"/>
    <n v="0"/>
    <x v="3"/>
    <m/>
    <x v="0"/>
    <x v="0"/>
    <x v="0"/>
    <x v="0"/>
  </r>
  <r>
    <n v="4517415024"/>
    <n v="2989761"/>
    <s v="CENTIME : TURQUIE"/>
    <n v="960"/>
    <n v="1021"/>
    <n v="980160"/>
    <x v="15"/>
    <d v="2022-04-25T00:00:00"/>
    <n v="0"/>
    <x v="3"/>
    <m/>
    <x v="0"/>
    <x v="0"/>
    <x v="0"/>
    <x v="0"/>
  </r>
  <r>
    <n v="4517352518"/>
    <n v="2989761"/>
    <s v="CENTIME TCM"/>
    <n v="960"/>
    <n v="906"/>
    <n v="869760"/>
    <x v="43"/>
    <d v="2022-04-25T00:00:00"/>
    <n v="-7"/>
    <x v="2"/>
    <m/>
    <x v="0"/>
    <x v="0"/>
    <x v="0"/>
    <x v="0"/>
  </r>
  <r>
    <n v="4517354997"/>
    <n v="2899631"/>
    <s v="CENTIME TCM"/>
    <n v="960"/>
    <n v="1495"/>
    <n v="1435200"/>
    <x v="15"/>
    <d v="2022-04-25T00:00:00"/>
    <n v="0"/>
    <x v="3"/>
    <m/>
    <x v="0"/>
    <x v="0"/>
    <x v="0"/>
    <x v="0"/>
  </r>
  <r>
    <n v="4517778468"/>
    <n v="2899631"/>
    <s v="CENTIME TCM"/>
    <n v="960"/>
    <n v="466"/>
    <n v="447360"/>
    <x v="43"/>
    <d v="2022-04-25T00:00:00"/>
    <n v="-7"/>
    <x v="2"/>
    <m/>
    <x v="0"/>
    <x v="0"/>
    <x v="0"/>
    <x v="0"/>
  </r>
  <r>
    <n v="4517573118"/>
    <n v="4451121"/>
    <s v="CENTIME : TURQUIE"/>
    <n v="155"/>
    <n v="941"/>
    <n v="145855"/>
    <x v="15"/>
    <d v="2022-04-25T00:00:00"/>
    <n v="0"/>
    <x v="3"/>
    <m/>
    <x v="0"/>
    <x v="0"/>
    <x v="0"/>
    <x v="0"/>
  </r>
  <r>
    <n v="4517573121"/>
    <n v="4451121"/>
    <s v="CENTIME : TURQUIE"/>
    <n v="275"/>
    <n v="854"/>
    <n v="234850"/>
    <x v="15"/>
    <d v="2022-04-25T00:00:00"/>
    <n v="0"/>
    <x v="3"/>
    <m/>
    <x v="0"/>
    <x v="0"/>
    <x v="0"/>
    <x v="0"/>
  </r>
  <r>
    <n v="4517573122"/>
    <n v="4451121"/>
    <s v="CENTIME : TURQUIE"/>
    <n v="495"/>
    <n v="1105"/>
    <n v="546975"/>
    <x v="15"/>
    <d v="2022-04-25T00:00:00"/>
    <n v="0"/>
    <x v="3"/>
    <m/>
    <x v="0"/>
    <x v="0"/>
    <x v="0"/>
    <x v="0"/>
  </r>
  <r>
    <n v="4517395325"/>
    <n v="4451121"/>
    <s v="CENTIME : TURQUIE"/>
    <n v="215"/>
    <n v="780"/>
    <n v="167700"/>
    <x v="15"/>
    <d v="2022-04-25T00:00:00"/>
    <n v="0"/>
    <x v="3"/>
    <m/>
    <x v="0"/>
    <x v="0"/>
    <x v="0"/>
    <x v="0"/>
  </r>
  <r>
    <n v="4517400241"/>
    <n v="4334436"/>
    <s v="CENTIME : TURQUIE"/>
    <n v="384"/>
    <n v="952"/>
    <n v="365568"/>
    <x v="15"/>
    <d v="2022-04-25T00:00:00"/>
    <n v="0"/>
    <x v="3"/>
    <m/>
    <x v="0"/>
    <x v="0"/>
    <x v="0"/>
    <x v="0"/>
  </r>
  <r>
    <n v="4517405483"/>
    <n v="4451134"/>
    <s v="CENTIME : TURQUIE"/>
    <n v="72"/>
    <n v="685"/>
    <n v="49320"/>
    <x v="15"/>
    <d v="2022-04-25T00:00:00"/>
    <n v="0"/>
    <x v="3"/>
    <m/>
    <x v="0"/>
    <x v="0"/>
    <x v="0"/>
    <x v="0"/>
  </r>
  <r>
    <n v="4517776943"/>
    <n v="2899475"/>
    <s v="CENTIME TCM"/>
    <n v="700"/>
    <n v="1307"/>
    <n v="914900"/>
    <x v="43"/>
    <d v="2022-04-25T00:00:00"/>
    <n v="-7"/>
    <x v="2"/>
    <m/>
    <x v="0"/>
    <x v="0"/>
    <x v="0"/>
    <x v="0"/>
  </r>
  <r>
    <n v="4517804585"/>
    <n v="2903183"/>
    <s v="CENTIME TCM"/>
    <n v="3400"/>
    <n v="378"/>
    <n v="1285200"/>
    <x v="15"/>
    <d v="2022-04-25T00:00:00"/>
    <n v="0"/>
    <x v="3"/>
    <s v="SUPPLIER"/>
    <x v="4"/>
    <x v="0"/>
    <x v="0"/>
    <x v="0"/>
  </r>
  <r>
    <n v="4517804588"/>
    <n v="2903189"/>
    <s v="CENTIME TCM"/>
    <n v="4050"/>
    <n v="325"/>
    <n v="1316250"/>
    <x v="40"/>
    <d v="2022-04-25T00:00:00"/>
    <n v="28"/>
    <x v="1"/>
    <s v="SUPPLIER"/>
    <x v="4"/>
    <x v="0"/>
    <x v="0"/>
    <x v="1"/>
  </r>
  <r>
    <n v="4517571260"/>
    <n v="4451121"/>
    <s v="CENTIME TCM"/>
    <n v="1030"/>
    <n v="892"/>
    <n v="918760"/>
    <x v="40"/>
    <d v="2022-04-25T00:00:00"/>
    <n v="28"/>
    <x v="0"/>
    <s v="OTHER"/>
    <x v="0"/>
    <x v="0"/>
    <x v="0"/>
    <x v="1"/>
  </r>
  <r>
    <n v="4517843954"/>
    <n v="2899475"/>
    <s v="CENTIME : TURQUIE"/>
    <n v="800"/>
    <n v="815"/>
    <n v="652000"/>
    <x v="15"/>
    <d v="2022-04-25T00:00:00"/>
    <n v="0"/>
    <x v="3"/>
    <m/>
    <x v="0"/>
    <x v="0"/>
    <x v="0"/>
    <x v="0"/>
  </r>
  <r>
    <n v="4517905010"/>
    <n v="2899478"/>
    <s v="CENTIME : TURQUIE"/>
    <n v="200"/>
    <n v="552"/>
    <n v="110400"/>
    <x v="15"/>
    <d v="2022-04-25T00:00:00"/>
    <n v="0"/>
    <x v="3"/>
    <m/>
    <x v="0"/>
    <x v="0"/>
    <x v="0"/>
    <x v="0"/>
  </r>
  <r>
    <n v="4517906983"/>
    <n v="2903183"/>
    <s v="CENTIME : TURQUIE"/>
    <n v="120"/>
    <n v="326"/>
    <n v="39120"/>
    <x v="15"/>
    <d v="2022-04-25T00:00:00"/>
    <n v="0"/>
    <x v="3"/>
    <m/>
    <x v="0"/>
    <x v="0"/>
    <x v="0"/>
    <x v="0"/>
  </r>
  <r>
    <n v="4517741506"/>
    <n v="4327106"/>
    <s v="CENTIME : TURQUIE"/>
    <n v="150"/>
    <n v="940"/>
    <n v="141000"/>
    <x v="15"/>
    <d v="2022-04-25T00:00:00"/>
    <n v="0"/>
    <x v="3"/>
    <m/>
    <x v="0"/>
    <x v="0"/>
    <x v="0"/>
    <x v="0"/>
  </r>
  <r>
    <n v="4517508653"/>
    <n v="2963896"/>
    <s v="BOOST AC"/>
    <n v="40"/>
    <n v="1021"/>
    <n v="40840"/>
    <x v="0"/>
    <d v="2022-04-25T00:00:00"/>
    <n v="-14"/>
    <x v="2"/>
    <m/>
    <x v="0"/>
    <x v="0"/>
    <x v="0"/>
    <x v="0"/>
  </r>
  <r>
    <n v="4516520538"/>
    <n v="2758193"/>
    <s v="BOOST AC"/>
    <n v="129"/>
    <n v="1489"/>
    <n v="192081"/>
    <x v="3"/>
    <d v="2022-04-25T00:00:00"/>
    <n v="14"/>
    <x v="0"/>
    <s v="OTHER"/>
    <x v="0"/>
    <x v="0"/>
    <x v="0"/>
    <x v="1"/>
  </r>
  <r>
    <n v="4516529177"/>
    <n v="2467687"/>
    <s v="BOOST AC"/>
    <n v="175"/>
    <n v="743"/>
    <n v="130025"/>
    <x v="0"/>
    <d v="2022-04-25T00:00:00"/>
    <n v="-14"/>
    <x v="2"/>
    <m/>
    <x v="0"/>
    <x v="0"/>
    <x v="0"/>
    <x v="0"/>
  </r>
  <r>
    <n v="4517723645"/>
    <n v="2758193"/>
    <s v="CENTIME : TURQUIE"/>
    <n v="429"/>
    <n v="760"/>
    <n v="326040"/>
    <x v="15"/>
    <d v="2022-04-25T00:00:00"/>
    <n v="0"/>
    <x v="3"/>
    <m/>
    <x v="0"/>
    <x v="0"/>
    <x v="0"/>
    <x v="0"/>
  </r>
  <r>
    <n v="4517731524"/>
    <n v="2758193"/>
    <s v="CENTIME : TURQUIE"/>
    <n v="204"/>
    <n v="830"/>
    <n v="169320"/>
    <x v="15"/>
    <d v="2022-04-25T00:00:00"/>
    <n v="0"/>
    <x v="3"/>
    <m/>
    <x v="0"/>
    <x v="0"/>
    <x v="0"/>
    <x v="0"/>
  </r>
  <r>
    <n v="4517733835"/>
    <n v="2758193"/>
    <s v="CENTIME : TURQUIE"/>
    <n v="63"/>
    <n v="511"/>
    <n v="32193"/>
    <x v="15"/>
    <d v="2022-04-25T00:00:00"/>
    <n v="0"/>
    <x v="3"/>
    <m/>
    <x v="0"/>
    <x v="0"/>
    <x v="0"/>
    <x v="0"/>
  </r>
  <r>
    <n v="4517451554"/>
    <n v="2467687"/>
    <s v="CENTIME TCM"/>
    <n v="130"/>
    <n v="873"/>
    <n v="113490"/>
    <x v="0"/>
    <d v="2022-04-25T00:00:00"/>
    <n v="-14"/>
    <x v="2"/>
    <m/>
    <x v="0"/>
    <x v="0"/>
    <x v="0"/>
    <x v="0"/>
  </r>
  <r>
    <n v="4516516644"/>
    <n v="4327058"/>
    <s v="BOOST AC"/>
    <n v="38"/>
    <n v="1409"/>
    <n v="53542"/>
    <x v="6"/>
    <d v="2022-04-25T00:00:00"/>
    <n v="42"/>
    <x v="0"/>
    <s v="OTHER"/>
    <x v="0"/>
    <x v="0"/>
    <x v="0"/>
    <x v="2"/>
  </r>
  <r>
    <n v="4516499260"/>
    <n v="4271870"/>
    <s v="BOOST AC"/>
    <n v="36"/>
    <n v="1187"/>
    <n v="42732"/>
    <x v="6"/>
    <d v="2022-04-25T00:00:00"/>
    <n v="42"/>
    <x v="0"/>
    <s v="OTHER"/>
    <x v="0"/>
    <x v="0"/>
    <x v="0"/>
    <x v="2"/>
  </r>
  <r>
    <n v="4516508812"/>
    <n v="2958114"/>
    <s v="BOOST AC"/>
    <n v="60"/>
    <n v="389"/>
    <n v="23340"/>
    <x v="15"/>
    <d v="2022-04-25T00:00:00"/>
    <n v="0"/>
    <x v="3"/>
    <m/>
    <x v="0"/>
    <x v="0"/>
    <x v="0"/>
    <x v="0"/>
  </r>
  <r>
    <n v="4517729403"/>
    <n v="2752324"/>
    <s v="CENTIME TCM"/>
    <n v="558"/>
    <n v="1445"/>
    <n v="806310"/>
    <x v="15"/>
    <d v="2022-04-25T00:00:00"/>
    <n v="0"/>
    <x v="3"/>
    <m/>
    <x v="0"/>
    <x v="0"/>
    <x v="0"/>
    <x v="0"/>
  </r>
  <r>
    <n v="4517765260"/>
    <n v="4403290"/>
    <s v="CENTIME TCM"/>
    <n v="504"/>
    <n v="1474"/>
    <n v="742896"/>
    <x v="2"/>
    <d v="2022-04-25T00:00:00"/>
    <n v="7"/>
    <x v="1"/>
    <s v="SUPPLIER"/>
    <x v="4"/>
    <x v="0"/>
    <x v="0"/>
    <x v="1"/>
  </r>
  <r>
    <n v="4517766971"/>
    <n v="2884301"/>
    <s v="CENTIME TCM"/>
    <n v="4905"/>
    <n v="562"/>
    <n v="2756610"/>
    <x v="15"/>
    <d v="2022-04-25T00:00:00"/>
    <n v="0"/>
    <x v="3"/>
    <m/>
    <x v="0"/>
    <x v="0"/>
    <x v="0"/>
    <x v="0"/>
  </r>
  <r>
    <n v="4517779600"/>
    <n v="4062520"/>
    <s v="CENTIME TCM"/>
    <n v="102"/>
    <n v="577"/>
    <n v="58854"/>
    <x v="2"/>
    <d v="2022-04-25T00:00:00"/>
    <n v="7"/>
    <x v="1"/>
    <s v="SUPPLIER"/>
    <x v="1"/>
    <x v="0"/>
    <x v="0"/>
    <x v="1"/>
  </r>
  <r>
    <n v="4517715456"/>
    <n v="2965279"/>
    <s v="CENTIME TCM"/>
    <n v="261"/>
    <n v="1018"/>
    <n v="265698"/>
    <x v="15"/>
    <d v="2022-04-25T00:00:00"/>
    <n v="0"/>
    <x v="3"/>
    <m/>
    <x v="0"/>
    <x v="0"/>
    <x v="0"/>
    <x v="0"/>
  </r>
  <r>
    <n v="4517728271"/>
    <n v="4492204"/>
    <s v="CENTIME TCM"/>
    <n v="5004"/>
    <n v="946"/>
    <n v="4733784"/>
    <x v="15"/>
    <d v="2022-04-25T00:00:00"/>
    <n v="0"/>
    <x v="3"/>
    <m/>
    <x v="0"/>
    <x v="0"/>
    <x v="0"/>
    <x v="0"/>
  </r>
  <r>
    <n v="4517792092"/>
    <n v="1620152"/>
    <s v="CENTIME TCM"/>
    <n v="3636"/>
    <n v="1103"/>
    <n v="4010508"/>
    <x v="15"/>
    <d v="2022-04-25T00:00:00"/>
    <n v="0"/>
    <x v="3"/>
    <m/>
    <x v="0"/>
    <x v="0"/>
    <x v="0"/>
    <x v="0"/>
  </r>
  <r>
    <n v="4517380432"/>
    <n v="4454507"/>
    <s v="CENTIME TCM"/>
    <n v="1440"/>
    <n v="428"/>
    <n v="616320"/>
    <x v="15"/>
    <d v="2022-04-25T00:00:00"/>
    <n v="0"/>
    <x v="3"/>
    <m/>
    <x v="0"/>
    <x v="0"/>
    <x v="0"/>
    <x v="0"/>
  </r>
  <r>
    <n v="4517400912"/>
    <n v="4455299"/>
    <s v="CENTIME TCM"/>
    <n v="330"/>
    <n v="802"/>
    <n v="264660"/>
    <x v="15"/>
    <d v="2022-04-25T00:00:00"/>
    <n v="0"/>
    <x v="3"/>
    <m/>
    <x v="0"/>
    <x v="0"/>
    <x v="0"/>
    <x v="0"/>
  </r>
  <r>
    <n v="4517675069"/>
    <n v="4333113"/>
    <s v="CENTIME : TURQUIE"/>
    <n v="735"/>
    <n v="418"/>
    <n v="307230"/>
    <x v="15"/>
    <d v="2022-04-25T00:00:00"/>
    <n v="0"/>
    <x v="3"/>
    <m/>
    <x v="0"/>
    <x v="0"/>
    <x v="0"/>
    <x v="0"/>
  </r>
  <r>
    <n v="4517432424"/>
    <n v="4333116"/>
    <s v="CENTIME TCM"/>
    <n v="4011"/>
    <n v="970"/>
    <n v="3890670"/>
    <x v="15"/>
    <d v="2022-04-25T00:00:00"/>
    <n v="0"/>
    <x v="3"/>
    <m/>
    <x v="0"/>
    <x v="0"/>
    <x v="0"/>
    <x v="0"/>
  </r>
  <r>
    <n v="4517797579"/>
    <n v="2487061"/>
    <s v="CENTIME TCM"/>
    <n v="720"/>
    <n v="345"/>
    <n v="248400"/>
    <x v="43"/>
    <d v="2022-04-25T00:00:00"/>
    <n v="-7"/>
    <x v="2"/>
    <m/>
    <x v="0"/>
    <x v="0"/>
    <x v="0"/>
    <x v="0"/>
  </r>
  <r>
    <n v="4517511299"/>
    <n v="2779817"/>
    <s v="CENTIME TCM"/>
    <n v="900"/>
    <n v="425"/>
    <n v="382500"/>
    <x v="15"/>
    <d v="2022-04-25T00:00:00"/>
    <n v="0"/>
    <x v="3"/>
    <m/>
    <x v="0"/>
    <x v="0"/>
    <x v="0"/>
    <x v="0"/>
  </r>
  <r>
    <n v="4517381668"/>
    <n v="2765851"/>
    <s v="CENTIME : TURQUIE"/>
    <n v="64"/>
    <n v="690"/>
    <n v="44160"/>
    <x v="15"/>
    <d v="2022-04-25T00:00:00"/>
    <n v="0"/>
    <x v="3"/>
    <m/>
    <x v="0"/>
    <x v="0"/>
    <x v="0"/>
    <x v="0"/>
  </r>
  <r>
    <n v="4517746335"/>
    <n v="2779823"/>
    <s v="CENTIME TCM"/>
    <n v="7020"/>
    <n v="726"/>
    <n v="5096520"/>
    <x v="15"/>
    <d v="2022-04-25T00:00:00"/>
    <n v="0"/>
    <x v="3"/>
    <m/>
    <x v="0"/>
    <x v="0"/>
    <x v="0"/>
    <x v="0"/>
  </r>
  <r>
    <n v="4517531387"/>
    <n v="4455299"/>
    <s v="CENTIME TCM"/>
    <n v="285"/>
    <n v="311"/>
    <n v="88635"/>
    <x v="15"/>
    <d v="2022-04-25T00:00:00"/>
    <n v="0"/>
    <x v="3"/>
    <m/>
    <x v="0"/>
    <x v="0"/>
    <x v="0"/>
    <x v="0"/>
  </r>
  <r>
    <n v="4517432413"/>
    <n v="4455299"/>
    <s v="CENTIME : BOSTT EMEA"/>
    <n v="885"/>
    <n v="750"/>
    <n v="663750"/>
    <x v="23"/>
    <d v="2022-04-25T00:00:00"/>
    <n v="-21"/>
    <x v="2"/>
    <m/>
    <x v="0"/>
    <x v="0"/>
    <x v="0"/>
    <x v="0"/>
  </r>
  <r>
    <n v="4517321013"/>
    <n v="2779823"/>
    <s v="CENTIME TCM"/>
    <n v="5310"/>
    <n v="879"/>
    <n v="4667490"/>
    <x v="15"/>
    <d v="2022-04-25T00:00:00"/>
    <n v="0"/>
    <x v="3"/>
    <m/>
    <x v="0"/>
    <x v="0"/>
    <x v="0"/>
    <x v="0"/>
  </r>
  <r>
    <n v="4517348980"/>
    <n v="2779817"/>
    <s v="CENTIME TCM"/>
    <n v="1080"/>
    <n v="741"/>
    <n v="800280"/>
    <x v="15"/>
    <d v="2022-04-25T00:00:00"/>
    <n v="0"/>
    <x v="3"/>
    <m/>
    <x v="0"/>
    <x v="0"/>
    <x v="0"/>
    <x v="0"/>
  </r>
  <r>
    <n v="4517459509"/>
    <n v="2044651"/>
    <s v="CENTIME TCM"/>
    <n v="108000"/>
    <n v="433"/>
    <n v="46764000"/>
    <x v="43"/>
    <d v="2022-04-25T00:00:00"/>
    <n v="-7"/>
    <x v="2"/>
    <m/>
    <x v="0"/>
    <x v="0"/>
    <x v="0"/>
    <x v="0"/>
  </r>
  <r>
    <n v="4517415814"/>
    <n v="2765851"/>
    <s v="CENTIME TCM"/>
    <n v="1248"/>
    <n v="918"/>
    <n v="1145664"/>
    <x v="43"/>
    <d v="2022-04-25T00:00:00"/>
    <n v="-7"/>
    <x v="2"/>
    <m/>
    <x v="0"/>
    <x v="0"/>
    <x v="0"/>
    <x v="0"/>
  </r>
  <r>
    <n v="4517531396"/>
    <n v="4333114"/>
    <s v="CENTIME TCM"/>
    <n v="210"/>
    <n v="414"/>
    <n v="86940"/>
    <x v="15"/>
    <d v="2022-04-25T00:00:00"/>
    <n v="0"/>
    <x v="3"/>
    <m/>
    <x v="0"/>
    <x v="0"/>
    <x v="0"/>
    <x v="0"/>
  </r>
  <r>
    <n v="4517531415"/>
    <n v="4454506"/>
    <s v="CENTIME TCM"/>
    <n v="270"/>
    <n v="925"/>
    <n v="249750"/>
    <x v="40"/>
    <d v="2022-04-25T00:00:00"/>
    <n v="28"/>
    <x v="1"/>
    <s v="SUPPLIER"/>
    <x v="3"/>
    <x v="0"/>
    <x v="0"/>
    <x v="1"/>
  </r>
  <r>
    <n v="4517817673"/>
    <n v="4333116"/>
    <s v="CENTIME : TURQUIE"/>
    <n v="1974"/>
    <n v="860"/>
    <n v="1697640"/>
    <x v="15"/>
    <d v="2022-04-25T00:00:00"/>
    <n v="0"/>
    <x v="3"/>
    <m/>
    <x v="0"/>
    <x v="0"/>
    <x v="0"/>
    <x v="0"/>
  </r>
  <r>
    <n v="4517906084"/>
    <n v="4333116"/>
    <s v="CENTIME : TURQUIE"/>
    <n v="1029"/>
    <n v="525"/>
    <n v="540225"/>
    <x v="15"/>
    <d v="2022-04-25T00:00:00"/>
    <n v="0"/>
    <x v="3"/>
    <m/>
    <x v="0"/>
    <x v="0"/>
    <x v="0"/>
    <x v="0"/>
  </r>
  <r>
    <n v="4517261675"/>
    <n v="4455298"/>
    <s v="CENTIME TCM"/>
    <n v="60"/>
    <n v="381"/>
    <n v="22860"/>
    <x v="15"/>
    <d v="2022-04-25T00:00:00"/>
    <n v="0"/>
    <x v="3"/>
    <m/>
    <x v="0"/>
    <x v="0"/>
    <x v="0"/>
    <x v="0"/>
  </r>
  <r>
    <n v="4517366322"/>
    <n v="4335235"/>
    <s v="CENTIME TCM"/>
    <n v="360"/>
    <n v="788"/>
    <n v="283680"/>
    <x v="3"/>
    <d v="2022-04-25T00:00:00"/>
    <n v="14"/>
    <x v="1"/>
    <s v="SUPPLIER"/>
    <x v="2"/>
    <x v="0"/>
    <x v="0"/>
    <x v="1"/>
  </r>
  <r>
    <n v="4517432415"/>
    <n v="2663481"/>
    <s v="CENTIME TCM"/>
    <n v="1035"/>
    <n v="1114"/>
    <n v="1152990"/>
    <x v="15"/>
    <d v="2022-04-25T00:00:00"/>
    <n v="0"/>
    <x v="3"/>
    <m/>
    <x v="0"/>
    <x v="0"/>
    <x v="0"/>
    <x v="0"/>
  </r>
  <r>
    <n v="4517354998"/>
    <n v="4455298"/>
    <s v="CENTIME TCM"/>
    <n v="255"/>
    <n v="1172"/>
    <n v="298860"/>
    <x v="15"/>
    <d v="2022-04-25T00:00:00"/>
    <n v="0"/>
    <x v="3"/>
    <m/>
    <x v="0"/>
    <x v="0"/>
    <x v="0"/>
    <x v="0"/>
  </r>
  <r>
    <n v="4517896909"/>
    <n v="2765851"/>
    <s v="CENTIME : TURQUIE"/>
    <n v="96"/>
    <n v="986"/>
    <n v="94656"/>
    <x v="58"/>
    <d v="2022-04-25T00:00:00"/>
    <n v="4"/>
    <x v="0"/>
    <s v="OTHER"/>
    <x v="0"/>
    <x v="0"/>
    <x v="0"/>
    <x v="0"/>
  </r>
  <r>
    <n v="4517352355"/>
    <n v="4013305"/>
    <s v="CENTIME TCM"/>
    <n v="612"/>
    <n v="1037"/>
    <n v="634644"/>
    <x v="15"/>
    <d v="2022-04-25T00:00:00"/>
    <n v="0"/>
    <x v="3"/>
    <m/>
    <x v="0"/>
    <x v="0"/>
    <x v="0"/>
    <x v="0"/>
  </r>
  <r>
    <n v="4517838014"/>
    <n v="2487053"/>
    <s v="CENTIME TCM"/>
    <n v="5670"/>
    <n v="497"/>
    <n v="2817990"/>
    <x v="15"/>
    <d v="2022-04-25T00:00:00"/>
    <n v="0"/>
    <x v="3"/>
    <m/>
    <x v="0"/>
    <x v="0"/>
    <x v="0"/>
    <x v="0"/>
  </r>
  <r>
    <n v="4517432417"/>
    <n v="4455299"/>
    <s v="CENTIME TCM"/>
    <n v="150"/>
    <n v="653"/>
    <n v="97950"/>
    <x v="15"/>
    <d v="2022-04-25T00:00:00"/>
    <n v="0"/>
    <x v="3"/>
    <m/>
    <x v="0"/>
    <x v="0"/>
    <x v="0"/>
    <x v="0"/>
  </r>
  <r>
    <n v="4517493102"/>
    <n v="2663481"/>
    <s v="CENTIME TCM"/>
    <n v="5685"/>
    <n v="1292"/>
    <n v="7345020"/>
    <x v="15"/>
    <d v="2022-04-25T00:00:00"/>
    <n v="0"/>
    <x v="3"/>
    <m/>
    <x v="0"/>
    <x v="0"/>
    <x v="0"/>
    <x v="0"/>
  </r>
  <r>
    <n v="4517409276"/>
    <n v="4333114"/>
    <s v="CENTIME : TURQUIE"/>
    <n v="357"/>
    <n v="732"/>
    <n v="261324"/>
    <x v="15"/>
    <d v="2022-04-25T00:00:00"/>
    <n v="0"/>
    <x v="3"/>
    <m/>
    <x v="0"/>
    <x v="0"/>
    <x v="0"/>
    <x v="0"/>
  </r>
  <r>
    <n v="4517432425"/>
    <n v="4333116"/>
    <s v="CENTIME TCM"/>
    <n v="819"/>
    <n v="718"/>
    <n v="588042"/>
    <x v="15"/>
    <d v="2022-04-25T00:00:00"/>
    <n v="0"/>
    <x v="3"/>
    <m/>
    <x v="0"/>
    <x v="0"/>
    <x v="0"/>
    <x v="0"/>
  </r>
  <r>
    <n v="4517354135"/>
    <n v="4333113"/>
    <s v="CENTIME : TURQUIE"/>
    <n v="126"/>
    <n v="439"/>
    <n v="55314"/>
    <x v="15"/>
    <d v="2022-04-25T00:00:00"/>
    <n v="0"/>
    <x v="3"/>
    <m/>
    <x v="0"/>
    <x v="0"/>
    <x v="0"/>
    <x v="0"/>
  </r>
  <r>
    <n v="4517352231"/>
    <n v="2487061"/>
    <s v="CENTIME TCM"/>
    <n v="2790"/>
    <n v="1024"/>
    <n v="2856960"/>
    <x v="15"/>
    <d v="2022-04-25T00:00:00"/>
    <n v="0"/>
    <x v="3"/>
    <m/>
    <x v="0"/>
    <x v="0"/>
    <x v="0"/>
    <x v="0"/>
  </r>
  <r>
    <n v="4517607856"/>
    <n v="2778179"/>
    <s v="CENTIME TCM"/>
    <n v="720"/>
    <n v="379"/>
    <n v="272880"/>
    <x v="15"/>
    <d v="2022-04-25T00:00:00"/>
    <n v="0"/>
    <x v="3"/>
    <m/>
    <x v="0"/>
    <x v="0"/>
    <x v="0"/>
    <x v="0"/>
  </r>
  <r>
    <n v="4517367605"/>
    <n v="2487053"/>
    <s v="CENTIME TCM"/>
    <n v="4230"/>
    <n v="744"/>
    <n v="3147120"/>
    <x v="15"/>
    <d v="2022-04-25T00:00:00"/>
    <n v="0"/>
    <x v="3"/>
    <m/>
    <x v="0"/>
    <x v="0"/>
    <x v="0"/>
    <x v="0"/>
  </r>
  <r>
    <n v="4517353521"/>
    <n v="4333116"/>
    <s v="CENTIME TCM"/>
    <n v="441"/>
    <n v="1032"/>
    <n v="455112"/>
    <x v="15"/>
    <d v="2022-04-25T00:00:00"/>
    <n v="0"/>
    <x v="3"/>
    <m/>
    <x v="0"/>
    <x v="0"/>
    <x v="0"/>
    <x v="0"/>
  </r>
  <r>
    <n v="4517531391"/>
    <n v="4333113"/>
    <s v="CENTIME TCM"/>
    <n v="63"/>
    <n v="990"/>
    <n v="62370"/>
    <x v="15"/>
    <d v="2022-04-25T00:00:00"/>
    <n v="0"/>
    <x v="3"/>
    <m/>
    <x v="0"/>
    <x v="0"/>
    <x v="0"/>
    <x v="0"/>
  </r>
  <r>
    <n v="4517432416"/>
    <n v="4455299"/>
    <s v="CENTIME TCM"/>
    <n v="135"/>
    <n v="1238"/>
    <n v="167130"/>
    <x v="15"/>
    <d v="2022-04-25T00:00:00"/>
    <n v="0"/>
    <x v="3"/>
    <m/>
    <x v="0"/>
    <x v="0"/>
    <x v="0"/>
    <x v="0"/>
  </r>
  <r>
    <n v="4517531411"/>
    <n v="4013297"/>
    <s v="BOOST AC"/>
    <n v="360"/>
    <n v="984"/>
    <n v="354240"/>
    <x v="3"/>
    <d v="2022-04-25T00:00:00"/>
    <n v="14"/>
    <x v="0"/>
    <s v="OTHER"/>
    <x v="0"/>
    <x v="0"/>
    <x v="0"/>
    <x v="1"/>
  </r>
  <r>
    <n v="4517537838"/>
    <n v="4333116"/>
    <s v="CENTIME TCM"/>
    <n v="84"/>
    <n v="1320"/>
    <n v="110880"/>
    <x v="15"/>
    <d v="2022-04-25T00:00:00"/>
    <n v="0"/>
    <x v="3"/>
    <m/>
    <x v="0"/>
    <x v="0"/>
    <x v="0"/>
    <x v="0"/>
  </r>
  <r>
    <n v="4517746334"/>
    <n v="2779823"/>
    <s v="CENTIME TCM"/>
    <n v="4410"/>
    <n v="1162"/>
    <n v="5124420"/>
    <x v="15"/>
    <d v="2022-04-25T00:00:00"/>
    <n v="0"/>
    <x v="3"/>
    <m/>
    <x v="0"/>
    <x v="0"/>
    <x v="0"/>
    <x v="0"/>
  </r>
  <r>
    <n v="4517761779"/>
    <n v="4013305"/>
    <s v="CENTIME TCM"/>
    <n v="480"/>
    <n v="929"/>
    <n v="445920"/>
    <x v="15"/>
    <d v="2022-04-25T00:00:00"/>
    <n v="0"/>
    <x v="3"/>
    <m/>
    <x v="0"/>
    <x v="0"/>
    <x v="0"/>
    <x v="0"/>
  </r>
  <r>
    <n v="4517817674"/>
    <n v="4333116"/>
    <s v="CENTIME : TURQUIE"/>
    <n v="2394"/>
    <n v="328"/>
    <n v="785232"/>
    <x v="15"/>
    <d v="2022-04-25T00:00:00"/>
    <n v="0"/>
    <x v="3"/>
    <m/>
    <x v="0"/>
    <x v="0"/>
    <x v="0"/>
    <x v="0"/>
  </r>
  <r>
    <n v="4517389926"/>
    <n v="4451134"/>
    <s v="CENTIME : BOSTT AMERICA"/>
    <n v="20"/>
    <n v="1336"/>
    <n v="26720"/>
    <x v="15"/>
    <d v="2022-04-26T00:00:00"/>
    <n v="-1"/>
    <x v="3"/>
    <m/>
    <x v="0"/>
    <x v="0"/>
    <x v="0"/>
    <x v="0"/>
  </r>
  <r>
    <n v="4517395579"/>
    <n v="4451121"/>
    <s v="CENTIME : BOSTT AMERICA"/>
    <n v="75"/>
    <n v="494"/>
    <n v="37050"/>
    <x v="15"/>
    <d v="2022-04-26T00:00:00"/>
    <n v="-1"/>
    <x v="3"/>
    <m/>
    <x v="0"/>
    <x v="0"/>
    <x v="0"/>
    <x v="0"/>
  </r>
  <r>
    <n v="4517398008"/>
    <n v="2899475"/>
    <s v="CENTIME : BOSTT AMERICA"/>
    <n v="200"/>
    <n v="912"/>
    <n v="182400"/>
    <x v="15"/>
    <d v="2022-04-26T00:00:00"/>
    <n v="-1"/>
    <x v="3"/>
    <m/>
    <x v="0"/>
    <x v="0"/>
    <x v="0"/>
    <x v="0"/>
  </r>
  <r>
    <n v="4517395035"/>
    <n v="2461389"/>
    <s v="CENTIME : BOSTT AMERICA"/>
    <n v="200"/>
    <n v="448"/>
    <n v="89600"/>
    <x v="15"/>
    <d v="2022-04-26T00:00:00"/>
    <n v="-1"/>
    <x v="3"/>
    <m/>
    <x v="0"/>
    <x v="0"/>
    <x v="0"/>
    <x v="0"/>
  </r>
  <r>
    <n v="4516518759"/>
    <n v="2165271"/>
    <s v="CENTIME TCM"/>
    <n v="378"/>
    <n v="1437"/>
    <n v="543186"/>
    <x v="0"/>
    <d v="2022-04-26T00:00:00"/>
    <n v="-15"/>
    <x v="2"/>
    <m/>
    <x v="0"/>
    <x v="0"/>
    <x v="0"/>
    <x v="0"/>
  </r>
  <r>
    <n v="4516339734"/>
    <n v="2165271"/>
    <s v="CENTIME TCM"/>
    <n v="790"/>
    <n v="1376"/>
    <n v="1087040"/>
    <x v="0"/>
    <d v="2022-04-26T00:00:00"/>
    <n v="-15"/>
    <x v="2"/>
    <m/>
    <x v="0"/>
    <x v="0"/>
    <x v="0"/>
    <x v="0"/>
  </r>
  <r>
    <n v="4516515067"/>
    <n v="4327106"/>
    <s v="BOOST AC"/>
    <n v="105"/>
    <n v="1410"/>
    <n v="148050"/>
    <x v="3"/>
    <d v="2022-04-26T00:00:00"/>
    <n v="13"/>
    <x v="0"/>
    <s v="OTHER"/>
    <x v="0"/>
    <x v="0"/>
    <x v="0"/>
    <x v="1"/>
  </r>
  <r>
    <n v="4517958215"/>
    <n v="2165271"/>
    <s v="CENTIME : TURQUIE"/>
    <n v="400"/>
    <n v="503"/>
    <n v="201200"/>
    <x v="15"/>
    <d v="2022-04-26T00:00:00"/>
    <n v="-1"/>
    <x v="3"/>
    <m/>
    <x v="0"/>
    <x v="0"/>
    <x v="0"/>
    <x v="0"/>
  </r>
  <r>
    <n v="4517418030"/>
    <n v="4455281"/>
    <s v="CENTIME : BOSTT AMERICA"/>
    <n v="180"/>
    <n v="1444"/>
    <n v="259920"/>
    <x v="15"/>
    <d v="2022-04-26T00:00:00"/>
    <n v="-1"/>
    <x v="3"/>
    <m/>
    <x v="0"/>
    <x v="0"/>
    <x v="0"/>
    <x v="0"/>
  </r>
  <r>
    <n v="4516511671"/>
    <n v="2556834"/>
    <s v="BOOST AC"/>
    <n v="24"/>
    <n v="471"/>
    <n v="11304"/>
    <x v="0"/>
    <d v="2022-04-27T00:00:00"/>
    <n v="-16"/>
    <x v="2"/>
    <m/>
    <x v="0"/>
    <x v="0"/>
    <x v="0"/>
    <x v="0"/>
  </r>
  <r>
    <n v="4517501075"/>
    <n v="2487061"/>
    <s v="CENTIME TCM"/>
    <n v="2430"/>
    <n v="691"/>
    <n v="1679130"/>
    <x v="31"/>
    <d v="2022-04-27T00:00:00"/>
    <n v="1"/>
    <x v="3"/>
    <m/>
    <x v="0"/>
    <x v="0"/>
    <x v="0"/>
    <x v="0"/>
  </r>
  <r>
    <n v="4517372821"/>
    <n v="2899631"/>
    <s v="CENTIME TCM"/>
    <n v="960"/>
    <n v="1273"/>
    <n v="1222080"/>
    <x v="31"/>
    <d v="2022-04-28T00:00:00"/>
    <n v="0"/>
    <x v="3"/>
    <m/>
    <x v="0"/>
    <x v="0"/>
    <x v="0"/>
    <x v="0"/>
  </r>
  <r>
    <n v="4517385853"/>
    <n v="2989761"/>
    <s v="CENTIME TCM"/>
    <n v="320"/>
    <n v="1493"/>
    <n v="477760"/>
    <x v="31"/>
    <d v="2022-04-28T00:00:00"/>
    <n v="0"/>
    <x v="3"/>
    <m/>
    <x v="0"/>
    <x v="0"/>
    <x v="0"/>
    <x v="0"/>
  </r>
  <r>
    <n v="4517798479"/>
    <n v="2899634"/>
    <s v="CENTIME TCM"/>
    <n v="320"/>
    <n v="1022"/>
    <n v="327040"/>
    <x v="31"/>
    <d v="2022-04-28T00:00:00"/>
    <n v="0"/>
    <x v="3"/>
    <m/>
    <x v="0"/>
    <x v="0"/>
    <x v="0"/>
    <x v="0"/>
  </r>
  <r>
    <n v="4517189037"/>
    <n v="4228041"/>
    <s v="CENTIME : THAILAND"/>
    <n v="30"/>
    <n v="378"/>
    <n v="11340"/>
    <x v="31"/>
    <d v="2022-04-28T00:00:00"/>
    <n v="0"/>
    <x v="3"/>
    <m/>
    <x v="0"/>
    <x v="0"/>
    <x v="0"/>
    <x v="0"/>
  </r>
  <r>
    <n v="4517372051"/>
    <n v="2899475"/>
    <s v="CENTIME TCM"/>
    <n v="800"/>
    <n v="501"/>
    <n v="400800"/>
    <x v="31"/>
    <d v="2022-04-28T00:00:00"/>
    <n v="0"/>
    <x v="3"/>
    <m/>
    <x v="0"/>
    <x v="0"/>
    <x v="0"/>
    <x v="0"/>
  </r>
  <r>
    <n v="4517612146"/>
    <n v="4228041"/>
    <s v="CENTIME TCM"/>
    <n v="10290"/>
    <n v="1081"/>
    <n v="11123490"/>
    <x v="31"/>
    <d v="2022-04-28T00:00:00"/>
    <n v="0"/>
    <x v="3"/>
    <m/>
    <x v="0"/>
    <x v="0"/>
    <x v="0"/>
    <x v="0"/>
  </r>
  <r>
    <n v="4517792860"/>
    <n v="2899475"/>
    <s v="CENTIME TCM"/>
    <n v="200"/>
    <n v="675"/>
    <n v="135000"/>
    <x v="31"/>
    <d v="2022-04-28T00:00:00"/>
    <n v="0"/>
    <x v="3"/>
    <m/>
    <x v="0"/>
    <x v="0"/>
    <x v="0"/>
    <x v="0"/>
  </r>
  <r>
    <n v="4517075687"/>
    <n v="4567352"/>
    <s v="CENTIME TCM"/>
    <n v="600"/>
    <n v="1343"/>
    <n v="805800"/>
    <x v="43"/>
    <d v="2022-04-28T00:00:00"/>
    <n v="-10"/>
    <x v="2"/>
    <m/>
    <x v="0"/>
    <x v="0"/>
    <x v="0"/>
    <x v="0"/>
  </r>
  <r>
    <n v="4517613906"/>
    <n v="2923261"/>
    <s v="CENTIME : INDIA"/>
    <n v="1225"/>
    <n v="1307"/>
    <n v="1601075"/>
    <x v="31"/>
    <d v="2022-04-28T00:00:00"/>
    <n v="0"/>
    <x v="3"/>
    <m/>
    <x v="0"/>
    <x v="0"/>
    <x v="0"/>
    <x v="0"/>
  </r>
  <r>
    <n v="4517613907"/>
    <n v="2923261"/>
    <s v="CENTIME : INDIA"/>
    <n v="945"/>
    <n v="889"/>
    <n v="840105"/>
    <x v="31"/>
    <d v="2022-04-28T00:00:00"/>
    <n v="0"/>
    <x v="3"/>
    <m/>
    <x v="0"/>
    <x v="0"/>
    <x v="0"/>
    <x v="0"/>
  </r>
  <r>
    <n v="4517613909"/>
    <n v="2923261"/>
    <s v="CENTIME : INDIA"/>
    <n v="1225"/>
    <n v="861"/>
    <n v="1054725"/>
    <x v="31"/>
    <d v="2022-04-28T00:00:00"/>
    <n v="0"/>
    <x v="3"/>
    <m/>
    <x v="0"/>
    <x v="0"/>
    <x v="0"/>
    <x v="0"/>
  </r>
  <r>
    <n v="4517613910"/>
    <n v="2923261"/>
    <s v="CENTIME : INDIA"/>
    <n v="595"/>
    <n v="617"/>
    <n v="367115"/>
    <x v="31"/>
    <d v="2022-04-28T00:00:00"/>
    <n v="0"/>
    <x v="3"/>
    <m/>
    <x v="0"/>
    <x v="0"/>
    <x v="0"/>
    <x v="0"/>
  </r>
  <r>
    <n v="4517613911"/>
    <n v="2923261"/>
    <s v="CENTIME : INDIA"/>
    <n v="280"/>
    <n v="667"/>
    <n v="186760"/>
    <x v="31"/>
    <d v="2022-04-28T00:00:00"/>
    <n v="0"/>
    <x v="3"/>
    <m/>
    <x v="0"/>
    <x v="0"/>
    <x v="0"/>
    <x v="0"/>
  </r>
  <r>
    <n v="4517152800"/>
    <n v="2758193"/>
    <s v="CENTIME : THAILAND"/>
    <n v="66"/>
    <n v="1202"/>
    <n v="79332"/>
    <x v="31"/>
    <d v="2022-04-28T00:00:00"/>
    <n v="0"/>
    <x v="3"/>
    <m/>
    <x v="0"/>
    <x v="0"/>
    <x v="0"/>
    <x v="0"/>
  </r>
  <r>
    <n v="4517160802"/>
    <n v="2467687"/>
    <s v="CENTIME : THAILAND"/>
    <n v="70"/>
    <n v="1286"/>
    <n v="90020"/>
    <x v="39"/>
    <d v="2022-04-28T00:00:00"/>
    <n v="-14"/>
    <x v="2"/>
    <m/>
    <x v="0"/>
    <x v="0"/>
    <x v="0"/>
    <x v="0"/>
  </r>
  <r>
    <n v="4517537636"/>
    <n v="4271870"/>
    <s v="CENTIME : THAILAND"/>
    <n v="57"/>
    <n v="376"/>
    <n v="21432"/>
    <x v="2"/>
    <d v="2022-04-28T00:00:00"/>
    <n v="4"/>
    <x v="0"/>
    <s v="OTHER"/>
    <x v="0"/>
    <x v="0"/>
    <x v="0"/>
    <x v="1"/>
  </r>
  <r>
    <n v="4516407670"/>
    <n v="2758193"/>
    <s v="CENTIME TCM"/>
    <n v="237"/>
    <n v="1354"/>
    <n v="320898"/>
    <x v="31"/>
    <d v="2022-04-28T00:00:00"/>
    <n v="0"/>
    <x v="3"/>
    <m/>
    <x v="0"/>
    <x v="0"/>
    <x v="0"/>
    <x v="0"/>
  </r>
  <r>
    <n v="4516411508"/>
    <n v="2467687"/>
    <s v="CENTIME TCM"/>
    <n v="5850"/>
    <n v="806"/>
    <n v="4715100"/>
    <x v="0"/>
    <d v="2022-04-28T00:00:00"/>
    <n v="-17"/>
    <x v="2"/>
    <m/>
    <x v="0"/>
    <x v="0"/>
    <x v="0"/>
    <x v="0"/>
  </r>
  <r>
    <n v="4516417728"/>
    <n v="2758193"/>
    <s v="CENTIME TCM"/>
    <n v="2556"/>
    <n v="1194"/>
    <n v="3051864"/>
    <x v="31"/>
    <d v="2022-04-28T00:00:00"/>
    <n v="0"/>
    <x v="3"/>
    <m/>
    <x v="0"/>
    <x v="0"/>
    <x v="0"/>
    <x v="0"/>
  </r>
  <r>
    <n v="4517147096"/>
    <n v="2958114"/>
    <s v="CENTIME : THAILAND"/>
    <n v="138"/>
    <n v="367"/>
    <n v="50646"/>
    <x v="31"/>
    <d v="2022-04-28T00:00:00"/>
    <n v="0"/>
    <x v="3"/>
    <m/>
    <x v="0"/>
    <x v="0"/>
    <x v="0"/>
    <x v="0"/>
  </r>
  <r>
    <n v="4517149616"/>
    <n v="2752324"/>
    <s v="CENTIME : THAILAND"/>
    <n v="18"/>
    <n v="1025"/>
    <n v="18450"/>
    <x v="31"/>
    <d v="2022-04-28T00:00:00"/>
    <n v="0"/>
    <x v="3"/>
    <m/>
    <x v="0"/>
    <x v="0"/>
    <x v="0"/>
    <x v="0"/>
  </r>
  <r>
    <n v="4517181904"/>
    <n v="2884301"/>
    <s v="CENTIME : THAILAND"/>
    <n v="15"/>
    <n v="1421"/>
    <n v="21315"/>
    <x v="31"/>
    <d v="2022-04-28T00:00:00"/>
    <n v="0"/>
    <x v="3"/>
    <m/>
    <x v="0"/>
    <x v="0"/>
    <x v="0"/>
    <x v="0"/>
  </r>
  <r>
    <n v="4516367589"/>
    <n v="2958114"/>
    <s v="CENTIME TCM"/>
    <n v="1968"/>
    <n v="1495"/>
    <n v="2942160"/>
    <x v="31"/>
    <d v="2022-04-28T00:00:00"/>
    <n v="0"/>
    <x v="3"/>
    <m/>
    <x v="0"/>
    <x v="0"/>
    <x v="0"/>
    <x v="0"/>
  </r>
  <r>
    <n v="4516417190"/>
    <n v="2752324"/>
    <s v="CENTIME TCM"/>
    <n v="1296"/>
    <n v="1439"/>
    <n v="1864944"/>
    <x v="31"/>
    <d v="2022-04-28T00:00:00"/>
    <n v="0"/>
    <x v="3"/>
    <m/>
    <x v="0"/>
    <x v="0"/>
    <x v="0"/>
    <x v="0"/>
  </r>
  <r>
    <n v="4517770775"/>
    <n v="4403290"/>
    <s v="CENTIME TCM"/>
    <n v="72"/>
    <n v="836"/>
    <n v="60192"/>
    <x v="31"/>
    <d v="2022-04-28T00:00:00"/>
    <n v="0"/>
    <x v="3"/>
    <m/>
    <x v="0"/>
    <x v="0"/>
    <x v="0"/>
    <x v="0"/>
  </r>
  <r>
    <n v="4517772384"/>
    <n v="2884301"/>
    <s v="CENTIME TCM"/>
    <n v="1200"/>
    <n v="1049"/>
    <n v="1258800"/>
    <x v="31"/>
    <d v="2022-04-28T00:00:00"/>
    <n v="0"/>
    <x v="3"/>
    <m/>
    <x v="0"/>
    <x v="0"/>
    <x v="0"/>
    <x v="0"/>
  </r>
  <r>
    <n v="4517779711"/>
    <n v="4062520"/>
    <s v="CENTIME TCM"/>
    <n v="66"/>
    <n v="1161"/>
    <n v="76626"/>
    <x v="3"/>
    <d v="2022-04-28T00:00:00"/>
    <n v="11"/>
    <x v="1"/>
    <s v="SUPPLIER"/>
    <x v="1"/>
    <x v="0"/>
    <x v="0"/>
    <x v="1"/>
  </r>
  <r>
    <n v="4517790237"/>
    <n v="2752324"/>
    <s v="CENTIME TCM"/>
    <n v="492"/>
    <n v="557"/>
    <n v="274044"/>
    <x v="31"/>
    <d v="2022-04-28T00:00:00"/>
    <n v="0"/>
    <x v="3"/>
    <m/>
    <x v="0"/>
    <x v="0"/>
    <x v="0"/>
    <x v="0"/>
  </r>
  <r>
    <n v="4517798988"/>
    <n v="2965279"/>
    <s v="CENTIME TCM"/>
    <n v="360"/>
    <n v="913"/>
    <n v="328680"/>
    <x v="31"/>
    <d v="2022-04-28T00:00:00"/>
    <n v="0"/>
    <x v="3"/>
    <m/>
    <x v="0"/>
    <x v="0"/>
    <x v="0"/>
    <x v="0"/>
  </r>
  <r>
    <n v="4517893076"/>
    <n v="4492201"/>
    <s v="CENTIME : THAILAND"/>
    <n v="54"/>
    <n v="1349"/>
    <n v="72846"/>
    <x v="31"/>
    <d v="2022-04-28T00:00:00"/>
    <n v="0"/>
    <x v="3"/>
    <m/>
    <x v="0"/>
    <x v="0"/>
    <x v="0"/>
    <x v="0"/>
  </r>
  <r>
    <n v="4517770952"/>
    <n v="4492204"/>
    <s v="CENTIME TCM"/>
    <n v="1404"/>
    <n v="1221"/>
    <n v="1714284"/>
    <x v="31"/>
    <d v="2022-04-28T00:00:00"/>
    <n v="0"/>
    <x v="3"/>
    <m/>
    <x v="0"/>
    <x v="0"/>
    <x v="0"/>
    <x v="0"/>
  </r>
  <r>
    <n v="4517369683"/>
    <n v="4013297"/>
    <s v="CENTIME TCM"/>
    <n v="1560"/>
    <n v="1439"/>
    <n v="2244840"/>
    <x v="31"/>
    <d v="2022-04-28T00:00:00"/>
    <n v="0"/>
    <x v="3"/>
    <m/>
    <x v="0"/>
    <x v="0"/>
    <x v="0"/>
    <x v="0"/>
  </r>
  <r>
    <n v="4517359349"/>
    <n v="4454506"/>
    <s v="CENTIME TCM"/>
    <n v="360"/>
    <n v="1177"/>
    <n v="423720"/>
    <x v="40"/>
    <d v="2022-04-28T00:00:00"/>
    <n v="25"/>
    <x v="1"/>
    <s v="SUPPLIER"/>
    <x v="2"/>
    <x v="0"/>
    <x v="0"/>
    <x v="1"/>
  </r>
  <r>
    <n v="4517342171"/>
    <n v="4455280"/>
    <s v="CENTIME TCM"/>
    <n v="900"/>
    <n v="364"/>
    <n v="327600"/>
    <x v="15"/>
    <d v="2022-04-28T00:00:00"/>
    <n v="-3"/>
    <x v="2"/>
    <m/>
    <x v="0"/>
    <x v="0"/>
    <x v="0"/>
    <x v="0"/>
  </r>
  <r>
    <n v="4517279573"/>
    <n v="2779823"/>
    <s v="CENTIME TCM"/>
    <n v="1380"/>
    <n v="1090"/>
    <n v="1504200"/>
    <x v="31"/>
    <d v="2022-04-28T00:00:00"/>
    <n v="0"/>
    <x v="3"/>
    <m/>
    <x v="0"/>
    <x v="0"/>
    <x v="0"/>
    <x v="0"/>
  </r>
  <r>
    <n v="4517061083"/>
    <n v="2663481"/>
    <s v="CENTIME TCM"/>
    <n v="240"/>
    <n v="1488"/>
    <n v="357120"/>
    <x v="15"/>
    <d v="2022-04-28T00:00:00"/>
    <n v="-3"/>
    <x v="2"/>
    <m/>
    <x v="0"/>
    <x v="0"/>
    <x v="0"/>
    <x v="0"/>
  </r>
  <r>
    <n v="4517401242"/>
    <n v="4455281"/>
    <s v="CENTIME CHILI"/>
    <n v="630"/>
    <n v="1025"/>
    <n v="645750"/>
    <x v="31"/>
    <d v="2022-04-28T00:00:00"/>
    <n v="0"/>
    <x v="3"/>
    <m/>
    <x v="0"/>
    <x v="0"/>
    <x v="0"/>
    <x v="0"/>
  </r>
  <r>
    <n v="4517061082"/>
    <n v="2663481"/>
    <s v="CENTIME TCM"/>
    <n v="60"/>
    <n v="1094"/>
    <n v="65640"/>
    <x v="2"/>
    <d v="2022-04-28T00:00:00"/>
    <n v="4"/>
    <x v="0"/>
    <s v="OTHER"/>
    <x v="0"/>
    <x v="0"/>
    <x v="0"/>
    <x v="1"/>
  </r>
  <r>
    <n v="4517061084"/>
    <n v="2663481"/>
    <s v="CENTIME TCM"/>
    <n v="15"/>
    <n v="304"/>
    <n v="4560"/>
    <x v="15"/>
    <d v="2022-04-28T00:00:00"/>
    <n v="-3"/>
    <x v="2"/>
    <m/>
    <x v="0"/>
    <x v="0"/>
    <x v="0"/>
    <x v="0"/>
  </r>
  <r>
    <n v="4517848435"/>
    <n v="4455280"/>
    <s v="CENTIME : INDIA"/>
    <n v="360"/>
    <n v="1380"/>
    <n v="496800"/>
    <x v="31"/>
    <d v="2022-04-28T00:00:00"/>
    <n v="0"/>
    <x v="3"/>
    <m/>
    <x v="0"/>
    <x v="0"/>
    <x v="0"/>
    <x v="0"/>
  </r>
  <r>
    <n v="4517339381"/>
    <n v="4335235"/>
    <s v="CENTIME TCM"/>
    <n v="450"/>
    <n v="1325"/>
    <n v="596250"/>
    <x v="3"/>
    <d v="2022-04-28T00:00:00"/>
    <n v="11"/>
    <x v="1"/>
    <s v="SUPPLIER"/>
    <x v="2"/>
    <x v="0"/>
    <x v="0"/>
    <x v="1"/>
  </r>
  <r>
    <n v="4517419192"/>
    <n v="2765851"/>
    <s v="CENTIME TCM"/>
    <n v="1376"/>
    <n v="375"/>
    <n v="516000"/>
    <x v="15"/>
    <d v="2022-04-28T00:00:00"/>
    <n v="-3"/>
    <x v="2"/>
    <m/>
    <x v="0"/>
    <x v="0"/>
    <x v="0"/>
    <x v="0"/>
  </r>
  <r>
    <n v="4517274192"/>
    <n v="4455906"/>
    <s v="CENTIME TCM"/>
    <n v="252"/>
    <n v="1036"/>
    <n v="261072"/>
    <x v="31"/>
    <d v="2022-04-28T00:00:00"/>
    <n v="0"/>
    <x v="3"/>
    <m/>
    <x v="0"/>
    <x v="0"/>
    <x v="0"/>
    <x v="0"/>
  </r>
  <r>
    <n v="4517272781"/>
    <n v="2487061"/>
    <s v="CENTIME TCM"/>
    <n v="780"/>
    <n v="659"/>
    <n v="514020"/>
    <x v="31"/>
    <d v="2022-04-28T00:00:00"/>
    <n v="0"/>
    <x v="3"/>
    <m/>
    <x v="0"/>
    <x v="0"/>
    <x v="0"/>
    <x v="0"/>
  </r>
  <r>
    <n v="4517378439"/>
    <n v="4455906"/>
    <s v="CENTIME TCM"/>
    <n v="1188"/>
    <n v="1205"/>
    <n v="1431540"/>
    <x v="31"/>
    <d v="2022-04-28T00:00:00"/>
    <n v="0"/>
    <x v="3"/>
    <m/>
    <x v="0"/>
    <x v="0"/>
    <x v="0"/>
    <x v="0"/>
  </r>
  <r>
    <n v="4517342245"/>
    <n v="2663481"/>
    <s v="CENTIME TCM"/>
    <n v="2025"/>
    <n v="473"/>
    <n v="957825"/>
    <x v="31"/>
    <d v="2022-04-28T00:00:00"/>
    <n v="0"/>
    <x v="3"/>
    <m/>
    <x v="0"/>
    <x v="0"/>
    <x v="0"/>
    <x v="0"/>
  </r>
  <r>
    <n v="4517589818"/>
    <n v="2778179"/>
    <s v="CENTIME TCM"/>
    <n v="960"/>
    <n v="1268"/>
    <n v="1217280"/>
    <x v="31"/>
    <d v="2022-04-28T00:00:00"/>
    <n v="0"/>
    <x v="3"/>
    <m/>
    <x v="0"/>
    <x v="0"/>
    <x v="0"/>
    <x v="0"/>
  </r>
  <r>
    <n v="4517290636"/>
    <n v="4455281"/>
    <s v="CENTIME TCM"/>
    <n v="720"/>
    <n v="591"/>
    <n v="425520"/>
    <x v="31"/>
    <d v="2022-04-28T00:00:00"/>
    <n v="0"/>
    <x v="3"/>
    <m/>
    <x v="0"/>
    <x v="0"/>
    <x v="0"/>
    <x v="0"/>
  </r>
  <r>
    <n v="4517332147"/>
    <n v="2779817"/>
    <s v="CENTIME TCM"/>
    <n v="2610"/>
    <n v="1477"/>
    <n v="3854970"/>
    <x v="31"/>
    <d v="2022-04-28T00:00:00"/>
    <n v="0"/>
    <x v="3"/>
    <m/>
    <x v="0"/>
    <x v="0"/>
    <x v="0"/>
    <x v="0"/>
  </r>
  <r>
    <n v="4517227146"/>
    <n v="4455298"/>
    <s v="CENTIME TCM"/>
    <n v="375"/>
    <n v="1425"/>
    <n v="534375"/>
    <x v="15"/>
    <d v="2022-04-28T00:00:00"/>
    <n v="-3"/>
    <x v="2"/>
    <m/>
    <x v="0"/>
    <x v="0"/>
    <x v="0"/>
    <x v="0"/>
  </r>
  <r>
    <n v="4516739732"/>
    <n v="2765851"/>
    <s v="CENTIME : THAILAND"/>
    <n v="16"/>
    <n v="1433"/>
    <n v="22928"/>
    <x v="31"/>
    <d v="2022-04-28T00:00:00"/>
    <n v="0"/>
    <x v="3"/>
    <m/>
    <x v="0"/>
    <x v="0"/>
    <x v="0"/>
    <x v="0"/>
  </r>
  <r>
    <n v="4517366445"/>
    <n v="4333116"/>
    <s v="CENTIME TCM"/>
    <n v="336"/>
    <n v="1264"/>
    <n v="424704"/>
    <x v="15"/>
    <d v="2022-04-28T00:00:00"/>
    <n v="-3"/>
    <x v="2"/>
    <m/>
    <x v="0"/>
    <x v="0"/>
    <x v="0"/>
    <x v="0"/>
  </r>
  <r>
    <n v="4517537848"/>
    <n v="4333116"/>
    <s v="CENTIME TCM"/>
    <n v="756"/>
    <n v="488"/>
    <n v="368928"/>
    <x v="15"/>
    <d v="2022-04-28T00:00:00"/>
    <n v="-3"/>
    <x v="2"/>
    <m/>
    <x v="0"/>
    <x v="0"/>
    <x v="0"/>
    <x v="0"/>
  </r>
  <r>
    <n v="4517332144"/>
    <n v="2487061"/>
    <s v="CENTIME TCM"/>
    <n v="2010"/>
    <n v="1177"/>
    <n v="2365770"/>
    <x v="31"/>
    <d v="2022-04-28T00:00:00"/>
    <n v="0"/>
    <x v="3"/>
    <m/>
    <x v="0"/>
    <x v="0"/>
    <x v="0"/>
    <x v="0"/>
  </r>
  <r>
    <n v="4517332148"/>
    <n v="2779817"/>
    <s v="CENTIME TCM"/>
    <n v="2160"/>
    <n v="1304"/>
    <n v="2816640"/>
    <x v="31"/>
    <d v="2022-04-28T00:00:00"/>
    <n v="0"/>
    <x v="3"/>
    <m/>
    <x v="0"/>
    <x v="0"/>
    <x v="0"/>
    <x v="0"/>
  </r>
  <r>
    <n v="4517344736"/>
    <n v="2778106"/>
    <s v="CENTIME TCM"/>
    <n v="1200"/>
    <n v="443"/>
    <n v="531600"/>
    <x v="31"/>
    <d v="2022-04-28T00:00:00"/>
    <n v="0"/>
    <x v="3"/>
    <m/>
    <x v="0"/>
    <x v="0"/>
    <x v="0"/>
    <x v="0"/>
  </r>
  <r>
    <n v="4517285266"/>
    <n v="2778106"/>
    <s v="CENTIME TCM"/>
    <n v="432"/>
    <n v="919"/>
    <n v="397008"/>
    <x v="31"/>
    <d v="2022-04-28T00:00:00"/>
    <n v="0"/>
    <x v="3"/>
    <m/>
    <x v="0"/>
    <x v="0"/>
    <x v="0"/>
    <x v="0"/>
  </r>
  <r>
    <n v="4517187047"/>
    <n v="2778106"/>
    <s v="CENTIME : THAILAND"/>
    <n v="12"/>
    <n v="1447"/>
    <n v="17364"/>
    <x v="31"/>
    <d v="2022-04-28T00:00:00"/>
    <n v="0"/>
    <x v="3"/>
    <m/>
    <x v="0"/>
    <x v="0"/>
    <x v="0"/>
    <x v="0"/>
  </r>
  <r>
    <n v="4517468192"/>
    <n v="2778106"/>
    <s v="CENTIME : THAILAND"/>
    <n v="60"/>
    <n v="813"/>
    <n v="48780"/>
    <x v="31"/>
    <d v="2022-04-28T00:00:00"/>
    <n v="0"/>
    <x v="3"/>
    <m/>
    <x v="0"/>
    <x v="0"/>
    <x v="0"/>
    <x v="0"/>
  </r>
  <r>
    <n v="4517369594"/>
    <n v="4013293"/>
    <s v="CENTIME TCM"/>
    <n v="90"/>
    <n v="319"/>
    <n v="28710"/>
    <x v="15"/>
    <d v="2022-04-28T00:00:00"/>
    <n v="-3"/>
    <x v="2"/>
    <m/>
    <x v="0"/>
    <x v="0"/>
    <x v="0"/>
    <x v="0"/>
  </r>
  <r>
    <n v="4517468193"/>
    <n v="2778106"/>
    <s v="CENTIME : THAILAND"/>
    <n v="84"/>
    <n v="440"/>
    <n v="36960"/>
    <x v="31"/>
    <d v="2022-04-28T00:00:00"/>
    <n v="0"/>
    <x v="3"/>
    <m/>
    <x v="0"/>
    <x v="0"/>
    <x v="0"/>
    <x v="0"/>
  </r>
  <r>
    <n v="4516518760"/>
    <n v="2165271"/>
    <s v="CENTIME TCM"/>
    <n v="252"/>
    <n v="1005"/>
    <n v="253260"/>
    <x v="39"/>
    <d v="2022-04-29T00:00:00"/>
    <n v="-15"/>
    <x v="2"/>
    <m/>
    <x v="0"/>
    <x v="0"/>
    <x v="0"/>
    <x v="0"/>
  </r>
  <r>
    <n v="4516671572"/>
    <n v="4271870"/>
    <s v="CENTIME : THAILAND"/>
    <n v="56"/>
    <n v="721"/>
    <n v="40376"/>
    <x v="56"/>
    <d v="2022-04-29T00:00:00"/>
    <n v="41"/>
    <x v="0"/>
    <s v="OTHER"/>
    <x v="0"/>
    <x v="0"/>
    <x v="0"/>
    <x v="2"/>
  </r>
  <r>
    <n v="4517449223"/>
    <n v="4455281"/>
    <s v="CENTIME : COLOMBIA"/>
    <n v="540"/>
    <n v="445"/>
    <n v="240300"/>
    <x v="58"/>
    <d v="2022-04-29T00:00:00"/>
    <n v="0"/>
    <x v="3"/>
    <m/>
    <x v="0"/>
    <x v="0"/>
    <x v="0"/>
    <x v="0"/>
  </r>
  <r>
    <n v="4516576970"/>
    <n v="2963896"/>
    <s v="BOOST AC"/>
    <n v="40"/>
    <n v="807"/>
    <n v="32280"/>
    <x v="0"/>
    <d v="2022-05-01T00:00:00"/>
    <n v="-20"/>
    <x v="2"/>
    <m/>
    <x v="0"/>
    <x v="0"/>
    <x v="0"/>
    <x v="0"/>
  </r>
  <r>
    <n v="4517473773"/>
    <n v="4455281"/>
    <s v="CENTIME MEXICO"/>
    <n v="360"/>
    <n v="1075"/>
    <n v="387000"/>
    <x v="59"/>
    <d v="2022-05-01T00:00:00"/>
    <n v="99"/>
    <x v="1"/>
    <s v="SUPPLIER"/>
    <x v="2"/>
    <x v="0"/>
    <x v="3"/>
    <x v="7"/>
  </r>
  <r>
    <n v="4517349935"/>
    <n v="2899634"/>
    <s v="CENTIME TCM"/>
    <n v="320"/>
    <n v="631"/>
    <n v="201920"/>
    <x v="43"/>
    <d v="2022-05-02T00:00:00"/>
    <n v="-14"/>
    <x v="2"/>
    <m/>
    <x v="0"/>
    <x v="0"/>
    <x v="0"/>
    <x v="0"/>
  </r>
  <r>
    <n v="4517378754"/>
    <n v="2989761"/>
    <s v="CENTIME TCM"/>
    <n v="640"/>
    <n v="865"/>
    <n v="553600"/>
    <x v="43"/>
    <d v="2022-05-02T00:00:00"/>
    <n v="-14"/>
    <x v="2"/>
    <m/>
    <x v="0"/>
    <x v="0"/>
    <x v="0"/>
    <x v="0"/>
  </r>
  <r>
    <n v="4517385198"/>
    <n v="2899631"/>
    <s v="CENTIME TCM"/>
    <n v="320"/>
    <n v="854"/>
    <n v="273280"/>
    <x v="3"/>
    <d v="2022-05-02T00:00:00"/>
    <n v="7"/>
    <x v="1"/>
    <s v="SUPPLIER"/>
    <x v="3"/>
    <x v="0"/>
    <x v="0"/>
    <x v="1"/>
  </r>
  <r>
    <n v="4517823263"/>
    <n v="2899631"/>
    <s v="CENTIME TCM"/>
    <n v="960"/>
    <n v="383"/>
    <n v="367680"/>
    <x v="43"/>
    <d v="2022-05-02T00:00:00"/>
    <n v="-14"/>
    <x v="2"/>
    <m/>
    <x v="0"/>
    <x v="0"/>
    <x v="0"/>
    <x v="0"/>
  </r>
  <r>
    <n v="4516665287"/>
    <n v="2903183"/>
    <s v="CENTIME : BOSTT EMEA"/>
    <n v="160"/>
    <n v="753"/>
    <n v="120480"/>
    <x v="2"/>
    <d v="2022-05-02T00:00:00"/>
    <n v="0"/>
    <x v="3"/>
    <m/>
    <x v="0"/>
    <x v="0"/>
    <x v="0"/>
    <x v="1"/>
  </r>
  <r>
    <n v="4517813595"/>
    <n v="4228041"/>
    <s v="CENTIME TCM"/>
    <n v="9990"/>
    <n v="626"/>
    <n v="6253740"/>
    <x v="44"/>
    <d v="2022-05-02T00:00:00"/>
    <n v="3"/>
    <x v="3"/>
    <m/>
    <x v="0"/>
    <x v="0"/>
    <x v="0"/>
    <x v="1"/>
  </r>
  <r>
    <n v="4517262967"/>
    <n v="4451121"/>
    <s v="CENTIME TCM"/>
    <n v="1135"/>
    <n v="1453"/>
    <n v="1649155"/>
    <x v="3"/>
    <d v="2022-05-02T00:00:00"/>
    <n v="7"/>
    <x v="1"/>
    <s v="SUPPLIER"/>
    <x v="4"/>
    <x v="0"/>
    <x v="0"/>
    <x v="1"/>
  </r>
  <r>
    <n v="4517269918"/>
    <n v="4451134"/>
    <s v="CENTIME TCM"/>
    <n v="356"/>
    <n v="1340"/>
    <n v="477040"/>
    <x v="44"/>
    <d v="2022-05-02T00:00:00"/>
    <n v="3"/>
    <x v="3"/>
    <m/>
    <x v="0"/>
    <x v="0"/>
    <x v="0"/>
    <x v="1"/>
  </r>
  <r>
    <n v="4517351435"/>
    <n v="4334436"/>
    <s v="CENTIME : BOSTT EMEA"/>
    <n v="608"/>
    <n v="714"/>
    <n v="434112"/>
    <x v="2"/>
    <d v="2022-05-02T00:00:00"/>
    <n v="0"/>
    <x v="3"/>
    <m/>
    <x v="0"/>
    <x v="0"/>
    <x v="0"/>
    <x v="1"/>
  </r>
  <r>
    <n v="4517361000"/>
    <n v="4451121"/>
    <s v="CENTIME TCM"/>
    <n v="1790"/>
    <n v="701"/>
    <n v="1254790"/>
    <x v="3"/>
    <d v="2022-05-02T00:00:00"/>
    <n v="7"/>
    <x v="1"/>
    <s v="SUPPLIER"/>
    <x v="4"/>
    <x v="0"/>
    <x v="0"/>
    <x v="1"/>
  </r>
  <r>
    <n v="4517382293"/>
    <n v="2899475"/>
    <s v="CENTIME TCM"/>
    <n v="2100"/>
    <n v="1067"/>
    <n v="2240700"/>
    <x v="44"/>
    <d v="2022-05-02T00:00:00"/>
    <n v="3"/>
    <x v="3"/>
    <m/>
    <x v="0"/>
    <x v="0"/>
    <x v="0"/>
    <x v="1"/>
  </r>
  <r>
    <n v="4517383821"/>
    <n v="2899478"/>
    <s v="CENTIME TCM"/>
    <n v="700"/>
    <n v="1292"/>
    <n v="904400"/>
    <x v="43"/>
    <d v="2022-05-02T00:00:00"/>
    <n v="-14"/>
    <x v="2"/>
    <m/>
    <x v="0"/>
    <x v="0"/>
    <x v="0"/>
    <x v="0"/>
  </r>
  <r>
    <n v="4517531385"/>
    <n v="4334436"/>
    <s v="CENTIME TCM"/>
    <n v="3904"/>
    <n v="1290"/>
    <n v="5036160"/>
    <x v="44"/>
    <d v="2022-05-02T00:00:00"/>
    <n v="3"/>
    <x v="3"/>
    <m/>
    <x v="0"/>
    <x v="0"/>
    <x v="0"/>
    <x v="1"/>
  </r>
  <r>
    <n v="4517834669"/>
    <n v="2899475"/>
    <s v="CENTIME TCM"/>
    <n v="400"/>
    <n v="1018"/>
    <n v="407200"/>
    <x v="43"/>
    <d v="2022-05-02T00:00:00"/>
    <n v="-14"/>
    <x v="2"/>
    <m/>
    <x v="0"/>
    <x v="0"/>
    <x v="0"/>
    <x v="0"/>
  </r>
  <r>
    <n v="4517837984"/>
    <n v="2899475"/>
    <s v="CENTIME TCM"/>
    <n v="500"/>
    <n v="1447"/>
    <n v="723500"/>
    <x v="43"/>
    <d v="2022-05-02T00:00:00"/>
    <n v="-14"/>
    <x v="2"/>
    <m/>
    <x v="0"/>
    <x v="0"/>
    <x v="0"/>
    <x v="0"/>
  </r>
  <r>
    <n v="5501233782"/>
    <n v="2899945"/>
    <s v="CENTIME: BRESIL"/>
    <n v="48"/>
    <n v="1379"/>
    <n v="66192"/>
    <x v="4"/>
    <d v="2022-05-02T00:00:00"/>
    <n v="28"/>
    <x v="1"/>
    <s v="SUPPLIER"/>
    <x v="3"/>
    <x v="0"/>
    <x v="0"/>
    <x v="1"/>
  </r>
  <r>
    <n v="5501186569"/>
    <n v="2461389"/>
    <s v="CENTIME: BRESIL"/>
    <n v="200"/>
    <n v="443"/>
    <n v="88600"/>
    <x v="2"/>
    <d v="2022-05-02T00:00:00"/>
    <n v="0"/>
    <x v="3"/>
    <m/>
    <x v="0"/>
    <x v="0"/>
    <x v="0"/>
    <x v="1"/>
  </r>
  <r>
    <n v="4517250415"/>
    <n v="2963895"/>
    <s v="BOOST AC"/>
    <n v="272"/>
    <n v="547"/>
    <n v="148784"/>
    <x v="3"/>
    <d v="2022-05-02T00:00:00"/>
    <n v="7"/>
    <x v="0"/>
    <s v="OTHER"/>
    <x v="0"/>
    <x v="0"/>
    <x v="0"/>
    <x v="1"/>
  </r>
  <r>
    <n v="4517250416"/>
    <n v="2963895"/>
    <s v="BOOST AC"/>
    <n v="184"/>
    <n v="907"/>
    <n v="166888"/>
    <x v="3"/>
    <d v="2022-05-02T00:00:00"/>
    <n v="7"/>
    <x v="0"/>
    <s v="OTHER"/>
    <x v="0"/>
    <x v="0"/>
    <x v="0"/>
    <x v="1"/>
  </r>
  <r>
    <n v="4517250419"/>
    <n v="2963895"/>
    <s v="BOOST AC"/>
    <n v="104"/>
    <n v="584"/>
    <n v="60736"/>
    <x v="3"/>
    <d v="2022-05-02T00:00:00"/>
    <n v="7"/>
    <x v="0"/>
    <s v="OTHER"/>
    <x v="0"/>
    <x v="0"/>
    <x v="0"/>
    <x v="1"/>
  </r>
  <r>
    <n v="4517250420"/>
    <n v="2963895"/>
    <s v="BOOST AC"/>
    <n v="36"/>
    <n v="554"/>
    <n v="19944"/>
    <x v="3"/>
    <d v="2022-05-02T00:00:00"/>
    <n v="7"/>
    <x v="0"/>
    <s v="OTHER"/>
    <x v="0"/>
    <x v="0"/>
    <x v="0"/>
    <x v="1"/>
  </r>
  <r>
    <n v="4516503421"/>
    <n v="2758193"/>
    <s v="BOOST AC"/>
    <n v="126"/>
    <n v="720"/>
    <n v="90720"/>
    <x v="40"/>
    <d v="2022-05-02T00:00:00"/>
    <n v="21"/>
    <x v="0"/>
    <s v="OTHER"/>
    <x v="0"/>
    <x v="0"/>
    <x v="0"/>
    <x v="1"/>
  </r>
  <r>
    <n v="4516508698"/>
    <n v="2467687"/>
    <s v="BOOST AC"/>
    <n v="170"/>
    <n v="1386"/>
    <n v="235620"/>
    <x v="0"/>
    <d v="2022-05-02T00:00:00"/>
    <n v="-21"/>
    <x v="2"/>
    <m/>
    <x v="0"/>
    <x v="0"/>
    <x v="0"/>
    <x v="0"/>
  </r>
  <r>
    <n v="4517451427"/>
    <n v="2758193"/>
    <s v="CENTIME TCM"/>
    <n v="900"/>
    <n v="497"/>
    <n v="447300"/>
    <x v="44"/>
    <d v="2022-05-02T00:00:00"/>
    <n v="3"/>
    <x v="3"/>
    <m/>
    <x v="0"/>
    <x v="0"/>
    <x v="0"/>
    <x v="1"/>
  </r>
  <r>
    <n v="4516534153"/>
    <n v="4327058"/>
    <s v="BOOST AC"/>
    <n v="41"/>
    <n v="1154"/>
    <n v="47314"/>
    <x v="6"/>
    <d v="2022-05-02T00:00:00"/>
    <n v="35"/>
    <x v="0"/>
    <s v="OTHER"/>
    <x v="0"/>
    <x v="0"/>
    <x v="0"/>
    <x v="2"/>
  </r>
  <r>
    <n v="4516317968"/>
    <n v="2165271"/>
    <s v="CENTIME TCM"/>
    <n v="48"/>
    <n v="366"/>
    <n v="17568"/>
    <x v="44"/>
    <d v="2022-05-02T00:00:00"/>
    <n v="3"/>
    <x v="3"/>
    <m/>
    <x v="0"/>
    <x v="0"/>
    <x v="0"/>
    <x v="1"/>
  </r>
  <r>
    <n v="4516500987"/>
    <n v="4271870"/>
    <s v="BOOST AC"/>
    <n v="40"/>
    <n v="1330"/>
    <n v="53200"/>
    <x v="6"/>
    <d v="2022-05-02T00:00:00"/>
    <n v="35"/>
    <x v="0"/>
    <s v="OTHER"/>
    <x v="0"/>
    <x v="0"/>
    <x v="0"/>
    <x v="2"/>
  </r>
  <r>
    <n v="881917830"/>
    <n v="2758193"/>
    <s v="CENTIME TCM"/>
    <n v="723"/>
    <n v="669"/>
    <n v="483687"/>
    <x v="7"/>
    <d v="2022-05-02T00:00:00"/>
    <n v="14"/>
    <x v="0"/>
    <s v="OTHER"/>
    <x v="0"/>
    <x v="0"/>
    <x v="0"/>
    <x v="1"/>
  </r>
  <r>
    <n v="4516456180"/>
    <n v="2958114"/>
    <s v="BOOST AC"/>
    <n v="54"/>
    <n v="674"/>
    <n v="36396"/>
    <x v="2"/>
    <d v="2022-05-02T00:00:00"/>
    <n v="0"/>
    <x v="3"/>
    <m/>
    <x v="0"/>
    <x v="0"/>
    <x v="0"/>
    <x v="1"/>
  </r>
  <r>
    <n v="4516653965"/>
    <n v="2884301"/>
    <s v="CENTIME : BOSTT EMEA"/>
    <n v="495"/>
    <n v="1004"/>
    <n v="496980"/>
    <x v="2"/>
    <d v="2022-05-02T00:00:00"/>
    <n v="0"/>
    <x v="3"/>
    <m/>
    <x v="0"/>
    <x v="0"/>
    <x v="0"/>
    <x v="1"/>
  </r>
  <r>
    <n v="4517794443"/>
    <n v="2884301"/>
    <s v="CENTIME TCM"/>
    <n v="5310"/>
    <n v="426"/>
    <n v="2262060"/>
    <x v="2"/>
    <d v="2022-05-02T00:00:00"/>
    <n v="0"/>
    <x v="3"/>
    <m/>
    <x v="0"/>
    <x v="0"/>
    <x v="0"/>
    <x v="1"/>
  </r>
  <r>
    <n v="4517805670"/>
    <n v="2752324"/>
    <s v="CENTIME TCM"/>
    <n v="786"/>
    <n v="954"/>
    <n v="749844"/>
    <x v="2"/>
    <d v="2022-05-02T00:00:00"/>
    <n v="0"/>
    <x v="3"/>
    <m/>
    <x v="0"/>
    <x v="0"/>
    <x v="0"/>
    <x v="1"/>
  </r>
  <r>
    <n v="4517809830"/>
    <n v="4062520"/>
    <s v="CENTIME TCM"/>
    <n v="6"/>
    <n v="408"/>
    <n v="2448"/>
    <x v="3"/>
    <d v="2022-05-02T00:00:00"/>
    <n v="7"/>
    <x v="1"/>
    <s v="SUPPLIER"/>
    <x v="1"/>
    <x v="0"/>
    <x v="0"/>
    <x v="1"/>
  </r>
  <r>
    <n v="4517833794"/>
    <n v="4403290"/>
    <s v="CENTIME TCM"/>
    <n v="432"/>
    <n v="1304"/>
    <n v="563328"/>
    <x v="2"/>
    <d v="2022-05-02T00:00:00"/>
    <n v="0"/>
    <x v="3"/>
    <m/>
    <x v="0"/>
    <x v="0"/>
    <x v="0"/>
    <x v="1"/>
  </r>
  <r>
    <n v="4517848124"/>
    <n v="4403290"/>
    <s v="CENTIME TCM"/>
    <n v="40"/>
    <n v="606"/>
    <n v="24240"/>
    <x v="2"/>
    <d v="2022-05-02T00:00:00"/>
    <n v="0"/>
    <x v="3"/>
    <m/>
    <x v="0"/>
    <x v="0"/>
    <x v="0"/>
    <x v="1"/>
  </r>
  <r>
    <n v="4517815113"/>
    <n v="1620152"/>
    <s v="CENTIME TCM"/>
    <n v="3168"/>
    <n v="1426"/>
    <n v="4517568"/>
    <x v="2"/>
    <d v="2022-05-02T00:00:00"/>
    <n v="0"/>
    <x v="3"/>
    <m/>
    <x v="0"/>
    <x v="0"/>
    <x v="0"/>
    <x v="1"/>
  </r>
  <r>
    <n v="4517818239"/>
    <n v="2965279"/>
    <s v="CENTIME TCM"/>
    <n v="261"/>
    <n v="1162"/>
    <n v="303282"/>
    <x v="2"/>
    <d v="2022-05-02T00:00:00"/>
    <n v="0"/>
    <x v="3"/>
    <m/>
    <x v="0"/>
    <x v="0"/>
    <x v="0"/>
    <x v="1"/>
  </r>
  <r>
    <n v="4517818644"/>
    <n v="4492204"/>
    <s v="CENTIME TCM"/>
    <n v="5664"/>
    <n v="357"/>
    <n v="2022048"/>
    <x v="2"/>
    <d v="2022-05-02T00:00:00"/>
    <n v="0"/>
    <x v="3"/>
    <m/>
    <x v="0"/>
    <x v="0"/>
    <x v="0"/>
    <x v="1"/>
  </r>
  <r>
    <n v="4517847525"/>
    <n v="4492204"/>
    <s v="CENTIME TCM"/>
    <n v="2268"/>
    <n v="883"/>
    <n v="2002644"/>
    <x v="2"/>
    <d v="2022-05-02T00:00:00"/>
    <n v="0"/>
    <x v="3"/>
    <m/>
    <x v="0"/>
    <x v="0"/>
    <x v="0"/>
    <x v="1"/>
  </r>
  <r>
    <n v="4517871176"/>
    <n v="2487053"/>
    <s v="CENTIME TCM"/>
    <n v="5130"/>
    <n v="868"/>
    <n v="4452840"/>
    <x v="2"/>
    <d v="2022-05-02T00:00:00"/>
    <n v="0"/>
    <x v="3"/>
    <m/>
    <x v="0"/>
    <x v="0"/>
    <x v="0"/>
    <x v="1"/>
  </r>
  <r>
    <n v="4517352176"/>
    <n v="2487053"/>
    <s v="CENTIME TCM"/>
    <n v="4680"/>
    <n v="731"/>
    <n v="3421080"/>
    <x v="44"/>
    <d v="2022-05-02T00:00:00"/>
    <n v="3"/>
    <x v="3"/>
    <m/>
    <x v="0"/>
    <x v="0"/>
    <x v="0"/>
    <x v="1"/>
  </r>
  <r>
    <n v="4517828462"/>
    <n v="4455281"/>
    <s v="CENTIME TCM"/>
    <n v="7650"/>
    <n v="1091"/>
    <n v="8346150"/>
    <x v="35"/>
    <d v="2022-05-02T00:00:00"/>
    <n v="56"/>
    <x v="1"/>
    <s v="SUPPLIER"/>
    <x v="2"/>
    <x v="0"/>
    <x v="0"/>
    <x v="2"/>
  </r>
  <r>
    <n v="4517704317"/>
    <n v="4013297"/>
    <s v="CENTIME TCM"/>
    <n v="2025"/>
    <n v="1128"/>
    <n v="2284200"/>
    <x v="44"/>
    <d v="2022-05-02T00:00:00"/>
    <n v="3"/>
    <x v="3"/>
    <m/>
    <x v="0"/>
    <x v="0"/>
    <x v="0"/>
    <x v="1"/>
  </r>
  <r>
    <n v="4517382979"/>
    <n v="4454507"/>
    <s v="CENTIME TCM"/>
    <n v="1350"/>
    <n v="1152"/>
    <n v="1555200"/>
    <x v="59"/>
    <d v="2022-05-02T00:00:00"/>
    <n v="98"/>
    <x v="0"/>
    <s v="OTHER"/>
    <x v="0"/>
    <x v="0"/>
    <x v="3"/>
    <x v="7"/>
  </r>
  <r>
    <n v="4517370765"/>
    <n v="4333116"/>
    <s v="CENTIME : BOSTT EMEA"/>
    <n v="126"/>
    <n v="1217"/>
    <n v="153342"/>
    <x v="2"/>
    <d v="2022-05-02T00:00:00"/>
    <n v="0"/>
    <x v="3"/>
    <m/>
    <x v="0"/>
    <x v="0"/>
    <x v="0"/>
    <x v="1"/>
  </r>
  <r>
    <n v="4517370067"/>
    <n v="4333113"/>
    <s v="CENTIME : BOSTT EMEA"/>
    <n v="1470"/>
    <n v="561"/>
    <n v="824670"/>
    <x v="4"/>
    <d v="2022-05-02T00:00:00"/>
    <n v="28"/>
    <x v="1"/>
    <s v="SUPPLIER"/>
    <x v="3"/>
    <x v="0"/>
    <x v="0"/>
    <x v="1"/>
  </r>
  <r>
    <n v="4517369564"/>
    <n v="2487061"/>
    <s v="CENTIME TCM"/>
    <n v="3510"/>
    <n v="879"/>
    <n v="3085290"/>
    <x v="2"/>
    <d v="2022-05-02T00:00:00"/>
    <n v="0"/>
    <x v="3"/>
    <m/>
    <x v="0"/>
    <x v="0"/>
    <x v="0"/>
    <x v="1"/>
  </r>
  <r>
    <n v="4517962440"/>
    <n v="2487053"/>
    <s v="CENTIME : BOSTT EMEA"/>
    <n v="1260"/>
    <n v="1427"/>
    <n v="1798020"/>
    <x v="2"/>
    <d v="2022-05-02T00:00:00"/>
    <n v="0"/>
    <x v="3"/>
    <m/>
    <x v="0"/>
    <x v="0"/>
    <x v="0"/>
    <x v="1"/>
  </r>
  <r>
    <n v="4517901030"/>
    <n v="4455281"/>
    <s v="CENTIME : BOSTT EMEA"/>
    <n v="6660"/>
    <n v="360"/>
    <n v="2397600"/>
    <x v="51"/>
    <d v="2022-05-02T00:00:00"/>
    <n v="105"/>
    <x v="0"/>
    <s v="OTHER"/>
    <x v="0"/>
    <x v="0"/>
    <x v="3"/>
    <x v="7"/>
  </r>
  <r>
    <n v="4517704325"/>
    <n v="2663481"/>
    <s v="CENTIME TCM"/>
    <n v="5265"/>
    <n v="315"/>
    <n v="1658475"/>
    <x v="2"/>
    <d v="2022-05-02T00:00:00"/>
    <n v="0"/>
    <x v="3"/>
    <m/>
    <x v="0"/>
    <x v="0"/>
    <x v="0"/>
    <x v="1"/>
  </r>
  <r>
    <n v="4517831405"/>
    <n v="4287388"/>
    <s v="CENTIME TCM"/>
    <n v="96"/>
    <n v="738"/>
    <n v="70848"/>
    <x v="44"/>
    <d v="2022-05-02T00:00:00"/>
    <n v="3"/>
    <x v="3"/>
    <m/>
    <x v="0"/>
    <x v="0"/>
    <x v="0"/>
    <x v="1"/>
  </r>
  <r>
    <n v="4517809992"/>
    <n v="4333116"/>
    <s v="CENTIME : BOSTT EMEA"/>
    <n v="2667"/>
    <n v="1453"/>
    <n v="3875151"/>
    <x v="2"/>
    <d v="2022-05-02T00:00:00"/>
    <n v="0"/>
    <x v="3"/>
    <m/>
    <x v="0"/>
    <x v="0"/>
    <x v="0"/>
    <x v="1"/>
  </r>
  <r>
    <n v="5501240021"/>
    <n v="2765851"/>
    <s v="CENTIME: BRESIL"/>
    <n v="224"/>
    <n v="1432"/>
    <n v="320768"/>
    <x v="2"/>
    <d v="2022-05-02T00:00:00"/>
    <n v="0"/>
    <x v="3"/>
    <m/>
    <x v="0"/>
    <x v="0"/>
    <x v="0"/>
    <x v="1"/>
  </r>
  <r>
    <n v="4517373598"/>
    <n v="4454507"/>
    <s v="CENTIME : BOSTT EMEA"/>
    <n v="1530"/>
    <n v="952"/>
    <n v="1456560"/>
    <x v="2"/>
    <d v="2022-05-02T00:00:00"/>
    <n v="0"/>
    <x v="3"/>
    <m/>
    <x v="0"/>
    <x v="0"/>
    <x v="0"/>
    <x v="1"/>
  </r>
  <r>
    <n v="4517883009"/>
    <n v="4455299"/>
    <s v="CENTIME : BOSTT EMEA"/>
    <n v="750"/>
    <n v="832"/>
    <n v="624000"/>
    <x v="2"/>
    <d v="2022-05-02T00:00:00"/>
    <n v="0"/>
    <x v="3"/>
    <m/>
    <x v="0"/>
    <x v="0"/>
    <x v="0"/>
    <x v="1"/>
  </r>
  <r>
    <n v="4517429687"/>
    <n v="2778179"/>
    <s v="CENTIME TCM"/>
    <n v="480"/>
    <n v="559"/>
    <n v="268320"/>
    <x v="2"/>
    <d v="2022-05-02T00:00:00"/>
    <n v="0"/>
    <x v="3"/>
    <m/>
    <x v="0"/>
    <x v="0"/>
    <x v="0"/>
    <x v="1"/>
  </r>
  <r>
    <n v="4517372250"/>
    <n v="2765851"/>
    <s v="CENTIME : BOSTT EMEA"/>
    <n v="128"/>
    <n v="1364"/>
    <n v="174592"/>
    <x v="2"/>
    <d v="2022-05-02T00:00:00"/>
    <n v="0"/>
    <x v="3"/>
    <m/>
    <x v="0"/>
    <x v="0"/>
    <x v="0"/>
    <x v="1"/>
  </r>
  <r>
    <n v="4517354364"/>
    <n v="4455280"/>
    <s v="CENTIME TCM"/>
    <n v="810"/>
    <n v="1363"/>
    <n v="1104030"/>
    <x v="44"/>
    <d v="2022-05-02T00:00:00"/>
    <n v="3"/>
    <x v="3"/>
    <m/>
    <x v="0"/>
    <x v="0"/>
    <x v="0"/>
    <x v="1"/>
  </r>
  <r>
    <n v="4517280201"/>
    <n v="4455298"/>
    <s v="CENTIME TCM"/>
    <n v="60"/>
    <n v="325"/>
    <n v="19500"/>
    <x v="44"/>
    <d v="2022-05-02T00:00:00"/>
    <n v="3"/>
    <x v="3"/>
    <m/>
    <x v="0"/>
    <x v="0"/>
    <x v="0"/>
    <x v="1"/>
  </r>
  <r>
    <n v="4517704331"/>
    <n v="4333116"/>
    <s v="CENTIME : BOSTT EMEA"/>
    <n v="3255"/>
    <n v="1220"/>
    <n v="3971100"/>
    <x v="2"/>
    <d v="2022-05-02T00:00:00"/>
    <n v="0"/>
    <x v="3"/>
    <m/>
    <x v="0"/>
    <x v="0"/>
    <x v="0"/>
    <x v="1"/>
  </r>
  <r>
    <n v="4517511290"/>
    <n v="2779817"/>
    <s v="CENTIME TCM"/>
    <n v="1800"/>
    <n v="750"/>
    <n v="1350000"/>
    <x v="44"/>
    <d v="2022-05-02T00:00:00"/>
    <n v="3"/>
    <x v="3"/>
    <m/>
    <x v="0"/>
    <x v="0"/>
    <x v="0"/>
    <x v="1"/>
  </r>
  <r>
    <n v="4517344948"/>
    <n v="4333116"/>
    <s v="CENTIME : BOSTT EMEA"/>
    <n v="2394"/>
    <n v="1270"/>
    <n v="3040380"/>
    <x v="2"/>
    <d v="2022-05-02T00:00:00"/>
    <n v="0"/>
    <x v="3"/>
    <m/>
    <x v="0"/>
    <x v="0"/>
    <x v="0"/>
    <x v="1"/>
  </r>
  <r>
    <n v="4517355951"/>
    <n v="2779817"/>
    <s v="CENTIME : BOSTT EMEA"/>
    <n v="9990"/>
    <n v="312"/>
    <n v="3116880"/>
    <x v="2"/>
    <d v="2022-05-02T00:00:00"/>
    <n v="0"/>
    <x v="3"/>
    <m/>
    <x v="0"/>
    <x v="0"/>
    <x v="0"/>
    <x v="1"/>
  </r>
  <r>
    <n v="4517363401"/>
    <n v="2779823"/>
    <s v="CENTIME : BOSTT EMEA"/>
    <n v="7200"/>
    <n v="347"/>
    <n v="2498400"/>
    <x v="2"/>
    <d v="2022-05-02T00:00:00"/>
    <n v="0"/>
    <x v="3"/>
    <m/>
    <x v="0"/>
    <x v="0"/>
    <x v="0"/>
    <x v="1"/>
  </r>
  <r>
    <n v="4517382285"/>
    <n v="4455281"/>
    <s v="CENTIME : BOSTT EMEA"/>
    <n v="810"/>
    <n v="383"/>
    <n v="310230"/>
    <x v="35"/>
    <d v="2022-05-02T00:00:00"/>
    <n v="56"/>
    <x v="0"/>
    <s v="OTHER"/>
    <x v="0"/>
    <x v="0"/>
    <x v="0"/>
    <x v="2"/>
  </r>
  <r>
    <n v="4517430973"/>
    <n v="2765851"/>
    <s v="CENTIME TCM"/>
    <n v="1056"/>
    <n v="613"/>
    <n v="647328"/>
    <x v="43"/>
    <d v="2022-05-02T00:00:00"/>
    <n v="-14"/>
    <x v="2"/>
    <m/>
    <x v="0"/>
    <x v="0"/>
    <x v="0"/>
    <x v="0"/>
  </r>
  <r>
    <n v="4517835743"/>
    <n v="2779823"/>
    <s v="CENTIME TCM"/>
    <n v="4140"/>
    <n v="862"/>
    <n v="3568680"/>
    <x v="2"/>
    <d v="2022-05-02T00:00:00"/>
    <n v="0"/>
    <x v="3"/>
    <m/>
    <x v="0"/>
    <x v="0"/>
    <x v="0"/>
    <x v="1"/>
  </r>
  <r>
    <n v="4517341255"/>
    <n v="4013305"/>
    <s v="CENTIME TCM"/>
    <n v="648"/>
    <n v="1479"/>
    <n v="958392"/>
    <x v="3"/>
    <d v="2022-05-02T00:00:00"/>
    <n v="7"/>
    <x v="1"/>
    <s v="SUPPLIER"/>
    <x v="2"/>
    <x v="0"/>
    <x v="0"/>
    <x v="1"/>
  </r>
  <r>
    <n v="4517380283"/>
    <n v="4335235"/>
    <s v="CENTIME TCM"/>
    <n v="360"/>
    <n v="448"/>
    <n v="161280"/>
    <x v="3"/>
    <d v="2022-05-02T00:00:00"/>
    <n v="7"/>
    <x v="1"/>
    <s v="SUPPLIER"/>
    <x v="2"/>
    <x v="0"/>
    <x v="0"/>
    <x v="1"/>
  </r>
  <r>
    <n v="4517459510"/>
    <n v="2044651"/>
    <s v="CENTIME TCM"/>
    <n v="108000"/>
    <n v="1476"/>
    <n v="159408000"/>
    <x v="43"/>
    <d v="2022-05-02T00:00:00"/>
    <n v="-14"/>
    <x v="2"/>
    <m/>
    <x v="0"/>
    <x v="0"/>
    <x v="0"/>
    <x v="0"/>
  </r>
  <r>
    <n v="4517428671"/>
    <n v="4287388"/>
    <s v="CENTIME TCM"/>
    <n v="96"/>
    <n v="513"/>
    <n v="49248"/>
    <x v="44"/>
    <d v="2022-05-02T00:00:00"/>
    <n v="3"/>
    <x v="3"/>
    <m/>
    <x v="0"/>
    <x v="0"/>
    <x v="0"/>
    <x v="1"/>
  </r>
  <r>
    <n v="4517817573"/>
    <n v="4454507"/>
    <s v="CENTIME TCM"/>
    <n v="10710"/>
    <n v="1132"/>
    <n v="12123720"/>
    <x v="2"/>
    <d v="2022-05-02T00:00:00"/>
    <n v="0"/>
    <x v="3"/>
    <m/>
    <x v="0"/>
    <x v="0"/>
    <x v="0"/>
    <x v="1"/>
  </r>
  <r>
    <n v="4517809989"/>
    <n v="4333116"/>
    <s v="CENTIME : BOSTT EMEA"/>
    <n v="3003"/>
    <n v="440"/>
    <n v="1321320"/>
    <x v="2"/>
    <d v="2022-05-02T00:00:00"/>
    <n v="0"/>
    <x v="3"/>
    <m/>
    <x v="0"/>
    <x v="0"/>
    <x v="0"/>
    <x v="1"/>
  </r>
  <r>
    <n v="4517318767"/>
    <n v="4333116"/>
    <s v="CENTIME TCM"/>
    <n v="420"/>
    <n v="1097"/>
    <n v="460740"/>
    <x v="2"/>
    <d v="2022-05-02T00:00:00"/>
    <n v="0"/>
    <x v="3"/>
    <m/>
    <x v="0"/>
    <x v="0"/>
    <x v="0"/>
    <x v="1"/>
  </r>
  <r>
    <n v="4517836524"/>
    <n v="4013305"/>
    <s v="CENTIME TCM"/>
    <n v="420"/>
    <n v="1008"/>
    <n v="423360"/>
    <x v="3"/>
    <d v="2022-05-02T00:00:00"/>
    <n v="7"/>
    <x v="1"/>
    <s v="SUPPLIER"/>
    <x v="2"/>
    <x v="0"/>
    <x v="0"/>
    <x v="1"/>
  </r>
  <r>
    <n v="4517509569"/>
    <n v="4333116"/>
    <s v="CENTIME TCM"/>
    <n v="1260"/>
    <n v="786"/>
    <n v="990360"/>
    <x v="2"/>
    <d v="2022-05-02T00:00:00"/>
    <n v="0"/>
    <x v="3"/>
    <m/>
    <x v="0"/>
    <x v="0"/>
    <x v="0"/>
    <x v="1"/>
  </r>
  <r>
    <n v="4517742275"/>
    <n v="2778106"/>
    <s v="CENTIME TCM"/>
    <n v="3480"/>
    <n v="1417"/>
    <n v="4931160"/>
    <x v="3"/>
    <d v="2022-05-02T00:00:00"/>
    <n v="7"/>
    <x v="0"/>
    <s v="OTHER"/>
    <x v="0"/>
    <x v="0"/>
    <x v="0"/>
    <x v="1"/>
  </r>
  <r>
    <n v="4517710882"/>
    <n v="2487053"/>
    <s v="CENTIME TCM"/>
    <n v="4320"/>
    <n v="1411"/>
    <n v="6095520"/>
    <x v="44"/>
    <d v="2022-05-02T00:00:00"/>
    <n v="3"/>
    <x v="3"/>
    <m/>
    <x v="0"/>
    <x v="0"/>
    <x v="0"/>
    <x v="1"/>
  </r>
  <r>
    <n v="4517380128"/>
    <n v="4454506"/>
    <s v="CENTIME : BOSTT EMEA"/>
    <n v="2700"/>
    <n v="986"/>
    <n v="2662200"/>
    <x v="4"/>
    <d v="2022-05-02T00:00:00"/>
    <n v="28"/>
    <x v="1"/>
    <s v="SUPPLIER"/>
    <x v="2"/>
    <x v="0"/>
    <x v="0"/>
    <x v="1"/>
  </r>
  <r>
    <n v="4516687358"/>
    <n v="4451121"/>
    <s v="CENTIME : BOSTT EMEA"/>
    <n v="325"/>
    <n v="940"/>
    <n v="305500"/>
    <x v="2"/>
    <d v="2022-05-03T00:00:00"/>
    <n v="-1"/>
    <x v="3"/>
    <m/>
    <x v="0"/>
    <x v="0"/>
    <x v="0"/>
    <x v="1"/>
  </r>
  <r>
    <n v="4516690690"/>
    <n v="4334436"/>
    <s v="CENTIME : BOSTT EMEA"/>
    <n v="688"/>
    <n v="1073"/>
    <n v="738224"/>
    <x v="2"/>
    <d v="2022-05-03T00:00:00"/>
    <n v="-1"/>
    <x v="3"/>
    <m/>
    <x v="0"/>
    <x v="0"/>
    <x v="0"/>
    <x v="1"/>
  </r>
  <r>
    <n v="4516695807"/>
    <n v="2899944"/>
    <s v="CENTIME : BOSTT EMEA"/>
    <n v="144"/>
    <n v="1192"/>
    <n v="171648"/>
    <x v="2"/>
    <d v="2022-05-03T00:00:00"/>
    <n v="-1"/>
    <x v="3"/>
    <m/>
    <x v="0"/>
    <x v="0"/>
    <x v="0"/>
    <x v="1"/>
  </r>
  <r>
    <n v="4516513278"/>
    <n v="4327106"/>
    <s v="BOOST AC"/>
    <n v="111"/>
    <n v="1207"/>
    <n v="133977"/>
    <x v="3"/>
    <d v="2022-05-03T00:00:00"/>
    <n v="6"/>
    <x v="0"/>
    <s v="OTHER"/>
    <x v="0"/>
    <x v="0"/>
    <x v="0"/>
    <x v="1"/>
  </r>
  <r>
    <n v="4516498942"/>
    <n v="2556834"/>
    <s v="BOOST AC"/>
    <n v="9"/>
    <n v="433"/>
    <n v="3897"/>
    <x v="3"/>
    <d v="2022-05-04T00:00:00"/>
    <n v="5"/>
    <x v="0"/>
    <s v="OTHER"/>
    <x v="0"/>
    <x v="0"/>
    <x v="0"/>
    <x v="1"/>
  </r>
  <r>
    <n v="4517501079"/>
    <n v="2487061"/>
    <s v="CENTIME TCM"/>
    <n v="2970"/>
    <n v="795"/>
    <n v="2361150"/>
    <x v="44"/>
    <d v="2022-05-04T00:00:00"/>
    <n v="1"/>
    <x v="3"/>
    <m/>
    <x v="0"/>
    <x v="0"/>
    <x v="0"/>
    <x v="1"/>
  </r>
  <r>
    <n v="4517387278"/>
    <n v="2973362"/>
    <s v="CENTIME : THAILAND"/>
    <n v="15000"/>
    <n v="1490"/>
    <n v="22350000"/>
    <x v="44"/>
    <d v="2022-05-04T00:00:00"/>
    <n v="1"/>
    <x v="3"/>
    <m/>
    <x v="0"/>
    <x v="0"/>
    <x v="0"/>
    <x v="1"/>
  </r>
  <r>
    <n v="4517317954"/>
    <n v="2899634"/>
    <s v="CENTIME TCM"/>
    <n v="320"/>
    <n v="645"/>
    <n v="206400"/>
    <x v="3"/>
    <d v="2022-05-05T00:00:00"/>
    <n v="4"/>
    <x v="0"/>
    <s v="OTHER"/>
    <x v="0"/>
    <x v="0"/>
    <x v="0"/>
    <x v="1"/>
  </r>
  <r>
    <n v="4517380345"/>
    <n v="2989761"/>
    <s v="CENTIME TCM"/>
    <n v="320"/>
    <n v="930"/>
    <n v="297600"/>
    <x v="44"/>
    <d v="2022-05-05T00:00:00"/>
    <n v="0"/>
    <x v="3"/>
    <m/>
    <x v="0"/>
    <x v="0"/>
    <x v="0"/>
    <x v="1"/>
  </r>
  <r>
    <n v="4517381359"/>
    <n v="2899631"/>
    <s v="CENTIME TCM"/>
    <n v="640"/>
    <n v="651"/>
    <n v="416640"/>
    <x v="3"/>
    <d v="2022-05-05T00:00:00"/>
    <n v="4"/>
    <x v="0"/>
    <s v="OTHER"/>
    <x v="0"/>
    <x v="0"/>
    <x v="0"/>
    <x v="1"/>
  </r>
  <r>
    <n v="4517823249"/>
    <n v="2899634"/>
    <s v="CENTIME TCM"/>
    <n v="320"/>
    <n v="834"/>
    <n v="266880"/>
    <x v="3"/>
    <d v="2022-05-05T00:00:00"/>
    <n v="4"/>
    <x v="0"/>
    <s v="OTHER"/>
    <x v="0"/>
    <x v="0"/>
    <x v="0"/>
    <x v="1"/>
  </r>
  <r>
    <n v="4517830505"/>
    <n v="2899634"/>
    <s v="CENTIME TCM"/>
    <n v="16000"/>
    <n v="444"/>
    <n v="7104000"/>
    <x v="60"/>
    <d v="2022-05-05T00:00:00"/>
    <n v="67"/>
    <x v="1"/>
    <s v="SUPPLIER"/>
    <x v="3"/>
    <x v="0"/>
    <x v="3"/>
    <x v="9"/>
  </r>
  <r>
    <n v="4517180104"/>
    <n v="2899944"/>
    <s v="CENTIME : THAILAND"/>
    <n v="48"/>
    <n v="795"/>
    <n v="38160"/>
    <x v="44"/>
    <d v="2022-05-05T00:00:00"/>
    <n v="0"/>
    <x v="3"/>
    <m/>
    <x v="0"/>
    <x v="0"/>
    <x v="0"/>
    <x v="1"/>
  </r>
  <r>
    <n v="4517187563"/>
    <n v="4451121"/>
    <s v="CENTIME : THAILAND"/>
    <n v="20"/>
    <n v="460"/>
    <n v="9200"/>
    <x v="44"/>
    <d v="2022-05-05T00:00:00"/>
    <n v="0"/>
    <x v="3"/>
    <m/>
    <x v="0"/>
    <x v="0"/>
    <x v="0"/>
    <x v="1"/>
  </r>
  <r>
    <n v="4517191063"/>
    <n v="4334436"/>
    <s v="CENTIME : THAILAND"/>
    <n v="48"/>
    <n v="351"/>
    <n v="16848"/>
    <x v="44"/>
    <d v="2022-05-05T00:00:00"/>
    <n v="0"/>
    <x v="3"/>
    <m/>
    <x v="0"/>
    <x v="0"/>
    <x v="0"/>
    <x v="1"/>
  </r>
  <r>
    <n v="4517345197"/>
    <n v="2899478"/>
    <s v="CENTIME TCM"/>
    <n v="300"/>
    <n v="1296"/>
    <n v="388800"/>
    <x v="3"/>
    <d v="2022-05-05T00:00:00"/>
    <n v="4"/>
    <x v="0"/>
    <s v="OTHER"/>
    <x v="0"/>
    <x v="0"/>
    <x v="0"/>
    <x v="1"/>
  </r>
  <r>
    <n v="4517354841"/>
    <n v="2899475"/>
    <s v="CENTIME TCM"/>
    <n v="900"/>
    <n v="1051"/>
    <n v="945900"/>
    <x v="44"/>
    <d v="2022-05-05T00:00:00"/>
    <n v="0"/>
    <x v="3"/>
    <m/>
    <x v="0"/>
    <x v="0"/>
    <x v="0"/>
    <x v="1"/>
  </r>
  <r>
    <n v="4517794560"/>
    <n v="2899475"/>
    <s v="CENTIME TCM"/>
    <n v="100"/>
    <n v="1206"/>
    <n v="120600"/>
    <x v="44"/>
    <d v="2022-05-05T00:00:00"/>
    <n v="0"/>
    <x v="3"/>
    <m/>
    <x v="0"/>
    <x v="0"/>
    <x v="0"/>
    <x v="1"/>
  </r>
  <r>
    <n v="4517838377"/>
    <n v="2899475"/>
    <s v="CENTIME TCM"/>
    <n v="100"/>
    <n v="1428"/>
    <n v="142800"/>
    <x v="44"/>
    <d v="2022-05-05T00:00:00"/>
    <n v="0"/>
    <x v="3"/>
    <m/>
    <x v="0"/>
    <x v="0"/>
    <x v="0"/>
    <x v="1"/>
  </r>
  <r>
    <n v="4517880153"/>
    <n v="2899635"/>
    <s v="CENTIME TCM"/>
    <n v="640"/>
    <n v="1369"/>
    <n v="876160"/>
    <x v="44"/>
    <d v="2022-05-05T00:00:00"/>
    <n v="0"/>
    <x v="3"/>
    <m/>
    <x v="0"/>
    <x v="0"/>
    <x v="0"/>
    <x v="1"/>
  </r>
  <r>
    <n v="4517895752"/>
    <n v="2899631"/>
    <s v="CENTIME TCM"/>
    <n v="26240"/>
    <n v="491"/>
    <n v="12883840"/>
    <x v="4"/>
    <d v="2022-05-05T00:00:00"/>
    <n v="25"/>
    <x v="0"/>
    <s v="OTHER"/>
    <x v="0"/>
    <x v="0"/>
    <x v="0"/>
    <x v="1"/>
  </r>
  <r>
    <n v="4517939714"/>
    <n v="2899631"/>
    <s v="CENTIME : THAILAND"/>
    <n v="320"/>
    <n v="830"/>
    <n v="265600"/>
    <x v="44"/>
    <d v="2022-05-05T00:00:00"/>
    <n v="0"/>
    <x v="3"/>
    <m/>
    <x v="0"/>
    <x v="0"/>
    <x v="0"/>
    <x v="1"/>
  </r>
  <r>
    <n v="4517958378"/>
    <n v="2899475"/>
    <s v="CENTIME : THAILAND"/>
    <n v="100"/>
    <n v="1095"/>
    <n v="109500"/>
    <x v="44"/>
    <d v="2022-05-05T00:00:00"/>
    <n v="0"/>
    <x v="3"/>
    <m/>
    <x v="0"/>
    <x v="0"/>
    <x v="0"/>
    <x v="1"/>
  </r>
  <r>
    <n v="4517058900"/>
    <n v="4567352"/>
    <s v="CENTIME TCM"/>
    <n v="300"/>
    <n v="1060"/>
    <n v="318000"/>
    <x v="43"/>
    <d v="2022-05-05T00:00:00"/>
    <n v="-17"/>
    <x v="2"/>
    <m/>
    <x v="0"/>
    <x v="0"/>
    <x v="0"/>
    <x v="0"/>
  </r>
  <r>
    <n v="4517153609"/>
    <n v="2758193"/>
    <s v="CENTIME : THAILAND"/>
    <n v="54"/>
    <n v="1325"/>
    <n v="71550"/>
    <x v="44"/>
    <d v="2022-05-05T00:00:00"/>
    <n v="0"/>
    <x v="3"/>
    <m/>
    <x v="0"/>
    <x v="0"/>
    <x v="0"/>
    <x v="1"/>
  </r>
  <r>
    <n v="4517154629"/>
    <n v="2467687"/>
    <s v="CENTIME : THAILAND"/>
    <n v="75"/>
    <n v="394"/>
    <n v="29550"/>
    <x v="39"/>
    <d v="2022-05-05T00:00:00"/>
    <n v="-21"/>
    <x v="2"/>
    <m/>
    <x v="0"/>
    <x v="0"/>
    <x v="0"/>
    <x v="0"/>
  </r>
  <r>
    <n v="4517556416"/>
    <n v="4271870"/>
    <s v="CENTIME : THAILAND"/>
    <n v="54"/>
    <n v="1425"/>
    <n v="76950"/>
    <x v="44"/>
    <d v="2022-05-05T00:00:00"/>
    <n v="0"/>
    <x v="3"/>
    <m/>
    <x v="0"/>
    <x v="0"/>
    <x v="0"/>
    <x v="1"/>
  </r>
  <r>
    <n v="4516397435"/>
    <n v="2467687"/>
    <s v="CENTIME TCM"/>
    <n v="3145"/>
    <n v="506"/>
    <n v="1591370"/>
    <x v="43"/>
    <d v="2022-05-05T00:00:00"/>
    <n v="-17"/>
    <x v="2"/>
    <m/>
    <x v="0"/>
    <x v="0"/>
    <x v="0"/>
    <x v="0"/>
  </r>
  <r>
    <n v="4516429905"/>
    <n v="2758193"/>
    <s v="CENTIME TCM"/>
    <n v="186"/>
    <n v="1000"/>
    <n v="186000"/>
    <x v="44"/>
    <d v="2022-05-05T00:00:00"/>
    <n v="0"/>
    <x v="3"/>
    <m/>
    <x v="0"/>
    <x v="0"/>
    <x v="0"/>
    <x v="1"/>
  </r>
  <r>
    <n v="4517141231"/>
    <n v="2958114"/>
    <s v="CENTIME : THAILAND"/>
    <n v="132"/>
    <n v="1133"/>
    <n v="149556"/>
    <x v="44"/>
    <d v="2022-05-05T00:00:00"/>
    <n v="0"/>
    <x v="3"/>
    <m/>
    <x v="0"/>
    <x v="0"/>
    <x v="0"/>
    <x v="1"/>
  </r>
  <r>
    <n v="4517142955"/>
    <n v="2752324"/>
    <s v="CENTIME : THAILAND"/>
    <n v="18"/>
    <n v="338"/>
    <n v="6084"/>
    <x v="44"/>
    <d v="2022-05-05T00:00:00"/>
    <n v="0"/>
    <x v="3"/>
    <m/>
    <x v="0"/>
    <x v="0"/>
    <x v="0"/>
    <x v="1"/>
  </r>
  <r>
    <n v="4516411059"/>
    <n v="2752324"/>
    <s v="CENTIME TCM"/>
    <n v="1368"/>
    <n v="987"/>
    <n v="1350216"/>
    <x v="44"/>
    <d v="2022-05-05T00:00:00"/>
    <n v="0"/>
    <x v="3"/>
    <m/>
    <x v="0"/>
    <x v="0"/>
    <x v="0"/>
    <x v="1"/>
  </r>
  <r>
    <n v="4516415790"/>
    <n v="2958114"/>
    <s v="CENTIME TCM"/>
    <n v="1602"/>
    <n v="1438"/>
    <n v="2303676"/>
    <x v="44"/>
    <d v="2022-05-05T00:00:00"/>
    <n v="0"/>
    <x v="3"/>
    <m/>
    <x v="0"/>
    <x v="0"/>
    <x v="0"/>
    <x v="1"/>
  </r>
  <r>
    <n v="4517763069"/>
    <n v="2965279"/>
    <s v="CENTIME TCM"/>
    <n v="972"/>
    <n v="1054"/>
    <n v="1024488"/>
    <x v="44"/>
    <d v="2022-05-05T00:00:00"/>
    <n v="0"/>
    <x v="3"/>
    <m/>
    <x v="0"/>
    <x v="0"/>
    <x v="0"/>
    <x v="1"/>
  </r>
  <r>
    <n v="4517787731"/>
    <n v="2752324"/>
    <s v="CENTIME TCM"/>
    <n v="462"/>
    <n v="698"/>
    <n v="322476"/>
    <x v="44"/>
    <d v="2022-05-05T00:00:00"/>
    <n v="0"/>
    <x v="3"/>
    <m/>
    <x v="0"/>
    <x v="0"/>
    <x v="0"/>
    <x v="1"/>
  </r>
  <r>
    <n v="4517809322"/>
    <n v="2884301"/>
    <s v="CENTIME TCM"/>
    <n v="1200"/>
    <n v="1447"/>
    <n v="1736400"/>
    <x v="44"/>
    <d v="2022-05-05T00:00:00"/>
    <n v="0"/>
    <x v="3"/>
    <m/>
    <x v="0"/>
    <x v="0"/>
    <x v="0"/>
    <x v="1"/>
  </r>
  <r>
    <n v="4517831014"/>
    <n v="4492204"/>
    <s v="CENTIME TCM"/>
    <n v="1200"/>
    <n v="1463"/>
    <n v="1755600"/>
    <x v="44"/>
    <d v="2022-05-05T00:00:00"/>
    <n v="0"/>
    <x v="3"/>
    <m/>
    <x v="0"/>
    <x v="0"/>
    <x v="0"/>
    <x v="1"/>
  </r>
  <r>
    <n v="4517834089"/>
    <n v="4403290"/>
    <s v="CENTIME TCM"/>
    <n v="64"/>
    <n v="470"/>
    <n v="30080"/>
    <x v="44"/>
    <d v="2022-05-05T00:00:00"/>
    <n v="0"/>
    <x v="3"/>
    <m/>
    <x v="0"/>
    <x v="0"/>
    <x v="0"/>
    <x v="1"/>
  </r>
  <r>
    <n v="4517837841"/>
    <n v="4492204"/>
    <s v="CENTIME TCM"/>
    <n v="204"/>
    <n v="986"/>
    <n v="201144"/>
    <x v="44"/>
    <d v="2022-05-05T00:00:00"/>
    <n v="0"/>
    <x v="3"/>
    <m/>
    <x v="0"/>
    <x v="0"/>
    <x v="0"/>
    <x v="1"/>
  </r>
  <r>
    <n v="4517537836"/>
    <n v="4333116"/>
    <s v="CENTIME TCM"/>
    <n v="693"/>
    <n v="1209"/>
    <n v="837837"/>
    <x v="3"/>
    <d v="2022-05-05T00:00:00"/>
    <n v="4"/>
    <x v="0"/>
    <s v="OTHER"/>
    <x v="0"/>
    <x v="0"/>
    <x v="0"/>
    <x v="1"/>
  </r>
  <r>
    <n v="4517362083"/>
    <n v="4335235"/>
    <s v="CENTIME TCM"/>
    <n v="360"/>
    <n v="321"/>
    <n v="115560"/>
    <x v="3"/>
    <d v="2022-05-05T00:00:00"/>
    <n v="4"/>
    <x v="0"/>
    <s v="OTHER"/>
    <x v="0"/>
    <x v="0"/>
    <x v="0"/>
    <x v="1"/>
  </r>
  <r>
    <n v="4517348698"/>
    <n v="4454506"/>
    <s v="CENTIME TCM"/>
    <n v="270"/>
    <n v="1242"/>
    <n v="335340"/>
    <x v="40"/>
    <d v="2022-05-05T00:00:00"/>
    <n v="18"/>
    <x v="1"/>
    <s v="SUPPLIER"/>
    <x v="3"/>
    <x v="0"/>
    <x v="0"/>
    <x v="1"/>
  </r>
  <r>
    <n v="4517343896"/>
    <n v="4333116"/>
    <s v="CENTIME TCM"/>
    <n v="315"/>
    <n v="1118"/>
    <n v="352170"/>
    <x v="3"/>
    <d v="2022-05-05T00:00:00"/>
    <n v="4"/>
    <x v="0"/>
    <s v="OTHER"/>
    <x v="0"/>
    <x v="0"/>
    <x v="0"/>
    <x v="1"/>
  </r>
  <r>
    <n v="4517308597"/>
    <n v="4454507"/>
    <s v="CENTIME TCM"/>
    <n v="1530"/>
    <n v="406"/>
    <n v="621180"/>
    <x v="3"/>
    <d v="2022-05-05T00:00:00"/>
    <n v="4"/>
    <x v="0"/>
    <s v="OTHER"/>
    <x v="0"/>
    <x v="0"/>
    <x v="0"/>
    <x v="1"/>
  </r>
  <r>
    <n v="4517378376"/>
    <n v="4455906"/>
    <s v="CENTIME TCM"/>
    <n v="1140"/>
    <n v="1071"/>
    <n v="1220940"/>
    <x v="3"/>
    <d v="2022-05-05T00:00:00"/>
    <n v="4"/>
    <x v="0"/>
    <s v="OTHER"/>
    <x v="0"/>
    <x v="0"/>
    <x v="0"/>
    <x v="1"/>
  </r>
  <r>
    <n v="4517431963"/>
    <n v="2765851"/>
    <s v="CENTIME TCM"/>
    <n v="1184"/>
    <n v="1101"/>
    <n v="1303584"/>
    <x v="3"/>
    <d v="2022-05-05T00:00:00"/>
    <n v="4"/>
    <x v="0"/>
    <s v="OTHER"/>
    <x v="0"/>
    <x v="0"/>
    <x v="0"/>
    <x v="1"/>
  </r>
  <r>
    <n v="4517342543"/>
    <n v="4455280"/>
    <s v="CENTIME TCM"/>
    <n v="810"/>
    <n v="441"/>
    <n v="357210"/>
    <x v="44"/>
    <d v="2022-05-05T00:00:00"/>
    <n v="0"/>
    <x v="3"/>
    <m/>
    <x v="0"/>
    <x v="0"/>
    <x v="0"/>
    <x v="1"/>
  </r>
  <r>
    <n v="4517347482"/>
    <n v="4013297"/>
    <s v="CENTIME TCM"/>
    <n v="1905"/>
    <n v="840"/>
    <n v="1600200"/>
    <x v="44"/>
    <d v="2022-05-05T00:00:00"/>
    <n v="0"/>
    <x v="3"/>
    <m/>
    <x v="0"/>
    <x v="0"/>
    <x v="0"/>
    <x v="1"/>
  </r>
  <r>
    <n v="4517176835"/>
    <n v="2487053"/>
    <s v="CENTIME : THAILAND"/>
    <n v="90"/>
    <n v="647"/>
    <n v="58230"/>
    <x v="44"/>
    <d v="2022-05-05T00:00:00"/>
    <n v="0"/>
    <x v="3"/>
    <m/>
    <x v="0"/>
    <x v="0"/>
    <x v="0"/>
    <x v="1"/>
  </r>
  <r>
    <n v="4517455369"/>
    <n v="4455281"/>
    <s v="CENTIME CHILI"/>
    <n v="630"/>
    <n v="1363"/>
    <n v="858690"/>
    <x v="48"/>
    <d v="2022-05-05T00:00:00"/>
    <n v="28"/>
    <x v="1"/>
    <s v="SUPPLIER"/>
    <x v="3"/>
    <x v="0"/>
    <x v="0"/>
    <x v="2"/>
  </r>
  <r>
    <n v="4517653987"/>
    <n v="4454507"/>
    <s v="CENTIME : THAILAND"/>
    <n v="270"/>
    <n v="1100"/>
    <n v="297000"/>
    <x v="44"/>
    <d v="2022-05-05T00:00:00"/>
    <n v="0"/>
    <x v="3"/>
    <m/>
    <x v="0"/>
    <x v="0"/>
    <x v="0"/>
    <x v="1"/>
  </r>
  <r>
    <n v="4516571647"/>
    <n v="2556834"/>
    <s v="BOOST AC"/>
    <n v="30"/>
    <n v="708"/>
    <n v="21240"/>
    <x v="3"/>
    <d v="2022-05-06T00:00:00"/>
    <n v="3"/>
    <x v="3"/>
    <m/>
    <x v="0"/>
    <x v="0"/>
    <x v="0"/>
    <x v="1"/>
  </r>
  <r>
    <n v="4516701284"/>
    <n v="4271870"/>
    <s v="CENTIME : THAILAND"/>
    <n v="56"/>
    <n v="336"/>
    <n v="18816"/>
    <x v="56"/>
    <d v="2022-05-06T00:00:00"/>
    <n v="34"/>
    <x v="0"/>
    <s v="OTHER"/>
    <x v="0"/>
    <x v="0"/>
    <x v="0"/>
    <x v="2"/>
  </r>
  <r>
    <n v="4516577495"/>
    <n v="4465338"/>
    <s v="BOOST AC"/>
    <n v="36000"/>
    <n v="1123"/>
    <n v="40428000"/>
    <x v="3"/>
    <d v="2022-05-06T00:00:00"/>
    <n v="3"/>
    <x v="3"/>
    <m/>
    <x v="0"/>
    <x v="0"/>
    <x v="0"/>
    <x v="1"/>
  </r>
  <r>
    <n v="4517454115"/>
    <n v="4455281"/>
    <s v="CENTIME : COLOMBIA"/>
    <n v="630"/>
    <n v="782"/>
    <n v="492660"/>
    <x v="61"/>
    <d v="2022-05-06T00:00:00"/>
    <n v="41"/>
    <x v="1"/>
    <s v="SUPPLIER"/>
    <x v="3"/>
    <x v="0"/>
    <x v="0"/>
    <x v="2"/>
  </r>
  <r>
    <n v="4517910847"/>
    <n v="2725582"/>
    <s v="BOOST AC"/>
    <n v="1650"/>
    <n v="526"/>
    <n v="867900"/>
    <x v="3"/>
    <d v="2022-05-06T00:00:00"/>
    <n v="3"/>
    <x v="3"/>
    <m/>
    <x v="0"/>
    <x v="0"/>
    <x v="0"/>
    <x v="1"/>
  </r>
  <r>
    <n v="4517030911"/>
    <n v="4062520"/>
    <s v="BOOST AC"/>
    <n v="114"/>
    <n v="367"/>
    <n v="41838"/>
    <x v="3"/>
    <d v="2022-05-07T00:00:00"/>
    <n v="2"/>
    <x v="3"/>
    <m/>
    <x v="0"/>
    <x v="0"/>
    <x v="0"/>
    <x v="1"/>
  </r>
  <r>
    <n v="4516576979"/>
    <n v="2963896"/>
    <s v="BOOST AC"/>
    <n v="36"/>
    <n v="968"/>
    <n v="34848"/>
    <x v="3"/>
    <d v="2022-05-08T00:00:00"/>
    <n v="1"/>
    <x v="3"/>
    <m/>
    <x v="0"/>
    <x v="0"/>
    <x v="0"/>
    <x v="1"/>
  </r>
  <r>
    <n v="4516335672"/>
    <n v="2165271"/>
    <s v="CENTIME TCM"/>
    <n v="258"/>
    <n v="516"/>
    <n v="133128"/>
    <x v="2"/>
    <d v="2022-05-08T00:00:00"/>
    <n v="-6"/>
    <x v="2"/>
    <m/>
    <x v="0"/>
    <x v="0"/>
    <x v="0"/>
    <x v="1"/>
  </r>
  <r>
    <n v="4517488471"/>
    <n v="4455281"/>
    <s v="CENTIME MEXICO"/>
    <n v="180"/>
    <n v="623"/>
    <n v="112140"/>
    <x v="59"/>
    <d v="2022-05-08T00:00:00"/>
    <n v="92"/>
    <x v="1"/>
    <s v="SUPPLIER"/>
    <x v="2"/>
    <x v="0"/>
    <x v="3"/>
    <x v="7"/>
  </r>
  <r>
    <n v="4517027152"/>
    <n v="2899634"/>
    <s v="BOOST AC"/>
    <n v="320"/>
    <n v="1002"/>
    <n v="320640"/>
    <x v="3"/>
    <d v="2022-05-09T00:00:00"/>
    <n v="0"/>
    <x v="3"/>
    <m/>
    <x v="0"/>
    <x v="0"/>
    <x v="0"/>
    <x v="1"/>
  </r>
  <r>
    <n v="4517030195"/>
    <n v="2899631"/>
    <s v="BOOST AC"/>
    <n v="320"/>
    <n v="1228"/>
    <n v="392960"/>
    <x v="3"/>
    <d v="2022-05-09T00:00:00"/>
    <n v="0"/>
    <x v="3"/>
    <m/>
    <x v="0"/>
    <x v="0"/>
    <x v="0"/>
    <x v="1"/>
  </r>
  <r>
    <n v="4517035473"/>
    <n v="2899632"/>
    <s v="BOOST AC"/>
    <n v="160"/>
    <n v="377"/>
    <n v="60320"/>
    <x v="3"/>
    <d v="2022-05-09T00:00:00"/>
    <n v="0"/>
    <x v="3"/>
    <m/>
    <x v="0"/>
    <x v="0"/>
    <x v="0"/>
    <x v="1"/>
  </r>
  <r>
    <n v="4517514707"/>
    <n v="2899634"/>
    <s v="BOOST AC"/>
    <n v="320"/>
    <n v="466"/>
    <n v="149120"/>
    <x v="3"/>
    <d v="2022-05-09T00:00:00"/>
    <n v="0"/>
    <x v="3"/>
    <m/>
    <x v="0"/>
    <x v="0"/>
    <x v="0"/>
    <x v="1"/>
  </r>
  <r>
    <n v="4517531424"/>
    <n v="2899631"/>
    <s v="BOOST AC"/>
    <n v="640"/>
    <n v="635"/>
    <n v="406400"/>
    <x v="3"/>
    <d v="2022-05-09T00:00:00"/>
    <n v="0"/>
    <x v="3"/>
    <m/>
    <x v="0"/>
    <x v="0"/>
    <x v="0"/>
    <x v="1"/>
  </r>
  <r>
    <n v="4517379119"/>
    <n v="2989761"/>
    <s v="CENTIME TCM"/>
    <n v="960"/>
    <n v="1354"/>
    <n v="1299840"/>
    <x v="3"/>
    <d v="2022-05-09T00:00:00"/>
    <n v="0"/>
    <x v="3"/>
    <m/>
    <x v="0"/>
    <x v="0"/>
    <x v="0"/>
    <x v="1"/>
  </r>
  <r>
    <n v="4517385168"/>
    <n v="2899631"/>
    <s v="CENTIME TCM"/>
    <n v="640"/>
    <n v="1026"/>
    <n v="656640"/>
    <x v="3"/>
    <d v="2022-05-09T00:00:00"/>
    <n v="0"/>
    <x v="3"/>
    <m/>
    <x v="0"/>
    <x v="0"/>
    <x v="0"/>
    <x v="1"/>
  </r>
  <r>
    <n v="4516998972"/>
    <n v="2899944"/>
    <s v="BOOST AC"/>
    <n v="96"/>
    <n v="947"/>
    <n v="90912"/>
    <x v="3"/>
    <d v="2022-05-09T00:00:00"/>
    <n v="0"/>
    <x v="3"/>
    <m/>
    <x v="0"/>
    <x v="0"/>
    <x v="0"/>
    <x v="1"/>
  </r>
  <r>
    <n v="4517022723"/>
    <n v="4228041"/>
    <s v="BOOST AC"/>
    <n v="180"/>
    <n v="1337"/>
    <n v="240660"/>
    <x v="3"/>
    <d v="2022-05-09T00:00:00"/>
    <n v="0"/>
    <x v="3"/>
    <m/>
    <x v="0"/>
    <x v="0"/>
    <x v="0"/>
    <x v="1"/>
  </r>
  <r>
    <n v="4517030259"/>
    <n v="4334436"/>
    <s v="BOOST AC"/>
    <n v="176"/>
    <n v="1324"/>
    <n v="233024"/>
    <x v="3"/>
    <d v="2022-05-09T00:00:00"/>
    <n v="0"/>
    <x v="3"/>
    <m/>
    <x v="0"/>
    <x v="0"/>
    <x v="0"/>
    <x v="1"/>
  </r>
  <r>
    <n v="4517033507"/>
    <n v="2899475"/>
    <s v="BOOST AC"/>
    <n v="100"/>
    <n v="1406"/>
    <n v="140600"/>
    <x v="3"/>
    <d v="2022-05-09T00:00:00"/>
    <n v="0"/>
    <x v="3"/>
    <m/>
    <x v="0"/>
    <x v="0"/>
    <x v="0"/>
    <x v="1"/>
  </r>
  <r>
    <n v="4517037761"/>
    <n v="4451134"/>
    <s v="BOOST AC"/>
    <n v="68"/>
    <n v="835"/>
    <n v="56780"/>
    <x v="3"/>
    <d v="2022-05-09T00:00:00"/>
    <n v="0"/>
    <x v="3"/>
    <m/>
    <x v="0"/>
    <x v="0"/>
    <x v="0"/>
    <x v="1"/>
  </r>
  <r>
    <n v="4517531416"/>
    <n v="4334436"/>
    <s v="BOOST AC"/>
    <n v="96"/>
    <n v="544"/>
    <n v="52224"/>
    <x v="3"/>
    <d v="2022-05-09T00:00:00"/>
    <n v="0"/>
    <x v="3"/>
    <m/>
    <x v="0"/>
    <x v="0"/>
    <x v="0"/>
    <x v="1"/>
  </r>
  <r>
    <n v="4517531397"/>
    <n v="4334436"/>
    <s v="CENTIME : BOSTT AMERICA"/>
    <n v="32"/>
    <n v="1018"/>
    <n v="32576"/>
    <x v="3"/>
    <d v="2022-05-09T00:00:00"/>
    <n v="0"/>
    <x v="3"/>
    <m/>
    <x v="0"/>
    <x v="0"/>
    <x v="0"/>
    <x v="1"/>
  </r>
  <r>
    <n v="4517531401"/>
    <n v="4334436"/>
    <s v="CENTIME : BOSTT AMERICA"/>
    <n v="32"/>
    <n v="1087"/>
    <n v="34784"/>
    <x v="3"/>
    <d v="2022-05-09T00:00:00"/>
    <n v="0"/>
    <x v="3"/>
    <m/>
    <x v="0"/>
    <x v="0"/>
    <x v="0"/>
    <x v="1"/>
  </r>
  <r>
    <n v="4517531422"/>
    <n v="4334436"/>
    <s v="CENTIME : BOSTT AMERICA"/>
    <n v="224"/>
    <n v="380"/>
    <n v="85120"/>
    <x v="3"/>
    <d v="2022-05-09T00:00:00"/>
    <n v="0"/>
    <x v="3"/>
    <m/>
    <x v="0"/>
    <x v="0"/>
    <x v="0"/>
    <x v="1"/>
  </r>
  <r>
    <n v="4517344687"/>
    <n v="4451121"/>
    <s v="CENTIME TCM"/>
    <n v="1285"/>
    <n v="976"/>
    <n v="1254160"/>
    <x v="3"/>
    <d v="2022-05-09T00:00:00"/>
    <n v="0"/>
    <x v="3"/>
    <m/>
    <x v="0"/>
    <x v="0"/>
    <x v="0"/>
    <x v="1"/>
  </r>
  <r>
    <n v="4517375903"/>
    <n v="2899478"/>
    <s v="CENTIME TCM"/>
    <n v="700"/>
    <n v="466"/>
    <n v="326200"/>
    <x v="3"/>
    <d v="2022-05-09T00:00:00"/>
    <n v="0"/>
    <x v="3"/>
    <m/>
    <x v="0"/>
    <x v="0"/>
    <x v="0"/>
    <x v="1"/>
  </r>
  <r>
    <n v="4517385494"/>
    <n v="2899475"/>
    <s v="CENTIME TCM"/>
    <n v="1800"/>
    <n v="1252"/>
    <n v="2253600"/>
    <x v="7"/>
    <d v="2022-05-09T00:00:00"/>
    <n v="7"/>
    <x v="1"/>
    <s v="SUPPLIER"/>
    <x v="3"/>
    <x v="0"/>
    <x v="0"/>
    <x v="1"/>
  </r>
  <r>
    <n v="4517531403"/>
    <n v="4334436"/>
    <s v="CENTIME TCM"/>
    <n v="2352"/>
    <n v="1363"/>
    <n v="3205776"/>
    <x v="3"/>
    <d v="2022-05-09T00:00:00"/>
    <n v="0"/>
    <x v="3"/>
    <m/>
    <x v="0"/>
    <x v="0"/>
    <x v="0"/>
    <x v="1"/>
  </r>
  <r>
    <n v="4517531404"/>
    <n v="4334436"/>
    <s v="CENTIME TCM"/>
    <n v="2800"/>
    <n v="752"/>
    <n v="2105600"/>
    <x v="3"/>
    <d v="2022-05-09T00:00:00"/>
    <n v="0"/>
    <x v="3"/>
    <m/>
    <x v="0"/>
    <x v="0"/>
    <x v="0"/>
    <x v="1"/>
  </r>
  <r>
    <n v="4517710877"/>
    <n v="4334436"/>
    <s v="CENTIME TCM"/>
    <n v="11696"/>
    <n v="588"/>
    <n v="6877248"/>
    <x v="62"/>
    <d v="2022-05-09T00:00:00"/>
    <n v="36"/>
    <x v="1"/>
    <s v="SUPPLIER"/>
    <x v="4"/>
    <x v="0"/>
    <x v="0"/>
    <x v="2"/>
  </r>
  <r>
    <n v="4517770742"/>
    <n v="4451121"/>
    <s v="CENTIME TCM"/>
    <n v="925"/>
    <n v="1344"/>
    <n v="1243200"/>
    <x v="3"/>
    <d v="2022-05-09T00:00:00"/>
    <n v="0"/>
    <x v="3"/>
    <m/>
    <x v="0"/>
    <x v="0"/>
    <x v="0"/>
    <x v="1"/>
  </r>
  <r>
    <n v="4517868655"/>
    <n v="2899475"/>
    <s v="CENTIME TCM"/>
    <n v="900"/>
    <n v="836"/>
    <n v="752400"/>
    <x v="3"/>
    <d v="2022-05-09T00:00:00"/>
    <n v="0"/>
    <x v="3"/>
    <m/>
    <x v="0"/>
    <x v="0"/>
    <x v="0"/>
    <x v="1"/>
  </r>
  <r>
    <n v="4517954165"/>
    <n v="4228041"/>
    <s v="BOOST AC"/>
    <n v="60"/>
    <n v="597"/>
    <n v="35820"/>
    <x v="3"/>
    <d v="2022-05-09T00:00:00"/>
    <n v="0"/>
    <x v="3"/>
    <m/>
    <x v="0"/>
    <x v="0"/>
    <x v="0"/>
    <x v="1"/>
  </r>
  <r>
    <n v="4517957600"/>
    <n v="2899475"/>
    <s v="BOOST AC"/>
    <n v="100"/>
    <n v="967"/>
    <n v="96700"/>
    <x v="3"/>
    <d v="2022-05-09T00:00:00"/>
    <n v="0"/>
    <x v="3"/>
    <m/>
    <x v="0"/>
    <x v="0"/>
    <x v="0"/>
    <x v="1"/>
  </r>
  <r>
    <n v="4517860810"/>
    <n v="2461389"/>
    <s v="CENTIME TCM"/>
    <n v="2200"/>
    <n v="482"/>
    <n v="1060400"/>
    <x v="3"/>
    <d v="2022-05-09T00:00:00"/>
    <n v="0"/>
    <x v="3"/>
    <m/>
    <x v="0"/>
    <x v="0"/>
    <x v="0"/>
    <x v="1"/>
  </r>
  <r>
    <n v="4517954641"/>
    <n v="2461389"/>
    <s v="BOOST AC"/>
    <n v="200"/>
    <n v="994"/>
    <n v="198800"/>
    <x v="3"/>
    <d v="2022-05-09T00:00:00"/>
    <n v="0"/>
    <x v="3"/>
    <m/>
    <x v="0"/>
    <x v="0"/>
    <x v="0"/>
    <x v="1"/>
  </r>
  <r>
    <n v="4517837938"/>
    <n v="4327106"/>
    <s v="CENTIME TCM"/>
    <n v="162"/>
    <n v="1406"/>
    <n v="227772"/>
    <x v="31"/>
    <d v="2022-05-09T00:00:00"/>
    <n v="-11"/>
    <x v="2"/>
    <m/>
    <x v="0"/>
    <x v="0"/>
    <x v="0"/>
    <x v="0"/>
  </r>
  <r>
    <n v="4517030258"/>
    <n v="4327106"/>
    <s v="BOOST AC"/>
    <n v="717"/>
    <n v="513"/>
    <n v="367821"/>
    <x v="3"/>
    <d v="2022-05-09T00:00:00"/>
    <n v="0"/>
    <x v="3"/>
    <m/>
    <x v="0"/>
    <x v="0"/>
    <x v="0"/>
    <x v="1"/>
  </r>
  <r>
    <n v="4516872184"/>
    <n v="2758193"/>
    <s v="BOOST AC"/>
    <n v="81"/>
    <n v="1357"/>
    <n v="109917"/>
    <x v="3"/>
    <d v="2022-05-09T00:00:00"/>
    <n v="0"/>
    <x v="3"/>
    <m/>
    <x v="0"/>
    <x v="0"/>
    <x v="0"/>
    <x v="1"/>
  </r>
  <r>
    <n v="4516889467"/>
    <n v="2556834"/>
    <s v="BOOST AC"/>
    <n v="48"/>
    <n v="392"/>
    <n v="18816"/>
    <x v="3"/>
    <d v="2022-05-09T00:00:00"/>
    <n v="0"/>
    <x v="3"/>
    <m/>
    <x v="0"/>
    <x v="0"/>
    <x v="0"/>
    <x v="1"/>
  </r>
  <r>
    <n v="4516966956"/>
    <n v="2556834"/>
    <s v="BOOST AC"/>
    <n v="3"/>
    <n v="739"/>
    <n v="2217"/>
    <x v="3"/>
    <d v="2022-05-09T00:00:00"/>
    <n v="0"/>
    <x v="3"/>
    <m/>
    <x v="0"/>
    <x v="0"/>
    <x v="0"/>
    <x v="1"/>
  </r>
  <r>
    <n v="4517026886"/>
    <n v="2963896"/>
    <s v="BOOST AC"/>
    <n v="4"/>
    <n v="761"/>
    <n v="3044"/>
    <x v="3"/>
    <d v="2022-05-09T00:00:00"/>
    <n v="0"/>
    <x v="3"/>
    <m/>
    <x v="0"/>
    <x v="0"/>
    <x v="0"/>
    <x v="1"/>
  </r>
  <r>
    <n v="4517609011"/>
    <n v="4327106"/>
    <s v="BOOST AC"/>
    <n v="651"/>
    <n v="685"/>
    <n v="445935"/>
    <x v="3"/>
    <d v="2022-05-09T00:00:00"/>
    <n v="0"/>
    <x v="3"/>
    <m/>
    <x v="0"/>
    <x v="0"/>
    <x v="0"/>
    <x v="1"/>
  </r>
  <r>
    <n v="4517031474"/>
    <n v="2963895"/>
    <s v="BOOST AC"/>
    <n v="112"/>
    <n v="590"/>
    <n v="66080"/>
    <x v="3"/>
    <d v="2022-05-09T00:00:00"/>
    <n v="0"/>
    <x v="3"/>
    <m/>
    <x v="0"/>
    <x v="0"/>
    <x v="0"/>
    <x v="1"/>
  </r>
  <r>
    <n v="4517033404"/>
    <n v="2556834"/>
    <s v="BOOST AC"/>
    <n v="6"/>
    <n v="949"/>
    <n v="5694"/>
    <x v="3"/>
    <d v="2022-05-09T00:00:00"/>
    <n v="0"/>
    <x v="3"/>
    <m/>
    <x v="0"/>
    <x v="0"/>
    <x v="0"/>
    <x v="1"/>
  </r>
  <r>
    <n v="4517149087"/>
    <n v="2963895"/>
    <s v="BOOST AC"/>
    <n v="56"/>
    <n v="732"/>
    <n v="40992"/>
    <x v="3"/>
    <d v="2022-05-09T00:00:00"/>
    <n v="0"/>
    <x v="3"/>
    <m/>
    <x v="0"/>
    <x v="0"/>
    <x v="0"/>
    <x v="1"/>
  </r>
  <r>
    <n v="4517152527"/>
    <n v="2556834"/>
    <s v="BOOST AC"/>
    <n v="6"/>
    <n v="1171"/>
    <n v="7026"/>
    <x v="3"/>
    <d v="2022-05-09T00:00:00"/>
    <n v="0"/>
    <x v="3"/>
    <m/>
    <x v="0"/>
    <x v="0"/>
    <x v="0"/>
    <x v="1"/>
  </r>
  <r>
    <n v="4517154896"/>
    <n v="2963896"/>
    <s v="BOOST AC"/>
    <n v="8"/>
    <n v="738"/>
    <n v="5904"/>
    <x v="3"/>
    <d v="2022-05-09T00:00:00"/>
    <n v="0"/>
    <x v="3"/>
    <m/>
    <x v="0"/>
    <x v="0"/>
    <x v="0"/>
    <x v="1"/>
  </r>
  <r>
    <n v="4517178567"/>
    <n v="2467687"/>
    <s v="BOOST AC"/>
    <n v="120"/>
    <n v="1056"/>
    <n v="126720"/>
    <x v="3"/>
    <d v="2022-05-09T00:00:00"/>
    <n v="0"/>
    <x v="3"/>
    <m/>
    <x v="0"/>
    <x v="0"/>
    <x v="0"/>
    <x v="1"/>
  </r>
  <r>
    <n v="4517192957"/>
    <n v="2556834"/>
    <s v="BOOST AC"/>
    <n v="12"/>
    <n v="673"/>
    <n v="8076"/>
    <x v="3"/>
    <d v="2022-05-09T00:00:00"/>
    <n v="0"/>
    <x v="3"/>
    <m/>
    <x v="0"/>
    <x v="0"/>
    <x v="0"/>
    <x v="1"/>
  </r>
  <r>
    <n v="4517200573"/>
    <n v="2963896"/>
    <s v="BOOST AC"/>
    <n v="4"/>
    <n v="366"/>
    <n v="1464"/>
    <x v="3"/>
    <d v="2022-05-09T00:00:00"/>
    <n v="0"/>
    <x v="3"/>
    <m/>
    <x v="0"/>
    <x v="0"/>
    <x v="0"/>
    <x v="1"/>
  </r>
  <r>
    <n v="4517508652"/>
    <n v="2963896"/>
    <s v="BOOST AC"/>
    <n v="44"/>
    <n v="603"/>
    <n v="26532"/>
    <x v="3"/>
    <d v="2022-05-09T00:00:00"/>
    <n v="0"/>
    <x v="3"/>
    <m/>
    <x v="0"/>
    <x v="0"/>
    <x v="0"/>
    <x v="1"/>
  </r>
  <r>
    <n v="4516522976"/>
    <n v="2467687"/>
    <s v="BOOST AC"/>
    <n v="160"/>
    <n v="842"/>
    <n v="134720"/>
    <x v="3"/>
    <d v="2022-05-09T00:00:00"/>
    <n v="0"/>
    <x v="3"/>
    <m/>
    <x v="0"/>
    <x v="0"/>
    <x v="0"/>
    <x v="1"/>
  </r>
  <r>
    <n v="4516526487"/>
    <n v="2758193"/>
    <s v="BOOST AC"/>
    <n v="120"/>
    <n v="1023"/>
    <n v="122760"/>
    <x v="3"/>
    <d v="2022-05-09T00:00:00"/>
    <n v="0"/>
    <x v="3"/>
    <m/>
    <x v="0"/>
    <x v="0"/>
    <x v="0"/>
    <x v="1"/>
  </r>
  <r>
    <n v="4516528968"/>
    <n v="4327058"/>
    <s v="BOOST AC"/>
    <n v="50"/>
    <n v="1436"/>
    <n v="71800"/>
    <x v="6"/>
    <d v="2022-05-09T00:00:00"/>
    <n v="28"/>
    <x v="0"/>
    <s v="OTHER"/>
    <x v="0"/>
    <x v="0"/>
    <x v="0"/>
    <x v="2"/>
  </r>
  <r>
    <n v="4517443510"/>
    <n v="2758193"/>
    <s v="CENTIME TCM"/>
    <n v="1938"/>
    <n v="1065"/>
    <n v="2063970"/>
    <x v="40"/>
    <d v="2022-05-09T00:00:00"/>
    <n v="14"/>
    <x v="0"/>
    <s v="OTHER"/>
    <x v="0"/>
    <x v="0"/>
    <x v="0"/>
    <x v="1"/>
  </r>
  <r>
    <n v="4516509157"/>
    <n v="4271870"/>
    <s v="BOOST AC"/>
    <n v="52"/>
    <n v="499"/>
    <n v="25948"/>
    <x v="6"/>
    <d v="2022-05-09T00:00:00"/>
    <n v="28"/>
    <x v="0"/>
    <s v="OTHER"/>
    <x v="0"/>
    <x v="0"/>
    <x v="0"/>
    <x v="2"/>
  </r>
  <r>
    <n v="4517867813"/>
    <n v="2467687"/>
    <s v="CENTIME TCM"/>
    <n v="805"/>
    <n v="1342"/>
    <n v="1080310"/>
    <x v="43"/>
    <d v="2022-05-09T00:00:00"/>
    <n v="-21"/>
    <x v="2"/>
    <m/>
    <x v="0"/>
    <x v="0"/>
    <x v="0"/>
    <x v="0"/>
  </r>
  <r>
    <n v="881934611"/>
    <n v="2758193"/>
    <s v="CENTIME TCM"/>
    <n v="939"/>
    <n v="763"/>
    <n v="716457"/>
    <x v="3"/>
    <d v="2022-05-09T00:00:00"/>
    <n v="0"/>
    <x v="3"/>
    <m/>
    <x v="0"/>
    <x v="0"/>
    <x v="0"/>
    <x v="1"/>
  </r>
  <r>
    <n v="4516812599"/>
    <n v="2958114"/>
    <s v="BOOST AC"/>
    <n v="108"/>
    <n v="1271"/>
    <n v="137268"/>
    <x v="3"/>
    <d v="2022-05-09T00:00:00"/>
    <n v="0"/>
    <x v="3"/>
    <m/>
    <x v="0"/>
    <x v="0"/>
    <x v="0"/>
    <x v="1"/>
  </r>
  <r>
    <n v="4517029547"/>
    <n v="1620152"/>
    <s v="BOOST AC"/>
    <n v="126"/>
    <n v="624"/>
    <n v="78624"/>
    <x v="3"/>
    <d v="2022-05-09T00:00:00"/>
    <n v="0"/>
    <x v="3"/>
    <m/>
    <x v="0"/>
    <x v="0"/>
    <x v="0"/>
    <x v="1"/>
  </r>
  <r>
    <n v="4517035537"/>
    <n v="4492204"/>
    <s v="BOOST AC"/>
    <n v="192"/>
    <n v="1337"/>
    <n v="256704"/>
    <x v="3"/>
    <d v="2022-05-09T00:00:00"/>
    <n v="0"/>
    <x v="3"/>
    <m/>
    <x v="0"/>
    <x v="0"/>
    <x v="0"/>
    <x v="1"/>
  </r>
  <r>
    <n v="4516497025"/>
    <n v="2958114"/>
    <s v="BOOST AC"/>
    <n v="48"/>
    <n v="1052"/>
    <n v="50496"/>
    <x v="3"/>
    <d v="2022-05-09T00:00:00"/>
    <n v="0"/>
    <x v="3"/>
    <m/>
    <x v="0"/>
    <x v="0"/>
    <x v="0"/>
    <x v="1"/>
  </r>
  <r>
    <n v="4517596151"/>
    <n v="2884301"/>
    <s v="CENTIME TCM"/>
    <n v="4800"/>
    <n v="534"/>
    <n v="2563200"/>
    <x v="3"/>
    <d v="2022-05-09T00:00:00"/>
    <n v="0"/>
    <x v="3"/>
    <m/>
    <x v="0"/>
    <x v="0"/>
    <x v="0"/>
    <x v="1"/>
  </r>
  <r>
    <n v="4517866733"/>
    <n v="2752324"/>
    <s v="CENTIME TCM"/>
    <n v="732"/>
    <n v="1428"/>
    <n v="1045296"/>
    <x v="3"/>
    <d v="2022-05-09T00:00:00"/>
    <n v="0"/>
    <x v="3"/>
    <m/>
    <x v="0"/>
    <x v="0"/>
    <x v="0"/>
    <x v="1"/>
  </r>
  <r>
    <n v="4517851052"/>
    <n v="4492204"/>
    <s v="CENTIME TCM"/>
    <n v="780"/>
    <n v="603"/>
    <n v="470340"/>
    <x v="3"/>
    <d v="2022-05-09T00:00:00"/>
    <n v="0"/>
    <x v="3"/>
    <m/>
    <x v="0"/>
    <x v="0"/>
    <x v="0"/>
    <x v="1"/>
  </r>
  <r>
    <n v="4517851076"/>
    <n v="1620152"/>
    <s v="CENTIME TCM"/>
    <n v="2736"/>
    <n v="1205"/>
    <n v="3296880"/>
    <x v="43"/>
    <d v="2022-05-09T00:00:00"/>
    <n v="-21"/>
    <x v="2"/>
    <m/>
    <x v="0"/>
    <x v="0"/>
    <x v="0"/>
    <x v="0"/>
  </r>
  <r>
    <n v="4517869620"/>
    <n v="2965279"/>
    <s v="CENTIME TCM"/>
    <n v="636"/>
    <n v="1282"/>
    <n v="815352"/>
    <x v="3"/>
    <d v="2022-05-09T00:00:00"/>
    <n v="0"/>
    <x v="3"/>
    <m/>
    <x v="0"/>
    <x v="0"/>
    <x v="0"/>
    <x v="1"/>
  </r>
  <r>
    <n v="4517021663"/>
    <n v="2765851"/>
    <s v="BOOST AC"/>
    <n v="336"/>
    <n v="967"/>
    <n v="324912"/>
    <x v="3"/>
    <d v="2022-05-09T00:00:00"/>
    <n v="0"/>
    <x v="3"/>
    <m/>
    <x v="0"/>
    <x v="0"/>
    <x v="0"/>
    <x v="1"/>
  </r>
  <r>
    <n v="4517026424"/>
    <n v="2663481"/>
    <s v="BOOST AC"/>
    <n v="30"/>
    <n v="304"/>
    <n v="9120"/>
    <x v="3"/>
    <d v="2022-05-09T00:00:00"/>
    <n v="0"/>
    <x v="3"/>
    <m/>
    <x v="0"/>
    <x v="0"/>
    <x v="0"/>
    <x v="1"/>
  </r>
  <r>
    <n v="4517332143"/>
    <n v="2779817"/>
    <s v="CENTIME TCM"/>
    <n v="1470"/>
    <n v="602"/>
    <n v="884940"/>
    <x v="54"/>
    <d v="2022-05-09T00:00:00"/>
    <n v="5"/>
    <x v="1"/>
    <s v="SUPPLIER"/>
    <x v="2"/>
    <x v="0"/>
    <x v="0"/>
    <x v="1"/>
  </r>
  <r>
    <n v="4517496822"/>
    <n v="2765851"/>
    <s v="BOOST AC"/>
    <n v="160"/>
    <n v="440"/>
    <n v="70400"/>
    <x v="3"/>
    <d v="2022-05-09T00:00:00"/>
    <n v="0"/>
    <x v="3"/>
    <m/>
    <x v="0"/>
    <x v="0"/>
    <x v="0"/>
    <x v="1"/>
  </r>
  <r>
    <n v="4517733158"/>
    <n v="4455281"/>
    <s v="BOOST AC"/>
    <n v="990"/>
    <n v="1296"/>
    <n v="1283040"/>
    <x v="6"/>
    <d v="2022-05-09T00:00:00"/>
    <n v="28"/>
    <x v="1"/>
    <s v="SUPPLIER"/>
    <x v="2"/>
    <x v="0"/>
    <x v="0"/>
    <x v="2"/>
  </r>
  <r>
    <n v="4517958110"/>
    <n v="4013297"/>
    <s v="BOOST AC"/>
    <n v="180"/>
    <n v="341"/>
    <n v="61380"/>
    <x v="3"/>
    <d v="2022-05-09T00:00:00"/>
    <n v="0"/>
    <x v="3"/>
    <m/>
    <x v="0"/>
    <x v="0"/>
    <x v="0"/>
    <x v="1"/>
  </r>
  <r>
    <n v="4517964883"/>
    <n v="4013305"/>
    <s v="BOOST AC"/>
    <n v="72"/>
    <n v="955"/>
    <n v="68760"/>
    <x v="3"/>
    <d v="2022-05-09T00:00:00"/>
    <n v="0"/>
    <x v="3"/>
    <m/>
    <x v="0"/>
    <x v="0"/>
    <x v="0"/>
    <x v="1"/>
  </r>
  <r>
    <n v="4517429269"/>
    <n v="4287388"/>
    <s v="CENTIME TCM"/>
    <n v="96"/>
    <n v="704"/>
    <n v="67584"/>
    <x v="3"/>
    <d v="2022-05-09T00:00:00"/>
    <n v="0"/>
    <x v="3"/>
    <m/>
    <x v="0"/>
    <x v="0"/>
    <x v="0"/>
    <x v="1"/>
  </r>
  <r>
    <n v="4517416300"/>
    <n v="2778179"/>
    <s v="CENTIME TCM"/>
    <n v="480"/>
    <n v="821"/>
    <n v="394080"/>
    <x v="3"/>
    <d v="2022-05-09T00:00:00"/>
    <n v="0"/>
    <x v="3"/>
    <m/>
    <x v="0"/>
    <x v="0"/>
    <x v="0"/>
    <x v="1"/>
  </r>
  <r>
    <n v="4517037841"/>
    <n v="4333114"/>
    <s v="BOOST AC"/>
    <n v="525"/>
    <n v="489"/>
    <n v="256725"/>
    <x v="3"/>
    <d v="2022-05-09T00:00:00"/>
    <n v="0"/>
    <x v="3"/>
    <m/>
    <x v="0"/>
    <x v="0"/>
    <x v="0"/>
    <x v="1"/>
  </r>
  <r>
    <n v="4517269232"/>
    <n v="2778106"/>
    <s v="CENTIME TCM"/>
    <n v="384"/>
    <n v="1161"/>
    <n v="445824"/>
    <x v="3"/>
    <d v="2022-05-09T00:00:00"/>
    <n v="0"/>
    <x v="3"/>
    <m/>
    <x v="0"/>
    <x v="0"/>
    <x v="0"/>
    <x v="1"/>
  </r>
  <r>
    <n v="4517710886"/>
    <n v="2487053"/>
    <s v="BOOST AC"/>
    <n v="5220"/>
    <n v="1091"/>
    <n v="5695020"/>
    <x v="3"/>
    <d v="2022-05-09T00:00:00"/>
    <n v="0"/>
    <x v="3"/>
    <m/>
    <x v="0"/>
    <x v="0"/>
    <x v="0"/>
    <x v="1"/>
  </r>
  <r>
    <n v="4517033591"/>
    <n v="2487061"/>
    <s v="BOOST AC"/>
    <n v="1470"/>
    <n v="302"/>
    <n v="443940"/>
    <x v="6"/>
    <d v="2022-05-09T00:00:00"/>
    <n v="28"/>
    <x v="1"/>
    <s v="SUPPLIER"/>
    <x v="3"/>
    <x v="0"/>
    <x v="0"/>
    <x v="2"/>
  </r>
  <r>
    <n v="4517325727"/>
    <n v="2487061"/>
    <s v="CENTIME TCM"/>
    <n v="3240"/>
    <n v="531"/>
    <n v="1720440"/>
    <x v="40"/>
    <d v="2022-05-09T00:00:00"/>
    <n v="14"/>
    <x v="1"/>
    <s v="SUPPLIER"/>
    <x v="3"/>
    <x v="0"/>
    <x v="0"/>
    <x v="1"/>
  </r>
  <r>
    <n v="4517384295"/>
    <n v="4335235"/>
    <s v="CENTIME TCM"/>
    <n v="360"/>
    <n v="605"/>
    <n v="217800"/>
    <x v="3"/>
    <d v="2022-05-09T00:00:00"/>
    <n v="0"/>
    <x v="3"/>
    <m/>
    <x v="0"/>
    <x v="0"/>
    <x v="0"/>
    <x v="1"/>
  </r>
  <r>
    <n v="4517360386"/>
    <n v="2370764"/>
    <s v="BOOST AC"/>
    <n v="100050"/>
    <n v="560"/>
    <n v="56028000"/>
    <x v="3"/>
    <d v="2022-05-09T00:00:00"/>
    <n v="0"/>
    <x v="3"/>
    <m/>
    <x v="0"/>
    <x v="0"/>
    <x v="0"/>
    <x v="1"/>
  </r>
  <r>
    <n v="4517531409"/>
    <n v="4013297"/>
    <s v="BOOST AC"/>
    <n v="780"/>
    <n v="838"/>
    <n v="653640"/>
    <x v="3"/>
    <d v="2022-05-09T00:00:00"/>
    <n v="0"/>
    <x v="3"/>
    <m/>
    <x v="0"/>
    <x v="0"/>
    <x v="0"/>
    <x v="1"/>
  </r>
  <r>
    <n v="4517283042"/>
    <n v="4455298"/>
    <s v="CENTIME TCM"/>
    <n v="15"/>
    <n v="1388"/>
    <n v="20820"/>
    <x v="3"/>
    <d v="2022-05-09T00:00:00"/>
    <n v="0"/>
    <x v="3"/>
    <m/>
    <x v="0"/>
    <x v="0"/>
    <x v="0"/>
    <x v="1"/>
  </r>
  <r>
    <n v="4517370857"/>
    <n v="4455280"/>
    <s v="CENTIME TCM"/>
    <n v="540"/>
    <n v="1096"/>
    <n v="591840"/>
    <x v="3"/>
    <d v="2022-05-09T00:00:00"/>
    <n v="0"/>
    <x v="3"/>
    <m/>
    <x v="0"/>
    <x v="0"/>
    <x v="0"/>
    <x v="1"/>
  </r>
  <r>
    <n v="4517161876"/>
    <n v="2663481"/>
    <s v="BOOST AC"/>
    <n v="675"/>
    <n v="1052"/>
    <n v="710100"/>
    <x v="3"/>
    <d v="2022-05-09T00:00:00"/>
    <n v="0"/>
    <x v="3"/>
    <m/>
    <x v="0"/>
    <x v="0"/>
    <x v="0"/>
    <x v="1"/>
  </r>
  <r>
    <n v="4517266739"/>
    <n v="4013293"/>
    <s v="CENTIME TCM"/>
    <n v="30"/>
    <n v="1424"/>
    <n v="42720"/>
    <x v="3"/>
    <d v="2022-05-09T00:00:00"/>
    <n v="0"/>
    <x v="3"/>
    <m/>
    <x v="0"/>
    <x v="0"/>
    <x v="0"/>
    <x v="1"/>
  </r>
  <r>
    <n v="4517511295"/>
    <n v="2779817"/>
    <s v="CENTIME TCM"/>
    <n v="720"/>
    <n v="919"/>
    <n v="661680"/>
    <x v="3"/>
    <d v="2022-05-09T00:00:00"/>
    <n v="0"/>
    <x v="3"/>
    <m/>
    <x v="0"/>
    <x v="0"/>
    <x v="0"/>
    <x v="1"/>
  </r>
  <r>
    <n v="4517338633"/>
    <n v="2487061"/>
    <s v="BOOST AC"/>
    <n v="6600"/>
    <n v="694"/>
    <n v="4580400"/>
    <x v="6"/>
    <d v="2022-05-09T00:00:00"/>
    <n v="28"/>
    <x v="1"/>
    <s v="SUPPLIER"/>
    <x v="3"/>
    <x v="0"/>
    <x v="0"/>
    <x v="2"/>
  </r>
  <r>
    <n v="4517657104"/>
    <n v="4013305"/>
    <s v="BOOST AC"/>
    <n v="108"/>
    <n v="963"/>
    <n v="104004"/>
    <x v="3"/>
    <d v="2022-05-09T00:00:00"/>
    <n v="0"/>
    <x v="3"/>
    <m/>
    <x v="0"/>
    <x v="0"/>
    <x v="0"/>
    <x v="1"/>
  </r>
  <r>
    <n v="4517283874"/>
    <n v="2663481"/>
    <s v="CENTIME TCM"/>
    <n v="1215"/>
    <n v="978"/>
    <n v="1188270"/>
    <x v="3"/>
    <d v="2022-05-09T00:00:00"/>
    <n v="0"/>
    <x v="3"/>
    <m/>
    <x v="0"/>
    <x v="0"/>
    <x v="0"/>
    <x v="1"/>
  </r>
  <r>
    <n v="4517780183"/>
    <n v="4454507"/>
    <s v="BOOST AC"/>
    <n v="2790"/>
    <n v="359"/>
    <n v="1001610"/>
    <x v="50"/>
    <d v="2022-05-09T00:00:00"/>
    <n v="42"/>
    <x v="1"/>
    <s v="SUPPLIER"/>
    <x v="2"/>
    <x v="0"/>
    <x v="0"/>
    <x v="2"/>
  </r>
  <r>
    <n v="4517240621"/>
    <n v="4013305"/>
    <s v="BOOST AC"/>
    <n v="12"/>
    <n v="584"/>
    <n v="7008"/>
    <x v="3"/>
    <d v="2022-05-09T00:00:00"/>
    <n v="0"/>
    <x v="3"/>
    <m/>
    <x v="0"/>
    <x v="0"/>
    <x v="0"/>
    <x v="1"/>
  </r>
  <r>
    <n v="4517287361"/>
    <n v="4455281"/>
    <s v="CENTIME TCM"/>
    <n v="630"/>
    <n v="1372"/>
    <n v="864360"/>
    <x v="63"/>
    <d v="2022-05-09T00:00:00"/>
    <n v="35"/>
    <x v="1"/>
    <s v="SUPPLIER"/>
    <x v="3"/>
    <x v="0"/>
    <x v="0"/>
    <x v="2"/>
  </r>
  <r>
    <n v="4517852241"/>
    <n v="4454507"/>
    <s v="CENTIME TCM"/>
    <n v="1440"/>
    <n v="811"/>
    <n v="1167840"/>
    <x v="3"/>
    <d v="2022-05-09T00:00:00"/>
    <n v="0"/>
    <x v="3"/>
    <m/>
    <x v="0"/>
    <x v="0"/>
    <x v="0"/>
    <x v="1"/>
  </r>
  <r>
    <n v="4517283002"/>
    <n v="4455298"/>
    <s v="CENTIME TCM"/>
    <n v="405"/>
    <n v="572"/>
    <n v="231660"/>
    <x v="3"/>
    <d v="2022-05-09T00:00:00"/>
    <n v="0"/>
    <x v="3"/>
    <m/>
    <x v="0"/>
    <x v="0"/>
    <x v="0"/>
    <x v="1"/>
  </r>
  <r>
    <n v="4517038287"/>
    <n v="4333116"/>
    <s v="BOOST AC"/>
    <n v="1365"/>
    <n v="352"/>
    <n v="480480"/>
    <x v="3"/>
    <d v="2022-05-09T00:00:00"/>
    <n v="0"/>
    <x v="3"/>
    <m/>
    <x v="0"/>
    <x v="0"/>
    <x v="0"/>
    <x v="1"/>
  </r>
  <r>
    <n v="4517372972"/>
    <n v="2487053"/>
    <s v="CENTIME TCM"/>
    <n v="4320"/>
    <n v="309"/>
    <n v="1334880"/>
    <x v="3"/>
    <d v="2022-05-09T00:00:00"/>
    <n v="0"/>
    <x v="3"/>
    <m/>
    <x v="0"/>
    <x v="0"/>
    <x v="0"/>
    <x v="1"/>
  </r>
  <r>
    <n v="4516996861"/>
    <n v="4013297"/>
    <s v="BOOST AC"/>
    <n v="255"/>
    <n v="371"/>
    <n v="94605"/>
    <x v="3"/>
    <d v="2022-05-09T00:00:00"/>
    <n v="0"/>
    <x v="3"/>
    <m/>
    <x v="0"/>
    <x v="0"/>
    <x v="0"/>
    <x v="1"/>
  </r>
  <r>
    <n v="4517358519"/>
    <n v="2779817"/>
    <s v="CENTIME TCM"/>
    <n v="900"/>
    <n v="1147"/>
    <n v="1032300"/>
    <x v="3"/>
    <d v="2022-05-09T00:00:00"/>
    <n v="0"/>
    <x v="3"/>
    <m/>
    <x v="0"/>
    <x v="0"/>
    <x v="0"/>
    <x v="1"/>
  </r>
  <r>
    <n v="4517032529"/>
    <n v="4455298"/>
    <s v="BOOST AC"/>
    <n v="285"/>
    <n v="1065"/>
    <n v="303525"/>
    <x v="3"/>
    <d v="2022-05-09T00:00:00"/>
    <n v="0"/>
    <x v="3"/>
    <m/>
    <x v="0"/>
    <x v="0"/>
    <x v="0"/>
    <x v="1"/>
  </r>
  <r>
    <n v="4517282552"/>
    <n v="4455906"/>
    <s v="CENTIME TCM"/>
    <n v="252"/>
    <n v="552"/>
    <n v="139104"/>
    <x v="3"/>
    <d v="2022-05-09T00:00:00"/>
    <n v="0"/>
    <x v="3"/>
    <m/>
    <x v="0"/>
    <x v="0"/>
    <x v="0"/>
    <x v="1"/>
  </r>
  <r>
    <n v="4517038848"/>
    <n v="4454507"/>
    <s v="BOOST AC"/>
    <n v="1440"/>
    <n v="930"/>
    <n v="1339200"/>
    <x v="50"/>
    <d v="2022-05-09T00:00:00"/>
    <n v="42"/>
    <x v="1"/>
    <s v="SUPPLIER"/>
    <x v="3"/>
    <x v="0"/>
    <x v="0"/>
    <x v="2"/>
  </r>
  <r>
    <n v="4517364788"/>
    <n v="2779823"/>
    <s v="CENTIME TCM"/>
    <n v="5940"/>
    <n v="363"/>
    <n v="2156220"/>
    <x v="3"/>
    <d v="2022-05-09T00:00:00"/>
    <n v="0"/>
    <x v="3"/>
    <m/>
    <x v="0"/>
    <x v="0"/>
    <x v="0"/>
    <x v="1"/>
  </r>
  <r>
    <n v="4517037992"/>
    <n v="4455281"/>
    <s v="BOOST AC"/>
    <n v="720"/>
    <n v="882"/>
    <n v="635040"/>
    <x v="6"/>
    <d v="2022-05-09T00:00:00"/>
    <n v="28"/>
    <x v="0"/>
    <s v="OTHER"/>
    <x v="0"/>
    <x v="0"/>
    <x v="0"/>
    <x v="2"/>
  </r>
  <r>
    <n v="4517032734"/>
    <n v="2487052"/>
    <s v="BOOST AC"/>
    <n v="3270"/>
    <n v="1483"/>
    <n v="4849410"/>
    <x v="3"/>
    <d v="2022-05-09T00:00:00"/>
    <n v="0"/>
    <x v="3"/>
    <m/>
    <x v="0"/>
    <x v="0"/>
    <x v="0"/>
    <x v="1"/>
  </r>
  <r>
    <n v="4517025065"/>
    <n v="4013305"/>
    <s v="BOOST AC"/>
    <n v="12"/>
    <n v="1441"/>
    <n v="17292"/>
    <x v="3"/>
    <d v="2022-05-09T00:00:00"/>
    <n v="0"/>
    <x v="3"/>
    <m/>
    <x v="0"/>
    <x v="0"/>
    <x v="0"/>
    <x v="1"/>
  </r>
  <r>
    <n v="4517657105"/>
    <n v="4013305"/>
    <s v="BOOST AC"/>
    <n v="48"/>
    <n v="1363"/>
    <n v="65424"/>
    <x v="3"/>
    <d v="2022-05-09T00:00:00"/>
    <n v="0"/>
    <x v="3"/>
    <m/>
    <x v="0"/>
    <x v="0"/>
    <x v="0"/>
    <x v="1"/>
  </r>
  <r>
    <n v="4517032673"/>
    <n v="2487053"/>
    <s v="BOOST AC"/>
    <n v="2790"/>
    <n v="711"/>
    <n v="1983690"/>
    <x v="3"/>
    <d v="2022-05-09T00:00:00"/>
    <n v="0"/>
    <x v="3"/>
    <m/>
    <x v="0"/>
    <x v="0"/>
    <x v="0"/>
    <x v="1"/>
  </r>
  <r>
    <n v="4517334204"/>
    <n v="2779817"/>
    <s v="CENTIME TCM"/>
    <n v="4050"/>
    <n v="707"/>
    <n v="2863350"/>
    <x v="3"/>
    <d v="2022-05-09T00:00:00"/>
    <n v="0"/>
    <x v="3"/>
    <m/>
    <x v="0"/>
    <x v="0"/>
    <x v="0"/>
    <x v="1"/>
  </r>
  <r>
    <n v="4517710894"/>
    <n v="2487053"/>
    <s v="BOOST AC"/>
    <n v="5400"/>
    <n v="336"/>
    <n v="1814400"/>
    <x v="3"/>
    <d v="2022-05-09T00:00:00"/>
    <n v="0"/>
    <x v="3"/>
    <m/>
    <x v="0"/>
    <x v="0"/>
    <x v="0"/>
    <x v="1"/>
  </r>
  <r>
    <n v="4517275173"/>
    <n v="2487061"/>
    <s v="CENTIME TCM"/>
    <n v="720"/>
    <n v="1444"/>
    <n v="1039680"/>
    <x v="3"/>
    <d v="2022-05-09T00:00:00"/>
    <n v="0"/>
    <x v="3"/>
    <m/>
    <x v="0"/>
    <x v="0"/>
    <x v="0"/>
    <x v="1"/>
  </r>
  <r>
    <n v="4517959363"/>
    <n v="4013305"/>
    <s v="BOOST AC"/>
    <n v="36"/>
    <n v="1386"/>
    <n v="49896"/>
    <x v="3"/>
    <d v="2022-05-09T00:00:00"/>
    <n v="0"/>
    <x v="3"/>
    <m/>
    <x v="0"/>
    <x v="0"/>
    <x v="0"/>
    <x v="1"/>
  </r>
  <r>
    <n v="4517898229"/>
    <n v="2487053"/>
    <s v="CENTIME TCM"/>
    <n v="4230"/>
    <n v="993"/>
    <n v="4200390"/>
    <x v="43"/>
    <d v="2022-05-09T00:00:00"/>
    <n v="-21"/>
    <x v="2"/>
    <m/>
    <x v="0"/>
    <x v="0"/>
    <x v="0"/>
    <x v="0"/>
  </r>
  <r>
    <n v="4517710875"/>
    <n v="4333116"/>
    <s v="BOOST AC"/>
    <n v="5544"/>
    <n v="1432"/>
    <n v="7939008"/>
    <x v="3"/>
    <d v="2022-05-09T00:00:00"/>
    <n v="0"/>
    <x v="3"/>
    <m/>
    <x v="0"/>
    <x v="0"/>
    <x v="0"/>
    <x v="1"/>
  </r>
  <r>
    <n v="4517035293"/>
    <n v="2778106"/>
    <s v="BOOST AC"/>
    <n v="144"/>
    <n v="1053"/>
    <n v="151632"/>
    <x v="3"/>
    <d v="2022-05-09T00:00:00"/>
    <n v="0"/>
    <x v="3"/>
    <m/>
    <x v="0"/>
    <x v="0"/>
    <x v="0"/>
    <x v="1"/>
  </r>
  <r>
    <n v="4517316431"/>
    <n v="4451121"/>
    <s v="CENTIME : BOSTT AMERICA"/>
    <n v="70"/>
    <n v="716"/>
    <n v="50120"/>
    <x v="3"/>
    <d v="2022-05-10T00:00:00"/>
    <n v="-1"/>
    <x v="3"/>
    <m/>
    <x v="0"/>
    <x v="0"/>
    <x v="0"/>
    <x v="1"/>
  </r>
  <r>
    <n v="4517387435"/>
    <n v="4451134"/>
    <s v="CENTIME : BOSTT AMERICA"/>
    <n v="20"/>
    <n v="649"/>
    <n v="12980"/>
    <x v="3"/>
    <d v="2022-05-10T00:00:00"/>
    <n v="-1"/>
    <x v="3"/>
    <m/>
    <x v="0"/>
    <x v="0"/>
    <x v="0"/>
    <x v="1"/>
  </r>
  <r>
    <n v="4517387470"/>
    <n v="2899475"/>
    <s v="CENTIME : BOSTT AMERICA"/>
    <n v="100"/>
    <n v="1281"/>
    <n v="128100"/>
    <x v="3"/>
    <d v="2022-05-10T00:00:00"/>
    <n v="-1"/>
    <x v="3"/>
    <m/>
    <x v="0"/>
    <x v="0"/>
    <x v="0"/>
    <x v="1"/>
  </r>
  <r>
    <n v="4517395678"/>
    <n v="2899478"/>
    <s v="CENTIME : BOSTT AMERICA"/>
    <n v="100"/>
    <n v="386"/>
    <n v="38600"/>
    <x v="3"/>
    <d v="2022-05-10T00:00:00"/>
    <n v="-1"/>
    <x v="3"/>
    <m/>
    <x v="0"/>
    <x v="0"/>
    <x v="0"/>
    <x v="1"/>
  </r>
  <r>
    <n v="4517390763"/>
    <n v="2461389"/>
    <s v="CENTIME : BOSTT AMERICA"/>
    <n v="200"/>
    <n v="1114"/>
    <n v="222800"/>
    <x v="3"/>
    <d v="2022-05-10T00:00:00"/>
    <n v="-1"/>
    <x v="3"/>
    <m/>
    <x v="0"/>
    <x v="0"/>
    <x v="0"/>
    <x v="1"/>
  </r>
  <r>
    <n v="4516514220"/>
    <n v="4327106"/>
    <s v="BOOST AC"/>
    <n v="72"/>
    <n v="676"/>
    <n v="48672"/>
    <x v="3"/>
    <d v="2022-05-10T00:00:00"/>
    <n v="-1"/>
    <x v="3"/>
    <m/>
    <x v="0"/>
    <x v="0"/>
    <x v="0"/>
    <x v="1"/>
  </r>
  <r>
    <n v="4516338322"/>
    <n v="2165271"/>
    <s v="CENTIME TCM"/>
    <n v="759"/>
    <n v="572"/>
    <n v="434148"/>
    <x v="15"/>
    <d v="2022-05-10T00:00:00"/>
    <n v="-15"/>
    <x v="2"/>
    <m/>
    <x v="0"/>
    <x v="0"/>
    <x v="0"/>
    <x v="0"/>
  </r>
  <r>
    <n v="4517418725"/>
    <n v="4013297"/>
    <s v="CENTIME : BOSTT AMERICA"/>
    <n v="75"/>
    <n v="797"/>
    <n v="59775"/>
    <x v="3"/>
    <d v="2022-05-10T00:00:00"/>
    <n v="-1"/>
    <x v="3"/>
    <m/>
    <x v="0"/>
    <x v="0"/>
    <x v="0"/>
    <x v="1"/>
  </r>
  <r>
    <n v="4517428467"/>
    <n v="4455281"/>
    <s v="CENTIME : BOSTT AMERICA"/>
    <n v="180"/>
    <n v="1337"/>
    <n v="240660"/>
    <x v="6"/>
    <d v="2022-05-10T00:00:00"/>
    <n v="27"/>
    <x v="1"/>
    <s v="SUPPLIER"/>
    <x v="3"/>
    <x v="0"/>
    <x v="0"/>
    <x v="2"/>
  </r>
  <r>
    <n v="4516505704"/>
    <n v="2556834"/>
    <s v="BOOST AC"/>
    <n v="24"/>
    <n v="1289"/>
    <n v="30936"/>
    <x v="3"/>
    <d v="2022-05-11T00:00:00"/>
    <n v="-2"/>
    <x v="3"/>
    <m/>
    <x v="0"/>
    <x v="0"/>
    <x v="0"/>
    <x v="1"/>
  </r>
  <r>
    <n v="4517199048"/>
    <n v="4062520"/>
    <s v="BOOST AC"/>
    <n v="312"/>
    <n v="1315"/>
    <n v="410280"/>
    <x v="3"/>
    <d v="2022-05-11T00:00:00"/>
    <n v="-2"/>
    <x v="3"/>
    <m/>
    <x v="0"/>
    <x v="0"/>
    <x v="0"/>
    <x v="1"/>
  </r>
  <r>
    <n v="4517375645"/>
    <n v="2989761"/>
    <s v="CENTIME TCM"/>
    <n v="320"/>
    <n v="895"/>
    <n v="286400"/>
    <x v="3"/>
    <d v="2022-05-12T00:00:00"/>
    <n v="-3"/>
    <x v="2"/>
    <m/>
    <x v="0"/>
    <x v="0"/>
    <x v="0"/>
    <x v="1"/>
  </r>
  <r>
    <n v="4517382801"/>
    <n v="2899631"/>
    <s v="CENTIME TCM"/>
    <n v="640"/>
    <n v="613"/>
    <n v="392320"/>
    <x v="3"/>
    <d v="2022-05-12T00:00:00"/>
    <n v="-3"/>
    <x v="2"/>
    <m/>
    <x v="0"/>
    <x v="0"/>
    <x v="0"/>
    <x v="1"/>
  </r>
  <r>
    <n v="4517383124"/>
    <n v="2899634"/>
    <s v="CENTIME TCM"/>
    <n v="640"/>
    <n v="516"/>
    <n v="330240"/>
    <x v="64"/>
    <d v="2022-05-12T00:00:00"/>
    <n v="1"/>
    <x v="3"/>
    <m/>
    <x v="0"/>
    <x v="0"/>
    <x v="0"/>
    <x v="1"/>
  </r>
  <r>
    <n v="4517605752"/>
    <n v="4451134"/>
    <s v="CENTIME : INDIA"/>
    <n v="4"/>
    <n v="1128"/>
    <n v="4512"/>
    <x v="5"/>
    <d v="2022-05-12T00:00:00"/>
    <n v="0"/>
    <x v="3"/>
    <m/>
    <x v="0"/>
    <x v="0"/>
    <x v="0"/>
    <x v="1"/>
  </r>
  <r>
    <n v="4517607769"/>
    <n v="4451134"/>
    <s v="CENTIME : INDIA"/>
    <n v="4"/>
    <n v="1432"/>
    <n v="5728"/>
    <x v="5"/>
    <d v="2022-05-12T00:00:00"/>
    <n v="0"/>
    <x v="3"/>
    <m/>
    <x v="0"/>
    <x v="0"/>
    <x v="0"/>
    <x v="1"/>
  </r>
  <r>
    <n v="4517607772"/>
    <n v="4451134"/>
    <s v="CENTIME : INDIA"/>
    <n v="4"/>
    <n v="635"/>
    <n v="2540"/>
    <x v="5"/>
    <d v="2022-05-12T00:00:00"/>
    <n v="0"/>
    <x v="3"/>
    <m/>
    <x v="0"/>
    <x v="0"/>
    <x v="0"/>
    <x v="1"/>
  </r>
  <r>
    <n v="4517613795"/>
    <n v="4451134"/>
    <s v="CENTIME : INDIA"/>
    <n v="32"/>
    <n v="1040"/>
    <n v="33280"/>
    <x v="5"/>
    <d v="2022-05-12T00:00:00"/>
    <n v="0"/>
    <x v="3"/>
    <m/>
    <x v="0"/>
    <x v="0"/>
    <x v="0"/>
    <x v="1"/>
  </r>
  <r>
    <n v="4517574440"/>
    <n v="4451134"/>
    <s v="CENTIME BOSTT OCEAN INDIEN"/>
    <n v="304"/>
    <n v="867"/>
    <n v="263568"/>
    <x v="5"/>
    <d v="2022-05-12T00:00:00"/>
    <n v="0"/>
    <x v="3"/>
    <m/>
    <x v="0"/>
    <x v="0"/>
    <x v="0"/>
    <x v="1"/>
  </r>
  <r>
    <n v="4517574441"/>
    <n v="4334436"/>
    <s v="CENTIME BOSTT OCEAN INDIEN"/>
    <n v="608"/>
    <n v="340"/>
    <n v="206720"/>
    <x v="5"/>
    <d v="2022-05-12T00:00:00"/>
    <n v="0"/>
    <x v="3"/>
    <m/>
    <x v="0"/>
    <x v="0"/>
    <x v="0"/>
    <x v="1"/>
  </r>
  <r>
    <n v="4517574442"/>
    <n v="4334436"/>
    <s v="CENTIME BOSTT OCEAN INDIEN"/>
    <n v="320"/>
    <n v="1069"/>
    <n v="342080"/>
    <x v="5"/>
    <d v="2022-05-12T00:00:00"/>
    <n v="0"/>
    <x v="3"/>
    <m/>
    <x v="0"/>
    <x v="0"/>
    <x v="0"/>
    <x v="1"/>
  </r>
  <r>
    <n v="4517573124"/>
    <n v="4451134"/>
    <s v="CENTIME BOSTT OCEAN INDIEN"/>
    <n v="152"/>
    <n v="1208"/>
    <n v="183616"/>
    <x v="5"/>
    <d v="2022-05-12T00:00:00"/>
    <n v="0"/>
    <x v="3"/>
    <m/>
    <x v="0"/>
    <x v="0"/>
    <x v="0"/>
    <x v="1"/>
  </r>
  <r>
    <n v="4516977958"/>
    <n v="2903184"/>
    <s v="CENTIME BOSTT OCEAN INDIEN"/>
    <n v="20"/>
    <n v="1384"/>
    <n v="27680"/>
    <x v="5"/>
    <d v="2022-05-12T00:00:00"/>
    <n v="0"/>
    <x v="3"/>
    <m/>
    <x v="0"/>
    <x v="0"/>
    <x v="0"/>
    <x v="1"/>
  </r>
  <r>
    <n v="4516984943"/>
    <n v="2903189"/>
    <s v="CENTIME BOSTT OCEAN INDIEN"/>
    <n v="30"/>
    <n v="648"/>
    <n v="19440"/>
    <x v="5"/>
    <d v="2022-05-12T00:00:00"/>
    <n v="0"/>
    <x v="3"/>
    <m/>
    <x v="0"/>
    <x v="0"/>
    <x v="0"/>
    <x v="1"/>
  </r>
  <r>
    <n v="4517435434"/>
    <n v="4451134"/>
    <s v="CENTIME BOSTT OCEAN INDIEN"/>
    <n v="152"/>
    <n v="813"/>
    <n v="123576"/>
    <x v="5"/>
    <d v="2022-05-12T00:00:00"/>
    <n v="0"/>
    <x v="3"/>
    <m/>
    <x v="0"/>
    <x v="0"/>
    <x v="0"/>
    <x v="1"/>
  </r>
  <r>
    <n v="4517445420"/>
    <n v="4334436"/>
    <s v="CENTIME BOSTT OCEAN INDIEN"/>
    <n v="304"/>
    <n v="330"/>
    <n v="100320"/>
    <x v="5"/>
    <d v="2022-05-12T00:00:00"/>
    <n v="0"/>
    <x v="3"/>
    <m/>
    <x v="0"/>
    <x v="0"/>
    <x v="0"/>
    <x v="1"/>
  </r>
  <r>
    <n v="4517369833"/>
    <n v="2899478"/>
    <s v="CENTIME TCM"/>
    <n v="300"/>
    <n v="1209"/>
    <n v="362700"/>
    <x v="3"/>
    <d v="2022-05-12T00:00:00"/>
    <n v="-3"/>
    <x v="2"/>
    <m/>
    <x v="0"/>
    <x v="0"/>
    <x v="0"/>
    <x v="1"/>
  </r>
  <r>
    <n v="4517380698"/>
    <n v="2899475"/>
    <s v="CENTIME TCM"/>
    <n v="800"/>
    <n v="1361"/>
    <n v="1088800"/>
    <x v="4"/>
    <d v="2022-05-12T00:00:00"/>
    <n v="18"/>
    <x v="1"/>
    <s v="SUPPLIER"/>
    <x v="3"/>
    <x v="0"/>
    <x v="0"/>
    <x v="1"/>
  </r>
  <r>
    <n v="4517612145"/>
    <n v="4228041"/>
    <s v="CENTIME TCM"/>
    <n v="13080"/>
    <n v="1498"/>
    <n v="19593840"/>
    <x v="5"/>
    <d v="2022-05-12T00:00:00"/>
    <n v="0"/>
    <x v="3"/>
    <m/>
    <x v="0"/>
    <x v="0"/>
    <x v="0"/>
    <x v="1"/>
  </r>
  <r>
    <n v="4517915648"/>
    <n v="2899635"/>
    <s v="CENTIME TCM"/>
    <n v="320"/>
    <n v="1498"/>
    <n v="479360"/>
    <x v="3"/>
    <d v="2022-05-12T00:00:00"/>
    <n v="-3"/>
    <x v="2"/>
    <m/>
    <x v="0"/>
    <x v="0"/>
    <x v="0"/>
    <x v="1"/>
  </r>
  <r>
    <n v="4517072048"/>
    <n v="4567352"/>
    <s v="CENTIME TCM"/>
    <n v="600"/>
    <n v="1360"/>
    <n v="816000"/>
    <x v="2"/>
    <d v="2022-05-12T00:00:00"/>
    <n v="-10"/>
    <x v="2"/>
    <m/>
    <x v="0"/>
    <x v="0"/>
    <x v="0"/>
    <x v="1"/>
  </r>
  <r>
    <n v="4517610307"/>
    <n v="2923262"/>
    <s v="CENTIME : INDIA"/>
    <n v="945"/>
    <n v="1158"/>
    <n v="1094310"/>
    <x v="5"/>
    <d v="2022-05-12T00:00:00"/>
    <n v="0"/>
    <x v="3"/>
    <m/>
    <x v="0"/>
    <x v="0"/>
    <x v="0"/>
    <x v="1"/>
  </r>
  <r>
    <n v="4517981877"/>
    <n v="2461389"/>
    <s v="CENTIME BOSTT OCEAN INDIEN"/>
    <n v="200"/>
    <n v="498"/>
    <n v="99600"/>
    <x v="5"/>
    <d v="2022-05-12T00:00:00"/>
    <n v="0"/>
    <x v="3"/>
    <m/>
    <x v="0"/>
    <x v="0"/>
    <x v="0"/>
    <x v="1"/>
  </r>
  <r>
    <n v="4517847322"/>
    <n v="2461389"/>
    <s v="CENTIME TCM"/>
    <n v="2000"/>
    <n v="997"/>
    <n v="1994000"/>
    <x v="3"/>
    <d v="2022-05-12T00:00:00"/>
    <n v="-3"/>
    <x v="2"/>
    <m/>
    <x v="0"/>
    <x v="0"/>
    <x v="0"/>
    <x v="1"/>
  </r>
  <r>
    <n v="4517143384"/>
    <n v="2758193"/>
    <s v="CENTIME : THAILAND"/>
    <n v="81"/>
    <n v="800"/>
    <n v="64800"/>
    <x v="7"/>
    <d v="2022-05-12T00:00:00"/>
    <n v="4"/>
    <x v="0"/>
    <s v="OTHER"/>
    <x v="0"/>
    <x v="0"/>
    <x v="0"/>
    <x v="1"/>
  </r>
  <r>
    <n v="4517153109"/>
    <n v="2467687"/>
    <s v="CENTIME : THAILAND"/>
    <n v="50"/>
    <n v="725"/>
    <n v="36250"/>
    <x v="1"/>
    <d v="2022-05-12T00:00:00"/>
    <n v="-21"/>
    <x v="2"/>
    <m/>
    <x v="0"/>
    <x v="0"/>
    <x v="0"/>
    <x v="0"/>
  </r>
  <r>
    <n v="4517563934"/>
    <n v="4271870"/>
    <s v="CENTIME : THAILAND"/>
    <n v="54"/>
    <n v="1260"/>
    <n v="68040"/>
    <x v="5"/>
    <d v="2022-05-12T00:00:00"/>
    <n v="0"/>
    <x v="3"/>
    <m/>
    <x v="0"/>
    <x v="0"/>
    <x v="0"/>
    <x v="1"/>
  </r>
  <r>
    <n v="4517050012"/>
    <n v="4271870"/>
    <s v="CENTIME BOSTT OCEAN INDIEN"/>
    <n v="16"/>
    <n v="896"/>
    <n v="14336"/>
    <x v="61"/>
    <d v="2022-05-12T00:00:00"/>
    <n v="35"/>
    <x v="0"/>
    <s v="OTHER"/>
    <x v="0"/>
    <x v="0"/>
    <x v="0"/>
    <x v="2"/>
  </r>
  <r>
    <n v="4517142774"/>
    <n v="2958114"/>
    <s v="CENTIME : THAILAND"/>
    <n v="132"/>
    <n v="1196"/>
    <n v="157872"/>
    <x v="5"/>
    <d v="2022-05-12T00:00:00"/>
    <n v="0"/>
    <x v="3"/>
    <m/>
    <x v="0"/>
    <x v="0"/>
    <x v="0"/>
    <x v="1"/>
  </r>
  <r>
    <n v="4517157171"/>
    <n v="2752324"/>
    <s v="CENTIME : THAILAND"/>
    <n v="12"/>
    <n v="622"/>
    <n v="7464"/>
    <x v="5"/>
    <d v="2022-05-12T00:00:00"/>
    <n v="0"/>
    <x v="3"/>
    <m/>
    <x v="0"/>
    <x v="0"/>
    <x v="0"/>
    <x v="1"/>
  </r>
  <r>
    <n v="4517238259"/>
    <n v="2958114"/>
    <s v="CENTIME BOSTT OCEAN INDIEN"/>
    <n v="6"/>
    <n v="355"/>
    <n v="2130"/>
    <x v="5"/>
    <d v="2022-05-12T00:00:00"/>
    <n v="0"/>
    <x v="3"/>
    <m/>
    <x v="0"/>
    <x v="0"/>
    <x v="0"/>
    <x v="1"/>
  </r>
  <r>
    <n v="4517370814"/>
    <n v="2752324"/>
    <s v="CENTIME BOSTT OCEAN INDIEN"/>
    <n v="6"/>
    <n v="408"/>
    <n v="2448"/>
    <x v="5"/>
    <d v="2022-05-12T00:00:00"/>
    <n v="0"/>
    <x v="3"/>
    <m/>
    <x v="0"/>
    <x v="0"/>
    <x v="0"/>
    <x v="1"/>
  </r>
  <r>
    <n v="4517856187"/>
    <n v="2752324"/>
    <s v="CENTIME TCM"/>
    <n v="222"/>
    <n v="1018"/>
    <n v="225996"/>
    <x v="5"/>
    <d v="2022-05-12T00:00:00"/>
    <n v="0"/>
    <x v="3"/>
    <m/>
    <x v="0"/>
    <x v="0"/>
    <x v="0"/>
    <x v="1"/>
  </r>
  <r>
    <n v="4517861561"/>
    <n v="4492204"/>
    <s v="CENTIME TCM"/>
    <n v="612"/>
    <n v="811"/>
    <n v="496332"/>
    <x v="5"/>
    <d v="2022-05-12T00:00:00"/>
    <n v="0"/>
    <x v="3"/>
    <m/>
    <x v="0"/>
    <x v="0"/>
    <x v="0"/>
    <x v="1"/>
  </r>
  <r>
    <n v="4517864426"/>
    <n v="2965279"/>
    <s v="CENTIME TCM"/>
    <n v="852"/>
    <n v="757"/>
    <n v="644964"/>
    <x v="5"/>
    <d v="2022-05-12T00:00:00"/>
    <n v="0"/>
    <x v="3"/>
    <m/>
    <x v="0"/>
    <x v="0"/>
    <x v="0"/>
    <x v="1"/>
  </r>
  <r>
    <n v="4517451029"/>
    <n v="4455281"/>
    <s v="CENTIME CHILI"/>
    <n v="540"/>
    <n v="1287"/>
    <n v="694980"/>
    <x v="48"/>
    <d v="2022-05-12T00:00:00"/>
    <n v="21"/>
    <x v="1"/>
    <s v="SUPPLIER"/>
    <x v="2"/>
    <x v="0"/>
    <x v="0"/>
    <x v="2"/>
  </r>
  <r>
    <n v="4517370245"/>
    <n v="4455906"/>
    <s v="CENTIME TCM"/>
    <n v="600"/>
    <n v="504"/>
    <n v="302400"/>
    <x v="3"/>
    <d v="2022-05-12T00:00:00"/>
    <n v="-3"/>
    <x v="2"/>
    <m/>
    <x v="0"/>
    <x v="0"/>
    <x v="0"/>
    <x v="1"/>
  </r>
  <r>
    <n v="4517351439"/>
    <n v="4455298"/>
    <s v="CENTIME TCM"/>
    <n v="1770"/>
    <n v="1009"/>
    <n v="1785930"/>
    <x v="3"/>
    <d v="2022-05-12T00:00:00"/>
    <n v="-3"/>
    <x v="2"/>
    <m/>
    <x v="0"/>
    <x v="0"/>
    <x v="0"/>
    <x v="1"/>
  </r>
  <r>
    <n v="4517958874"/>
    <n v="4455281"/>
    <s v="CENTIME : THAILAND"/>
    <n v="720"/>
    <n v="1148"/>
    <n v="826560"/>
    <x v="48"/>
    <d v="2022-05-12T00:00:00"/>
    <n v="21"/>
    <x v="1"/>
    <s v="SUPPLIER"/>
    <x v="3"/>
    <x v="0"/>
    <x v="0"/>
    <x v="2"/>
  </r>
  <r>
    <n v="4517351754"/>
    <n v="4013297"/>
    <s v="CENTIME TCM"/>
    <n v="1890"/>
    <n v="1467"/>
    <n v="2772630"/>
    <x v="3"/>
    <d v="2022-05-12T00:00:00"/>
    <n v="-3"/>
    <x v="2"/>
    <m/>
    <x v="0"/>
    <x v="0"/>
    <x v="0"/>
    <x v="1"/>
  </r>
  <r>
    <n v="4517161084"/>
    <n v="2487053"/>
    <s v="CENTIME : THAILAND"/>
    <n v="210"/>
    <n v="406"/>
    <n v="85260"/>
    <x v="5"/>
    <d v="2022-05-12T00:00:00"/>
    <n v="0"/>
    <x v="3"/>
    <m/>
    <x v="0"/>
    <x v="0"/>
    <x v="0"/>
    <x v="1"/>
  </r>
  <r>
    <n v="4517320241"/>
    <n v="4454507"/>
    <s v="CENTIME TCM"/>
    <n v="1620"/>
    <n v="797"/>
    <n v="1291140"/>
    <x v="3"/>
    <d v="2022-05-12T00:00:00"/>
    <n v="-3"/>
    <x v="2"/>
    <m/>
    <x v="0"/>
    <x v="0"/>
    <x v="0"/>
    <x v="1"/>
  </r>
  <r>
    <n v="4517384149"/>
    <n v="4455281"/>
    <s v="CENTIME TCM"/>
    <n v="6840"/>
    <n v="566"/>
    <n v="3871440"/>
    <x v="63"/>
    <d v="2022-05-12T00:00:00"/>
    <n v="32"/>
    <x v="1"/>
    <s v="SUPPLIER"/>
    <x v="2"/>
    <x v="0"/>
    <x v="0"/>
    <x v="2"/>
  </r>
  <r>
    <n v="4517363284"/>
    <n v="4335235"/>
    <s v="CENTIME TCM"/>
    <n v="450"/>
    <n v="679"/>
    <n v="305550"/>
    <x v="3"/>
    <d v="2022-05-12T00:00:00"/>
    <n v="-3"/>
    <x v="2"/>
    <m/>
    <x v="0"/>
    <x v="0"/>
    <x v="0"/>
    <x v="1"/>
  </r>
  <r>
    <n v="4517420933"/>
    <n v="2765851"/>
    <s v="CENTIME TCM"/>
    <n v="928"/>
    <n v="1330"/>
    <n v="1234240"/>
    <x v="3"/>
    <d v="2022-05-12T00:00:00"/>
    <n v="-3"/>
    <x v="2"/>
    <m/>
    <x v="0"/>
    <x v="0"/>
    <x v="0"/>
    <x v="1"/>
  </r>
  <r>
    <n v="4517892568"/>
    <n v="2779823"/>
    <s v="CENTIME TCM"/>
    <n v="5220"/>
    <n v="1437"/>
    <n v="7501140"/>
    <x v="3"/>
    <d v="2022-05-12T00:00:00"/>
    <n v="-3"/>
    <x v="2"/>
    <m/>
    <x v="0"/>
    <x v="0"/>
    <x v="0"/>
    <x v="1"/>
  </r>
  <r>
    <n v="4517889814"/>
    <n v="4455280"/>
    <s v="CENTIME : INDIA"/>
    <n v="270"/>
    <n v="807"/>
    <n v="217890"/>
    <x v="5"/>
    <d v="2022-05-12T00:00:00"/>
    <n v="0"/>
    <x v="3"/>
    <m/>
    <x v="0"/>
    <x v="0"/>
    <x v="0"/>
    <x v="1"/>
  </r>
  <r>
    <n v="4517176385"/>
    <n v="2778106"/>
    <s v="CENTIME : THAILAND"/>
    <n v="24"/>
    <n v="677"/>
    <n v="16248"/>
    <x v="5"/>
    <d v="2022-05-12T00:00:00"/>
    <n v="0"/>
    <x v="3"/>
    <m/>
    <x v="0"/>
    <x v="0"/>
    <x v="0"/>
    <x v="1"/>
  </r>
  <r>
    <n v="4516953782"/>
    <n v="4333116"/>
    <s v="CENTIME BOSTT OCEAN INDIEN"/>
    <n v="147"/>
    <n v="1158"/>
    <n v="170226"/>
    <x v="5"/>
    <d v="2022-05-12T00:00:00"/>
    <n v="0"/>
    <x v="3"/>
    <m/>
    <x v="0"/>
    <x v="0"/>
    <x v="0"/>
    <x v="1"/>
  </r>
  <r>
    <n v="4517416589"/>
    <n v="2778179"/>
    <s v="CENTIME TCM"/>
    <n v="720"/>
    <n v="1072"/>
    <n v="771840"/>
    <x v="3"/>
    <d v="2022-05-12T00:00:00"/>
    <n v="-3"/>
    <x v="2"/>
    <m/>
    <x v="0"/>
    <x v="0"/>
    <x v="0"/>
    <x v="1"/>
  </r>
  <r>
    <n v="4516973316"/>
    <n v="2765851"/>
    <s v="CENTIME BOSTT OCEAN INDIEN"/>
    <n v="80"/>
    <n v="1085"/>
    <n v="86800"/>
    <x v="5"/>
    <d v="2022-05-12T00:00:00"/>
    <n v="0"/>
    <x v="3"/>
    <m/>
    <x v="0"/>
    <x v="0"/>
    <x v="0"/>
    <x v="1"/>
  </r>
  <r>
    <n v="4517367579"/>
    <n v="4455280"/>
    <s v="CENTIME TCM"/>
    <n v="720"/>
    <n v="1438"/>
    <n v="1035360"/>
    <x v="3"/>
    <d v="2022-05-12T00:00:00"/>
    <n v="-3"/>
    <x v="2"/>
    <m/>
    <x v="0"/>
    <x v="0"/>
    <x v="0"/>
    <x v="1"/>
  </r>
  <r>
    <n v="4517368537"/>
    <n v="4013293"/>
    <s v="CENTIME TCM"/>
    <n v="120"/>
    <n v="1288"/>
    <n v="154560"/>
    <x v="3"/>
    <d v="2022-05-12T00:00:00"/>
    <n v="-3"/>
    <x v="2"/>
    <m/>
    <x v="0"/>
    <x v="0"/>
    <x v="0"/>
    <x v="1"/>
  </r>
  <r>
    <n v="4517362921"/>
    <n v="4454506"/>
    <s v="CENTIME TCM"/>
    <n v="270"/>
    <n v="1498"/>
    <n v="404460"/>
    <x v="40"/>
    <d v="2022-05-12T00:00:00"/>
    <n v="11"/>
    <x v="1"/>
    <s v="SUPPLIER"/>
    <x v="2"/>
    <x v="0"/>
    <x v="0"/>
    <x v="1"/>
  </r>
  <r>
    <n v="4517360512"/>
    <n v="2663481"/>
    <s v="CENTIME TCM"/>
    <n v="2430"/>
    <n v="1448"/>
    <n v="3518640"/>
    <x v="3"/>
    <d v="2022-05-12T00:00:00"/>
    <n v="-3"/>
    <x v="2"/>
    <m/>
    <x v="0"/>
    <x v="0"/>
    <x v="0"/>
    <x v="1"/>
  </r>
  <r>
    <n v="4517942429"/>
    <n v="2725582"/>
    <s v="BOOST AC"/>
    <n v="750"/>
    <n v="579"/>
    <n v="434250"/>
    <x v="3"/>
    <d v="2022-05-13T00:00:00"/>
    <n v="-4"/>
    <x v="2"/>
    <m/>
    <x v="0"/>
    <x v="0"/>
    <x v="0"/>
    <x v="1"/>
  </r>
  <r>
    <n v="4517427993"/>
    <n v="4455281"/>
    <s v="CENTIME : COLOMBIA"/>
    <n v="540"/>
    <n v="1098"/>
    <n v="592920"/>
    <x v="61"/>
    <d v="2022-05-13T00:00:00"/>
    <n v="34"/>
    <x v="0"/>
    <s v="OTHER"/>
    <x v="0"/>
    <x v="0"/>
    <x v="0"/>
    <x v="2"/>
  </r>
  <r>
    <n v="4516576965"/>
    <n v="2963896"/>
    <s v="BOOST AC"/>
    <n v="36"/>
    <n v="1315"/>
    <n v="47340"/>
    <x v="3"/>
    <d v="2022-05-15T00:00:00"/>
    <n v="-6"/>
    <x v="2"/>
    <m/>
    <x v="0"/>
    <x v="0"/>
    <x v="0"/>
    <x v="1"/>
  </r>
  <r>
    <n v="4517499613"/>
    <n v="4455281"/>
    <s v="CENTIME MEXICO"/>
    <n v="450"/>
    <n v="1254"/>
    <n v="564300"/>
    <x v="59"/>
    <d v="2022-05-15T00:00:00"/>
    <n v="85"/>
    <x v="1"/>
    <s v="SUPPLIER"/>
    <x v="2"/>
    <x v="0"/>
    <x v="3"/>
    <x v="7"/>
  </r>
  <r>
    <n v="4517420927"/>
    <n v="2899634"/>
    <s v="CENTIME : TURQUIE"/>
    <n v="320"/>
    <n v="543"/>
    <n v="173760"/>
    <x v="7"/>
    <d v="2022-05-16T00:00:00"/>
    <n v="0"/>
    <x v="3"/>
    <m/>
    <x v="0"/>
    <x v="0"/>
    <x v="0"/>
    <x v="1"/>
  </r>
  <r>
    <n v="4517421916"/>
    <n v="2989761"/>
    <s v="CENTIME : TURQUIE"/>
    <n v="320"/>
    <n v="1014"/>
    <n v="324480"/>
    <x v="7"/>
    <d v="2022-05-16T00:00:00"/>
    <n v="0"/>
    <x v="3"/>
    <m/>
    <x v="0"/>
    <x v="0"/>
    <x v="0"/>
    <x v="1"/>
  </r>
  <r>
    <n v="4517352460"/>
    <n v="2899631"/>
    <s v="CENTIME TCM"/>
    <n v="320"/>
    <n v="668"/>
    <n v="213760"/>
    <x v="7"/>
    <d v="2022-05-16T00:00:00"/>
    <n v="0"/>
    <x v="3"/>
    <m/>
    <x v="0"/>
    <x v="0"/>
    <x v="0"/>
    <x v="1"/>
  </r>
  <r>
    <n v="4517376368"/>
    <n v="2989761"/>
    <s v="CENTIME TCM"/>
    <n v="960"/>
    <n v="308"/>
    <n v="295680"/>
    <x v="7"/>
    <d v="2022-05-16T00:00:00"/>
    <n v="0"/>
    <x v="3"/>
    <m/>
    <x v="0"/>
    <x v="0"/>
    <x v="0"/>
    <x v="1"/>
  </r>
  <r>
    <n v="4517378379"/>
    <n v="2899634"/>
    <s v="CENTIME TCM"/>
    <n v="320"/>
    <n v="860"/>
    <n v="275200"/>
    <x v="7"/>
    <d v="2022-05-16T00:00:00"/>
    <n v="0"/>
    <x v="3"/>
    <m/>
    <x v="0"/>
    <x v="0"/>
    <x v="0"/>
    <x v="1"/>
  </r>
  <r>
    <n v="4517384398"/>
    <n v="4451134"/>
    <s v="CENTIME : TURQUIE"/>
    <n v="44"/>
    <n v="773"/>
    <n v="34012"/>
    <x v="7"/>
    <d v="2022-05-16T00:00:00"/>
    <n v="0"/>
    <x v="3"/>
    <m/>
    <x v="0"/>
    <x v="0"/>
    <x v="0"/>
    <x v="1"/>
  </r>
  <r>
    <n v="4517403888"/>
    <n v="4334436"/>
    <s v="CENTIME : TURQUIE"/>
    <n v="240"/>
    <n v="1052"/>
    <n v="252480"/>
    <x v="7"/>
    <d v="2022-05-16T00:00:00"/>
    <n v="0"/>
    <x v="3"/>
    <m/>
    <x v="0"/>
    <x v="0"/>
    <x v="0"/>
    <x v="1"/>
  </r>
  <r>
    <n v="4517407217"/>
    <n v="4451121"/>
    <s v="CENTIME : TURQUIE"/>
    <n v="120"/>
    <n v="975"/>
    <n v="117000"/>
    <x v="7"/>
    <d v="2022-05-16T00:00:00"/>
    <n v="0"/>
    <x v="3"/>
    <m/>
    <x v="0"/>
    <x v="0"/>
    <x v="0"/>
    <x v="1"/>
  </r>
  <r>
    <n v="4517407628"/>
    <n v="2899475"/>
    <s v="CENTIME : TURQUIE"/>
    <n v="100"/>
    <n v="700"/>
    <n v="70000"/>
    <x v="6"/>
    <d v="2022-05-16T00:00:00"/>
    <n v="21"/>
    <x v="1"/>
    <s v="SUPPLIER"/>
    <x v="3"/>
    <x v="0"/>
    <x v="0"/>
    <x v="2"/>
  </r>
  <r>
    <n v="4517813271"/>
    <n v="2899478"/>
    <s v="CENTIME : TURQUIE"/>
    <n v="100"/>
    <n v="694"/>
    <n v="69400"/>
    <x v="7"/>
    <d v="2022-05-16T00:00:00"/>
    <n v="0"/>
    <x v="3"/>
    <m/>
    <x v="0"/>
    <x v="0"/>
    <x v="0"/>
    <x v="1"/>
  </r>
  <r>
    <n v="4517358241"/>
    <n v="4451121"/>
    <s v="CENTIME TCM"/>
    <n v="670"/>
    <n v="856"/>
    <n v="573520"/>
    <x v="7"/>
    <d v="2022-05-16T00:00:00"/>
    <n v="0"/>
    <x v="3"/>
    <m/>
    <x v="0"/>
    <x v="0"/>
    <x v="0"/>
    <x v="1"/>
  </r>
  <r>
    <n v="4517372561"/>
    <n v="2899475"/>
    <s v="CENTIME TCM"/>
    <n v="1400"/>
    <n v="1462"/>
    <n v="2046800"/>
    <x v="63"/>
    <d v="2022-05-16T00:00:00"/>
    <n v="28"/>
    <x v="1"/>
    <s v="SUPPLIER"/>
    <x v="3"/>
    <x v="0"/>
    <x v="0"/>
    <x v="2"/>
  </r>
  <r>
    <n v="4517374238"/>
    <n v="2899478"/>
    <s v="CENTIME TCM"/>
    <n v="300"/>
    <n v="1104"/>
    <n v="331200"/>
    <x v="7"/>
    <d v="2022-05-16T00:00:00"/>
    <n v="0"/>
    <x v="3"/>
    <m/>
    <x v="0"/>
    <x v="0"/>
    <x v="0"/>
    <x v="1"/>
  </r>
  <r>
    <n v="4517531405"/>
    <n v="4334436"/>
    <s v="CENTIME TCM"/>
    <n v="3072"/>
    <n v="385"/>
    <n v="1182720"/>
    <x v="7"/>
    <d v="2022-05-16T00:00:00"/>
    <n v="0"/>
    <x v="3"/>
    <m/>
    <x v="0"/>
    <x v="0"/>
    <x v="0"/>
    <x v="1"/>
  </r>
  <r>
    <n v="4517531406"/>
    <n v="4334436"/>
    <s v="CENTIME TCM"/>
    <n v="960"/>
    <n v="1197"/>
    <n v="1149120"/>
    <x v="7"/>
    <d v="2022-05-16T00:00:00"/>
    <n v="0"/>
    <x v="3"/>
    <m/>
    <x v="0"/>
    <x v="0"/>
    <x v="0"/>
    <x v="1"/>
  </r>
  <r>
    <n v="4517571271"/>
    <n v="4451121"/>
    <s v="CENTIME TCM"/>
    <n v="2620"/>
    <n v="1293"/>
    <n v="3387660"/>
    <x v="7"/>
    <d v="2022-05-16T00:00:00"/>
    <n v="0"/>
    <x v="3"/>
    <m/>
    <x v="0"/>
    <x v="0"/>
    <x v="0"/>
    <x v="1"/>
  </r>
  <r>
    <n v="4517804590"/>
    <n v="4228041"/>
    <s v="CENTIME TCM"/>
    <n v="2070"/>
    <n v="461"/>
    <n v="954270"/>
    <x v="7"/>
    <d v="2022-05-16T00:00:00"/>
    <n v="0"/>
    <x v="3"/>
    <m/>
    <x v="0"/>
    <x v="0"/>
    <x v="0"/>
    <x v="1"/>
  </r>
  <r>
    <n v="4517813593"/>
    <n v="4228041"/>
    <s v="CENTIME TCM"/>
    <n v="15000"/>
    <n v="955"/>
    <n v="14325000"/>
    <x v="65"/>
    <d v="2022-05-16T00:00:00"/>
    <n v="49"/>
    <x v="1"/>
    <s v="SUPPLIER"/>
    <x v="3"/>
    <x v="0"/>
    <x v="3"/>
    <x v="9"/>
  </r>
  <r>
    <n v="4517898707"/>
    <n v="2899475"/>
    <s v="CENTIME TCM"/>
    <n v="300"/>
    <n v="1107"/>
    <n v="332100"/>
    <x v="63"/>
    <d v="2022-05-16T00:00:00"/>
    <n v="28"/>
    <x v="1"/>
    <s v="SUPPLIER"/>
    <x v="3"/>
    <x v="0"/>
    <x v="0"/>
    <x v="2"/>
  </r>
  <r>
    <n v="5501237268"/>
    <n v="2899945"/>
    <s v="CENTIME: BRESIL"/>
    <n v="48"/>
    <n v="395"/>
    <n v="18960"/>
    <x v="4"/>
    <d v="2022-05-16T00:00:00"/>
    <n v="14"/>
    <x v="1"/>
    <s v="SUPPLIER"/>
    <x v="3"/>
    <x v="0"/>
    <x v="0"/>
    <x v="1"/>
  </r>
  <r>
    <n v="5501234124"/>
    <n v="2899945"/>
    <s v="CENTIME: BRESIL"/>
    <n v="48"/>
    <n v="1485"/>
    <n v="71280"/>
    <x v="4"/>
    <d v="2022-05-16T00:00:00"/>
    <n v="14"/>
    <x v="1"/>
    <s v="SUPPLIER"/>
    <x v="3"/>
    <x v="0"/>
    <x v="0"/>
    <x v="1"/>
  </r>
  <r>
    <n v="4517894762"/>
    <n v="2989761"/>
    <s v="CENTIME : TURQUIE"/>
    <n v="320"/>
    <n v="571"/>
    <n v="182720"/>
    <x v="7"/>
    <d v="2022-05-16T00:00:00"/>
    <n v="0"/>
    <x v="3"/>
    <m/>
    <x v="0"/>
    <x v="0"/>
    <x v="0"/>
    <x v="1"/>
  </r>
  <r>
    <n v="4517976173"/>
    <n v="2899635"/>
    <s v="CENTIME : TURQUIE"/>
    <n v="1920"/>
    <n v="1188"/>
    <n v="2280960"/>
    <x v="7"/>
    <d v="2022-05-16T00:00:00"/>
    <n v="0"/>
    <x v="3"/>
    <m/>
    <x v="0"/>
    <x v="0"/>
    <x v="0"/>
    <x v="1"/>
  </r>
  <r>
    <n v="4517978671"/>
    <n v="2903183"/>
    <s v="CENTIME : TURQUIE"/>
    <n v="60"/>
    <n v="724"/>
    <n v="43440"/>
    <x v="7"/>
    <d v="2022-05-16T00:00:00"/>
    <n v="0"/>
    <x v="3"/>
    <m/>
    <x v="0"/>
    <x v="0"/>
    <x v="0"/>
    <x v="1"/>
  </r>
  <r>
    <n v="881946320"/>
    <n v="4228041"/>
    <s v="CENTIME TCM"/>
    <n v="7500"/>
    <n v="409"/>
    <n v="3067500"/>
    <x v="65"/>
    <d v="2022-05-16T00:00:00"/>
    <n v="49"/>
    <x v="1"/>
    <s v="SUPPLIER"/>
    <x v="3"/>
    <x v="0"/>
    <x v="3"/>
    <x v="9"/>
  </r>
  <r>
    <n v="4517855127"/>
    <n v="2461389"/>
    <s v="CENTIME TCM"/>
    <n v="2200"/>
    <n v="1149"/>
    <n v="2527800"/>
    <x v="7"/>
    <d v="2022-05-16T00:00:00"/>
    <n v="0"/>
    <x v="3"/>
    <m/>
    <x v="0"/>
    <x v="0"/>
    <x v="0"/>
    <x v="1"/>
  </r>
  <r>
    <n v="4517895114"/>
    <n v="2461389"/>
    <s v="CENTIME TCM"/>
    <n v="800"/>
    <n v="557"/>
    <n v="445600"/>
    <x v="7"/>
    <d v="2022-05-16T00:00:00"/>
    <n v="0"/>
    <x v="3"/>
    <m/>
    <x v="0"/>
    <x v="0"/>
    <x v="0"/>
    <x v="1"/>
  </r>
  <r>
    <n v="4516526066"/>
    <n v="4327058"/>
    <s v="BOOST AC"/>
    <n v="44"/>
    <n v="381"/>
    <n v="16764"/>
    <x v="6"/>
    <d v="2022-05-16T00:00:00"/>
    <n v="21"/>
    <x v="0"/>
    <s v="OTHER"/>
    <x v="0"/>
    <x v="0"/>
    <x v="0"/>
    <x v="2"/>
  </r>
  <r>
    <n v="4516495354"/>
    <n v="2467687"/>
    <s v="BOOST AC"/>
    <n v="165"/>
    <n v="489"/>
    <n v="80685"/>
    <x v="3"/>
    <d v="2022-05-16T00:00:00"/>
    <n v="-7"/>
    <x v="2"/>
    <m/>
    <x v="0"/>
    <x v="0"/>
    <x v="0"/>
    <x v="1"/>
  </r>
  <r>
    <n v="4516527649"/>
    <n v="2758193"/>
    <s v="BOOST AC"/>
    <n v="114"/>
    <n v="1452"/>
    <n v="165528"/>
    <x v="40"/>
    <d v="2022-05-16T00:00:00"/>
    <n v="7"/>
    <x v="0"/>
    <s v="OTHER"/>
    <x v="0"/>
    <x v="0"/>
    <x v="0"/>
    <x v="1"/>
  </r>
  <r>
    <n v="4517731523"/>
    <n v="2758193"/>
    <s v="CENTIME : TURQUIE"/>
    <n v="45"/>
    <n v="1182"/>
    <n v="53190"/>
    <x v="7"/>
    <d v="2022-05-16T00:00:00"/>
    <n v="0"/>
    <x v="3"/>
    <m/>
    <x v="0"/>
    <x v="0"/>
    <x v="0"/>
    <x v="1"/>
  </r>
  <r>
    <n v="4517733837"/>
    <n v="2758193"/>
    <s v="CENTIME : TURQUIE"/>
    <n v="9"/>
    <n v="478"/>
    <n v="4302"/>
    <x v="7"/>
    <d v="2022-05-16T00:00:00"/>
    <n v="0"/>
    <x v="3"/>
    <m/>
    <x v="0"/>
    <x v="0"/>
    <x v="0"/>
    <x v="1"/>
  </r>
  <r>
    <n v="4517073685"/>
    <n v="4327106"/>
    <s v="CENTIME INDONESIA"/>
    <n v="90"/>
    <n v="598"/>
    <n v="53820"/>
    <x v="63"/>
    <d v="2022-05-16T00:00:00"/>
    <n v="28"/>
    <x v="0"/>
    <s v="OTHER"/>
    <x v="0"/>
    <x v="0"/>
    <x v="0"/>
    <x v="2"/>
  </r>
  <r>
    <n v="4517054939"/>
    <n v="4327058"/>
    <s v="CENTIME INDONESIA"/>
    <n v="200"/>
    <n v="670"/>
    <n v="134000"/>
    <x v="66"/>
    <d v="2022-05-16T00:00:00"/>
    <n v="25"/>
    <x v="0"/>
    <s v="OTHER"/>
    <x v="0"/>
    <x v="0"/>
    <x v="0"/>
    <x v="2"/>
  </r>
  <r>
    <n v="4516527355"/>
    <n v="4271870"/>
    <s v="BOOST AC"/>
    <n v="40"/>
    <n v="717"/>
    <n v="28680"/>
    <x v="6"/>
    <d v="2022-05-16T00:00:00"/>
    <n v="21"/>
    <x v="0"/>
    <s v="OTHER"/>
    <x v="0"/>
    <x v="0"/>
    <x v="0"/>
    <x v="2"/>
  </r>
  <r>
    <n v="4517076203"/>
    <n v="4327058"/>
    <s v="CENTIME INDONESIA"/>
    <n v="100"/>
    <n v="1349"/>
    <n v="134900"/>
    <x v="66"/>
    <d v="2022-05-16T00:00:00"/>
    <n v="25"/>
    <x v="0"/>
    <s v="OTHER"/>
    <x v="0"/>
    <x v="0"/>
    <x v="0"/>
    <x v="2"/>
  </r>
  <r>
    <n v="4517963628"/>
    <n v="2758193"/>
    <s v="CENTIME : TURQUIE"/>
    <n v="192"/>
    <n v="725"/>
    <n v="139200"/>
    <x v="7"/>
    <d v="2022-05-16T00:00:00"/>
    <n v="0"/>
    <x v="3"/>
    <m/>
    <x v="0"/>
    <x v="0"/>
    <x v="0"/>
    <x v="1"/>
  </r>
  <r>
    <n v="4516532238"/>
    <n v="2958114"/>
    <s v="BOOST AC"/>
    <n v="54"/>
    <n v="361"/>
    <n v="19494"/>
    <x v="7"/>
    <d v="2022-05-16T00:00:00"/>
    <n v="0"/>
    <x v="3"/>
    <m/>
    <x v="0"/>
    <x v="0"/>
    <x v="0"/>
    <x v="1"/>
  </r>
  <r>
    <n v="4517888078"/>
    <n v="2752324"/>
    <s v="CENTIME TCM"/>
    <n v="354"/>
    <n v="593"/>
    <n v="209922"/>
    <x v="7"/>
    <d v="2022-05-16T00:00:00"/>
    <n v="0"/>
    <x v="3"/>
    <m/>
    <x v="0"/>
    <x v="0"/>
    <x v="0"/>
    <x v="1"/>
  </r>
  <r>
    <n v="4517897746"/>
    <n v="4492204"/>
    <s v="CENTIME TCM"/>
    <n v="1980"/>
    <n v="517"/>
    <n v="1023660"/>
    <x v="7"/>
    <d v="2022-05-16T00:00:00"/>
    <n v="0"/>
    <x v="3"/>
    <m/>
    <x v="0"/>
    <x v="0"/>
    <x v="0"/>
    <x v="1"/>
  </r>
  <r>
    <n v="4517800018"/>
    <n v="2778106"/>
    <s v="CENTIME TCM"/>
    <n v="1608"/>
    <n v="839"/>
    <n v="1349112"/>
    <x v="7"/>
    <d v="2022-05-16T00:00:00"/>
    <n v="0"/>
    <x v="3"/>
    <m/>
    <x v="0"/>
    <x v="0"/>
    <x v="0"/>
    <x v="1"/>
  </r>
  <r>
    <n v="4517349490"/>
    <n v="4455280"/>
    <s v="CENTIME TCM"/>
    <n v="540"/>
    <n v="614"/>
    <n v="331560"/>
    <x v="7"/>
    <d v="2022-05-16T00:00:00"/>
    <n v="0"/>
    <x v="3"/>
    <m/>
    <x v="0"/>
    <x v="0"/>
    <x v="0"/>
    <x v="1"/>
  </r>
  <r>
    <n v="4517681089"/>
    <n v="4333113"/>
    <s v="CENTIME : TURQUIE"/>
    <n v="861"/>
    <n v="608"/>
    <n v="523488"/>
    <x v="59"/>
    <d v="2022-05-16T00:00:00"/>
    <n v="84"/>
    <x v="1"/>
    <s v="SUPPLIER"/>
    <x v="2"/>
    <x v="0"/>
    <x v="3"/>
    <x v="7"/>
  </r>
  <r>
    <n v="4517814338"/>
    <n v="4013305"/>
    <s v="CENTIME TCM"/>
    <n v="672"/>
    <n v="1256"/>
    <n v="844032"/>
    <x v="7"/>
    <d v="2022-05-16T00:00:00"/>
    <n v="0"/>
    <x v="3"/>
    <m/>
    <x v="0"/>
    <x v="0"/>
    <x v="0"/>
    <x v="1"/>
  </r>
  <r>
    <n v="4517353685"/>
    <n v="4287388"/>
    <s v="CENTIME TCM"/>
    <n v="96"/>
    <n v="493"/>
    <n v="47328"/>
    <x v="7"/>
    <d v="2022-05-16T00:00:00"/>
    <n v="0"/>
    <x v="3"/>
    <m/>
    <x v="0"/>
    <x v="0"/>
    <x v="0"/>
    <x v="1"/>
  </r>
  <r>
    <n v="4517289584"/>
    <n v="2779823"/>
    <s v="CENTIME TCM"/>
    <n v="1380"/>
    <n v="1430"/>
    <n v="1973400"/>
    <x v="7"/>
    <d v="2022-05-16T00:00:00"/>
    <n v="0"/>
    <x v="3"/>
    <m/>
    <x v="0"/>
    <x v="0"/>
    <x v="0"/>
    <x v="1"/>
  </r>
  <r>
    <n v="4517623479"/>
    <n v="4333116"/>
    <s v="CENTIME : TURQUIE"/>
    <n v="2793"/>
    <n v="1034"/>
    <n v="2887962"/>
    <x v="7"/>
    <d v="2022-05-16T00:00:00"/>
    <n v="0"/>
    <x v="3"/>
    <m/>
    <x v="0"/>
    <x v="0"/>
    <x v="0"/>
    <x v="1"/>
  </r>
  <r>
    <n v="4517800015"/>
    <n v="4454507"/>
    <s v="CENTIME TCM"/>
    <n v="990"/>
    <n v="1177"/>
    <n v="1165230"/>
    <x v="35"/>
    <d v="2022-05-16T00:00:00"/>
    <n v="42"/>
    <x v="0"/>
    <s v="OTHER"/>
    <x v="0"/>
    <x v="0"/>
    <x v="0"/>
    <x v="2"/>
  </r>
  <r>
    <n v="4517650057"/>
    <n v="2487053"/>
    <s v="CENTIME TCM"/>
    <n v="1800"/>
    <n v="799"/>
    <n v="1438200"/>
    <x v="7"/>
    <d v="2022-05-16T00:00:00"/>
    <n v="0"/>
    <x v="3"/>
    <m/>
    <x v="0"/>
    <x v="0"/>
    <x v="0"/>
    <x v="1"/>
  </r>
  <r>
    <n v="5501242956"/>
    <n v="2765851"/>
    <s v="CENTIME: BRESIL"/>
    <n v="208"/>
    <n v="1263"/>
    <n v="262704"/>
    <x v="4"/>
    <d v="2022-05-16T00:00:00"/>
    <n v="14"/>
    <x v="1"/>
    <s v="SUPPLIER"/>
    <x v="3"/>
    <x v="0"/>
    <x v="0"/>
    <x v="1"/>
  </r>
  <r>
    <n v="4517317836"/>
    <n v="4333116"/>
    <s v="CENTIME TCM"/>
    <n v="21"/>
    <n v="1400"/>
    <n v="29400"/>
    <x v="7"/>
    <d v="2022-05-16T00:00:00"/>
    <n v="0"/>
    <x v="3"/>
    <m/>
    <x v="0"/>
    <x v="0"/>
    <x v="0"/>
    <x v="1"/>
  </r>
  <r>
    <n v="4517704327"/>
    <n v="4013297"/>
    <s v="CENTIME TCM"/>
    <n v="5055"/>
    <n v="421"/>
    <n v="2128155"/>
    <x v="7"/>
    <d v="2022-05-16T00:00:00"/>
    <n v="0"/>
    <x v="3"/>
    <m/>
    <x v="0"/>
    <x v="0"/>
    <x v="0"/>
    <x v="1"/>
  </r>
  <r>
    <n v="4517382012"/>
    <n v="4333116"/>
    <s v="CENTIME TCM"/>
    <n v="1365"/>
    <n v="1219"/>
    <n v="1663935"/>
    <x v="7"/>
    <d v="2022-05-16T00:00:00"/>
    <n v="0"/>
    <x v="3"/>
    <m/>
    <x v="0"/>
    <x v="0"/>
    <x v="0"/>
    <x v="1"/>
  </r>
  <r>
    <n v="4517704320"/>
    <n v="2663481"/>
    <s v="CENTIME TCM"/>
    <n v="5670"/>
    <n v="509"/>
    <n v="2886030"/>
    <x v="7"/>
    <d v="2022-05-16T00:00:00"/>
    <n v="0"/>
    <x v="3"/>
    <m/>
    <x v="0"/>
    <x v="0"/>
    <x v="0"/>
    <x v="1"/>
  </r>
  <r>
    <n v="4517800017"/>
    <n v="4454507"/>
    <s v="CENTIME TCM"/>
    <n v="990"/>
    <n v="406"/>
    <n v="401940"/>
    <x v="59"/>
    <d v="2022-05-16T00:00:00"/>
    <n v="84"/>
    <x v="0"/>
    <s v="OTHER"/>
    <x v="0"/>
    <x v="0"/>
    <x v="3"/>
    <x v="7"/>
  </r>
  <r>
    <n v="4517881638"/>
    <n v="2765851"/>
    <s v="CENTIME TCM"/>
    <n v="960"/>
    <n v="1442"/>
    <n v="1384320"/>
    <x v="7"/>
    <d v="2022-05-16T00:00:00"/>
    <n v="0"/>
    <x v="3"/>
    <m/>
    <x v="0"/>
    <x v="0"/>
    <x v="0"/>
    <x v="1"/>
  </r>
  <r>
    <n v="4517267780"/>
    <n v="2663481"/>
    <s v="CENTIME TCM"/>
    <n v="810"/>
    <n v="882"/>
    <n v="714420"/>
    <x v="7"/>
    <d v="2022-05-16T00:00:00"/>
    <n v="0"/>
    <x v="3"/>
    <m/>
    <x v="0"/>
    <x v="0"/>
    <x v="0"/>
    <x v="1"/>
  </r>
  <r>
    <n v="4517355573"/>
    <n v="2487061"/>
    <s v="CENTIME TCM"/>
    <n v="2970"/>
    <n v="890"/>
    <n v="2643300"/>
    <x v="40"/>
    <d v="2022-05-16T00:00:00"/>
    <n v="7"/>
    <x v="1"/>
    <s v="SUPPLIER"/>
    <x v="2"/>
    <x v="0"/>
    <x v="0"/>
    <x v="1"/>
  </r>
  <r>
    <n v="4517898198"/>
    <n v="2487061"/>
    <s v="CENTIME TCM"/>
    <n v="2250"/>
    <n v="403"/>
    <n v="906750"/>
    <x v="40"/>
    <d v="2022-05-16T00:00:00"/>
    <n v="7"/>
    <x v="1"/>
    <s v="SUPPLIER"/>
    <x v="3"/>
    <x v="0"/>
    <x v="0"/>
    <x v="1"/>
  </r>
  <r>
    <n v="5501241766"/>
    <n v="4335235"/>
    <s v="CENTIME: BRESIL"/>
    <n v="240"/>
    <n v="630"/>
    <n v="151200"/>
    <x v="4"/>
    <d v="2022-05-16T00:00:00"/>
    <n v="14"/>
    <x v="1"/>
    <s v="SUPPLIER"/>
    <x v="3"/>
    <x v="0"/>
    <x v="0"/>
    <x v="1"/>
  </r>
  <r>
    <n v="4517361711"/>
    <n v="2779817"/>
    <s v="CENTIME TCM"/>
    <n v="1980"/>
    <n v="1416"/>
    <n v="2803680"/>
    <x v="4"/>
    <d v="2022-05-16T00:00:00"/>
    <n v="14"/>
    <x v="1"/>
    <s v="SUPPLIER"/>
    <x v="3"/>
    <x v="0"/>
    <x v="0"/>
    <x v="1"/>
  </r>
  <r>
    <n v="4516961420"/>
    <n v="4333115"/>
    <s v="CENTIME TCM"/>
    <n v="7665"/>
    <n v="330"/>
    <n v="2529450"/>
    <x v="50"/>
    <d v="2022-05-16T00:00:00"/>
    <n v="35"/>
    <x v="1"/>
    <s v="SUPPLIER"/>
    <x v="2"/>
    <x v="0"/>
    <x v="0"/>
    <x v="2"/>
  </r>
  <r>
    <n v="4517258082"/>
    <n v="2778106"/>
    <s v="CENTIME TCM"/>
    <n v="276"/>
    <n v="651"/>
    <n v="179676"/>
    <x v="7"/>
    <d v="2022-05-16T00:00:00"/>
    <n v="0"/>
    <x v="3"/>
    <m/>
    <x v="0"/>
    <x v="0"/>
    <x v="0"/>
    <x v="1"/>
  </r>
  <r>
    <n v="4517283618"/>
    <n v="4013293"/>
    <s v="CENTIME TCM"/>
    <n v="30"/>
    <n v="1319"/>
    <n v="39570"/>
    <x v="7"/>
    <d v="2022-05-16T00:00:00"/>
    <n v="0"/>
    <x v="3"/>
    <m/>
    <x v="0"/>
    <x v="0"/>
    <x v="0"/>
    <x v="1"/>
  </r>
  <r>
    <n v="4517280568"/>
    <n v="4455906"/>
    <s v="CENTIME TCM"/>
    <n v="240"/>
    <n v="879"/>
    <n v="210960"/>
    <x v="7"/>
    <d v="2022-05-16T00:00:00"/>
    <n v="0"/>
    <x v="3"/>
    <m/>
    <x v="0"/>
    <x v="0"/>
    <x v="0"/>
    <x v="1"/>
  </r>
  <r>
    <n v="4517927957"/>
    <n v="2487053"/>
    <s v="CENTIME TCM"/>
    <n v="1980"/>
    <n v="389"/>
    <n v="770220"/>
    <x v="7"/>
    <d v="2022-05-16T00:00:00"/>
    <n v="0"/>
    <x v="3"/>
    <m/>
    <x v="0"/>
    <x v="0"/>
    <x v="0"/>
    <x v="1"/>
  </r>
  <r>
    <n v="4517392871"/>
    <n v="4663418"/>
    <s v="CENTIME TCM"/>
    <n v="120000"/>
    <n v="971"/>
    <n v="116520000"/>
    <x v="67"/>
    <d v="2022-05-16T00:00:00"/>
    <n v="-6"/>
    <x v="2"/>
    <m/>
    <x v="0"/>
    <x v="0"/>
    <x v="0"/>
    <x v="1"/>
  </r>
  <r>
    <n v="4517318529"/>
    <n v="2779823"/>
    <s v="CENTIME TCM"/>
    <n v="5490"/>
    <n v="765"/>
    <n v="4199850"/>
    <x v="7"/>
    <d v="2022-05-16T00:00:00"/>
    <n v="0"/>
    <x v="3"/>
    <m/>
    <x v="0"/>
    <x v="0"/>
    <x v="0"/>
    <x v="1"/>
  </r>
  <r>
    <n v="4517710893"/>
    <n v="2487053"/>
    <s v="BOOST AC"/>
    <n v="5220"/>
    <n v="1154"/>
    <n v="6023880"/>
    <x v="3"/>
    <d v="2022-05-16T00:00:00"/>
    <n v="-7"/>
    <x v="2"/>
    <m/>
    <x v="0"/>
    <x v="0"/>
    <x v="0"/>
    <x v="1"/>
  </r>
  <r>
    <n v="4517972923"/>
    <n v="4333115"/>
    <s v="CENTIME TCM"/>
    <n v="19992"/>
    <n v="846"/>
    <n v="16913232"/>
    <x v="7"/>
    <d v="2022-05-16T00:00:00"/>
    <n v="0"/>
    <x v="3"/>
    <m/>
    <x v="0"/>
    <x v="0"/>
    <x v="0"/>
    <x v="1"/>
  </r>
  <r>
    <n v="4517511300"/>
    <n v="2779817"/>
    <s v="CENTIME TCM"/>
    <n v="1620"/>
    <n v="1373"/>
    <n v="2224260"/>
    <x v="50"/>
    <d v="2022-05-16T00:00:00"/>
    <n v="35"/>
    <x v="1"/>
    <s v="SUPPLIER"/>
    <x v="3"/>
    <x v="0"/>
    <x v="0"/>
    <x v="2"/>
  </r>
  <r>
    <n v="4517894697"/>
    <n v="4454507"/>
    <s v="CENTIME TCM"/>
    <n v="90"/>
    <n v="1205"/>
    <n v="108450"/>
    <x v="59"/>
    <d v="2022-05-16T00:00:00"/>
    <n v="84"/>
    <x v="0"/>
    <s v="OTHER"/>
    <x v="0"/>
    <x v="0"/>
    <x v="3"/>
    <x v="7"/>
  </r>
  <r>
    <n v="4517390441"/>
    <n v="4333114"/>
    <s v="CENTIME : TURQUIE"/>
    <n v="462"/>
    <n v="535"/>
    <n v="247170"/>
    <x v="59"/>
    <d v="2022-05-16T00:00:00"/>
    <n v="84"/>
    <x v="1"/>
    <s v="SUPPLIER"/>
    <x v="3"/>
    <x v="0"/>
    <x v="3"/>
    <x v="7"/>
  </r>
  <r>
    <n v="4517396947"/>
    <n v="2765851"/>
    <s v="CENTIME TCM"/>
    <n v="1504"/>
    <n v="701"/>
    <n v="1054304"/>
    <x v="7"/>
    <d v="2022-05-16T00:00:00"/>
    <n v="0"/>
    <x v="3"/>
    <m/>
    <x v="0"/>
    <x v="0"/>
    <x v="0"/>
    <x v="1"/>
  </r>
  <r>
    <n v="4517384371"/>
    <n v="4333113"/>
    <s v="CENTIME : TURQUIE"/>
    <n v="189"/>
    <n v="1307"/>
    <n v="247023"/>
    <x v="59"/>
    <d v="2022-05-16T00:00:00"/>
    <n v="84"/>
    <x v="1"/>
    <s v="SUPPLIER"/>
    <x v="3"/>
    <x v="0"/>
    <x v="3"/>
    <x v="7"/>
  </r>
  <r>
    <n v="4517285132"/>
    <n v="2487061"/>
    <s v="CENTIME TCM"/>
    <n v="720"/>
    <n v="938"/>
    <n v="675360"/>
    <x v="7"/>
    <d v="2022-05-16T00:00:00"/>
    <n v="0"/>
    <x v="3"/>
    <m/>
    <x v="0"/>
    <x v="0"/>
    <x v="0"/>
    <x v="1"/>
  </r>
  <r>
    <n v="4517355336"/>
    <n v="4335235"/>
    <s v="CENTIME TCM"/>
    <n v="360"/>
    <n v="378"/>
    <n v="136080"/>
    <x v="7"/>
    <d v="2022-05-16T00:00:00"/>
    <n v="0"/>
    <x v="3"/>
    <m/>
    <x v="0"/>
    <x v="0"/>
    <x v="0"/>
    <x v="1"/>
  </r>
  <r>
    <n v="4517277029"/>
    <n v="4455281"/>
    <s v="CENTIME TCM"/>
    <n v="630"/>
    <n v="1025"/>
    <n v="645750"/>
    <x v="63"/>
    <d v="2022-05-16T00:00:00"/>
    <n v="28"/>
    <x v="1"/>
    <s v="SUPPLIER"/>
    <x v="3"/>
    <x v="0"/>
    <x v="0"/>
    <x v="2"/>
  </r>
  <r>
    <n v="4517800022"/>
    <n v="4454507"/>
    <s v="CENTIME TCM"/>
    <n v="1170"/>
    <n v="1219"/>
    <n v="1426230"/>
    <x v="59"/>
    <d v="2022-05-16T00:00:00"/>
    <n v="84"/>
    <x v="0"/>
    <s v="OTHER"/>
    <x v="0"/>
    <x v="0"/>
    <x v="3"/>
    <x v="7"/>
  </r>
  <r>
    <n v="4517353051"/>
    <n v="4454507"/>
    <s v="CENTIME TCM"/>
    <n v="1440"/>
    <n v="502"/>
    <n v="722880"/>
    <x v="59"/>
    <d v="2022-05-16T00:00:00"/>
    <n v="84"/>
    <x v="0"/>
    <s v="OTHER"/>
    <x v="0"/>
    <x v="0"/>
    <x v="3"/>
    <x v="7"/>
  </r>
  <r>
    <n v="4516478463"/>
    <n v="2165271"/>
    <s v="CENTIME TCM"/>
    <n v="210"/>
    <n v="420"/>
    <n v="88200"/>
    <x v="31"/>
    <d v="2022-05-17T00:00:00"/>
    <n v="-19"/>
    <x v="2"/>
    <m/>
    <x v="0"/>
    <x v="0"/>
    <x v="0"/>
    <x v="0"/>
  </r>
  <r>
    <n v="4516304197"/>
    <n v="2165271"/>
    <s v="CENTIME TCM"/>
    <n v="335"/>
    <n v="1345"/>
    <n v="450575"/>
    <x v="2"/>
    <d v="2022-05-17T00:00:00"/>
    <n v="-15"/>
    <x v="2"/>
    <m/>
    <x v="0"/>
    <x v="0"/>
    <x v="0"/>
    <x v="1"/>
  </r>
  <r>
    <n v="4517969502"/>
    <n v="4327106"/>
    <s v="CENTIME TCM"/>
    <n v="1998"/>
    <n v="1089"/>
    <n v="2175822"/>
    <x v="44"/>
    <d v="2022-05-17T00:00:00"/>
    <n v="-12"/>
    <x v="2"/>
    <m/>
    <x v="0"/>
    <x v="0"/>
    <x v="0"/>
    <x v="1"/>
  </r>
  <r>
    <n v="5501183105"/>
    <n v="4335235"/>
    <s v="CENTIME: BRESIL"/>
    <n v="120"/>
    <n v="686"/>
    <n v="82320"/>
    <x v="4"/>
    <d v="2022-05-17T00:00:00"/>
    <n v="13"/>
    <x v="1"/>
    <s v="SUPPLIER"/>
    <x v="3"/>
    <x v="0"/>
    <x v="0"/>
    <x v="1"/>
  </r>
  <r>
    <n v="4516528194"/>
    <n v="2556834"/>
    <s v="BOOST AC"/>
    <n v="9"/>
    <n v="837"/>
    <n v="7533"/>
    <x v="3"/>
    <d v="2022-05-18T00:00:00"/>
    <n v="-9"/>
    <x v="2"/>
    <m/>
    <x v="0"/>
    <x v="0"/>
    <x v="0"/>
    <x v="1"/>
  </r>
  <r>
    <n v="4517050274"/>
    <n v="4271870"/>
    <s v="CENTIME BOSTT OCEAN INDIEN"/>
    <n v="20"/>
    <n v="888"/>
    <n v="17760"/>
    <x v="61"/>
    <d v="2022-05-18T00:00:00"/>
    <n v="29"/>
    <x v="0"/>
    <s v="OTHER"/>
    <x v="0"/>
    <x v="0"/>
    <x v="0"/>
    <x v="2"/>
  </r>
  <r>
    <n v="4517501070"/>
    <n v="2487061"/>
    <s v="CENTIME TCM"/>
    <n v="2610"/>
    <n v="1399"/>
    <n v="3651390"/>
    <x v="68"/>
    <d v="2022-05-18T00:00:00"/>
    <n v="1"/>
    <x v="3"/>
    <m/>
    <x v="0"/>
    <x v="0"/>
    <x v="0"/>
    <x v="1"/>
  </r>
  <r>
    <n v="4517344942"/>
    <n v="2899634"/>
    <s v="CENTIME TCM"/>
    <n v="640"/>
    <n v="867"/>
    <n v="554880"/>
    <x v="7"/>
    <d v="2022-05-19T00:00:00"/>
    <n v="-3"/>
    <x v="2"/>
    <m/>
    <x v="0"/>
    <x v="0"/>
    <x v="0"/>
    <x v="1"/>
  </r>
  <r>
    <n v="4517379803"/>
    <n v="2899631"/>
    <s v="CENTIME TCM"/>
    <n v="960"/>
    <n v="1355"/>
    <n v="1300800"/>
    <x v="7"/>
    <d v="2022-05-19T00:00:00"/>
    <n v="-3"/>
    <x v="2"/>
    <m/>
    <x v="0"/>
    <x v="0"/>
    <x v="0"/>
    <x v="1"/>
  </r>
  <r>
    <n v="4517382742"/>
    <n v="2989761"/>
    <s v="CENTIME TCM"/>
    <n v="320"/>
    <n v="1296"/>
    <n v="414720"/>
    <x v="68"/>
    <d v="2022-05-19T00:00:00"/>
    <n v="0"/>
    <x v="3"/>
    <m/>
    <x v="0"/>
    <x v="0"/>
    <x v="0"/>
    <x v="1"/>
  </r>
  <r>
    <n v="4517612147"/>
    <n v="2903189"/>
    <s v="CENTIME TCM"/>
    <n v="6510"/>
    <n v="459"/>
    <n v="2988090"/>
    <x v="6"/>
    <d v="2022-05-19T00:00:00"/>
    <n v="18"/>
    <x v="1"/>
    <s v="SUPPLIER"/>
    <x v="4"/>
    <x v="0"/>
    <x v="0"/>
    <x v="2"/>
  </r>
  <r>
    <n v="4517381149"/>
    <n v="2899475"/>
    <s v="CENTIME TCM"/>
    <n v="600"/>
    <n v="323"/>
    <n v="193800"/>
    <x v="4"/>
    <d v="2022-05-19T00:00:00"/>
    <n v="11"/>
    <x v="1"/>
    <s v="SUPPLIER"/>
    <x v="3"/>
    <x v="0"/>
    <x v="0"/>
    <x v="1"/>
  </r>
  <r>
    <n v="4517385015"/>
    <n v="2899478"/>
    <s v="CENTIME TCM"/>
    <n v="100"/>
    <n v="1021"/>
    <n v="102100"/>
    <x v="68"/>
    <d v="2022-05-19T00:00:00"/>
    <n v="0"/>
    <x v="3"/>
    <m/>
    <x v="0"/>
    <x v="0"/>
    <x v="0"/>
    <x v="1"/>
  </r>
  <r>
    <n v="4517077034"/>
    <n v="4567352"/>
    <s v="CENTIME TCM"/>
    <n v="600"/>
    <n v="1118"/>
    <n v="670800"/>
    <x v="2"/>
    <d v="2022-05-19T00:00:00"/>
    <n v="-17"/>
    <x v="2"/>
    <m/>
    <x v="0"/>
    <x v="0"/>
    <x v="0"/>
    <x v="1"/>
  </r>
  <r>
    <n v="4517873020"/>
    <n v="2461389"/>
    <s v="CENTIME TCM"/>
    <n v="1000"/>
    <n v="419"/>
    <n v="419000"/>
    <x v="68"/>
    <d v="2022-05-19T00:00:00"/>
    <n v="0"/>
    <x v="3"/>
    <m/>
    <x v="0"/>
    <x v="0"/>
    <x v="0"/>
    <x v="1"/>
  </r>
  <r>
    <n v="4517150828"/>
    <n v="2467687"/>
    <s v="CENTIME : THAILAND"/>
    <n v="45"/>
    <n v="510"/>
    <n v="22950"/>
    <x v="44"/>
    <d v="2022-05-19T00:00:00"/>
    <n v="-14"/>
    <x v="2"/>
    <m/>
    <x v="0"/>
    <x v="0"/>
    <x v="0"/>
    <x v="1"/>
  </r>
  <r>
    <n v="4517161873"/>
    <n v="2758193"/>
    <s v="CENTIME : THAILAND"/>
    <n v="60"/>
    <n v="914"/>
    <n v="54840"/>
    <x v="68"/>
    <d v="2022-05-19T00:00:00"/>
    <n v="0"/>
    <x v="3"/>
    <m/>
    <x v="0"/>
    <x v="0"/>
    <x v="0"/>
    <x v="1"/>
  </r>
  <r>
    <n v="4517149385"/>
    <n v="2752324"/>
    <s v="CENTIME : THAILAND"/>
    <n v="12"/>
    <n v="929"/>
    <n v="11148"/>
    <x v="68"/>
    <d v="2022-05-19T00:00:00"/>
    <n v="0"/>
    <x v="3"/>
    <m/>
    <x v="0"/>
    <x v="0"/>
    <x v="0"/>
    <x v="1"/>
  </r>
  <r>
    <n v="4517161814"/>
    <n v="2958114"/>
    <s v="CENTIME : THAILAND"/>
    <n v="114"/>
    <n v="1073"/>
    <n v="122322"/>
    <x v="68"/>
    <d v="2022-05-19T00:00:00"/>
    <n v="0"/>
    <x v="3"/>
    <m/>
    <x v="0"/>
    <x v="0"/>
    <x v="0"/>
    <x v="1"/>
  </r>
  <r>
    <n v="4517886430"/>
    <n v="4492204"/>
    <s v="CENTIME TCM"/>
    <n v="828"/>
    <n v="1108"/>
    <n v="917424"/>
    <x v="68"/>
    <d v="2022-05-19T00:00:00"/>
    <n v="0"/>
    <x v="3"/>
    <m/>
    <x v="0"/>
    <x v="0"/>
    <x v="0"/>
    <x v="1"/>
  </r>
  <r>
    <n v="4517891711"/>
    <n v="2965279"/>
    <s v="CENTIME TCM"/>
    <n v="1008"/>
    <n v="925"/>
    <n v="932400"/>
    <x v="68"/>
    <d v="2022-05-19T00:00:00"/>
    <n v="0"/>
    <x v="3"/>
    <m/>
    <x v="0"/>
    <x v="0"/>
    <x v="0"/>
    <x v="1"/>
  </r>
  <r>
    <n v="4517894434"/>
    <n v="2752324"/>
    <s v="CENTIME TCM"/>
    <n v="132"/>
    <n v="340"/>
    <n v="44880"/>
    <x v="68"/>
    <d v="2022-05-19T00:00:00"/>
    <n v="0"/>
    <x v="3"/>
    <m/>
    <x v="0"/>
    <x v="0"/>
    <x v="0"/>
    <x v="1"/>
  </r>
  <r>
    <n v="4517343069"/>
    <n v="4454506"/>
    <s v="CENTIME TCM"/>
    <n v="360"/>
    <n v="1068"/>
    <n v="384480"/>
    <x v="40"/>
    <d v="2022-05-19T00:00:00"/>
    <n v="4"/>
    <x v="0"/>
    <s v="OTHER"/>
    <x v="0"/>
    <x v="0"/>
    <x v="0"/>
    <x v="1"/>
  </r>
  <r>
    <n v="4517353113"/>
    <n v="4455281"/>
    <s v="CENTIME TCM"/>
    <n v="2880"/>
    <n v="627"/>
    <n v="1805760"/>
    <x v="63"/>
    <d v="2022-05-19T00:00:00"/>
    <n v="25"/>
    <x v="1"/>
    <s v="SUPPLIER"/>
    <x v="2"/>
    <x v="0"/>
    <x v="0"/>
    <x v="2"/>
  </r>
  <r>
    <n v="4517402130"/>
    <n v="2765851"/>
    <s v="CENTIME TCM"/>
    <n v="1728"/>
    <n v="1311"/>
    <n v="2265408"/>
    <x v="68"/>
    <d v="2022-05-19T00:00:00"/>
    <n v="0"/>
    <x v="3"/>
    <m/>
    <x v="0"/>
    <x v="0"/>
    <x v="0"/>
    <x v="1"/>
  </r>
  <r>
    <n v="4517345412"/>
    <n v="4454507"/>
    <s v="CENTIME TCM"/>
    <n v="1620"/>
    <n v="1482"/>
    <n v="2400840"/>
    <x v="59"/>
    <d v="2022-05-19T00:00:00"/>
    <n v="81"/>
    <x v="0"/>
    <s v="OTHER"/>
    <x v="0"/>
    <x v="0"/>
    <x v="3"/>
    <x v="7"/>
  </r>
  <r>
    <n v="4517352302"/>
    <n v="4455280"/>
    <s v="CENTIME TCM"/>
    <n v="540"/>
    <n v="1496"/>
    <n v="807840"/>
    <x v="68"/>
    <d v="2022-05-19T00:00:00"/>
    <n v="0"/>
    <x v="3"/>
    <m/>
    <x v="0"/>
    <x v="0"/>
    <x v="0"/>
    <x v="1"/>
  </r>
  <r>
    <n v="4517179228"/>
    <n v="2487053"/>
    <s v="CENTIME : THAILAND"/>
    <n v="180"/>
    <n v="1133"/>
    <n v="203940"/>
    <x v="68"/>
    <d v="2022-05-19T00:00:00"/>
    <n v="0"/>
    <x v="3"/>
    <m/>
    <x v="0"/>
    <x v="0"/>
    <x v="0"/>
    <x v="1"/>
  </r>
  <r>
    <n v="4517369715"/>
    <n v="4335235"/>
    <s v="CENTIME TCM"/>
    <n v="360"/>
    <n v="1435"/>
    <n v="516600"/>
    <x v="7"/>
    <d v="2022-05-19T00:00:00"/>
    <n v="-3"/>
    <x v="2"/>
    <m/>
    <x v="0"/>
    <x v="0"/>
    <x v="0"/>
    <x v="1"/>
  </r>
  <r>
    <n v="4517951913"/>
    <n v="2779823"/>
    <s v="CENTIME TCM"/>
    <n v="6930"/>
    <n v="1166"/>
    <n v="8080380"/>
    <x v="68"/>
    <d v="2022-05-19T00:00:00"/>
    <n v="0"/>
    <x v="3"/>
    <m/>
    <x v="0"/>
    <x v="0"/>
    <x v="0"/>
    <x v="1"/>
  </r>
  <r>
    <n v="4517350406"/>
    <n v="2663481"/>
    <s v="CENTIME TCM"/>
    <n v="2430"/>
    <n v="1408"/>
    <n v="3421440"/>
    <x v="68"/>
    <d v="2022-05-19T00:00:00"/>
    <n v="0"/>
    <x v="3"/>
    <m/>
    <x v="0"/>
    <x v="0"/>
    <x v="0"/>
    <x v="1"/>
  </r>
  <r>
    <n v="4517189173"/>
    <n v="2778106"/>
    <s v="CENTIME : THAILAND"/>
    <n v="12"/>
    <n v="506"/>
    <n v="6072"/>
    <x v="68"/>
    <d v="2022-05-19T00:00:00"/>
    <n v="0"/>
    <x v="3"/>
    <m/>
    <x v="0"/>
    <x v="0"/>
    <x v="0"/>
    <x v="1"/>
  </r>
  <r>
    <n v="4517383515"/>
    <n v="4455906"/>
    <s v="CENTIME TCM"/>
    <n v="1008"/>
    <n v="1025"/>
    <n v="1033200"/>
    <x v="7"/>
    <d v="2022-05-19T00:00:00"/>
    <n v="-3"/>
    <x v="2"/>
    <m/>
    <x v="0"/>
    <x v="0"/>
    <x v="0"/>
    <x v="1"/>
  </r>
  <r>
    <n v="4517420780"/>
    <n v="2778179"/>
    <s v="CENTIME TCM"/>
    <n v="1200"/>
    <n v="1315"/>
    <n v="1578000"/>
    <x v="68"/>
    <d v="2022-05-19T00:00:00"/>
    <n v="0"/>
    <x v="3"/>
    <m/>
    <x v="0"/>
    <x v="0"/>
    <x v="0"/>
    <x v="1"/>
  </r>
  <r>
    <n v="4517896679"/>
    <n v="2778179"/>
    <s v="CENTIME TCM"/>
    <n v="720"/>
    <n v="908"/>
    <n v="653760"/>
    <x v="68"/>
    <d v="2022-05-19T00:00:00"/>
    <n v="0"/>
    <x v="3"/>
    <m/>
    <x v="0"/>
    <x v="0"/>
    <x v="0"/>
    <x v="1"/>
  </r>
  <r>
    <n v="4517435350"/>
    <n v="4455281"/>
    <s v="CENTIME CHILI"/>
    <n v="540"/>
    <n v="362"/>
    <n v="195480"/>
    <x v="48"/>
    <d v="2022-05-19T00:00:00"/>
    <n v="14"/>
    <x v="0"/>
    <s v="OTHER"/>
    <x v="0"/>
    <x v="0"/>
    <x v="0"/>
    <x v="2"/>
  </r>
  <r>
    <n v="4516571638"/>
    <n v="2556834"/>
    <s v="BOOST AC"/>
    <n v="30"/>
    <n v="696"/>
    <n v="20880"/>
    <x v="3"/>
    <d v="2022-05-20T00:00:00"/>
    <n v="-11"/>
    <x v="2"/>
    <m/>
    <x v="0"/>
    <x v="0"/>
    <x v="0"/>
    <x v="1"/>
  </r>
  <r>
    <n v="4517449674"/>
    <n v="4455281"/>
    <s v="CENTIME : COLOMBIA"/>
    <n v="540"/>
    <n v="419"/>
    <n v="226260"/>
    <x v="48"/>
    <d v="2022-05-20T00:00:00"/>
    <n v="13"/>
    <x v="1"/>
    <s v="SUPPLIER"/>
    <x v="3"/>
    <x v="0"/>
    <x v="0"/>
    <x v="2"/>
  </r>
  <r>
    <n v="4517969393"/>
    <n v="2725582"/>
    <s v="BOOST AC"/>
    <n v="1650"/>
    <n v="1426"/>
    <n v="2352900"/>
    <x v="40"/>
    <d v="2022-05-20T00:00:00"/>
    <n v="3"/>
    <x v="3"/>
    <m/>
    <x v="0"/>
    <x v="0"/>
    <x v="0"/>
    <x v="1"/>
  </r>
  <r>
    <n v="4516576981"/>
    <n v="2963896"/>
    <s v="BOOST AC"/>
    <n v="40"/>
    <n v="932"/>
    <n v="37280"/>
    <x v="6"/>
    <d v="2022-05-22T00:00:00"/>
    <n v="15"/>
    <x v="0"/>
    <s v="OTHER"/>
    <x v="0"/>
    <x v="0"/>
    <x v="0"/>
    <x v="2"/>
  </r>
  <r>
    <n v="4517494251"/>
    <n v="4455281"/>
    <s v="CENTIME MEXICO"/>
    <n v="180"/>
    <n v="629"/>
    <n v="113220"/>
    <x v="40"/>
    <d v="2022-05-22T00:00:00"/>
    <n v="1"/>
    <x v="3"/>
    <m/>
    <x v="0"/>
    <x v="0"/>
    <x v="0"/>
    <x v="1"/>
  </r>
  <r>
    <n v="4517023249"/>
    <n v="2899632"/>
    <s v="BOOST AC"/>
    <n v="160"/>
    <n v="1006"/>
    <n v="160960"/>
    <x v="40"/>
    <d v="2022-05-23T00:00:00"/>
    <n v="0"/>
    <x v="3"/>
    <m/>
    <x v="0"/>
    <x v="0"/>
    <x v="0"/>
    <x v="1"/>
  </r>
  <r>
    <n v="4517030009"/>
    <n v="2899631"/>
    <s v="BOOST AC"/>
    <n v="320"/>
    <n v="1337"/>
    <n v="427840"/>
    <x v="40"/>
    <d v="2022-05-23T00:00:00"/>
    <n v="0"/>
    <x v="3"/>
    <m/>
    <x v="0"/>
    <x v="0"/>
    <x v="0"/>
    <x v="1"/>
  </r>
  <r>
    <n v="4517510738"/>
    <n v="2899631"/>
    <s v="BOOST AC"/>
    <n v="320"/>
    <n v="1435"/>
    <n v="459200"/>
    <x v="40"/>
    <d v="2022-05-23T00:00:00"/>
    <n v="0"/>
    <x v="3"/>
    <m/>
    <x v="0"/>
    <x v="0"/>
    <x v="0"/>
    <x v="1"/>
  </r>
  <r>
    <n v="4517514854"/>
    <n v="2899632"/>
    <s v="BOOST AC"/>
    <n v="160"/>
    <n v="1368"/>
    <n v="218880"/>
    <x v="40"/>
    <d v="2022-05-23T00:00:00"/>
    <n v="0"/>
    <x v="3"/>
    <m/>
    <x v="0"/>
    <x v="0"/>
    <x v="0"/>
    <x v="1"/>
  </r>
  <r>
    <n v="4517354438"/>
    <n v="2899634"/>
    <s v="CENTIME TCM"/>
    <n v="320"/>
    <n v="529"/>
    <n v="169280"/>
    <x v="40"/>
    <d v="2022-05-23T00:00:00"/>
    <n v="0"/>
    <x v="3"/>
    <m/>
    <x v="0"/>
    <x v="0"/>
    <x v="0"/>
    <x v="1"/>
  </r>
  <r>
    <n v="4517379807"/>
    <n v="2989761"/>
    <s v="CENTIME TCM"/>
    <n v="640"/>
    <n v="738"/>
    <n v="472320"/>
    <x v="40"/>
    <d v="2022-05-23T00:00:00"/>
    <n v="0"/>
    <x v="3"/>
    <m/>
    <x v="0"/>
    <x v="0"/>
    <x v="0"/>
    <x v="1"/>
  </r>
  <r>
    <n v="4517386484"/>
    <n v="2899631"/>
    <s v="CENTIME TCM"/>
    <n v="640"/>
    <n v="538"/>
    <n v="344320"/>
    <x v="40"/>
    <d v="2022-05-23T00:00:00"/>
    <n v="0"/>
    <x v="3"/>
    <m/>
    <x v="0"/>
    <x v="0"/>
    <x v="0"/>
    <x v="1"/>
  </r>
  <r>
    <n v="4517026660"/>
    <n v="2899475"/>
    <s v="BOOST AC"/>
    <n v="100"/>
    <n v="930"/>
    <n v="93000"/>
    <x v="6"/>
    <d v="2022-05-23T00:00:00"/>
    <n v="14"/>
    <x v="1"/>
    <s v="SUPPLIER"/>
    <x v="3"/>
    <x v="0"/>
    <x v="0"/>
    <x v="2"/>
  </r>
  <r>
    <n v="4517038366"/>
    <n v="4228041"/>
    <s v="BOOST AC"/>
    <n v="120"/>
    <n v="1203"/>
    <n v="144360"/>
    <x v="40"/>
    <d v="2022-05-23T00:00:00"/>
    <n v="0"/>
    <x v="3"/>
    <m/>
    <x v="0"/>
    <x v="0"/>
    <x v="0"/>
    <x v="1"/>
  </r>
  <r>
    <n v="4517038499"/>
    <n v="4451134"/>
    <s v="BOOST AC"/>
    <n v="44"/>
    <n v="330"/>
    <n v="14520"/>
    <x v="40"/>
    <d v="2022-05-23T00:00:00"/>
    <n v="0"/>
    <x v="3"/>
    <m/>
    <x v="0"/>
    <x v="0"/>
    <x v="0"/>
    <x v="1"/>
  </r>
  <r>
    <n v="4517038551"/>
    <n v="4334436"/>
    <s v="BOOST AC"/>
    <n v="96"/>
    <n v="459"/>
    <n v="44064"/>
    <x v="40"/>
    <d v="2022-05-23T00:00:00"/>
    <n v="0"/>
    <x v="3"/>
    <m/>
    <x v="0"/>
    <x v="0"/>
    <x v="0"/>
    <x v="1"/>
  </r>
  <r>
    <n v="4517813594"/>
    <n v="4228041"/>
    <s v="CENTIME TCM"/>
    <n v="5010"/>
    <n v="825"/>
    <n v="4133250"/>
    <x v="40"/>
    <d v="2022-05-23T00:00:00"/>
    <n v="0"/>
    <x v="3"/>
    <m/>
    <x v="0"/>
    <x v="0"/>
    <x v="0"/>
    <x v="1"/>
  </r>
  <r>
    <n v="4517770745"/>
    <n v="4451121"/>
    <s v="CENTIME : TURQUIE"/>
    <n v="735"/>
    <n v="1383"/>
    <n v="1016505"/>
    <x v="59"/>
    <d v="2022-05-23T00:00:00"/>
    <n v="77"/>
    <x v="0"/>
    <s v="OTHER"/>
    <x v="0"/>
    <x v="0"/>
    <x v="3"/>
    <x v="7"/>
  </r>
  <r>
    <n v="4517571273"/>
    <n v="4451121"/>
    <s v="CENTIME TCM"/>
    <n v="1665"/>
    <n v="632"/>
    <n v="1052280"/>
    <x v="40"/>
    <d v="2022-05-23T00:00:00"/>
    <n v="0"/>
    <x v="3"/>
    <m/>
    <x v="0"/>
    <x v="0"/>
    <x v="0"/>
    <x v="1"/>
  </r>
  <r>
    <n v="4517353148"/>
    <n v="4451121"/>
    <s v="CENTIME TCM"/>
    <n v="390"/>
    <n v="304"/>
    <n v="118560"/>
    <x v="40"/>
    <d v="2022-05-23T00:00:00"/>
    <n v="0"/>
    <x v="3"/>
    <m/>
    <x v="0"/>
    <x v="0"/>
    <x v="0"/>
    <x v="1"/>
  </r>
  <r>
    <n v="4517375158"/>
    <n v="2899478"/>
    <s v="CENTIME TCM"/>
    <n v="500"/>
    <n v="1437"/>
    <n v="718500"/>
    <x v="40"/>
    <d v="2022-05-23T00:00:00"/>
    <n v="0"/>
    <x v="3"/>
    <m/>
    <x v="0"/>
    <x v="0"/>
    <x v="0"/>
    <x v="1"/>
  </r>
  <r>
    <n v="4517375222"/>
    <n v="2899475"/>
    <s v="CENTIME TCM"/>
    <n v="1200"/>
    <n v="1410"/>
    <n v="1692000"/>
    <x v="63"/>
    <d v="2022-05-23T00:00:00"/>
    <n v="21"/>
    <x v="1"/>
    <s v="SUPPLIER"/>
    <x v="3"/>
    <x v="0"/>
    <x v="0"/>
    <x v="2"/>
  </r>
  <r>
    <n v="4517770743"/>
    <n v="4451121"/>
    <s v="CENTIME TCM"/>
    <n v="675"/>
    <n v="732"/>
    <n v="494100"/>
    <x v="40"/>
    <d v="2022-05-23T00:00:00"/>
    <n v="0"/>
    <x v="3"/>
    <m/>
    <x v="0"/>
    <x v="0"/>
    <x v="0"/>
    <x v="1"/>
  </r>
  <r>
    <n v="4517804580"/>
    <n v="4228041"/>
    <s v="CENTIME TCM"/>
    <n v="9180"/>
    <n v="1240"/>
    <n v="11383200"/>
    <x v="4"/>
    <d v="2022-05-23T00:00:00"/>
    <n v="7"/>
    <x v="1"/>
    <s v="SUPPLIER"/>
    <x v="4"/>
    <x v="0"/>
    <x v="0"/>
    <x v="1"/>
  </r>
  <r>
    <n v="4517804586"/>
    <n v="4228041"/>
    <s v="CENTIME TCM"/>
    <n v="7260"/>
    <n v="1283"/>
    <n v="9314580"/>
    <x v="6"/>
    <d v="2022-05-23T00:00:00"/>
    <n v="14"/>
    <x v="1"/>
    <s v="SUPPLIER"/>
    <x v="4"/>
    <x v="0"/>
    <x v="0"/>
    <x v="2"/>
  </r>
  <r>
    <n v="4518005696"/>
    <n v="2899475"/>
    <s v="BOOST AC"/>
    <n v="300"/>
    <n v="706"/>
    <n v="211800"/>
    <x v="6"/>
    <d v="2022-05-23T00:00:00"/>
    <n v="14"/>
    <x v="1"/>
    <s v="SUPPLIER"/>
    <x v="3"/>
    <x v="0"/>
    <x v="0"/>
    <x v="2"/>
  </r>
  <r>
    <n v="4518013273"/>
    <n v="4228041"/>
    <s v="BOOST AC"/>
    <n v="120"/>
    <n v="477"/>
    <n v="57240"/>
    <x v="40"/>
    <d v="2022-05-23T00:00:00"/>
    <n v="0"/>
    <x v="3"/>
    <m/>
    <x v="0"/>
    <x v="0"/>
    <x v="0"/>
    <x v="1"/>
  </r>
  <r>
    <n v="4517954465"/>
    <n v="2899634"/>
    <s v="CENTIME TCM"/>
    <n v="320"/>
    <n v="1341"/>
    <n v="429120"/>
    <x v="65"/>
    <d v="2022-05-23T00:00:00"/>
    <n v="42"/>
    <x v="1"/>
    <s v="SUPPLIER"/>
    <x v="3"/>
    <x v="0"/>
    <x v="3"/>
    <x v="9"/>
  </r>
  <r>
    <n v="4517959429"/>
    <n v="2899475"/>
    <s v="CENTIME TCM"/>
    <n v="300"/>
    <n v="1270"/>
    <n v="381000"/>
    <x v="65"/>
    <d v="2022-05-23T00:00:00"/>
    <n v="42"/>
    <x v="0"/>
    <s v="OTHER"/>
    <x v="0"/>
    <x v="0"/>
    <x v="3"/>
    <x v="9"/>
  </r>
  <r>
    <n v="4517902894"/>
    <n v="2899475"/>
    <s v="CENTIME TCM"/>
    <n v="1100"/>
    <n v="391"/>
    <n v="430100"/>
    <x v="63"/>
    <d v="2022-05-23T00:00:00"/>
    <n v="21"/>
    <x v="1"/>
    <s v="SUPPLIER"/>
    <x v="3"/>
    <x v="0"/>
    <x v="0"/>
    <x v="2"/>
  </r>
  <r>
    <n v="4517911613"/>
    <n v="2899632"/>
    <s v="CENTIME TCM"/>
    <n v="160"/>
    <n v="840"/>
    <n v="134400"/>
    <x v="40"/>
    <d v="2022-05-23T00:00:00"/>
    <n v="0"/>
    <x v="3"/>
    <m/>
    <x v="0"/>
    <x v="0"/>
    <x v="0"/>
    <x v="1"/>
  </r>
  <r>
    <n v="4518040090"/>
    <n v="880447"/>
    <s v="CENTIME TCM"/>
    <n v="30"/>
    <n v="704"/>
    <n v="21120"/>
    <x v="50"/>
    <d v="2022-05-23T00:00:00"/>
    <n v="28"/>
    <x v="0"/>
    <s v="OTHER"/>
    <x v="0"/>
    <x v="0"/>
    <x v="0"/>
    <x v="2"/>
  </r>
  <r>
    <n v="881946317"/>
    <n v="4228041"/>
    <s v="CENTIME TCM"/>
    <n v="5880"/>
    <n v="489"/>
    <n v="2875320"/>
    <x v="55"/>
    <d v="2022-05-23T00:00:00"/>
    <n v="168"/>
    <x v="1"/>
    <s v="SUPPLIER"/>
    <x v="3"/>
    <x v="0"/>
    <x v="2"/>
    <x v="8"/>
  </r>
  <r>
    <n v="4517033097"/>
    <n v="2461389"/>
    <s v="BOOST AC"/>
    <n v="200"/>
    <n v="1248"/>
    <n v="249600"/>
    <x v="40"/>
    <d v="2022-05-23T00:00:00"/>
    <n v="0"/>
    <x v="3"/>
    <m/>
    <x v="0"/>
    <x v="0"/>
    <x v="0"/>
    <x v="1"/>
  </r>
  <r>
    <n v="4517511801"/>
    <n v="2461389"/>
    <s v="BOOST AC"/>
    <n v="200"/>
    <n v="1279"/>
    <n v="255800"/>
    <x v="40"/>
    <d v="2022-05-23T00:00:00"/>
    <n v="0"/>
    <x v="3"/>
    <m/>
    <x v="0"/>
    <x v="0"/>
    <x v="0"/>
    <x v="1"/>
  </r>
  <r>
    <n v="4517536844"/>
    <n v="2461389"/>
    <s v="CENTIME TCM"/>
    <n v="1000"/>
    <n v="1435"/>
    <n v="1435000"/>
    <x v="40"/>
    <d v="2022-05-23T00:00:00"/>
    <n v="0"/>
    <x v="3"/>
    <m/>
    <x v="0"/>
    <x v="0"/>
    <x v="0"/>
    <x v="1"/>
  </r>
  <r>
    <n v="4517875608"/>
    <n v="2461389"/>
    <s v="CENTIME TCM"/>
    <n v="1400"/>
    <n v="440"/>
    <n v="616000"/>
    <x v="40"/>
    <d v="2022-05-23T00:00:00"/>
    <n v="0"/>
    <x v="3"/>
    <m/>
    <x v="0"/>
    <x v="0"/>
    <x v="0"/>
    <x v="1"/>
  </r>
  <r>
    <n v="4518011777"/>
    <n v="2461389"/>
    <s v="BOOST AC"/>
    <n v="1600"/>
    <n v="587"/>
    <n v="939200"/>
    <x v="40"/>
    <d v="2022-05-23T00:00:00"/>
    <n v="0"/>
    <x v="3"/>
    <m/>
    <x v="0"/>
    <x v="0"/>
    <x v="0"/>
    <x v="1"/>
  </r>
  <r>
    <n v="4516512800"/>
    <n v="4327058"/>
    <s v="BOOST AC"/>
    <n v="26"/>
    <n v="1415"/>
    <n v="36790"/>
    <x v="6"/>
    <d v="2022-05-23T00:00:00"/>
    <n v="14"/>
    <x v="0"/>
    <s v="OTHER"/>
    <x v="0"/>
    <x v="0"/>
    <x v="0"/>
    <x v="2"/>
  </r>
  <r>
    <n v="4517038550"/>
    <n v="4327106"/>
    <s v="BOOST AC"/>
    <n v="297"/>
    <n v="897"/>
    <n v="266409"/>
    <x v="40"/>
    <d v="2022-05-23T00:00:00"/>
    <n v="0"/>
    <x v="3"/>
    <m/>
    <x v="0"/>
    <x v="0"/>
    <x v="0"/>
    <x v="1"/>
  </r>
  <r>
    <n v="4516533106"/>
    <n v="4327106"/>
    <s v="BOOST AC"/>
    <n v="90"/>
    <n v="971"/>
    <n v="87390"/>
    <x v="40"/>
    <d v="2022-05-23T00:00:00"/>
    <n v="0"/>
    <x v="3"/>
    <m/>
    <x v="0"/>
    <x v="0"/>
    <x v="0"/>
    <x v="1"/>
  </r>
  <r>
    <n v="4516868659"/>
    <n v="2963895"/>
    <s v="BOOST AC"/>
    <n v="252"/>
    <n v="1332"/>
    <n v="335664"/>
    <x v="40"/>
    <d v="2022-05-23T00:00:00"/>
    <n v="0"/>
    <x v="3"/>
    <m/>
    <x v="0"/>
    <x v="0"/>
    <x v="0"/>
    <x v="1"/>
  </r>
  <r>
    <n v="4516877613"/>
    <n v="2758193"/>
    <s v="BOOST AC"/>
    <n v="75"/>
    <n v="1218"/>
    <n v="91350"/>
    <x v="40"/>
    <d v="2022-05-23T00:00:00"/>
    <n v="0"/>
    <x v="3"/>
    <m/>
    <x v="0"/>
    <x v="0"/>
    <x v="0"/>
    <x v="1"/>
  </r>
  <r>
    <n v="4516902014"/>
    <n v="2556834"/>
    <s v="BOOST AC"/>
    <n v="39"/>
    <n v="589"/>
    <n v="22971"/>
    <x v="6"/>
    <d v="2022-05-23T00:00:00"/>
    <n v="14"/>
    <x v="0"/>
    <s v="OTHER"/>
    <x v="0"/>
    <x v="0"/>
    <x v="0"/>
    <x v="2"/>
  </r>
  <r>
    <n v="4516969309"/>
    <n v="2556834"/>
    <s v="BOOST AC"/>
    <n v="3"/>
    <n v="721"/>
    <n v="2163"/>
    <x v="6"/>
    <d v="2022-05-23T00:00:00"/>
    <n v="14"/>
    <x v="0"/>
    <s v="OTHER"/>
    <x v="0"/>
    <x v="0"/>
    <x v="0"/>
    <x v="2"/>
  </r>
  <r>
    <n v="4516975716"/>
    <n v="2963895"/>
    <s v="BOOST AC"/>
    <n v="100"/>
    <n v="1393"/>
    <n v="139300"/>
    <x v="40"/>
    <d v="2022-05-23T00:00:00"/>
    <n v="0"/>
    <x v="3"/>
    <m/>
    <x v="0"/>
    <x v="0"/>
    <x v="0"/>
    <x v="1"/>
  </r>
  <r>
    <n v="4517033964"/>
    <n v="2556834"/>
    <s v="BOOST AC"/>
    <n v="3"/>
    <n v="442"/>
    <n v="1326"/>
    <x v="6"/>
    <d v="2022-05-23T00:00:00"/>
    <n v="14"/>
    <x v="0"/>
    <s v="OTHER"/>
    <x v="0"/>
    <x v="0"/>
    <x v="0"/>
    <x v="2"/>
  </r>
  <r>
    <n v="4517037050"/>
    <n v="2963896"/>
    <s v="BOOST AC"/>
    <n v="8"/>
    <n v="498"/>
    <n v="3984"/>
    <x v="6"/>
    <d v="2022-05-23T00:00:00"/>
    <n v="14"/>
    <x v="0"/>
    <s v="OTHER"/>
    <x v="0"/>
    <x v="0"/>
    <x v="0"/>
    <x v="2"/>
  </r>
  <r>
    <n v="4517141107"/>
    <n v="2963895"/>
    <s v="BOOST AC"/>
    <n v="48"/>
    <n v="613"/>
    <n v="29424"/>
    <x v="40"/>
    <d v="2022-05-23T00:00:00"/>
    <n v="0"/>
    <x v="3"/>
    <m/>
    <x v="0"/>
    <x v="0"/>
    <x v="0"/>
    <x v="1"/>
  </r>
  <r>
    <n v="4517152766"/>
    <n v="2963896"/>
    <s v="BOOST AC"/>
    <n v="12"/>
    <n v="1206"/>
    <n v="14472"/>
    <x v="6"/>
    <d v="2022-05-23T00:00:00"/>
    <n v="14"/>
    <x v="0"/>
    <s v="OTHER"/>
    <x v="0"/>
    <x v="0"/>
    <x v="0"/>
    <x v="2"/>
  </r>
  <r>
    <n v="4517154528"/>
    <n v="2556834"/>
    <s v="BOOST AC"/>
    <n v="3"/>
    <n v="320"/>
    <n v="960"/>
    <x v="6"/>
    <d v="2022-05-23T00:00:00"/>
    <n v="14"/>
    <x v="0"/>
    <s v="OTHER"/>
    <x v="0"/>
    <x v="0"/>
    <x v="0"/>
    <x v="2"/>
  </r>
  <r>
    <n v="4517183243"/>
    <n v="2467687"/>
    <s v="BOOST AC"/>
    <n v="135"/>
    <n v="1130"/>
    <n v="152550"/>
    <x v="6"/>
    <d v="2022-05-23T00:00:00"/>
    <n v="14"/>
    <x v="0"/>
    <s v="OTHER"/>
    <x v="0"/>
    <x v="0"/>
    <x v="0"/>
    <x v="2"/>
  </r>
  <r>
    <n v="4517192433"/>
    <n v="2963896"/>
    <s v="BOOST AC"/>
    <n v="4"/>
    <n v="676"/>
    <n v="2704"/>
    <x v="6"/>
    <d v="2022-05-23T00:00:00"/>
    <n v="14"/>
    <x v="0"/>
    <s v="OTHER"/>
    <x v="0"/>
    <x v="0"/>
    <x v="0"/>
    <x v="2"/>
  </r>
  <r>
    <n v="4517196648"/>
    <n v="2556834"/>
    <s v="BOOST AC"/>
    <n v="15"/>
    <n v="979"/>
    <n v="14685"/>
    <x v="6"/>
    <d v="2022-05-23T00:00:00"/>
    <n v="14"/>
    <x v="0"/>
    <s v="OTHER"/>
    <x v="0"/>
    <x v="0"/>
    <x v="0"/>
    <x v="2"/>
  </r>
  <r>
    <n v="4517508654"/>
    <n v="2963896"/>
    <s v="BOOST AC"/>
    <n v="40"/>
    <n v="837"/>
    <n v="33480"/>
    <x v="6"/>
    <d v="2022-05-23T00:00:00"/>
    <n v="14"/>
    <x v="0"/>
    <s v="OTHER"/>
    <x v="0"/>
    <x v="0"/>
    <x v="0"/>
    <x v="2"/>
  </r>
  <r>
    <n v="4516516677"/>
    <n v="2467687"/>
    <s v="BOOST AC"/>
    <n v="130"/>
    <n v="778"/>
    <n v="101140"/>
    <x v="6"/>
    <d v="2022-05-23T00:00:00"/>
    <n v="14"/>
    <x v="0"/>
    <s v="OTHER"/>
    <x v="0"/>
    <x v="0"/>
    <x v="0"/>
    <x v="2"/>
  </r>
  <r>
    <n v="4516520426"/>
    <n v="2758193"/>
    <s v="BOOST AC"/>
    <n v="120"/>
    <n v="628"/>
    <n v="75360"/>
    <x v="40"/>
    <d v="2022-05-23T00:00:00"/>
    <n v="0"/>
    <x v="3"/>
    <m/>
    <x v="0"/>
    <x v="0"/>
    <x v="0"/>
    <x v="1"/>
  </r>
  <r>
    <n v="4517883892"/>
    <n v="4327106"/>
    <s v="CENTIME: RUSSIE"/>
    <n v="150"/>
    <n v="1232"/>
    <n v="184800"/>
    <x v="40"/>
    <d v="2022-05-23T00:00:00"/>
    <n v="0"/>
    <x v="3"/>
    <m/>
    <x v="0"/>
    <x v="0"/>
    <x v="0"/>
    <x v="1"/>
  </r>
  <r>
    <n v="4516523671"/>
    <n v="4271870"/>
    <s v="BOOST AC"/>
    <n v="24"/>
    <n v="559"/>
    <n v="13416"/>
    <x v="6"/>
    <d v="2022-05-23T00:00:00"/>
    <n v="14"/>
    <x v="0"/>
    <s v="OTHER"/>
    <x v="0"/>
    <x v="0"/>
    <x v="0"/>
    <x v="2"/>
  </r>
  <r>
    <n v="4517049005"/>
    <n v="4271870"/>
    <s v="CENTIME BOSTT OCEAN INDIEN"/>
    <n v="16"/>
    <n v="916"/>
    <n v="14656"/>
    <x v="61"/>
    <d v="2022-05-23T00:00:00"/>
    <n v="24"/>
    <x v="0"/>
    <s v="OTHER"/>
    <x v="0"/>
    <x v="0"/>
    <x v="0"/>
    <x v="2"/>
  </r>
  <r>
    <n v="4517880708"/>
    <n v="2467687"/>
    <s v="CENTIME: RUSSIE"/>
    <n v="350"/>
    <n v="693"/>
    <n v="242550"/>
    <x v="40"/>
    <d v="2022-05-23T00:00:00"/>
    <n v="0"/>
    <x v="3"/>
    <m/>
    <x v="0"/>
    <x v="0"/>
    <x v="0"/>
    <x v="1"/>
  </r>
  <r>
    <n v="4518041205"/>
    <n v="4327106"/>
    <s v="CENTIME TCM"/>
    <n v="1017"/>
    <n v="974"/>
    <n v="990558"/>
    <x v="40"/>
    <d v="2022-05-23T00:00:00"/>
    <n v="0"/>
    <x v="3"/>
    <m/>
    <x v="0"/>
    <x v="0"/>
    <x v="0"/>
    <x v="1"/>
  </r>
  <r>
    <n v="4516806639"/>
    <n v="2958114"/>
    <s v="BOOST AC"/>
    <n v="84"/>
    <n v="308"/>
    <n v="25872"/>
    <x v="40"/>
    <d v="2022-05-23T00:00:00"/>
    <n v="0"/>
    <x v="3"/>
    <m/>
    <x v="0"/>
    <x v="0"/>
    <x v="0"/>
    <x v="1"/>
  </r>
  <r>
    <n v="4517029040"/>
    <n v="1620152"/>
    <s v="BOOST AC"/>
    <n v="108"/>
    <n v="431"/>
    <n v="46548"/>
    <x v="40"/>
    <d v="2022-05-23T00:00:00"/>
    <n v="0"/>
    <x v="3"/>
    <m/>
    <x v="0"/>
    <x v="0"/>
    <x v="0"/>
    <x v="1"/>
  </r>
  <r>
    <n v="4517038236"/>
    <n v="4492204"/>
    <s v="BOOST AC"/>
    <n v="120"/>
    <n v="564"/>
    <n v="67680"/>
    <x v="40"/>
    <d v="2022-05-23T00:00:00"/>
    <n v="0"/>
    <x v="3"/>
    <m/>
    <x v="0"/>
    <x v="0"/>
    <x v="0"/>
    <x v="1"/>
  </r>
  <r>
    <n v="4516509260"/>
    <n v="2958114"/>
    <s v="BOOST AC"/>
    <n v="54"/>
    <n v="541"/>
    <n v="29214"/>
    <x v="40"/>
    <d v="2022-05-23T00:00:00"/>
    <n v="0"/>
    <x v="3"/>
    <m/>
    <x v="0"/>
    <x v="0"/>
    <x v="0"/>
    <x v="1"/>
  </r>
  <r>
    <n v="4517875901"/>
    <n v="2752324"/>
    <s v="CENTIME TCM"/>
    <n v="198"/>
    <n v="588"/>
    <n v="116424"/>
    <x v="40"/>
    <d v="2022-05-23T00:00:00"/>
    <n v="0"/>
    <x v="3"/>
    <m/>
    <x v="0"/>
    <x v="0"/>
    <x v="0"/>
    <x v="1"/>
  </r>
  <r>
    <n v="4517953076"/>
    <n v="4109003"/>
    <s v="CENTIME TCM"/>
    <n v="1000"/>
    <n v="1021"/>
    <n v="1021000"/>
    <x v="40"/>
    <d v="2022-05-23T00:00:00"/>
    <n v="0"/>
    <x v="3"/>
    <m/>
    <x v="0"/>
    <x v="0"/>
    <x v="0"/>
    <x v="1"/>
  </r>
  <r>
    <n v="4517035874"/>
    <n v="2765851"/>
    <s v="BOOST AC"/>
    <n v="192"/>
    <n v="1441"/>
    <n v="276672"/>
    <x v="40"/>
    <d v="2022-05-23T00:00:00"/>
    <n v="0"/>
    <x v="3"/>
    <m/>
    <x v="0"/>
    <x v="0"/>
    <x v="0"/>
    <x v="1"/>
  </r>
  <r>
    <n v="4517038994"/>
    <n v="4455281"/>
    <s v="BOOST AC"/>
    <n v="540"/>
    <n v="948"/>
    <n v="511920"/>
    <x v="40"/>
    <d v="2022-05-23T00:00:00"/>
    <n v="0"/>
    <x v="3"/>
    <m/>
    <x v="0"/>
    <x v="0"/>
    <x v="0"/>
    <x v="1"/>
  </r>
  <r>
    <n v="4517817649"/>
    <n v="4013305"/>
    <s v="CENTIME TCM"/>
    <n v="612"/>
    <n v="1197"/>
    <n v="732564"/>
    <x v="4"/>
    <d v="2022-05-23T00:00:00"/>
    <n v="7"/>
    <x v="1"/>
    <s v="SUPPLIER"/>
    <x v="3"/>
    <x v="0"/>
    <x v="0"/>
    <x v="1"/>
  </r>
  <r>
    <n v="4517381063"/>
    <n v="4454507"/>
    <s v="CENTIME TCM"/>
    <n v="1260"/>
    <n v="773"/>
    <n v="973980"/>
    <x v="50"/>
    <d v="2022-05-23T00:00:00"/>
    <n v="28"/>
    <x v="1"/>
    <s v="SUPPLIER"/>
    <x v="3"/>
    <x v="0"/>
    <x v="0"/>
    <x v="2"/>
  </r>
  <r>
    <n v="4517961683"/>
    <n v="2779817"/>
    <s v="CENTIME TCM"/>
    <n v="9450"/>
    <n v="1003"/>
    <n v="9478350"/>
    <x v="59"/>
    <d v="2022-05-23T00:00:00"/>
    <n v="77"/>
    <x v="0"/>
    <s v="OTHER"/>
    <x v="0"/>
    <x v="0"/>
    <x v="3"/>
    <x v="7"/>
  </r>
  <r>
    <n v="4517957807"/>
    <n v="2779817"/>
    <s v="CENTIME TCM"/>
    <n v="23130"/>
    <n v="300"/>
    <n v="6939000"/>
    <x v="51"/>
    <d v="2022-05-23T00:00:00"/>
    <n v="84"/>
    <x v="1"/>
    <s v="SUPPLIER"/>
    <x v="3"/>
    <x v="0"/>
    <x v="3"/>
    <x v="7"/>
  </r>
  <r>
    <n v="4517800020"/>
    <n v="4454507"/>
    <s v="CENTIME TCM"/>
    <n v="1620"/>
    <n v="1112"/>
    <n v="1801440"/>
    <x v="50"/>
    <d v="2022-05-23T00:00:00"/>
    <n v="28"/>
    <x v="1"/>
    <s v="SUPPLIER"/>
    <x v="3"/>
    <x v="0"/>
    <x v="0"/>
    <x v="2"/>
  </r>
  <r>
    <n v="4517511292"/>
    <n v="2779817"/>
    <s v="CENTIME TCM"/>
    <n v="1710"/>
    <n v="975"/>
    <n v="1667250"/>
    <x v="50"/>
    <d v="2022-05-23T00:00:00"/>
    <n v="28"/>
    <x v="1"/>
    <s v="SUPPLIER"/>
    <x v="2"/>
    <x v="0"/>
    <x v="0"/>
    <x v="2"/>
  </r>
  <r>
    <n v="4517202168"/>
    <n v="2487052"/>
    <s v="BOOST AC"/>
    <n v="300"/>
    <n v="1383"/>
    <n v="414900"/>
    <x v="40"/>
    <d v="2022-05-23T00:00:00"/>
    <n v="0"/>
    <x v="3"/>
    <m/>
    <x v="0"/>
    <x v="0"/>
    <x v="0"/>
    <x v="1"/>
  </r>
  <r>
    <n v="4517956823"/>
    <n v="2487053"/>
    <s v="CENTIME TCM"/>
    <n v="270"/>
    <n v="1392"/>
    <n v="375840"/>
    <x v="40"/>
    <d v="2022-05-23T00:00:00"/>
    <n v="0"/>
    <x v="3"/>
    <m/>
    <x v="0"/>
    <x v="0"/>
    <x v="0"/>
    <x v="1"/>
  </r>
  <r>
    <n v="4517800019"/>
    <n v="2778106"/>
    <s v="CENTIME TCM"/>
    <n v="2064"/>
    <n v="1157"/>
    <n v="2388048"/>
    <x v="40"/>
    <d v="2022-05-23T00:00:00"/>
    <n v="0"/>
    <x v="3"/>
    <m/>
    <x v="0"/>
    <x v="0"/>
    <x v="0"/>
    <x v="1"/>
  </r>
  <r>
    <n v="4517030772"/>
    <n v="2778106"/>
    <s v="BOOST AC"/>
    <n v="144"/>
    <n v="714"/>
    <n v="102816"/>
    <x v="40"/>
    <d v="2022-05-23T00:00:00"/>
    <n v="0"/>
    <x v="3"/>
    <m/>
    <x v="0"/>
    <x v="0"/>
    <x v="0"/>
    <x v="1"/>
  </r>
  <r>
    <n v="4517731528"/>
    <n v="4455281"/>
    <s v="BOOST AC"/>
    <n v="810"/>
    <n v="1160"/>
    <n v="939600"/>
    <x v="40"/>
    <d v="2022-05-23T00:00:00"/>
    <n v="0"/>
    <x v="3"/>
    <m/>
    <x v="0"/>
    <x v="0"/>
    <x v="0"/>
    <x v="1"/>
  </r>
  <r>
    <n v="4517704315"/>
    <n v="4013297"/>
    <s v="CENTIME TCM"/>
    <n v="2025"/>
    <n v="642"/>
    <n v="1300050"/>
    <x v="40"/>
    <d v="2022-05-23T00:00:00"/>
    <n v="0"/>
    <x v="3"/>
    <m/>
    <x v="0"/>
    <x v="0"/>
    <x v="0"/>
    <x v="1"/>
  </r>
  <r>
    <n v="4517734748"/>
    <n v="4454507"/>
    <s v="BOOST AC"/>
    <n v="2700"/>
    <n v="1210"/>
    <n v="3267000"/>
    <x v="50"/>
    <d v="2022-05-23T00:00:00"/>
    <n v="28"/>
    <x v="1"/>
    <s v="SUPPLIER"/>
    <x v="2"/>
    <x v="0"/>
    <x v="0"/>
    <x v="2"/>
  </r>
  <r>
    <n v="4516961421"/>
    <n v="4333115"/>
    <s v="CENTIME TCM"/>
    <n v="7665"/>
    <n v="649"/>
    <n v="4974585"/>
    <x v="63"/>
    <d v="2022-05-23T00:00:00"/>
    <n v="21"/>
    <x v="1"/>
    <s v="SUPPLIER"/>
    <x v="2"/>
    <x v="0"/>
    <x v="0"/>
    <x v="2"/>
  </r>
  <r>
    <n v="4517032512"/>
    <n v="4333116"/>
    <s v="BOOST AC"/>
    <n v="1344"/>
    <n v="1007"/>
    <n v="1353408"/>
    <x v="40"/>
    <d v="2022-05-23T00:00:00"/>
    <n v="0"/>
    <x v="3"/>
    <m/>
    <x v="0"/>
    <x v="0"/>
    <x v="0"/>
    <x v="1"/>
  </r>
  <r>
    <n v="4517354000"/>
    <n v="2779817"/>
    <s v="CENTIME TCM"/>
    <n v="1980"/>
    <n v="1025"/>
    <n v="2029500"/>
    <x v="4"/>
    <d v="2022-05-23T00:00:00"/>
    <n v="7"/>
    <x v="1"/>
    <s v="SUPPLIER"/>
    <x v="2"/>
    <x v="0"/>
    <x v="0"/>
    <x v="1"/>
  </r>
  <r>
    <n v="4517373723"/>
    <n v="2487053"/>
    <s v="CENTIME TCM"/>
    <n v="3690"/>
    <n v="903"/>
    <n v="3332070"/>
    <x v="40"/>
    <d v="2022-05-23T00:00:00"/>
    <n v="0"/>
    <x v="3"/>
    <m/>
    <x v="0"/>
    <x v="0"/>
    <x v="0"/>
    <x v="1"/>
  </r>
  <r>
    <n v="4517373696"/>
    <n v="4335235"/>
    <s v="CENTIME TCM"/>
    <n v="360"/>
    <n v="893"/>
    <n v="321480"/>
    <x v="40"/>
    <d v="2022-05-23T00:00:00"/>
    <n v="0"/>
    <x v="3"/>
    <m/>
    <x v="0"/>
    <x v="0"/>
    <x v="0"/>
    <x v="1"/>
  </r>
  <r>
    <n v="4517037182"/>
    <n v="4333114"/>
    <s v="BOOST AC"/>
    <n v="504"/>
    <n v="1366"/>
    <n v="688464"/>
    <x v="40"/>
    <d v="2022-05-23T00:00:00"/>
    <n v="0"/>
    <x v="3"/>
    <m/>
    <x v="0"/>
    <x v="0"/>
    <x v="0"/>
    <x v="1"/>
  </r>
  <r>
    <n v="4517033467"/>
    <n v="2487053"/>
    <s v="BOOST AC"/>
    <n v="2970"/>
    <n v="488"/>
    <n v="1449360"/>
    <x v="40"/>
    <d v="2022-05-23T00:00:00"/>
    <n v="0"/>
    <x v="3"/>
    <m/>
    <x v="0"/>
    <x v="0"/>
    <x v="0"/>
    <x v="1"/>
  </r>
  <r>
    <n v="4517214609"/>
    <n v="4013305"/>
    <s v="BOOST AC"/>
    <n v="144"/>
    <n v="1168"/>
    <n v="168192"/>
    <x v="40"/>
    <d v="2022-05-23T00:00:00"/>
    <n v="0"/>
    <x v="3"/>
    <m/>
    <x v="0"/>
    <x v="0"/>
    <x v="0"/>
    <x v="1"/>
  </r>
  <r>
    <n v="4517038521"/>
    <n v="4454507"/>
    <s v="BOOST AC"/>
    <n v="1440"/>
    <n v="607"/>
    <n v="874080"/>
    <x v="50"/>
    <d v="2022-05-23T00:00:00"/>
    <n v="28"/>
    <x v="1"/>
    <s v="SUPPLIER"/>
    <x v="3"/>
    <x v="0"/>
    <x v="0"/>
    <x v="2"/>
  </r>
  <r>
    <n v="4516577494"/>
    <n v="4465338"/>
    <s v="BOOST AC"/>
    <n v="30000"/>
    <n v="792"/>
    <n v="23760000"/>
    <x v="3"/>
    <d v="2022-05-23T00:00:00"/>
    <n v="-14"/>
    <x v="2"/>
    <m/>
    <x v="0"/>
    <x v="0"/>
    <x v="0"/>
    <x v="1"/>
  </r>
  <r>
    <n v="4517025665"/>
    <n v="2487061"/>
    <s v="BOOST AC"/>
    <n v="1530"/>
    <n v="1364"/>
    <n v="2086920"/>
    <x v="40"/>
    <d v="2022-05-23T00:00:00"/>
    <n v="0"/>
    <x v="3"/>
    <m/>
    <x v="0"/>
    <x v="0"/>
    <x v="0"/>
    <x v="1"/>
  </r>
  <r>
    <n v="4517800021"/>
    <n v="4454507"/>
    <s v="CENTIME TCM"/>
    <n v="1260"/>
    <n v="306"/>
    <n v="385560"/>
    <x v="63"/>
    <d v="2022-05-23T00:00:00"/>
    <n v="21"/>
    <x v="1"/>
    <s v="SUPPLIER"/>
    <x v="2"/>
    <x v="0"/>
    <x v="0"/>
    <x v="2"/>
  </r>
  <r>
    <n v="4517008759"/>
    <n v="2663481"/>
    <s v="BOOST AC"/>
    <n v="600"/>
    <n v="563"/>
    <n v="337800"/>
    <x v="40"/>
    <d v="2022-05-23T00:00:00"/>
    <n v="0"/>
    <x v="3"/>
    <m/>
    <x v="0"/>
    <x v="0"/>
    <x v="0"/>
    <x v="1"/>
  </r>
  <r>
    <n v="4517365883"/>
    <n v="4455280"/>
    <s v="CENTIME TCM"/>
    <n v="360"/>
    <n v="1283"/>
    <n v="461880"/>
    <x v="40"/>
    <d v="2022-05-23T00:00:00"/>
    <n v="0"/>
    <x v="3"/>
    <m/>
    <x v="0"/>
    <x v="0"/>
    <x v="0"/>
    <x v="1"/>
  </r>
  <r>
    <n v="4517032502"/>
    <n v="4013305"/>
    <s v="BOOST AC"/>
    <n v="108"/>
    <n v="967"/>
    <n v="104436"/>
    <x v="40"/>
    <d v="2022-05-23T00:00:00"/>
    <n v="0"/>
    <x v="3"/>
    <m/>
    <x v="0"/>
    <x v="0"/>
    <x v="0"/>
    <x v="1"/>
  </r>
  <r>
    <n v="4517021109"/>
    <n v="2487052"/>
    <s v="BOOST AC"/>
    <n v="3240"/>
    <n v="320"/>
    <n v="1036800"/>
    <x v="40"/>
    <d v="2022-05-23T00:00:00"/>
    <n v="0"/>
    <x v="3"/>
    <m/>
    <x v="0"/>
    <x v="0"/>
    <x v="0"/>
    <x v="1"/>
  </r>
  <r>
    <n v="4517329568"/>
    <n v="4455298"/>
    <s v="CENTIME TCM"/>
    <n v="15"/>
    <n v="965"/>
    <n v="14475"/>
    <x v="40"/>
    <d v="2022-05-23T00:00:00"/>
    <n v="0"/>
    <x v="3"/>
    <m/>
    <x v="0"/>
    <x v="0"/>
    <x v="0"/>
    <x v="1"/>
  </r>
  <r>
    <n v="4517004293"/>
    <n v="4013297"/>
    <s v="BOOST AC"/>
    <n v="240"/>
    <n v="360"/>
    <n v="86400"/>
    <x v="40"/>
    <d v="2022-05-23T00:00:00"/>
    <n v="0"/>
    <x v="3"/>
    <m/>
    <x v="0"/>
    <x v="0"/>
    <x v="0"/>
    <x v="1"/>
  </r>
  <r>
    <n v="4517929637"/>
    <n v="4454507"/>
    <s v="CENTIME TCM"/>
    <n v="90"/>
    <n v="1264"/>
    <n v="113760"/>
    <x v="50"/>
    <d v="2022-05-23T00:00:00"/>
    <n v="28"/>
    <x v="1"/>
    <s v="SUPPLIER"/>
    <x v="2"/>
    <x v="0"/>
    <x v="0"/>
    <x v="2"/>
  </r>
  <r>
    <n v="4517384840"/>
    <n v="4013305"/>
    <s v="CENTIME TCM"/>
    <n v="204"/>
    <n v="384"/>
    <n v="78336"/>
    <x v="40"/>
    <d v="2022-05-23T00:00:00"/>
    <n v="0"/>
    <x v="3"/>
    <m/>
    <x v="0"/>
    <x v="0"/>
    <x v="0"/>
    <x v="1"/>
  </r>
  <r>
    <n v="4517342170"/>
    <n v="2487061"/>
    <s v="CENTIME TCM"/>
    <n v="2790"/>
    <n v="480"/>
    <n v="1339200"/>
    <x v="40"/>
    <d v="2022-05-23T00:00:00"/>
    <n v="0"/>
    <x v="3"/>
    <m/>
    <x v="0"/>
    <x v="0"/>
    <x v="0"/>
    <x v="1"/>
  </r>
  <r>
    <n v="4517710874"/>
    <n v="4455298"/>
    <s v="CENTIME TCM"/>
    <n v="2580"/>
    <n v="347"/>
    <n v="895260"/>
    <x v="40"/>
    <d v="2022-05-23T00:00:00"/>
    <n v="0"/>
    <x v="3"/>
    <m/>
    <x v="0"/>
    <x v="0"/>
    <x v="0"/>
    <x v="1"/>
  </r>
  <r>
    <n v="4517352266"/>
    <n v="2779823"/>
    <s v="CENTIME TCM"/>
    <n v="5580"/>
    <n v="922"/>
    <n v="5144760"/>
    <x v="40"/>
    <d v="2022-05-23T00:00:00"/>
    <n v="0"/>
    <x v="3"/>
    <m/>
    <x v="0"/>
    <x v="0"/>
    <x v="0"/>
    <x v="1"/>
  </r>
  <r>
    <n v="4517509568"/>
    <n v="4333116"/>
    <s v="CENTIME TCM"/>
    <n v="1092"/>
    <n v="391"/>
    <n v="426972"/>
    <x v="40"/>
    <d v="2022-05-23T00:00:00"/>
    <n v="0"/>
    <x v="3"/>
    <m/>
    <x v="0"/>
    <x v="0"/>
    <x v="0"/>
    <x v="1"/>
  </r>
  <r>
    <n v="4517918801"/>
    <n v="2487061"/>
    <s v="CENTIME TCM"/>
    <n v="540"/>
    <n v="364"/>
    <n v="196560"/>
    <x v="40"/>
    <d v="2022-05-23T00:00:00"/>
    <n v="0"/>
    <x v="3"/>
    <m/>
    <x v="0"/>
    <x v="0"/>
    <x v="0"/>
    <x v="1"/>
  </r>
  <r>
    <n v="4517022731"/>
    <n v="4455298"/>
    <s v="BOOST AC"/>
    <n v="285"/>
    <n v="1311"/>
    <n v="373635"/>
    <x v="40"/>
    <d v="2022-05-23T00:00:00"/>
    <n v="0"/>
    <x v="3"/>
    <m/>
    <x v="0"/>
    <x v="0"/>
    <x v="0"/>
    <x v="1"/>
  </r>
  <r>
    <n v="4517934510"/>
    <n v="4335198"/>
    <s v="CENTIME TCM"/>
    <n v="612"/>
    <n v="558"/>
    <n v="341496"/>
    <x v="69"/>
    <d v="2022-05-23T00:00:00"/>
    <n v="56"/>
    <x v="1"/>
    <s v="SUPPLIER"/>
    <x v="3"/>
    <x v="0"/>
    <x v="3"/>
    <x v="9"/>
  </r>
  <r>
    <n v="4517316968"/>
    <n v="4333116"/>
    <s v="CENTIME TCM"/>
    <n v="357"/>
    <n v="1463"/>
    <n v="522291"/>
    <x v="40"/>
    <d v="2022-05-23T00:00:00"/>
    <n v="0"/>
    <x v="3"/>
    <m/>
    <x v="0"/>
    <x v="0"/>
    <x v="0"/>
    <x v="1"/>
  </r>
  <r>
    <n v="4517374773"/>
    <n v="4451134"/>
    <s v="CENTIME : BOSTT AMERICA"/>
    <n v="24"/>
    <n v="979"/>
    <n v="23496"/>
    <x v="40"/>
    <d v="2022-05-24T00:00:00"/>
    <n v="-1"/>
    <x v="3"/>
    <m/>
    <x v="0"/>
    <x v="0"/>
    <x v="0"/>
    <x v="1"/>
  </r>
  <r>
    <n v="4517381101"/>
    <n v="4451121"/>
    <s v="CENTIME : BOSTT AMERICA"/>
    <n v="75"/>
    <n v="309"/>
    <n v="23175"/>
    <x v="40"/>
    <d v="2022-05-24T00:00:00"/>
    <n v="-1"/>
    <x v="3"/>
    <m/>
    <x v="0"/>
    <x v="0"/>
    <x v="0"/>
    <x v="1"/>
  </r>
  <r>
    <n v="4517400103"/>
    <n v="2899475"/>
    <s v="CENTIME : BOSTT AMERICA"/>
    <n v="100"/>
    <n v="1131"/>
    <n v="113100"/>
    <x v="6"/>
    <d v="2022-05-24T00:00:00"/>
    <n v="13"/>
    <x v="1"/>
    <s v="SUPPLIER"/>
    <x v="3"/>
    <x v="0"/>
    <x v="0"/>
    <x v="2"/>
  </r>
  <r>
    <n v="4517397707"/>
    <n v="2461389"/>
    <s v="CENTIME : BOSTT AMERICA"/>
    <n v="400"/>
    <n v="439"/>
    <n v="175600"/>
    <x v="40"/>
    <d v="2022-05-24T00:00:00"/>
    <n v="-1"/>
    <x v="3"/>
    <m/>
    <x v="0"/>
    <x v="0"/>
    <x v="0"/>
    <x v="1"/>
  </r>
  <r>
    <n v="4516516457"/>
    <n v="2165271"/>
    <s v="CENTIME TCM"/>
    <n v="84"/>
    <n v="404"/>
    <n v="33936"/>
    <x v="44"/>
    <d v="2022-05-24T00:00:00"/>
    <n v="-19"/>
    <x v="2"/>
    <m/>
    <x v="0"/>
    <x v="0"/>
    <x v="0"/>
    <x v="1"/>
  </r>
  <r>
    <n v="4516811395"/>
    <n v="2884301"/>
    <s v="BOOST AC"/>
    <n v="45"/>
    <n v="418"/>
    <n v="18810"/>
    <x v="40"/>
    <d v="2022-05-24T00:00:00"/>
    <n v="-1"/>
    <x v="3"/>
    <m/>
    <x v="0"/>
    <x v="0"/>
    <x v="0"/>
    <x v="1"/>
  </r>
  <r>
    <n v="4517431399"/>
    <n v="4013297"/>
    <s v="CENTIME : BOSTT AMERICA"/>
    <n v="90"/>
    <n v="338"/>
    <n v="30420"/>
    <x v="40"/>
    <d v="2022-05-24T00:00:00"/>
    <n v="-1"/>
    <x v="3"/>
    <m/>
    <x v="0"/>
    <x v="0"/>
    <x v="0"/>
    <x v="1"/>
  </r>
  <r>
    <n v="4517430768"/>
    <n v="4455281"/>
    <s v="CENTIME : BOSTT AMERICA"/>
    <n v="180"/>
    <n v="1496"/>
    <n v="269280"/>
    <x v="40"/>
    <d v="2022-05-24T00:00:00"/>
    <n v="-1"/>
    <x v="3"/>
    <m/>
    <x v="0"/>
    <x v="0"/>
    <x v="0"/>
    <x v="1"/>
  </r>
  <r>
    <n v="4516504013"/>
    <n v="2556834"/>
    <s v="BOOST AC"/>
    <n v="24"/>
    <n v="1121"/>
    <n v="26904"/>
    <x v="6"/>
    <d v="2022-05-25T00:00:00"/>
    <n v="12"/>
    <x v="0"/>
    <s v="OTHER"/>
    <x v="0"/>
    <x v="0"/>
    <x v="0"/>
    <x v="2"/>
  </r>
  <r>
    <n v="4517501077"/>
    <n v="2487061"/>
    <s v="CENTIME TCM"/>
    <n v="2340"/>
    <n v="689"/>
    <n v="1612260"/>
    <x v="45"/>
    <d v="2022-05-25T00:00:00"/>
    <n v="1"/>
    <x v="3"/>
    <m/>
    <x v="0"/>
    <x v="0"/>
    <x v="0"/>
    <x v="1"/>
  </r>
  <r>
    <n v="4517358934"/>
    <n v="2899634"/>
    <s v="CENTIME TCM"/>
    <n v="640"/>
    <n v="550"/>
    <n v="352000"/>
    <x v="40"/>
    <d v="2022-05-26T00:00:00"/>
    <n v="-3"/>
    <x v="2"/>
    <m/>
    <x v="0"/>
    <x v="0"/>
    <x v="0"/>
    <x v="1"/>
  </r>
  <r>
    <n v="4517139939"/>
    <n v="4451121"/>
    <s v="CENTIME : THAILAND"/>
    <n v="20"/>
    <n v="654"/>
    <n v="13080"/>
    <x v="45"/>
    <d v="2022-05-26T00:00:00"/>
    <n v="0"/>
    <x v="3"/>
    <m/>
    <x v="0"/>
    <x v="0"/>
    <x v="0"/>
    <x v="1"/>
  </r>
  <r>
    <n v="4517185317"/>
    <n v="4228041"/>
    <s v="CENTIME : THAILAND"/>
    <n v="30"/>
    <n v="670"/>
    <n v="20100"/>
    <x v="45"/>
    <d v="2022-05-26T00:00:00"/>
    <n v="0"/>
    <x v="3"/>
    <m/>
    <x v="0"/>
    <x v="0"/>
    <x v="0"/>
    <x v="1"/>
  </r>
  <r>
    <n v="4517467119"/>
    <n v="4334436"/>
    <s v="CENTIME : THAILAND"/>
    <n v="32"/>
    <n v="1184"/>
    <n v="37888"/>
    <x v="45"/>
    <d v="2022-05-26T00:00:00"/>
    <n v="0"/>
    <x v="3"/>
    <m/>
    <x v="0"/>
    <x v="0"/>
    <x v="0"/>
    <x v="1"/>
  </r>
  <r>
    <n v="4517613794"/>
    <n v="4334436"/>
    <s v="CENTIME : INDIA"/>
    <n v="240"/>
    <n v="503"/>
    <n v="120720"/>
    <x v="45"/>
    <d v="2022-05-26T00:00:00"/>
    <n v="0"/>
    <x v="3"/>
    <m/>
    <x v="0"/>
    <x v="0"/>
    <x v="0"/>
    <x v="1"/>
  </r>
  <r>
    <n v="4516960238"/>
    <n v="2903189"/>
    <s v="CENTIME BOSTT OCEAN INDIEN"/>
    <n v="30"/>
    <n v="1423"/>
    <n v="42690"/>
    <x v="45"/>
    <d v="2022-05-26T00:00:00"/>
    <n v="0"/>
    <x v="3"/>
    <m/>
    <x v="0"/>
    <x v="0"/>
    <x v="0"/>
    <x v="1"/>
  </r>
  <r>
    <n v="4517473995"/>
    <n v="4334436"/>
    <s v="CENTIME BOSTT OCEAN INDIEN"/>
    <n v="320"/>
    <n v="587"/>
    <n v="187840"/>
    <x v="45"/>
    <d v="2022-05-26T00:00:00"/>
    <n v="0"/>
    <x v="3"/>
    <m/>
    <x v="0"/>
    <x v="0"/>
    <x v="0"/>
    <x v="1"/>
  </r>
  <r>
    <n v="4517350151"/>
    <n v="2899478"/>
    <s v="CENTIME TCM"/>
    <n v="200"/>
    <n v="1281"/>
    <n v="256200"/>
    <x v="45"/>
    <d v="2022-05-26T00:00:00"/>
    <n v="0"/>
    <x v="3"/>
    <m/>
    <x v="0"/>
    <x v="0"/>
    <x v="0"/>
    <x v="1"/>
  </r>
  <r>
    <n v="4517376899"/>
    <n v="2899475"/>
    <s v="CENTIME TCM"/>
    <n v="500"/>
    <n v="1464"/>
    <n v="732000"/>
    <x v="4"/>
    <d v="2022-05-26T00:00:00"/>
    <n v="4"/>
    <x v="0"/>
    <s v="OTHER"/>
    <x v="0"/>
    <x v="0"/>
    <x v="0"/>
    <x v="1"/>
  </r>
  <r>
    <n v="4517908470"/>
    <n v="2899475"/>
    <s v="CENTIME TCM"/>
    <n v="200"/>
    <n v="547"/>
    <n v="109400"/>
    <x v="4"/>
    <d v="2022-05-26T00:00:00"/>
    <n v="4"/>
    <x v="0"/>
    <s v="OTHER"/>
    <x v="0"/>
    <x v="0"/>
    <x v="0"/>
    <x v="1"/>
  </r>
  <r>
    <n v="4518027093"/>
    <n v="2899475"/>
    <s v="CENTIME BOSTT OCEAN INDIEN"/>
    <n v="100"/>
    <n v="395"/>
    <n v="39500"/>
    <x v="61"/>
    <d v="2022-05-26T00:00:00"/>
    <n v="21"/>
    <x v="1"/>
    <s v="SUPPLIER"/>
    <x v="3"/>
    <x v="0"/>
    <x v="0"/>
    <x v="2"/>
  </r>
  <r>
    <n v="4517613898"/>
    <n v="2923262"/>
    <s v="CENTIME : INDIA"/>
    <n v="175"/>
    <n v="1194"/>
    <n v="208950"/>
    <x v="45"/>
    <d v="2022-05-26T00:00:00"/>
    <n v="0"/>
    <x v="3"/>
    <m/>
    <x v="0"/>
    <x v="0"/>
    <x v="0"/>
    <x v="1"/>
  </r>
  <r>
    <n v="4517864196"/>
    <n v="2461389"/>
    <s v="CENTIME TCM"/>
    <n v="2600"/>
    <n v="1322"/>
    <n v="3437200"/>
    <x v="45"/>
    <d v="2022-05-26T00:00:00"/>
    <n v="0"/>
    <x v="3"/>
    <m/>
    <x v="0"/>
    <x v="0"/>
    <x v="0"/>
    <x v="1"/>
  </r>
  <r>
    <n v="4518010426"/>
    <n v="2461389"/>
    <s v="CENTIME BOSTT OCEAN INDIEN"/>
    <n v="200"/>
    <n v="675"/>
    <n v="135000"/>
    <x v="45"/>
    <d v="2022-05-26T00:00:00"/>
    <n v="0"/>
    <x v="3"/>
    <m/>
    <x v="0"/>
    <x v="0"/>
    <x v="0"/>
    <x v="1"/>
  </r>
  <r>
    <n v="4517150165"/>
    <n v="2758193"/>
    <s v="CENTIME : THAILAND"/>
    <n v="102"/>
    <n v="824"/>
    <n v="84048"/>
    <x v="45"/>
    <d v="2022-05-26T00:00:00"/>
    <n v="0"/>
    <x v="3"/>
    <m/>
    <x v="0"/>
    <x v="0"/>
    <x v="0"/>
    <x v="1"/>
  </r>
  <r>
    <n v="4517157000"/>
    <n v="2467687"/>
    <s v="CENTIME : THAILAND"/>
    <n v="105"/>
    <n v="594"/>
    <n v="62370"/>
    <x v="44"/>
    <d v="2022-05-26T00:00:00"/>
    <n v="-21"/>
    <x v="2"/>
    <m/>
    <x v="0"/>
    <x v="0"/>
    <x v="0"/>
    <x v="1"/>
  </r>
  <r>
    <n v="4517147430"/>
    <n v="4271870"/>
    <s v="CENTIME : THAILAND"/>
    <n v="32"/>
    <n v="1181"/>
    <n v="37792"/>
    <x v="56"/>
    <d v="2022-05-26T00:00:00"/>
    <n v="14"/>
    <x v="0"/>
    <s v="OTHER"/>
    <x v="0"/>
    <x v="0"/>
    <x v="0"/>
    <x v="2"/>
  </r>
  <r>
    <n v="4517050304"/>
    <n v="4271870"/>
    <s v="CENTIME BOSTT OCEAN INDIEN"/>
    <n v="4"/>
    <n v="484"/>
    <n v="1936"/>
    <x v="61"/>
    <d v="2022-05-26T00:00:00"/>
    <n v="21"/>
    <x v="0"/>
    <s v="OTHER"/>
    <x v="0"/>
    <x v="0"/>
    <x v="0"/>
    <x v="2"/>
  </r>
  <r>
    <n v="4517981716"/>
    <n v="2467687"/>
    <s v="CENTIME TCM"/>
    <n v="640"/>
    <n v="406"/>
    <n v="259840"/>
    <x v="45"/>
    <d v="2022-05-26T00:00:00"/>
    <n v="0"/>
    <x v="3"/>
    <m/>
    <x v="0"/>
    <x v="0"/>
    <x v="0"/>
    <x v="1"/>
  </r>
  <r>
    <n v="4517118070"/>
    <n v="2958114"/>
    <s v="CENTIME : THAILAND"/>
    <n v="162"/>
    <n v="1125"/>
    <n v="182250"/>
    <x v="45"/>
    <d v="2022-05-26T00:00:00"/>
    <n v="0"/>
    <x v="3"/>
    <m/>
    <x v="0"/>
    <x v="0"/>
    <x v="0"/>
    <x v="1"/>
  </r>
  <r>
    <n v="4517156118"/>
    <n v="2752324"/>
    <s v="CENTIME : THAILAND"/>
    <n v="12"/>
    <n v="1114"/>
    <n v="13368"/>
    <x v="45"/>
    <d v="2022-05-26T00:00:00"/>
    <n v="0"/>
    <x v="3"/>
    <m/>
    <x v="0"/>
    <x v="0"/>
    <x v="0"/>
    <x v="1"/>
  </r>
  <r>
    <n v="4517176180"/>
    <n v="4492201"/>
    <s v="CENTIME : THAILAND"/>
    <n v="54"/>
    <n v="664"/>
    <n v="35856"/>
    <x v="45"/>
    <d v="2022-05-26T00:00:00"/>
    <n v="0"/>
    <x v="3"/>
    <m/>
    <x v="0"/>
    <x v="0"/>
    <x v="0"/>
    <x v="1"/>
  </r>
  <r>
    <n v="4517242493"/>
    <n v="2958114"/>
    <s v="CENTIME BOSTT OCEAN INDIEN"/>
    <n v="30"/>
    <n v="864"/>
    <n v="25920"/>
    <x v="45"/>
    <d v="2022-05-26T00:00:00"/>
    <n v="0"/>
    <x v="3"/>
    <m/>
    <x v="0"/>
    <x v="0"/>
    <x v="0"/>
    <x v="1"/>
  </r>
  <r>
    <n v="4517385592"/>
    <n v="2752324"/>
    <s v="CENTIME BOSTT OCEAN INDIEN"/>
    <n v="30"/>
    <n v="412"/>
    <n v="12360"/>
    <x v="45"/>
    <d v="2022-05-26T00:00:00"/>
    <n v="0"/>
    <x v="3"/>
    <m/>
    <x v="0"/>
    <x v="0"/>
    <x v="0"/>
    <x v="1"/>
  </r>
  <r>
    <n v="4517369057"/>
    <n v="4455280"/>
    <s v="CENTIME TCM"/>
    <n v="360"/>
    <n v="1215"/>
    <n v="437400"/>
    <x v="40"/>
    <d v="2022-05-26T00:00:00"/>
    <n v="-3"/>
    <x v="2"/>
    <m/>
    <x v="0"/>
    <x v="0"/>
    <x v="0"/>
    <x v="1"/>
  </r>
  <r>
    <n v="4517353695"/>
    <n v="4333116"/>
    <s v="CENTIME TCM"/>
    <n v="273"/>
    <n v="873"/>
    <n v="238329"/>
    <x v="45"/>
    <d v="2022-05-26T00:00:00"/>
    <n v="0"/>
    <x v="3"/>
    <m/>
    <x v="0"/>
    <x v="0"/>
    <x v="0"/>
    <x v="1"/>
  </r>
  <r>
    <n v="4517353739"/>
    <n v="4013293"/>
    <s v="CENTIME TCM"/>
    <n v="135"/>
    <n v="1396"/>
    <n v="188460"/>
    <x v="40"/>
    <d v="2022-05-26T00:00:00"/>
    <n v="-3"/>
    <x v="2"/>
    <m/>
    <x v="0"/>
    <x v="0"/>
    <x v="0"/>
    <x v="1"/>
  </r>
  <r>
    <n v="4516979511"/>
    <n v="2765851"/>
    <s v="CENTIME BOSTT OCEAN INDIEN"/>
    <n v="64"/>
    <n v="916"/>
    <n v="58624"/>
    <x v="45"/>
    <d v="2022-05-26T00:00:00"/>
    <n v="0"/>
    <x v="3"/>
    <m/>
    <x v="0"/>
    <x v="0"/>
    <x v="0"/>
    <x v="1"/>
  </r>
  <r>
    <n v="4517535055"/>
    <n v="4333116"/>
    <s v="CENTIME BOSTT OCEAN INDIEN"/>
    <n v="483"/>
    <n v="798"/>
    <n v="385434"/>
    <x v="45"/>
    <d v="2022-05-26T00:00:00"/>
    <n v="0"/>
    <x v="3"/>
    <m/>
    <x v="0"/>
    <x v="0"/>
    <x v="0"/>
    <x v="1"/>
  </r>
  <r>
    <n v="4517537849"/>
    <n v="4333116"/>
    <s v="CENTIME TCM"/>
    <n v="609"/>
    <n v="649"/>
    <n v="395241"/>
    <x v="45"/>
    <d v="2022-05-26T00:00:00"/>
    <n v="0"/>
    <x v="3"/>
    <m/>
    <x v="0"/>
    <x v="0"/>
    <x v="0"/>
    <x v="1"/>
  </r>
  <r>
    <n v="4517330052"/>
    <n v="4455298"/>
    <s v="CENTIME TCM"/>
    <n v="1110"/>
    <n v="1251"/>
    <n v="1388610"/>
    <x v="45"/>
    <d v="2022-05-26T00:00:00"/>
    <n v="0"/>
    <x v="3"/>
    <m/>
    <x v="0"/>
    <x v="0"/>
    <x v="0"/>
    <x v="1"/>
  </r>
  <r>
    <n v="4517360691"/>
    <n v="4335235"/>
    <s v="CENTIME TCM"/>
    <n v="90"/>
    <n v="1422"/>
    <n v="127980"/>
    <x v="40"/>
    <d v="2022-05-26T00:00:00"/>
    <n v="-3"/>
    <x v="2"/>
    <m/>
    <x v="0"/>
    <x v="0"/>
    <x v="0"/>
    <x v="1"/>
  </r>
  <r>
    <n v="4517349485"/>
    <n v="4455906"/>
    <s v="CENTIME TCM"/>
    <n v="276"/>
    <n v="924"/>
    <n v="255024"/>
    <x v="45"/>
    <d v="2022-05-26T00:00:00"/>
    <n v="0"/>
    <x v="3"/>
    <m/>
    <x v="0"/>
    <x v="0"/>
    <x v="0"/>
    <x v="1"/>
  </r>
  <r>
    <n v="4517930563"/>
    <n v="4454507"/>
    <s v="CENTIME : THAILAND"/>
    <n v="270"/>
    <n v="1391"/>
    <n v="375570"/>
    <x v="61"/>
    <d v="2022-05-26T00:00:00"/>
    <n v="21"/>
    <x v="1"/>
    <s v="SUPPLIER"/>
    <x v="2"/>
    <x v="0"/>
    <x v="0"/>
    <x v="2"/>
  </r>
  <r>
    <n v="4517955019"/>
    <n v="4455280"/>
    <s v="CENTIME : INDIA"/>
    <n v="540"/>
    <n v="947"/>
    <n v="511380"/>
    <x v="45"/>
    <d v="2022-05-26T00:00:00"/>
    <n v="0"/>
    <x v="3"/>
    <m/>
    <x v="0"/>
    <x v="0"/>
    <x v="0"/>
    <x v="1"/>
  </r>
  <r>
    <n v="4517754255"/>
    <n v="2778106"/>
    <s v="CENTIME : THAILAND"/>
    <n v="120"/>
    <n v="727"/>
    <n v="87240"/>
    <x v="45"/>
    <d v="2022-05-26T00:00:00"/>
    <n v="0"/>
    <x v="3"/>
    <m/>
    <x v="0"/>
    <x v="0"/>
    <x v="0"/>
    <x v="1"/>
  </r>
  <r>
    <n v="4517190927"/>
    <n v="2779823"/>
    <s v="CENTIME BOSTT OCEAN INDIEN"/>
    <n v="570"/>
    <n v="420"/>
    <n v="239400"/>
    <x v="45"/>
    <d v="2022-05-26T00:00:00"/>
    <n v="0"/>
    <x v="3"/>
    <m/>
    <x v="0"/>
    <x v="0"/>
    <x v="0"/>
    <x v="1"/>
  </r>
  <r>
    <n v="4517364706"/>
    <n v="4013297"/>
    <s v="CENTIME TCM"/>
    <n v="1650"/>
    <n v="1141"/>
    <n v="1882650"/>
    <x v="45"/>
    <d v="2022-05-26T00:00:00"/>
    <n v="0"/>
    <x v="3"/>
    <m/>
    <x v="0"/>
    <x v="0"/>
    <x v="0"/>
    <x v="1"/>
  </r>
  <r>
    <n v="4517172456"/>
    <n v="2778106"/>
    <s v="CENTIME : THAILAND"/>
    <n v="24"/>
    <n v="768"/>
    <n v="18432"/>
    <x v="45"/>
    <d v="2022-05-26T00:00:00"/>
    <n v="0"/>
    <x v="3"/>
    <m/>
    <x v="0"/>
    <x v="0"/>
    <x v="0"/>
    <x v="1"/>
  </r>
  <r>
    <n v="4517188606"/>
    <n v="2778106"/>
    <s v="CENTIME : THAILAND"/>
    <n v="36"/>
    <n v="710"/>
    <n v="25560"/>
    <x v="45"/>
    <d v="2022-05-26T00:00:00"/>
    <n v="0"/>
    <x v="3"/>
    <m/>
    <x v="0"/>
    <x v="0"/>
    <x v="0"/>
    <x v="1"/>
  </r>
  <r>
    <n v="4517921252"/>
    <n v="2765851"/>
    <s v="CENTIME : INDIA"/>
    <n v="48"/>
    <n v="1230"/>
    <n v="59040"/>
    <x v="45"/>
    <d v="2022-05-26T00:00:00"/>
    <n v="0"/>
    <x v="3"/>
    <m/>
    <x v="0"/>
    <x v="0"/>
    <x v="0"/>
    <x v="1"/>
  </r>
  <r>
    <n v="4517395390"/>
    <n v="2778179"/>
    <s v="CENTIME TCM"/>
    <n v="1200"/>
    <n v="590"/>
    <n v="708000"/>
    <x v="40"/>
    <d v="2022-05-26T00:00:00"/>
    <n v="-3"/>
    <x v="2"/>
    <m/>
    <x v="0"/>
    <x v="0"/>
    <x v="0"/>
    <x v="1"/>
  </r>
  <r>
    <n v="4517113078"/>
    <n v="2370764"/>
    <s v="BOOST AC"/>
    <n v="100050"/>
    <n v="462"/>
    <n v="46223100"/>
    <x v="40"/>
    <d v="2022-05-26T00:00:00"/>
    <n v="-3"/>
    <x v="2"/>
    <m/>
    <x v="0"/>
    <x v="0"/>
    <x v="0"/>
    <x v="1"/>
  </r>
  <r>
    <n v="4517350919"/>
    <n v="2778106"/>
    <s v="CENTIME TCM"/>
    <n v="1488"/>
    <n v="1432"/>
    <n v="2130816"/>
    <x v="45"/>
    <d v="2022-05-26T00:00:00"/>
    <n v="0"/>
    <x v="3"/>
    <m/>
    <x v="0"/>
    <x v="0"/>
    <x v="0"/>
    <x v="1"/>
  </r>
  <r>
    <n v="4517184112"/>
    <n v="2487053"/>
    <s v="CENTIME : THAILAND"/>
    <n v="150"/>
    <n v="343"/>
    <n v="51450"/>
    <x v="45"/>
    <d v="2022-05-26T00:00:00"/>
    <n v="0"/>
    <x v="3"/>
    <m/>
    <x v="0"/>
    <x v="0"/>
    <x v="0"/>
    <x v="1"/>
  </r>
  <r>
    <n v="4517360997"/>
    <n v="2663481"/>
    <s v="CENTIME TCM"/>
    <n v="2430"/>
    <n v="1127"/>
    <n v="2738610"/>
    <x v="45"/>
    <d v="2022-05-26T00:00:00"/>
    <n v="0"/>
    <x v="3"/>
    <m/>
    <x v="0"/>
    <x v="0"/>
    <x v="0"/>
    <x v="1"/>
  </r>
  <r>
    <n v="4518045078"/>
    <n v="880447"/>
    <s v="CENTIME TCM"/>
    <n v="1050"/>
    <n v="1331"/>
    <n v="1397550"/>
    <x v="50"/>
    <d v="2022-05-27T00:00:00"/>
    <n v="24"/>
    <x v="0"/>
    <s v="OTHER"/>
    <x v="0"/>
    <x v="0"/>
    <x v="0"/>
    <x v="2"/>
  </r>
  <r>
    <n v="4517995881"/>
    <n v="2725582"/>
    <s v="BOOST AC"/>
    <n v="900"/>
    <n v="613"/>
    <n v="551700"/>
    <x v="6"/>
    <d v="2022-05-27T00:00:00"/>
    <n v="10"/>
    <x v="0"/>
    <s v="OTHER"/>
    <x v="0"/>
    <x v="0"/>
    <x v="0"/>
    <x v="2"/>
  </r>
  <r>
    <n v="4517952979"/>
    <n v="2461396"/>
    <s v="CENTIME TCM"/>
    <n v="5000"/>
    <n v="767"/>
    <n v="3835000"/>
    <x v="4"/>
    <d v="2022-05-28T00:00:00"/>
    <n v="2"/>
    <x v="3"/>
    <m/>
    <x v="0"/>
    <x v="0"/>
    <x v="0"/>
    <x v="1"/>
  </r>
  <r>
    <n v="4516576978"/>
    <n v="2963896"/>
    <s v="BOOST AC"/>
    <n v="24"/>
    <n v="935"/>
    <n v="22440"/>
    <x v="6"/>
    <d v="2022-05-29T00:00:00"/>
    <n v="8"/>
    <x v="0"/>
    <s v="OTHER"/>
    <x v="0"/>
    <x v="0"/>
    <x v="0"/>
    <x v="2"/>
  </r>
  <r>
    <n v="4517491302"/>
    <n v="4455281"/>
    <s v="CENTIME MEXICO"/>
    <n v="270"/>
    <n v="765"/>
    <n v="206550"/>
    <x v="59"/>
    <d v="2022-05-29T00:00:00"/>
    <n v="71"/>
    <x v="1"/>
    <s v="SUPPLIER"/>
    <x v="3"/>
    <x v="0"/>
    <x v="3"/>
    <x v="7"/>
  </r>
  <r>
    <n v="4516838776"/>
    <n v="2899631"/>
    <s v="CENTIME TCM"/>
    <n v="320"/>
    <n v="733"/>
    <n v="234560"/>
    <x v="65"/>
    <d v="2022-05-30T00:00:00"/>
    <n v="35"/>
    <x v="1"/>
    <s v="SUPPLIER"/>
    <x v="3"/>
    <x v="0"/>
    <x v="3"/>
    <x v="9"/>
  </r>
  <r>
    <n v="4517374541"/>
    <n v="2899631"/>
    <s v="CENTIME TCM"/>
    <n v="320"/>
    <n v="573"/>
    <n v="183360"/>
    <x v="4"/>
    <d v="2022-05-30T00:00:00"/>
    <n v="0"/>
    <x v="3"/>
    <m/>
    <x v="0"/>
    <x v="0"/>
    <x v="0"/>
    <x v="1"/>
  </r>
  <r>
    <n v="4517380199"/>
    <n v="2989761"/>
    <s v="CENTIME TCM"/>
    <n v="640"/>
    <n v="1338"/>
    <n v="856320"/>
    <x v="4"/>
    <d v="2022-05-30T00:00:00"/>
    <n v="0"/>
    <x v="3"/>
    <m/>
    <x v="0"/>
    <x v="0"/>
    <x v="0"/>
    <x v="1"/>
  </r>
  <r>
    <n v="4517770740"/>
    <n v="4451134"/>
    <s v="BOOST AC"/>
    <n v="44"/>
    <n v="1383"/>
    <n v="60852"/>
    <x v="50"/>
    <d v="2022-05-30T00:00:00"/>
    <n v="21"/>
    <x v="1"/>
    <s v="SUPPLIER"/>
    <x v="3"/>
    <x v="0"/>
    <x v="0"/>
    <x v="2"/>
  </r>
  <r>
    <n v="4517285439"/>
    <n v="2899478"/>
    <s v="CENTIME TCM"/>
    <n v="400"/>
    <n v="742"/>
    <n v="296800"/>
    <x v="4"/>
    <d v="2022-05-30T00:00:00"/>
    <n v="0"/>
    <x v="3"/>
    <m/>
    <x v="0"/>
    <x v="0"/>
    <x v="0"/>
    <x v="1"/>
  </r>
  <r>
    <n v="4517361178"/>
    <n v="4334436"/>
    <s v="CENTIME : BOSTT EMEA"/>
    <n v="368"/>
    <n v="1116"/>
    <n v="410688"/>
    <x v="4"/>
    <d v="2022-05-30T00:00:00"/>
    <n v="0"/>
    <x v="3"/>
    <m/>
    <x v="0"/>
    <x v="0"/>
    <x v="0"/>
    <x v="1"/>
  </r>
  <r>
    <n v="4517377350"/>
    <n v="2899475"/>
    <s v="CENTIME TCM"/>
    <n v="1200"/>
    <n v="794"/>
    <n v="952800"/>
    <x v="63"/>
    <d v="2022-05-30T00:00:00"/>
    <n v="14"/>
    <x v="1"/>
    <s v="SUPPLIER"/>
    <x v="3"/>
    <x v="0"/>
    <x v="0"/>
    <x v="2"/>
  </r>
  <r>
    <n v="4517382884"/>
    <n v="2899478"/>
    <s v="CENTIME : BOSTT EMEA"/>
    <n v="100"/>
    <n v="1428"/>
    <n v="142800"/>
    <x v="4"/>
    <d v="2022-05-30T00:00:00"/>
    <n v="0"/>
    <x v="3"/>
    <m/>
    <x v="0"/>
    <x v="0"/>
    <x v="0"/>
    <x v="1"/>
  </r>
  <r>
    <n v="4517455104"/>
    <n v="2903189"/>
    <s v="CENTIME TCM"/>
    <n v="1380"/>
    <n v="1445"/>
    <n v="1994100"/>
    <x v="4"/>
    <d v="2022-05-30T00:00:00"/>
    <n v="0"/>
    <x v="3"/>
    <m/>
    <x v="0"/>
    <x v="0"/>
    <x v="0"/>
    <x v="1"/>
  </r>
  <r>
    <n v="4517455112"/>
    <n v="2903184"/>
    <s v="CENTIME TCM"/>
    <n v="1800"/>
    <n v="459"/>
    <n v="826200"/>
    <x v="6"/>
    <d v="2022-05-30T00:00:00"/>
    <n v="7"/>
    <x v="1"/>
    <s v="SUPPLIER"/>
    <x v="4"/>
    <x v="0"/>
    <x v="0"/>
    <x v="2"/>
  </r>
  <r>
    <n v="4517455114"/>
    <n v="2903189"/>
    <s v="CENTIME TCM"/>
    <n v="1200"/>
    <n v="1019"/>
    <n v="1222800"/>
    <x v="4"/>
    <d v="2022-05-30T00:00:00"/>
    <n v="0"/>
    <x v="3"/>
    <m/>
    <x v="0"/>
    <x v="0"/>
    <x v="0"/>
    <x v="1"/>
  </r>
  <r>
    <n v="4517804492"/>
    <n v="4334436"/>
    <s v="CENTIME TCM"/>
    <n v="5488"/>
    <n v="1428"/>
    <n v="7836864"/>
    <x v="4"/>
    <d v="2022-05-30T00:00:00"/>
    <n v="0"/>
    <x v="3"/>
    <m/>
    <x v="0"/>
    <x v="0"/>
    <x v="0"/>
    <x v="1"/>
  </r>
  <r>
    <n v="4517804587"/>
    <n v="4228041"/>
    <s v="CENTIME TCM"/>
    <n v="9300"/>
    <n v="903"/>
    <n v="8397900"/>
    <x v="65"/>
    <d v="2022-05-30T00:00:00"/>
    <n v="35"/>
    <x v="0"/>
    <s v="OTHER"/>
    <x v="0"/>
    <x v="0"/>
    <x v="3"/>
    <x v="9"/>
  </r>
  <r>
    <n v="4517930606"/>
    <n v="2899632"/>
    <s v="CENTIME TCM"/>
    <n v="1760"/>
    <n v="951"/>
    <n v="1673760"/>
    <x v="4"/>
    <d v="2022-05-30T00:00:00"/>
    <n v="0"/>
    <x v="3"/>
    <m/>
    <x v="0"/>
    <x v="0"/>
    <x v="0"/>
    <x v="1"/>
  </r>
  <r>
    <n v="4517947475"/>
    <n v="2899475"/>
    <s v="CENTIME TCM"/>
    <n v="200"/>
    <n v="1445"/>
    <n v="289000"/>
    <x v="4"/>
    <d v="2022-05-30T00:00:00"/>
    <n v="0"/>
    <x v="3"/>
    <m/>
    <x v="0"/>
    <x v="0"/>
    <x v="0"/>
    <x v="1"/>
  </r>
  <r>
    <n v="4518042000"/>
    <n v="880447"/>
    <s v="CENTIME TCM"/>
    <n v="9240"/>
    <n v="654"/>
    <n v="6042960"/>
    <x v="50"/>
    <d v="2022-05-30T00:00:00"/>
    <n v="21"/>
    <x v="0"/>
    <s v="OTHER"/>
    <x v="0"/>
    <x v="0"/>
    <x v="0"/>
    <x v="2"/>
  </r>
  <r>
    <n v="4518039394"/>
    <n v="880447"/>
    <s v="CENTIME TCM"/>
    <n v="30"/>
    <n v="311"/>
    <n v="9330"/>
    <x v="50"/>
    <d v="2022-05-30T00:00:00"/>
    <n v="21"/>
    <x v="0"/>
    <s v="OTHER"/>
    <x v="0"/>
    <x v="0"/>
    <x v="0"/>
    <x v="2"/>
  </r>
  <r>
    <n v="4518040091"/>
    <n v="880447"/>
    <s v="CENTIME TCM"/>
    <n v="30"/>
    <n v="1477"/>
    <n v="44310"/>
    <x v="50"/>
    <d v="2022-05-30T00:00:00"/>
    <n v="21"/>
    <x v="0"/>
    <s v="OTHER"/>
    <x v="0"/>
    <x v="0"/>
    <x v="0"/>
    <x v="2"/>
  </r>
  <r>
    <n v="4518042011"/>
    <n v="2358612"/>
    <s v="CENTIME TCM"/>
    <n v="900"/>
    <n v="1314"/>
    <n v="1182600"/>
    <x v="50"/>
    <d v="2022-05-30T00:00:00"/>
    <n v="21"/>
    <x v="0"/>
    <s v="OTHER"/>
    <x v="0"/>
    <x v="0"/>
    <x v="0"/>
    <x v="2"/>
  </r>
  <r>
    <n v="881946166"/>
    <n v="2903184"/>
    <s v="CENTIME TCM"/>
    <n v="1000"/>
    <n v="1415"/>
    <n v="1415000"/>
    <x v="53"/>
    <d v="2022-05-30T00:00:00"/>
    <n v="157"/>
    <x v="1"/>
    <s v="SUPPLIER"/>
    <x v="3"/>
    <x v="0"/>
    <x v="2"/>
    <x v="8"/>
  </r>
  <r>
    <n v="4517532323"/>
    <n v="2461389"/>
    <s v="CENTIME TCM"/>
    <n v="1800"/>
    <n v="1100"/>
    <n v="1980000"/>
    <x v="40"/>
    <d v="2022-05-30T00:00:00"/>
    <n v="-7"/>
    <x v="2"/>
    <m/>
    <x v="0"/>
    <x v="0"/>
    <x v="0"/>
    <x v="1"/>
  </r>
  <r>
    <n v="4517610304"/>
    <n v="2923261"/>
    <s v="CENTIME : BOSTT EMEA"/>
    <n v="2835"/>
    <n v="1078"/>
    <n v="3056130"/>
    <x v="4"/>
    <d v="2022-05-30T00:00:00"/>
    <n v="0"/>
    <x v="3"/>
    <m/>
    <x v="0"/>
    <x v="0"/>
    <x v="0"/>
    <x v="1"/>
  </r>
  <r>
    <n v="4517610305"/>
    <n v="2923262"/>
    <s v="CENTIME : BOSTT EMEA"/>
    <n v="14385"/>
    <n v="1455"/>
    <n v="20930175"/>
    <x v="4"/>
    <d v="2022-05-30T00:00:00"/>
    <n v="0"/>
    <x v="3"/>
    <m/>
    <x v="0"/>
    <x v="0"/>
    <x v="0"/>
    <x v="1"/>
  </r>
  <r>
    <n v="4517875819"/>
    <n v="2461389"/>
    <s v="CENTIME TCM"/>
    <n v="3200"/>
    <n v="1404"/>
    <n v="4492800"/>
    <x v="4"/>
    <d v="2022-05-30T00:00:00"/>
    <n v="0"/>
    <x v="3"/>
    <m/>
    <x v="0"/>
    <x v="0"/>
    <x v="0"/>
    <x v="1"/>
  </r>
  <r>
    <n v="4516525894"/>
    <n v="4327058"/>
    <s v="BOOST AC"/>
    <n v="29"/>
    <n v="634"/>
    <n v="18386"/>
    <x v="6"/>
    <d v="2022-05-30T00:00:00"/>
    <n v="7"/>
    <x v="0"/>
    <s v="OTHER"/>
    <x v="0"/>
    <x v="0"/>
    <x v="0"/>
    <x v="2"/>
  </r>
  <r>
    <n v="4516511690"/>
    <n v="4327106"/>
    <s v="BOOST AC"/>
    <n v="72"/>
    <n v="848"/>
    <n v="61056"/>
    <x v="40"/>
    <d v="2022-05-30T00:00:00"/>
    <n v="-7"/>
    <x v="2"/>
    <m/>
    <x v="0"/>
    <x v="0"/>
    <x v="0"/>
    <x v="1"/>
  </r>
  <r>
    <n v="4516499041"/>
    <n v="2758193"/>
    <s v="BOOST AC"/>
    <n v="114"/>
    <n v="733"/>
    <n v="83562"/>
    <x v="4"/>
    <d v="2022-05-30T00:00:00"/>
    <n v="0"/>
    <x v="3"/>
    <m/>
    <x v="0"/>
    <x v="0"/>
    <x v="0"/>
    <x v="1"/>
  </r>
  <r>
    <n v="4516528569"/>
    <n v="2467687"/>
    <s v="BOOST AC"/>
    <n v="170"/>
    <n v="481"/>
    <n v="81770"/>
    <x v="6"/>
    <d v="2022-05-30T00:00:00"/>
    <n v="7"/>
    <x v="0"/>
    <s v="OTHER"/>
    <x v="0"/>
    <x v="0"/>
    <x v="0"/>
    <x v="2"/>
  </r>
  <r>
    <n v="4516504264"/>
    <n v="4271870"/>
    <s v="BOOST AC"/>
    <n v="28"/>
    <n v="696"/>
    <n v="19488"/>
    <x v="6"/>
    <d v="2022-05-30T00:00:00"/>
    <n v="7"/>
    <x v="0"/>
    <s v="OTHER"/>
    <x v="0"/>
    <x v="0"/>
    <x v="0"/>
    <x v="2"/>
  </r>
  <r>
    <n v="4517951013"/>
    <n v="2467687"/>
    <s v="CENTIME TCM"/>
    <n v="735"/>
    <n v="611"/>
    <n v="449085"/>
    <x v="4"/>
    <d v="2022-05-30T00:00:00"/>
    <n v="0"/>
    <x v="3"/>
    <m/>
    <x v="0"/>
    <x v="0"/>
    <x v="0"/>
    <x v="1"/>
  </r>
  <r>
    <n v="4516522417"/>
    <n v="2958114"/>
    <s v="BOOST AC"/>
    <n v="36"/>
    <n v="651"/>
    <n v="23436"/>
    <x v="4"/>
    <d v="2022-05-30T00:00:00"/>
    <n v="0"/>
    <x v="3"/>
    <m/>
    <x v="0"/>
    <x v="0"/>
    <x v="0"/>
    <x v="1"/>
  </r>
  <r>
    <n v="4517945951"/>
    <n v="4455281"/>
    <s v="CENTIME TCM"/>
    <n v="360"/>
    <n v="1131"/>
    <n v="407160"/>
    <x v="63"/>
    <d v="2022-05-30T00:00:00"/>
    <n v="14"/>
    <x v="1"/>
    <s v="SUPPLIER"/>
    <x v="2"/>
    <x v="0"/>
    <x v="0"/>
    <x v="2"/>
  </r>
  <r>
    <n v="4517455109"/>
    <n v="4455299"/>
    <s v="CENTIME TCM"/>
    <n v="1245"/>
    <n v="666"/>
    <n v="829170"/>
    <x v="4"/>
    <d v="2022-05-30T00:00:00"/>
    <n v="0"/>
    <x v="3"/>
    <m/>
    <x v="0"/>
    <x v="0"/>
    <x v="0"/>
    <x v="1"/>
  </r>
  <r>
    <n v="4517333791"/>
    <n v="4333116"/>
    <s v="CENTIME TCM"/>
    <n v="336"/>
    <n v="478"/>
    <n v="160608"/>
    <x v="4"/>
    <d v="2022-05-30T00:00:00"/>
    <n v="0"/>
    <x v="3"/>
    <m/>
    <x v="0"/>
    <x v="0"/>
    <x v="0"/>
    <x v="1"/>
  </r>
  <r>
    <n v="4517447456"/>
    <n v="2487053"/>
    <s v="CENTIME TCM"/>
    <n v="9630"/>
    <n v="908"/>
    <n v="8744040"/>
    <x v="4"/>
    <d v="2022-05-30T00:00:00"/>
    <n v="0"/>
    <x v="3"/>
    <m/>
    <x v="0"/>
    <x v="0"/>
    <x v="0"/>
    <x v="1"/>
  </r>
  <r>
    <n v="4517308596"/>
    <n v="4013305"/>
    <s v="CENTIME TCM"/>
    <n v="444"/>
    <n v="598"/>
    <n v="265512"/>
    <x v="4"/>
    <d v="2022-05-30T00:00:00"/>
    <n v="0"/>
    <x v="3"/>
    <m/>
    <x v="0"/>
    <x v="0"/>
    <x v="0"/>
    <x v="1"/>
  </r>
  <r>
    <n v="4517537835"/>
    <n v="4333116"/>
    <s v="CENTIME TCM"/>
    <n v="63"/>
    <n v="855"/>
    <n v="53865"/>
    <x v="4"/>
    <d v="2022-05-30T00:00:00"/>
    <n v="0"/>
    <x v="3"/>
    <m/>
    <x v="0"/>
    <x v="0"/>
    <x v="0"/>
    <x v="1"/>
  </r>
  <r>
    <n v="4517365965"/>
    <n v="2487061"/>
    <s v="CENTIME TCM"/>
    <n v="2700"/>
    <n v="1364"/>
    <n v="3682800"/>
    <x v="4"/>
    <d v="2022-05-30T00:00:00"/>
    <n v="0"/>
    <x v="3"/>
    <m/>
    <x v="0"/>
    <x v="0"/>
    <x v="0"/>
    <x v="1"/>
  </r>
  <r>
    <n v="4517454269"/>
    <n v="4455299"/>
    <s v="CENTIME TCM"/>
    <n v="255"/>
    <n v="787"/>
    <n v="200685"/>
    <x v="4"/>
    <d v="2022-05-30T00:00:00"/>
    <n v="0"/>
    <x v="3"/>
    <m/>
    <x v="0"/>
    <x v="0"/>
    <x v="0"/>
    <x v="1"/>
  </r>
  <r>
    <n v="4517455108"/>
    <n v="4455280"/>
    <s v="CENTIME TCM"/>
    <n v="540"/>
    <n v="557"/>
    <n v="300780"/>
    <x v="4"/>
    <d v="2022-05-30T00:00:00"/>
    <n v="0"/>
    <x v="3"/>
    <m/>
    <x v="0"/>
    <x v="0"/>
    <x v="0"/>
    <x v="1"/>
  </r>
  <r>
    <n v="4517511293"/>
    <n v="2779817"/>
    <s v="CENTIME TCM"/>
    <n v="1530"/>
    <n v="976"/>
    <n v="1493280"/>
    <x v="4"/>
    <d v="2022-05-30T00:00:00"/>
    <n v="0"/>
    <x v="3"/>
    <m/>
    <x v="0"/>
    <x v="0"/>
    <x v="0"/>
    <x v="1"/>
  </r>
  <r>
    <n v="4517368097"/>
    <n v="2779817"/>
    <s v="CENTIME TCM"/>
    <n v="1800"/>
    <n v="1003"/>
    <n v="1805400"/>
    <x v="4"/>
    <d v="2022-05-30T00:00:00"/>
    <n v="0"/>
    <x v="3"/>
    <m/>
    <x v="0"/>
    <x v="0"/>
    <x v="0"/>
    <x v="1"/>
  </r>
  <r>
    <n v="4517396733"/>
    <n v="2778179"/>
    <s v="CENTIME TCM"/>
    <n v="2400"/>
    <n v="692"/>
    <n v="1660800"/>
    <x v="4"/>
    <d v="2022-05-30T00:00:00"/>
    <n v="0"/>
    <x v="3"/>
    <m/>
    <x v="0"/>
    <x v="0"/>
    <x v="0"/>
    <x v="1"/>
  </r>
  <r>
    <n v="4517455115"/>
    <n v="4013297"/>
    <s v="CENTIME TCM"/>
    <n v="9570"/>
    <n v="1153"/>
    <n v="11034210"/>
    <x v="4"/>
    <d v="2022-05-30T00:00:00"/>
    <n v="0"/>
    <x v="3"/>
    <m/>
    <x v="0"/>
    <x v="0"/>
    <x v="0"/>
    <x v="1"/>
  </r>
  <r>
    <n v="4517354431"/>
    <n v="4335235"/>
    <s v="CENTIME TCM"/>
    <n v="270"/>
    <n v="1094"/>
    <n v="295380"/>
    <x v="4"/>
    <d v="2022-05-30T00:00:00"/>
    <n v="0"/>
    <x v="3"/>
    <m/>
    <x v="0"/>
    <x v="0"/>
    <x v="0"/>
    <x v="1"/>
  </r>
  <r>
    <n v="4517345224"/>
    <n v="2487053"/>
    <s v="CENTIME TCM"/>
    <n v="3510"/>
    <n v="1362"/>
    <n v="4780620"/>
    <x v="4"/>
    <d v="2022-05-30T00:00:00"/>
    <n v="0"/>
    <x v="3"/>
    <m/>
    <x v="0"/>
    <x v="0"/>
    <x v="0"/>
    <x v="1"/>
  </r>
  <r>
    <n v="4517454263"/>
    <n v="4455299"/>
    <s v="CENTIME TCM"/>
    <n v="585"/>
    <n v="382"/>
    <n v="223470"/>
    <x v="4"/>
    <d v="2022-05-30T00:00:00"/>
    <n v="0"/>
    <x v="3"/>
    <m/>
    <x v="0"/>
    <x v="0"/>
    <x v="0"/>
    <x v="1"/>
  </r>
  <r>
    <n v="4517358244"/>
    <n v="4333116"/>
    <s v="CENTIME : BOSTT EMEA"/>
    <n v="882"/>
    <n v="343"/>
    <n v="302526"/>
    <x v="4"/>
    <d v="2022-05-30T00:00:00"/>
    <n v="0"/>
    <x v="3"/>
    <m/>
    <x v="0"/>
    <x v="0"/>
    <x v="0"/>
    <x v="1"/>
  </r>
  <r>
    <n v="4517531417"/>
    <n v="2663481"/>
    <s v="CENTIME : BOSTT EMEA"/>
    <n v="180"/>
    <n v="1059"/>
    <n v="190620"/>
    <x v="4"/>
    <d v="2022-05-30T00:00:00"/>
    <n v="0"/>
    <x v="3"/>
    <m/>
    <x v="0"/>
    <x v="0"/>
    <x v="0"/>
    <x v="1"/>
  </r>
  <r>
    <n v="4517455106"/>
    <n v="4455299"/>
    <s v="CENTIME TCM"/>
    <n v="1605"/>
    <n v="852"/>
    <n v="1367460"/>
    <x v="4"/>
    <d v="2022-05-30T00:00:00"/>
    <n v="0"/>
    <x v="3"/>
    <m/>
    <x v="0"/>
    <x v="0"/>
    <x v="0"/>
    <x v="1"/>
  </r>
  <r>
    <n v="4517957127"/>
    <n v="4333113"/>
    <s v="CENTIME : TURQUIE"/>
    <n v="84"/>
    <n v="762"/>
    <n v="64008"/>
    <x v="6"/>
    <d v="2022-05-30T00:00:00"/>
    <n v="7"/>
    <x v="1"/>
    <s v="SUPPLIER"/>
    <x v="3"/>
    <x v="0"/>
    <x v="0"/>
    <x v="2"/>
  </r>
  <r>
    <n v="4517341957"/>
    <n v="2779823"/>
    <s v="CENTIME : BOSTT EMEA"/>
    <n v="5400"/>
    <n v="407"/>
    <n v="2197800"/>
    <x v="4"/>
    <d v="2022-05-30T00:00:00"/>
    <n v="0"/>
    <x v="3"/>
    <m/>
    <x v="0"/>
    <x v="0"/>
    <x v="0"/>
    <x v="1"/>
  </r>
  <r>
    <n v="4517348616"/>
    <n v="2779823"/>
    <s v="CENTIME TCM"/>
    <n v="5310"/>
    <n v="1442"/>
    <n v="7657020"/>
    <x v="4"/>
    <d v="2022-05-30T00:00:00"/>
    <n v="0"/>
    <x v="3"/>
    <m/>
    <x v="0"/>
    <x v="0"/>
    <x v="0"/>
    <x v="1"/>
  </r>
  <r>
    <n v="4517392305"/>
    <n v="4333116"/>
    <s v="CENTIME TCM"/>
    <n v="105"/>
    <n v="1198"/>
    <n v="125790"/>
    <x v="4"/>
    <d v="2022-05-30T00:00:00"/>
    <n v="0"/>
    <x v="3"/>
    <m/>
    <x v="0"/>
    <x v="0"/>
    <x v="0"/>
    <x v="1"/>
  </r>
  <r>
    <n v="4517916760"/>
    <n v="4454507"/>
    <s v="CENTIME TCM"/>
    <n v="90"/>
    <n v="868"/>
    <n v="78120"/>
    <x v="50"/>
    <d v="2022-05-30T00:00:00"/>
    <n v="21"/>
    <x v="1"/>
    <s v="SUPPLIER"/>
    <x v="2"/>
    <x v="0"/>
    <x v="0"/>
    <x v="2"/>
  </r>
  <r>
    <n v="881929037"/>
    <n v="4333116"/>
    <s v="CENTIME TCM"/>
    <n v="105"/>
    <n v="1009"/>
    <n v="105945"/>
    <x v="4"/>
    <d v="2022-05-30T00:00:00"/>
    <n v="0"/>
    <x v="3"/>
    <m/>
    <x v="0"/>
    <x v="0"/>
    <x v="0"/>
    <x v="1"/>
  </r>
  <r>
    <n v="4517455110"/>
    <n v="4333116"/>
    <s v="CENTIME TCM"/>
    <n v="5082"/>
    <n v="844"/>
    <n v="4289208"/>
    <x v="4"/>
    <d v="2022-05-30T00:00:00"/>
    <n v="0"/>
    <x v="3"/>
    <m/>
    <x v="0"/>
    <x v="0"/>
    <x v="0"/>
    <x v="1"/>
  </r>
  <r>
    <n v="4517511885"/>
    <n v="2663481"/>
    <s v="DIMAI MANAGEMENT CO LTD"/>
    <n v="480"/>
    <n v="382"/>
    <n v="183360"/>
    <x v="70"/>
    <d v="2022-08-04T00:00:00"/>
    <n v="0"/>
    <x v="3"/>
    <s v="CUSTOMER"/>
    <x v="0"/>
    <x v="0"/>
    <x v="3"/>
    <x v="7"/>
  </r>
  <r>
    <n v="4517931759"/>
    <n v="4455281"/>
    <s v="CENTIME TCM"/>
    <n v="90"/>
    <n v="901"/>
    <n v="81090"/>
    <x v="6"/>
    <d v="2022-05-30T00:00:00"/>
    <n v="7"/>
    <x v="1"/>
    <s v="SUPPLIER"/>
    <x v="2"/>
    <x v="0"/>
    <x v="0"/>
    <x v="2"/>
  </r>
  <r>
    <n v="4517330248"/>
    <n v="2663481"/>
    <s v="CENTIME : BOSTT EMEA"/>
    <n v="2370"/>
    <n v="838"/>
    <n v="1986060"/>
    <x v="4"/>
    <d v="2022-05-30T00:00:00"/>
    <n v="0"/>
    <x v="3"/>
    <m/>
    <x v="0"/>
    <x v="0"/>
    <x v="0"/>
    <x v="1"/>
  </r>
  <r>
    <n v="4517455107"/>
    <n v="4455280"/>
    <s v="CENTIME TCM"/>
    <n v="450"/>
    <n v="731"/>
    <n v="328950"/>
    <x v="4"/>
    <d v="2022-05-30T00:00:00"/>
    <n v="0"/>
    <x v="3"/>
    <m/>
    <x v="0"/>
    <x v="0"/>
    <x v="0"/>
    <x v="1"/>
  </r>
  <r>
    <n v="5501247865"/>
    <n v="2765851"/>
    <s v="CENTIME: BRESIL"/>
    <n v="176"/>
    <n v="461"/>
    <n v="81136"/>
    <x v="4"/>
    <d v="2022-05-30T00:00:00"/>
    <n v="0"/>
    <x v="3"/>
    <m/>
    <x v="0"/>
    <x v="0"/>
    <x v="0"/>
    <x v="1"/>
  </r>
  <r>
    <n v="4517454267"/>
    <n v="2663481"/>
    <s v="CENTIME TCM"/>
    <n v="1545"/>
    <n v="635"/>
    <n v="981075"/>
    <x v="4"/>
    <d v="2022-05-30T00:00:00"/>
    <n v="0"/>
    <x v="3"/>
    <m/>
    <x v="0"/>
    <x v="0"/>
    <x v="0"/>
    <x v="1"/>
  </r>
  <r>
    <n v="4517524449"/>
    <n v="4013305"/>
    <s v="CENTIME TCM"/>
    <n v="132"/>
    <n v="1090"/>
    <n v="143880"/>
    <x v="63"/>
    <d v="2022-05-30T00:00:00"/>
    <n v="14"/>
    <x v="1"/>
    <s v="SUPPLIER"/>
    <x v="3"/>
    <x v="0"/>
    <x v="0"/>
    <x v="2"/>
  </r>
  <r>
    <n v="4517367529"/>
    <n v="4455280"/>
    <s v="CENTIME TCM"/>
    <n v="360"/>
    <n v="1018"/>
    <n v="366480"/>
    <x v="4"/>
    <d v="2022-05-30T00:00:00"/>
    <n v="0"/>
    <x v="3"/>
    <m/>
    <x v="0"/>
    <x v="0"/>
    <x v="0"/>
    <x v="1"/>
  </r>
  <r>
    <n v="4517376172"/>
    <n v="4454507"/>
    <s v="CENTIME : BOSTT EMEA"/>
    <n v="630"/>
    <n v="585"/>
    <n v="368550"/>
    <x v="35"/>
    <d v="2022-05-30T00:00:00"/>
    <n v="28"/>
    <x v="0"/>
    <s v="OTHER"/>
    <x v="0"/>
    <x v="0"/>
    <x v="0"/>
    <x v="2"/>
  </r>
  <r>
    <n v="4517527496"/>
    <n v="2778106"/>
    <s v="CENTIME TCM"/>
    <n v="120"/>
    <n v="631"/>
    <n v="75720"/>
    <x v="63"/>
    <d v="2022-05-30T00:00:00"/>
    <n v="14"/>
    <x v="0"/>
    <s v="OTHER"/>
    <x v="0"/>
    <x v="0"/>
    <x v="0"/>
    <x v="2"/>
  </r>
  <r>
    <n v="4517380667"/>
    <n v="4333113"/>
    <s v="CENTIME : BOSTT EMEA"/>
    <n v="399"/>
    <n v="738"/>
    <n v="294462"/>
    <x v="4"/>
    <d v="2022-05-30T00:00:00"/>
    <n v="0"/>
    <x v="3"/>
    <m/>
    <x v="0"/>
    <x v="0"/>
    <x v="0"/>
    <x v="1"/>
  </r>
  <r>
    <n v="4517345921"/>
    <n v="4454507"/>
    <s v="CENTIME TCM"/>
    <n v="1350"/>
    <n v="342"/>
    <n v="461700"/>
    <x v="50"/>
    <d v="2022-05-30T00:00:00"/>
    <n v="21"/>
    <x v="1"/>
    <s v="SUPPLIER"/>
    <x v="3"/>
    <x v="0"/>
    <x v="0"/>
    <x v="2"/>
  </r>
  <r>
    <n v="4517380818"/>
    <n v="4454506"/>
    <s v="CENTIME : BOSTT EMEA"/>
    <n v="1080"/>
    <n v="1335"/>
    <n v="1441800"/>
    <x v="4"/>
    <d v="2022-05-30T00:00:00"/>
    <n v="0"/>
    <x v="3"/>
    <m/>
    <x v="0"/>
    <x v="0"/>
    <x v="0"/>
    <x v="1"/>
  </r>
  <r>
    <n v="4517344750"/>
    <n v="4455281"/>
    <s v="CENTIME : BOSTT EMEA"/>
    <n v="270"/>
    <n v="692"/>
    <n v="186840"/>
    <x v="35"/>
    <d v="2022-05-30T00:00:00"/>
    <n v="28"/>
    <x v="0"/>
    <s v="OTHER"/>
    <x v="0"/>
    <x v="0"/>
    <x v="0"/>
    <x v="2"/>
  </r>
  <r>
    <n v="4517504525"/>
    <n v="4455298"/>
    <s v="CENTIME TCM"/>
    <n v="180"/>
    <n v="1265"/>
    <n v="227700"/>
    <x v="63"/>
    <d v="2022-05-30T00:00:00"/>
    <n v="14"/>
    <x v="1"/>
    <s v="SUPPLIER"/>
    <x v="2"/>
    <x v="0"/>
    <x v="0"/>
    <x v="2"/>
  </r>
  <r>
    <n v="4517455113"/>
    <n v="4333116"/>
    <s v="CENTIME TCM"/>
    <n v="2940"/>
    <n v="535"/>
    <n v="1572900"/>
    <x v="4"/>
    <d v="2022-05-30T00:00:00"/>
    <n v="0"/>
    <x v="3"/>
    <m/>
    <x v="0"/>
    <x v="0"/>
    <x v="0"/>
    <x v="1"/>
  </r>
  <r>
    <n v="4517454262"/>
    <n v="4455298"/>
    <s v="CENTIME TCM"/>
    <n v="1005"/>
    <n v="1494"/>
    <n v="1501470"/>
    <x v="4"/>
    <d v="2022-05-30T00:00:00"/>
    <n v="0"/>
    <x v="3"/>
    <m/>
    <x v="0"/>
    <x v="0"/>
    <x v="0"/>
    <x v="1"/>
  </r>
  <r>
    <n v="4517509570"/>
    <n v="4333116"/>
    <s v="CENTIME TCM"/>
    <n v="1071"/>
    <n v="884"/>
    <n v="946764"/>
    <x v="4"/>
    <d v="2022-05-30T00:00:00"/>
    <n v="0"/>
    <x v="3"/>
    <m/>
    <x v="0"/>
    <x v="0"/>
    <x v="0"/>
    <x v="1"/>
  </r>
  <r>
    <n v="4517875557"/>
    <n v="2778106"/>
    <s v="CENTIME TCM"/>
    <n v="216"/>
    <n v="1396"/>
    <n v="301536"/>
    <x v="63"/>
    <d v="2022-05-30T00:00:00"/>
    <n v="14"/>
    <x v="0"/>
    <s v="OTHER"/>
    <x v="0"/>
    <x v="0"/>
    <x v="0"/>
    <x v="2"/>
  </r>
  <r>
    <n v="4517531418"/>
    <n v="2663481"/>
    <s v="CENTIME : BOSTT EMEA"/>
    <n v="135"/>
    <n v="1348"/>
    <n v="181980"/>
    <x v="4"/>
    <d v="2022-05-30T00:00:00"/>
    <n v="0"/>
    <x v="3"/>
    <m/>
    <x v="0"/>
    <x v="0"/>
    <x v="0"/>
    <x v="1"/>
  </r>
  <r>
    <n v="4517522999"/>
    <n v="4013297"/>
    <s v="CENTIME TCM"/>
    <n v="210"/>
    <n v="1353"/>
    <n v="284130"/>
    <x v="63"/>
    <d v="2022-05-30T00:00:00"/>
    <n v="14"/>
    <x v="0"/>
    <s v="OTHER"/>
    <x v="0"/>
    <x v="0"/>
    <x v="0"/>
    <x v="2"/>
  </r>
  <r>
    <n v="4516664333"/>
    <n v="4451121"/>
    <s v="CENTIME : BOSTT EMEA"/>
    <n v="145"/>
    <n v="1118"/>
    <n v="162110"/>
    <x v="4"/>
    <d v="2022-05-31T00:00:00"/>
    <n v="-1"/>
    <x v="3"/>
    <m/>
    <x v="0"/>
    <x v="0"/>
    <x v="0"/>
    <x v="1"/>
  </r>
  <r>
    <n v="4516704344"/>
    <n v="2899944"/>
    <s v="CENTIME : BOSTT EMEA"/>
    <n v="96"/>
    <n v="1026"/>
    <n v="98496"/>
    <x v="4"/>
    <d v="2022-05-31T00:00:00"/>
    <n v="-1"/>
    <x v="3"/>
    <m/>
    <x v="0"/>
    <x v="0"/>
    <x v="0"/>
    <x v="1"/>
  </r>
  <r>
    <n v="4516502611"/>
    <n v="2556834"/>
    <s v="BOOST AC"/>
    <n v="9"/>
    <n v="989"/>
    <n v="8901"/>
    <x v="40"/>
    <d v="2022-06-01T00:00:00"/>
    <n v="-9"/>
    <x v="2"/>
    <m/>
    <x v="0"/>
    <x v="0"/>
    <x v="0"/>
    <x v="1"/>
  </r>
  <r>
    <n v="4517501081"/>
    <n v="2487061"/>
    <s v="CENTIME TCM"/>
    <n v="2340"/>
    <n v="624"/>
    <n v="1460160"/>
    <x v="48"/>
    <d v="2022-06-01T00:00:00"/>
    <n v="1"/>
    <x v="3"/>
    <m/>
    <x v="0"/>
    <x v="0"/>
    <x v="0"/>
    <x v="2"/>
  </r>
  <r>
    <n v="4517388570"/>
    <n v="2899631"/>
    <s v="CENTIME : THAILAND"/>
    <n v="320"/>
    <n v="1417"/>
    <n v="453440"/>
    <x v="48"/>
    <d v="2022-06-02T00:00:00"/>
    <n v="0"/>
    <x v="3"/>
    <m/>
    <x v="0"/>
    <x v="0"/>
    <x v="0"/>
    <x v="2"/>
  </r>
  <r>
    <n v="4517361301"/>
    <n v="2899634"/>
    <s v="CENTIME TCM"/>
    <n v="320"/>
    <n v="1366"/>
    <n v="437120"/>
    <x v="4"/>
    <d v="2022-06-02T00:00:00"/>
    <n v="-3"/>
    <x v="2"/>
    <m/>
    <x v="0"/>
    <x v="0"/>
    <x v="0"/>
    <x v="1"/>
  </r>
  <r>
    <n v="4517185358"/>
    <n v="4334436"/>
    <s v="CENTIME : THAILAND"/>
    <n v="48"/>
    <n v="539"/>
    <n v="25872"/>
    <x v="48"/>
    <d v="2022-06-02T00:00:00"/>
    <n v="0"/>
    <x v="3"/>
    <m/>
    <x v="0"/>
    <x v="0"/>
    <x v="0"/>
    <x v="2"/>
  </r>
  <r>
    <n v="4517347142"/>
    <n v="2899478"/>
    <s v="CENTIME TCM"/>
    <n v="200"/>
    <n v="725"/>
    <n v="145000"/>
    <x v="48"/>
    <d v="2022-06-02T00:00:00"/>
    <n v="0"/>
    <x v="3"/>
    <m/>
    <x v="0"/>
    <x v="0"/>
    <x v="0"/>
    <x v="2"/>
  </r>
  <r>
    <n v="4517371586"/>
    <n v="2899475"/>
    <s v="CENTIME TCM"/>
    <n v="500"/>
    <n v="356"/>
    <n v="178000"/>
    <x v="48"/>
    <d v="2022-06-02T00:00:00"/>
    <n v="0"/>
    <x v="3"/>
    <m/>
    <x v="0"/>
    <x v="0"/>
    <x v="0"/>
    <x v="2"/>
  </r>
  <r>
    <n v="4517939939"/>
    <n v="2899475"/>
    <s v="CENTIME TCM"/>
    <n v="200"/>
    <n v="1478"/>
    <n v="295600"/>
    <x v="48"/>
    <d v="2022-06-02T00:00:00"/>
    <n v="0"/>
    <x v="3"/>
    <m/>
    <x v="0"/>
    <x v="0"/>
    <x v="0"/>
    <x v="2"/>
  </r>
  <r>
    <n v="4517955025"/>
    <n v="2899632"/>
    <s v="CENTIME TCM"/>
    <n v="800"/>
    <n v="1107"/>
    <n v="885600"/>
    <x v="48"/>
    <d v="2022-06-02T00:00:00"/>
    <n v="0"/>
    <x v="3"/>
    <m/>
    <x v="0"/>
    <x v="0"/>
    <x v="0"/>
    <x v="2"/>
  </r>
  <r>
    <n v="4517989713"/>
    <n v="2899631"/>
    <s v="CENTIME TCM"/>
    <n v="320"/>
    <n v="888"/>
    <n v="284160"/>
    <x v="48"/>
    <d v="2022-06-02T00:00:00"/>
    <n v="0"/>
    <x v="3"/>
    <m/>
    <x v="0"/>
    <x v="0"/>
    <x v="0"/>
    <x v="2"/>
  </r>
  <r>
    <n v="4518033536"/>
    <n v="2899475"/>
    <s v="CENTIME : THAILAND"/>
    <n v="100"/>
    <n v="887"/>
    <n v="88700"/>
    <x v="48"/>
    <d v="2022-06-02T00:00:00"/>
    <n v="0"/>
    <x v="3"/>
    <m/>
    <x v="0"/>
    <x v="0"/>
    <x v="0"/>
    <x v="2"/>
  </r>
  <r>
    <n v="4517700688"/>
    <n v="4567352"/>
    <s v="DIMAI MANAGEMENT CO LTD"/>
    <n v="600"/>
    <n v="940"/>
    <n v="564000"/>
    <x v="2"/>
    <d v="2022-06-02T00:00:00"/>
    <n v="-31"/>
    <x v="2"/>
    <m/>
    <x v="0"/>
    <x v="0"/>
    <x v="0"/>
    <x v="1"/>
  </r>
  <r>
    <n v="4517857323"/>
    <n v="2461389"/>
    <s v="CENTIME TCM"/>
    <n v="3800"/>
    <n v="410"/>
    <n v="1558000"/>
    <x v="48"/>
    <d v="2022-06-02T00:00:00"/>
    <n v="0"/>
    <x v="3"/>
    <m/>
    <x v="0"/>
    <x v="0"/>
    <x v="0"/>
    <x v="2"/>
  </r>
  <r>
    <n v="4517154332"/>
    <n v="2758193"/>
    <s v="CENTIME : THAILAND"/>
    <n v="93"/>
    <n v="1100"/>
    <n v="102300"/>
    <x v="48"/>
    <d v="2022-06-02T00:00:00"/>
    <n v="0"/>
    <x v="3"/>
    <m/>
    <x v="0"/>
    <x v="0"/>
    <x v="0"/>
    <x v="2"/>
  </r>
  <r>
    <n v="4517158255"/>
    <n v="2467687"/>
    <s v="CENTIME : THAILAND"/>
    <n v="55"/>
    <n v="1334"/>
    <n v="73370"/>
    <x v="5"/>
    <d v="2022-06-02T00:00:00"/>
    <n v="-21"/>
    <x v="2"/>
    <m/>
    <x v="0"/>
    <x v="0"/>
    <x v="0"/>
    <x v="1"/>
  </r>
  <r>
    <n v="4517152150"/>
    <n v="4271870"/>
    <s v="CENTIME : THAILAND"/>
    <n v="68"/>
    <n v="1182"/>
    <n v="80376"/>
    <x v="56"/>
    <d v="2022-06-02T00:00:00"/>
    <n v="7"/>
    <x v="0"/>
    <s v="OTHER"/>
    <x v="0"/>
    <x v="0"/>
    <x v="0"/>
    <x v="2"/>
  </r>
  <r>
    <n v="4517049778"/>
    <n v="4271870"/>
    <s v="CENTIME BOSTT OCEAN INDIEN"/>
    <n v="16"/>
    <n v="515"/>
    <n v="8240"/>
    <x v="61"/>
    <d v="2022-06-02T00:00:00"/>
    <n v="14"/>
    <x v="0"/>
    <s v="OTHER"/>
    <x v="0"/>
    <x v="0"/>
    <x v="0"/>
    <x v="2"/>
  </r>
  <r>
    <n v="4517991050"/>
    <n v="2467687"/>
    <s v="CENTIME TCM"/>
    <n v="620"/>
    <n v="1327"/>
    <n v="822740"/>
    <x v="48"/>
    <d v="2022-06-02T00:00:00"/>
    <n v="0"/>
    <x v="3"/>
    <m/>
    <x v="0"/>
    <x v="0"/>
    <x v="0"/>
    <x v="2"/>
  </r>
  <r>
    <n v="4517152415"/>
    <n v="2752324"/>
    <s v="CENTIME : THAILAND"/>
    <n v="12"/>
    <n v="811"/>
    <n v="9732"/>
    <x v="48"/>
    <d v="2022-06-02T00:00:00"/>
    <n v="0"/>
    <x v="3"/>
    <m/>
    <x v="0"/>
    <x v="0"/>
    <x v="0"/>
    <x v="2"/>
  </r>
  <r>
    <n v="4517160886"/>
    <n v="2958114"/>
    <s v="CENTIME : THAILAND"/>
    <n v="150"/>
    <n v="591"/>
    <n v="88650"/>
    <x v="48"/>
    <d v="2022-06-02T00:00:00"/>
    <n v="0"/>
    <x v="3"/>
    <m/>
    <x v="0"/>
    <x v="0"/>
    <x v="0"/>
    <x v="2"/>
  </r>
  <r>
    <n v="4517184033"/>
    <n v="2884301"/>
    <s v="CENTIME : THAILAND"/>
    <n v="15"/>
    <n v="380"/>
    <n v="5700"/>
    <x v="48"/>
    <d v="2022-06-02T00:00:00"/>
    <n v="0"/>
    <x v="3"/>
    <m/>
    <x v="0"/>
    <x v="0"/>
    <x v="0"/>
    <x v="2"/>
  </r>
  <r>
    <n v="4517365396"/>
    <n v="4013293"/>
    <s v="CENTIME TCM"/>
    <n v="90"/>
    <n v="712"/>
    <n v="64080"/>
    <x v="4"/>
    <d v="2022-06-02T00:00:00"/>
    <n v="-3"/>
    <x v="2"/>
    <m/>
    <x v="0"/>
    <x v="0"/>
    <x v="0"/>
    <x v="1"/>
  </r>
  <r>
    <n v="4517369625"/>
    <n v="4454507"/>
    <s v="CENTIME TCM"/>
    <n v="630"/>
    <n v="1019"/>
    <n v="641970"/>
    <x v="35"/>
    <d v="2022-06-02T00:00:00"/>
    <n v="25"/>
    <x v="0"/>
    <s v="OTHER"/>
    <x v="0"/>
    <x v="0"/>
    <x v="0"/>
    <x v="2"/>
  </r>
  <r>
    <n v="4517417336"/>
    <n v="2778179"/>
    <s v="CENTIME TCM"/>
    <n v="3600"/>
    <n v="628"/>
    <n v="2260800"/>
    <x v="48"/>
    <d v="2022-06-02T00:00:00"/>
    <n v="0"/>
    <x v="3"/>
    <m/>
    <x v="0"/>
    <x v="0"/>
    <x v="0"/>
    <x v="2"/>
  </r>
  <r>
    <n v="4517353645"/>
    <n v="2663481"/>
    <s v="CENTIME TCM"/>
    <n v="2025"/>
    <n v="404"/>
    <n v="818100"/>
    <x v="48"/>
    <d v="2022-06-02T00:00:00"/>
    <n v="0"/>
    <x v="3"/>
    <m/>
    <x v="0"/>
    <x v="0"/>
    <x v="0"/>
    <x v="2"/>
  </r>
  <r>
    <n v="4517379156"/>
    <n v="4455281"/>
    <s v="CENTIME TCM"/>
    <n v="2790"/>
    <n v="1429"/>
    <n v="3986910"/>
    <x v="48"/>
    <d v="2022-06-02T00:00:00"/>
    <n v="0"/>
    <x v="3"/>
    <m/>
    <x v="0"/>
    <x v="0"/>
    <x v="0"/>
    <x v="2"/>
  </r>
  <r>
    <n v="4517452308"/>
    <n v="4455281"/>
    <s v="CENTIME CHILI"/>
    <n v="540"/>
    <n v="1426"/>
    <n v="770040"/>
    <x v="48"/>
    <d v="2022-06-02T00:00:00"/>
    <n v="0"/>
    <x v="3"/>
    <m/>
    <x v="0"/>
    <x v="0"/>
    <x v="0"/>
    <x v="2"/>
  </r>
  <r>
    <n v="4517355378"/>
    <n v="4455298"/>
    <s v="CENTIME TCM"/>
    <n v="1050"/>
    <n v="1201"/>
    <n v="1261050"/>
    <x v="48"/>
    <d v="2022-06-02T00:00:00"/>
    <n v="0"/>
    <x v="3"/>
    <m/>
    <x v="0"/>
    <x v="0"/>
    <x v="0"/>
    <x v="2"/>
  </r>
  <r>
    <n v="4517182796"/>
    <n v="2778106"/>
    <s v="CENTIME : THAILAND"/>
    <n v="24"/>
    <n v="306"/>
    <n v="7344"/>
    <x v="48"/>
    <d v="2022-06-02T00:00:00"/>
    <n v="0"/>
    <x v="3"/>
    <m/>
    <x v="0"/>
    <x v="0"/>
    <x v="0"/>
    <x v="2"/>
  </r>
  <r>
    <n v="4517188844"/>
    <n v="2778106"/>
    <s v="CENTIME : THAILAND"/>
    <n v="24"/>
    <n v="1409"/>
    <n v="33816"/>
    <x v="48"/>
    <d v="2022-06-02T00:00:00"/>
    <n v="0"/>
    <x v="3"/>
    <m/>
    <x v="0"/>
    <x v="0"/>
    <x v="0"/>
    <x v="2"/>
  </r>
  <r>
    <n v="4517180643"/>
    <n v="2778106"/>
    <s v="CENTIME : THAILAND"/>
    <n v="12"/>
    <n v="852"/>
    <n v="10224"/>
    <x v="48"/>
    <d v="2022-06-02T00:00:00"/>
    <n v="0"/>
    <x v="3"/>
    <m/>
    <x v="0"/>
    <x v="0"/>
    <x v="0"/>
    <x v="2"/>
  </r>
  <r>
    <n v="4517343067"/>
    <n v="4454506"/>
    <s v="CENTIME TCM"/>
    <n v="90"/>
    <n v="1465"/>
    <n v="131850"/>
    <x v="4"/>
    <d v="2022-06-02T00:00:00"/>
    <n v="-3"/>
    <x v="2"/>
    <m/>
    <x v="0"/>
    <x v="0"/>
    <x v="0"/>
    <x v="1"/>
  </r>
  <r>
    <n v="4517366776"/>
    <n v="4013297"/>
    <s v="CENTIME TCM"/>
    <n v="1380"/>
    <n v="791"/>
    <n v="1091580"/>
    <x v="48"/>
    <d v="2022-06-02T00:00:00"/>
    <n v="0"/>
    <x v="3"/>
    <m/>
    <x v="0"/>
    <x v="0"/>
    <x v="0"/>
    <x v="2"/>
  </r>
  <r>
    <n v="4517354750"/>
    <n v="4455906"/>
    <s v="CENTIME TCM"/>
    <n v="264"/>
    <n v="1076"/>
    <n v="284064"/>
    <x v="4"/>
    <d v="2022-06-02T00:00:00"/>
    <n v="-3"/>
    <x v="2"/>
    <m/>
    <x v="0"/>
    <x v="0"/>
    <x v="0"/>
    <x v="1"/>
  </r>
  <r>
    <n v="4517349923"/>
    <n v="4333116"/>
    <s v="CENTIME TCM"/>
    <n v="273"/>
    <n v="1447"/>
    <n v="395031"/>
    <x v="48"/>
    <d v="2022-06-02T00:00:00"/>
    <n v="0"/>
    <x v="3"/>
    <m/>
    <x v="0"/>
    <x v="0"/>
    <x v="0"/>
    <x v="2"/>
  </r>
  <r>
    <n v="4517174857"/>
    <n v="2487053"/>
    <s v="CENTIME : THAILAND"/>
    <n v="270"/>
    <n v="1081"/>
    <n v="291870"/>
    <x v="48"/>
    <d v="2022-06-02T00:00:00"/>
    <n v="0"/>
    <x v="3"/>
    <m/>
    <x v="0"/>
    <x v="0"/>
    <x v="0"/>
    <x v="2"/>
  </r>
  <r>
    <n v="4517939885"/>
    <n v="2765851"/>
    <s v="CENTIME TCM"/>
    <n v="1552"/>
    <n v="368"/>
    <n v="571136"/>
    <x v="48"/>
    <d v="2022-06-02T00:00:00"/>
    <n v="0"/>
    <x v="3"/>
    <m/>
    <x v="0"/>
    <x v="0"/>
    <x v="0"/>
    <x v="2"/>
  </r>
  <r>
    <n v="4517351755"/>
    <n v="4455280"/>
    <s v="CENTIME TCM"/>
    <n v="360"/>
    <n v="977"/>
    <n v="351720"/>
    <x v="48"/>
    <d v="2022-06-02T00:00:00"/>
    <n v="0"/>
    <x v="3"/>
    <m/>
    <x v="0"/>
    <x v="0"/>
    <x v="0"/>
    <x v="2"/>
  </r>
  <r>
    <n v="4517355715"/>
    <n v="4335235"/>
    <s v="CENTIME TCM"/>
    <n v="90"/>
    <n v="1115"/>
    <n v="100350"/>
    <x v="4"/>
    <d v="2022-06-02T00:00:00"/>
    <n v="-3"/>
    <x v="2"/>
    <m/>
    <x v="0"/>
    <x v="0"/>
    <x v="0"/>
    <x v="1"/>
  </r>
  <r>
    <n v="4516571642"/>
    <n v="2556834"/>
    <s v="BOOST AC"/>
    <n v="30"/>
    <n v="1362"/>
    <n v="40860"/>
    <x v="40"/>
    <d v="2022-06-03T00:00:00"/>
    <n v="-11"/>
    <x v="2"/>
    <m/>
    <x v="0"/>
    <x v="0"/>
    <x v="0"/>
    <x v="1"/>
  </r>
  <r>
    <n v="4517340056"/>
    <n v="4465338"/>
    <s v="BOOST AC"/>
    <n v="30000"/>
    <n v="1182"/>
    <n v="35460000"/>
    <x v="6"/>
    <d v="2022-06-03T00:00:00"/>
    <n v="3"/>
    <x v="3"/>
    <m/>
    <x v="0"/>
    <x v="0"/>
    <x v="0"/>
    <x v="2"/>
  </r>
  <r>
    <n v="4518019449"/>
    <n v="2725582"/>
    <s v="BOOST AC"/>
    <n v="600"/>
    <n v="342"/>
    <n v="205200"/>
    <x v="6"/>
    <d v="2022-06-03T00:00:00"/>
    <n v="3"/>
    <x v="3"/>
    <m/>
    <x v="0"/>
    <x v="0"/>
    <x v="0"/>
    <x v="2"/>
  </r>
  <r>
    <n v="4516932455"/>
    <n v="4465338"/>
    <s v="BOOST AC"/>
    <n v="36000"/>
    <n v="991"/>
    <n v="35676000"/>
    <x v="6"/>
    <d v="2022-06-03T00:00:00"/>
    <n v="3"/>
    <x v="3"/>
    <m/>
    <x v="0"/>
    <x v="0"/>
    <x v="0"/>
    <x v="2"/>
  </r>
  <r>
    <n v="4517446025"/>
    <n v="4455281"/>
    <s v="CENTIME : COLOMBIA"/>
    <n v="540"/>
    <n v="1470"/>
    <n v="793800"/>
    <x v="48"/>
    <d v="2022-06-03T00:00:00"/>
    <n v="-1"/>
    <x v="3"/>
    <m/>
    <x v="0"/>
    <x v="0"/>
    <x v="0"/>
    <x v="2"/>
  </r>
  <r>
    <n v="4517487572"/>
    <n v="4455281"/>
    <s v="CENTIME MEXICO"/>
    <n v="270"/>
    <n v="721"/>
    <n v="194670"/>
    <x v="59"/>
    <d v="2022-06-05T00:00:00"/>
    <n v="64"/>
    <x v="0"/>
    <s v="OTHER"/>
    <x v="0"/>
    <x v="0"/>
    <x v="3"/>
    <x v="7"/>
  </r>
  <r>
    <n v="4517030091"/>
    <n v="2989761"/>
    <s v="BOOST AC"/>
    <n v="320"/>
    <n v="633"/>
    <n v="202560"/>
    <x v="6"/>
    <d v="2022-06-06T00:00:00"/>
    <n v="0"/>
    <x v="3"/>
    <m/>
    <x v="0"/>
    <x v="0"/>
    <x v="0"/>
    <x v="2"/>
  </r>
  <r>
    <n v="4517031702"/>
    <n v="2899634"/>
    <s v="BOOST AC"/>
    <n v="320"/>
    <n v="686"/>
    <n v="219520"/>
    <x v="6"/>
    <d v="2022-06-06T00:00:00"/>
    <n v="0"/>
    <x v="3"/>
    <m/>
    <x v="0"/>
    <x v="0"/>
    <x v="0"/>
    <x v="2"/>
  </r>
  <r>
    <n v="4517512712"/>
    <n v="2899634"/>
    <s v="BOOST AC"/>
    <n v="320"/>
    <n v="1305"/>
    <n v="417600"/>
    <x v="6"/>
    <d v="2022-06-06T00:00:00"/>
    <n v="0"/>
    <x v="3"/>
    <m/>
    <x v="0"/>
    <x v="0"/>
    <x v="0"/>
    <x v="2"/>
  </r>
  <r>
    <n v="4517514946"/>
    <n v="2899631"/>
    <s v="BOOST AC"/>
    <n v="320"/>
    <n v="1158"/>
    <n v="370560"/>
    <x v="65"/>
    <d v="2022-06-06T00:00:00"/>
    <n v="28"/>
    <x v="1"/>
    <s v="SUPPLIER"/>
    <x v="3"/>
    <x v="0"/>
    <x v="3"/>
    <x v="9"/>
  </r>
  <r>
    <n v="4517418891"/>
    <n v="2899634"/>
    <s v="CENTIME : TURQUIE"/>
    <n v="320"/>
    <n v="861"/>
    <n v="275520"/>
    <x v="63"/>
    <d v="2022-06-06T00:00:00"/>
    <n v="7"/>
    <x v="0"/>
    <s v="OTHER"/>
    <x v="0"/>
    <x v="0"/>
    <x v="0"/>
    <x v="2"/>
  </r>
  <r>
    <n v="4517421856"/>
    <n v="2989761"/>
    <s v="CENTIME : TURQUIE"/>
    <n v="640"/>
    <n v="1383"/>
    <n v="885120"/>
    <x v="6"/>
    <d v="2022-06-06T00:00:00"/>
    <n v="0"/>
    <x v="3"/>
    <m/>
    <x v="0"/>
    <x v="0"/>
    <x v="0"/>
    <x v="2"/>
  </r>
  <r>
    <n v="4517035472"/>
    <n v="2899475"/>
    <s v="BOOST AC"/>
    <n v="100"/>
    <n v="1320"/>
    <n v="132000"/>
    <x v="6"/>
    <d v="2022-06-06T00:00:00"/>
    <n v="0"/>
    <x v="3"/>
    <m/>
    <x v="0"/>
    <x v="0"/>
    <x v="0"/>
    <x v="2"/>
  </r>
  <r>
    <n v="4517037577"/>
    <n v="4228041"/>
    <s v="BOOST AC"/>
    <n v="90"/>
    <n v="504"/>
    <n v="45360"/>
    <x v="6"/>
    <d v="2022-06-06T00:00:00"/>
    <n v="0"/>
    <x v="3"/>
    <m/>
    <x v="0"/>
    <x v="0"/>
    <x v="0"/>
    <x v="2"/>
  </r>
  <r>
    <n v="4517037900"/>
    <n v="4334436"/>
    <s v="BOOST AC"/>
    <n v="96"/>
    <n v="703"/>
    <n v="67488"/>
    <x v="6"/>
    <d v="2022-06-06T00:00:00"/>
    <n v="0"/>
    <x v="3"/>
    <m/>
    <x v="0"/>
    <x v="0"/>
    <x v="0"/>
    <x v="2"/>
  </r>
  <r>
    <n v="4517038015"/>
    <n v="4451134"/>
    <s v="BOOST AC"/>
    <n v="40"/>
    <n v="979"/>
    <n v="39160"/>
    <x v="50"/>
    <d v="2022-06-06T00:00:00"/>
    <n v="14"/>
    <x v="1"/>
    <s v="SUPPLIER"/>
    <x v="3"/>
    <x v="0"/>
    <x v="0"/>
    <x v="2"/>
  </r>
  <r>
    <n v="4517405329"/>
    <n v="4334436"/>
    <s v="CENTIME : TURQUIE"/>
    <n v="112"/>
    <n v="1319"/>
    <n v="147728"/>
    <x v="6"/>
    <d v="2022-06-06T00:00:00"/>
    <n v="0"/>
    <x v="3"/>
    <m/>
    <x v="0"/>
    <x v="0"/>
    <x v="0"/>
    <x v="2"/>
  </r>
  <r>
    <n v="4517420866"/>
    <n v="2899475"/>
    <s v="CENTIME : TURQUIE"/>
    <n v="100"/>
    <n v="1099"/>
    <n v="109900"/>
    <x v="6"/>
    <d v="2022-06-06T00:00:00"/>
    <n v="0"/>
    <x v="3"/>
    <m/>
    <x v="0"/>
    <x v="0"/>
    <x v="0"/>
    <x v="2"/>
  </r>
  <r>
    <n v="4517372647"/>
    <n v="2899475"/>
    <s v="CENTIME TCM"/>
    <n v="1100"/>
    <n v="609"/>
    <n v="669900"/>
    <x v="63"/>
    <d v="2022-06-06T00:00:00"/>
    <n v="7"/>
    <x v="1"/>
    <s v="SUPPLIER"/>
    <x v="3"/>
    <x v="0"/>
    <x v="0"/>
    <x v="2"/>
  </r>
  <r>
    <n v="4517384926"/>
    <n v="2899478"/>
    <s v="CENTIME TCM"/>
    <n v="400"/>
    <n v="809"/>
    <n v="323600"/>
    <x v="6"/>
    <d v="2022-06-06T00:00:00"/>
    <n v="0"/>
    <x v="3"/>
    <m/>
    <x v="0"/>
    <x v="0"/>
    <x v="0"/>
    <x v="2"/>
  </r>
  <r>
    <n v="4517535150"/>
    <n v="2899478"/>
    <s v="CENTIME TCM"/>
    <n v="100"/>
    <n v="379"/>
    <n v="37900"/>
    <x v="65"/>
    <d v="2022-06-06T00:00:00"/>
    <n v="28"/>
    <x v="0"/>
    <s v="OTHER"/>
    <x v="0"/>
    <x v="0"/>
    <x v="3"/>
    <x v="9"/>
  </r>
  <r>
    <n v="4517804485"/>
    <n v="4451121"/>
    <s v="CENTIME TCM"/>
    <n v="1010"/>
    <n v="1110"/>
    <n v="1121100"/>
    <x v="6"/>
    <d v="2022-06-06T00:00:00"/>
    <n v="0"/>
    <x v="3"/>
    <m/>
    <x v="0"/>
    <x v="0"/>
    <x v="0"/>
    <x v="2"/>
  </r>
  <r>
    <n v="4517804490"/>
    <n v="4451134"/>
    <s v="CENTIME TCM"/>
    <n v="416"/>
    <n v="598"/>
    <n v="248768"/>
    <x v="50"/>
    <d v="2022-06-06T00:00:00"/>
    <n v="14"/>
    <x v="1"/>
    <s v="SUPPLIER"/>
    <x v="3"/>
    <x v="0"/>
    <x v="0"/>
    <x v="2"/>
  </r>
  <r>
    <n v="4517950797"/>
    <n v="2989761"/>
    <s v="CENTIME TCM"/>
    <n v="320"/>
    <n v="849"/>
    <n v="271680"/>
    <x v="6"/>
    <d v="2022-06-06T00:00:00"/>
    <n v="0"/>
    <x v="3"/>
    <m/>
    <x v="0"/>
    <x v="0"/>
    <x v="0"/>
    <x v="2"/>
  </r>
  <r>
    <n v="4517960057"/>
    <n v="2899475"/>
    <s v="CENTIME TCM"/>
    <n v="100"/>
    <n v="1073"/>
    <n v="107300"/>
    <x v="35"/>
    <d v="2022-06-06T00:00:00"/>
    <n v="21"/>
    <x v="1"/>
    <s v="SUPPLIER"/>
    <x v="3"/>
    <x v="0"/>
    <x v="0"/>
    <x v="2"/>
  </r>
  <r>
    <n v="4517980637"/>
    <n v="2899632"/>
    <s v="CENTIME TCM"/>
    <n v="800"/>
    <n v="856"/>
    <n v="684800"/>
    <x v="6"/>
    <d v="2022-06-06T00:00:00"/>
    <n v="0"/>
    <x v="3"/>
    <m/>
    <x v="0"/>
    <x v="0"/>
    <x v="0"/>
    <x v="2"/>
  </r>
  <r>
    <n v="4518010952"/>
    <n v="2899475"/>
    <s v="BOOST AC"/>
    <n v="400"/>
    <n v="359"/>
    <n v="143600"/>
    <x v="6"/>
    <d v="2022-06-06T00:00:00"/>
    <n v="0"/>
    <x v="3"/>
    <m/>
    <x v="0"/>
    <x v="0"/>
    <x v="0"/>
    <x v="2"/>
  </r>
  <r>
    <n v="4518061460"/>
    <n v="4228041"/>
    <s v="BOOST AC"/>
    <n v="90"/>
    <n v="687"/>
    <n v="61830"/>
    <x v="6"/>
    <d v="2022-06-06T00:00:00"/>
    <n v="0"/>
    <x v="3"/>
    <m/>
    <x v="0"/>
    <x v="0"/>
    <x v="0"/>
    <x v="2"/>
  </r>
  <r>
    <n v="4518053758"/>
    <n v="2899634"/>
    <s v="CENTIME : TURQUIE"/>
    <n v="640"/>
    <n v="1006"/>
    <n v="643840"/>
    <x v="69"/>
    <d v="2022-06-06T00:00:00"/>
    <n v="42"/>
    <x v="1"/>
    <s v="SUPPLIER"/>
    <x v="3"/>
    <x v="0"/>
    <x v="3"/>
    <x v="9"/>
  </r>
  <r>
    <n v="4518055912"/>
    <n v="2899635"/>
    <s v="CENTIME : TURQUIE"/>
    <n v="960"/>
    <n v="1280"/>
    <n v="1228800"/>
    <x v="6"/>
    <d v="2022-06-06T00:00:00"/>
    <n v="0"/>
    <x v="3"/>
    <m/>
    <x v="0"/>
    <x v="0"/>
    <x v="0"/>
    <x v="2"/>
  </r>
  <r>
    <n v="4518059690"/>
    <n v="4451121"/>
    <s v="CENTIME : TURQUIE"/>
    <n v="25"/>
    <n v="604"/>
    <n v="15100"/>
    <x v="6"/>
    <d v="2022-06-06T00:00:00"/>
    <n v="0"/>
    <x v="3"/>
    <m/>
    <x v="0"/>
    <x v="0"/>
    <x v="0"/>
    <x v="2"/>
  </r>
  <r>
    <n v="4517497674"/>
    <n v="2899632"/>
    <s v="BOOST AC"/>
    <n v="160"/>
    <n v="1411"/>
    <n v="225760"/>
    <x v="6"/>
    <d v="2022-06-06T00:00:00"/>
    <n v="0"/>
    <x v="3"/>
    <m/>
    <x v="0"/>
    <x v="0"/>
    <x v="0"/>
    <x v="2"/>
  </r>
  <r>
    <n v="4518081305"/>
    <n v="2989761"/>
    <s v="CENTIME : TURQUIE"/>
    <n v="960"/>
    <n v="1433"/>
    <n v="1375680"/>
    <x v="35"/>
    <d v="2022-06-06T00:00:00"/>
    <n v="21"/>
    <x v="0"/>
    <s v="OTHER"/>
    <x v="0"/>
    <x v="0"/>
    <x v="0"/>
    <x v="2"/>
  </r>
  <r>
    <n v="4518096424"/>
    <n v="4451121"/>
    <s v="CENTIME : TURQUIE"/>
    <n v="15"/>
    <n v="1328"/>
    <n v="19920"/>
    <x v="35"/>
    <d v="2022-06-06T00:00:00"/>
    <n v="21"/>
    <x v="0"/>
    <s v="OTHER"/>
    <x v="0"/>
    <x v="0"/>
    <x v="0"/>
    <x v="2"/>
  </r>
  <r>
    <n v="4518098101"/>
    <n v="2899634"/>
    <s v="CENTIME : TURQUIE"/>
    <n v="320"/>
    <n v="1403"/>
    <n v="448960"/>
    <x v="69"/>
    <d v="2022-06-06T00:00:00"/>
    <n v="42"/>
    <x v="1"/>
    <s v="SUPPLIER"/>
    <x v="3"/>
    <x v="0"/>
    <x v="3"/>
    <x v="9"/>
  </r>
  <r>
    <n v="4517034202"/>
    <n v="2461389"/>
    <s v="BOOST AC"/>
    <n v="200"/>
    <n v="523"/>
    <n v="104600"/>
    <x v="6"/>
    <d v="2022-06-06T00:00:00"/>
    <n v="0"/>
    <x v="3"/>
    <m/>
    <x v="0"/>
    <x v="0"/>
    <x v="0"/>
    <x v="2"/>
  </r>
  <r>
    <n v="4517515183"/>
    <n v="2461389"/>
    <s v="BOOST AC"/>
    <n v="400"/>
    <n v="743"/>
    <n v="297200"/>
    <x v="6"/>
    <d v="2022-06-06T00:00:00"/>
    <n v="0"/>
    <x v="3"/>
    <m/>
    <x v="0"/>
    <x v="0"/>
    <x v="0"/>
    <x v="2"/>
  </r>
  <r>
    <n v="4517533979"/>
    <n v="2461389"/>
    <s v="CENTIME TCM"/>
    <n v="1000"/>
    <n v="1213"/>
    <n v="1213000"/>
    <x v="40"/>
    <d v="2022-06-06T00:00:00"/>
    <n v="-14"/>
    <x v="2"/>
    <m/>
    <x v="0"/>
    <x v="0"/>
    <x v="0"/>
    <x v="1"/>
  </r>
  <r>
    <n v="4517989014"/>
    <n v="2461389"/>
    <s v="BOOST AC"/>
    <n v="600"/>
    <n v="646"/>
    <n v="387600"/>
    <x v="6"/>
    <d v="2022-06-06T00:00:00"/>
    <n v="0"/>
    <x v="3"/>
    <m/>
    <x v="0"/>
    <x v="0"/>
    <x v="0"/>
    <x v="2"/>
  </r>
  <r>
    <n v="4516512161"/>
    <n v="4327058"/>
    <s v="BOOST AC"/>
    <n v="23"/>
    <n v="1168"/>
    <n v="26864"/>
    <x v="6"/>
    <d v="2022-06-06T00:00:00"/>
    <n v="0"/>
    <x v="3"/>
    <m/>
    <x v="0"/>
    <x v="0"/>
    <x v="0"/>
    <x v="2"/>
  </r>
  <r>
    <n v="4517941230"/>
    <n v="4327106"/>
    <s v="CENTIME TCM"/>
    <n v="999"/>
    <n v="921"/>
    <n v="920079"/>
    <x v="40"/>
    <d v="2022-06-06T00:00:00"/>
    <n v="-14"/>
    <x v="2"/>
    <m/>
    <x v="0"/>
    <x v="0"/>
    <x v="0"/>
    <x v="1"/>
  </r>
  <r>
    <n v="4516868483"/>
    <n v="2758193"/>
    <s v="BOOST AC"/>
    <n v="57"/>
    <n v="554"/>
    <n v="31578"/>
    <x v="6"/>
    <d v="2022-06-06T00:00:00"/>
    <n v="0"/>
    <x v="3"/>
    <m/>
    <x v="0"/>
    <x v="0"/>
    <x v="0"/>
    <x v="2"/>
  </r>
  <r>
    <n v="4516878224"/>
    <n v="2963895"/>
    <s v="BOOST AC"/>
    <n v="284"/>
    <n v="870"/>
    <n v="247080"/>
    <x v="6"/>
    <d v="2022-06-06T00:00:00"/>
    <n v="0"/>
    <x v="3"/>
    <m/>
    <x v="0"/>
    <x v="0"/>
    <x v="0"/>
    <x v="2"/>
  </r>
  <r>
    <n v="4516901204"/>
    <n v="2556834"/>
    <s v="BOOST AC"/>
    <n v="30"/>
    <n v="619"/>
    <n v="18570"/>
    <x v="40"/>
    <d v="2022-06-06T00:00:00"/>
    <n v="-14"/>
    <x v="2"/>
    <m/>
    <x v="0"/>
    <x v="0"/>
    <x v="0"/>
    <x v="1"/>
  </r>
  <r>
    <n v="4517029932"/>
    <n v="2556834"/>
    <s v="BOOST AC"/>
    <n v="6"/>
    <n v="1496"/>
    <n v="8976"/>
    <x v="40"/>
    <d v="2022-06-06T00:00:00"/>
    <n v="-14"/>
    <x v="2"/>
    <m/>
    <x v="0"/>
    <x v="0"/>
    <x v="0"/>
    <x v="1"/>
  </r>
  <r>
    <n v="4517036868"/>
    <n v="2963895"/>
    <s v="BOOST AC"/>
    <n v="104"/>
    <n v="1219"/>
    <n v="126776"/>
    <x v="6"/>
    <d v="2022-06-06T00:00:00"/>
    <n v="0"/>
    <x v="3"/>
    <m/>
    <x v="0"/>
    <x v="0"/>
    <x v="0"/>
    <x v="2"/>
  </r>
  <r>
    <n v="4517037373"/>
    <n v="2963896"/>
    <s v="BOOST AC"/>
    <n v="36"/>
    <n v="475"/>
    <n v="17100"/>
    <x v="40"/>
    <d v="2022-06-06T00:00:00"/>
    <n v="-14"/>
    <x v="2"/>
    <m/>
    <x v="0"/>
    <x v="0"/>
    <x v="0"/>
    <x v="1"/>
  </r>
  <r>
    <n v="4517177992"/>
    <n v="2467687"/>
    <s v="BOOST AC"/>
    <n v="140"/>
    <n v="1019"/>
    <n v="142660"/>
    <x v="40"/>
    <d v="2022-06-06T00:00:00"/>
    <n v="-14"/>
    <x v="2"/>
    <m/>
    <x v="0"/>
    <x v="0"/>
    <x v="0"/>
    <x v="1"/>
  </r>
  <r>
    <n v="4517196443"/>
    <n v="2556834"/>
    <s v="BOOST AC"/>
    <n v="9"/>
    <n v="727"/>
    <n v="6543"/>
    <x v="40"/>
    <d v="2022-06-06T00:00:00"/>
    <n v="-14"/>
    <x v="2"/>
    <m/>
    <x v="0"/>
    <x v="0"/>
    <x v="0"/>
    <x v="1"/>
  </r>
  <r>
    <n v="4517199976"/>
    <n v="2963896"/>
    <s v="BOOST AC"/>
    <n v="24"/>
    <n v="674"/>
    <n v="16176"/>
    <x v="40"/>
    <d v="2022-06-06T00:00:00"/>
    <n v="-14"/>
    <x v="2"/>
    <m/>
    <x v="0"/>
    <x v="0"/>
    <x v="0"/>
    <x v="1"/>
  </r>
  <r>
    <n v="4517037899"/>
    <n v="4327106"/>
    <s v="BOOST AC"/>
    <n v="300"/>
    <n v="1391"/>
    <n v="417300"/>
    <x v="6"/>
    <d v="2022-06-06T00:00:00"/>
    <n v="0"/>
    <x v="3"/>
    <m/>
    <x v="0"/>
    <x v="0"/>
    <x v="0"/>
    <x v="2"/>
  </r>
  <r>
    <n v="4516510866"/>
    <n v="2467687"/>
    <s v="BOOST AC"/>
    <n v="155"/>
    <n v="835"/>
    <n v="129425"/>
    <x v="40"/>
    <d v="2022-06-06T00:00:00"/>
    <n v="-14"/>
    <x v="2"/>
    <m/>
    <x v="0"/>
    <x v="0"/>
    <x v="0"/>
    <x v="1"/>
  </r>
  <r>
    <n v="4516520490"/>
    <n v="2758193"/>
    <s v="BOOST AC"/>
    <n v="105"/>
    <n v="852"/>
    <n v="89460"/>
    <x v="6"/>
    <d v="2022-06-06T00:00:00"/>
    <n v="0"/>
    <x v="3"/>
    <m/>
    <x v="0"/>
    <x v="0"/>
    <x v="0"/>
    <x v="2"/>
  </r>
  <r>
    <n v="4516522892"/>
    <n v="4271870"/>
    <s v="BOOST AC"/>
    <n v="24"/>
    <n v="1268"/>
    <n v="30432"/>
    <x v="6"/>
    <d v="2022-06-06T00:00:00"/>
    <n v="0"/>
    <x v="3"/>
    <m/>
    <x v="0"/>
    <x v="0"/>
    <x v="0"/>
    <x v="2"/>
  </r>
  <r>
    <n v="4516432000"/>
    <n v="4327106"/>
    <s v="BOOST AC"/>
    <n v="36"/>
    <n v="591"/>
    <n v="21276"/>
    <x v="6"/>
    <d v="2022-06-06T00:00:00"/>
    <n v="0"/>
    <x v="3"/>
    <m/>
    <x v="0"/>
    <x v="0"/>
    <x v="0"/>
    <x v="2"/>
  </r>
  <r>
    <n v="4517966230"/>
    <n v="2467687"/>
    <s v="CENTIME TCM"/>
    <n v="365"/>
    <n v="305"/>
    <n v="111325"/>
    <x v="6"/>
    <d v="2022-06-06T00:00:00"/>
    <n v="0"/>
    <x v="3"/>
    <m/>
    <x v="0"/>
    <x v="0"/>
    <x v="0"/>
    <x v="2"/>
  </r>
  <r>
    <n v="4517950655"/>
    <n v="2467687"/>
    <m/>
    <n v="4500"/>
    <n v="1432"/>
    <n v="6444000"/>
    <x v="15"/>
    <d v="2022-06-06T00:00:00"/>
    <n v="-42"/>
    <x v="2"/>
    <m/>
    <x v="0"/>
    <x v="0"/>
    <x v="0"/>
    <x v="0"/>
  </r>
  <r>
    <n v="4516826247"/>
    <n v="2958114"/>
    <s v="BOOST AC"/>
    <n v="72"/>
    <n v="642"/>
    <n v="46224"/>
    <x v="6"/>
    <d v="2022-06-06T00:00:00"/>
    <n v="0"/>
    <x v="3"/>
    <m/>
    <x v="0"/>
    <x v="0"/>
    <x v="0"/>
    <x v="2"/>
  </r>
  <r>
    <n v="4517013541"/>
    <n v="1620152"/>
    <s v="BOOST AC"/>
    <n v="90"/>
    <n v="704"/>
    <n v="63360"/>
    <x v="6"/>
    <d v="2022-06-06T00:00:00"/>
    <n v="0"/>
    <x v="3"/>
    <m/>
    <x v="0"/>
    <x v="0"/>
    <x v="0"/>
    <x v="2"/>
  </r>
  <r>
    <n v="4517036001"/>
    <n v="4492204"/>
    <s v="BOOST AC"/>
    <n v="96"/>
    <n v="340"/>
    <n v="32640"/>
    <x v="6"/>
    <d v="2022-06-06T00:00:00"/>
    <n v="0"/>
    <x v="3"/>
    <m/>
    <x v="0"/>
    <x v="0"/>
    <x v="0"/>
    <x v="2"/>
  </r>
  <r>
    <n v="4516531698"/>
    <n v="2958114"/>
    <s v="BOOST AC"/>
    <n v="30"/>
    <n v="1419"/>
    <n v="42570"/>
    <x v="6"/>
    <d v="2022-06-06T00:00:00"/>
    <n v="0"/>
    <x v="3"/>
    <m/>
    <x v="0"/>
    <x v="0"/>
    <x v="0"/>
    <x v="2"/>
  </r>
  <r>
    <n v="4517010334"/>
    <n v="2663481"/>
    <s v="BOOST AC"/>
    <n v="585"/>
    <n v="889"/>
    <n v="520065"/>
    <x v="6"/>
    <d v="2022-06-06T00:00:00"/>
    <n v="0"/>
    <x v="3"/>
    <m/>
    <x v="0"/>
    <x v="0"/>
    <x v="0"/>
    <x v="2"/>
  </r>
  <r>
    <n v="4518104573"/>
    <n v="2663481"/>
    <s v="BOOST AC"/>
    <n v="2190"/>
    <n v="1099"/>
    <n v="2406810"/>
    <x v="50"/>
    <d v="2022-06-06T00:00:00"/>
    <n v="14"/>
    <x v="0"/>
    <s v="OTHER"/>
    <x v="0"/>
    <x v="0"/>
    <x v="0"/>
    <x v="2"/>
  </r>
  <r>
    <n v="4517537843"/>
    <n v="4333116"/>
    <s v="CENTIME TCM"/>
    <n v="63"/>
    <n v="860"/>
    <n v="54180"/>
    <x v="6"/>
    <d v="2022-06-06T00:00:00"/>
    <n v="0"/>
    <x v="3"/>
    <m/>
    <x v="0"/>
    <x v="0"/>
    <x v="0"/>
    <x v="2"/>
  </r>
  <r>
    <n v="4517037690"/>
    <n v="4333114"/>
    <s v="BOOST AC"/>
    <n v="525"/>
    <n v="898"/>
    <n v="471450"/>
    <x v="6"/>
    <d v="2022-06-06T00:00:00"/>
    <n v="0"/>
    <x v="3"/>
    <m/>
    <x v="0"/>
    <x v="0"/>
    <x v="0"/>
    <x v="2"/>
  </r>
  <r>
    <n v="4517034617"/>
    <n v="2487061"/>
    <s v="BOOST AC"/>
    <n v="1530"/>
    <n v="1136"/>
    <n v="1738080"/>
    <x v="6"/>
    <d v="2022-06-06T00:00:00"/>
    <n v="0"/>
    <x v="3"/>
    <m/>
    <x v="0"/>
    <x v="0"/>
    <x v="0"/>
    <x v="2"/>
  </r>
  <r>
    <n v="4517912697"/>
    <n v="2778106"/>
    <s v="CENTIME TCM"/>
    <n v="84"/>
    <n v="843"/>
    <n v="70812"/>
    <x v="6"/>
    <d v="2022-06-06T00:00:00"/>
    <n v="0"/>
    <x v="3"/>
    <m/>
    <x v="0"/>
    <x v="0"/>
    <x v="0"/>
    <x v="2"/>
  </r>
  <r>
    <n v="4517898696"/>
    <n v="4455280"/>
    <s v="CENTIME TCM"/>
    <n v="90"/>
    <n v="773"/>
    <n v="69570"/>
    <x v="6"/>
    <d v="2022-06-06T00:00:00"/>
    <n v="0"/>
    <x v="3"/>
    <m/>
    <x v="0"/>
    <x v="0"/>
    <x v="0"/>
    <x v="2"/>
  </r>
  <r>
    <n v="4518095465"/>
    <n v="4333113"/>
    <s v="CENTIME : TURQUIE"/>
    <n v="735"/>
    <n v="581"/>
    <n v="427035"/>
    <x v="35"/>
    <d v="2022-06-06T00:00:00"/>
    <n v="21"/>
    <x v="0"/>
    <s v="OTHER"/>
    <x v="0"/>
    <x v="0"/>
    <x v="0"/>
    <x v="2"/>
  </r>
  <r>
    <n v="4517704313"/>
    <n v="4455298"/>
    <s v="CENTIME TCM"/>
    <n v="3510"/>
    <n v="1173"/>
    <n v="4117230"/>
    <x v="6"/>
    <d v="2022-06-06T00:00:00"/>
    <n v="0"/>
    <x v="3"/>
    <m/>
    <x v="0"/>
    <x v="0"/>
    <x v="0"/>
    <x v="2"/>
  </r>
  <r>
    <n v="4518058839"/>
    <n v="4455281"/>
    <s v="BOOST AC"/>
    <n v="12870"/>
    <n v="675"/>
    <n v="8687250"/>
    <x v="71"/>
    <d v="2022-06-06T00:00:00"/>
    <n v="99"/>
    <x v="0"/>
    <s v="OTHER"/>
    <x v="0"/>
    <x v="0"/>
    <x v="3"/>
    <x v="10"/>
  </r>
  <r>
    <n v="4517526598"/>
    <n v="4013305"/>
    <s v="CENTIME TCM"/>
    <n v="72"/>
    <n v="708"/>
    <n v="50976"/>
    <x v="6"/>
    <d v="2022-06-06T00:00:00"/>
    <n v="0"/>
    <x v="3"/>
    <m/>
    <x v="0"/>
    <x v="0"/>
    <x v="0"/>
    <x v="2"/>
  </r>
  <r>
    <n v="4517710880"/>
    <n v="2487053"/>
    <s v="CENTIME TCM"/>
    <n v="5310"/>
    <n v="831"/>
    <n v="4412610"/>
    <x v="63"/>
    <d v="2022-06-06T00:00:00"/>
    <n v="7"/>
    <x v="1"/>
    <s v="SUPPLIER"/>
    <x v="2"/>
    <x v="0"/>
    <x v="0"/>
    <x v="2"/>
  </r>
  <r>
    <n v="4517034688"/>
    <n v="4455281"/>
    <s v="BOOST AC"/>
    <n v="720"/>
    <n v="811"/>
    <n v="583920"/>
    <x v="6"/>
    <d v="2022-06-06T00:00:00"/>
    <n v="0"/>
    <x v="3"/>
    <m/>
    <x v="0"/>
    <x v="0"/>
    <x v="0"/>
    <x v="2"/>
  </r>
  <r>
    <n v="4517296029"/>
    <n v="4013305"/>
    <s v="CENTIME TCM"/>
    <n v="384"/>
    <n v="1363"/>
    <n v="523392"/>
    <x v="56"/>
    <d v="2022-06-06T00:00:00"/>
    <n v="3"/>
    <x v="3"/>
    <m/>
    <x v="0"/>
    <x v="0"/>
    <x v="0"/>
    <x v="2"/>
  </r>
  <r>
    <n v="4517415144"/>
    <n v="4333113"/>
    <s v="CENTIME : TURQUIE"/>
    <n v="231"/>
    <n v="755"/>
    <n v="174405"/>
    <x v="6"/>
    <d v="2022-06-06T00:00:00"/>
    <n v="0"/>
    <x v="3"/>
    <m/>
    <x v="0"/>
    <x v="0"/>
    <x v="0"/>
    <x v="2"/>
  </r>
  <r>
    <n v="4517384026"/>
    <n v="4335235"/>
    <s v="CENTIME TCM"/>
    <n v="270"/>
    <n v="991"/>
    <n v="267570"/>
    <x v="6"/>
    <d v="2022-06-06T00:00:00"/>
    <n v="0"/>
    <x v="3"/>
    <m/>
    <x v="0"/>
    <x v="0"/>
    <x v="0"/>
    <x v="2"/>
  </r>
  <r>
    <n v="4517537834"/>
    <n v="4333116"/>
    <s v="CENTIME TCM"/>
    <n v="1071"/>
    <n v="370"/>
    <n v="396270"/>
    <x v="6"/>
    <d v="2022-06-06T00:00:00"/>
    <n v="0"/>
    <x v="3"/>
    <m/>
    <x v="0"/>
    <x v="0"/>
    <x v="0"/>
    <x v="2"/>
  </r>
  <r>
    <n v="4517033062"/>
    <n v="2778106"/>
    <s v="BOOST AC"/>
    <n v="156"/>
    <n v="315"/>
    <n v="49140"/>
    <x v="6"/>
    <d v="2022-06-06T00:00:00"/>
    <n v="0"/>
    <x v="3"/>
    <m/>
    <x v="0"/>
    <x v="0"/>
    <x v="0"/>
    <x v="2"/>
  </r>
  <r>
    <n v="4517250414"/>
    <n v="4013305"/>
    <s v="BOOST AC"/>
    <n v="12"/>
    <n v="672"/>
    <n v="8064"/>
    <x v="6"/>
    <d v="2022-06-06T00:00:00"/>
    <n v="0"/>
    <x v="3"/>
    <m/>
    <x v="0"/>
    <x v="0"/>
    <x v="0"/>
    <x v="2"/>
  </r>
  <r>
    <n v="4517392506"/>
    <n v="4333116"/>
    <s v="CENTIME : TURQUIE"/>
    <n v="1365"/>
    <n v="1357"/>
    <n v="1852305"/>
    <x v="6"/>
    <d v="2022-06-06T00:00:00"/>
    <n v="0"/>
    <x v="3"/>
    <m/>
    <x v="0"/>
    <x v="0"/>
    <x v="0"/>
    <x v="2"/>
  </r>
  <r>
    <n v="4517726042"/>
    <n v="4455281"/>
    <s v="BOOST AC"/>
    <n v="1440"/>
    <n v="936"/>
    <n v="1347840"/>
    <x v="6"/>
    <d v="2022-06-06T00:00:00"/>
    <n v="0"/>
    <x v="3"/>
    <m/>
    <x v="0"/>
    <x v="0"/>
    <x v="0"/>
    <x v="2"/>
  </r>
  <r>
    <n v="4517531923"/>
    <n v="4013297"/>
    <s v="CENTIME TCM"/>
    <n v="165"/>
    <n v="1388"/>
    <n v="229020"/>
    <x v="6"/>
    <d v="2022-06-06T00:00:00"/>
    <n v="0"/>
    <x v="3"/>
    <m/>
    <x v="0"/>
    <x v="0"/>
    <x v="0"/>
    <x v="2"/>
  </r>
  <r>
    <n v="4517025132"/>
    <n v="2487052"/>
    <s v="BOOST AC"/>
    <n v="3000"/>
    <n v="1385"/>
    <n v="4155000"/>
    <x v="6"/>
    <d v="2022-06-06T00:00:00"/>
    <n v="0"/>
    <x v="3"/>
    <m/>
    <x v="0"/>
    <x v="0"/>
    <x v="0"/>
    <x v="2"/>
  </r>
  <r>
    <n v="4517424500"/>
    <n v="2778179"/>
    <s v="CENTIME TCM"/>
    <n v="1440"/>
    <n v="1409"/>
    <n v="2028960"/>
    <x v="6"/>
    <d v="2022-06-06T00:00:00"/>
    <n v="0"/>
    <x v="3"/>
    <m/>
    <x v="0"/>
    <x v="0"/>
    <x v="0"/>
    <x v="2"/>
  </r>
  <r>
    <n v="4517950342"/>
    <n v="4333114"/>
    <s v="CENTIME TCM"/>
    <n v="63"/>
    <n v="1292"/>
    <n v="81396"/>
    <x v="6"/>
    <d v="2022-06-06T00:00:00"/>
    <n v="0"/>
    <x v="3"/>
    <m/>
    <x v="0"/>
    <x v="0"/>
    <x v="0"/>
    <x v="2"/>
  </r>
  <r>
    <n v="4517319547"/>
    <n v="2779823"/>
    <s v="CENTIME TCM"/>
    <n v="5220"/>
    <n v="616"/>
    <n v="3215520"/>
    <x v="6"/>
    <d v="2022-06-06T00:00:00"/>
    <n v="0"/>
    <x v="3"/>
    <m/>
    <x v="0"/>
    <x v="0"/>
    <x v="0"/>
    <x v="2"/>
  </r>
  <r>
    <n v="4517939091"/>
    <n v="4454507"/>
    <s v="CENTIME TCM"/>
    <n v="90"/>
    <n v="351"/>
    <n v="31590"/>
    <x v="35"/>
    <d v="2022-06-06T00:00:00"/>
    <n v="21"/>
    <x v="0"/>
    <s v="OTHER"/>
    <x v="0"/>
    <x v="0"/>
    <x v="0"/>
    <x v="2"/>
  </r>
  <r>
    <n v="4517367946"/>
    <n v="2779817"/>
    <s v="CENTIME TCM"/>
    <n v="1710"/>
    <n v="1177"/>
    <n v="2012670"/>
    <x v="6"/>
    <d v="2022-06-06T00:00:00"/>
    <n v="0"/>
    <x v="3"/>
    <m/>
    <x v="0"/>
    <x v="0"/>
    <x v="0"/>
    <x v="2"/>
  </r>
  <r>
    <n v="4518098874"/>
    <n v="2765851"/>
    <s v="CENTIME : TURQUIE"/>
    <n v="32"/>
    <n v="1081"/>
    <n v="34592"/>
    <x v="35"/>
    <d v="2022-06-06T00:00:00"/>
    <n v="21"/>
    <x v="0"/>
    <s v="OTHER"/>
    <x v="0"/>
    <x v="0"/>
    <x v="0"/>
    <x v="2"/>
  </r>
  <r>
    <n v="4517800024"/>
    <n v="2778106"/>
    <s v="CENTIME TCM"/>
    <n v="4788"/>
    <n v="485"/>
    <n v="2322180"/>
    <x v="6"/>
    <d v="2022-06-06T00:00:00"/>
    <n v="0"/>
    <x v="3"/>
    <m/>
    <x v="0"/>
    <x v="0"/>
    <x v="0"/>
    <x v="2"/>
  </r>
  <r>
    <n v="4517003012"/>
    <n v="4013297"/>
    <s v="BOOST AC"/>
    <n v="255"/>
    <n v="1123"/>
    <n v="286365"/>
    <x v="6"/>
    <d v="2022-06-06T00:00:00"/>
    <n v="0"/>
    <x v="3"/>
    <m/>
    <x v="0"/>
    <x v="0"/>
    <x v="0"/>
    <x v="2"/>
  </r>
  <r>
    <n v="4517392304"/>
    <n v="4333116"/>
    <s v="CENTIME TCM"/>
    <n v="1197"/>
    <n v="794"/>
    <n v="950418"/>
    <x v="6"/>
    <d v="2022-06-06T00:00:00"/>
    <n v="0"/>
    <x v="3"/>
    <m/>
    <x v="0"/>
    <x v="0"/>
    <x v="0"/>
    <x v="2"/>
  </r>
  <r>
    <n v="4517663612"/>
    <n v="4333113"/>
    <s v="CENTIME : TURQUIE"/>
    <n v="819"/>
    <n v="624"/>
    <n v="511056"/>
    <x v="6"/>
    <d v="2022-06-06T00:00:00"/>
    <n v="0"/>
    <x v="3"/>
    <m/>
    <x v="0"/>
    <x v="0"/>
    <x v="0"/>
    <x v="2"/>
  </r>
  <r>
    <n v="4517660615"/>
    <n v="4333116"/>
    <s v="CENTIME : TURQUIE"/>
    <n v="462"/>
    <n v="1452"/>
    <n v="670824"/>
    <x v="6"/>
    <d v="2022-06-06T00:00:00"/>
    <n v="0"/>
    <x v="3"/>
    <m/>
    <x v="0"/>
    <x v="0"/>
    <x v="0"/>
    <x v="2"/>
  </r>
  <r>
    <n v="4517517354"/>
    <n v="4455298"/>
    <s v="CENTIME TCM"/>
    <n v="150"/>
    <n v="946"/>
    <n v="141900"/>
    <x v="6"/>
    <d v="2022-06-06T00:00:00"/>
    <n v="0"/>
    <x v="3"/>
    <m/>
    <x v="0"/>
    <x v="0"/>
    <x v="0"/>
    <x v="2"/>
  </r>
  <r>
    <n v="4517377046"/>
    <n v="2487053"/>
    <s v="CENTIME TCM"/>
    <n v="3240"/>
    <n v="922"/>
    <n v="2987280"/>
    <x v="6"/>
    <d v="2022-06-06T00:00:00"/>
    <n v="0"/>
    <x v="3"/>
    <m/>
    <x v="0"/>
    <x v="0"/>
    <x v="0"/>
    <x v="2"/>
  </r>
  <r>
    <n v="4517026310"/>
    <n v="4455298"/>
    <s v="BOOST AC"/>
    <n v="285"/>
    <n v="359"/>
    <n v="102315"/>
    <x v="6"/>
    <d v="2022-06-06T00:00:00"/>
    <n v="0"/>
    <x v="3"/>
    <m/>
    <x v="0"/>
    <x v="0"/>
    <x v="0"/>
    <x v="2"/>
  </r>
  <r>
    <n v="4517036736"/>
    <n v="4013305"/>
    <s v="BOOST AC"/>
    <n v="12"/>
    <n v="812"/>
    <n v="9744"/>
    <x v="6"/>
    <d v="2022-06-06T00:00:00"/>
    <n v="0"/>
    <x v="3"/>
    <m/>
    <x v="0"/>
    <x v="0"/>
    <x v="0"/>
    <x v="2"/>
  </r>
  <r>
    <n v="4517428491"/>
    <n v="4287388"/>
    <s v="CENTIME TCM"/>
    <n v="96"/>
    <n v="1274"/>
    <n v="122304"/>
    <x v="6"/>
    <d v="2022-06-06T00:00:00"/>
    <n v="0"/>
    <x v="3"/>
    <m/>
    <x v="0"/>
    <x v="0"/>
    <x v="0"/>
    <x v="2"/>
  </r>
  <r>
    <n v="4517379744"/>
    <n v="4454507"/>
    <s v="CENTIME TCM"/>
    <n v="1170"/>
    <n v="869"/>
    <n v="1016730"/>
    <x v="35"/>
    <d v="2022-06-06T00:00:00"/>
    <n v="21"/>
    <x v="0"/>
    <s v="OTHER"/>
    <x v="0"/>
    <x v="0"/>
    <x v="0"/>
    <x v="2"/>
  </r>
  <r>
    <n v="4517357210"/>
    <n v="2487061"/>
    <s v="CENTIME TCM"/>
    <n v="3240"/>
    <n v="1073"/>
    <n v="3476520"/>
    <x v="6"/>
    <d v="2022-06-06T00:00:00"/>
    <n v="0"/>
    <x v="3"/>
    <m/>
    <x v="0"/>
    <x v="0"/>
    <x v="0"/>
    <x v="2"/>
  </r>
  <r>
    <n v="4517958415"/>
    <n v="4336365"/>
    <s v="CENTIME TCM"/>
    <n v="21"/>
    <n v="735"/>
    <n v="15435"/>
    <x v="72"/>
    <d v="2022-06-06T00:00:00"/>
    <n v="91"/>
    <x v="1"/>
    <s v="SUPPLIER"/>
    <x v="3"/>
    <x v="0"/>
    <x v="3"/>
    <x v="10"/>
  </r>
  <r>
    <n v="4517403024"/>
    <n v="4333114"/>
    <s v="CENTIME : TURQUIE"/>
    <n v="483"/>
    <n v="498"/>
    <n v="240534"/>
    <x v="6"/>
    <d v="2022-06-06T00:00:00"/>
    <n v="0"/>
    <x v="3"/>
    <m/>
    <x v="0"/>
    <x v="0"/>
    <x v="0"/>
    <x v="2"/>
  </r>
  <r>
    <n v="4517634739"/>
    <n v="4333116"/>
    <s v="CENTIME : TURQUIE"/>
    <n v="1974"/>
    <n v="975"/>
    <n v="1924650"/>
    <x v="6"/>
    <d v="2022-06-06T00:00:00"/>
    <n v="0"/>
    <x v="3"/>
    <m/>
    <x v="0"/>
    <x v="0"/>
    <x v="0"/>
    <x v="2"/>
  </r>
  <r>
    <n v="4517959999"/>
    <n v="4455281"/>
    <s v="CENTIME TCM"/>
    <n v="270"/>
    <n v="335"/>
    <n v="90450"/>
    <x v="63"/>
    <d v="2022-06-06T00:00:00"/>
    <n v="7"/>
    <x v="1"/>
    <s v="SUPPLIER"/>
    <x v="3"/>
    <x v="0"/>
    <x v="0"/>
    <x v="2"/>
  </r>
  <r>
    <n v="4517355122"/>
    <n v="4333116"/>
    <s v="CENTIME TCM"/>
    <n v="336"/>
    <n v="1449"/>
    <n v="486864"/>
    <x v="6"/>
    <d v="2022-06-06T00:00:00"/>
    <n v="0"/>
    <x v="3"/>
    <m/>
    <x v="0"/>
    <x v="0"/>
    <x v="0"/>
    <x v="2"/>
  </r>
  <r>
    <n v="4517804500"/>
    <n v="2663481"/>
    <s v="CENTIME TCM"/>
    <n v="8505"/>
    <n v="726"/>
    <n v="6174630"/>
    <x v="6"/>
    <d v="2022-06-06T00:00:00"/>
    <n v="0"/>
    <x v="3"/>
    <m/>
    <x v="0"/>
    <x v="0"/>
    <x v="0"/>
    <x v="2"/>
  </r>
  <r>
    <n v="4518058355"/>
    <n v="4013297"/>
    <s v="BOOST AC"/>
    <n v="510"/>
    <n v="1272"/>
    <n v="648720"/>
    <x v="6"/>
    <d v="2022-06-06T00:00:00"/>
    <n v="0"/>
    <x v="3"/>
    <m/>
    <x v="0"/>
    <x v="0"/>
    <x v="0"/>
    <x v="2"/>
  </r>
  <r>
    <n v="4517034001"/>
    <n v="2487053"/>
    <s v="BOOST AC"/>
    <n v="2970"/>
    <n v="1297"/>
    <n v="3852090"/>
    <x v="50"/>
    <d v="2022-06-06T00:00:00"/>
    <n v="14"/>
    <x v="1"/>
    <s v="SUPPLIER"/>
    <x v="2"/>
    <x v="0"/>
    <x v="0"/>
    <x v="2"/>
  </r>
  <r>
    <n v="4517372584"/>
    <n v="4451121"/>
    <s v="CENTIME : BOSTT AMERICA"/>
    <n v="75"/>
    <n v="697"/>
    <n v="52275"/>
    <x v="6"/>
    <d v="2022-06-07T00:00:00"/>
    <n v="-1"/>
    <x v="3"/>
    <m/>
    <x v="0"/>
    <x v="0"/>
    <x v="0"/>
    <x v="2"/>
  </r>
  <r>
    <n v="4517387646"/>
    <n v="2899475"/>
    <s v="CENTIME : BOSTT AMERICA"/>
    <n v="100"/>
    <n v="586"/>
    <n v="58600"/>
    <x v="6"/>
    <d v="2022-06-07T00:00:00"/>
    <n v="-1"/>
    <x v="3"/>
    <m/>
    <x v="0"/>
    <x v="0"/>
    <x v="0"/>
    <x v="2"/>
  </r>
  <r>
    <n v="4517397676"/>
    <n v="4451134"/>
    <s v="CENTIME : BOSTT AMERICA"/>
    <n v="28"/>
    <n v="761"/>
    <n v="21308"/>
    <x v="50"/>
    <d v="2022-06-07T00:00:00"/>
    <n v="13"/>
    <x v="1"/>
    <s v="SUPPLIER"/>
    <x v="3"/>
    <x v="0"/>
    <x v="0"/>
    <x v="2"/>
  </r>
  <r>
    <n v="4517395229"/>
    <n v="2461389"/>
    <s v="CENTIME : BOSTT AMERICA"/>
    <n v="200"/>
    <n v="1283"/>
    <n v="256600"/>
    <x v="6"/>
    <d v="2022-06-07T00:00:00"/>
    <n v="-1"/>
    <x v="3"/>
    <m/>
    <x v="0"/>
    <x v="0"/>
    <x v="0"/>
    <x v="2"/>
  </r>
  <r>
    <n v="4517429715"/>
    <n v="4013297"/>
    <s v="CENTIME : BOSTT AMERICA"/>
    <n v="75"/>
    <n v="354"/>
    <n v="26550"/>
    <x v="6"/>
    <d v="2022-06-07T00:00:00"/>
    <n v="-1"/>
    <x v="3"/>
    <m/>
    <x v="0"/>
    <x v="0"/>
    <x v="0"/>
    <x v="2"/>
  </r>
  <r>
    <n v="4516811961"/>
    <n v="2779823"/>
    <s v="BOOST AC"/>
    <n v="1020"/>
    <n v="910"/>
    <n v="928200"/>
    <x v="6"/>
    <d v="2022-06-07T00:00:00"/>
    <n v="-1"/>
    <x v="3"/>
    <m/>
    <x v="0"/>
    <x v="0"/>
    <x v="0"/>
    <x v="2"/>
  </r>
  <r>
    <n v="4517391231"/>
    <n v="4455281"/>
    <s v="CENTIME : BOSTT AMERICA"/>
    <n v="180"/>
    <n v="1076"/>
    <n v="193680"/>
    <x v="6"/>
    <d v="2022-06-07T00:00:00"/>
    <n v="-1"/>
    <x v="3"/>
    <m/>
    <x v="0"/>
    <x v="0"/>
    <x v="0"/>
    <x v="2"/>
  </r>
  <r>
    <n v="4516467547"/>
    <n v="2556834"/>
    <s v="BOOST AC"/>
    <n v="24"/>
    <n v="1224"/>
    <n v="29376"/>
    <x v="40"/>
    <d v="2022-06-08T00:00:00"/>
    <n v="-16"/>
    <x v="2"/>
    <m/>
    <x v="0"/>
    <x v="0"/>
    <x v="0"/>
    <x v="1"/>
  </r>
  <r>
    <n v="4517501074"/>
    <n v="2487061"/>
    <s v="CENTIME TCM"/>
    <n v="2790"/>
    <n v="1014"/>
    <n v="2829060"/>
    <x v="56"/>
    <d v="2022-06-08T00:00:00"/>
    <n v="1"/>
    <x v="3"/>
    <m/>
    <x v="0"/>
    <x v="0"/>
    <x v="0"/>
    <x v="2"/>
  </r>
  <r>
    <n v="4517353411"/>
    <n v="2899475"/>
    <s v="CENTIME TCM"/>
    <n v="500"/>
    <n v="1269"/>
    <n v="634500"/>
    <x v="56"/>
    <d v="2022-06-09T00:00:00"/>
    <n v="0"/>
    <x v="3"/>
    <m/>
    <x v="0"/>
    <x v="0"/>
    <x v="0"/>
    <x v="2"/>
  </r>
  <r>
    <n v="4517366055"/>
    <n v="2899478"/>
    <s v="CENTIME TCM"/>
    <n v="200"/>
    <n v="1165"/>
    <n v="233000"/>
    <x v="56"/>
    <d v="2022-06-09T00:00:00"/>
    <n v="0"/>
    <x v="3"/>
    <m/>
    <x v="0"/>
    <x v="0"/>
    <x v="0"/>
    <x v="2"/>
  </r>
  <r>
    <n v="4517978635"/>
    <n v="2899632"/>
    <s v="CENTIME TCM"/>
    <n v="960"/>
    <n v="1234"/>
    <n v="1184640"/>
    <x v="56"/>
    <d v="2022-06-09T00:00:00"/>
    <n v="0"/>
    <x v="3"/>
    <m/>
    <x v="0"/>
    <x v="0"/>
    <x v="0"/>
    <x v="2"/>
  </r>
  <r>
    <n v="4518032904"/>
    <n v="2899631"/>
    <s v="CENTIME TCM"/>
    <n v="320"/>
    <n v="694"/>
    <n v="222080"/>
    <x v="65"/>
    <d v="2022-06-09T00:00:00"/>
    <n v="25"/>
    <x v="1"/>
    <s v="SUPPLIER"/>
    <x v="3"/>
    <x v="0"/>
    <x v="3"/>
    <x v="9"/>
  </r>
  <r>
    <n v="4518035715"/>
    <n v="2899635"/>
    <s v="CENTIME TCM"/>
    <n v="320"/>
    <n v="1183"/>
    <n v="378560"/>
    <x v="56"/>
    <d v="2022-06-09T00:00:00"/>
    <n v="0"/>
    <x v="3"/>
    <m/>
    <x v="0"/>
    <x v="0"/>
    <x v="0"/>
    <x v="2"/>
  </r>
  <r>
    <n v="4517613901"/>
    <n v="2923261"/>
    <s v="CENTIME : INDIA"/>
    <n v="980"/>
    <n v="503"/>
    <n v="492940"/>
    <x v="56"/>
    <d v="2022-06-09T00:00:00"/>
    <n v="0"/>
    <x v="3"/>
    <m/>
    <x v="0"/>
    <x v="0"/>
    <x v="0"/>
    <x v="2"/>
  </r>
  <r>
    <n v="4517870979"/>
    <n v="2461389"/>
    <s v="CENTIME TCM"/>
    <n v="2400"/>
    <n v="1441"/>
    <n v="3458400"/>
    <x v="56"/>
    <d v="2022-06-09T00:00:00"/>
    <n v="0"/>
    <x v="3"/>
    <m/>
    <x v="0"/>
    <x v="0"/>
    <x v="0"/>
    <x v="2"/>
  </r>
  <r>
    <n v="4517148336"/>
    <n v="4271870"/>
    <s v="CENTIME : THAILAND"/>
    <n v="88"/>
    <n v="1047"/>
    <n v="92136"/>
    <x v="56"/>
    <d v="2022-06-09T00:00:00"/>
    <n v="0"/>
    <x v="3"/>
    <m/>
    <x v="0"/>
    <x v="0"/>
    <x v="0"/>
    <x v="2"/>
  </r>
  <r>
    <n v="4517430457"/>
    <n v="4455281"/>
    <s v="CENTIME CHILI"/>
    <n v="450"/>
    <n v="1330"/>
    <n v="598500"/>
    <x v="56"/>
    <d v="2022-06-09T00:00:00"/>
    <n v="0"/>
    <x v="3"/>
    <m/>
    <x v="0"/>
    <x v="0"/>
    <x v="0"/>
    <x v="2"/>
  </r>
  <r>
    <n v="4517328422"/>
    <n v="4333116"/>
    <s v="CENTIME TCM"/>
    <n v="273"/>
    <n v="711"/>
    <n v="194103"/>
    <x v="56"/>
    <d v="2022-06-09T00:00:00"/>
    <n v="0"/>
    <x v="3"/>
    <m/>
    <x v="0"/>
    <x v="0"/>
    <x v="0"/>
    <x v="2"/>
  </r>
  <r>
    <n v="4517317955"/>
    <n v="4335235"/>
    <s v="CENTIME TCM"/>
    <n v="180"/>
    <n v="1399"/>
    <n v="251820"/>
    <x v="6"/>
    <d v="2022-06-09T00:00:00"/>
    <n v="-3"/>
    <x v="2"/>
    <m/>
    <x v="0"/>
    <x v="0"/>
    <x v="0"/>
    <x v="2"/>
  </r>
  <r>
    <n v="4517414290"/>
    <n v="2778179"/>
    <s v="CENTIME TCM"/>
    <n v="1920"/>
    <n v="1432"/>
    <n v="2749440"/>
    <x v="56"/>
    <d v="2022-06-09T00:00:00"/>
    <n v="0"/>
    <x v="3"/>
    <m/>
    <x v="0"/>
    <x v="0"/>
    <x v="0"/>
    <x v="2"/>
  </r>
  <r>
    <n v="4518052505"/>
    <n v="2765851"/>
    <s v="DIMAI MANAGEMENT CO LTD"/>
    <n v="160"/>
    <n v="1287"/>
    <n v="205920"/>
    <x v="56"/>
    <d v="2022-06-09T00:00:00"/>
    <n v="0"/>
    <x v="3"/>
    <m/>
    <x v="0"/>
    <x v="0"/>
    <x v="0"/>
    <x v="2"/>
  </r>
  <r>
    <n v="4517353396"/>
    <n v="4455906"/>
    <s v="CENTIME TCM"/>
    <n v="252"/>
    <n v="850"/>
    <n v="214200"/>
    <x v="56"/>
    <d v="2022-06-09T00:00:00"/>
    <n v="0"/>
    <x v="3"/>
    <m/>
    <x v="0"/>
    <x v="0"/>
    <x v="0"/>
    <x v="2"/>
  </r>
  <r>
    <n v="4517537846"/>
    <n v="4333116"/>
    <s v="CENTIME TCM"/>
    <n v="588"/>
    <n v="1058"/>
    <n v="622104"/>
    <x v="56"/>
    <d v="2022-06-09T00:00:00"/>
    <n v="0"/>
    <x v="3"/>
    <m/>
    <x v="0"/>
    <x v="0"/>
    <x v="0"/>
    <x v="2"/>
  </r>
  <r>
    <n v="4517353822"/>
    <n v="4013293"/>
    <s v="CENTIME TCM"/>
    <n v="90"/>
    <n v="634"/>
    <n v="57060"/>
    <x v="6"/>
    <d v="2022-06-09T00:00:00"/>
    <n v="-3"/>
    <x v="2"/>
    <m/>
    <x v="0"/>
    <x v="0"/>
    <x v="0"/>
    <x v="2"/>
  </r>
  <r>
    <n v="4517344945"/>
    <n v="4455280"/>
    <s v="CENTIME TCM"/>
    <n v="360"/>
    <n v="793"/>
    <n v="285480"/>
    <x v="56"/>
    <d v="2022-06-09T00:00:00"/>
    <n v="0"/>
    <x v="3"/>
    <m/>
    <x v="0"/>
    <x v="0"/>
    <x v="0"/>
    <x v="2"/>
  </r>
  <r>
    <n v="4518078861"/>
    <n v="4455281"/>
    <s v="CENTIME : THAILAND"/>
    <n v="360"/>
    <n v="404"/>
    <n v="145440"/>
    <x v="56"/>
    <d v="2022-06-09T00:00:00"/>
    <n v="0"/>
    <x v="3"/>
    <m/>
    <x v="0"/>
    <x v="0"/>
    <x v="0"/>
    <x v="2"/>
  </r>
  <r>
    <n v="4517993458"/>
    <n v="4455280"/>
    <s v="CENTIME : INDIA"/>
    <n v="720"/>
    <n v="550"/>
    <n v="396000"/>
    <x v="56"/>
    <d v="2022-06-09T00:00:00"/>
    <n v="0"/>
    <x v="3"/>
    <m/>
    <x v="0"/>
    <x v="0"/>
    <x v="0"/>
    <x v="2"/>
  </r>
  <r>
    <n v="4517320359"/>
    <n v="4455298"/>
    <s v="CENTIME TCM"/>
    <n v="1035"/>
    <n v="924"/>
    <n v="956340"/>
    <x v="56"/>
    <d v="2022-06-09T00:00:00"/>
    <n v="0"/>
    <x v="3"/>
    <m/>
    <x v="0"/>
    <x v="0"/>
    <x v="0"/>
    <x v="2"/>
  </r>
  <r>
    <n v="4517352566"/>
    <n v="4454507"/>
    <s v="CENTIME TCM"/>
    <n v="540"/>
    <n v="409"/>
    <n v="220860"/>
    <x v="63"/>
    <d v="2022-06-09T00:00:00"/>
    <n v="4"/>
    <x v="0"/>
    <s v="OTHER"/>
    <x v="0"/>
    <x v="0"/>
    <x v="0"/>
    <x v="2"/>
  </r>
  <r>
    <n v="4517011340"/>
    <n v="4327058"/>
    <s v="CENTIME INDONESIA"/>
    <n v="600"/>
    <n v="570"/>
    <n v="342000"/>
    <x v="66"/>
    <d v="2022-06-10T00:00:00"/>
    <n v="0"/>
    <x v="3"/>
    <m/>
    <x v="0"/>
    <x v="0"/>
    <x v="0"/>
    <x v="2"/>
  </r>
  <r>
    <n v="4517450089"/>
    <n v="4455281"/>
    <s v="CENTIME : COLOMBIA"/>
    <n v="540"/>
    <n v="1392"/>
    <n v="751680"/>
    <x v="61"/>
    <d v="2022-06-10T00:00:00"/>
    <n v="6"/>
    <x v="1"/>
    <s v="SUPPLIER"/>
    <x v="3"/>
    <x v="0"/>
    <x v="0"/>
    <x v="2"/>
  </r>
  <r>
    <n v="4517494172"/>
    <n v="4455281"/>
    <s v="CENTIME MEXICO"/>
    <n v="270"/>
    <n v="1310"/>
    <n v="353700"/>
    <x v="59"/>
    <d v="2022-06-12T00:00:00"/>
    <n v="57"/>
    <x v="0"/>
    <s v="OTHER"/>
    <x v="0"/>
    <x v="0"/>
    <x v="3"/>
    <x v="7"/>
  </r>
  <r>
    <n v="4517364889"/>
    <n v="2899634"/>
    <s v="CENTIME : BOSTT EMEA"/>
    <n v="320"/>
    <n v="1289"/>
    <n v="412480"/>
    <x v="69"/>
    <d v="2022-06-13T00:00:00"/>
    <n v="35"/>
    <x v="1"/>
    <s v="SUPPLIER"/>
    <x v="3"/>
    <x v="0"/>
    <x v="3"/>
    <x v="9"/>
  </r>
  <r>
    <n v="4517372784"/>
    <n v="2899635"/>
    <s v="CENTIME : BOSTT EMEA"/>
    <n v="640"/>
    <n v="746"/>
    <n v="477440"/>
    <x v="73"/>
    <d v="2022-12-01T00:00:00"/>
    <n v="4"/>
    <x v="0"/>
    <s v="OTHER"/>
    <x v="0"/>
    <x v="0"/>
    <x v="2"/>
    <x v="4"/>
  </r>
  <r>
    <n v="4517375528"/>
    <n v="2989761"/>
    <s v="CENTIME TCM"/>
    <n v="320"/>
    <n v="665"/>
    <n v="212800"/>
    <x v="63"/>
    <d v="2022-06-13T00:00:00"/>
    <n v="0"/>
    <x v="3"/>
    <m/>
    <x v="0"/>
    <x v="0"/>
    <x v="0"/>
    <x v="2"/>
  </r>
  <r>
    <n v="4517381575"/>
    <n v="2899634"/>
    <s v="CENTIME TCM"/>
    <n v="320"/>
    <n v="1088"/>
    <n v="348160"/>
    <x v="65"/>
    <d v="2022-06-13T00:00:00"/>
    <n v="21"/>
    <x v="1"/>
    <s v="SUPPLIER"/>
    <x v="3"/>
    <x v="0"/>
    <x v="3"/>
    <x v="9"/>
  </r>
  <r>
    <n v="4517384780"/>
    <n v="2899631"/>
    <s v="CENTIME TCM"/>
    <n v="640"/>
    <n v="354"/>
    <n v="226560"/>
    <x v="65"/>
    <d v="2022-06-13T00:00:00"/>
    <n v="21"/>
    <x v="1"/>
    <s v="SUPPLIER"/>
    <x v="3"/>
    <x v="0"/>
    <x v="3"/>
    <x v="9"/>
  </r>
  <r>
    <n v="4517375150"/>
    <n v="4334436"/>
    <s v="CENTIME : BOSTT EMEA"/>
    <n v="352"/>
    <n v="1396"/>
    <n v="491392"/>
    <x v="63"/>
    <d v="2022-06-13T00:00:00"/>
    <n v="0"/>
    <x v="3"/>
    <m/>
    <x v="0"/>
    <x v="0"/>
    <x v="0"/>
    <x v="2"/>
  </r>
  <r>
    <n v="4517376178"/>
    <n v="2899475"/>
    <s v="CENTIME TCM"/>
    <n v="1100"/>
    <n v="401"/>
    <n v="441100"/>
    <x v="50"/>
    <d v="2022-06-13T00:00:00"/>
    <n v="7"/>
    <x v="1"/>
    <s v="SUPPLIER"/>
    <x v="2"/>
    <x v="0"/>
    <x v="0"/>
    <x v="2"/>
  </r>
  <r>
    <n v="4517804497"/>
    <n v="4451121"/>
    <s v="CENTIME TCM"/>
    <n v="2460"/>
    <n v="1414"/>
    <n v="3478440"/>
    <x v="63"/>
    <d v="2022-06-13T00:00:00"/>
    <n v="0"/>
    <x v="3"/>
    <m/>
    <x v="0"/>
    <x v="0"/>
    <x v="0"/>
    <x v="2"/>
  </r>
  <r>
    <n v="4517954343"/>
    <n v="2899631"/>
    <s v="CENTIME TCM"/>
    <n v="320"/>
    <n v="536"/>
    <n v="171520"/>
    <x v="65"/>
    <d v="2022-06-13T00:00:00"/>
    <n v="21"/>
    <x v="1"/>
    <s v="SUPPLIER"/>
    <x v="3"/>
    <x v="0"/>
    <x v="3"/>
    <x v="9"/>
  </r>
  <r>
    <n v="4517988010"/>
    <n v="2899632"/>
    <s v="CENTIME TCM"/>
    <n v="1920"/>
    <n v="1368"/>
    <n v="2626560"/>
    <x v="63"/>
    <d v="2022-06-13T00:00:00"/>
    <n v="0"/>
    <x v="3"/>
    <m/>
    <x v="0"/>
    <x v="0"/>
    <x v="0"/>
    <x v="2"/>
  </r>
  <r>
    <n v="4517994146"/>
    <n v="2899635"/>
    <s v="CENTIME TCM"/>
    <n v="640"/>
    <n v="1109"/>
    <n v="709760"/>
    <x v="63"/>
    <d v="2022-06-13T00:00:00"/>
    <n v="0"/>
    <x v="3"/>
    <m/>
    <x v="0"/>
    <x v="0"/>
    <x v="0"/>
    <x v="2"/>
  </r>
  <r>
    <n v="4517994922"/>
    <n v="2989761"/>
    <s v="CENTIME TCM"/>
    <n v="640"/>
    <n v="933"/>
    <n v="597120"/>
    <x v="63"/>
    <d v="2022-06-13T00:00:00"/>
    <n v="0"/>
    <x v="3"/>
    <m/>
    <x v="0"/>
    <x v="0"/>
    <x v="0"/>
    <x v="2"/>
  </r>
  <r>
    <n v="4517311807"/>
    <n v="2899478"/>
    <s v="CENTIME TCM"/>
    <n v="100"/>
    <n v="447"/>
    <n v="44700"/>
    <x v="63"/>
    <d v="2022-06-13T00:00:00"/>
    <n v="0"/>
    <x v="3"/>
    <m/>
    <x v="0"/>
    <x v="0"/>
    <x v="0"/>
    <x v="2"/>
  </r>
  <r>
    <n v="4517536934"/>
    <n v="2461389"/>
    <s v="CENTIME TCM"/>
    <n v="200"/>
    <n v="1346"/>
    <n v="269200"/>
    <x v="40"/>
    <d v="2022-06-13T00:00:00"/>
    <n v="-21"/>
    <x v="2"/>
    <m/>
    <x v="0"/>
    <x v="0"/>
    <x v="0"/>
    <x v="1"/>
  </r>
  <r>
    <n v="5501250210"/>
    <n v="2461389"/>
    <s v="CENTIME: BRESIL"/>
    <n v="200"/>
    <n v="327"/>
    <n v="65400"/>
    <x v="63"/>
    <d v="2022-06-13T00:00:00"/>
    <n v="0"/>
    <x v="3"/>
    <m/>
    <x v="0"/>
    <x v="0"/>
    <x v="0"/>
    <x v="2"/>
  </r>
  <r>
    <n v="4517855827"/>
    <n v="2461389"/>
    <s v="CENTIME TCM"/>
    <n v="3000"/>
    <n v="1023"/>
    <n v="3069000"/>
    <x v="63"/>
    <d v="2022-06-13T00:00:00"/>
    <n v="0"/>
    <x v="3"/>
    <m/>
    <x v="0"/>
    <x v="0"/>
    <x v="0"/>
    <x v="2"/>
  </r>
  <r>
    <n v="4516516839"/>
    <n v="4327058"/>
    <s v="BOOST AC"/>
    <n v="23"/>
    <n v="1346"/>
    <n v="30958"/>
    <x v="6"/>
    <d v="2022-06-13T00:00:00"/>
    <n v="-7"/>
    <x v="2"/>
    <m/>
    <x v="0"/>
    <x v="0"/>
    <x v="0"/>
    <x v="2"/>
  </r>
  <r>
    <n v="4516532389"/>
    <n v="4271870"/>
    <s v="BOOST AC"/>
    <n v="24"/>
    <n v="1378"/>
    <n v="33072"/>
    <x v="6"/>
    <d v="2022-06-13T00:00:00"/>
    <n v="-7"/>
    <x v="2"/>
    <m/>
    <x v="0"/>
    <x v="0"/>
    <x v="0"/>
    <x v="2"/>
  </r>
  <r>
    <n v="4516501691"/>
    <n v="2758193"/>
    <s v="BOOST AC"/>
    <n v="84"/>
    <n v="684"/>
    <n v="57456"/>
    <x v="63"/>
    <d v="2022-06-13T00:00:00"/>
    <n v="0"/>
    <x v="3"/>
    <m/>
    <x v="0"/>
    <x v="0"/>
    <x v="0"/>
    <x v="2"/>
  </r>
  <r>
    <n v="4516511819"/>
    <n v="2467687"/>
    <s v="BOOST AC"/>
    <n v="160"/>
    <n v="1228"/>
    <n v="196480"/>
    <x v="63"/>
    <d v="2022-06-13T00:00:00"/>
    <n v="0"/>
    <x v="3"/>
    <m/>
    <x v="0"/>
    <x v="0"/>
    <x v="0"/>
    <x v="2"/>
  </r>
  <r>
    <n v="4516523853"/>
    <n v="4327106"/>
    <s v="BOOST AC"/>
    <n v="66"/>
    <n v="860"/>
    <n v="56760"/>
    <x v="63"/>
    <d v="2022-06-13T00:00:00"/>
    <n v="0"/>
    <x v="3"/>
    <m/>
    <x v="0"/>
    <x v="0"/>
    <x v="0"/>
    <x v="2"/>
  </r>
  <r>
    <n v="4517954876"/>
    <n v="2165271"/>
    <s v="CENTIME TCM"/>
    <n v="1218"/>
    <n v="1340"/>
    <n v="1632120"/>
    <x v="63"/>
    <d v="2022-06-13T00:00:00"/>
    <n v="0"/>
    <x v="3"/>
    <m/>
    <x v="0"/>
    <x v="0"/>
    <x v="0"/>
    <x v="2"/>
  </r>
  <r>
    <n v="4517982581"/>
    <n v="2467687"/>
    <s v="CENTIME TCM"/>
    <n v="255"/>
    <n v="527"/>
    <n v="134385"/>
    <x v="63"/>
    <d v="2022-06-13T00:00:00"/>
    <n v="0"/>
    <x v="3"/>
    <m/>
    <x v="0"/>
    <x v="0"/>
    <x v="0"/>
    <x v="2"/>
  </r>
  <r>
    <n v="4516532207"/>
    <n v="2958114"/>
    <s v="BOOST AC"/>
    <n v="36"/>
    <n v="1385"/>
    <n v="49860"/>
    <x v="63"/>
    <d v="2022-06-13T00:00:00"/>
    <n v="0"/>
    <x v="3"/>
    <m/>
    <x v="0"/>
    <x v="0"/>
    <x v="0"/>
    <x v="2"/>
  </r>
  <r>
    <n v="4517419944"/>
    <n v="2778179"/>
    <s v="CENTIME TCM"/>
    <n v="2160"/>
    <n v="1312"/>
    <n v="2833920"/>
    <x v="63"/>
    <d v="2022-06-13T00:00:00"/>
    <n v="0"/>
    <x v="3"/>
    <m/>
    <x v="0"/>
    <x v="0"/>
    <x v="0"/>
    <x v="2"/>
  </r>
  <r>
    <n v="4517537847"/>
    <n v="4333116"/>
    <s v="CENTIME TCM"/>
    <n v="63"/>
    <n v="1389"/>
    <n v="87507"/>
    <x v="63"/>
    <d v="2022-06-13T00:00:00"/>
    <n v="0"/>
    <x v="3"/>
    <m/>
    <x v="0"/>
    <x v="0"/>
    <x v="0"/>
    <x v="2"/>
  </r>
  <r>
    <n v="5501256781"/>
    <n v="4454507"/>
    <s v="CENTIME: BRESIL"/>
    <n v="2040"/>
    <n v="797"/>
    <n v="1625880"/>
    <x v="60"/>
    <d v="2022-06-13T00:00:00"/>
    <n v="28"/>
    <x v="1"/>
    <s v="SUPPLIER"/>
    <x v="3"/>
    <x v="0"/>
    <x v="3"/>
    <x v="9"/>
  </r>
  <r>
    <n v="4517509566"/>
    <n v="4333116"/>
    <s v="CENTIME TCM"/>
    <n v="903"/>
    <n v="991"/>
    <n v="894873"/>
    <x v="63"/>
    <d v="2022-06-13T00:00:00"/>
    <n v="0"/>
    <x v="3"/>
    <m/>
    <x v="0"/>
    <x v="0"/>
    <x v="0"/>
    <x v="2"/>
  </r>
  <r>
    <n v="4517383184"/>
    <n v="2765851"/>
    <s v="CENTIME : BOSTT EMEA"/>
    <n v="96"/>
    <n v="383"/>
    <n v="36768"/>
    <x v="63"/>
    <d v="2022-06-13T00:00:00"/>
    <n v="0"/>
    <x v="3"/>
    <m/>
    <x v="0"/>
    <x v="0"/>
    <x v="0"/>
    <x v="2"/>
  </r>
  <r>
    <n v="4517530853"/>
    <n v="2044651"/>
    <s v="CENTIME TCM"/>
    <n v="108000"/>
    <n v="310"/>
    <n v="33480000"/>
    <x v="40"/>
    <d v="2022-06-13T00:00:00"/>
    <n v="-21"/>
    <x v="2"/>
    <m/>
    <x v="0"/>
    <x v="0"/>
    <x v="0"/>
    <x v="1"/>
  </r>
  <r>
    <n v="4517360838"/>
    <n v="2487061"/>
    <s v="CENTIME TCM"/>
    <n v="6660"/>
    <n v="1129"/>
    <n v="7519140"/>
    <x v="63"/>
    <d v="2022-06-13T00:00:00"/>
    <n v="0"/>
    <x v="3"/>
    <m/>
    <x v="0"/>
    <x v="0"/>
    <x v="0"/>
    <x v="2"/>
  </r>
  <r>
    <n v="4518078411"/>
    <n v="4454507"/>
    <s v="CENTIME : BOSTT EMEA"/>
    <n v="990"/>
    <n v="922"/>
    <n v="912780"/>
    <x v="63"/>
    <d v="2022-06-13T00:00:00"/>
    <n v="0"/>
    <x v="3"/>
    <m/>
    <x v="0"/>
    <x v="0"/>
    <x v="0"/>
    <x v="2"/>
  </r>
  <r>
    <n v="4517984350"/>
    <n v="4455281"/>
    <s v="CENTIME TCM"/>
    <n v="540"/>
    <n v="1211"/>
    <n v="653940"/>
    <x v="35"/>
    <d v="2022-06-13T00:00:00"/>
    <n v="14"/>
    <x v="0"/>
    <s v="OTHER"/>
    <x v="0"/>
    <x v="0"/>
    <x v="0"/>
    <x v="2"/>
  </r>
  <r>
    <n v="4518049422"/>
    <n v="4333113"/>
    <s v="CENTIME : BOSTT EMEA"/>
    <n v="3150"/>
    <n v="1286"/>
    <n v="4050900"/>
    <x v="63"/>
    <d v="2022-06-13T00:00:00"/>
    <n v="0"/>
    <x v="3"/>
    <m/>
    <x v="0"/>
    <x v="0"/>
    <x v="0"/>
    <x v="2"/>
  </r>
  <r>
    <n v="4517531685"/>
    <n v="4013297"/>
    <s v="CENTIME TCM"/>
    <n v="225"/>
    <n v="1245"/>
    <n v="280125"/>
    <x v="63"/>
    <d v="2022-06-13T00:00:00"/>
    <n v="0"/>
    <x v="3"/>
    <m/>
    <x v="0"/>
    <x v="0"/>
    <x v="0"/>
    <x v="2"/>
  </r>
  <r>
    <n v="4517960059"/>
    <n v="4333114"/>
    <s v="CENTIME TCM"/>
    <n v="42"/>
    <n v="1409"/>
    <n v="59178"/>
    <x v="63"/>
    <d v="2022-06-13T00:00:00"/>
    <n v="0"/>
    <x v="3"/>
    <m/>
    <x v="0"/>
    <x v="0"/>
    <x v="0"/>
    <x v="2"/>
  </r>
  <r>
    <n v="4517351967"/>
    <n v="4013305"/>
    <s v="CENTIME TCM"/>
    <n v="372"/>
    <n v="701"/>
    <n v="260772"/>
    <x v="63"/>
    <d v="2022-06-13T00:00:00"/>
    <n v="0"/>
    <x v="3"/>
    <m/>
    <x v="0"/>
    <x v="0"/>
    <x v="0"/>
    <x v="2"/>
  </r>
  <r>
    <n v="4517537083"/>
    <n v="2778106"/>
    <s v="CENTIME TCM"/>
    <n v="24"/>
    <n v="1060"/>
    <n v="25440"/>
    <x v="63"/>
    <d v="2022-06-13T00:00:00"/>
    <n v="0"/>
    <x v="3"/>
    <m/>
    <x v="0"/>
    <x v="0"/>
    <x v="0"/>
    <x v="2"/>
  </r>
  <r>
    <n v="4517503756"/>
    <n v="4465338"/>
    <s v="BOOST AC"/>
    <n v="100200"/>
    <n v="1286"/>
    <n v="128857200"/>
    <x v="50"/>
    <d v="2022-06-13T00:00:00"/>
    <n v="7"/>
    <x v="1"/>
    <s v="SUPPLIER"/>
    <x v="2"/>
    <x v="0"/>
    <x v="0"/>
    <x v="2"/>
  </r>
  <r>
    <n v="4517704326"/>
    <n v="4455298"/>
    <s v="CENTIME TCM"/>
    <n v="3525"/>
    <n v="333"/>
    <n v="1173825"/>
    <x v="63"/>
    <d v="2022-06-13T00:00:00"/>
    <n v="0"/>
    <x v="3"/>
    <m/>
    <x v="0"/>
    <x v="0"/>
    <x v="0"/>
    <x v="2"/>
  </r>
  <r>
    <n v="4517817676"/>
    <n v="4454507"/>
    <s v="CENTIME TCM"/>
    <n v="1440"/>
    <n v="345"/>
    <n v="496800"/>
    <x v="63"/>
    <d v="2022-06-13T00:00:00"/>
    <n v="0"/>
    <x v="3"/>
    <m/>
    <x v="0"/>
    <x v="0"/>
    <x v="0"/>
    <x v="2"/>
  </r>
  <r>
    <n v="4517650060"/>
    <n v="2487053"/>
    <s v="CENTIME TCM"/>
    <n v="4410"/>
    <n v="1442"/>
    <n v="6359220"/>
    <x v="63"/>
    <d v="2022-06-13T00:00:00"/>
    <n v="0"/>
    <x v="3"/>
    <m/>
    <x v="0"/>
    <x v="0"/>
    <x v="0"/>
    <x v="2"/>
  </r>
  <r>
    <n v="4518059794"/>
    <n v="4455281"/>
    <s v="CENTIME : BOSTT EMEA"/>
    <n v="1440"/>
    <n v="886"/>
    <n v="1275840"/>
    <x v="51"/>
    <d v="2022-06-13T00:00:00"/>
    <n v="63"/>
    <x v="0"/>
    <s v="OTHER"/>
    <x v="0"/>
    <x v="0"/>
    <x v="3"/>
    <x v="7"/>
  </r>
  <r>
    <n v="4517814334"/>
    <n v="4455299"/>
    <s v="CENTIME TCM"/>
    <n v="765"/>
    <n v="1350"/>
    <n v="1032750"/>
    <x v="63"/>
    <d v="2022-06-13T00:00:00"/>
    <n v="0"/>
    <x v="3"/>
    <m/>
    <x v="0"/>
    <x v="0"/>
    <x v="0"/>
    <x v="2"/>
  </r>
  <r>
    <n v="4517987590"/>
    <n v="4454507"/>
    <s v="CENTIME TCM"/>
    <n v="90"/>
    <n v="511"/>
    <n v="45990"/>
    <x v="63"/>
    <d v="2022-06-13T00:00:00"/>
    <n v="0"/>
    <x v="3"/>
    <m/>
    <x v="0"/>
    <x v="0"/>
    <x v="0"/>
    <x v="2"/>
  </r>
  <r>
    <n v="4517361183"/>
    <n v="4454507"/>
    <s v="CENTIME TCM"/>
    <n v="1260"/>
    <n v="345"/>
    <n v="434700"/>
    <x v="63"/>
    <d v="2022-06-13T00:00:00"/>
    <n v="0"/>
    <x v="3"/>
    <m/>
    <x v="0"/>
    <x v="0"/>
    <x v="0"/>
    <x v="2"/>
  </r>
  <r>
    <n v="4517814333"/>
    <n v="4455299"/>
    <s v="CENTIME TCM"/>
    <n v="750"/>
    <n v="383"/>
    <n v="287250"/>
    <x v="63"/>
    <d v="2022-06-13T00:00:00"/>
    <n v="0"/>
    <x v="3"/>
    <m/>
    <x v="0"/>
    <x v="0"/>
    <x v="0"/>
    <x v="2"/>
  </r>
  <r>
    <n v="4517531818"/>
    <n v="4013305"/>
    <s v="CENTIME TCM"/>
    <n v="144"/>
    <n v="418"/>
    <n v="60192"/>
    <x v="63"/>
    <d v="2022-06-13T00:00:00"/>
    <n v="0"/>
    <x v="3"/>
    <m/>
    <x v="0"/>
    <x v="0"/>
    <x v="0"/>
    <x v="2"/>
  </r>
  <r>
    <n v="4517379530"/>
    <n v="4333116"/>
    <s v="CENTIME : BOSTT EMEA"/>
    <n v="1764"/>
    <n v="1249"/>
    <n v="2203236"/>
    <x v="63"/>
    <d v="2022-06-13T00:00:00"/>
    <n v="0"/>
    <x v="3"/>
    <m/>
    <x v="0"/>
    <x v="0"/>
    <x v="0"/>
    <x v="2"/>
  </r>
  <r>
    <n v="4517364542"/>
    <n v="4333113"/>
    <s v="CENTIME : BOSTT EMEA"/>
    <n v="567"/>
    <n v="976"/>
    <n v="553392"/>
    <x v="63"/>
    <d v="2022-06-13T00:00:00"/>
    <n v="0"/>
    <x v="3"/>
    <m/>
    <x v="0"/>
    <x v="0"/>
    <x v="0"/>
    <x v="2"/>
  </r>
  <r>
    <n v="4517383577"/>
    <n v="4335235"/>
    <s v="CENTIME TCM"/>
    <n v="270"/>
    <n v="1264"/>
    <n v="341280"/>
    <x v="63"/>
    <d v="2022-06-13T00:00:00"/>
    <n v="0"/>
    <x v="3"/>
    <m/>
    <x v="0"/>
    <x v="0"/>
    <x v="0"/>
    <x v="2"/>
  </r>
  <r>
    <n v="4518079286"/>
    <n v="4013305"/>
    <s v="CENTIME INDONESIA"/>
    <n v="60"/>
    <n v="616"/>
    <n v="36960"/>
    <x v="60"/>
    <d v="2022-06-13T00:00:00"/>
    <n v="28"/>
    <x v="1"/>
    <s v="SUPPLIER"/>
    <x v="3"/>
    <x v="0"/>
    <x v="3"/>
    <x v="9"/>
  </r>
  <r>
    <n v="4517961073"/>
    <n v="4455281"/>
    <s v="CENTIME TCM"/>
    <n v="360"/>
    <n v="1431"/>
    <n v="515160"/>
    <x v="63"/>
    <d v="2022-06-13T00:00:00"/>
    <n v="0"/>
    <x v="3"/>
    <m/>
    <x v="0"/>
    <x v="0"/>
    <x v="0"/>
    <x v="2"/>
  </r>
  <r>
    <n v="881944979"/>
    <n v="2487053"/>
    <s v="CENTIME TCM"/>
    <n v="450"/>
    <n v="1094"/>
    <n v="492300"/>
    <x v="63"/>
    <d v="2022-06-13T00:00:00"/>
    <n v="0"/>
    <x v="3"/>
    <m/>
    <x v="0"/>
    <x v="0"/>
    <x v="0"/>
    <x v="2"/>
  </r>
  <r>
    <n v="4517341920"/>
    <n v="2779823"/>
    <s v="CENTIME TCM"/>
    <n v="4860"/>
    <n v="1058"/>
    <n v="5141880"/>
    <x v="63"/>
    <d v="2022-06-13T00:00:00"/>
    <n v="0"/>
    <x v="3"/>
    <m/>
    <x v="0"/>
    <x v="0"/>
    <x v="0"/>
    <x v="2"/>
  </r>
  <r>
    <n v="4517378153"/>
    <n v="4455281"/>
    <s v="CENTIME : BOSTT EMEA"/>
    <n v="180"/>
    <n v="1449"/>
    <n v="260820"/>
    <x v="51"/>
    <d v="2022-06-13T00:00:00"/>
    <n v="63"/>
    <x v="0"/>
    <s v="OTHER"/>
    <x v="0"/>
    <x v="0"/>
    <x v="3"/>
    <x v="7"/>
  </r>
  <r>
    <n v="4517953062"/>
    <n v="4333113"/>
    <s v="CENTIME : TURQUIE"/>
    <n v="21"/>
    <n v="1009"/>
    <n v="21189"/>
    <x v="59"/>
    <d v="2022-06-13T00:00:00"/>
    <n v="56"/>
    <x v="1"/>
    <s v="SUPPLIER"/>
    <x v="3"/>
    <x v="0"/>
    <x v="3"/>
    <x v="7"/>
  </r>
  <r>
    <n v="4517356644"/>
    <n v="2779817"/>
    <s v="CENTIME TCM"/>
    <n v="1530"/>
    <n v="1136"/>
    <n v="1738080"/>
    <x v="63"/>
    <d v="2022-06-13T00:00:00"/>
    <n v="0"/>
    <x v="3"/>
    <m/>
    <x v="0"/>
    <x v="0"/>
    <x v="0"/>
    <x v="2"/>
  </r>
  <r>
    <n v="4517355890"/>
    <n v="4455298"/>
    <s v="CENTIME TCM"/>
    <n v="15"/>
    <n v="424"/>
    <n v="6360"/>
    <x v="63"/>
    <d v="2022-06-13T00:00:00"/>
    <n v="0"/>
    <x v="3"/>
    <m/>
    <x v="0"/>
    <x v="0"/>
    <x v="0"/>
    <x v="2"/>
  </r>
  <r>
    <n v="4517392306"/>
    <n v="4333116"/>
    <s v="CENTIME TCM"/>
    <n v="1134"/>
    <n v="941"/>
    <n v="1067094"/>
    <x v="35"/>
    <d v="2022-06-13T00:00:00"/>
    <n v="14"/>
    <x v="1"/>
    <s v="SUPPLIER"/>
    <x v="3"/>
    <x v="0"/>
    <x v="0"/>
    <x v="2"/>
  </r>
  <r>
    <n v="4517375572"/>
    <n v="2779817"/>
    <s v="CENTIME : BOSTT EMEA"/>
    <n v="6480"/>
    <n v="1084"/>
    <n v="7024320"/>
    <x v="63"/>
    <d v="2022-06-13T00:00:00"/>
    <n v="0"/>
    <x v="3"/>
    <m/>
    <x v="0"/>
    <x v="0"/>
    <x v="0"/>
    <x v="2"/>
  </r>
  <r>
    <n v="4517359055"/>
    <n v="4455280"/>
    <s v="CENTIME TCM"/>
    <n v="270"/>
    <n v="1359"/>
    <n v="366930"/>
    <x v="63"/>
    <d v="2022-06-13T00:00:00"/>
    <n v="0"/>
    <x v="3"/>
    <m/>
    <x v="0"/>
    <x v="0"/>
    <x v="0"/>
    <x v="2"/>
  </r>
  <r>
    <n v="4517357395"/>
    <n v="4454506"/>
    <s v="CENTIME : BOSTT EMEA"/>
    <n v="1530"/>
    <n v="895"/>
    <n v="1369350"/>
    <x v="63"/>
    <d v="2022-06-13T00:00:00"/>
    <n v="0"/>
    <x v="3"/>
    <m/>
    <x v="0"/>
    <x v="0"/>
    <x v="0"/>
    <x v="2"/>
  </r>
  <r>
    <n v="4516670936"/>
    <n v="4451121"/>
    <s v="CENTIME : BOSTT EMEA"/>
    <n v="75"/>
    <n v="527"/>
    <n v="39525"/>
    <x v="63"/>
    <d v="2022-06-14T00:00:00"/>
    <n v="-1"/>
    <x v="3"/>
    <m/>
    <x v="0"/>
    <x v="0"/>
    <x v="0"/>
    <x v="2"/>
  </r>
  <r>
    <n v="4516695182"/>
    <n v="2899944"/>
    <s v="CENTIME : BOSTT EMEA"/>
    <n v="48"/>
    <n v="773"/>
    <n v="37104"/>
    <x v="63"/>
    <d v="2022-06-14T00:00:00"/>
    <n v="-1"/>
    <x v="3"/>
    <m/>
    <x v="0"/>
    <x v="0"/>
    <x v="0"/>
    <x v="2"/>
  </r>
  <r>
    <n v="5501182876"/>
    <n v="4335235"/>
    <s v="CENTIME: BRESIL"/>
    <n v="120"/>
    <n v="557"/>
    <n v="66840"/>
    <x v="63"/>
    <d v="2022-06-14T00:00:00"/>
    <n v="-1"/>
    <x v="3"/>
    <m/>
    <x v="0"/>
    <x v="0"/>
    <x v="0"/>
    <x v="2"/>
  </r>
  <r>
    <n v="5501183053"/>
    <n v="4454507"/>
    <s v="CENTIME: BRESIL"/>
    <n v="600"/>
    <n v="1300"/>
    <n v="780000"/>
    <x v="63"/>
    <d v="2022-06-14T00:00:00"/>
    <n v="-1"/>
    <x v="3"/>
    <m/>
    <x v="0"/>
    <x v="0"/>
    <x v="0"/>
    <x v="2"/>
  </r>
  <r>
    <n v="4517549067"/>
    <n v="2370764"/>
    <s v="BOOST AC"/>
    <n v="100050"/>
    <n v="1192"/>
    <n v="119259600"/>
    <x v="6"/>
    <d v="2022-06-14T00:00:00"/>
    <n v="-8"/>
    <x v="2"/>
    <m/>
    <x v="0"/>
    <x v="0"/>
    <x v="0"/>
    <x v="2"/>
  </r>
  <r>
    <n v="4516532449"/>
    <n v="2556834"/>
    <s v="BOOST AC"/>
    <n v="9"/>
    <n v="1473"/>
    <n v="13257"/>
    <x v="63"/>
    <d v="2022-06-15T00:00:00"/>
    <n v="-2"/>
    <x v="3"/>
    <m/>
    <x v="0"/>
    <x v="0"/>
    <x v="0"/>
    <x v="2"/>
  </r>
  <r>
    <n v="4517501080"/>
    <n v="2487061"/>
    <s v="CENTIME TCM"/>
    <n v="5850"/>
    <n v="941"/>
    <n v="5504850"/>
    <x v="74"/>
    <d v="2022-06-15T00:00:00"/>
    <n v="8"/>
    <x v="1"/>
    <s v="SUPPLIER"/>
    <x v="3"/>
    <x v="0"/>
    <x v="0"/>
    <x v="2"/>
  </r>
  <r>
    <n v="4517375970"/>
    <n v="2899634"/>
    <s v="CENTIME TCM"/>
    <n v="320"/>
    <n v="522"/>
    <n v="167040"/>
    <x v="65"/>
    <d v="2022-06-16T00:00:00"/>
    <n v="18"/>
    <x v="1"/>
    <s v="SUPPLIER"/>
    <x v="3"/>
    <x v="0"/>
    <x v="3"/>
    <x v="9"/>
  </r>
  <r>
    <n v="4516977144"/>
    <n v="2903189"/>
    <s v="CENTIME BOSTT OCEAN INDIEN"/>
    <n v="30"/>
    <n v="925"/>
    <n v="27750"/>
    <x v="61"/>
    <d v="2022-06-16T00:00:00"/>
    <n v="0"/>
    <x v="3"/>
    <m/>
    <x v="0"/>
    <x v="0"/>
    <x v="0"/>
    <x v="2"/>
  </r>
  <r>
    <n v="4516986556"/>
    <n v="2903184"/>
    <s v="CENTIME BOSTT OCEAN INDIEN"/>
    <n v="40"/>
    <n v="631"/>
    <n v="25240"/>
    <x v="75"/>
    <d v="2022-06-16T00:00:00"/>
    <n v="147"/>
    <x v="1"/>
    <s v="SUPPLIER"/>
    <x v="3"/>
    <x v="0"/>
    <x v="2"/>
    <x v="8"/>
  </r>
  <r>
    <n v="4517102646"/>
    <n v="2899475"/>
    <s v="CENTIME BOSTT OCEAN INDIEN"/>
    <n v="100"/>
    <n v="735"/>
    <n v="73500"/>
    <x v="61"/>
    <d v="2022-06-16T00:00:00"/>
    <n v="0"/>
    <x v="3"/>
    <m/>
    <x v="0"/>
    <x v="0"/>
    <x v="0"/>
    <x v="2"/>
  </r>
  <r>
    <n v="4517451442"/>
    <n v="4334436"/>
    <s v="CENTIME BOSTT OCEAN INDIEN"/>
    <n v="304"/>
    <n v="454"/>
    <n v="138016"/>
    <x v="61"/>
    <d v="2022-06-16T00:00:00"/>
    <n v="0"/>
    <x v="3"/>
    <m/>
    <x v="0"/>
    <x v="0"/>
    <x v="0"/>
    <x v="2"/>
  </r>
  <r>
    <n v="4517454514"/>
    <n v="4334436"/>
    <s v="CENTIME BOSTT OCEAN INDIEN"/>
    <n v="320"/>
    <n v="1385"/>
    <n v="443200"/>
    <x v="61"/>
    <d v="2022-06-16T00:00:00"/>
    <n v="0"/>
    <x v="3"/>
    <m/>
    <x v="0"/>
    <x v="0"/>
    <x v="0"/>
    <x v="2"/>
  </r>
  <r>
    <n v="4517380165"/>
    <n v="2899475"/>
    <s v="CENTIME TCM"/>
    <n v="500"/>
    <n v="742"/>
    <n v="371000"/>
    <x v="61"/>
    <d v="2022-06-16T00:00:00"/>
    <n v="0"/>
    <x v="3"/>
    <m/>
    <x v="0"/>
    <x v="0"/>
    <x v="0"/>
    <x v="2"/>
  </r>
  <r>
    <n v="4517915856"/>
    <n v="2899632"/>
    <s v="CENTIME : THAILAND"/>
    <n v="160"/>
    <n v="635"/>
    <n v="101600"/>
    <x v="61"/>
    <d v="2022-06-16T00:00:00"/>
    <n v="0"/>
    <x v="3"/>
    <m/>
    <x v="0"/>
    <x v="0"/>
    <x v="0"/>
    <x v="2"/>
  </r>
  <r>
    <n v="4517972890"/>
    <n v="2899632"/>
    <s v="CENTIME TCM"/>
    <n v="800"/>
    <n v="323"/>
    <n v="258400"/>
    <x v="61"/>
    <d v="2022-06-16T00:00:00"/>
    <n v="0"/>
    <x v="3"/>
    <m/>
    <x v="0"/>
    <x v="0"/>
    <x v="0"/>
    <x v="2"/>
  </r>
  <r>
    <n v="4518018809"/>
    <n v="2899635"/>
    <s v="CENTIME TCM"/>
    <n v="320"/>
    <n v="1203"/>
    <n v="384960"/>
    <x v="61"/>
    <d v="2022-06-16T00:00:00"/>
    <n v="0"/>
    <x v="3"/>
    <m/>
    <x v="0"/>
    <x v="0"/>
    <x v="0"/>
    <x v="2"/>
  </r>
  <r>
    <n v="4518040001"/>
    <n v="2899631"/>
    <s v="CENTIME TCM"/>
    <n v="320"/>
    <n v="838"/>
    <n v="268160"/>
    <x v="65"/>
    <d v="2022-06-16T00:00:00"/>
    <n v="18"/>
    <x v="1"/>
    <s v="SUPPLIER"/>
    <x v="3"/>
    <x v="0"/>
    <x v="3"/>
    <x v="9"/>
  </r>
  <r>
    <n v="4518058961"/>
    <n v="2899475"/>
    <s v="CENTIME : THAILAND"/>
    <n v="100"/>
    <n v="878"/>
    <n v="87800"/>
    <x v="61"/>
    <d v="2022-06-16T00:00:00"/>
    <n v="0"/>
    <x v="3"/>
    <m/>
    <x v="0"/>
    <x v="0"/>
    <x v="0"/>
    <x v="2"/>
  </r>
  <r>
    <n v="4517864405"/>
    <n v="2461389"/>
    <s v="CENTIME TCM"/>
    <n v="2000"/>
    <n v="605"/>
    <n v="1210000"/>
    <x v="61"/>
    <d v="2022-06-16T00:00:00"/>
    <n v="0"/>
    <x v="3"/>
    <m/>
    <x v="0"/>
    <x v="0"/>
    <x v="0"/>
    <x v="2"/>
  </r>
  <r>
    <n v="4517159601"/>
    <n v="4271870"/>
    <s v="CENTIME : THAILAND"/>
    <n v="72"/>
    <n v="521"/>
    <n v="37512"/>
    <x v="61"/>
    <d v="2022-06-16T00:00:00"/>
    <n v="0"/>
    <x v="3"/>
    <m/>
    <x v="0"/>
    <x v="0"/>
    <x v="0"/>
    <x v="2"/>
  </r>
  <r>
    <n v="4517050040"/>
    <n v="4271870"/>
    <s v="CENTIME BOSTT OCEAN INDIEN"/>
    <n v="8"/>
    <n v="987"/>
    <n v="7896"/>
    <x v="61"/>
    <d v="2022-06-16T00:00:00"/>
    <n v="0"/>
    <x v="3"/>
    <m/>
    <x v="0"/>
    <x v="0"/>
    <x v="0"/>
    <x v="2"/>
  </r>
  <r>
    <n v="4517102649"/>
    <n v="2958114"/>
    <s v="CENTIME BOSTT OCEAN INDIEN"/>
    <n v="102"/>
    <n v="1488"/>
    <n v="151776"/>
    <x v="61"/>
    <d v="2022-06-16T00:00:00"/>
    <n v="0"/>
    <x v="3"/>
    <m/>
    <x v="0"/>
    <x v="0"/>
    <x v="0"/>
    <x v="2"/>
  </r>
  <r>
    <n v="4517360648"/>
    <n v="2752324"/>
    <s v="CENTIME BOSTT OCEAN INDIEN"/>
    <n v="48"/>
    <n v="991"/>
    <n v="47568"/>
    <x v="61"/>
    <d v="2022-06-16T00:00:00"/>
    <n v="0"/>
    <x v="3"/>
    <m/>
    <x v="0"/>
    <x v="0"/>
    <x v="0"/>
    <x v="2"/>
  </r>
  <r>
    <n v="4517352356"/>
    <n v="4454506"/>
    <s v="CENTIME TCM"/>
    <n v="90"/>
    <n v="444"/>
    <n v="39960"/>
    <x v="63"/>
    <d v="2022-06-16T00:00:00"/>
    <n v="-3"/>
    <x v="2"/>
    <m/>
    <x v="0"/>
    <x v="0"/>
    <x v="0"/>
    <x v="2"/>
  </r>
  <r>
    <n v="4517339379"/>
    <n v="4013293"/>
    <s v="CENTIME TCM"/>
    <n v="90"/>
    <n v="747"/>
    <n v="67230"/>
    <x v="63"/>
    <d v="2022-06-16T00:00:00"/>
    <n v="-3"/>
    <x v="2"/>
    <m/>
    <x v="0"/>
    <x v="0"/>
    <x v="0"/>
    <x v="2"/>
  </r>
  <r>
    <n v="4517979798"/>
    <n v="4454507"/>
    <s v="CENTIME TCM"/>
    <n v="270"/>
    <n v="1318"/>
    <n v="355860"/>
    <x v="63"/>
    <d v="2022-06-16T00:00:00"/>
    <n v="-3"/>
    <x v="2"/>
    <m/>
    <x v="0"/>
    <x v="0"/>
    <x v="0"/>
    <x v="2"/>
  </r>
  <r>
    <n v="4517340547"/>
    <n v="2778106"/>
    <s v="CENTIME TCM"/>
    <n v="768"/>
    <n v="1315"/>
    <n v="1009920"/>
    <x v="61"/>
    <d v="2022-06-16T00:00:00"/>
    <n v="0"/>
    <x v="3"/>
    <m/>
    <x v="0"/>
    <x v="0"/>
    <x v="0"/>
    <x v="2"/>
  </r>
  <r>
    <n v="4518015771"/>
    <n v="2765851"/>
    <s v="CENTIME TCM"/>
    <n v="1376"/>
    <n v="1292"/>
    <n v="1777792"/>
    <x v="61"/>
    <d v="2022-06-16T00:00:00"/>
    <n v="0"/>
    <x v="3"/>
    <m/>
    <x v="0"/>
    <x v="0"/>
    <x v="0"/>
    <x v="2"/>
  </r>
  <r>
    <n v="4517365604"/>
    <n v="2663481"/>
    <s v="CENTIME TCM"/>
    <n v="1620"/>
    <n v="1034"/>
    <n v="1675080"/>
    <x v="61"/>
    <d v="2022-06-16T00:00:00"/>
    <n v="0"/>
    <x v="3"/>
    <m/>
    <x v="0"/>
    <x v="0"/>
    <x v="0"/>
    <x v="2"/>
  </r>
  <r>
    <n v="4517295905"/>
    <n v="4013297"/>
    <s v="CENTIME TCM"/>
    <n v="1365"/>
    <n v="1206"/>
    <n v="1646190"/>
    <x v="61"/>
    <d v="2022-06-16T00:00:00"/>
    <n v="0"/>
    <x v="3"/>
    <m/>
    <x v="0"/>
    <x v="0"/>
    <x v="0"/>
    <x v="2"/>
  </r>
  <r>
    <n v="4517366446"/>
    <n v="4455280"/>
    <s v="CENTIME TCM"/>
    <n v="360"/>
    <n v="1346"/>
    <n v="484560"/>
    <x v="63"/>
    <d v="2022-06-16T00:00:00"/>
    <n v="-3"/>
    <x v="2"/>
    <m/>
    <x v="0"/>
    <x v="0"/>
    <x v="0"/>
    <x v="2"/>
  </r>
  <r>
    <n v="4517345411"/>
    <n v="4333116"/>
    <s v="CENTIME TCM"/>
    <n v="210"/>
    <n v="901"/>
    <n v="189210"/>
    <x v="61"/>
    <d v="2022-06-16T00:00:00"/>
    <n v="0"/>
    <x v="3"/>
    <m/>
    <x v="0"/>
    <x v="0"/>
    <x v="0"/>
    <x v="2"/>
  </r>
  <r>
    <n v="4518030037"/>
    <n v="2487061"/>
    <s v="CENTIME TCM"/>
    <n v="180"/>
    <n v="573"/>
    <n v="103140"/>
    <x v="61"/>
    <d v="2022-06-16T00:00:00"/>
    <n v="0"/>
    <x v="3"/>
    <m/>
    <x v="0"/>
    <x v="0"/>
    <x v="0"/>
    <x v="2"/>
  </r>
  <r>
    <n v="4516944187"/>
    <n v="2765851"/>
    <s v="CENTIME BOSTT OCEAN INDIEN"/>
    <n v="96"/>
    <n v="425"/>
    <n v="40800"/>
    <x v="61"/>
    <d v="2022-06-16T00:00:00"/>
    <n v="0"/>
    <x v="3"/>
    <m/>
    <x v="0"/>
    <x v="0"/>
    <x v="0"/>
    <x v="2"/>
  </r>
  <r>
    <n v="4517456027"/>
    <n v="4455281"/>
    <s v="CENTIME CHILI"/>
    <n v="540"/>
    <n v="1048"/>
    <n v="565920"/>
    <x v="59"/>
    <d v="2022-06-16T00:00:00"/>
    <n v="53"/>
    <x v="0"/>
    <s v="OTHER"/>
    <x v="0"/>
    <x v="0"/>
    <x v="3"/>
    <x v="7"/>
  </r>
  <r>
    <n v="4517351915"/>
    <n v="4454507"/>
    <s v="CENTIME TCM"/>
    <n v="540"/>
    <n v="1293"/>
    <n v="698220"/>
    <x v="63"/>
    <d v="2022-06-16T00:00:00"/>
    <n v="-3"/>
    <x v="2"/>
    <m/>
    <x v="0"/>
    <x v="0"/>
    <x v="0"/>
    <x v="2"/>
  </r>
  <r>
    <n v="4518037232"/>
    <n v="4333116"/>
    <s v="CENTIME TCM"/>
    <n v="504"/>
    <n v="1171"/>
    <n v="590184"/>
    <x v="61"/>
    <d v="2022-06-16T00:00:00"/>
    <n v="0"/>
    <x v="3"/>
    <m/>
    <x v="0"/>
    <x v="0"/>
    <x v="0"/>
    <x v="2"/>
  </r>
  <r>
    <n v="4517314359"/>
    <n v="4455906"/>
    <s v="CENTIME TCM"/>
    <n v="240"/>
    <n v="1004"/>
    <n v="240960"/>
    <x v="61"/>
    <d v="2022-06-16T00:00:00"/>
    <n v="0"/>
    <x v="3"/>
    <m/>
    <x v="0"/>
    <x v="0"/>
    <x v="0"/>
    <x v="2"/>
  </r>
  <r>
    <n v="4517932462"/>
    <n v="4335235"/>
    <s v="CENTIME TCM"/>
    <n v="180"/>
    <n v="327"/>
    <n v="58860"/>
    <x v="63"/>
    <d v="2022-06-16T00:00:00"/>
    <n v="-3"/>
    <x v="2"/>
    <m/>
    <x v="0"/>
    <x v="0"/>
    <x v="0"/>
    <x v="2"/>
  </r>
  <r>
    <n v="4517205555"/>
    <n v="2779823"/>
    <s v="CENTIME BOSTT OCEAN INDIEN"/>
    <n v="2010"/>
    <n v="456"/>
    <n v="916560"/>
    <x v="61"/>
    <d v="2022-06-16T00:00:00"/>
    <n v="0"/>
    <x v="3"/>
    <m/>
    <x v="0"/>
    <x v="0"/>
    <x v="0"/>
    <x v="2"/>
  </r>
  <r>
    <n v="4517451093"/>
    <n v="4455281"/>
    <s v="CENTIME : COLOMBIA"/>
    <n v="540"/>
    <n v="865"/>
    <n v="467100"/>
    <x v="61"/>
    <d v="2022-06-17T00:00:00"/>
    <n v="-1"/>
    <x v="3"/>
    <m/>
    <x v="0"/>
    <x v="0"/>
    <x v="0"/>
    <x v="2"/>
  </r>
  <r>
    <n v="4517664735"/>
    <n v="2487053"/>
    <s v="BOOST AC"/>
    <n v="10890"/>
    <n v="582"/>
    <n v="6337980"/>
    <x v="50"/>
    <d v="2022-06-19T00:00:00"/>
    <n v="1"/>
    <x v="3"/>
    <m/>
    <x v="0"/>
    <x v="0"/>
    <x v="0"/>
    <x v="2"/>
  </r>
  <r>
    <n v="4517481599"/>
    <n v="4455281"/>
    <s v="CENTIME MEXICO"/>
    <n v="180"/>
    <n v="358"/>
    <n v="64440"/>
    <x v="59"/>
    <d v="2022-06-19T00:00:00"/>
    <n v="50"/>
    <x v="0"/>
    <s v="OTHER"/>
    <x v="0"/>
    <x v="0"/>
    <x v="3"/>
    <x v="7"/>
  </r>
  <r>
    <n v="4517330016"/>
    <n v="2899631"/>
    <s v="CENTIME TCM"/>
    <n v="640"/>
    <n v="468"/>
    <n v="299520"/>
    <x v="65"/>
    <d v="2022-06-20T00:00:00"/>
    <n v="14"/>
    <x v="1"/>
    <s v="SUPPLIER"/>
    <x v="3"/>
    <x v="0"/>
    <x v="3"/>
    <x v="9"/>
  </r>
  <r>
    <n v="4517376069"/>
    <n v="2989761"/>
    <s v="CENTIME TCM"/>
    <n v="640"/>
    <n v="944"/>
    <n v="604160"/>
    <x v="50"/>
    <d v="2022-06-20T00:00:00"/>
    <n v="0"/>
    <x v="3"/>
    <m/>
    <x v="0"/>
    <x v="0"/>
    <x v="0"/>
    <x v="2"/>
  </r>
  <r>
    <n v="4517376895"/>
    <n v="2899632"/>
    <s v="CENTIME TCM"/>
    <n v="160"/>
    <n v="921"/>
    <n v="147360"/>
    <x v="50"/>
    <d v="2022-06-20T00:00:00"/>
    <n v="0"/>
    <x v="3"/>
    <m/>
    <x v="0"/>
    <x v="0"/>
    <x v="0"/>
    <x v="2"/>
  </r>
  <r>
    <n v="4517381817"/>
    <n v="2899634"/>
    <s v="CENTIME TCM"/>
    <n v="320"/>
    <n v="1200"/>
    <n v="384000"/>
    <x v="65"/>
    <d v="2022-06-20T00:00:00"/>
    <n v="14"/>
    <x v="1"/>
    <s v="SUPPLIER"/>
    <x v="3"/>
    <x v="0"/>
    <x v="3"/>
    <x v="9"/>
  </r>
  <r>
    <n v="4517349369"/>
    <n v="4334436"/>
    <s v="BOOST AC"/>
    <n v="96"/>
    <n v="1174"/>
    <n v="112704"/>
    <x v="50"/>
    <d v="2022-06-20T00:00:00"/>
    <n v="0"/>
    <x v="3"/>
    <m/>
    <x v="0"/>
    <x v="0"/>
    <x v="0"/>
    <x v="2"/>
  </r>
  <r>
    <n v="4517360774"/>
    <n v="2899944"/>
    <s v="BOOST AC"/>
    <n v="48"/>
    <n v="1151"/>
    <n v="55248"/>
    <x v="50"/>
    <d v="2022-06-20T00:00:00"/>
    <n v="0"/>
    <x v="3"/>
    <m/>
    <x v="0"/>
    <x v="0"/>
    <x v="0"/>
    <x v="2"/>
  </r>
  <r>
    <n v="4517308062"/>
    <n v="2899478"/>
    <s v="CENTIME TCM"/>
    <n v="400"/>
    <n v="873"/>
    <n v="349200"/>
    <x v="50"/>
    <d v="2022-06-20T00:00:00"/>
    <n v="0"/>
    <x v="3"/>
    <m/>
    <x v="0"/>
    <x v="0"/>
    <x v="0"/>
    <x v="2"/>
  </r>
  <r>
    <n v="4517370299"/>
    <n v="2899475"/>
    <s v="CENTIME TCM"/>
    <n v="900"/>
    <n v="797"/>
    <n v="717300"/>
    <x v="50"/>
    <d v="2022-06-20T00:00:00"/>
    <n v="0"/>
    <x v="3"/>
    <m/>
    <x v="0"/>
    <x v="0"/>
    <x v="0"/>
    <x v="2"/>
  </r>
  <r>
    <n v="4517535053"/>
    <n v="2899478"/>
    <s v="CENTIME TCM"/>
    <n v="100"/>
    <n v="982"/>
    <n v="98200"/>
    <x v="65"/>
    <d v="2022-06-20T00:00:00"/>
    <n v="14"/>
    <x v="0"/>
    <s v="OTHER"/>
    <x v="0"/>
    <x v="0"/>
    <x v="3"/>
    <x v="9"/>
  </r>
  <r>
    <n v="4517804494"/>
    <n v="4451121"/>
    <s v="CENTIME TCM"/>
    <n v="1890"/>
    <n v="1190"/>
    <n v="2249100"/>
    <x v="50"/>
    <d v="2022-06-20T00:00:00"/>
    <n v="0"/>
    <x v="3"/>
    <m/>
    <x v="0"/>
    <x v="0"/>
    <x v="0"/>
    <x v="2"/>
  </r>
  <r>
    <n v="4517804498"/>
    <n v="4451121"/>
    <s v="CENTIME TCM"/>
    <n v="2945"/>
    <n v="423"/>
    <n v="1245735"/>
    <x v="50"/>
    <d v="2022-06-20T00:00:00"/>
    <n v="0"/>
    <x v="3"/>
    <m/>
    <x v="0"/>
    <x v="0"/>
    <x v="0"/>
    <x v="2"/>
  </r>
  <r>
    <n v="4517804499"/>
    <n v="4451121"/>
    <s v="CENTIME TCM"/>
    <n v="1825"/>
    <n v="726"/>
    <n v="1324950"/>
    <x v="50"/>
    <d v="2022-06-20T00:00:00"/>
    <n v="0"/>
    <x v="3"/>
    <m/>
    <x v="0"/>
    <x v="0"/>
    <x v="0"/>
    <x v="2"/>
  </r>
  <r>
    <n v="4518002910"/>
    <n v="2899632"/>
    <s v="CENTIME TCM"/>
    <n v="1920"/>
    <n v="760"/>
    <n v="1459200"/>
    <x v="50"/>
    <d v="2022-06-20T00:00:00"/>
    <n v="0"/>
    <x v="3"/>
    <m/>
    <x v="0"/>
    <x v="0"/>
    <x v="0"/>
    <x v="2"/>
  </r>
  <r>
    <n v="4518008316"/>
    <n v="2899631"/>
    <s v="CENTIME TCM"/>
    <n v="320"/>
    <n v="1463"/>
    <n v="468160"/>
    <x v="65"/>
    <d v="2022-06-20T00:00:00"/>
    <n v="14"/>
    <x v="1"/>
    <s v="SUPPLIER"/>
    <x v="3"/>
    <x v="0"/>
    <x v="3"/>
    <x v="9"/>
  </r>
  <r>
    <n v="4518023614"/>
    <n v="2899945"/>
    <s v="CENTIME TCM"/>
    <n v="144"/>
    <n v="1086"/>
    <n v="156384"/>
    <x v="50"/>
    <d v="2022-06-20T00:00:00"/>
    <n v="0"/>
    <x v="3"/>
    <m/>
    <x v="0"/>
    <x v="0"/>
    <x v="0"/>
    <x v="2"/>
  </r>
  <r>
    <n v="4518067435"/>
    <n v="4228041"/>
    <s v="BOOST AC"/>
    <n v="270"/>
    <n v="1418"/>
    <n v="382860"/>
    <x v="50"/>
    <d v="2022-06-20T00:00:00"/>
    <n v="0"/>
    <x v="3"/>
    <m/>
    <x v="0"/>
    <x v="0"/>
    <x v="0"/>
    <x v="2"/>
  </r>
  <r>
    <n v="4518080336"/>
    <n v="4334436"/>
    <s v="BOOST AC"/>
    <n v="32"/>
    <n v="1114"/>
    <n v="35648"/>
    <x v="50"/>
    <d v="2022-06-20T00:00:00"/>
    <n v="0"/>
    <x v="3"/>
    <m/>
    <x v="0"/>
    <x v="0"/>
    <x v="0"/>
    <x v="2"/>
  </r>
  <r>
    <n v="4518086548"/>
    <n v="2899478"/>
    <s v="BOOST AC"/>
    <n v="100"/>
    <n v="883"/>
    <n v="88300"/>
    <x v="50"/>
    <d v="2022-06-20T00:00:00"/>
    <n v="0"/>
    <x v="3"/>
    <m/>
    <x v="0"/>
    <x v="0"/>
    <x v="0"/>
    <x v="2"/>
  </r>
  <r>
    <n v="4518089418"/>
    <n v="2899944"/>
    <s v="BOOST AC"/>
    <n v="48"/>
    <n v="555"/>
    <n v="26640"/>
    <x v="50"/>
    <d v="2022-06-20T00:00:00"/>
    <n v="0"/>
    <x v="3"/>
    <m/>
    <x v="0"/>
    <x v="0"/>
    <x v="0"/>
    <x v="2"/>
  </r>
  <r>
    <n v="4518098944"/>
    <n v="2899475"/>
    <s v="BOOST AC"/>
    <n v="600"/>
    <n v="457"/>
    <n v="274200"/>
    <x v="50"/>
    <d v="2022-06-20T00:00:00"/>
    <n v="0"/>
    <x v="3"/>
    <m/>
    <x v="0"/>
    <x v="0"/>
    <x v="0"/>
    <x v="2"/>
  </r>
  <r>
    <n v="4518099870"/>
    <n v="2899632"/>
    <s v="BOOST AC"/>
    <n v="480"/>
    <n v="1119"/>
    <n v="537120"/>
    <x v="50"/>
    <d v="2022-06-20T00:00:00"/>
    <n v="0"/>
    <x v="3"/>
    <m/>
    <x v="0"/>
    <x v="0"/>
    <x v="0"/>
    <x v="2"/>
  </r>
  <r>
    <n v="4518101485"/>
    <n v="2989761"/>
    <s v="BOOST AC"/>
    <n v="320"/>
    <n v="603"/>
    <n v="192960"/>
    <x v="50"/>
    <d v="2022-06-20T00:00:00"/>
    <n v="0"/>
    <x v="3"/>
    <m/>
    <x v="0"/>
    <x v="0"/>
    <x v="0"/>
    <x v="2"/>
  </r>
  <r>
    <n v="4518102649"/>
    <n v="2899631"/>
    <s v="BOOST AC"/>
    <n v="320"/>
    <n v="689"/>
    <n v="220480"/>
    <x v="65"/>
    <d v="2022-06-20T00:00:00"/>
    <n v="14"/>
    <x v="1"/>
    <s v="SUPPLIER"/>
    <x v="3"/>
    <x v="0"/>
    <x v="3"/>
    <x v="9"/>
  </r>
  <r>
    <n v="4518013039"/>
    <n v="2989761"/>
    <s v="CENTIME TCM"/>
    <n v="320"/>
    <n v="1148"/>
    <n v="367360"/>
    <x v="50"/>
    <d v="2022-06-20T00:00:00"/>
    <n v="0"/>
    <x v="3"/>
    <m/>
    <x v="0"/>
    <x v="0"/>
    <x v="0"/>
    <x v="2"/>
  </r>
  <r>
    <n v="4517870217"/>
    <n v="2461389"/>
    <s v="CENTIME TCM"/>
    <n v="2600"/>
    <n v="1392"/>
    <n v="3619200"/>
    <x v="50"/>
    <d v="2022-06-20T00:00:00"/>
    <n v="0"/>
    <x v="3"/>
    <m/>
    <x v="0"/>
    <x v="0"/>
    <x v="0"/>
    <x v="2"/>
  </r>
  <r>
    <n v="4518018712"/>
    <n v="2467687"/>
    <s v="CENTIME TCM"/>
    <n v="550"/>
    <n v="465"/>
    <n v="255750"/>
    <x v="50"/>
    <d v="2022-06-20T00:00:00"/>
    <n v="0"/>
    <x v="3"/>
    <m/>
    <x v="0"/>
    <x v="0"/>
    <x v="0"/>
    <x v="2"/>
  </r>
  <r>
    <n v="4517358036"/>
    <n v="2487061"/>
    <s v="CENTIME TCM"/>
    <n v="2430"/>
    <n v="399"/>
    <n v="969570"/>
    <x v="35"/>
    <d v="2022-06-20T00:00:00"/>
    <n v="7"/>
    <x v="1"/>
    <s v="SUPPLIER"/>
    <x v="3"/>
    <x v="0"/>
    <x v="0"/>
    <x v="2"/>
  </r>
  <r>
    <n v="4517516885"/>
    <n v="2778106"/>
    <s v="CENTIME TCM"/>
    <n v="264"/>
    <n v="676"/>
    <n v="178464"/>
    <x v="35"/>
    <d v="2022-06-20T00:00:00"/>
    <n v="7"/>
    <x v="1"/>
    <s v="SUPPLIER"/>
    <x v="2"/>
    <x v="0"/>
    <x v="0"/>
    <x v="2"/>
  </r>
  <r>
    <n v="4518027985"/>
    <n v="2778106"/>
    <s v="BOOST AC"/>
    <n v="828"/>
    <n v="1056"/>
    <n v="874368"/>
    <x v="65"/>
    <d v="2022-06-20T00:00:00"/>
    <n v="14"/>
    <x v="1"/>
    <s v="SUPPLIER"/>
    <x v="2"/>
    <x v="0"/>
    <x v="3"/>
    <x v="9"/>
  </r>
  <r>
    <n v="4517367918"/>
    <n v="4333116"/>
    <s v="CENTIME TCM"/>
    <n v="252"/>
    <n v="1169"/>
    <n v="294588"/>
    <x v="50"/>
    <d v="2022-06-20T00:00:00"/>
    <n v="0"/>
    <x v="3"/>
    <m/>
    <x v="0"/>
    <x v="0"/>
    <x v="0"/>
    <x v="2"/>
  </r>
  <r>
    <n v="4517817644"/>
    <n v="4455299"/>
    <s v="CENTIME TCM"/>
    <n v="645"/>
    <n v="825"/>
    <n v="532125"/>
    <x v="50"/>
    <d v="2022-06-20T00:00:00"/>
    <n v="0"/>
    <x v="3"/>
    <m/>
    <x v="0"/>
    <x v="0"/>
    <x v="0"/>
    <x v="2"/>
  </r>
  <r>
    <n v="4517349688"/>
    <n v="4454507"/>
    <s v="CENTIME TCM"/>
    <n v="1080"/>
    <n v="1435"/>
    <n v="1549800"/>
    <x v="35"/>
    <d v="2022-06-20T00:00:00"/>
    <n v="7"/>
    <x v="0"/>
    <s v="OTHER"/>
    <x v="0"/>
    <x v="0"/>
    <x v="0"/>
    <x v="2"/>
  </r>
  <r>
    <n v="4518071152"/>
    <n v="2663481"/>
    <s v="BOOST AC"/>
    <n v="270"/>
    <n v="1115"/>
    <n v="301050"/>
    <x v="50"/>
    <d v="2022-06-20T00:00:00"/>
    <n v="0"/>
    <x v="3"/>
    <m/>
    <x v="0"/>
    <x v="0"/>
    <x v="0"/>
    <x v="2"/>
  </r>
  <r>
    <n v="4517511289"/>
    <n v="2779817"/>
    <s v="CENTIME TCM"/>
    <n v="1170"/>
    <n v="1434"/>
    <n v="1677780"/>
    <x v="76"/>
    <d v="2022-06-20T00:00:00"/>
    <n v="63"/>
    <x v="0"/>
    <s v="OTHER"/>
    <x v="0"/>
    <x v="0"/>
    <x v="3"/>
    <x v="7"/>
  </r>
  <r>
    <n v="4517532114"/>
    <n v="4333116"/>
    <s v="CENTIME TCM"/>
    <n v="252"/>
    <n v="1334"/>
    <n v="336168"/>
    <x v="74"/>
    <d v="2022-06-20T00:00:00"/>
    <n v="3"/>
    <x v="3"/>
    <m/>
    <x v="0"/>
    <x v="0"/>
    <x v="0"/>
    <x v="2"/>
  </r>
  <r>
    <n v="4517947793"/>
    <n v="4333116"/>
    <s v="CENTIME TCM"/>
    <n v="105"/>
    <n v="1145"/>
    <n v="120225"/>
    <x v="50"/>
    <d v="2022-06-20T00:00:00"/>
    <n v="0"/>
    <x v="3"/>
    <m/>
    <x v="0"/>
    <x v="0"/>
    <x v="0"/>
    <x v="2"/>
  </r>
  <r>
    <n v="4517377657"/>
    <n v="4335235"/>
    <s v="CENTIME TCM"/>
    <n v="270"/>
    <n v="444"/>
    <n v="119880"/>
    <x v="50"/>
    <d v="2022-06-20T00:00:00"/>
    <n v="0"/>
    <x v="3"/>
    <m/>
    <x v="0"/>
    <x v="0"/>
    <x v="0"/>
    <x v="2"/>
  </r>
  <r>
    <n v="4518029255"/>
    <n v="4455281"/>
    <s v="CENTIME TCM"/>
    <n v="1620"/>
    <n v="436"/>
    <n v="706320"/>
    <x v="59"/>
    <d v="2022-06-20T00:00:00"/>
    <n v="49"/>
    <x v="0"/>
    <s v="OTHER"/>
    <x v="0"/>
    <x v="0"/>
    <x v="3"/>
    <x v="7"/>
  </r>
  <r>
    <n v="4518088633"/>
    <n v="2778106"/>
    <s v="BOOST AC"/>
    <n v="384"/>
    <n v="1465"/>
    <n v="562560"/>
    <x v="50"/>
    <d v="2022-06-20T00:00:00"/>
    <n v="0"/>
    <x v="3"/>
    <m/>
    <x v="0"/>
    <x v="0"/>
    <x v="0"/>
    <x v="2"/>
  </r>
  <r>
    <n v="4517942583"/>
    <n v="4336365"/>
    <s v="CENTIME TCM"/>
    <n v="21"/>
    <n v="877"/>
    <n v="18417"/>
    <x v="72"/>
    <d v="2022-06-20T00:00:00"/>
    <n v="77"/>
    <x v="1"/>
    <s v="SUPPLIER"/>
    <x v="3"/>
    <x v="0"/>
    <x v="3"/>
    <x v="10"/>
  </r>
  <r>
    <n v="4517946248"/>
    <n v="4335198"/>
    <s v="DIMAI MANAGEMENT CO LTD"/>
    <n v="54"/>
    <n v="1159"/>
    <n v="62586"/>
    <x v="77"/>
    <d v="2022-08-25T00:00:00"/>
    <n v="14"/>
    <x v="1"/>
    <s v="SUPPLIER"/>
    <x v="3"/>
    <x v="0"/>
    <x v="3"/>
    <x v="10"/>
  </r>
  <r>
    <n v="4517537844"/>
    <n v="4333116"/>
    <s v="CENTIME TCM"/>
    <n v="63"/>
    <n v="1488"/>
    <n v="93744"/>
    <x v="50"/>
    <d v="2022-06-20T00:00:00"/>
    <n v="0"/>
    <x v="3"/>
    <m/>
    <x v="0"/>
    <x v="0"/>
    <x v="0"/>
    <x v="2"/>
  </r>
  <r>
    <n v="4518039906"/>
    <n v="2779817"/>
    <s v="CENTIME TCM"/>
    <n v="2250"/>
    <n v="1103"/>
    <n v="2481750"/>
    <x v="51"/>
    <d v="2022-06-20T00:00:00"/>
    <n v="56"/>
    <x v="0"/>
    <s v="OTHER"/>
    <x v="0"/>
    <x v="0"/>
    <x v="3"/>
    <x v="7"/>
  </r>
  <r>
    <n v="4517528129"/>
    <n v="4455298"/>
    <s v="CENTIME TCM"/>
    <n v="165"/>
    <n v="377"/>
    <n v="62205"/>
    <x v="50"/>
    <d v="2022-06-20T00:00:00"/>
    <n v="0"/>
    <x v="3"/>
    <m/>
    <x v="0"/>
    <x v="0"/>
    <x v="0"/>
    <x v="2"/>
  </r>
  <r>
    <n v="4517368829"/>
    <n v="2044651"/>
    <s v="CENTIME TCM"/>
    <n v="108000"/>
    <n v="338"/>
    <n v="36504000"/>
    <x v="4"/>
    <d v="2022-06-20T00:00:00"/>
    <n v="-21"/>
    <x v="2"/>
    <m/>
    <x v="0"/>
    <x v="0"/>
    <x v="0"/>
    <x v="1"/>
  </r>
  <r>
    <n v="4518030059"/>
    <n v="4454507"/>
    <s v="CENTIME TCM"/>
    <n v="270"/>
    <n v="565"/>
    <n v="152550"/>
    <x v="35"/>
    <d v="2022-06-20T00:00:00"/>
    <n v="7"/>
    <x v="0"/>
    <s v="OTHER"/>
    <x v="0"/>
    <x v="0"/>
    <x v="0"/>
    <x v="2"/>
  </r>
  <r>
    <n v="4517742282"/>
    <n v="4333116"/>
    <s v="CENTIME TCM"/>
    <n v="4767"/>
    <n v="1367"/>
    <n v="6516489"/>
    <x v="65"/>
    <d v="2022-06-20T00:00:00"/>
    <n v="14"/>
    <x v="1"/>
    <s v="SUPPLIER"/>
    <x v="3"/>
    <x v="0"/>
    <x v="3"/>
    <x v="9"/>
  </r>
  <r>
    <n v="4517742271"/>
    <n v="4333116"/>
    <s v="BOOST AC"/>
    <n v="1176"/>
    <n v="474"/>
    <n v="557424"/>
    <x v="50"/>
    <d v="2022-06-20T00:00:00"/>
    <n v="0"/>
    <x v="3"/>
    <m/>
    <x v="0"/>
    <x v="0"/>
    <x v="0"/>
    <x v="2"/>
  </r>
  <r>
    <n v="4518082370"/>
    <n v="4013297"/>
    <s v="BOOST AC"/>
    <n v="705"/>
    <n v="538"/>
    <n v="379290"/>
    <x v="50"/>
    <d v="2022-06-20T00:00:00"/>
    <n v="0"/>
    <x v="3"/>
    <m/>
    <x v="0"/>
    <x v="0"/>
    <x v="0"/>
    <x v="2"/>
  </r>
  <r>
    <n v="4518067445"/>
    <n v="2778106"/>
    <s v="BOOST AC"/>
    <n v="384"/>
    <n v="547"/>
    <n v="210048"/>
    <x v="50"/>
    <d v="2022-06-20T00:00:00"/>
    <n v="0"/>
    <x v="3"/>
    <m/>
    <x v="0"/>
    <x v="0"/>
    <x v="0"/>
    <x v="2"/>
  </r>
  <r>
    <n v="4517524827"/>
    <n v="2663481"/>
    <s v="DIMAI MANAGEMENT CO LTD"/>
    <n v="210"/>
    <n v="958"/>
    <n v="201180"/>
    <x v="78"/>
    <d v="2022-06-20T00:00:00"/>
    <n v="17"/>
    <x v="1"/>
    <s v="SUPPLIER"/>
    <x v="3"/>
    <x v="0"/>
    <x v="3"/>
    <x v="9"/>
  </r>
  <r>
    <n v="4517770744"/>
    <n v="4333116"/>
    <s v="CENTIME : TURQUIE"/>
    <n v="2310"/>
    <n v="486"/>
    <n v="1122660"/>
    <x v="35"/>
    <d v="2022-06-20T00:00:00"/>
    <n v="7"/>
    <x v="1"/>
    <s v="SUPPLIER"/>
    <x v="3"/>
    <x v="0"/>
    <x v="0"/>
    <x v="2"/>
  </r>
  <r>
    <n v="4517371243"/>
    <n v="4455280"/>
    <s v="CENTIME TCM"/>
    <n v="270"/>
    <n v="1254"/>
    <n v="338580"/>
    <x v="50"/>
    <d v="2022-06-20T00:00:00"/>
    <n v="0"/>
    <x v="3"/>
    <m/>
    <x v="0"/>
    <x v="0"/>
    <x v="0"/>
    <x v="2"/>
  </r>
  <r>
    <n v="4517800025"/>
    <n v="2778106"/>
    <s v="CENTIME TCM"/>
    <n v="6804"/>
    <n v="774"/>
    <n v="5266296"/>
    <x v="50"/>
    <d v="2022-06-20T00:00:00"/>
    <n v="0"/>
    <x v="3"/>
    <m/>
    <x v="0"/>
    <x v="0"/>
    <x v="0"/>
    <x v="2"/>
  </r>
  <r>
    <n v="4517363096"/>
    <n v="2779817"/>
    <s v="CENTIME TCM"/>
    <n v="1440"/>
    <n v="1099"/>
    <n v="1582560"/>
    <x v="51"/>
    <d v="2022-06-20T00:00:00"/>
    <n v="56"/>
    <x v="0"/>
    <s v="OTHER"/>
    <x v="0"/>
    <x v="0"/>
    <x v="3"/>
    <x v="7"/>
  </r>
  <r>
    <n v="4517504371"/>
    <n v="4013297"/>
    <s v="CENTIME TCM"/>
    <n v="210"/>
    <n v="1187"/>
    <n v="249270"/>
    <x v="50"/>
    <d v="2022-06-20T00:00:00"/>
    <n v="0"/>
    <x v="3"/>
    <m/>
    <x v="0"/>
    <x v="0"/>
    <x v="0"/>
    <x v="2"/>
  </r>
  <r>
    <n v="4517942637"/>
    <n v="4455281"/>
    <s v="CENTIME TCM"/>
    <n v="270"/>
    <n v="611"/>
    <n v="164970"/>
    <x v="59"/>
    <d v="2022-06-20T00:00:00"/>
    <n v="49"/>
    <x v="0"/>
    <s v="OTHER"/>
    <x v="0"/>
    <x v="0"/>
    <x v="3"/>
    <x v="7"/>
  </r>
  <r>
    <n v="4517380197"/>
    <n v="4455299"/>
    <s v="CENTIME TCM"/>
    <n v="345"/>
    <n v="323"/>
    <n v="111435"/>
    <x v="74"/>
    <d v="2022-06-20T00:00:00"/>
    <n v="3"/>
    <x v="3"/>
    <m/>
    <x v="0"/>
    <x v="0"/>
    <x v="0"/>
    <x v="2"/>
  </r>
  <r>
    <n v="4517532109"/>
    <n v="4013305"/>
    <s v="CENTIME TCM"/>
    <n v="180"/>
    <n v="510"/>
    <n v="91800"/>
    <x v="50"/>
    <d v="2022-06-20T00:00:00"/>
    <n v="0"/>
    <x v="3"/>
    <m/>
    <x v="0"/>
    <x v="0"/>
    <x v="0"/>
    <x v="2"/>
  </r>
  <r>
    <n v="4517346963"/>
    <n v="4013297"/>
    <s v="BOOST AC"/>
    <n v="240"/>
    <n v="1440"/>
    <n v="345600"/>
    <x v="50"/>
    <d v="2022-06-20T00:00:00"/>
    <n v="0"/>
    <x v="3"/>
    <m/>
    <x v="0"/>
    <x v="0"/>
    <x v="0"/>
    <x v="2"/>
  </r>
  <r>
    <n v="4517381791"/>
    <n v="2899478"/>
    <s v="CENTIME : BOSTT AMERICA"/>
    <n v="100"/>
    <n v="1364"/>
    <n v="136400"/>
    <x v="50"/>
    <d v="2022-06-21T00:00:00"/>
    <n v="-1"/>
    <x v="3"/>
    <m/>
    <x v="0"/>
    <x v="0"/>
    <x v="0"/>
    <x v="2"/>
  </r>
  <r>
    <n v="4517384568"/>
    <n v="4451121"/>
    <s v="CENTIME : BOSTT AMERICA"/>
    <n v="75"/>
    <n v="1423"/>
    <n v="106725"/>
    <x v="50"/>
    <d v="2022-06-21T00:00:00"/>
    <n v="-1"/>
    <x v="3"/>
    <m/>
    <x v="0"/>
    <x v="0"/>
    <x v="0"/>
    <x v="2"/>
  </r>
  <r>
    <n v="4517384756"/>
    <n v="4334436"/>
    <s v="CENTIME : BOSTT AMERICA"/>
    <n v="96"/>
    <n v="481"/>
    <n v="46176"/>
    <x v="50"/>
    <d v="2022-06-21T00:00:00"/>
    <n v="-1"/>
    <x v="3"/>
    <m/>
    <x v="0"/>
    <x v="0"/>
    <x v="0"/>
    <x v="2"/>
  </r>
  <r>
    <n v="4517391148"/>
    <n v="2899475"/>
    <s v="CENTIME : BOSTT AMERICA"/>
    <n v="200"/>
    <n v="1413"/>
    <n v="282600"/>
    <x v="50"/>
    <d v="2022-06-21T00:00:00"/>
    <n v="-1"/>
    <x v="3"/>
    <m/>
    <x v="0"/>
    <x v="0"/>
    <x v="0"/>
    <x v="2"/>
  </r>
  <r>
    <n v="4517394410"/>
    <n v="4451134"/>
    <s v="CENTIME : BOSTT AMERICA"/>
    <n v="24"/>
    <n v="1169"/>
    <n v="28056"/>
    <x v="50"/>
    <d v="2022-06-21T00:00:00"/>
    <n v="-1"/>
    <x v="3"/>
    <m/>
    <x v="0"/>
    <x v="0"/>
    <x v="0"/>
    <x v="2"/>
  </r>
  <r>
    <n v="4517768075"/>
    <n v="2899475"/>
    <s v="CENTIME : BOSTT AMERICA"/>
    <n v="2300"/>
    <n v="1421"/>
    <n v="3268300"/>
    <x v="50"/>
    <d v="2022-06-21T00:00:00"/>
    <n v="-1"/>
    <x v="3"/>
    <m/>
    <x v="0"/>
    <x v="0"/>
    <x v="0"/>
    <x v="2"/>
  </r>
  <r>
    <n v="4518043733"/>
    <n v="2899478"/>
    <s v="CENTIME : BOSTT AMERICA"/>
    <n v="300"/>
    <n v="658"/>
    <n v="197400"/>
    <x v="50"/>
    <d v="2022-06-21T00:00:00"/>
    <n v="-1"/>
    <x v="3"/>
    <m/>
    <x v="0"/>
    <x v="0"/>
    <x v="0"/>
    <x v="2"/>
  </r>
  <r>
    <n v="4518021099"/>
    <n v="2899478"/>
    <s v="CENTIME : BOSTT AMERICA"/>
    <n v="400"/>
    <n v="1395"/>
    <n v="558000"/>
    <x v="50"/>
    <d v="2022-06-21T00:00:00"/>
    <n v="-1"/>
    <x v="3"/>
    <m/>
    <x v="0"/>
    <x v="0"/>
    <x v="0"/>
    <x v="2"/>
  </r>
  <r>
    <n v="4517604900"/>
    <n v="2461389"/>
    <s v="CENTIME : BOSTT AMERICA"/>
    <n v="200"/>
    <n v="1032"/>
    <n v="206400"/>
    <x v="50"/>
    <d v="2022-06-21T00:00:00"/>
    <n v="-1"/>
    <x v="3"/>
    <m/>
    <x v="0"/>
    <x v="0"/>
    <x v="0"/>
    <x v="2"/>
  </r>
  <r>
    <n v="4517664023"/>
    <n v="2461389"/>
    <s v="CENTIME : BOSTT AMERICA"/>
    <n v="1400"/>
    <n v="1234"/>
    <n v="1727600"/>
    <x v="50"/>
    <d v="2022-06-21T00:00:00"/>
    <n v="-1"/>
    <x v="3"/>
    <m/>
    <x v="0"/>
    <x v="0"/>
    <x v="0"/>
    <x v="2"/>
  </r>
  <r>
    <n v="4517395190"/>
    <n v="2461389"/>
    <s v="CENTIME : BOSTT AMERICA"/>
    <n v="200"/>
    <n v="990"/>
    <n v="198000"/>
    <x v="50"/>
    <d v="2022-06-21T00:00:00"/>
    <n v="-1"/>
    <x v="3"/>
    <m/>
    <x v="0"/>
    <x v="0"/>
    <x v="0"/>
    <x v="2"/>
  </r>
  <r>
    <n v="4517691282"/>
    <n v="2461389"/>
    <s v="CENTIME : BOSTT AMERICA"/>
    <n v="1400"/>
    <n v="1373"/>
    <n v="1922200"/>
    <x v="50"/>
    <d v="2022-06-21T00:00:00"/>
    <n v="-1"/>
    <x v="3"/>
    <m/>
    <x v="0"/>
    <x v="0"/>
    <x v="0"/>
    <x v="2"/>
  </r>
  <r>
    <n v="4517428790"/>
    <n v="4013297"/>
    <s v="CENTIME : BOSTT AMERICA"/>
    <n v="90"/>
    <n v="851"/>
    <n v="76590"/>
    <x v="50"/>
    <d v="2022-06-21T00:00:00"/>
    <n v="-1"/>
    <x v="3"/>
    <m/>
    <x v="0"/>
    <x v="0"/>
    <x v="0"/>
    <x v="2"/>
  </r>
  <r>
    <n v="4517421156"/>
    <n v="4455281"/>
    <s v="CENTIME : BOSTT AMERICA"/>
    <n v="180"/>
    <n v="741"/>
    <n v="133380"/>
    <x v="79"/>
    <d v="2022-06-21T00:00:00"/>
    <n v="69"/>
    <x v="0"/>
    <s v="OTHER"/>
    <x v="0"/>
    <x v="0"/>
    <x v="3"/>
    <x v="7"/>
  </r>
  <r>
    <n v="4516818834"/>
    <n v="2779823"/>
    <s v="BOOST AC"/>
    <n v="1680"/>
    <n v="595"/>
    <n v="999600"/>
    <x v="50"/>
    <d v="2022-06-21T00:00:00"/>
    <n v="-1"/>
    <x v="3"/>
    <m/>
    <x v="0"/>
    <x v="0"/>
    <x v="0"/>
    <x v="2"/>
  </r>
  <r>
    <n v="4517513353"/>
    <n v="2487061"/>
    <s v="CENTIME TCM"/>
    <n v="2070"/>
    <n v="687"/>
    <n v="1422090"/>
    <x v="35"/>
    <d v="2022-06-22T00:00:00"/>
    <n v="5"/>
    <x v="1"/>
    <s v="SUPPLIER"/>
    <x v="3"/>
    <x v="0"/>
    <x v="0"/>
    <x v="2"/>
  </r>
  <r>
    <n v="4517328100"/>
    <n v="2899632"/>
    <s v="CENTIME TCM"/>
    <n v="160"/>
    <n v="1280"/>
    <n v="204800"/>
    <x v="74"/>
    <d v="2022-06-23T00:00:00"/>
    <n v="0"/>
    <x v="3"/>
    <m/>
    <x v="0"/>
    <x v="0"/>
    <x v="0"/>
    <x v="2"/>
  </r>
  <r>
    <n v="4517345255"/>
    <n v="2899634"/>
    <s v="CENTIME TCM"/>
    <n v="320"/>
    <n v="1168"/>
    <n v="373760"/>
    <x v="65"/>
    <d v="2022-06-23T00:00:00"/>
    <n v="11"/>
    <x v="1"/>
    <s v="SUPPLIER"/>
    <x v="3"/>
    <x v="0"/>
    <x v="3"/>
    <x v="9"/>
  </r>
  <r>
    <n v="4516710401"/>
    <n v="4334436"/>
    <s v="CENTIME : THAILAND"/>
    <n v="128"/>
    <n v="724"/>
    <n v="92672"/>
    <x v="74"/>
    <d v="2022-06-23T00:00:00"/>
    <n v="0"/>
    <x v="3"/>
    <m/>
    <x v="0"/>
    <x v="0"/>
    <x v="0"/>
    <x v="2"/>
  </r>
  <r>
    <n v="4517190975"/>
    <n v="4451121"/>
    <s v="CENTIME : THAILAND"/>
    <n v="20"/>
    <n v="1025"/>
    <n v="20500"/>
    <x v="74"/>
    <d v="2022-06-23T00:00:00"/>
    <n v="0"/>
    <x v="3"/>
    <m/>
    <x v="0"/>
    <x v="0"/>
    <x v="0"/>
    <x v="2"/>
  </r>
  <r>
    <n v="4517365000"/>
    <n v="2899475"/>
    <s v="CENTIME TCM"/>
    <n v="400"/>
    <n v="1175"/>
    <n v="470000"/>
    <x v="74"/>
    <d v="2022-06-23T00:00:00"/>
    <n v="0"/>
    <x v="3"/>
    <m/>
    <x v="0"/>
    <x v="0"/>
    <x v="0"/>
    <x v="2"/>
  </r>
  <r>
    <n v="4517383999"/>
    <n v="2899478"/>
    <s v="CENTIME TCM"/>
    <n v="200"/>
    <n v="385"/>
    <n v="77000"/>
    <x v="74"/>
    <d v="2022-06-23T00:00:00"/>
    <n v="0"/>
    <x v="3"/>
    <m/>
    <x v="0"/>
    <x v="0"/>
    <x v="0"/>
    <x v="2"/>
  </r>
  <r>
    <n v="4517985905"/>
    <n v="2899634"/>
    <s v="CENTIME TCM"/>
    <n v="320"/>
    <n v="1056"/>
    <n v="337920"/>
    <x v="65"/>
    <d v="2022-06-23T00:00:00"/>
    <n v="11"/>
    <x v="1"/>
    <s v="SUPPLIER"/>
    <x v="3"/>
    <x v="0"/>
    <x v="3"/>
    <x v="9"/>
  </r>
  <r>
    <n v="4518034399"/>
    <n v="2899632"/>
    <s v="CENTIME TCM"/>
    <n v="480"/>
    <n v="445"/>
    <n v="213600"/>
    <x v="74"/>
    <d v="2022-06-23T00:00:00"/>
    <n v="0"/>
    <x v="3"/>
    <m/>
    <x v="0"/>
    <x v="0"/>
    <x v="0"/>
    <x v="2"/>
  </r>
  <r>
    <n v="4518030840"/>
    <n v="2899631"/>
    <s v="CENTIME TCM"/>
    <n v="320"/>
    <n v="403"/>
    <n v="128960"/>
    <x v="65"/>
    <d v="2022-06-23T00:00:00"/>
    <n v="11"/>
    <x v="1"/>
    <s v="SUPPLIER"/>
    <x v="3"/>
    <x v="0"/>
    <x v="3"/>
    <x v="9"/>
  </r>
  <r>
    <n v="4518065812"/>
    <n v="2899635"/>
    <s v="CENTIME TCM"/>
    <n v="320"/>
    <n v="1149"/>
    <n v="367680"/>
    <x v="74"/>
    <d v="2022-06-23T00:00:00"/>
    <n v="0"/>
    <x v="3"/>
    <m/>
    <x v="0"/>
    <x v="0"/>
    <x v="0"/>
    <x v="2"/>
  </r>
  <r>
    <n v="4518078091"/>
    <n v="2899475"/>
    <s v="CENTIME : THAILAND"/>
    <n v="200"/>
    <n v="1361"/>
    <n v="272200"/>
    <x v="74"/>
    <d v="2022-06-23T00:00:00"/>
    <n v="0"/>
    <x v="3"/>
    <m/>
    <x v="0"/>
    <x v="0"/>
    <x v="0"/>
    <x v="2"/>
  </r>
  <r>
    <n v="4517514667"/>
    <n v="4567352"/>
    <s v="CENTIME TCM"/>
    <n v="1200"/>
    <n v="582"/>
    <n v="698400"/>
    <x v="6"/>
    <d v="2022-06-23T00:00:00"/>
    <n v="-17"/>
    <x v="2"/>
    <m/>
    <x v="0"/>
    <x v="0"/>
    <x v="0"/>
    <x v="2"/>
  </r>
  <r>
    <n v="4517718970"/>
    <n v="2923261"/>
    <s v="CENTIME : INDIA"/>
    <n v="4130"/>
    <n v="970"/>
    <n v="4006100"/>
    <x v="74"/>
    <d v="2022-06-23T00:00:00"/>
    <n v="0"/>
    <x v="3"/>
    <m/>
    <x v="0"/>
    <x v="0"/>
    <x v="0"/>
    <x v="2"/>
  </r>
  <r>
    <n v="4517157080"/>
    <n v="4271870"/>
    <s v="CENTIME : THAILAND"/>
    <n v="96"/>
    <n v="686"/>
    <n v="65856"/>
    <x v="74"/>
    <d v="2022-06-23T00:00:00"/>
    <n v="0"/>
    <x v="3"/>
    <m/>
    <x v="0"/>
    <x v="0"/>
    <x v="0"/>
    <x v="2"/>
  </r>
  <r>
    <n v="4517328842"/>
    <n v="4455906"/>
    <s v="CENTIME TCM"/>
    <n v="204"/>
    <n v="1094"/>
    <n v="223176"/>
    <x v="74"/>
    <d v="2022-06-23T00:00:00"/>
    <n v="0"/>
    <x v="3"/>
    <m/>
    <x v="0"/>
    <x v="0"/>
    <x v="0"/>
    <x v="2"/>
  </r>
  <r>
    <n v="4517366144"/>
    <n v="4013297"/>
    <s v="CENTIME TCM"/>
    <n v="1335"/>
    <n v="556"/>
    <n v="742260"/>
    <x v="74"/>
    <d v="2022-06-23T00:00:00"/>
    <n v="0"/>
    <x v="3"/>
    <m/>
    <x v="0"/>
    <x v="0"/>
    <x v="0"/>
    <x v="2"/>
  </r>
  <r>
    <n v="4517453329"/>
    <n v="4455281"/>
    <s v="CENTIME CHILI"/>
    <n v="540"/>
    <n v="571"/>
    <n v="308340"/>
    <x v="59"/>
    <d v="2022-06-23T00:00:00"/>
    <n v="46"/>
    <x v="0"/>
    <s v="OTHER"/>
    <x v="0"/>
    <x v="0"/>
    <x v="3"/>
    <x v="7"/>
  </r>
  <r>
    <n v="4517362078"/>
    <n v="4333116"/>
    <s v="CENTIME TCM"/>
    <n v="189"/>
    <n v="951"/>
    <n v="179739"/>
    <x v="74"/>
    <d v="2022-06-23T00:00:00"/>
    <n v="0"/>
    <x v="3"/>
    <m/>
    <x v="0"/>
    <x v="0"/>
    <x v="0"/>
    <x v="2"/>
  </r>
  <r>
    <n v="4518089345"/>
    <n v="2778106"/>
    <s v="CENTIME : THAILAND"/>
    <n v="60"/>
    <n v="1307"/>
    <n v="78420"/>
    <x v="74"/>
    <d v="2022-06-23T00:00:00"/>
    <n v="0"/>
    <x v="3"/>
    <m/>
    <x v="0"/>
    <x v="0"/>
    <x v="0"/>
    <x v="2"/>
  </r>
  <r>
    <n v="4518032967"/>
    <n v="4454507"/>
    <s v="CENTIME TCM"/>
    <n v="360"/>
    <n v="1494"/>
    <n v="537840"/>
    <x v="59"/>
    <d v="2022-06-23T00:00:00"/>
    <n v="46"/>
    <x v="0"/>
    <s v="OTHER"/>
    <x v="0"/>
    <x v="0"/>
    <x v="3"/>
    <x v="7"/>
  </r>
  <r>
    <n v="4517400656"/>
    <n v="2778179"/>
    <s v="CENTIME TCM"/>
    <n v="2400"/>
    <n v="429"/>
    <n v="1029600"/>
    <x v="74"/>
    <d v="2022-06-23T00:00:00"/>
    <n v="0"/>
    <x v="3"/>
    <m/>
    <x v="0"/>
    <x v="0"/>
    <x v="0"/>
    <x v="2"/>
  </r>
  <r>
    <n v="4517311803"/>
    <n v="2663481"/>
    <s v="CENTIME TCM"/>
    <n v="1620"/>
    <n v="524"/>
    <n v="848880"/>
    <x v="74"/>
    <d v="2022-06-23T00:00:00"/>
    <n v="0"/>
    <x v="3"/>
    <m/>
    <x v="0"/>
    <x v="0"/>
    <x v="0"/>
    <x v="2"/>
  </r>
  <r>
    <n v="4518035655"/>
    <n v="2765851"/>
    <s v="CENTIME : INDIA"/>
    <n v="16"/>
    <n v="1425"/>
    <n v="22800"/>
    <x v="74"/>
    <d v="2022-06-23T00:00:00"/>
    <n v="0"/>
    <x v="3"/>
    <m/>
    <x v="0"/>
    <x v="0"/>
    <x v="0"/>
    <x v="2"/>
  </r>
  <r>
    <n v="4517359051"/>
    <n v="4454507"/>
    <s v="CENTIME TCM"/>
    <n v="540"/>
    <n v="1281"/>
    <n v="691740"/>
    <x v="59"/>
    <d v="2022-06-23T00:00:00"/>
    <n v="46"/>
    <x v="0"/>
    <s v="OTHER"/>
    <x v="0"/>
    <x v="0"/>
    <x v="3"/>
    <x v="7"/>
  </r>
  <r>
    <n v="4517352409"/>
    <n v="4335235"/>
    <s v="CENTIME TCM"/>
    <n v="90"/>
    <n v="773"/>
    <n v="69570"/>
    <x v="50"/>
    <d v="2022-06-23T00:00:00"/>
    <n v="-3"/>
    <x v="2"/>
    <m/>
    <x v="0"/>
    <x v="0"/>
    <x v="0"/>
    <x v="2"/>
  </r>
  <r>
    <n v="4517537839"/>
    <n v="4333116"/>
    <s v="CENTIME TCM"/>
    <n v="441"/>
    <n v="491"/>
    <n v="216531"/>
    <x v="74"/>
    <d v="2022-06-23T00:00:00"/>
    <n v="0"/>
    <x v="3"/>
    <m/>
    <x v="0"/>
    <x v="0"/>
    <x v="0"/>
    <x v="2"/>
  </r>
  <r>
    <n v="4517448916"/>
    <n v="2487053"/>
    <s v="CENTIME : THAILAND"/>
    <n v="270"/>
    <n v="726"/>
    <n v="196020"/>
    <x v="74"/>
    <d v="2022-06-23T00:00:00"/>
    <n v="0"/>
    <x v="3"/>
    <m/>
    <x v="0"/>
    <x v="0"/>
    <x v="0"/>
    <x v="2"/>
  </r>
  <r>
    <n v="4517932461"/>
    <n v="4335235"/>
    <s v="CENTIME TCM"/>
    <n v="180"/>
    <n v="506"/>
    <n v="91080"/>
    <x v="50"/>
    <d v="2022-06-23T00:00:00"/>
    <n v="-3"/>
    <x v="2"/>
    <m/>
    <x v="0"/>
    <x v="0"/>
    <x v="0"/>
    <x v="2"/>
  </r>
  <r>
    <n v="4517362399"/>
    <n v="4455298"/>
    <s v="CENTIME TCM"/>
    <n v="930"/>
    <n v="1041"/>
    <n v="968130"/>
    <x v="74"/>
    <d v="2022-06-23T00:00:00"/>
    <n v="0"/>
    <x v="3"/>
    <m/>
    <x v="0"/>
    <x v="0"/>
    <x v="0"/>
    <x v="2"/>
  </r>
  <r>
    <n v="4518033862"/>
    <n v="2765851"/>
    <s v="CENTIME TCM"/>
    <n v="512"/>
    <n v="898"/>
    <n v="459776"/>
    <x v="74"/>
    <d v="2022-06-23T00:00:00"/>
    <n v="0"/>
    <x v="3"/>
    <m/>
    <x v="0"/>
    <x v="0"/>
    <x v="0"/>
    <x v="2"/>
  </r>
  <r>
    <n v="4517369743"/>
    <n v="2778106"/>
    <s v="CENTIME TCM"/>
    <n v="888"/>
    <n v="1076"/>
    <n v="955488"/>
    <x v="74"/>
    <d v="2022-06-23T00:00:00"/>
    <n v="0"/>
    <x v="3"/>
    <m/>
    <x v="0"/>
    <x v="0"/>
    <x v="0"/>
    <x v="2"/>
  </r>
  <r>
    <n v="4518010953"/>
    <n v="4455280"/>
    <s v="CENTIME : INDIA"/>
    <n v="180"/>
    <n v="982"/>
    <n v="176760"/>
    <x v="74"/>
    <d v="2022-06-23T00:00:00"/>
    <n v="0"/>
    <x v="3"/>
    <m/>
    <x v="0"/>
    <x v="0"/>
    <x v="0"/>
    <x v="2"/>
  </r>
  <r>
    <n v="4517027047"/>
    <n v="4333114"/>
    <s v="CENTIME BOSTT OCEAN INDIEN"/>
    <n v="315"/>
    <n v="489"/>
    <n v="154035"/>
    <x v="61"/>
    <d v="2022-06-24T00:00:00"/>
    <n v="-8"/>
    <x v="2"/>
    <m/>
    <x v="0"/>
    <x v="0"/>
    <x v="0"/>
    <x v="2"/>
  </r>
  <r>
    <n v="4517011566"/>
    <n v="4333113"/>
    <s v="CENTIME BOSTT OCEAN INDIEN"/>
    <n v="1428"/>
    <n v="503"/>
    <n v="718284"/>
    <x v="61"/>
    <d v="2022-06-24T00:00:00"/>
    <n v="-8"/>
    <x v="2"/>
    <m/>
    <x v="0"/>
    <x v="0"/>
    <x v="0"/>
    <x v="2"/>
  </r>
  <r>
    <n v="4518093014"/>
    <n v="4455281"/>
    <s v="CENTIME CHILI"/>
    <n v="1170"/>
    <n v="506"/>
    <n v="592020"/>
    <x v="59"/>
    <d v="2022-06-24T00:00:00"/>
    <n v="45"/>
    <x v="0"/>
    <s v="OTHER"/>
    <x v="0"/>
    <x v="0"/>
    <x v="3"/>
    <x v="7"/>
  </r>
  <r>
    <n v="4517472932"/>
    <n v="4455281"/>
    <s v="CENTIME MEXICO"/>
    <n v="360"/>
    <n v="1374"/>
    <n v="494640"/>
    <x v="51"/>
    <d v="2022-06-26T00:00:00"/>
    <n v="50"/>
    <x v="0"/>
    <s v="OTHER"/>
    <x v="0"/>
    <x v="0"/>
    <x v="3"/>
    <x v="7"/>
  </r>
  <r>
    <n v="4517311840"/>
    <n v="2989761"/>
    <s v="CENTIME : TURQUIE"/>
    <n v="320"/>
    <n v="440"/>
    <n v="140800"/>
    <x v="35"/>
    <d v="2022-06-27T00:00:00"/>
    <n v="0"/>
    <x v="3"/>
    <m/>
    <x v="0"/>
    <x v="0"/>
    <x v="0"/>
    <x v="2"/>
  </r>
  <r>
    <n v="4517415600"/>
    <n v="2899634"/>
    <s v="CENTIME : TURQUIE"/>
    <n v="320"/>
    <n v="341"/>
    <n v="109120"/>
    <x v="69"/>
    <d v="2022-06-27T00:00:00"/>
    <n v="21"/>
    <x v="1"/>
    <s v="SUPPLIER"/>
    <x v="3"/>
    <x v="0"/>
    <x v="3"/>
    <x v="9"/>
  </r>
  <r>
    <n v="4517383644"/>
    <n v="2899475"/>
    <s v="CENTIME : TURQUIE"/>
    <n v="200"/>
    <n v="916"/>
    <n v="183200"/>
    <x v="35"/>
    <d v="2022-06-27T00:00:00"/>
    <n v="0"/>
    <x v="3"/>
    <m/>
    <x v="0"/>
    <x v="0"/>
    <x v="0"/>
    <x v="2"/>
  </r>
  <r>
    <n v="4518037416"/>
    <n v="2899631"/>
    <s v="CENTIME TCM"/>
    <n v="320"/>
    <n v="1074"/>
    <n v="343680"/>
    <x v="65"/>
    <d v="2022-06-27T00:00:00"/>
    <n v="7"/>
    <x v="1"/>
    <s v="SUPPLIER"/>
    <x v="3"/>
    <x v="0"/>
    <x v="3"/>
    <x v="9"/>
  </r>
  <r>
    <n v="4518048876"/>
    <n v="2989761"/>
    <s v="CENTIME TCM"/>
    <n v="640"/>
    <n v="800"/>
    <n v="512000"/>
    <x v="35"/>
    <d v="2022-06-27T00:00:00"/>
    <n v="0"/>
    <x v="3"/>
    <m/>
    <x v="0"/>
    <x v="0"/>
    <x v="0"/>
    <x v="2"/>
  </r>
  <r>
    <n v="4518053268"/>
    <n v="2899632"/>
    <s v="CENTIME TCM"/>
    <n v="1440"/>
    <n v="1131"/>
    <n v="1628640"/>
    <x v="80"/>
    <d v="2022-06-27T00:00:00"/>
    <n v="84"/>
    <x v="0"/>
    <s v="OTHER"/>
    <x v="0"/>
    <x v="0"/>
    <x v="3"/>
    <x v="10"/>
  </r>
  <r>
    <n v="4518053387"/>
    <n v="2899634"/>
    <s v="CENTIME TCM"/>
    <n v="320"/>
    <n v="445"/>
    <n v="142400"/>
    <x v="65"/>
    <d v="2022-06-27T00:00:00"/>
    <n v="7"/>
    <x v="1"/>
    <s v="SUPPLIER"/>
    <x v="3"/>
    <x v="0"/>
    <x v="3"/>
    <x v="9"/>
  </r>
  <r>
    <n v="4517395797"/>
    <n v="4334436"/>
    <s v="CENTIME : TURQUIE"/>
    <n v="128"/>
    <n v="1381"/>
    <n v="176768"/>
    <x v="35"/>
    <d v="2022-06-27T00:00:00"/>
    <n v="0"/>
    <x v="3"/>
    <m/>
    <x v="0"/>
    <x v="0"/>
    <x v="0"/>
    <x v="2"/>
  </r>
  <r>
    <n v="4517509713"/>
    <n v="2923262"/>
    <s v="CENTIME : BOSTT EMEA"/>
    <n v="2275"/>
    <n v="1415"/>
    <n v="3219125"/>
    <x v="62"/>
    <d v="2022-06-27T00:00:00"/>
    <n v="-13"/>
    <x v="2"/>
    <m/>
    <x v="0"/>
    <x v="0"/>
    <x v="0"/>
    <x v="2"/>
  </r>
  <r>
    <n v="881958259"/>
    <n v="2923262"/>
    <s v="CENTIME : BOSTT EMEA"/>
    <n v="735"/>
    <n v="1171"/>
    <n v="860685"/>
    <x v="35"/>
    <d v="2022-06-27T00:00:00"/>
    <n v="0"/>
    <x v="3"/>
    <m/>
    <x v="0"/>
    <x v="0"/>
    <x v="0"/>
    <x v="2"/>
  </r>
  <r>
    <n v="4518057525"/>
    <n v="2467687"/>
    <s v="CENTIME TCM"/>
    <n v="415"/>
    <n v="509"/>
    <n v="211235"/>
    <x v="35"/>
    <d v="2022-06-27T00:00:00"/>
    <n v="0"/>
    <x v="3"/>
    <m/>
    <x v="0"/>
    <x v="0"/>
    <x v="0"/>
    <x v="2"/>
  </r>
  <r>
    <n v="4518107284"/>
    <n v="4455299"/>
    <s v="CENTIME : BOSTT EMEA"/>
    <n v="1080"/>
    <n v="618"/>
    <n v="667440"/>
    <x v="35"/>
    <d v="2022-06-27T00:00:00"/>
    <n v="0"/>
    <x v="3"/>
    <m/>
    <x v="0"/>
    <x v="0"/>
    <x v="0"/>
    <x v="2"/>
  </r>
  <r>
    <n v="4518056407"/>
    <n v="4454507"/>
    <s v="CENTIME TCM"/>
    <n v="900"/>
    <n v="1280"/>
    <n v="1152000"/>
    <x v="35"/>
    <d v="2022-06-27T00:00:00"/>
    <n v="0"/>
    <x v="3"/>
    <m/>
    <x v="0"/>
    <x v="0"/>
    <x v="0"/>
    <x v="2"/>
  </r>
  <r>
    <n v="4517480821"/>
    <n v="4013297"/>
    <s v="CENTIME TCM"/>
    <n v="90"/>
    <n v="301"/>
    <n v="27090"/>
    <x v="35"/>
    <d v="2022-06-27T00:00:00"/>
    <n v="0"/>
    <x v="3"/>
    <m/>
    <x v="0"/>
    <x v="0"/>
    <x v="0"/>
    <x v="2"/>
  </r>
  <r>
    <n v="4518102939"/>
    <n v="4454507"/>
    <s v="CENTIME : BOSTT EMEA"/>
    <n v="4860"/>
    <n v="526"/>
    <n v="2556360"/>
    <x v="35"/>
    <d v="2022-06-27T00:00:00"/>
    <n v="0"/>
    <x v="3"/>
    <m/>
    <x v="0"/>
    <x v="0"/>
    <x v="0"/>
    <x v="2"/>
  </r>
  <r>
    <n v="4517710891"/>
    <n v="2487053"/>
    <s v="CENTIME TCM"/>
    <n v="8820"/>
    <n v="423"/>
    <n v="3730860"/>
    <x v="35"/>
    <d v="2022-06-27T00:00:00"/>
    <n v="0"/>
    <x v="3"/>
    <m/>
    <x v="0"/>
    <x v="0"/>
    <x v="0"/>
    <x v="2"/>
  </r>
  <r>
    <n v="4518037991"/>
    <n v="4455281"/>
    <s v="CENTIME TCM"/>
    <n v="2520"/>
    <n v="1193"/>
    <n v="3006360"/>
    <x v="51"/>
    <d v="2022-06-27T00:00:00"/>
    <n v="49"/>
    <x v="0"/>
    <s v="OTHER"/>
    <x v="0"/>
    <x v="0"/>
    <x v="3"/>
    <x v="7"/>
  </r>
  <r>
    <n v="4517536517"/>
    <n v="2778106"/>
    <s v="CENTIME TCM"/>
    <n v="168"/>
    <n v="1085"/>
    <n v="182280"/>
    <x v="35"/>
    <d v="2022-06-27T00:00:00"/>
    <n v="0"/>
    <x v="3"/>
    <m/>
    <x v="0"/>
    <x v="0"/>
    <x v="0"/>
    <x v="2"/>
  </r>
  <r>
    <n v="4517404083"/>
    <n v="4333114"/>
    <s v="CENTIME : TURQUIE"/>
    <n v="588"/>
    <n v="1433"/>
    <n v="842604"/>
    <x v="35"/>
    <d v="2022-06-27T00:00:00"/>
    <n v="0"/>
    <x v="3"/>
    <m/>
    <x v="0"/>
    <x v="0"/>
    <x v="0"/>
    <x v="2"/>
  </r>
  <r>
    <n v="4517746333"/>
    <n v="2663481"/>
    <s v="CENTIME TCM"/>
    <n v="9945"/>
    <n v="718"/>
    <n v="7140510"/>
    <x v="35"/>
    <d v="2022-06-27T00:00:00"/>
    <n v="0"/>
    <x v="3"/>
    <m/>
    <x v="0"/>
    <x v="0"/>
    <x v="0"/>
    <x v="2"/>
  </r>
  <r>
    <n v="4517817648"/>
    <n v="4455299"/>
    <s v="CENTIME TCM"/>
    <n v="1365"/>
    <n v="750"/>
    <n v="1023750"/>
    <x v="35"/>
    <d v="2022-06-27T00:00:00"/>
    <n v="0"/>
    <x v="3"/>
    <m/>
    <x v="0"/>
    <x v="0"/>
    <x v="0"/>
    <x v="2"/>
  </r>
  <r>
    <n v="4517742273"/>
    <n v="2663481"/>
    <s v="CENTIME TCM"/>
    <n v="5670"/>
    <n v="772"/>
    <n v="4377240"/>
    <x v="35"/>
    <d v="2022-06-27T00:00:00"/>
    <n v="0"/>
    <x v="3"/>
    <m/>
    <x v="0"/>
    <x v="0"/>
    <x v="0"/>
    <x v="2"/>
  </r>
  <r>
    <n v="4517742278"/>
    <n v="2663481"/>
    <s v="DIMAI MANAGEMENT CO LTD"/>
    <n v="2055"/>
    <n v="720"/>
    <n v="1479600"/>
    <x v="78"/>
    <d v="2022-06-27T00:00:00"/>
    <n v="10"/>
    <x v="1"/>
    <s v="SUPPLIER"/>
    <x v="3"/>
    <x v="0"/>
    <x v="3"/>
    <x v="9"/>
  </r>
  <r>
    <n v="4517817650"/>
    <n v="4013305"/>
    <s v="CENTIME TCM"/>
    <n v="1032"/>
    <n v="1207"/>
    <n v="1245624"/>
    <x v="35"/>
    <d v="2022-06-27T00:00:00"/>
    <n v="0"/>
    <x v="3"/>
    <m/>
    <x v="0"/>
    <x v="0"/>
    <x v="0"/>
    <x v="2"/>
  </r>
  <r>
    <n v="4517632864"/>
    <n v="4333116"/>
    <s v="CENTIME : TURQUIE"/>
    <n v="2142"/>
    <n v="916"/>
    <n v="1962072"/>
    <x v="35"/>
    <d v="2022-06-27T00:00:00"/>
    <n v="0"/>
    <x v="3"/>
    <m/>
    <x v="0"/>
    <x v="0"/>
    <x v="0"/>
    <x v="2"/>
  </r>
  <r>
    <n v="4517527773"/>
    <n v="4013305"/>
    <s v="CENTIME TCM"/>
    <n v="48"/>
    <n v="1079"/>
    <n v="51792"/>
    <x v="35"/>
    <d v="2022-06-27T00:00:00"/>
    <n v="0"/>
    <x v="3"/>
    <m/>
    <x v="0"/>
    <x v="0"/>
    <x v="0"/>
    <x v="2"/>
  </r>
  <r>
    <n v="4517420569"/>
    <n v="4333113"/>
    <s v="CENTIME : TURQUIE"/>
    <n v="210"/>
    <n v="485"/>
    <n v="101850"/>
    <x v="59"/>
    <d v="2022-06-27T00:00:00"/>
    <n v="42"/>
    <x v="1"/>
    <s v="SUPPLIER"/>
    <x v="3"/>
    <x v="0"/>
    <x v="3"/>
    <x v="7"/>
  </r>
  <r>
    <n v="4518033701"/>
    <n v="4287388"/>
    <s v="CENTIME TCM"/>
    <n v="288"/>
    <n v="748"/>
    <n v="215424"/>
    <x v="35"/>
    <d v="2022-06-27T00:00:00"/>
    <n v="0"/>
    <x v="3"/>
    <m/>
    <x v="0"/>
    <x v="0"/>
    <x v="0"/>
    <x v="2"/>
  </r>
  <r>
    <n v="4517484515"/>
    <n v="4465338"/>
    <s v="BOOST AC"/>
    <n v="100200"/>
    <n v="392"/>
    <n v="39278400"/>
    <x v="65"/>
    <d v="2022-06-27T00:00:00"/>
    <n v="7"/>
    <x v="1"/>
    <s v="SUPPLIER"/>
    <x v="3"/>
    <x v="0"/>
    <x v="3"/>
    <x v="9"/>
  </r>
  <r>
    <n v="4517814339"/>
    <n v="4455298"/>
    <s v="CENTIME TCM"/>
    <n v="1965"/>
    <n v="922"/>
    <n v="1811730"/>
    <x v="35"/>
    <d v="2022-06-27T00:00:00"/>
    <n v="0"/>
    <x v="3"/>
    <m/>
    <x v="0"/>
    <x v="0"/>
    <x v="0"/>
    <x v="2"/>
  </r>
  <r>
    <n v="4517368830"/>
    <n v="2044651"/>
    <s v="CENTIME TCM"/>
    <n v="108000"/>
    <n v="1255"/>
    <n v="135540000"/>
    <x v="6"/>
    <d v="2022-06-27T00:00:00"/>
    <n v="-21"/>
    <x v="2"/>
    <m/>
    <x v="0"/>
    <x v="0"/>
    <x v="0"/>
    <x v="2"/>
  </r>
  <r>
    <n v="4517414358"/>
    <n v="4455299"/>
    <s v="CENTIME TCM"/>
    <n v="615"/>
    <n v="1414"/>
    <n v="869610"/>
    <x v="35"/>
    <d v="2022-06-27T00:00:00"/>
    <n v="0"/>
    <x v="3"/>
    <m/>
    <x v="0"/>
    <x v="0"/>
    <x v="0"/>
    <x v="2"/>
  </r>
  <r>
    <n v="4518086882"/>
    <n v="2487061"/>
    <s v="CENTIME TCM"/>
    <n v="180"/>
    <n v="816"/>
    <n v="146880"/>
    <x v="35"/>
    <d v="2022-06-27T00:00:00"/>
    <n v="0"/>
    <x v="3"/>
    <m/>
    <x v="0"/>
    <x v="0"/>
    <x v="0"/>
    <x v="2"/>
  </r>
  <r>
    <n v="4518060132"/>
    <n v="4333113"/>
    <s v="CENTIME : TURQUIE"/>
    <n v="588"/>
    <n v="1498"/>
    <n v="880824"/>
    <x v="35"/>
    <d v="2022-06-27T00:00:00"/>
    <n v="0"/>
    <x v="3"/>
    <m/>
    <x v="0"/>
    <x v="0"/>
    <x v="0"/>
    <x v="2"/>
  </r>
  <r>
    <n v="4517672016"/>
    <n v="4333114"/>
    <s v="CENTIME : TURQUIE"/>
    <n v="63"/>
    <n v="402"/>
    <n v="25326"/>
    <x v="35"/>
    <d v="2022-06-27T00:00:00"/>
    <n v="0"/>
    <x v="3"/>
    <m/>
    <x v="0"/>
    <x v="0"/>
    <x v="0"/>
    <x v="2"/>
  </r>
  <r>
    <n v="4517814340"/>
    <n v="4013297"/>
    <s v="CENTIME TCM"/>
    <n v="1650"/>
    <n v="1021"/>
    <n v="1684650"/>
    <x v="35"/>
    <d v="2022-06-27T00:00:00"/>
    <n v="0"/>
    <x v="3"/>
    <m/>
    <x v="0"/>
    <x v="0"/>
    <x v="0"/>
    <x v="2"/>
  </r>
  <r>
    <n v="4517672789"/>
    <n v="4333113"/>
    <s v="CENTIME : TURQUIE"/>
    <n v="735"/>
    <n v="1429"/>
    <n v="1050315"/>
    <x v="59"/>
    <d v="2022-06-27T00:00:00"/>
    <n v="42"/>
    <x v="1"/>
    <s v="SUPPLIER"/>
    <x v="3"/>
    <x v="0"/>
    <x v="3"/>
    <x v="7"/>
  </r>
  <r>
    <n v="5501260166"/>
    <n v="4454507"/>
    <s v="CENTIME: BRESIL"/>
    <n v="2160"/>
    <n v="983"/>
    <n v="2123280"/>
    <x v="60"/>
    <d v="2022-06-27T00:00:00"/>
    <n v="14"/>
    <x v="1"/>
    <s v="SUPPLIER"/>
    <x v="3"/>
    <x v="0"/>
    <x v="3"/>
    <x v="9"/>
  </r>
  <r>
    <n v="5501254394"/>
    <n v="2765851"/>
    <s v="CENTIME: BRESIL"/>
    <n v="208"/>
    <n v="547"/>
    <n v="113776"/>
    <x v="35"/>
    <d v="2022-06-27T00:00:00"/>
    <n v="0"/>
    <x v="3"/>
    <m/>
    <x v="0"/>
    <x v="0"/>
    <x v="0"/>
    <x v="2"/>
  </r>
  <r>
    <n v="4518011754"/>
    <n v="2765851"/>
    <s v="CENTIME TCM"/>
    <n v="656"/>
    <n v="481"/>
    <n v="315536"/>
    <x v="35"/>
    <d v="2022-06-27T00:00:00"/>
    <n v="0"/>
    <x v="3"/>
    <m/>
    <x v="0"/>
    <x v="0"/>
    <x v="0"/>
    <x v="2"/>
  </r>
  <r>
    <n v="4517520487"/>
    <n v="4333116"/>
    <s v="CENTIME TCM"/>
    <n v="147"/>
    <n v="1112"/>
    <n v="163464"/>
    <x v="35"/>
    <d v="2022-06-27T00:00:00"/>
    <n v="0"/>
    <x v="3"/>
    <m/>
    <x v="0"/>
    <x v="0"/>
    <x v="0"/>
    <x v="2"/>
  </r>
  <r>
    <n v="4517028792"/>
    <n v="2461389"/>
    <s v="BOOST AC"/>
    <n v="800"/>
    <n v="729"/>
    <n v="583200"/>
    <x v="50"/>
    <d v="2022-06-28T00:00:00"/>
    <n v="-8"/>
    <x v="2"/>
    <m/>
    <x v="0"/>
    <x v="0"/>
    <x v="0"/>
    <x v="2"/>
  </r>
  <r>
    <n v="5501181787"/>
    <n v="4335235"/>
    <s v="CENTIME: BRESIL"/>
    <n v="120"/>
    <n v="1056"/>
    <n v="126720"/>
    <x v="35"/>
    <d v="2022-06-28T00:00:00"/>
    <n v="-1"/>
    <x v="3"/>
    <m/>
    <x v="0"/>
    <x v="0"/>
    <x v="0"/>
    <x v="2"/>
  </r>
  <r>
    <n v="4517581645"/>
    <n v="4451121"/>
    <s v="CENTIME : THAILAND"/>
    <n v="80"/>
    <n v="660"/>
    <n v="52800"/>
    <x v="81"/>
    <d v="2022-06-30T00:00:00"/>
    <n v="0"/>
    <x v="3"/>
    <m/>
    <x v="0"/>
    <x v="0"/>
    <x v="0"/>
    <x v="2"/>
  </r>
  <r>
    <n v="4517610196"/>
    <n v="4451121"/>
    <s v="CENTIME : THAILAND"/>
    <n v="20"/>
    <n v="1054"/>
    <n v="21080"/>
    <x v="81"/>
    <d v="2022-06-30T00:00:00"/>
    <n v="0"/>
    <x v="3"/>
    <m/>
    <x v="0"/>
    <x v="0"/>
    <x v="0"/>
    <x v="2"/>
  </r>
  <r>
    <n v="4517919359"/>
    <n v="2989761"/>
    <s v="CENTIME : THAILAND"/>
    <n v="320"/>
    <n v="1141"/>
    <n v="365120"/>
    <x v="81"/>
    <d v="2022-06-30T00:00:00"/>
    <n v="0"/>
    <x v="3"/>
    <m/>
    <x v="0"/>
    <x v="0"/>
    <x v="0"/>
    <x v="2"/>
  </r>
  <r>
    <n v="4518051611"/>
    <n v="2899632"/>
    <s v="CENTIME TCM"/>
    <n v="640"/>
    <n v="1370"/>
    <n v="876800"/>
    <x v="80"/>
    <d v="2022-06-30T00:00:00"/>
    <n v="81"/>
    <x v="0"/>
    <s v="OTHER"/>
    <x v="0"/>
    <x v="0"/>
    <x v="3"/>
    <x v="10"/>
  </r>
  <r>
    <n v="4518053452"/>
    <n v="2899634"/>
    <s v="CENTIME TCM"/>
    <n v="320"/>
    <n v="426"/>
    <n v="136320"/>
    <x v="60"/>
    <d v="2022-06-30T00:00:00"/>
    <n v="11"/>
    <x v="1"/>
    <s v="SUPPLIER"/>
    <x v="3"/>
    <x v="0"/>
    <x v="3"/>
    <x v="9"/>
  </r>
  <r>
    <n v="4518076743"/>
    <n v="2899635"/>
    <s v="CENTIME TCM"/>
    <n v="320"/>
    <n v="795"/>
    <n v="254400"/>
    <x v="35"/>
    <d v="2022-06-30T00:00:00"/>
    <n v="-3"/>
    <x v="2"/>
    <m/>
    <x v="0"/>
    <x v="0"/>
    <x v="0"/>
    <x v="2"/>
  </r>
  <r>
    <n v="4517672666"/>
    <n v="4567352"/>
    <s v="DIMAI MANAGEMENT CO LTD"/>
    <n v="200"/>
    <n v="1176"/>
    <n v="235200"/>
    <x v="45"/>
    <d v="2022-06-30T00:00:00"/>
    <n v="-35"/>
    <x v="2"/>
    <m/>
    <x v="0"/>
    <x v="0"/>
    <x v="0"/>
    <x v="1"/>
  </r>
  <r>
    <n v="4517497407"/>
    <n v="4567352"/>
    <s v="CENTIME TCM"/>
    <n v="1600"/>
    <n v="725"/>
    <n v="1160000"/>
    <x v="63"/>
    <d v="2022-06-30T00:00:00"/>
    <n v="-17"/>
    <x v="2"/>
    <m/>
    <x v="0"/>
    <x v="0"/>
    <x v="0"/>
    <x v="2"/>
  </r>
  <r>
    <n v="4517863324"/>
    <n v="2461389"/>
    <s v="CENTIME TCM"/>
    <n v="1200"/>
    <n v="575"/>
    <n v="690000"/>
    <x v="81"/>
    <d v="2022-06-30T00:00:00"/>
    <n v="0"/>
    <x v="3"/>
    <m/>
    <x v="0"/>
    <x v="0"/>
    <x v="0"/>
    <x v="2"/>
  </r>
  <r>
    <n v="4517446192"/>
    <n v="4327058"/>
    <s v="CENTIME : THAILAND"/>
    <n v="60"/>
    <n v="1245"/>
    <n v="74700"/>
    <x v="81"/>
    <d v="2022-06-30T00:00:00"/>
    <n v="0"/>
    <x v="3"/>
    <m/>
    <x v="0"/>
    <x v="0"/>
    <x v="0"/>
    <x v="2"/>
  </r>
  <r>
    <n v="4517556606"/>
    <n v="2958114"/>
    <s v="CENTIME : THAILAND"/>
    <n v="900"/>
    <n v="735"/>
    <n v="661500"/>
    <x v="81"/>
    <d v="2022-06-30T00:00:00"/>
    <n v="0"/>
    <x v="3"/>
    <m/>
    <x v="0"/>
    <x v="0"/>
    <x v="0"/>
    <x v="2"/>
  </r>
  <r>
    <n v="4518089603"/>
    <n v="4454507"/>
    <s v="CENTIME TCM"/>
    <n v="1890"/>
    <n v="330"/>
    <n v="623700"/>
    <x v="35"/>
    <d v="2022-06-30T00:00:00"/>
    <n v="-3"/>
    <x v="2"/>
    <m/>
    <x v="0"/>
    <x v="0"/>
    <x v="0"/>
    <x v="2"/>
  </r>
  <r>
    <n v="4518048760"/>
    <n v="4287388"/>
    <s v="CENTIME TCM"/>
    <n v="96"/>
    <n v="1317"/>
    <n v="126432"/>
    <x v="35"/>
    <d v="2022-06-30T00:00:00"/>
    <n v="-3"/>
    <x v="2"/>
    <m/>
    <x v="0"/>
    <x v="0"/>
    <x v="0"/>
    <x v="2"/>
  </r>
  <r>
    <n v="4518112658"/>
    <n v="2778106"/>
    <s v="CENTIME : THAILAND"/>
    <n v="60"/>
    <n v="738"/>
    <n v="44280"/>
    <x v="81"/>
    <d v="2022-06-30T00:00:00"/>
    <n v="0"/>
    <x v="3"/>
    <m/>
    <x v="0"/>
    <x v="0"/>
    <x v="0"/>
    <x v="2"/>
  </r>
  <r>
    <n v="4518090287"/>
    <n v="4455281"/>
    <s v="CENTIME TCM"/>
    <n v="900"/>
    <n v="1472"/>
    <n v="1324800"/>
    <x v="59"/>
    <d v="2022-06-30T00:00:00"/>
    <n v="39"/>
    <x v="1"/>
    <s v="SUPPLIER"/>
    <x v="3"/>
    <x v="0"/>
    <x v="3"/>
    <x v="7"/>
  </r>
  <r>
    <n v="4518031376"/>
    <n v="4013297"/>
    <s v="CENTIME TCM"/>
    <n v="105"/>
    <n v="692"/>
    <n v="72660"/>
    <x v="35"/>
    <d v="2022-06-30T00:00:00"/>
    <n v="-3"/>
    <x v="2"/>
    <m/>
    <x v="0"/>
    <x v="0"/>
    <x v="0"/>
    <x v="2"/>
  </r>
  <r>
    <n v="4518073477"/>
    <n v="2487061"/>
    <s v="CENTIME TCM"/>
    <n v="180"/>
    <n v="1101"/>
    <n v="198180"/>
    <x v="35"/>
    <d v="2022-06-30T00:00:00"/>
    <n v="-3"/>
    <x v="2"/>
    <m/>
    <x v="0"/>
    <x v="0"/>
    <x v="0"/>
    <x v="2"/>
  </r>
  <r>
    <n v="4517450178"/>
    <n v="4455281"/>
    <s v="CENTIME CHILI"/>
    <n v="540"/>
    <n v="1041"/>
    <n v="562140"/>
    <x v="51"/>
    <d v="2022-06-30T00:00:00"/>
    <n v="46"/>
    <x v="0"/>
    <s v="OTHER"/>
    <x v="0"/>
    <x v="0"/>
    <x v="3"/>
    <x v="7"/>
  </r>
  <r>
    <n v="4517923182"/>
    <n v="4455281"/>
    <s v="CENTIME : THAILAND"/>
    <n v="360"/>
    <n v="317"/>
    <n v="114120"/>
    <x v="82"/>
    <d v="2022-06-30T00:00:00"/>
    <n v="49"/>
    <x v="0"/>
    <s v="OTHER"/>
    <x v="0"/>
    <x v="0"/>
    <x v="3"/>
    <x v="7"/>
  </r>
  <r>
    <n v="4518094798"/>
    <n v="4455281"/>
    <s v="CENTIME TCM"/>
    <n v="1080"/>
    <n v="444"/>
    <n v="479520"/>
    <x v="59"/>
    <d v="2022-06-30T00:00:00"/>
    <n v="39"/>
    <x v="1"/>
    <s v="SUPPLIER"/>
    <x v="3"/>
    <x v="0"/>
    <x v="3"/>
    <x v="7"/>
  </r>
  <r>
    <n v="4517929129"/>
    <n v="4454507"/>
    <s v="CENTIME : THAILAND"/>
    <n v="270"/>
    <n v="613"/>
    <n v="165510"/>
    <x v="81"/>
    <d v="2022-06-30T00:00:00"/>
    <n v="0"/>
    <x v="3"/>
    <m/>
    <x v="0"/>
    <x v="0"/>
    <x v="0"/>
    <x v="2"/>
  </r>
  <r>
    <n v="4517436403"/>
    <n v="4013297"/>
    <s v="CENTIME : COLOMBIA"/>
    <n v="15"/>
    <n v="855"/>
    <n v="12825"/>
    <x v="81"/>
    <d v="2022-07-01T00:00:00"/>
    <n v="-1"/>
    <x v="3"/>
    <m/>
    <x v="0"/>
    <x v="0"/>
    <x v="0"/>
    <x v="2"/>
  </r>
  <r>
    <n v="4517427513"/>
    <n v="4455281"/>
    <s v="CENTIME : COLOMBIA"/>
    <n v="540"/>
    <n v="683"/>
    <n v="368820"/>
    <x v="51"/>
    <d v="2022-07-01T00:00:00"/>
    <n v="45"/>
    <x v="0"/>
    <s v="OTHER"/>
    <x v="0"/>
    <x v="0"/>
    <x v="3"/>
    <x v="7"/>
  </r>
  <r>
    <n v="4518045076"/>
    <n v="2358612"/>
    <s v="CENTIME TCM"/>
    <n v="5220"/>
    <n v="513"/>
    <n v="2677860"/>
    <x v="65"/>
    <d v="2022-07-02T00:00:00"/>
    <n v="2"/>
    <x v="3"/>
    <m/>
    <x v="0"/>
    <x v="0"/>
    <x v="3"/>
    <x v="9"/>
  </r>
  <r>
    <n v="4516899796"/>
    <n v="4327058"/>
    <s v="CENTIME INDONESIA"/>
    <n v="300"/>
    <n v="741"/>
    <n v="222300"/>
    <x v="83"/>
    <d v="2022-07-03T00:00:00"/>
    <n v="5"/>
    <x v="0"/>
    <s v="OTHER"/>
    <x v="0"/>
    <x v="0"/>
    <x v="3"/>
    <x v="9"/>
  </r>
  <r>
    <n v="4517418302"/>
    <n v="4013297"/>
    <s v="CENTIME MEXICO"/>
    <n v="15"/>
    <n v="1439"/>
    <n v="21585"/>
    <x v="59"/>
    <d v="2022-07-03T00:00:00"/>
    <n v="36"/>
    <x v="1"/>
    <s v="SUPPLIER"/>
    <x v="3"/>
    <x v="0"/>
    <x v="3"/>
    <x v="7"/>
  </r>
  <r>
    <n v="4517487478"/>
    <n v="4455281"/>
    <s v="CENTIME MEXICO"/>
    <n v="180"/>
    <n v="1343"/>
    <n v="241740"/>
    <x v="51"/>
    <d v="2022-07-03T00:00:00"/>
    <n v="43"/>
    <x v="0"/>
    <s v="OTHER"/>
    <x v="0"/>
    <x v="0"/>
    <x v="3"/>
    <x v="7"/>
  </r>
  <r>
    <n v="4517325787"/>
    <n v="4451134"/>
    <s v="BOOST AC"/>
    <n v="48"/>
    <n v="972"/>
    <n v="46656"/>
    <x v="65"/>
    <d v="2022-07-04T00:00:00"/>
    <n v="0"/>
    <x v="3"/>
    <m/>
    <x v="0"/>
    <x v="0"/>
    <x v="3"/>
    <x v="9"/>
  </r>
  <r>
    <n v="4517335384"/>
    <n v="4334436"/>
    <s v="BOOST AC"/>
    <n v="112"/>
    <n v="1174"/>
    <n v="131488"/>
    <x v="65"/>
    <d v="2022-07-04T00:00:00"/>
    <n v="0"/>
    <x v="3"/>
    <m/>
    <x v="0"/>
    <x v="0"/>
    <x v="3"/>
    <x v="9"/>
  </r>
  <r>
    <n v="4517354908"/>
    <n v="2899944"/>
    <s v="BOOST AC"/>
    <n v="48"/>
    <n v="1029"/>
    <n v="49392"/>
    <x v="65"/>
    <d v="2022-07-04T00:00:00"/>
    <n v="0"/>
    <x v="3"/>
    <m/>
    <x v="0"/>
    <x v="0"/>
    <x v="3"/>
    <x v="9"/>
  </r>
  <r>
    <n v="4518052376"/>
    <n v="2899631"/>
    <s v="CENTIME TCM"/>
    <n v="320"/>
    <n v="775"/>
    <n v="248000"/>
    <x v="65"/>
    <d v="2022-07-04T00:00:00"/>
    <n v="0"/>
    <x v="3"/>
    <m/>
    <x v="0"/>
    <x v="0"/>
    <x v="3"/>
    <x v="9"/>
  </r>
  <r>
    <n v="4518062935"/>
    <n v="2899632"/>
    <s v="CENTIME TCM"/>
    <n v="480"/>
    <n v="1488"/>
    <n v="714240"/>
    <x v="80"/>
    <d v="2022-07-04T00:00:00"/>
    <n v="77"/>
    <x v="0"/>
    <s v="OTHER"/>
    <x v="0"/>
    <x v="0"/>
    <x v="3"/>
    <x v="10"/>
  </r>
  <r>
    <n v="4518064587"/>
    <n v="4334436"/>
    <s v="BOOST AC"/>
    <n v="64"/>
    <n v="1126"/>
    <n v="72064"/>
    <x v="65"/>
    <d v="2022-07-04T00:00:00"/>
    <n v="0"/>
    <x v="3"/>
    <m/>
    <x v="0"/>
    <x v="0"/>
    <x v="3"/>
    <x v="9"/>
  </r>
  <r>
    <n v="4518066572"/>
    <n v="4228041"/>
    <s v="BOOST AC"/>
    <n v="90"/>
    <n v="1022"/>
    <n v="91980"/>
    <x v="65"/>
    <d v="2022-07-04T00:00:00"/>
    <n v="0"/>
    <x v="3"/>
    <m/>
    <x v="0"/>
    <x v="0"/>
    <x v="3"/>
    <x v="9"/>
  </r>
  <r>
    <n v="4518083872"/>
    <n v="2899944"/>
    <s v="BOOST AC"/>
    <n v="48"/>
    <n v="728"/>
    <n v="34944"/>
    <x v="65"/>
    <d v="2022-07-04T00:00:00"/>
    <n v="0"/>
    <x v="3"/>
    <m/>
    <x v="0"/>
    <x v="0"/>
    <x v="3"/>
    <x v="9"/>
  </r>
  <r>
    <n v="4517866961"/>
    <n v="2461389"/>
    <s v="CENTIME TCM"/>
    <n v="1400"/>
    <n v="579"/>
    <n v="810600"/>
    <x v="65"/>
    <d v="2022-07-04T00:00:00"/>
    <n v="0"/>
    <x v="3"/>
    <m/>
    <x v="0"/>
    <x v="0"/>
    <x v="3"/>
    <x v="9"/>
  </r>
  <r>
    <n v="4518015374"/>
    <n v="2461389"/>
    <s v="BOOST AC"/>
    <n v="800"/>
    <n v="974"/>
    <n v="779200"/>
    <x v="65"/>
    <d v="2022-07-04T00:00:00"/>
    <n v="0"/>
    <x v="3"/>
    <m/>
    <x v="0"/>
    <x v="0"/>
    <x v="3"/>
    <x v="9"/>
  </r>
  <r>
    <n v="4517817645"/>
    <n v="4013297"/>
    <s v="CENTIME TCM"/>
    <n v="2640"/>
    <n v="1013"/>
    <n v="2674320"/>
    <x v="65"/>
    <d v="2022-07-04T00:00:00"/>
    <n v="0"/>
    <x v="3"/>
    <m/>
    <x v="0"/>
    <x v="0"/>
    <x v="3"/>
    <x v="9"/>
  </r>
  <r>
    <n v="4517382010"/>
    <n v="4333116"/>
    <s v="CENTIME TCM"/>
    <n v="840"/>
    <n v="1074"/>
    <n v="902160"/>
    <x v="65"/>
    <d v="2022-07-04T00:00:00"/>
    <n v="0"/>
    <x v="3"/>
    <m/>
    <x v="0"/>
    <x v="0"/>
    <x v="3"/>
    <x v="9"/>
  </r>
  <r>
    <n v="4518064656"/>
    <n v="4455299"/>
    <s v="CENTIME TCM"/>
    <n v="195"/>
    <n v="1348"/>
    <n v="262860"/>
    <x v="65"/>
    <d v="2022-07-04T00:00:00"/>
    <n v="0"/>
    <x v="3"/>
    <m/>
    <x v="0"/>
    <x v="0"/>
    <x v="3"/>
    <x v="9"/>
  </r>
  <r>
    <n v="4517814335"/>
    <n v="4455298"/>
    <s v="CENTIME TCM"/>
    <n v="2205"/>
    <n v="993"/>
    <n v="2189565"/>
    <x v="35"/>
    <d v="2022-07-04T00:00:00"/>
    <n v="-7"/>
    <x v="2"/>
    <m/>
    <x v="0"/>
    <x v="0"/>
    <x v="0"/>
    <x v="2"/>
  </r>
  <r>
    <n v="4517515560"/>
    <n v="4013305"/>
    <s v="CENTIME TCM"/>
    <n v="48"/>
    <n v="805"/>
    <n v="38640"/>
    <x v="65"/>
    <d v="2022-07-04T00:00:00"/>
    <n v="0"/>
    <x v="3"/>
    <m/>
    <x v="0"/>
    <x v="0"/>
    <x v="3"/>
    <x v="9"/>
  </r>
  <r>
    <n v="4517742272"/>
    <n v="4013297"/>
    <s v="CENTIME TCM"/>
    <n v="3465"/>
    <n v="374"/>
    <n v="1295910"/>
    <x v="65"/>
    <d v="2022-07-04T00:00:00"/>
    <n v="0"/>
    <x v="3"/>
    <m/>
    <x v="0"/>
    <x v="0"/>
    <x v="3"/>
    <x v="9"/>
  </r>
  <r>
    <n v="4517525207"/>
    <n v="2663481"/>
    <s v="DIMAI MANAGEMENT CO LTD"/>
    <n v="135"/>
    <n v="1083"/>
    <n v="146205"/>
    <x v="78"/>
    <d v="2022-07-04T00:00:00"/>
    <n v="3"/>
    <x v="3"/>
    <m/>
    <x v="0"/>
    <x v="0"/>
    <x v="3"/>
    <x v="9"/>
  </r>
  <r>
    <n v="4518066845"/>
    <n v="2487061"/>
    <s v="CENTIME TCM"/>
    <n v="180"/>
    <n v="624"/>
    <n v="112320"/>
    <x v="65"/>
    <d v="2022-07-04T00:00:00"/>
    <n v="0"/>
    <x v="3"/>
    <m/>
    <x v="0"/>
    <x v="0"/>
    <x v="3"/>
    <x v="9"/>
  </r>
  <r>
    <n v="4518079104"/>
    <n v="4455281"/>
    <s v="BOOST AC"/>
    <n v="7920"/>
    <n v="1489"/>
    <n v="11792880"/>
    <x v="71"/>
    <d v="2022-09-08T00:00:00"/>
    <n v="5"/>
    <x v="1"/>
    <s v="SUPPLIER"/>
    <x v="3"/>
    <x v="0"/>
    <x v="3"/>
    <x v="10"/>
  </r>
  <r>
    <n v="4517531953"/>
    <n v="4013297"/>
    <s v="CENTIME TCM"/>
    <n v="105"/>
    <n v="936"/>
    <n v="98280"/>
    <x v="65"/>
    <d v="2022-07-04T00:00:00"/>
    <n v="0"/>
    <x v="3"/>
    <m/>
    <x v="0"/>
    <x v="0"/>
    <x v="3"/>
    <x v="9"/>
  </r>
  <r>
    <n v="4517814337"/>
    <n v="4455298"/>
    <s v="CENTIME TCM"/>
    <n v="1875"/>
    <n v="1157"/>
    <n v="2169375"/>
    <x v="35"/>
    <d v="2022-07-04T00:00:00"/>
    <n v="-7"/>
    <x v="2"/>
    <m/>
    <x v="0"/>
    <x v="0"/>
    <x v="0"/>
    <x v="2"/>
  </r>
  <r>
    <n v="4518064014"/>
    <n v="4455281"/>
    <s v="CENTIME TCM"/>
    <n v="5220"/>
    <n v="442"/>
    <n v="2307240"/>
    <x v="76"/>
    <d v="2022-07-04T00:00:00"/>
    <n v="49"/>
    <x v="0"/>
    <s v="OTHER"/>
    <x v="0"/>
    <x v="0"/>
    <x v="3"/>
    <x v="7"/>
  </r>
  <r>
    <n v="4517532180"/>
    <n v="2778106"/>
    <s v="CENTIME TCM"/>
    <n v="360"/>
    <n v="992"/>
    <n v="357120"/>
    <x v="65"/>
    <d v="2022-07-04T00:00:00"/>
    <n v="0"/>
    <x v="3"/>
    <m/>
    <x v="0"/>
    <x v="0"/>
    <x v="3"/>
    <x v="9"/>
  </r>
  <r>
    <n v="4517817651"/>
    <n v="4013297"/>
    <s v="CENTIME TCM"/>
    <n v="8535"/>
    <n v="603"/>
    <n v="5146605"/>
    <x v="35"/>
    <d v="2022-07-04T00:00:00"/>
    <n v="-7"/>
    <x v="2"/>
    <m/>
    <x v="0"/>
    <x v="0"/>
    <x v="0"/>
    <x v="2"/>
  </r>
  <r>
    <n v="4517710885"/>
    <n v="2487053"/>
    <s v="BOOST AC"/>
    <n v="14850"/>
    <n v="435"/>
    <n v="6459750"/>
    <x v="65"/>
    <d v="2022-07-04T00:00:00"/>
    <n v="0"/>
    <x v="3"/>
    <m/>
    <x v="0"/>
    <x v="0"/>
    <x v="3"/>
    <x v="9"/>
  </r>
  <r>
    <n v="4518127854"/>
    <n v="4013297"/>
    <s v="BOOST AC"/>
    <n v="240"/>
    <n v="1161"/>
    <n v="278640"/>
    <x v="65"/>
    <d v="2022-07-04T00:00:00"/>
    <n v="0"/>
    <x v="3"/>
    <m/>
    <x v="0"/>
    <x v="0"/>
    <x v="3"/>
    <x v="9"/>
  </r>
  <r>
    <n v="4517526247"/>
    <n v="4333116"/>
    <s v="CENTIME TCM"/>
    <n v="63"/>
    <n v="1111"/>
    <n v="69993"/>
    <x v="65"/>
    <d v="2022-07-04T00:00:00"/>
    <n v="0"/>
    <x v="3"/>
    <m/>
    <x v="0"/>
    <x v="0"/>
    <x v="3"/>
    <x v="9"/>
  </r>
  <r>
    <n v="4517358260"/>
    <n v="4013297"/>
    <s v="BOOST AC"/>
    <n v="240"/>
    <n v="546"/>
    <n v="131040"/>
    <x v="65"/>
    <d v="2022-07-04T00:00:00"/>
    <n v="0"/>
    <x v="3"/>
    <m/>
    <x v="0"/>
    <x v="0"/>
    <x v="3"/>
    <x v="9"/>
  </r>
  <r>
    <n v="4517742274"/>
    <n v="4013297"/>
    <s v="CENTIME TCM"/>
    <n v="3270"/>
    <n v="1110"/>
    <n v="3629700"/>
    <x v="65"/>
    <d v="2022-07-04T00:00:00"/>
    <n v="0"/>
    <x v="3"/>
    <m/>
    <x v="0"/>
    <x v="0"/>
    <x v="3"/>
    <x v="9"/>
  </r>
  <r>
    <n v="4518047923"/>
    <n v="2899478"/>
    <s v="CENTIME : BOSTT AMERICA"/>
    <n v="200"/>
    <n v="854"/>
    <n v="170800"/>
    <x v="65"/>
    <d v="2022-07-05T00:00:00"/>
    <n v="-1"/>
    <x v="3"/>
    <m/>
    <x v="0"/>
    <x v="0"/>
    <x v="3"/>
    <x v="9"/>
  </r>
  <r>
    <n v="4518041424"/>
    <n v="2899478"/>
    <s v="CENTIME : BOSTT AMERICA"/>
    <n v="200"/>
    <n v="449"/>
    <n v="89800"/>
    <x v="65"/>
    <d v="2022-07-05T00:00:00"/>
    <n v="-1"/>
    <x v="3"/>
    <m/>
    <x v="0"/>
    <x v="0"/>
    <x v="3"/>
    <x v="9"/>
  </r>
  <r>
    <n v="4517657127"/>
    <n v="2461389"/>
    <s v="CENTIME : BOSTT AMERICA"/>
    <n v="1200"/>
    <n v="482"/>
    <n v="578400"/>
    <x v="65"/>
    <d v="2022-07-05T00:00:00"/>
    <n v="-1"/>
    <x v="3"/>
    <m/>
    <x v="0"/>
    <x v="0"/>
    <x v="3"/>
    <x v="9"/>
  </r>
  <r>
    <n v="4517714115"/>
    <n v="2461389"/>
    <s v="CENTIME : BOSTT AMERICA"/>
    <n v="1000"/>
    <n v="594"/>
    <n v="594000"/>
    <x v="65"/>
    <d v="2022-07-05T00:00:00"/>
    <n v="-1"/>
    <x v="3"/>
    <m/>
    <x v="0"/>
    <x v="0"/>
    <x v="3"/>
    <x v="9"/>
  </r>
  <r>
    <n v="4516789261"/>
    <n v="2779823"/>
    <s v="BOOST AC"/>
    <n v="510"/>
    <n v="525"/>
    <n v="267750"/>
    <x v="65"/>
    <d v="2022-07-05T00:00:00"/>
    <n v="-1"/>
    <x v="3"/>
    <m/>
    <x v="0"/>
    <x v="0"/>
    <x v="3"/>
    <x v="9"/>
  </r>
  <r>
    <n v="4517387279"/>
    <n v="2973362"/>
    <s v="CENTIME : THAILAND"/>
    <n v="15000"/>
    <n v="616"/>
    <n v="9240000"/>
    <x v="78"/>
    <d v="2022-07-06T00:00:00"/>
    <n v="1"/>
    <x v="3"/>
    <m/>
    <x v="0"/>
    <x v="0"/>
    <x v="3"/>
    <x v="9"/>
  </r>
  <r>
    <n v="4516980260"/>
    <n v="2903184"/>
    <s v="CENTIME BOSTT OCEAN INDIEN"/>
    <n v="80"/>
    <n v="430"/>
    <n v="34400"/>
    <x v="84"/>
    <d v="2022-07-07T00:00:00"/>
    <n v="21"/>
    <x v="1"/>
    <s v="SUPPLIER"/>
    <x v="2"/>
    <x v="0"/>
    <x v="3"/>
    <x v="9"/>
  </r>
  <r>
    <n v="4516986824"/>
    <n v="2903189"/>
    <s v="CENTIME BOSTT OCEAN INDIEN"/>
    <n v="90"/>
    <n v="770"/>
    <n v="69300"/>
    <x v="78"/>
    <d v="2022-07-07T00:00:00"/>
    <n v="0"/>
    <x v="3"/>
    <m/>
    <x v="0"/>
    <x v="0"/>
    <x v="3"/>
    <x v="9"/>
  </r>
  <r>
    <n v="4517095796"/>
    <n v="2899475"/>
    <s v="CENTIME BOSTT OCEAN INDIEN"/>
    <n v="200"/>
    <n v="1124"/>
    <n v="224800"/>
    <x v="78"/>
    <d v="2022-07-07T00:00:00"/>
    <n v="0"/>
    <x v="3"/>
    <m/>
    <x v="0"/>
    <x v="0"/>
    <x v="3"/>
    <x v="9"/>
  </r>
  <r>
    <n v="4517102997"/>
    <n v="2899945"/>
    <s v="CENTIME BOSTT OCEAN INDIEN"/>
    <n v="336"/>
    <n v="1330"/>
    <n v="446880"/>
    <x v="78"/>
    <d v="2022-07-07T00:00:00"/>
    <n v="0"/>
    <x v="3"/>
    <m/>
    <x v="0"/>
    <x v="0"/>
    <x v="3"/>
    <x v="9"/>
  </r>
  <r>
    <n v="4517448754"/>
    <n v="4334436"/>
    <s v="CENTIME BOSTT OCEAN INDIEN"/>
    <n v="112"/>
    <n v="926"/>
    <n v="103712"/>
    <x v="78"/>
    <d v="2022-07-07T00:00:00"/>
    <n v="0"/>
    <x v="3"/>
    <m/>
    <x v="0"/>
    <x v="0"/>
    <x v="3"/>
    <x v="9"/>
  </r>
  <r>
    <n v="4518050284"/>
    <n v="2899632"/>
    <s v="CENTIME TCM"/>
    <n v="800"/>
    <n v="389"/>
    <n v="311200"/>
    <x v="80"/>
    <d v="2022-07-07T00:00:00"/>
    <n v="74"/>
    <x v="0"/>
    <s v="OTHER"/>
    <x v="0"/>
    <x v="0"/>
    <x v="3"/>
    <x v="10"/>
  </r>
  <r>
    <n v="4518065781"/>
    <n v="2899634"/>
    <s v="CENTIME TCM"/>
    <n v="320"/>
    <n v="1214"/>
    <n v="388480"/>
    <x v="60"/>
    <d v="2022-07-07T00:00:00"/>
    <n v="4"/>
    <x v="1"/>
    <s v="SUPPLIER"/>
    <x v="3"/>
    <x v="0"/>
    <x v="3"/>
    <x v="9"/>
  </r>
  <r>
    <n v="4517468381"/>
    <n v="4567352"/>
    <s v="CENTIME TCM"/>
    <n v="1200"/>
    <n v="1102"/>
    <n v="1322400"/>
    <x v="50"/>
    <d v="2022-07-07T00:00:00"/>
    <n v="-17"/>
    <x v="2"/>
    <m/>
    <x v="0"/>
    <x v="0"/>
    <x v="0"/>
    <x v="2"/>
  </r>
  <r>
    <n v="4517861381"/>
    <n v="2461389"/>
    <s v="CENTIME TCM"/>
    <n v="1000"/>
    <n v="779"/>
    <n v="779000"/>
    <x v="78"/>
    <d v="2022-07-07T00:00:00"/>
    <n v="0"/>
    <x v="3"/>
    <m/>
    <x v="0"/>
    <x v="0"/>
    <x v="3"/>
    <x v="9"/>
  </r>
  <r>
    <n v="4517598940"/>
    <n v="2758193"/>
    <s v="CENTIME : THAILAND"/>
    <n v="2100"/>
    <n v="494"/>
    <n v="1037400"/>
    <x v="78"/>
    <d v="2022-07-07T00:00:00"/>
    <n v="0"/>
    <x v="3"/>
    <m/>
    <x v="0"/>
    <x v="0"/>
    <x v="3"/>
    <x v="9"/>
  </r>
  <r>
    <n v="4517046729"/>
    <n v="4271870"/>
    <s v="CENTIME BOSTT OCEAN INDIEN"/>
    <n v="28"/>
    <n v="623"/>
    <n v="17444"/>
    <x v="78"/>
    <d v="2022-07-07T00:00:00"/>
    <n v="0"/>
    <x v="3"/>
    <m/>
    <x v="0"/>
    <x v="0"/>
    <x v="3"/>
    <x v="9"/>
  </r>
  <r>
    <n v="4517065392"/>
    <n v="4327106"/>
    <s v="CENTIME BOSTT OCEAN INDIEN"/>
    <n v="201"/>
    <n v="1451"/>
    <n v="291651"/>
    <x v="78"/>
    <d v="2022-07-07T00:00:00"/>
    <n v="0"/>
    <x v="3"/>
    <m/>
    <x v="0"/>
    <x v="0"/>
    <x v="3"/>
    <x v="9"/>
  </r>
  <r>
    <n v="4517103022"/>
    <n v="2958114"/>
    <s v="CENTIME BOSTT OCEAN INDIEN"/>
    <n v="138"/>
    <n v="1201"/>
    <n v="165738"/>
    <x v="78"/>
    <d v="2022-07-07T00:00:00"/>
    <n v="0"/>
    <x v="3"/>
    <m/>
    <x v="0"/>
    <x v="0"/>
    <x v="3"/>
    <x v="9"/>
  </r>
  <r>
    <n v="4518128183"/>
    <n v="2765851"/>
    <s v="DIMAI MANAGEMENT CO LTD"/>
    <n v="320"/>
    <n v="1013"/>
    <n v="324160"/>
    <x v="78"/>
    <d v="2022-07-07T00:00:00"/>
    <n v="0"/>
    <x v="3"/>
    <m/>
    <x v="0"/>
    <x v="0"/>
    <x v="3"/>
    <x v="9"/>
  </r>
  <r>
    <n v="5501238598"/>
    <n v="4333113"/>
    <s v="CENTIME: BRESIL"/>
    <n v="21"/>
    <n v="755"/>
    <n v="15855"/>
    <x v="35"/>
    <d v="2022-07-07T00:00:00"/>
    <n v="-10"/>
    <x v="2"/>
    <m/>
    <x v="0"/>
    <x v="0"/>
    <x v="0"/>
    <x v="2"/>
  </r>
  <r>
    <n v="4518104328"/>
    <n v="4287388"/>
    <s v="CENTIME : INDIA"/>
    <n v="96"/>
    <n v="713"/>
    <n v="68448"/>
    <x v="78"/>
    <d v="2022-07-07T00:00:00"/>
    <n v="0"/>
    <x v="3"/>
    <m/>
    <x v="0"/>
    <x v="0"/>
    <x v="3"/>
    <x v="9"/>
  </r>
  <r>
    <n v="4518069472"/>
    <n v="2765851"/>
    <s v="CENTIME TCM"/>
    <n v="1296"/>
    <n v="1383"/>
    <n v="1792368"/>
    <x v="78"/>
    <d v="2022-07-07T00:00:00"/>
    <n v="0"/>
    <x v="3"/>
    <m/>
    <x v="0"/>
    <x v="0"/>
    <x v="3"/>
    <x v="9"/>
  </r>
  <r>
    <n v="4518056682"/>
    <n v="4287388"/>
    <s v="CENTIME TCM"/>
    <n v="96"/>
    <n v="992"/>
    <n v="95232"/>
    <x v="78"/>
    <d v="2022-07-07T00:00:00"/>
    <n v="0"/>
    <x v="3"/>
    <m/>
    <x v="0"/>
    <x v="0"/>
    <x v="3"/>
    <x v="9"/>
  </r>
  <r>
    <n v="4516978113"/>
    <n v="2765851"/>
    <s v="CENTIME BOSTT OCEAN INDIEN"/>
    <n v="112"/>
    <n v="677"/>
    <n v="75824"/>
    <x v="78"/>
    <d v="2022-07-07T00:00:00"/>
    <n v="0"/>
    <x v="3"/>
    <m/>
    <x v="0"/>
    <x v="0"/>
    <x v="3"/>
    <x v="9"/>
  </r>
  <r>
    <n v="4517374326"/>
    <n v="2752324"/>
    <s v="CENTIME BOSTT OCEAN INDIEN"/>
    <n v="24"/>
    <n v="921"/>
    <n v="22104"/>
    <x v="75"/>
    <d v="2022-11-10T00:00:00"/>
    <n v="0"/>
    <x v="3"/>
    <m/>
    <x v="0"/>
    <x v="0"/>
    <x v="2"/>
    <x v="8"/>
  </r>
  <r>
    <n v="4518105813"/>
    <n v="4455280"/>
    <s v="CENTIME : INDIA"/>
    <n v="1530"/>
    <n v="586"/>
    <n v="896580"/>
    <x v="78"/>
    <d v="2022-07-07T00:00:00"/>
    <n v="0"/>
    <x v="3"/>
    <m/>
    <x v="0"/>
    <x v="0"/>
    <x v="3"/>
    <x v="9"/>
  </r>
  <r>
    <n v="4517188442"/>
    <n v="2779823"/>
    <s v="CENTIME BOSTT OCEAN INDIEN"/>
    <n v="1560"/>
    <n v="1444"/>
    <n v="2252640"/>
    <x v="78"/>
    <d v="2022-07-07T00:00:00"/>
    <n v="0"/>
    <x v="3"/>
    <m/>
    <x v="0"/>
    <x v="0"/>
    <x v="3"/>
    <x v="9"/>
  </r>
  <r>
    <n v="4517424126"/>
    <n v="4455281"/>
    <s v="CENTIME CHILI"/>
    <n v="540"/>
    <n v="1430"/>
    <n v="772200"/>
    <x v="51"/>
    <d v="2022-07-07T00:00:00"/>
    <n v="39"/>
    <x v="0"/>
    <s v="OTHER"/>
    <x v="0"/>
    <x v="0"/>
    <x v="3"/>
    <x v="7"/>
  </r>
  <r>
    <n v="4517025409"/>
    <n v="2165271"/>
    <s v="BOOST AC"/>
    <n v="48"/>
    <n v="462"/>
    <n v="22176"/>
    <x v="65"/>
    <d v="2022-07-08T00:00:00"/>
    <n v="-4"/>
    <x v="2"/>
    <m/>
    <x v="0"/>
    <x v="0"/>
    <x v="3"/>
    <x v="9"/>
  </r>
  <r>
    <n v="4517096031"/>
    <n v="2165271"/>
    <s v="BOOST AC"/>
    <n v="144"/>
    <n v="1119"/>
    <n v="161136"/>
    <x v="65"/>
    <d v="2022-07-08T00:00:00"/>
    <n v="-4"/>
    <x v="2"/>
    <m/>
    <x v="0"/>
    <x v="0"/>
    <x v="3"/>
    <x v="9"/>
  </r>
  <r>
    <n v="4517154407"/>
    <n v="2165271"/>
    <s v="BOOST AC"/>
    <n v="240"/>
    <n v="1194"/>
    <n v="286560"/>
    <x v="65"/>
    <d v="2022-07-08T00:00:00"/>
    <n v="-4"/>
    <x v="2"/>
    <m/>
    <x v="0"/>
    <x v="0"/>
    <x v="3"/>
    <x v="9"/>
  </r>
  <r>
    <n v="4517198444"/>
    <n v="2165271"/>
    <s v="BOOST AC"/>
    <n v="288"/>
    <n v="515"/>
    <n v="148320"/>
    <x v="65"/>
    <d v="2022-07-08T00:00:00"/>
    <n v="-4"/>
    <x v="2"/>
    <m/>
    <x v="0"/>
    <x v="0"/>
    <x v="3"/>
    <x v="9"/>
  </r>
  <r>
    <n v="4517452762"/>
    <n v="4455281"/>
    <s v="CENTIME : COLOMBIA"/>
    <n v="540"/>
    <n v="1184"/>
    <n v="639360"/>
    <x v="51"/>
    <d v="2022-07-08T00:00:00"/>
    <n v="38"/>
    <x v="0"/>
    <s v="OTHER"/>
    <x v="0"/>
    <x v="0"/>
    <x v="3"/>
    <x v="7"/>
  </r>
  <r>
    <n v="4517431028"/>
    <n v="4013297"/>
    <s v="CENTIME : COLOMBIA"/>
    <n v="135"/>
    <n v="1317"/>
    <n v="177795"/>
    <x v="78"/>
    <d v="2022-07-08T00:00:00"/>
    <n v="-1"/>
    <x v="3"/>
    <m/>
    <x v="0"/>
    <x v="0"/>
    <x v="3"/>
    <x v="9"/>
  </r>
  <r>
    <n v="4517498568"/>
    <n v="4455281"/>
    <s v="CENTIME MEXICO"/>
    <n v="270"/>
    <n v="636"/>
    <n v="171720"/>
    <x v="51"/>
    <d v="2022-07-10T00:00:00"/>
    <n v="36"/>
    <x v="0"/>
    <s v="OTHER"/>
    <x v="0"/>
    <x v="0"/>
    <x v="3"/>
    <x v="7"/>
  </r>
  <r>
    <n v="4517432177"/>
    <n v="4013297"/>
    <s v="CENTIME MEXICO"/>
    <n v="90"/>
    <n v="521"/>
    <n v="46890"/>
    <x v="59"/>
    <d v="2022-07-10T00:00:00"/>
    <n v="29"/>
    <x v="0"/>
    <s v="OTHER"/>
    <x v="0"/>
    <x v="0"/>
    <x v="3"/>
    <x v="7"/>
  </r>
  <r>
    <n v="4517524960"/>
    <n v="2899478"/>
    <s v="CENTIME TCM"/>
    <n v="100"/>
    <n v="1474"/>
    <n v="147400"/>
    <x v="60"/>
    <d v="2022-07-11T00:00:00"/>
    <n v="0"/>
    <x v="3"/>
    <m/>
    <x v="0"/>
    <x v="0"/>
    <x v="3"/>
    <x v="9"/>
  </r>
  <r>
    <n v="5501247646"/>
    <n v="2899945"/>
    <s v="CENTIME: BRESIL"/>
    <n v="48"/>
    <n v="466"/>
    <n v="22368"/>
    <x v="60"/>
    <d v="2022-07-11T00:00:00"/>
    <n v="0"/>
    <x v="3"/>
    <m/>
    <x v="0"/>
    <x v="0"/>
    <x v="3"/>
    <x v="9"/>
  </r>
  <r>
    <n v="4518091858"/>
    <n v="2899632"/>
    <s v="CENTIME TCM"/>
    <n v="800"/>
    <n v="491"/>
    <n v="392800"/>
    <x v="80"/>
    <d v="2022-07-11T00:00:00"/>
    <n v="70"/>
    <x v="0"/>
    <s v="OTHER"/>
    <x v="0"/>
    <x v="0"/>
    <x v="3"/>
    <x v="10"/>
  </r>
  <r>
    <n v="4517869722"/>
    <n v="2461389"/>
    <s v="CENTIME TCM"/>
    <n v="1200"/>
    <n v="520"/>
    <n v="624000"/>
    <x v="60"/>
    <d v="2022-07-11T00:00:00"/>
    <n v="0"/>
    <x v="3"/>
    <m/>
    <x v="0"/>
    <x v="0"/>
    <x v="3"/>
    <x v="9"/>
  </r>
  <r>
    <n v="4518059646"/>
    <n v="2467687"/>
    <s v="CENTIME TCM"/>
    <n v="155"/>
    <n v="572"/>
    <n v="88660"/>
    <x v="60"/>
    <d v="2022-07-11T00:00:00"/>
    <n v="0"/>
    <x v="3"/>
    <m/>
    <x v="0"/>
    <x v="0"/>
    <x v="3"/>
    <x v="9"/>
  </r>
  <r>
    <n v="4517504372"/>
    <n v="4455298"/>
    <s v="CENTIME TCM"/>
    <n v="15"/>
    <n v="1000"/>
    <n v="15000"/>
    <x v="60"/>
    <d v="2022-07-11T00:00:00"/>
    <n v="0"/>
    <x v="3"/>
    <m/>
    <x v="0"/>
    <x v="0"/>
    <x v="3"/>
    <x v="9"/>
  </r>
  <r>
    <n v="4517817679"/>
    <n v="2487053"/>
    <s v="CENTIME TCM"/>
    <n v="3420"/>
    <n v="647"/>
    <n v="2212740"/>
    <x v="60"/>
    <d v="2022-07-11T00:00:00"/>
    <n v="0"/>
    <x v="3"/>
    <m/>
    <x v="0"/>
    <x v="0"/>
    <x v="3"/>
    <x v="9"/>
  </r>
  <r>
    <n v="4518092803"/>
    <n v="2765851"/>
    <s v="CENTIME TCM"/>
    <n v="1152"/>
    <n v="1299"/>
    <n v="1496448"/>
    <x v="60"/>
    <d v="2022-07-11T00:00:00"/>
    <n v="0"/>
    <x v="3"/>
    <m/>
    <x v="0"/>
    <x v="0"/>
    <x v="3"/>
    <x v="9"/>
  </r>
  <r>
    <n v="4518101967"/>
    <n v="4455281"/>
    <s v="CENTIME TCM"/>
    <n v="180"/>
    <n v="1156"/>
    <n v="208080"/>
    <x v="51"/>
    <d v="2022-07-11T00:00:00"/>
    <n v="35"/>
    <x v="0"/>
    <s v="OTHER"/>
    <x v="0"/>
    <x v="0"/>
    <x v="3"/>
    <x v="7"/>
  </r>
  <r>
    <n v="4517439177"/>
    <n v="2044651"/>
    <s v="CENTIME TCM"/>
    <n v="108000"/>
    <n v="1131"/>
    <n v="122148000"/>
    <x v="50"/>
    <d v="2022-07-11T00:00:00"/>
    <n v="-21"/>
    <x v="2"/>
    <m/>
    <x v="0"/>
    <x v="0"/>
    <x v="0"/>
    <x v="2"/>
  </r>
  <r>
    <n v="4517536905"/>
    <n v="2778106"/>
    <s v="CENTIME TCM"/>
    <n v="240"/>
    <n v="860"/>
    <n v="206400"/>
    <x v="60"/>
    <d v="2022-07-11T00:00:00"/>
    <n v="0"/>
    <x v="3"/>
    <m/>
    <x v="0"/>
    <x v="0"/>
    <x v="3"/>
    <x v="9"/>
  </r>
  <r>
    <n v="4517510922"/>
    <n v="4333116"/>
    <s v="CENTIME TCM"/>
    <n v="336"/>
    <n v="560"/>
    <n v="188160"/>
    <x v="60"/>
    <d v="2022-07-11T00:00:00"/>
    <n v="0"/>
    <x v="3"/>
    <m/>
    <x v="0"/>
    <x v="0"/>
    <x v="3"/>
    <x v="9"/>
  </r>
  <r>
    <n v="4517710890"/>
    <n v="2487053"/>
    <s v="CENTIME TCM"/>
    <n v="9000"/>
    <n v="1397"/>
    <n v="12573000"/>
    <x v="60"/>
    <d v="2022-07-11T00:00:00"/>
    <n v="0"/>
    <x v="3"/>
    <m/>
    <x v="0"/>
    <x v="0"/>
    <x v="3"/>
    <x v="9"/>
  </r>
  <r>
    <n v="5501183727"/>
    <n v="4335235"/>
    <s v="CENTIME: BRESIL"/>
    <n v="120"/>
    <n v="518"/>
    <n v="62160"/>
    <x v="60"/>
    <d v="2022-07-12T00:00:00"/>
    <n v="-1"/>
    <x v="3"/>
    <m/>
    <x v="0"/>
    <x v="0"/>
    <x v="3"/>
    <x v="9"/>
  </r>
  <r>
    <n v="5501183248"/>
    <n v="4454507"/>
    <s v="CENTIME: BRESIL"/>
    <n v="1320"/>
    <n v="797"/>
    <n v="1052040"/>
    <x v="60"/>
    <d v="2022-07-12T00:00:00"/>
    <n v="-1"/>
    <x v="3"/>
    <m/>
    <x v="0"/>
    <x v="0"/>
    <x v="3"/>
    <x v="9"/>
  </r>
  <r>
    <n v="4517872326"/>
    <n v="2899632"/>
    <s v="CENTIME : THAILAND"/>
    <n v="160"/>
    <n v="885"/>
    <n v="141600"/>
    <x v="85"/>
    <d v="2022-07-14T00:00:00"/>
    <n v="63"/>
    <x v="0"/>
    <s v="OTHER"/>
    <x v="0"/>
    <x v="0"/>
    <x v="3"/>
    <x v="10"/>
  </r>
  <r>
    <n v="4518085521"/>
    <n v="2899632"/>
    <s v="CENTIME TCM"/>
    <n v="480"/>
    <n v="945"/>
    <n v="453600"/>
    <x v="80"/>
    <d v="2022-07-14T00:00:00"/>
    <n v="67"/>
    <x v="0"/>
    <s v="OTHER"/>
    <x v="0"/>
    <x v="0"/>
    <x v="3"/>
    <x v="10"/>
  </r>
  <r>
    <n v="4517496867"/>
    <n v="4567352"/>
    <s v="CENTIME TCM"/>
    <n v="1400"/>
    <n v="608"/>
    <n v="851200"/>
    <x v="35"/>
    <d v="2022-07-14T00:00:00"/>
    <n v="-17"/>
    <x v="2"/>
    <m/>
    <x v="0"/>
    <x v="0"/>
    <x v="0"/>
    <x v="2"/>
  </r>
  <r>
    <n v="4517889938"/>
    <n v="2487053"/>
    <s v="CENTIME : THAILAND"/>
    <n v="360"/>
    <n v="719"/>
    <n v="258840"/>
    <x v="86"/>
    <d v="2022-07-14T00:00:00"/>
    <n v="0"/>
    <x v="3"/>
    <m/>
    <x v="0"/>
    <x v="0"/>
    <x v="3"/>
    <x v="9"/>
  </r>
  <r>
    <n v="4518067614"/>
    <n v="2765851"/>
    <s v="CENTIME TCM"/>
    <n v="832"/>
    <n v="1461"/>
    <n v="1215552"/>
    <x v="86"/>
    <d v="2022-07-14T00:00:00"/>
    <n v="0"/>
    <x v="3"/>
    <m/>
    <x v="0"/>
    <x v="0"/>
    <x v="3"/>
    <x v="9"/>
  </r>
  <r>
    <n v="4518148540"/>
    <n v="4013297"/>
    <s v="CENTIME INDONESIA"/>
    <n v="30"/>
    <n v="1481"/>
    <n v="44430"/>
    <x v="51"/>
    <d v="2022-07-11T00:00:00"/>
    <n v="35"/>
    <x v="1"/>
    <s v="SUPPLIER"/>
    <x v="3"/>
    <x v="0"/>
    <x v="3"/>
    <x v="7"/>
  </r>
  <r>
    <n v="4517476227"/>
    <n v="4455281"/>
    <s v="CENTIME MEXICO"/>
    <n v="270"/>
    <n v="1306"/>
    <n v="352620"/>
    <x v="51"/>
    <d v="2022-07-17T00:00:00"/>
    <n v="29"/>
    <x v="0"/>
    <s v="OTHER"/>
    <x v="0"/>
    <x v="0"/>
    <x v="3"/>
    <x v="7"/>
  </r>
  <r>
    <n v="4518064918"/>
    <n v="880447"/>
    <s v="CENTIME CANADA"/>
    <n v="810"/>
    <n v="333"/>
    <n v="269730"/>
    <x v="60"/>
    <d v="2022-07-18T00:00:00"/>
    <n v="-7"/>
    <x v="2"/>
    <m/>
    <x v="0"/>
    <x v="0"/>
    <x v="3"/>
    <x v="9"/>
  </r>
  <r>
    <n v="4518064922"/>
    <n v="880447"/>
    <s v="CENTIME CANADA"/>
    <n v="810"/>
    <n v="1094"/>
    <n v="886140"/>
    <x v="60"/>
    <d v="2022-07-18T00:00:00"/>
    <n v="-7"/>
    <x v="2"/>
    <m/>
    <x v="0"/>
    <x v="0"/>
    <x v="3"/>
    <x v="9"/>
  </r>
  <r>
    <n v="4518066342"/>
    <n v="4228041"/>
    <s v="BOOST AC"/>
    <n v="90"/>
    <n v="1396"/>
    <n v="125640"/>
    <x v="69"/>
    <d v="2022-07-18T00:00:00"/>
    <n v="0"/>
    <x v="3"/>
    <m/>
    <x v="0"/>
    <x v="0"/>
    <x v="3"/>
    <x v="9"/>
  </r>
  <r>
    <n v="4518079452"/>
    <n v="4334436"/>
    <s v="BOOST AC"/>
    <n v="80"/>
    <n v="445"/>
    <n v="35600"/>
    <x v="69"/>
    <d v="2022-07-18T00:00:00"/>
    <n v="0"/>
    <x v="3"/>
    <m/>
    <x v="0"/>
    <x v="0"/>
    <x v="3"/>
    <x v="9"/>
  </r>
  <r>
    <n v="4518088753"/>
    <n v="2899478"/>
    <s v="BOOST AC"/>
    <n v="100"/>
    <n v="1312"/>
    <n v="131200"/>
    <x v="69"/>
    <d v="2022-07-18T00:00:00"/>
    <n v="0"/>
    <x v="3"/>
    <m/>
    <x v="0"/>
    <x v="0"/>
    <x v="3"/>
    <x v="9"/>
  </r>
  <r>
    <n v="4518087983"/>
    <n v="2899944"/>
    <s v="BOOST AC"/>
    <n v="96"/>
    <n v="1238"/>
    <n v="118848"/>
    <x v="69"/>
    <d v="2022-07-18T00:00:00"/>
    <n v="0"/>
    <x v="3"/>
    <m/>
    <x v="0"/>
    <x v="0"/>
    <x v="3"/>
    <x v="9"/>
  </r>
  <r>
    <n v="4517525064"/>
    <n v="2923262"/>
    <s v="CENTIME : BOSTT EMEA"/>
    <n v="2030"/>
    <n v="482"/>
    <n v="978460"/>
    <x v="69"/>
    <d v="2022-07-18T00:00:00"/>
    <n v="0"/>
    <x v="3"/>
    <m/>
    <x v="0"/>
    <x v="0"/>
    <x v="3"/>
    <x v="9"/>
  </r>
  <r>
    <n v="4518012985"/>
    <n v="2461389"/>
    <s v="BOOST AC"/>
    <n v="200"/>
    <n v="347"/>
    <n v="69400"/>
    <x v="69"/>
    <d v="2022-07-18T00:00:00"/>
    <n v="0"/>
    <x v="3"/>
    <m/>
    <x v="0"/>
    <x v="0"/>
    <x v="3"/>
    <x v="9"/>
  </r>
  <r>
    <n v="4518062302"/>
    <n v="2467687"/>
    <s v="CENTIME TCM"/>
    <n v="115"/>
    <n v="478"/>
    <n v="54970"/>
    <x v="69"/>
    <d v="2022-07-18T00:00:00"/>
    <n v="0"/>
    <x v="3"/>
    <m/>
    <x v="0"/>
    <x v="0"/>
    <x v="3"/>
    <x v="9"/>
  </r>
  <r>
    <n v="4517817677"/>
    <n v="2487053"/>
    <s v="BOOST AC"/>
    <n v="3600"/>
    <n v="1055"/>
    <n v="3798000"/>
    <x v="69"/>
    <d v="2022-07-18T00:00:00"/>
    <n v="0"/>
    <x v="3"/>
    <m/>
    <x v="0"/>
    <x v="0"/>
    <x v="3"/>
    <x v="9"/>
  </r>
  <r>
    <n v="4517439291"/>
    <n v="2044651"/>
    <s v="CENTIME TCM"/>
    <n v="108000"/>
    <n v="571"/>
    <n v="61668000"/>
    <x v="35"/>
    <d v="2022-07-18T00:00:00"/>
    <n v="-21"/>
    <x v="2"/>
    <m/>
    <x v="0"/>
    <x v="0"/>
    <x v="0"/>
    <x v="2"/>
  </r>
  <r>
    <n v="4517658462"/>
    <n v="4333113"/>
    <s v="CENTIME : TURQUIE"/>
    <n v="357"/>
    <n v="618"/>
    <n v="220626"/>
    <x v="59"/>
    <d v="2022-07-18T00:00:00"/>
    <n v="21"/>
    <x v="0"/>
    <s v="OTHER"/>
    <x v="0"/>
    <x v="0"/>
    <x v="3"/>
    <x v="7"/>
  </r>
  <r>
    <n v="4517742269"/>
    <n v="4455298"/>
    <s v="CENTIME TCM"/>
    <n v="4920"/>
    <n v="635"/>
    <n v="3124200"/>
    <x v="69"/>
    <d v="2022-07-18T00:00:00"/>
    <n v="0"/>
    <x v="3"/>
    <m/>
    <x v="0"/>
    <x v="0"/>
    <x v="3"/>
    <x v="9"/>
  </r>
  <r>
    <n v="4517523485"/>
    <n v="2663481"/>
    <s v="DIMAI MANAGEMENT CO LTD"/>
    <n v="180"/>
    <n v="791"/>
    <n v="142380"/>
    <x v="87"/>
    <d v="2022-09-22T00:00:00"/>
    <n v="0"/>
    <x v="3"/>
    <m/>
    <x v="0"/>
    <x v="0"/>
    <x v="3"/>
    <x v="10"/>
  </r>
  <r>
    <n v="4517484516"/>
    <n v="4465338"/>
    <s v="BOOST AC"/>
    <n v="72300"/>
    <n v="1120"/>
    <n v="80976000"/>
    <x v="69"/>
    <d v="2022-07-20T00:00:00"/>
    <n v="-2"/>
    <x v="3"/>
    <s v="SUPPLIER"/>
    <x v="3"/>
    <x v="0"/>
    <x v="3"/>
    <x v="9"/>
  </r>
  <r>
    <n v="4517516629"/>
    <n v="4455298"/>
    <s v="CENTIME TCM"/>
    <n v="75"/>
    <n v="1297"/>
    <n v="97275"/>
    <x v="69"/>
    <d v="2022-07-18T00:00:00"/>
    <n v="0"/>
    <x v="3"/>
    <m/>
    <x v="0"/>
    <x v="0"/>
    <x v="3"/>
    <x v="9"/>
  </r>
  <r>
    <n v="4517710884"/>
    <n v="2487053"/>
    <s v="CENTIME TCM"/>
    <n v="21060"/>
    <n v="1303"/>
    <n v="27441180"/>
    <x v="69"/>
    <d v="2022-07-18T00:00:00"/>
    <n v="0"/>
    <x v="3"/>
    <m/>
    <x v="0"/>
    <x v="0"/>
    <x v="3"/>
    <x v="9"/>
  </r>
  <r>
    <n v="4518086780"/>
    <n v="4455281"/>
    <s v="BOOST AC"/>
    <n v="7920"/>
    <n v="701"/>
    <n v="5551920"/>
    <x v="71"/>
    <d v="2022-07-18T00:00:00"/>
    <n v="57"/>
    <x v="0"/>
    <s v="OTHER"/>
    <x v="0"/>
    <x v="0"/>
    <x v="3"/>
    <x v="10"/>
  </r>
  <r>
    <n v="4518124366"/>
    <n v="2765851"/>
    <s v="CENTIME TCM"/>
    <n v="432"/>
    <n v="1233"/>
    <n v="532656"/>
    <x v="69"/>
    <d v="2022-07-18T00:00:00"/>
    <n v="0"/>
    <x v="3"/>
    <m/>
    <x v="0"/>
    <x v="0"/>
    <x v="3"/>
    <x v="9"/>
  </r>
  <r>
    <n v="4517604635"/>
    <n v="4333114"/>
    <s v="CENTIME : TURQUIE"/>
    <n v="756"/>
    <n v="646"/>
    <n v="488376"/>
    <x v="69"/>
    <d v="2022-07-18T00:00:00"/>
    <n v="0"/>
    <x v="3"/>
    <m/>
    <x v="0"/>
    <x v="0"/>
    <x v="3"/>
    <x v="9"/>
  </r>
  <r>
    <n v="4518155482"/>
    <n v="4013297"/>
    <s v="CENTIME INDONESIA"/>
    <n v="165"/>
    <n v="931"/>
    <n v="153615"/>
    <x v="51"/>
    <d v="2022-07-11T00:00:00"/>
    <n v="35"/>
    <x v="1"/>
    <s v="SUPPLIER"/>
    <x v="3"/>
    <x v="0"/>
    <x v="3"/>
    <x v="7"/>
  </r>
  <r>
    <n v="4517519420"/>
    <n v="4013297"/>
    <s v="CENTIME TCM"/>
    <n v="105"/>
    <n v="1459"/>
    <n v="153195"/>
    <x v="69"/>
    <d v="2022-07-18T00:00:00"/>
    <n v="0"/>
    <x v="3"/>
    <m/>
    <x v="0"/>
    <x v="0"/>
    <x v="3"/>
    <x v="9"/>
  </r>
  <r>
    <n v="4517817680"/>
    <n v="2487053"/>
    <s v="BOOST AC"/>
    <n v="2340"/>
    <n v="1206"/>
    <n v="2822040"/>
    <x v="69"/>
    <d v="2022-07-18T00:00:00"/>
    <n v="0"/>
    <x v="3"/>
    <m/>
    <x v="0"/>
    <x v="0"/>
    <x v="3"/>
    <x v="9"/>
  </r>
  <r>
    <n v="4517532995"/>
    <n v="4333116"/>
    <s v="CENTIME TCM"/>
    <n v="294"/>
    <n v="706"/>
    <n v="207564"/>
    <x v="69"/>
    <d v="2022-07-18T00:00:00"/>
    <n v="0"/>
    <x v="3"/>
    <m/>
    <x v="0"/>
    <x v="0"/>
    <x v="3"/>
    <x v="9"/>
  </r>
  <r>
    <n v="4518119280"/>
    <n v="4455299"/>
    <s v="CENTIME TCM"/>
    <n v="180"/>
    <n v="1445"/>
    <n v="260100"/>
    <x v="69"/>
    <d v="2022-07-18T00:00:00"/>
    <n v="0"/>
    <x v="3"/>
    <m/>
    <x v="0"/>
    <x v="0"/>
    <x v="3"/>
    <x v="9"/>
  </r>
  <r>
    <n v="4517651889"/>
    <n v="2461389"/>
    <s v="CENTIME : BOSTT AMERICA"/>
    <n v="1200"/>
    <n v="1055"/>
    <n v="1266000"/>
    <x v="69"/>
    <d v="2022-07-19T00:00:00"/>
    <n v="-1"/>
    <x v="3"/>
    <m/>
    <x v="0"/>
    <x v="0"/>
    <x v="3"/>
    <x v="9"/>
  </r>
  <r>
    <n v="4516817727"/>
    <n v="2779823"/>
    <s v="BOOST AC"/>
    <n v="570"/>
    <n v="808"/>
    <n v="460560"/>
    <x v="69"/>
    <d v="2022-07-19T00:00:00"/>
    <n v="-1"/>
    <x v="3"/>
    <m/>
    <x v="0"/>
    <x v="0"/>
    <x v="3"/>
    <x v="9"/>
  </r>
  <r>
    <n v="4517923675"/>
    <n v="2899631"/>
    <s v="CENTIME : THAILAND"/>
    <n v="320"/>
    <n v="1223"/>
    <n v="391360"/>
    <x v="88"/>
    <d v="2022-07-21T00:00:00"/>
    <n v="0"/>
    <x v="3"/>
    <m/>
    <x v="0"/>
    <x v="0"/>
    <x v="3"/>
    <x v="9"/>
  </r>
  <r>
    <n v="4517930593"/>
    <n v="4454507"/>
    <s v="CENTIME : THAILAND"/>
    <n v="270"/>
    <n v="314"/>
    <n v="84780"/>
    <x v="82"/>
    <d v="2022-07-21T00:00:00"/>
    <n v="28"/>
    <x v="1"/>
    <s v="SUPPLIER"/>
    <x v="3"/>
    <x v="0"/>
    <x v="3"/>
    <x v="7"/>
  </r>
  <r>
    <n v="4518124099"/>
    <n v="2765851"/>
    <s v="CENTIME TCM"/>
    <n v="1312"/>
    <n v="970"/>
    <n v="1272640"/>
    <x v="88"/>
    <d v="2022-07-21T00:00:00"/>
    <n v="0"/>
    <x v="3"/>
    <m/>
    <x v="0"/>
    <x v="0"/>
    <x v="3"/>
    <x v="9"/>
  </r>
  <r>
    <n v="4518123084"/>
    <n v="4287388"/>
    <s v="CENTIME TCM"/>
    <n v="96"/>
    <n v="1023"/>
    <n v="98208"/>
    <x v="88"/>
    <d v="2022-07-21T00:00:00"/>
    <n v="0"/>
    <x v="3"/>
    <m/>
    <x v="0"/>
    <x v="0"/>
    <x v="3"/>
    <x v="9"/>
  </r>
  <r>
    <n v="4517513381"/>
    <n v="2899478"/>
    <s v="CENTIME TCM"/>
    <n v="100"/>
    <n v="591"/>
    <n v="59100"/>
    <x v="89"/>
    <d v="2022-07-25T00:00:00"/>
    <n v="0"/>
    <x v="3"/>
    <m/>
    <x v="0"/>
    <x v="0"/>
    <x v="3"/>
    <x v="9"/>
  </r>
  <r>
    <n v="4518039386"/>
    <n v="880447"/>
    <s v="CENTIME TCM"/>
    <n v="150"/>
    <n v="493"/>
    <n v="73950"/>
    <x v="89"/>
    <d v="2022-07-25T00:00:00"/>
    <n v="0"/>
    <x v="3"/>
    <m/>
    <x v="0"/>
    <x v="0"/>
    <x v="3"/>
    <x v="9"/>
  </r>
  <r>
    <n v="4518053887"/>
    <n v="2467687"/>
    <s v="CENTIME TCM"/>
    <n v="120"/>
    <n v="531"/>
    <n v="63720"/>
    <x v="89"/>
    <d v="2022-07-25T00:00:00"/>
    <n v="0"/>
    <x v="3"/>
    <m/>
    <x v="0"/>
    <x v="0"/>
    <x v="3"/>
    <x v="9"/>
  </r>
  <r>
    <n v="4517507272"/>
    <n v="2663481"/>
    <s v="DIMAI MANAGEMENT CO LTD"/>
    <n v="120"/>
    <n v="605"/>
    <n v="72600"/>
    <x v="90"/>
    <d v="2022-09-29T00:00:00"/>
    <n v="0"/>
    <x v="3"/>
    <m/>
    <x v="0"/>
    <x v="0"/>
    <x v="3"/>
    <x v="10"/>
  </r>
  <r>
    <n v="4517533168"/>
    <n v="4333116"/>
    <s v="CENTIME TCM"/>
    <n v="231"/>
    <n v="802"/>
    <n v="185262"/>
    <x v="89"/>
    <d v="2022-07-25T00:00:00"/>
    <n v="0"/>
    <x v="3"/>
    <m/>
    <x v="0"/>
    <x v="0"/>
    <x v="3"/>
    <x v="9"/>
  </r>
  <r>
    <n v="4517742270"/>
    <n v="4455298"/>
    <s v="CENTIME TCM"/>
    <n v="9555"/>
    <n v="951"/>
    <n v="9086805"/>
    <x v="91"/>
    <d v="2022-10-31T00:00:00"/>
    <n v="0"/>
    <x v="3"/>
    <m/>
    <x v="0"/>
    <x v="0"/>
    <x v="2"/>
    <x v="11"/>
  </r>
  <r>
    <n v="4517817678"/>
    <n v="2487053"/>
    <s v="CENTIME TCM"/>
    <n v="4320"/>
    <n v="383"/>
    <n v="1654560"/>
    <x v="89"/>
    <d v="2022-07-25T00:00:00"/>
    <n v="0"/>
    <x v="3"/>
    <m/>
    <x v="0"/>
    <x v="0"/>
    <x v="3"/>
    <x v="9"/>
  </r>
  <r>
    <n v="4517528610"/>
    <n v="2778106"/>
    <s v="CENTIME TCM"/>
    <n v="108"/>
    <n v="1386"/>
    <n v="149688"/>
    <x v="89"/>
    <d v="2022-07-25T00:00:00"/>
    <n v="0"/>
    <x v="3"/>
    <m/>
    <x v="0"/>
    <x v="0"/>
    <x v="3"/>
    <x v="9"/>
  </r>
  <r>
    <n v="4517743937"/>
    <n v="4013297"/>
    <s v="CENTIME TCM"/>
    <n v="22155"/>
    <n v="302"/>
    <n v="6690810"/>
    <x v="89"/>
    <d v="2022-07-25T00:00:00"/>
    <n v="0"/>
    <x v="3"/>
    <m/>
    <x v="0"/>
    <x v="0"/>
    <x v="3"/>
    <x v="9"/>
  </r>
  <r>
    <n v="4517435448"/>
    <n v="4013297"/>
    <s v="CENTIME MEXICO"/>
    <n v="75"/>
    <n v="414"/>
    <n v="31050"/>
    <x v="59"/>
    <d v="2022-07-17T00:00:00"/>
    <n v="22"/>
    <x v="0"/>
    <s v="OTHER"/>
    <x v="0"/>
    <x v="0"/>
    <x v="3"/>
    <x v="7"/>
  </r>
  <r>
    <n v="4516975644"/>
    <n v="2903184"/>
    <s v="CENTIME BOSTT OCEAN INDIEN"/>
    <n v="140"/>
    <n v="1375"/>
    <n v="192500"/>
    <x v="84"/>
    <d v="2022-07-28T00:00:00"/>
    <n v="0"/>
    <x v="3"/>
    <m/>
    <x v="0"/>
    <x v="0"/>
    <x v="3"/>
    <x v="9"/>
  </r>
  <r>
    <n v="4516975978"/>
    <n v="2903189"/>
    <s v="CENTIME BOSTT OCEAN INDIEN"/>
    <n v="150"/>
    <n v="565"/>
    <n v="84750"/>
    <x v="84"/>
    <d v="2022-07-28T00:00:00"/>
    <n v="0"/>
    <x v="3"/>
    <m/>
    <x v="0"/>
    <x v="0"/>
    <x v="3"/>
    <x v="9"/>
  </r>
  <r>
    <n v="4517183885"/>
    <n v="2903183"/>
    <s v="CENTIME BOSTT OCEAN INDIEN"/>
    <n v="20"/>
    <n v="955"/>
    <n v="19100"/>
    <x v="84"/>
    <d v="2022-07-28T00:00:00"/>
    <n v="0"/>
    <x v="3"/>
    <m/>
    <x v="0"/>
    <x v="0"/>
    <x v="3"/>
    <x v="9"/>
  </r>
  <r>
    <n v="4517049056"/>
    <n v="4271870"/>
    <s v="CENTIME BOSTT OCEAN INDIEN"/>
    <n v="52"/>
    <n v="970"/>
    <n v="50440"/>
    <x v="84"/>
    <d v="2022-07-28T00:00:00"/>
    <n v="0"/>
    <x v="3"/>
    <m/>
    <x v="0"/>
    <x v="0"/>
    <x v="3"/>
    <x v="9"/>
  </r>
  <r>
    <n v="4517049137"/>
    <n v="2752324"/>
    <s v="CENTIME BOSTT OCEAN INDIEN"/>
    <n v="84"/>
    <n v="589"/>
    <n v="49476"/>
    <x v="84"/>
    <d v="2022-07-28T00:00:00"/>
    <n v="0"/>
    <x v="3"/>
    <m/>
    <x v="0"/>
    <x v="0"/>
    <x v="3"/>
    <x v="9"/>
  </r>
  <r>
    <n v="4516974011"/>
    <n v="2765851"/>
    <s v="CENTIME BOSTT OCEAN INDIEN"/>
    <n v="80"/>
    <n v="1473"/>
    <n v="117840"/>
    <x v="84"/>
    <d v="2022-07-28T00:00:00"/>
    <n v="0"/>
    <x v="3"/>
    <m/>
    <x v="0"/>
    <x v="0"/>
    <x v="3"/>
    <x v="9"/>
  </r>
  <r>
    <n v="4517185024"/>
    <n v="2779823"/>
    <s v="CENTIME BOSTT OCEAN INDIEN"/>
    <n v="2250"/>
    <n v="594"/>
    <n v="1336500"/>
    <x v="84"/>
    <d v="2022-07-28T00:00:00"/>
    <n v="0"/>
    <x v="3"/>
    <m/>
    <x v="0"/>
    <x v="0"/>
    <x v="3"/>
    <x v="9"/>
  </r>
  <r>
    <n v="4517743936"/>
    <n v="4013297"/>
    <s v="CENTIME TCM"/>
    <n v="8625"/>
    <n v="1275"/>
    <n v="10996875"/>
    <x v="69"/>
    <d v="2022-07-18T00:00:00"/>
    <n v="0"/>
    <x v="3"/>
    <m/>
    <x v="0"/>
    <x v="0"/>
    <x v="3"/>
    <x v="9"/>
  </r>
  <r>
    <n v="4517453937"/>
    <n v="4333114"/>
    <s v="CENTIME BOSTT OCEAN INDIEN"/>
    <n v="504"/>
    <n v="483"/>
    <n v="243432"/>
    <x v="84"/>
    <d v="2022-07-28T00:00:00"/>
    <n v="0"/>
    <x v="3"/>
    <m/>
    <x v="0"/>
    <x v="0"/>
    <x v="3"/>
    <x v="9"/>
  </r>
  <r>
    <n v="5501239669"/>
    <n v="2899945"/>
    <s v="CENTIME: BRESIL"/>
    <n v="48"/>
    <n v="1111"/>
    <n v="53328"/>
    <x v="92"/>
    <d v="2022-08-01T00:00:00"/>
    <n v="0"/>
    <x v="3"/>
    <m/>
    <x v="0"/>
    <x v="0"/>
    <x v="3"/>
    <x v="7"/>
  </r>
  <r>
    <n v="4518040089"/>
    <n v="880447"/>
    <s v="CENTIME TCM"/>
    <n v="1290"/>
    <n v="300"/>
    <n v="387000"/>
    <x v="92"/>
    <d v="2022-08-01T00:00:00"/>
    <n v="0"/>
    <x v="3"/>
    <m/>
    <x v="0"/>
    <x v="0"/>
    <x v="3"/>
    <x v="7"/>
  </r>
  <r>
    <n v="4518083079"/>
    <n v="4334436"/>
    <s v="BOOST AC"/>
    <n v="96"/>
    <n v="1443"/>
    <n v="138528"/>
    <x v="92"/>
    <d v="2022-08-01T00:00:00"/>
    <n v="0"/>
    <x v="3"/>
    <m/>
    <x v="0"/>
    <x v="0"/>
    <x v="3"/>
    <x v="7"/>
  </r>
  <r>
    <n v="4518087707"/>
    <n v="4228041"/>
    <s v="BOOST AC"/>
    <n v="120"/>
    <n v="1486"/>
    <n v="178320"/>
    <x v="92"/>
    <d v="2022-08-01T00:00:00"/>
    <n v="0"/>
    <x v="3"/>
    <m/>
    <x v="0"/>
    <x v="0"/>
    <x v="3"/>
    <x v="7"/>
  </r>
  <r>
    <n v="4518089836"/>
    <n v="2899944"/>
    <s v="BOOST AC"/>
    <n v="48"/>
    <n v="1474"/>
    <n v="70752"/>
    <x v="92"/>
    <d v="2022-08-01T00:00:00"/>
    <n v="0"/>
    <x v="3"/>
    <m/>
    <x v="0"/>
    <x v="0"/>
    <x v="3"/>
    <x v="7"/>
  </r>
  <r>
    <n v="4518063143"/>
    <n v="2467687"/>
    <s v="CENTIME TCM"/>
    <n v="135"/>
    <n v="860"/>
    <n v="116100"/>
    <x v="92"/>
    <d v="2022-08-01T00:00:00"/>
    <n v="0"/>
    <x v="3"/>
    <m/>
    <x v="0"/>
    <x v="0"/>
    <x v="3"/>
    <x v="7"/>
  </r>
  <r>
    <n v="4517368831"/>
    <n v="2044651"/>
    <s v="CENTIME TCM"/>
    <n v="108000"/>
    <n v="1254"/>
    <n v="135432000"/>
    <x v="60"/>
    <d v="2022-08-01T00:00:00"/>
    <n v="-21"/>
    <x v="2"/>
    <m/>
    <x v="0"/>
    <x v="0"/>
    <x v="3"/>
    <x v="9"/>
  </r>
  <r>
    <n v="4517488542"/>
    <n v="4013297"/>
    <s v="CENTIME TCM"/>
    <n v="45"/>
    <n v="324"/>
    <n v="14580"/>
    <x v="89"/>
    <d v="2022-07-25T00:00:00"/>
    <n v="0"/>
    <x v="3"/>
    <m/>
    <x v="0"/>
    <x v="0"/>
    <x v="3"/>
    <x v="9"/>
  </r>
  <r>
    <n v="4517742280"/>
    <n v="2487053"/>
    <s v="CENTIME TCM"/>
    <n v="1800"/>
    <n v="423"/>
    <n v="761400"/>
    <x v="92"/>
    <d v="2022-08-01T00:00:00"/>
    <n v="0"/>
    <x v="3"/>
    <m/>
    <x v="0"/>
    <x v="0"/>
    <x v="3"/>
    <x v="7"/>
  </r>
  <r>
    <n v="4518086054"/>
    <n v="4455281"/>
    <s v="BOOST AC"/>
    <n v="7740"/>
    <n v="380"/>
    <n v="2941200"/>
    <x v="93"/>
    <d v="2022-11-25T00:00:00"/>
    <n v="-4"/>
    <x v="2"/>
    <s v="CUSTOMER"/>
    <x v="0"/>
    <x v="0"/>
    <x v="2"/>
    <x v="8"/>
  </r>
  <r>
    <n v="4517742276"/>
    <n v="2487053"/>
    <s v="BOOST AC"/>
    <n v="3150"/>
    <n v="1031"/>
    <n v="3247650"/>
    <x v="84"/>
    <d v="2022-08-01T00:00:00"/>
    <n v="-4"/>
    <x v="2"/>
    <m/>
    <x v="0"/>
    <x v="0"/>
    <x v="3"/>
    <x v="9"/>
  </r>
  <r>
    <n v="4517814336"/>
    <n v="4455298"/>
    <s v="CENTIME TCM"/>
    <n v="945"/>
    <n v="1333"/>
    <n v="1259685"/>
    <x v="94"/>
    <d v="2022-12-11T00:00:00"/>
    <n v="1"/>
    <x v="3"/>
    <m/>
    <x v="0"/>
    <x v="0"/>
    <x v="2"/>
    <x v="4"/>
  </r>
  <r>
    <n v="4518042142"/>
    <n v="880447"/>
    <s v="CENTIME TCM"/>
    <n v="180"/>
    <n v="672"/>
    <n v="120960"/>
    <x v="92"/>
    <d v="2022-08-02T00:00:00"/>
    <n v="-1"/>
    <x v="3"/>
    <m/>
    <x v="0"/>
    <x v="0"/>
    <x v="3"/>
    <x v="7"/>
  </r>
  <r>
    <n v="4516822483"/>
    <n v="2779823"/>
    <s v="BOOST AC"/>
    <n v="570"/>
    <n v="1151"/>
    <n v="656070"/>
    <x v="92"/>
    <d v="2022-08-02T00:00:00"/>
    <n v="-1"/>
    <x v="3"/>
    <m/>
    <x v="0"/>
    <x v="0"/>
    <x v="3"/>
    <x v="7"/>
  </r>
  <r>
    <n v="4517607766"/>
    <n v="4334436"/>
    <s v="CENTIME : THAILAND"/>
    <n v="48"/>
    <n v="1022"/>
    <n v="49056"/>
    <x v="70"/>
    <d v="2022-08-04T00:00:00"/>
    <n v="0"/>
    <x v="3"/>
    <m/>
    <x v="0"/>
    <x v="0"/>
    <x v="3"/>
    <x v="7"/>
  </r>
  <r>
    <n v="4517607767"/>
    <n v="4334436"/>
    <s v="CENTIME : THAILAND"/>
    <n v="32"/>
    <n v="332"/>
    <n v="10624"/>
    <x v="70"/>
    <d v="2022-08-04T00:00:00"/>
    <n v="0"/>
    <x v="3"/>
    <m/>
    <x v="0"/>
    <x v="0"/>
    <x v="3"/>
    <x v="7"/>
  </r>
  <r>
    <n v="4517607768"/>
    <n v="4334436"/>
    <s v="CENTIME : THAILAND"/>
    <n v="32"/>
    <n v="596"/>
    <n v="19072"/>
    <x v="70"/>
    <d v="2022-08-04T00:00:00"/>
    <n v="0"/>
    <x v="3"/>
    <m/>
    <x v="0"/>
    <x v="0"/>
    <x v="3"/>
    <x v="7"/>
  </r>
  <r>
    <n v="4517607770"/>
    <n v="4334436"/>
    <s v="CENTIME : THAILAND"/>
    <n v="32"/>
    <n v="813"/>
    <n v="26016"/>
    <x v="70"/>
    <d v="2022-08-04T00:00:00"/>
    <n v="0"/>
    <x v="3"/>
    <m/>
    <x v="0"/>
    <x v="0"/>
    <x v="3"/>
    <x v="7"/>
  </r>
  <r>
    <n v="4517607771"/>
    <n v="4334436"/>
    <s v="CENTIME : THAILAND"/>
    <n v="64"/>
    <n v="496"/>
    <n v="31744"/>
    <x v="70"/>
    <d v="2022-08-04T00:00:00"/>
    <n v="0"/>
    <x v="3"/>
    <m/>
    <x v="0"/>
    <x v="0"/>
    <x v="3"/>
    <x v="7"/>
  </r>
  <r>
    <n v="4517607773"/>
    <n v="4334436"/>
    <s v="CENTIME : THAILAND"/>
    <n v="96"/>
    <n v="1232"/>
    <n v="118272"/>
    <x v="70"/>
    <d v="2022-08-04T00:00:00"/>
    <n v="0"/>
    <x v="3"/>
    <m/>
    <x v="0"/>
    <x v="0"/>
    <x v="3"/>
    <x v="7"/>
  </r>
  <r>
    <n v="4517613793"/>
    <n v="4334436"/>
    <s v="CENTIME : THAILAND"/>
    <n v="32"/>
    <n v="381"/>
    <n v="12192"/>
    <x v="70"/>
    <d v="2022-08-04T00:00:00"/>
    <n v="0"/>
    <x v="3"/>
    <m/>
    <x v="0"/>
    <x v="0"/>
    <x v="3"/>
    <x v="7"/>
  </r>
  <r>
    <n v="4517810068"/>
    <n v="4454507"/>
    <s v="BOOST AC"/>
    <n v="10530"/>
    <n v="519"/>
    <n v="5465070"/>
    <x v="79"/>
    <d v="2022-08-29T00:00:00"/>
    <n v="0"/>
    <x v="3"/>
    <s v="SUPPLIER"/>
    <x v="2"/>
    <x v="0"/>
    <x v="3"/>
    <x v="7"/>
  </r>
  <r>
    <n v="4518039592"/>
    <n v="880447"/>
    <s v="CENTIME : TURQUIE"/>
    <n v="90"/>
    <n v="1363"/>
    <n v="122670"/>
    <x v="59"/>
    <d v="2022-08-08T00:00:00"/>
    <n v="0"/>
    <x v="3"/>
    <m/>
    <x v="0"/>
    <x v="0"/>
    <x v="3"/>
    <x v="7"/>
  </r>
  <r>
    <n v="4518039393"/>
    <n v="880447"/>
    <s v="CENTIME TCM"/>
    <n v="1770"/>
    <n v="315"/>
    <n v="557550"/>
    <x v="59"/>
    <d v="2022-08-08T00:00:00"/>
    <n v="0"/>
    <x v="3"/>
    <m/>
    <x v="0"/>
    <x v="0"/>
    <x v="3"/>
    <x v="7"/>
  </r>
  <r>
    <n v="4518040085"/>
    <n v="880447"/>
    <s v="CENTIME TCM"/>
    <n v="240"/>
    <n v="927"/>
    <n v="222480"/>
    <x v="59"/>
    <d v="2022-08-08T00:00:00"/>
    <n v="0"/>
    <x v="3"/>
    <m/>
    <x v="0"/>
    <x v="0"/>
    <x v="3"/>
    <x v="7"/>
  </r>
  <r>
    <n v="4518059051"/>
    <n v="880447"/>
    <s v="CENTIME: RUSSIE"/>
    <n v="60"/>
    <n v="822"/>
    <n v="49320"/>
    <x v="59"/>
    <d v="2022-08-08T00:00:00"/>
    <n v="0"/>
    <x v="3"/>
    <m/>
    <x v="0"/>
    <x v="0"/>
    <x v="3"/>
    <x v="7"/>
  </r>
  <r>
    <n v="4518038255"/>
    <n v="2467687"/>
    <s v="CENTIME TCM"/>
    <n v="125"/>
    <n v="1078"/>
    <n v="134750"/>
    <x v="59"/>
    <d v="2022-08-08T00:00:00"/>
    <n v="0"/>
    <x v="3"/>
    <m/>
    <x v="0"/>
    <x v="0"/>
    <x v="3"/>
    <x v="7"/>
  </r>
  <r>
    <n v="4517817653"/>
    <n v="4455298"/>
    <s v="CENTIME TCM"/>
    <n v="2310"/>
    <n v="1000"/>
    <n v="2310000"/>
    <x v="94"/>
    <d v="2022-12-11T00:00:00"/>
    <n v="1"/>
    <x v="3"/>
    <m/>
    <x v="0"/>
    <x v="0"/>
    <x v="2"/>
    <x v="4"/>
  </r>
  <r>
    <n v="4517484517"/>
    <n v="4465338"/>
    <s v="BOOST AC"/>
    <n v="100200"/>
    <n v="979"/>
    <n v="98095800"/>
    <x v="95"/>
    <d v="2022-09-26T00:00:00"/>
    <n v="0"/>
    <x v="3"/>
    <m/>
    <x v="0"/>
    <x v="0"/>
    <x v="3"/>
    <x v="10"/>
  </r>
  <r>
    <n v="4517612154"/>
    <n v="4333114"/>
    <s v="CENTIME : TURQUIE"/>
    <n v="819"/>
    <n v="714"/>
    <n v="584766"/>
    <x v="59"/>
    <d v="2022-08-08T00:00:00"/>
    <n v="0"/>
    <x v="3"/>
    <m/>
    <x v="0"/>
    <x v="0"/>
    <x v="3"/>
    <x v="7"/>
  </r>
  <r>
    <n v="4517669249"/>
    <n v="4333113"/>
    <s v="CENTIME : TURQUIE"/>
    <n v="378"/>
    <n v="533"/>
    <n v="201474"/>
    <x v="59"/>
    <d v="2022-08-08T00:00:00"/>
    <n v="0"/>
    <x v="3"/>
    <m/>
    <x v="0"/>
    <x v="0"/>
    <x v="3"/>
    <x v="7"/>
  </r>
  <r>
    <n v="4517710879"/>
    <n v="2487053"/>
    <s v="CENTIME TCM"/>
    <n v="3780"/>
    <n v="403"/>
    <n v="1523340"/>
    <x v="59"/>
    <d v="2022-08-08T00:00:00"/>
    <n v="0"/>
    <x v="3"/>
    <m/>
    <x v="0"/>
    <x v="0"/>
    <x v="3"/>
    <x v="7"/>
  </r>
  <r>
    <n v="4517587860"/>
    <n v="2467687"/>
    <s v="CENTIME : THAILAND"/>
    <n v="1080"/>
    <n v="814"/>
    <n v="879120"/>
    <x v="88"/>
    <d v="2022-08-11T00:00:00"/>
    <n v="-21"/>
    <x v="2"/>
    <m/>
    <x v="0"/>
    <x v="0"/>
    <x v="3"/>
    <x v="9"/>
  </r>
  <r>
    <n v="4518125505"/>
    <n v="2487053"/>
    <s v="CENTIME : THAILAND"/>
    <n v="360"/>
    <n v="539"/>
    <n v="194040"/>
    <x v="96"/>
    <d v="2022-08-11T00:00:00"/>
    <n v="0"/>
    <x v="3"/>
    <m/>
    <x v="0"/>
    <x v="0"/>
    <x v="3"/>
    <x v="7"/>
  </r>
  <r>
    <n v="4516674250"/>
    <n v="2370764"/>
    <s v="BOOST AC"/>
    <n v="219000"/>
    <n v="846"/>
    <n v="185274000"/>
    <x v="92"/>
    <d v="2022-08-11T00:00:00"/>
    <n v="-10"/>
    <x v="2"/>
    <m/>
    <x v="0"/>
    <x v="0"/>
    <x v="3"/>
    <x v="7"/>
  </r>
  <r>
    <n v="4517572898"/>
    <n v="4327058"/>
    <s v="CENTIME INDONESIA"/>
    <n v="100"/>
    <n v="468"/>
    <n v="46800"/>
    <x v="97"/>
    <d v="2022-08-12T00:00:00"/>
    <n v="0"/>
    <x v="3"/>
    <m/>
    <x v="0"/>
    <x v="0"/>
    <x v="3"/>
    <x v="7"/>
  </r>
  <r>
    <n v="4518042154"/>
    <n v="880447"/>
    <s v="CENTIME TCM"/>
    <n v="2310"/>
    <n v="658"/>
    <n v="1519980"/>
    <x v="51"/>
    <d v="2022-08-15T00:00:00"/>
    <n v="0"/>
    <x v="3"/>
    <m/>
    <x v="0"/>
    <x v="0"/>
    <x v="3"/>
    <x v="7"/>
  </r>
  <r>
    <n v="4518067125"/>
    <n v="880447"/>
    <s v="CENTIME: RUSSIE"/>
    <n v="90"/>
    <n v="1158"/>
    <n v="104220"/>
    <x v="51"/>
    <d v="2022-08-15T00:00:00"/>
    <n v="0"/>
    <x v="3"/>
    <m/>
    <x v="0"/>
    <x v="0"/>
    <x v="3"/>
    <x v="7"/>
  </r>
  <r>
    <n v="4518064919"/>
    <n v="880447"/>
    <s v="CENTIME CANADA"/>
    <n v="1080"/>
    <n v="552"/>
    <n v="596160"/>
    <x v="59"/>
    <d v="2022-08-15T00:00:00"/>
    <n v="-7"/>
    <x v="2"/>
    <m/>
    <x v="0"/>
    <x v="0"/>
    <x v="3"/>
    <x v="7"/>
  </r>
  <r>
    <n v="4518064921"/>
    <n v="880447"/>
    <s v="CENTIME CANADA"/>
    <n v="1620"/>
    <n v="372"/>
    <n v="602640"/>
    <x v="59"/>
    <d v="2022-08-15T00:00:00"/>
    <n v="-7"/>
    <x v="2"/>
    <m/>
    <x v="0"/>
    <x v="0"/>
    <x v="3"/>
    <x v="7"/>
  </r>
  <r>
    <n v="4518076806"/>
    <n v="4451134"/>
    <s v="BOOST AC"/>
    <n v="8"/>
    <n v="305"/>
    <n v="2440"/>
    <x v="51"/>
    <d v="2022-08-15T00:00:00"/>
    <n v="0"/>
    <x v="3"/>
    <m/>
    <x v="0"/>
    <x v="0"/>
    <x v="3"/>
    <x v="7"/>
  </r>
  <r>
    <n v="4518081446"/>
    <n v="4334436"/>
    <s v="BOOST AC"/>
    <n v="80"/>
    <n v="1047"/>
    <n v="83760"/>
    <x v="51"/>
    <d v="2022-08-15T00:00:00"/>
    <n v="0"/>
    <x v="3"/>
    <m/>
    <x v="0"/>
    <x v="0"/>
    <x v="3"/>
    <x v="7"/>
  </r>
  <r>
    <n v="4518082611"/>
    <n v="4228041"/>
    <s v="BOOST AC"/>
    <n v="90"/>
    <n v="573"/>
    <n v="51570"/>
    <x v="51"/>
    <d v="2022-08-15T00:00:00"/>
    <n v="0"/>
    <x v="3"/>
    <m/>
    <x v="0"/>
    <x v="0"/>
    <x v="3"/>
    <x v="7"/>
  </r>
  <r>
    <n v="4518084273"/>
    <n v="2899478"/>
    <s v="BOOST AC"/>
    <n v="100"/>
    <n v="857"/>
    <n v="85700"/>
    <x v="51"/>
    <d v="2022-08-15T00:00:00"/>
    <n v="0"/>
    <x v="3"/>
    <m/>
    <x v="0"/>
    <x v="0"/>
    <x v="3"/>
    <x v="7"/>
  </r>
  <r>
    <n v="4518086515"/>
    <n v="2899944"/>
    <s v="BOOST AC"/>
    <n v="48"/>
    <n v="476"/>
    <n v="22848"/>
    <x v="51"/>
    <d v="2022-08-15T00:00:00"/>
    <n v="0"/>
    <x v="3"/>
    <m/>
    <x v="0"/>
    <x v="0"/>
    <x v="3"/>
    <x v="7"/>
  </r>
  <r>
    <n v="4518061477"/>
    <n v="2467687"/>
    <s v="CENTIME TCM"/>
    <n v="90"/>
    <n v="592"/>
    <n v="53280"/>
    <x v="51"/>
    <d v="2022-08-15T00:00:00"/>
    <n v="0"/>
    <x v="3"/>
    <m/>
    <x v="0"/>
    <x v="0"/>
    <x v="3"/>
    <x v="7"/>
  </r>
  <r>
    <n v="4518088693"/>
    <n v="4455281"/>
    <s v="BOOST AC"/>
    <n v="8280"/>
    <n v="657"/>
    <n v="5439960"/>
    <x v="98"/>
    <d v="2022-12-30T00:00:00"/>
    <n v="-11"/>
    <x v="2"/>
    <s v="CUSTOMER"/>
    <x v="0"/>
    <x v="0"/>
    <x v="2"/>
    <x v="4"/>
  </r>
  <r>
    <n v="4518078395"/>
    <n v="4013297"/>
    <s v="CENTIME : COLOMBIA"/>
    <n v="225"/>
    <n v="932"/>
    <n v="209700"/>
    <x v="84"/>
    <d v="2022-07-28T00:00:00"/>
    <n v="0"/>
    <x v="3"/>
    <m/>
    <x v="0"/>
    <x v="0"/>
    <x v="3"/>
    <x v="9"/>
  </r>
  <r>
    <n v="4518042004"/>
    <n v="880447"/>
    <s v="CENTIME TCM"/>
    <n v="360"/>
    <n v="849"/>
    <n v="305640"/>
    <x v="51"/>
    <d v="2022-08-16T00:00:00"/>
    <n v="-1"/>
    <x v="3"/>
    <m/>
    <x v="0"/>
    <x v="0"/>
    <x v="3"/>
    <x v="7"/>
  </r>
  <r>
    <n v="4517034918"/>
    <n v="2461389"/>
    <s v="BOOST AC"/>
    <n v="400"/>
    <n v="1409"/>
    <n v="563600"/>
    <x v="51"/>
    <d v="2022-08-16T00:00:00"/>
    <n v="-1"/>
    <x v="3"/>
    <m/>
    <x v="0"/>
    <x v="0"/>
    <x v="3"/>
    <x v="7"/>
  </r>
  <r>
    <n v="4516807049"/>
    <n v="2779823"/>
    <s v="BOOST AC"/>
    <n v="300"/>
    <n v="549"/>
    <n v="164700"/>
    <x v="51"/>
    <d v="2022-08-16T00:00:00"/>
    <n v="-1"/>
    <x v="3"/>
    <m/>
    <x v="0"/>
    <x v="0"/>
    <x v="3"/>
    <x v="7"/>
  </r>
  <r>
    <n v="4516977893"/>
    <n v="2903189"/>
    <s v="CENTIME BOSTT OCEAN INDIEN"/>
    <n v="60"/>
    <n v="1031"/>
    <n v="61860"/>
    <x v="82"/>
    <d v="2022-08-18T00:00:00"/>
    <n v="0"/>
    <x v="3"/>
    <m/>
    <x v="0"/>
    <x v="0"/>
    <x v="3"/>
    <x v="7"/>
  </r>
  <r>
    <n v="4516978406"/>
    <n v="2903184"/>
    <s v="CENTIME BOSTT OCEAN INDIEN"/>
    <n v="60"/>
    <n v="377"/>
    <n v="22620"/>
    <x v="82"/>
    <d v="2022-08-18T00:00:00"/>
    <n v="0"/>
    <x v="3"/>
    <m/>
    <x v="0"/>
    <x v="0"/>
    <x v="3"/>
    <x v="7"/>
  </r>
  <r>
    <n v="4517103348"/>
    <n v="2899475"/>
    <s v="CENTIME BOSTT OCEAN INDIEN"/>
    <n v="100"/>
    <n v="1035"/>
    <n v="103500"/>
    <x v="82"/>
    <d v="2022-08-18T00:00:00"/>
    <n v="0"/>
    <x v="3"/>
    <m/>
    <x v="0"/>
    <x v="0"/>
    <x v="3"/>
    <x v="7"/>
  </r>
  <r>
    <n v="4517193214"/>
    <n v="2903183"/>
    <s v="CENTIME BOSTT OCEAN INDIEN"/>
    <n v="20"/>
    <n v="948"/>
    <n v="18960"/>
    <x v="82"/>
    <d v="2022-08-18T00:00:00"/>
    <n v="0"/>
    <x v="3"/>
    <m/>
    <x v="0"/>
    <x v="0"/>
    <x v="3"/>
    <x v="7"/>
  </r>
  <r>
    <n v="4517928435"/>
    <n v="2899632"/>
    <s v="CENTIME : THAILAND"/>
    <n v="160"/>
    <n v="885"/>
    <n v="141600"/>
    <x v="87"/>
    <d v="2022-08-18T00:00:00"/>
    <n v="35"/>
    <x v="0"/>
    <s v="OTHER"/>
    <x v="0"/>
    <x v="0"/>
    <x v="3"/>
    <x v="10"/>
  </r>
  <r>
    <n v="4517048681"/>
    <n v="4271870"/>
    <s v="CENTIME BOSTT OCEAN INDIEN"/>
    <n v="32"/>
    <n v="1277"/>
    <n v="40864"/>
    <x v="82"/>
    <d v="2022-08-18T00:00:00"/>
    <n v="0"/>
    <x v="3"/>
    <m/>
    <x v="0"/>
    <x v="0"/>
    <x v="3"/>
    <x v="7"/>
  </r>
  <r>
    <n v="4517049255"/>
    <n v="2752324"/>
    <s v="CENTIME BOSTT OCEAN INDIEN"/>
    <n v="54"/>
    <n v="330"/>
    <n v="17820"/>
    <x v="82"/>
    <d v="2022-08-18T00:00:00"/>
    <n v="0"/>
    <x v="3"/>
    <m/>
    <x v="0"/>
    <x v="0"/>
    <x v="3"/>
    <x v="7"/>
  </r>
  <r>
    <n v="4517103351"/>
    <n v="2958114"/>
    <s v="CENTIME BOSTT OCEAN INDIEN"/>
    <n v="84"/>
    <n v="430"/>
    <n v="36120"/>
    <x v="82"/>
    <d v="2022-08-18T00:00:00"/>
    <n v="0"/>
    <x v="3"/>
    <m/>
    <x v="0"/>
    <x v="0"/>
    <x v="3"/>
    <x v="7"/>
  </r>
  <r>
    <n v="4517235728"/>
    <n v="2958114"/>
    <s v="CENTIME BOSTT OCEAN INDIEN"/>
    <n v="6"/>
    <n v="706"/>
    <n v="4236"/>
    <x v="82"/>
    <d v="2022-08-18T00:00:00"/>
    <n v="0"/>
    <x v="3"/>
    <m/>
    <x v="0"/>
    <x v="0"/>
    <x v="3"/>
    <x v="7"/>
  </r>
  <r>
    <n v="4517378913"/>
    <n v="2752324"/>
    <s v="CENTIME BOSTT OCEAN INDIEN"/>
    <n v="12"/>
    <n v="819"/>
    <n v="9828"/>
    <x v="82"/>
    <d v="2022-08-18T00:00:00"/>
    <n v="0"/>
    <x v="3"/>
    <m/>
    <x v="0"/>
    <x v="0"/>
    <x v="3"/>
    <x v="7"/>
  </r>
  <r>
    <n v="4517927453"/>
    <n v="4455281"/>
    <s v="CENTIME : THAILAND"/>
    <n v="360"/>
    <n v="414"/>
    <n v="149040"/>
    <x v="82"/>
    <d v="2022-08-18T00:00:00"/>
    <n v="0"/>
    <x v="3"/>
    <m/>
    <x v="0"/>
    <x v="0"/>
    <x v="3"/>
    <x v="7"/>
  </r>
  <r>
    <n v="4517339768"/>
    <n v="2044651"/>
    <s v="CENTIME TCM"/>
    <n v="108000"/>
    <n v="1194"/>
    <n v="128952000"/>
    <x v="92"/>
    <d v="2022-08-18T00:00:00"/>
    <n v="-17"/>
    <x v="2"/>
    <m/>
    <x v="0"/>
    <x v="0"/>
    <x v="3"/>
    <x v="7"/>
  </r>
  <r>
    <n v="4517194566"/>
    <n v="2779823"/>
    <s v="CENTIME BOSTT OCEAN INDIEN"/>
    <n v="2220"/>
    <n v="1290"/>
    <n v="2863800"/>
    <x v="82"/>
    <d v="2022-08-18T00:00:00"/>
    <n v="0"/>
    <x v="3"/>
    <m/>
    <x v="0"/>
    <x v="0"/>
    <x v="3"/>
    <x v="7"/>
  </r>
  <r>
    <n v="4516977030"/>
    <n v="2765851"/>
    <s v="CENTIME BOSTT OCEAN INDIEN"/>
    <n v="128"/>
    <n v="1218"/>
    <n v="155904"/>
    <x v="82"/>
    <d v="2022-08-18T00:00:00"/>
    <n v="0"/>
    <x v="3"/>
    <m/>
    <x v="0"/>
    <x v="0"/>
    <x v="3"/>
    <x v="7"/>
  </r>
  <r>
    <n v="4518042137"/>
    <n v="880447"/>
    <s v="CENTIME TCM"/>
    <n v="3060"/>
    <n v="481"/>
    <n v="1471860"/>
    <x v="51"/>
    <d v="2022-08-22T00:00:00"/>
    <n v="-7"/>
    <x v="2"/>
    <m/>
    <x v="0"/>
    <x v="0"/>
    <x v="3"/>
    <x v="7"/>
  </r>
  <r>
    <n v="4518067126"/>
    <n v="880447"/>
    <s v="CENTIME: RUSSIE"/>
    <n v="120"/>
    <n v="745"/>
    <n v="89400"/>
    <x v="51"/>
    <d v="2022-08-22T00:00:00"/>
    <n v="-7"/>
    <x v="2"/>
    <m/>
    <x v="0"/>
    <x v="0"/>
    <x v="3"/>
    <x v="7"/>
  </r>
  <r>
    <n v="4518043164"/>
    <n v="2467687"/>
    <s v="CENTIME TCM"/>
    <n v="110"/>
    <n v="794"/>
    <n v="87340"/>
    <x v="76"/>
    <d v="2022-08-22T00:00:00"/>
    <n v="0"/>
    <x v="3"/>
    <m/>
    <x v="0"/>
    <x v="0"/>
    <x v="3"/>
    <x v="7"/>
  </r>
  <r>
    <n v="4517971648"/>
    <n v="2370764"/>
    <s v="BOOST AC"/>
    <n v="100050"/>
    <n v="1440"/>
    <n v="144072000"/>
    <x v="51"/>
    <d v="2022-08-24T00:00:00"/>
    <n v="-9"/>
    <x v="2"/>
    <m/>
    <x v="0"/>
    <x v="0"/>
    <x v="3"/>
    <x v="7"/>
  </r>
  <r>
    <n v="4518042145"/>
    <n v="880447"/>
    <s v="CENTIME TCM"/>
    <n v="450"/>
    <n v="1198"/>
    <n v="539100"/>
    <x v="51"/>
    <d v="2022-08-23T00:00:00"/>
    <n v="-8"/>
    <x v="2"/>
    <m/>
    <x v="0"/>
    <x v="0"/>
    <x v="3"/>
    <x v="7"/>
  </r>
  <r>
    <n v="4517921045"/>
    <n v="2989761"/>
    <s v="CENTIME : THAILAND"/>
    <n v="320"/>
    <n v="857"/>
    <n v="274240"/>
    <x v="99"/>
    <d v="2022-08-25T00:00:00"/>
    <n v="0"/>
    <x v="3"/>
    <m/>
    <x v="0"/>
    <x v="0"/>
    <x v="3"/>
    <x v="7"/>
  </r>
  <r>
    <n v="4517926189"/>
    <n v="2899631"/>
    <s v="CENTIME : THAILAND"/>
    <n v="320"/>
    <n v="1100"/>
    <n v="352000"/>
    <x v="99"/>
    <d v="2022-08-25T00:00:00"/>
    <n v="0"/>
    <x v="3"/>
    <m/>
    <x v="0"/>
    <x v="0"/>
    <x v="3"/>
    <x v="7"/>
  </r>
  <r>
    <n v="4517665422"/>
    <n v="2758193"/>
    <s v="CENTIME : THAILAND"/>
    <n v="1500"/>
    <n v="1211"/>
    <n v="1816500"/>
    <x v="99"/>
    <d v="2022-08-25T00:00:00"/>
    <n v="0"/>
    <x v="3"/>
    <m/>
    <x v="0"/>
    <x v="0"/>
    <x v="3"/>
    <x v="7"/>
  </r>
  <r>
    <n v="4517669693"/>
    <n v="4271870"/>
    <s v="CENTIME : THAILAND"/>
    <n v="999"/>
    <n v="582"/>
    <n v="581418"/>
    <x v="99"/>
    <d v="2022-08-25T00:00:00"/>
    <n v="0"/>
    <x v="3"/>
    <m/>
    <x v="0"/>
    <x v="0"/>
    <x v="3"/>
    <x v="7"/>
  </r>
  <r>
    <n v="4518086752"/>
    <n v="4451134"/>
    <s v="BOOST AC"/>
    <n v="24"/>
    <n v="1124"/>
    <n v="26976"/>
    <x v="51"/>
    <d v="2022-08-29T00:00:00"/>
    <n v="-14"/>
    <x v="2"/>
    <m/>
    <x v="0"/>
    <x v="0"/>
    <x v="3"/>
    <x v="7"/>
  </r>
  <r>
    <n v="4517865620"/>
    <n v="2358612"/>
    <s v="CENTIME TCM"/>
    <n v="240"/>
    <n v="1219"/>
    <n v="292560"/>
    <x v="79"/>
    <d v="2022-08-29T00:00:00"/>
    <n v="0"/>
    <x v="3"/>
    <m/>
    <x v="0"/>
    <x v="0"/>
    <x v="3"/>
    <x v="7"/>
  </r>
  <r>
    <n v="4518010798"/>
    <n v="880447"/>
    <s v="CENTIME : TURQUIE"/>
    <n v="150"/>
    <n v="779"/>
    <n v="116850"/>
    <x v="79"/>
    <d v="2022-08-29T00:00:00"/>
    <n v="0"/>
    <x v="3"/>
    <m/>
    <x v="0"/>
    <x v="0"/>
    <x v="3"/>
    <x v="7"/>
  </r>
  <r>
    <n v="4518042140"/>
    <n v="880447"/>
    <s v="CENTIME TCM"/>
    <n v="4080"/>
    <n v="461"/>
    <n v="1880880"/>
    <x v="51"/>
    <d v="2022-08-29T00:00:00"/>
    <n v="-14"/>
    <x v="2"/>
    <m/>
    <x v="0"/>
    <x v="0"/>
    <x v="3"/>
    <x v="7"/>
  </r>
  <r>
    <n v="4518059052"/>
    <n v="880447"/>
    <s v="CENTIME: RUSSIE"/>
    <n v="150"/>
    <n v="888"/>
    <n v="133200"/>
    <x v="51"/>
    <d v="2022-08-29T00:00:00"/>
    <n v="-14"/>
    <x v="2"/>
    <m/>
    <x v="0"/>
    <x v="0"/>
    <x v="3"/>
    <x v="7"/>
  </r>
  <r>
    <n v="4518068070"/>
    <n v="4334436"/>
    <s v="BOOST AC"/>
    <n v="96"/>
    <n v="522"/>
    <n v="50112"/>
    <x v="51"/>
    <d v="2022-08-29T00:00:00"/>
    <n v="-14"/>
    <x v="2"/>
    <m/>
    <x v="0"/>
    <x v="0"/>
    <x v="3"/>
    <x v="7"/>
  </r>
  <r>
    <n v="4518075605"/>
    <n v="2899944"/>
    <s v="BOOST AC"/>
    <n v="96"/>
    <n v="1233"/>
    <n v="118368"/>
    <x v="51"/>
    <d v="2022-08-29T00:00:00"/>
    <n v="-14"/>
    <x v="2"/>
    <m/>
    <x v="0"/>
    <x v="0"/>
    <x v="3"/>
    <x v="7"/>
  </r>
  <r>
    <n v="4518063657"/>
    <n v="2467687"/>
    <s v="CENTIME TCM"/>
    <n v="125"/>
    <n v="1116"/>
    <n v="139500"/>
    <x v="79"/>
    <d v="2022-08-29T00:00:00"/>
    <n v="0"/>
    <x v="3"/>
    <m/>
    <x v="0"/>
    <x v="0"/>
    <x v="3"/>
    <x v="7"/>
  </r>
  <r>
    <n v="4517631538"/>
    <n v="4333116"/>
    <s v="CENTIME : TURQUIE"/>
    <n v="1659"/>
    <n v="1298"/>
    <n v="2153382"/>
    <x v="79"/>
    <d v="2022-08-29T00:00:00"/>
    <n v="0"/>
    <x v="3"/>
    <m/>
    <x v="0"/>
    <x v="0"/>
    <x v="3"/>
    <x v="7"/>
  </r>
  <r>
    <n v="4517677521"/>
    <n v="4333113"/>
    <s v="CENTIME : TURQUIE"/>
    <n v="315"/>
    <n v="1072"/>
    <n v="337680"/>
    <x v="79"/>
    <d v="2022-08-29T00:00:00"/>
    <n v="0"/>
    <x v="3"/>
    <m/>
    <x v="0"/>
    <x v="0"/>
    <x v="3"/>
    <x v="7"/>
  </r>
  <r>
    <n v="4518085046"/>
    <n v="4455281"/>
    <s v="BOOST AC"/>
    <n v="8730"/>
    <n v="1227"/>
    <n v="10711710"/>
    <x v="95"/>
    <d v="2022-09-08T00:00:00"/>
    <n v="18"/>
    <x v="0"/>
    <s v="OTHER"/>
    <x v="0"/>
    <x v="0"/>
    <x v="3"/>
    <x v="10"/>
  </r>
  <r>
    <n v="4517636953"/>
    <n v="4333114"/>
    <s v="CENTIME : TURQUIE"/>
    <n v="630"/>
    <n v="1240"/>
    <n v="781200"/>
    <x v="79"/>
    <d v="2022-08-29T00:00:00"/>
    <n v="0"/>
    <x v="3"/>
    <m/>
    <x v="0"/>
    <x v="0"/>
    <x v="3"/>
    <x v="7"/>
  </r>
  <r>
    <n v="4517628221"/>
    <n v="4333113"/>
    <s v="CENTIME : TURQUIE"/>
    <n v="294"/>
    <n v="825"/>
    <n v="242550"/>
    <x v="79"/>
    <d v="2022-08-29T00:00:00"/>
    <n v="0"/>
    <x v="3"/>
    <m/>
    <x v="0"/>
    <x v="0"/>
    <x v="3"/>
    <x v="7"/>
  </r>
  <r>
    <n v="4518042139"/>
    <n v="880447"/>
    <s v="CENTIME TCM"/>
    <n v="600"/>
    <n v="964"/>
    <n v="578400"/>
    <x v="51"/>
    <d v="2022-08-30T00:00:00"/>
    <n v="-15"/>
    <x v="2"/>
    <m/>
    <x v="0"/>
    <x v="0"/>
    <x v="3"/>
    <x v="7"/>
  </r>
  <r>
    <n v="4517921796"/>
    <n v="4454507"/>
    <s v="CENTIME : THAILAND"/>
    <n v="270"/>
    <n v="530"/>
    <n v="143100"/>
    <x v="82"/>
    <d v="2022-09-01T00:00:00"/>
    <n v="-14"/>
    <x v="2"/>
    <m/>
    <x v="0"/>
    <x v="0"/>
    <x v="3"/>
    <x v="7"/>
  </r>
  <r>
    <n v="4517857356"/>
    <n v="2358612"/>
    <s v="CENTIME TCM"/>
    <n v="4740"/>
    <n v="1338"/>
    <n v="6342120"/>
    <x v="72"/>
    <d v="2022-09-05T00:00:00"/>
    <n v="0"/>
    <x v="3"/>
    <m/>
    <x v="0"/>
    <x v="0"/>
    <x v="3"/>
    <x v="10"/>
  </r>
  <r>
    <n v="4518045105"/>
    <n v="880447"/>
    <s v="CENTIME TCM"/>
    <n v="5430"/>
    <n v="1157"/>
    <n v="6282510"/>
    <x v="51"/>
    <d v="2022-09-05T00:00:00"/>
    <n v="-21"/>
    <x v="2"/>
    <m/>
    <x v="0"/>
    <x v="0"/>
    <x v="3"/>
    <x v="7"/>
  </r>
  <r>
    <n v="4518067123"/>
    <n v="880447"/>
    <s v="CENTIME: RUSSIE"/>
    <n v="180"/>
    <n v="1346"/>
    <n v="242280"/>
    <x v="51"/>
    <d v="2022-09-05T00:00:00"/>
    <n v="-21"/>
    <x v="2"/>
    <m/>
    <x v="0"/>
    <x v="0"/>
    <x v="3"/>
    <x v="7"/>
  </r>
  <r>
    <n v="4518064484"/>
    <n v="2467687"/>
    <s v="CENTIME TCM"/>
    <n v="85"/>
    <n v="408"/>
    <n v="34680"/>
    <x v="72"/>
    <d v="2022-09-05T00:00:00"/>
    <n v="0"/>
    <x v="3"/>
    <m/>
    <x v="0"/>
    <x v="0"/>
    <x v="3"/>
    <x v="10"/>
  </r>
  <r>
    <n v="4517778953"/>
    <n v="4465338"/>
    <s v="BOOST AC"/>
    <n v="100200"/>
    <n v="1159"/>
    <n v="116131800"/>
    <x v="100"/>
    <d v="2022-10-24T00:00:00"/>
    <n v="0"/>
    <x v="3"/>
    <m/>
    <x v="0"/>
    <x v="0"/>
    <x v="2"/>
    <x v="11"/>
  </r>
  <r>
    <n v="4518040083"/>
    <n v="2358612"/>
    <s v="CENTIME TCM"/>
    <n v="660"/>
    <n v="1050"/>
    <n v="693000"/>
    <x v="72"/>
    <d v="2022-09-06T00:00:00"/>
    <n v="-1"/>
    <x v="3"/>
    <m/>
    <x v="0"/>
    <x v="0"/>
    <x v="3"/>
    <x v="10"/>
  </r>
  <r>
    <n v="4518042006"/>
    <n v="880447"/>
    <s v="CENTIME TCM"/>
    <n v="780"/>
    <n v="792"/>
    <n v="617760"/>
    <x v="76"/>
    <d v="2022-09-06T00:00:00"/>
    <n v="-15"/>
    <x v="2"/>
    <m/>
    <x v="0"/>
    <x v="0"/>
    <x v="3"/>
    <x v="7"/>
  </r>
  <r>
    <n v="4517387280"/>
    <n v="2973362"/>
    <s v="CENTIME : THAILAND"/>
    <n v="15000"/>
    <n v="580"/>
    <n v="8700000"/>
    <x v="77"/>
    <d v="2022-09-07T00:00:00"/>
    <n v="1"/>
    <x v="3"/>
    <m/>
    <x v="0"/>
    <x v="0"/>
    <x v="3"/>
    <x v="10"/>
  </r>
  <r>
    <n v="4516964620"/>
    <n v="2903184"/>
    <s v="CENTIME BOSTT OCEAN INDIEN"/>
    <n v="40"/>
    <n v="1435"/>
    <n v="57400"/>
    <x v="82"/>
    <d v="2022-09-08T00:00:00"/>
    <n v="-21"/>
    <x v="2"/>
    <m/>
    <x v="0"/>
    <x v="0"/>
    <x v="3"/>
    <x v="7"/>
  </r>
  <r>
    <n v="4516975412"/>
    <n v="2903189"/>
    <s v="CENTIME BOSTT OCEAN INDIEN"/>
    <n v="30"/>
    <n v="521"/>
    <n v="15630"/>
    <x v="82"/>
    <d v="2022-09-08T00:00:00"/>
    <n v="-21"/>
    <x v="2"/>
    <m/>
    <x v="0"/>
    <x v="0"/>
    <x v="3"/>
    <x v="7"/>
  </r>
  <r>
    <n v="4517102140"/>
    <n v="2899475"/>
    <s v="CENTIME BOSTT OCEAN INDIEN"/>
    <n v="200"/>
    <n v="1096"/>
    <n v="219200"/>
    <x v="77"/>
    <d v="2022-09-08T00:00:00"/>
    <n v="0"/>
    <x v="3"/>
    <m/>
    <x v="0"/>
    <x v="0"/>
    <x v="3"/>
    <x v="10"/>
  </r>
  <r>
    <n v="4517200659"/>
    <n v="2903183"/>
    <s v="CENTIME BOSTT OCEAN INDIEN"/>
    <n v="80"/>
    <n v="1190"/>
    <n v="95200"/>
    <x v="82"/>
    <d v="2022-09-08T00:00:00"/>
    <n v="-21"/>
    <x v="2"/>
    <m/>
    <x v="0"/>
    <x v="0"/>
    <x v="3"/>
    <x v="7"/>
  </r>
  <r>
    <n v="4517835547"/>
    <n v="2899632"/>
    <s v="CENTIME : THAILAND"/>
    <n v="160"/>
    <n v="1022"/>
    <n v="163520"/>
    <x v="87"/>
    <d v="2022-09-08T00:00:00"/>
    <n v="14"/>
    <x v="0"/>
    <s v="OTHER"/>
    <x v="0"/>
    <x v="0"/>
    <x v="3"/>
    <x v="10"/>
  </r>
  <r>
    <n v="4517657061"/>
    <n v="2467687"/>
    <s v="CENTIME : THAILAND"/>
    <n v="1200"/>
    <n v="1147"/>
    <n v="1376400"/>
    <x v="82"/>
    <d v="2022-09-08T00:00:00"/>
    <n v="-21"/>
    <x v="2"/>
    <m/>
    <x v="0"/>
    <x v="0"/>
    <x v="3"/>
    <x v="7"/>
  </r>
  <r>
    <n v="4517050130"/>
    <n v="4271870"/>
    <s v="CENTIME BOSTT OCEAN INDIEN"/>
    <n v="24"/>
    <n v="757"/>
    <n v="18168"/>
    <x v="77"/>
    <d v="2022-09-08T00:00:00"/>
    <n v="0"/>
    <x v="3"/>
    <m/>
    <x v="0"/>
    <x v="0"/>
    <x v="3"/>
    <x v="10"/>
  </r>
  <r>
    <n v="4517609846"/>
    <n v="2958114"/>
    <s v="CENTIME : THAILAND"/>
    <n v="1800"/>
    <n v="1248"/>
    <n v="2246400"/>
    <x v="77"/>
    <d v="2022-09-08T00:00:00"/>
    <n v="0"/>
    <x v="3"/>
    <m/>
    <x v="0"/>
    <x v="0"/>
    <x v="3"/>
    <x v="10"/>
  </r>
  <r>
    <n v="4517611725"/>
    <n v="2752324"/>
    <s v="CENTIME : THAILAND"/>
    <n v="210"/>
    <n v="625"/>
    <n v="131250"/>
    <x v="77"/>
    <d v="2022-09-08T00:00:00"/>
    <n v="0"/>
    <x v="3"/>
    <m/>
    <x v="0"/>
    <x v="0"/>
    <x v="3"/>
    <x v="10"/>
  </r>
  <r>
    <n v="4517048839"/>
    <n v="2752324"/>
    <s v="CENTIME BOSTT OCEAN INDIEN"/>
    <n v="30"/>
    <n v="579"/>
    <n v="17370"/>
    <x v="77"/>
    <d v="2022-09-08T00:00:00"/>
    <n v="0"/>
    <x v="3"/>
    <m/>
    <x v="0"/>
    <x v="0"/>
    <x v="3"/>
    <x v="10"/>
  </r>
  <r>
    <n v="4517101902"/>
    <n v="2958114"/>
    <s v="CENTIME BOSTT OCEAN INDIEN"/>
    <n v="66"/>
    <n v="823"/>
    <n v="54318"/>
    <x v="77"/>
    <d v="2022-09-08T00:00:00"/>
    <n v="0"/>
    <x v="3"/>
    <m/>
    <x v="0"/>
    <x v="0"/>
    <x v="3"/>
    <x v="10"/>
  </r>
  <r>
    <n v="4517238484"/>
    <n v="2958114"/>
    <s v="CENTIME BOSTT OCEAN INDIEN"/>
    <n v="12"/>
    <n v="1073"/>
    <n v="12876"/>
    <x v="77"/>
    <d v="2022-09-08T00:00:00"/>
    <n v="0"/>
    <x v="3"/>
    <m/>
    <x v="0"/>
    <x v="0"/>
    <x v="3"/>
    <x v="10"/>
  </r>
  <r>
    <n v="4517383226"/>
    <n v="2752324"/>
    <s v="CENTIME BOSTT OCEAN INDIEN"/>
    <n v="12"/>
    <n v="905"/>
    <n v="10860"/>
    <x v="77"/>
    <d v="2022-09-08T00:00:00"/>
    <n v="0"/>
    <x v="3"/>
    <m/>
    <x v="0"/>
    <x v="0"/>
    <x v="3"/>
    <x v="10"/>
  </r>
  <r>
    <n v="4517199879"/>
    <n v="2779823"/>
    <s v="CENTIME BOSTT OCEAN INDIEN"/>
    <n v="5130"/>
    <n v="1124"/>
    <n v="5766120"/>
    <x v="82"/>
    <d v="2022-09-08T00:00:00"/>
    <n v="-21"/>
    <x v="2"/>
    <m/>
    <x v="0"/>
    <x v="0"/>
    <x v="3"/>
    <x v="7"/>
  </r>
  <r>
    <n v="4517748585"/>
    <n v="2044651"/>
    <s v="CENTIME TCM"/>
    <n v="108000"/>
    <n v="565"/>
    <n v="61020000"/>
    <x v="76"/>
    <d v="2022-09-08T00:00:00"/>
    <n v="-17"/>
    <x v="2"/>
    <m/>
    <x v="0"/>
    <x v="0"/>
    <x v="3"/>
    <x v="7"/>
  </r>
  <r>
    <n v="4517751844"/>
    <n v="4454507"/>
    <s v="BOOST AC"/>
    <n v="4140"/>
    <n v="874"/>
    <n v="3618360"/>
    <x v="100"/>
    <d v="2022-10-27T00:00:00"/>
    <n v="-3"/>
    <x v="2"/>
    <m/>
    <x v="0"/>
    <x v="0"/>
    <x v="2"/>
    <x v="11"/>
  </r>
  <r>
    <n v="4516980253"/>
    <n v="2765851"/>
    <s v="CENTIME BOSTT OCEAN INDIEN"/>
    <n v="48"/>
    <n v="1040"/>
    <n v="49920"/>
    <x v="82"/>
    <d v="2022-09-08T00:00:00"/>
    <n v="-21"/>
    <x v="2"/>
    <m/>
    <x v="0"/>
    <x v="0"/>
    <x v="3"/>
    <x v="7"/>
  </r>
  <r>
    <n v="4517038672"/>
    <n v="4454507"/>
    <s v="BOOST AC"/>
    <n v="1530"/>
    <n v="597"/>
    <n v="913410"/>
    <x v="71"/>
    <d v="2022-09-08T00:00:00"/>
    <n v="5"/>
    <x v="0"/>
    <s v="OTHER"/>
    <x v="0"/>
    <x v="0"/>
    <x v="3"/>
    <x v="10"/>
  </r>
  <r>
    <n v="4518076472"/>
    <n v="2899478"/>
    <s v="BOOST AC"/>
    <n v="100"/>
    <n v="614"/>
    <n v="61400"/>
    <x v="79"/>
    <d v="2022-09-12T00:00:00"/>
    <n v="-14"/>
    <x v="2"/>
    <m/>
    <x v="0"/>
    <x v="0"/>
    <x v="3"/>
    <x v="7"/>
  </r>
  <r>
    <n v="4518076721"/>
    <n v="4334436"/>
    <s v="BOOST AC"/>
    <n v="96"/>
    <n v="333"/>
    <n v="31968"/>
    <x v="71"/>
    <d v="2022-09-12T00:00:00"/>
    <n v="0"/>
    <x v="3"/>
    <m/>
    <x v="0"/>
    <x v="0"/>
    <x v="3"/>
    <x v="10"/>
  </r>
  <r>
    <n v="4518086240"/>
    <n v="4451134"/>
    <s v="BOOST AC"/>
    <n v="24"/>
    <n v="993"/>
    <n v="23832"/>
    <x v="71"/>
    <d v="2022-09-12T00:00:00"/>
    <n v="0"/>
    <x v="3"/>
    <m/>
    <x v="0"/>
    <x v="0"/>
    <x v="3"/>
    <x v="10"/>
  </r>
  <r>
    <n v="4517791182"/>
    <n v="2358612"/>
    <s v="CENTIME TCM"/>
    <n v="4530"/>
    <n v="1370"/>
    <n v="6206100"/>
    <x v="71"/>
    <d v="2022-09-12T00:00:00"/>
    <n v="0"/>
    <x v="3"/>
    <m/>
    <x v="0"/>
    <x v="0"/>
    <x v="3"/>
    <x v="10"/>
  </r>
  <r>
    <n v="4518039387"/>
    <n v="2358612"/>
    <s v="CENTIME TCM"/>
    <n v="3540"/>
    <n v="1373"/>
    <n v="4860420"/>
    <x v="71"/>
    <d v="2022-09-12T00:00:00"/>
    <n v="0"/>
    <x v="3"/>
    <m/>
    <x v="0"/>
    <x v="0"/>
    <x v="3"/>
    <x v="10"/>
  </r>
  <r>
    <n v="4518045079"/>
    <n v="880447"/>
    <s v="CENTIME TCM"/>
    <n v="6660"/>
    <n v="993"/>
    <n v="6613380"/>
    <x v="71"/>
    <d v="2022-09-12T00:00:00"/>
    <n v="0"/>
    <x v="3"/>
    <m/>
    <x v="0"/>
    <x v="0"/>
    <x v="3"/>
    <x v="10"/>
  </r>
  <r>
    <n v="4518055413"/>
    <n v="2467687"/>
    <s v="CENTIME TCM"/>
    <n v="95"/>
    <n v="506"/>
    <n v="48070"/>
    <x v="71"/>
    <d v="2022-09-12T00:00:00"/>
    <n v="0"/>
    <x v="3"/>
    <m/>
    <x v="0"/>
    <x v="0"/>
    <x v="3"/>
    <x v="10"/>
  </r>
  <r>
    <n v="4518081177"/>
    <n v="4455281"/>
    <s v="BOOST AC"/>
    <n v="8910"/>
    <n v="963"/>
    <n v="8580330"/>
    <x v="95"/>
    <d v="2022-09-12T00:00:00"/>
    <n v="14"/>
    <x v="1"/>
    <s v="SUPPLIER"/>
    <x v="3"/>
    <x v="0"/>
    <x v="3"/>
    <x v="10"/>
  </r>
  <r>
    <n v="4518040088"/>
    <n v="2358612"/>
    <s v="CENTIME TCM"/>
    <n v="960"/>
    <n v="581"/>
    <n v="557760"/>
    <x v="71"/>
    <d v="2022-09-13T00:00:00"/>
    <n v="-1"/>
    <x v="3"/>
    <m/>
    <x v="0"/>
    <x v="0"/>
    <x v="3"/>
    <x v="10"/>
  </r>
  <r>
    <n v="4518042143"/>
    <n v="880447"/>
    <s v="CENTIME TCM"/>
    <n v="780"/>
    <n v="1122"/>
    <n v="875160"/>
    <x v="71"/>
    <d v="2022-09-13T00:00:00"/>
    <n v="-1"/>
    <x v="3"/>
    <m/>
    <x v="0"/>
    <x v="0"/>
    <x v="3"/>
    <x v="10"/>
  </r>
  <r>
    <n v="4517548864"/>
    <n v="2044651"/>
    <s v="CENTIME TCM"/>
    <n v="108000"/>
    <n v="393"/>
    <n v="42444000"/>
    <x v="71"/>
    <d v="2022-09-15T00:00:00"/>
    <n v="-3"/>
    <x v="2"/>
    <m/>
    <x v="0"/>
    <x v="0"/>
    <x v="3"/>
    <x v="10"/>
  </r>
  <r>
    <n v="4517742277"/>
    <n v="2487053"/>
    <s v="BOOST AC"/>
    <n v="9540"/>
    <n v="592"/>
    <n v="5647680"/>
    <x v="71"/>
    <d v="2022-09-15T00:00:00"/>
    <n v="-2"/>
    <x v="3"/>
    <m/>
    <x v="0"/>
    <x v="0"/>
    <x v="3"/>
    <x v="10"/>
  </r>
  <r>
    <n v="4517019862"/>
    <n v="2165271"/>
    <s v="BOOST AC"/>
    <n v="96"/>
    <n v="492"/>
    <n v="47232"/>
    <x v="71"/>
    <d v="2022-09-16T00:00:00"/>
    <n v="-4"/>
    <x v="2"/>
    <m/>
    <x v="0"/>
    <x v="0"/>
    <x v="3"/>
    <x v="10"/>
  </r>
  <r>
    <n v="4517025516"/>
    <n v="2165271"/>
    <s v="BOOST AC"/>
    <n v="96"/>
    <n v="1389"/>
    <n v="133344"/>
    <x v="71"/>
    <d v="2022-09-16T00:00:00"/>
    <n v="-4"/>
    <x v="2"/>
    <m/>
    <x v="0"/>
    <x v="0"/>
    <x v="3"/>
    <x v="10"/>
  </r>
  <r>
    <n v="4517139820"/>
    <n v="2165271"/>
    <s v="BOOST AC"/>
    <n v="96"/>
    <n v="1402"/>
    <n v="134592"/>
    <x v="71"/>
    <d v="2022-09-16T00:00:00"/>
    <n v="-4"/>
    <x v="2"/>
    <m/>
    <x v="0"/>
    <x v="0"/>
    <x v="3"/>
    <x v="10"/>
  </r>
  <r>
    <n v="4517154744"/>
    <n v="2165271"/>
    <s v="BOOST AC"/>
    <n v="48"/>
    <n v="870"/>
    <n v="41760"/>
    <x v="71"/>
    <d v="2022-09-16T00:00:00"/>
    <n v="-4"/>
    <x v="2"/>
    <m/>
    <x v="0"/>
    <x v="0"/>
    <x v="3"/>
    <x v="10"/>
  </r>
  <r>
    <n v="4517224897"/>
    <n v="2165271"/>
    <s v="BOOST AC"/>
    <n v="288"/>
    <n v="972"/>
    <n v="279936"/>
    <x v="71"/>
    <d v="2022-09-16T00:00:00"/>
    <n v="-4"/>
    <x v="2"/>
    <m/>
    <x v="0"/>
    <x v="0"/>
    <x v="3"/>
    <x v="10"/>
  </r>
  <r>
    <n v="5501243257"/>
    <n v="2899945"/>
    <s v="CENTIME: BRESIL"/>
    <n v="48"/>
    <n v="922"/>
    <n v="44256"/>
    <x v="80"/>
    <d v="2022-09-19T00:00:00"/>
    <n v="0"/>
    <x v="3"/>
    <m/>
    <x v="0"/>
    <x v="0"/>
    <x v="3"/>
    <x v="10"/>
  </r>
  <r>
    <n v="4517841566"/>
    <n v="2358612"/>
    <s v="CENTIME TCM"/>
    <n v="2490"/>
    <n v="982"/>
    <n v="2445180"/>
    <x v="80"/>
    <d v="2022-09-19T00:00:00"/>
    <n v="0"/>
    <x v="3"/>
    <m/>
    <x v="0"/>
    <x v="0"/>
    <x v="3"/>
    <x v="10"/>
  </r>
  <r>
    <n v="4517963092"/>
    <n v="2358612"/>
    <s v="CENTIME : TURQUIE"/>
    <n v="510"/>
    <n v="860"/>
    <n v="438600"/>
    <x v="80"/>
    <d v="2022-09-19T00:00:00"/>
    <n v="0"/>
    <x v="3"/>
    <m/>
    <x v="0"/>
    <x v="0"/>
    <x v="3"/>
    <x v="10"/>
  </r>
  <r>
    <n v="4518028687"/>
    <n v="880447"/>
    <s v="CENTIME : TURQUIE"/>
    <n v="450"/>
    <n v="705"/>
    <n v="317250"/>
    <x v="80"/>
    <d v="2022-09-19T00:00:00"/>
    <n v="0"/>
    <x v="3"/>
    <m/>
    <x v="0"/>
    <x v="0"/>
    <x v="3"/>
    <x v="10"/>
  </r>
  <r>
    <n v="4518042138"/>
    <n v="880447"/>
    <s v="CENTIME TCM"/>
    <n v="6660"/>
    <n v="816"/>
    <n v="5434560"/>
    <x v="80"/>
    <d v="2022-09-19T00:00:00"/>
    <n v="0"/>
    <x v="3"/>
    <m/>
    <x v="0"/>
    <x v="0"/>
    <x v="3"/>
    <x v="10"/>
  </r>
  <r>
    <n v="4518042146"/>
    <n v="2358612"/>
    <s v="CENTIME TCM"/>
    <n v="5640"/>
    <n v="950"/>
    <n v="5358000"/>
    <x v="80"/>
    <d v="2022-09-19T00:00:00"/>
    <n v="0"/>
    <x v="3"/>
    <m/>
    <x v="0"/>
    <x v="0"/>
    <x v="3"/>
    <x v="10"/>
  </r>
  <r>
    <n v="4518064859"/>
    <n v="880447"/>
    <s v="CENTIME: RUSSIE"/>
    <n v="300"/>
    <n v="993"/>
    <n v="297900"/>
    <x v="80"/>
    <d v="2022-09-19T00:00:00"/>
    <n v="0"/>
    <x v="3"/>
    <m/>
    <x v="0"/>
    <x v="0"/>
    <x v="3"/>
    <x v="10"/>
  </r>
  <r>
    <n v="4518089729"/>
    <n v="880447"/>
    <s v="CENTIME : TURQUIE"/>
    <n v="150"/>
    <n v="685"/>
    <n v="102750"/>
    <x v="80"/>
    <d v="2022-09-19T00:00:00"/>
    <n v="0"/>
    <x v="3"/>
    <m/>
    <x v="0"/>
    <x v="0"/>
    <x v="3"/>
    <x v="10"/>
  </r>
  <r>
    <n v="4518064843"/>
    <n v="2467687"/>
    <s v="CENTIME TCM"/>
    <n v="75"/>
    <n v="420"/>
    <n v="31500"/>
    <x v="80"/>
    <d v="2022-09-19T00:00:00"/>
    <n v="0"/>
    <x v="3"/>
    <m/>
    <x v="0"/>
    <x v="0"/>
    <x v="3"/>
    <x v="10"/>
  </r>
  <r>
    <n v="4517633749"/>
    <n v="4333114"/>
    <s v="CENTIME : TURQUIE"/>
    <n v="546"/>
    <n v="1309"/>
    <n v="714714"/>
    <x v="80"/>
    <d v="2022-09-19T00:00:00"/>
    <n v="0"/>
    <x v="3"/>
    <m/>
    <x v="0"/>
    <x v="0"/>
    <x v="3"/>
    <x v="10"/>
  </r>
  <r>
    <n v="4517612611"/>
    <n v="4333113"/>
    <s v="CENTIME : TURQUIE"/>
    <n v="630"/>
    <n v="1315"/>
    <n v="828450"/>
    <x v="80"/>
    <d v="2022-09-19T00:00:00"/>
    <n v="0"/>
    <x v="3"/>
    <m/>
    <x v="0"/>
    <x v="0"/>
    <x v="3"/>
    <x v="10"/>
  </r>
  <r>
    <n v="4517778954"/>
    <n v="4465338"/>
    <s v="BOOST AC"/>
    <n v="100200"/>
    <n v="1066"/>
    <n v="106813200"/>
    <x v="55"/>
    <d v="2022-11-07T00:00:00"/>
    <n v="0"/>
    <x v="3"/>
    <m/>
    <x v="0"/>
    <x v="0"/>
    <x v="2"/>
    <x v="8"/>
  </r>
  <r>
    <n v="4517678972"/>
    <n v="4333114"/>
    <s v="CENTIME : TURQUIE"/>
    <n v="966"/>
    <n v="1449"/>
    <n v="1399734"/>
    <x v="80"/>
    <d v="2022-09-19T00:00:00"/>
    <n v="0"/>
    <x v="3"/>
    <m/>
    <x v="0"/>
    <x v="0"/>
    <x v="3"/>
    <x v="10"/>
  </r>
  <r>
    <n v="4518040086"/>
    <n v="2358612"/>
    <s v="CENTIME TCM"/>
    <n v="1020"/>
    <n v="545"/>
    <n v="555900"/>
    <x v="80"/>
    <d v="2022-09-20T00:00:00"/>
    <n v="-1"/>
    <x v="3"/>
    <m/>
    <x v="0"/>
    <x v="0"/>
    <x v="3"/>
    <x v="10"/>
  </r>
  <r>
    <n v="4518042144"/>
    <n v="880447"/>
    <s v="CENTIME TCM"/>
    <n v="870"/>
    <n v="929"/>
    <n v="808230"/>
    <x v="80"/>
    <d v="2022-09-20T00:00:00"/>
    <n v="-1"/>
    <x v="3"/>
    <m/>
    <x v="0"/>
    <x v="0"/>
    <x v="3"/>
    <x v="10"/>
  </r>
  <r>
    <n v="4517036287"/>
    <n v="4062520"/>
    <s v="BOOST AC"/>
    <n v="558"/>
    <n v="1443"/>
    <n v="805194"/>
    <x v="101"/>
    <d v="2022-09-23T00:00:00"/>
    <n v="0"/>
    <x v="3"/>
    <m/>
    <x v="0"/>
    <x v="0"/>
    <x v="3"/>
    <x v="10"/>
  </r>
  <r>
    <n v="4518067758"/>
    <n v="4334436"/>
    <s v="BOOST AC"/>
    <n v="112"/>
    <n v="953"/>
    <n v="106736"/>
    <x v="95"/>
    <d v="2022-09-26T00:00:00"/>
    <n v="0"/>
    <x v="3"/>
    <m/>
    <x v="0"/>
    <x v="0"/>
    <x v="3"/>
    <x v="10"/>
  </r>
  <r>
    <n v="4518088663"/>
    <n v="4451134"/>
    <s v="BOOST AC"/>
    <n v="24"/>
    <n v="385"/>
    <n v="9240"/>
    <x v="95"/>
    <d v="2022-09-26T00:00:00"/>
    <n v="0"/>
    <x v="3"/>
    <m/>
    <x v="0"/>
    <x v="0"/>
    <x v="3"/>
    <x v="10"/>
  </r>
  <r>
    <n v="4518042010"/>
    <n v="2358612"/>
    <s v="CENTIME TCM"/>
    <n v="6240"/>
    <n v="1108"/>
    <n v="6913920"/>
    <x v="95"/>
    <d v="2022-09-26T00:00:00"/>
    <n v="0"/>
    <x v="3"/>
    <m/>
    <x v="0"/>
    <x v="0"/>
    <x v="3"/>
    <x v="10"/>
  </r>
  <r>
    <n v="4518045073"/>
    <n v="880447"/>
    <s v="CENTIME TCM"/>
    <n v="7380"/>
    <n v="763"/>
    <n v="5630940"/>
    <x v="95"/>
    <d v="2022-09-26T00:00:00"/>
    <n v="0"/>
    <x v="3"/>
    <m/>
    <x v="0"/>
    <x v="0"/>
    <x v="3"/>
    <x v="10"/>
  </r>
  <r>
    <n v="4518039391"/>
    <n v="880447"/>
    <s v="CENTIME TCM"/>
    <n v="1830"/>
    <n v="416"/>
    <n v="761280"/>
    <x v="95"/>
    <d v="2022-09-26T00:00:00"/>
    <n v="0"/>
    <x v="3"/>
    <m/>
    <x v="0"/>
    <x v="0"/>
    <x v="3"/>
    <x v="10"/>
  </r>
  <r>
    <n v="4518042152"/>
    <n v="880447"/>
    <s v="CENTIME TCM"/>
    <n v="1830"/>
    <n v="1009"/>
    <n v="1846470"/>
    <x v="95"/>
    <d v="2022-09-26T00:00:00"/>
    <n v="0"/>
    <x v="3"/>
    <m/>
    <x v="0"/>
    <x v="0"/>
    <x v="3"/>
    <x v="10"/>
  </r>
  <r>
    <n v="4518064860"/>
    <n v="880447"/>
    <s v="CENTIME: RUSSIE"/>
    <n v="1230"/>
    <n v="1038"/>
    <n v="1276740"/>
    <x v="95"/>
    <d v="2022-09-26T00:00:00"/>
    <n v="0"/>
    <x v="3"/>
    <m/>
    <x v="0"/>
    <x v="0"/>
    <x v="3"/>
    <x v="10"/>
  </r>
  <r>
    <n v="4518064920"/>
    <n v="880447"/>
    <s v="CENTIME CANADA"/>
    <n v="1020"/>
    <n v="734"/>
    <n v="748680"/>
    <x v="80"/>
    <d v="2022-09-26T00:00:00"/>
    <n v="-7"/>
    <x v="2"/>
    <m/>
    <x v="0"/>
    <x v="0"/>
    <x v="3"/>
    <x v="10"/>
  </r>
  <r>
    <n v="4518058260"/>
    <n v="2467687"/>
    <s v="CENTIME TCM"/>
    <n v="75"/>
    <n v="1014"/>
    <n v="76050"/>
    <x v="95"/>
    <d v="2022-09-26T00:00:00"/>
    <n v="0"/>
    <x v="3"/>
    <m/>
    <x v="0"/>
    <x v="0"/>
    <x v="3"/>
    <x v="10"/>
  </r>
  <r>
    <n v="4518042012"/>
    <n v="2358612"/>
    <s v="CENTIME TCM"/>
    <n v="2220"/>
    <n v="950"/>
    <n v="2109000"/>
    <x v="95"/>
    <d v="2022-09-27T00:00:00"/>
    <n v="-1"/>
    <x v="3"/>
    <m/>
    <x v="0"/>
    <x v="0"/>
    <x v="3"/>
    <x v="10"/>
  </r>
  <r>
    <n v="4517508231"/>
    <n v="2461389"/>
    <s v="BOOST AC"/>
    <n v="800"/>
    <n v="1007"/>
    <n v="805600"/>
    <x v="95"/>
    <d v="2022-09-27T00:00:00"/>
    <n v="-1"/>
    <x v="3"/>
    <m/>
    <x v="0"/>
    <x v="0"/>
    <x v="3"/>
    <x v="10"/>
  </r>
  <r>
    <n v="4516983147"/>
    <n v="2903189"/>
    <s v="CENTIME BOSTT OCEAN INDIEN"/>
    <n v="90"/>
    <n v="503"/>
    <n v="45270"/>
    <x v="77"/>
    <d v="2022-09-29T00:00:00"/>
    <n v="-21"/>
    <x v="2"/>
    <m/>
    <x v="0"/>
    <x v="0"/>
    <x v="3"/>
    <x v="10"/>
  </r>
  <r>
    <n v="4516986199"/>
    <n v="2903184"/>
    <s v="CENTIME BOSTT OCEAN INDIEN"/>
    <n v="80"/>
    <n v="1119"/>
    <n v="89520"/>
    <x v="77"/>
    <d v="2022-09-29T00:00:00"/>
    <n v="-21"/>
    <x v="2"/>
    <m/>
    <x v="0"/>
    <x v="0"/>
    <x v="3"/>
    <x v="10"/>
  </r>
  <r>
    <n v="4517102069"/>
    <n v="2899475"/>
    <s v="CENTIME BOSTT OCEAN INDIEN"/>
    <n v="100"/>
    <n v="516"/>
    <n v="51600"/>
    <x v="77"/>
    <d v="2022-09-29T00:00:00"/>
    <n v="-21"/>
    <x v="2"/>
    <m/>
    <x v="0"/>
    <x v="0"/>
    <x v="3"/>
    <x v="10"/>
  </r>
  <r>
    <n v="4517655040"/>
    <n v="4271870"/>
    <s v="CENTIME : THAILAND"/>
    <n v="999"/>
    <n v="1181"/>
    <n v="1179819"/>
    <x v="90"/>
    <d v="2022-09-29T00:00:00"/>
    <n v="0"/>
    <x v="3"/>
    <m/>
    <x v="0"/>
    <x v="0"/>
    <x v="3"/>
    <x v="10"/>
  </r>
  <r>
    <n v="4517045791"/>
    <n v="4271870"/>
    <s v="CENTIME BOSTT OCEAN INDIEN"/>
    <n v="32"/>
    <n v="1218"/>
    <n v="38976"/>
    <x v="90"/>
    <d v="2022-09-29T00:00:00"/>
    <n v="0"/>
    <x v="3"/>
    <m/>
    <x v="0"/>
    <x v="0"/>
    <x v="3"/>
    <x v="10"/>
  </r>
  <r>
    <n v="4517654672"/>
    <n v="2958114"/>
    <s v="CENTIME : THAILAND"/>
    <n v="1800"/>
    <n v="1317"/>
    <n v="2370600"/>
    <x v="90"/>
    <d v="2022-09-29T00:00:00"/>
    <n v="0"/>
    <x v="3"/>
    <m/>
    <x v="0"/>
    <x v="0"/>
    <x v="3"/>
    <x v="10"/>
  </r>
  <r>
    <n v="4517044431"/>
    <n v="2752324"/>
    <s v="CENTIME BOSTT OCEAN INDIEN"/>
    <n v="48"/>
    <n v="317"/>
    <n v="15216"/>
    <x v="90"/>
    <d v="2022-09-29T00:00:00"/>
    <n v="0"/>
    <x v="3"/>
    <m/>
    <x v="0"/>
    <x v="0"/>
    <x v="3"/>
    <x v="10"/>
  </r>
  <r>
    <n v="4517073061"/>
    <n v="2958114"/>
    <s v="CENTIME BOSTT OCEAN INDIEN"/>
    <n v="102"/>
    <n v="1179"/>
    <n v="120258"/>
    <x v="90"/>
    <d v="2022-09-29T00:00:00"/>
    <n v="0"/>
    <x v="3"/>
    <m/>
    <x v="0"/>
    <x v="0"/>
    <x v="3"/>
    <x v="10"/>
  </r>
  <r>
    <n v="4516918212"/>
    <n v="2765851"/>
    <s v="CENTIME BOSTT OCEAN INDIEN"/>
    <n v="32"/>
    <n v="779"/>
    <n v="24928"/>
    <x v="77"/>
    <d v="2022-09-29T00:00:00"/>
    <n v="-21"/>
    <x v="2"/>
    <m/>
    <x v="0"/>
    <x v="0"/>
    <x v="3"/>
    <x v="10"/>
  </r>
  <r>
    <n v="4517134629"/>
    <n v="4333116"/>
    <s v="CENTIME BOSTT OCEAN INDIEN"/>
    <n v="441"/>
    <n v="827"/>
    <n v="364707"/>
    <x v="77"/>
    <d v="2022-09-29T00:00:00"/>
    <n v="-21"/>
    <x v="2"/>
    <m/>
    <x v="0"/>
    <x v="0"/>
    <x v="3"/>
    <x v="10"/>
  </r>
  <r>
    <n v="4518039390"/>
    <n v="880447"/>
    <s v="CENTIME TCM"/>
    <n v="15810"/>
    <n v="387"/>
    <n v="6118470"/>
    <x v="102"/>
    <d v="2022-10-03T00:00:00"/>
    <n v="0"/>
    <x v="3"/>
    <m/>
    <x v="0"/>
    <x v="0"/>
    <x v="2"/>
    <x v="11"/>
  </r>
  <r>
    <n v="4518042002"/>
    <n v="2358612"/>
    <s v="CENTIME TCM"/>
    <n v="13320"/>
    <n v="987"/>
    <n v="13146840"/>
    <x v="102"/>
    <d v="2022-10-03T00:00:00"/>
    <n v="0"/>
    <x v="3"/>
    <m/>
    <x v="0"/>
    <x v="0"/>
    <x v="2"/>
    <x v="11"/>
  </r>
  <r>
    <n v="4518059711"/>
    <n v="4334436"/>
    <s v="BOOST AC"/>
    <n v="128"/>
    <n v="1457"/>
    <n v="186496"/>
    <x v="103"/>
    <d v="2022-10-10T00:00:00"/>
    <n v="0"/>
    <x v="3"/>
    <m/>
    <x v="0"/>
    <x v="0"/>
    <x v="2"/>
    <x v="11"/>
  </r>
  <r>
    <n v="4518083659"/>
    <n v="4451134"/>
    <s v="BOOST AC"/>
    <n v="32"/>
    <n v="712"/>
    <n v="22784"/>
    <x v="103"/>
    <d v="2022-10-10T00:00:00"/>
    <n v="0"/>
    <x v="3"/>
    <m/>
    <x v="0"/>
    <x v="0"/>
    <x v="2"/>
    <x v="11"/>
  </r>
  <r>
    <n v="4518042148"/>
    <n v="2358612"/>
    <s v="CENTIME TCM"/>
    <n v="1260"/>
    <n v="1403"/>
    <n v="1767780"/>
    <x v="103"/>
    <d v="2022-10-10T00:00:00"/>
    <n v="0"/>
    <x v="3"/>
    <m/>
    <x v="0"/>
    <x v="0"/>
    <x v="2"/>
    <x v="11"/>
  </r>
  <r>
    <n v="4518045074"/>
    <n v="880447"/>
    <s v="CENTIME TCM"/>
    <n v="990"/>
    <n v="1378"/>
    <n v="1364220"/>
    <x v="103"/>
    <d v="2022-10-10T00:00:00"/>
    <n v="0"/>
    <x v="3"/>
    <m/>
    <x v="0"/>
    <x v="0"/>
    <x v="2"/>
    <x v="11"/>
  </r>
  <r>
    <n v="4517668283"/>
    <n v="2467687"/>
    <s v="CENTIME : THAILAND"/>
    <n v="1500"/>
    <n v="1057"/>
    <n v="1585500"/>
    <x v="87"/>
    <d v="2022-10-13T00:00:00"/>
    <n v="-21"/>
    <x v="2"/>
    <m/>
    <x v="0"/>
    <x v="0"/>
    <x v="3"/>
    <x v="10"/>
  </r>
  <r>
    <n v="4517748586"/>
    <n v="2044651"/>
    <s v="CENTIME TCM"/>
    <n v="108000"/>
    <n v="455"/>
    <n v="49140000"/>
    <x v="103"/>
    <d v="2022-10-13T00:00:00"/>
    <n v="-3"/>
    <x v="2"/>
    <m/>
    <x v="0"/>
    <x v="0"/>
    <x v="2"/>
    <x v="11"/>
  </r>
  <r>
    <n v="5501247895"/>
    <n v="2899945"/>
    <s v="CENTIME: BRESIL"/>
    <n v="48"/>
    <n v="1441"/>
    <n v="69168"/>
    <x v="104"/>
    <d v="2022-10-17T00:00:00"/>
    <n v="0"/>
    <x v="3"/>
    <m/>
    <x v="0"/>
    <x v="0"/>
    <x v="2"/>
    <x v="11"/>
  </r>
  <r>
    <n v="4518042005"/>
    <n v="2358612"/>
    <s v="CENTIME TCM"/>
    <n v="7440"/>
    <n v="901"/>
    <n v="6703440"/>
    <x v="104"/>
    <d v="2022-10-17T00:00:00"/>
    <n v="0"/>
    <x v="3"/>
    <m/>
    <x v="0"/>
    <x v="0"/>
    <x v="2"/>
    <x v="11"/>
  </r>
  <r>
    <n v="4518045075"/>
    <n v="880447"/>
    <s v="CENTIME TCM"/>
    <n v="8790"/>
    <n v="1366"/>
    <n v="12007140"/>
    <x v="104"/>
    <d v="2022-10-17T00:00:00"/>
    <n v="0"/>
    <x v="3"/>
    <m/>
    <x v="0"/>
    <x v="0"/>
    <x v="2"/>
    <x v="11"/>
  </r>
  <r>
    <n v="4518042141"/>
    <n v="880447"/>
    <s v="CENTIME TCM"/>
    <n v="870"/>
    <n v="590"/>
    <n v="513300"/>
    <x v="104"/>
    <d v="2022-10-17T00:00:00"/>
    <n v="0"/>
    <x v="3"/>
    <m/>
    <x v="0"/>
    <x v="0"/>
    <x v="2"/>
    <x v="11"/>
  </r>
  <r>
    <n v="4518045103"/>
    <n v="2358612"/>
    <s v="CENTIME TCM"/>
    <n v="1020"/>
    <n v="1118"/>
    <n v="1140360"/>
    <x v="104"/>
    <d v="2022-10-17T00:00:00"/>
    <n v="0"/>
    <x v="3"/>
    <m/>
    <x v="0"/>
    <x v="0"/>
    <x v="2"/>
    <x v="11"/>
  </r>
  <r>
    <n v="4518064855"/>
    <n v="880447"/>
    <s v="CENTIME: RUSSIE"/>
    <n v="90"/>
    <n v="1424"/>
    <n v="128160"/>
    <x v="104"/>
    <d v="2022-10-17T00:00:00"/>
    <n v="0"/>
    <x v="3"/>
    <m/>
    <x v="0"/>
    <x v="0"/>
    <x v="2"/>
    <x v="11"/>
  </r>
  <r>
    <n v="4516962454"/>
    <n v="2903184"/>
    <s v="CENTIME BOSTT OCEAN INDIEN"/>
    <n v="100"/>
    <n v="1219"/>
    <n v="121900"/>
    <x v="105"/>
    <d v="2022-10-20T00:00:00"/>
    <n v="0"/>
    <x v="3"/>
    <m/>
    <x v="0"/>
    <x v="0"/>
    <x v="2"/>
    <x v="11"/>
  </r>
  <r>
    <n v="4516986316"/>
    <n v="2903189"/>
    <s v="CENTIME BOSTT OCEAN INDIEN"/>
    <n v="120"/>
    <n v="308"/>
    <n v="36960"/>
    <x v="105"/>
    <d v="2022-10-20T00:00:00"/>
    <n v="0"/>
    <x v="3"/>
    <m/>
    <x v="0"/>
    <x v="0"/>
    <x v="2"/>
    <x v="11"/>
  </r>
  <r>
    <n v="4517205704"/>
    <n v="2903183"/>
    <s v="CENTIME BOSTT OCEAN INDIEN"/>
    <n v="60"/>
    <n v="427"/>
    <n v="25620"/>
    <x v="105"/>
    <d v="2022-10-20T00:00:00"/>
    <n v="0"/>
    <x v="3"/>
    <m/>
    <x v="0"/>
    <x v="0"/>
    <x v="2"/>
    <x v="11"/>
  </r>
  <r>
    <n v="4517022159"/>
    <n v="4271870"/>
    <s v="CENTIME BOSTT OCEAN INDIEN"/>
    <n v="52"/>
    <n v="1154"/>
    <n v="60008"/>
    <x v="105"/>
    <d v="2022-10-20T00:00:00"/>
    <n v="0"/>
    <x v="3"/>
    <m/>
    <x v="0"/>
    <x v="0"/>
    <x v="2"/>
    <x v="11"/>
  </r>
  <r>
    <n v="4517667055"/>
    <n v="2958114"/>
    <s v="CENTIME : THAILAND"/>
    <n v="1500"/>
    <n v="1165"/>
    <n v="1747500"/>
    <x v="105"/>
    <d v="2022-10-20T00:00:00"/>
    <n v="0"/>
    <x v="3"/>
    <m/>
    <x v="0"/>
    <x v="0"/>
    <x v="2"/>
    <x v="11"/>
  </r>
  <r>
    <n v="4517049078"/>
    <n v="2752324"/>
    <s v="CENTIME BOSTT OCEAN INDIEN"/>
    <n v="66"/>
    <n v="1104"/>
    <n v="72864"/>
    <x v="105"/>
    <d v="2022-10-20T00:00:00"/>
    <n v="0"/>
    <x v="3"/>
    <m/>
    <x v="0"/>
    <x v="0"/>
    <x v="2"/>
    <x v="11"/>
  </r>
  <r>
    <n v="4517079008"/>
    <n v="2958114"/>
    <s v="CENTIME BOSTT OCEAN INDIEN"/>
    <n v="138"/>
    <n v="497"/>
    <n v="68586"/>
    <x v="105"/>
    <d v="2022-10-20T00:00:00"/>
    <n v="0"/>
    <x v="3"/>
    <m/>
    <x v="0"/>
    <x v="0"/>
    <x v="2"/>
    <x v="11"/>
  </r>
  <r>
    <n v="4517149097"/>
    <n v="4333116"/>
    <s v="CENTIME BOSTT OCEAN INDIEN"/>
    <n v="63"/>
    <n v="1288"/>
    <n v="81144"/>
    <x v="105"/>
    <d v="2022-10-20T00:00:00"/>
    <n v="0"/>
    <x v="3"/>
    <m/>
    <x v="0"/>
    <x v="0"/>
    <x v="2"/>
    <x v="11"/>
  </r>
  <r>
    <n v="4516980134"/>
    <n v="2765851"/>
    <s v="CENTIME BOSTT OCEAN INDIEN"/>
    <n v="64"/>
    <n v="1299"/>
    <n v="83136"/>
    <x v="105"/>
    <d v="2022-10-20T00:00:00"/>
    <n v="0"/>
    <x v="3"/>
    <m/>
    <x v="0"/>
    <x v="0"/>
    <x v="2"/>
    <x v="11"/>
  </r>
  <r>
    <n v="4517192809"/>
    <n v="2779823"/>
    <s v="CENTIME BOSTT OCEAN INDIEN"/>
    <n v="1080"/>
    <n v="813"/>
    <n v="878040"/>
    <x v="105"/>
    <d v="2022-10-20T00:00:00"/>
    <n v="0"/>
    <x v="3"/>
    <m/>
    <x v="0"/>
    <x v="0"/>
    <x v="2"/>
    <x v="11"/>
  </r>
  <r>
    <n v="4517732006"/>
    <n v="4663418"/>
    <s v="CENTIME TCM"/>
    <n v="120000"/>
    <n v="1304"/>
    <n v="156480000"/>
    <x v="69"/>
    <d v="2022-07-21T00:00:00"/>
    <n v="-3"/>
    <x v="2"/>
    <m/>
    <x v="0"/>
    <x v="0"/>
    <x v="3"/>
    <x v="9"/>
  </r>
  <r>
    <n v="4517851994"/>
    <n v="2044651"/>
    <s v="CENTIME TCM"/>
    <n v="108000"/>
    <n v="1348"/>
    <n v="145584000"/>
    <x v="104"/>
    <d v="2022-10-20T00:00:00"/>
    <n v="-3"/>
    <x v="2"/>
    <m/>
    <x v="0"/>
    <x v="0"/>
    <x v="2"/>
    <x v="11"/>
  </r>
  <r>
    <n v="4516964497"/>
    <n v="2765851"/>
    <s v="CENTIME BOSTT OCEAN INDIEN"/>
    <n v="16"/>
    <n v="603"/>
    <n v="9648"/>
    <x v="105"/>
    <d v="2022-10-20T00:00:00"/>
    <n v="0"/>
    <x v="3"/>
    <m/>
    <x v="0"/>
    <x v="0"/>
    <x v="2"/>
    <x v="11"/>
  </r>
  <r>
    <n v="4517412905"/>
    <n v="4333114"/>
    <s v="CENTIME BOSTT OCEAN INDIEN"/>
    <n v="504"/>
    <n v="1025"/>
    <n v="516600"/>
    <x v="105"/>
    <d v="2022-10-20T00:00:00"/>
    <n v="0"/>
    <x v="3"/>
    <m/>
    <x v="0"/>
    <x v="0"/>
    <x v="2"/>
    <x v="11"/>
  </r>
  <r>
    <n v="4518109725"/>
    <n v="4455298"/>
    <s v="CENTIME TCM"/>
    <n v="90"/>
    <n v="602"/>
    <n v="54180"/>
    <x v="105"/>
    <d v="2022-10-20T00:00:00"/>
    <n v="0"/>
    <x v="3"/>
    <m/>
    <x v="0"/>
    <x v="0"/>
    <x v="2"/>
    <x v="11"/>
  </r>
  <r>
    <n v="4518066238"/>
    <n v="4334436"/>
    <s v="BOOST AC"/>
    <n v="144"/>
    <n v="914"/>
    <n v="131616"/>
    <x v="100"/>
    <d v="2022-10-24T00:00:00"/>
    <n v="0"/>
    <x v="3"/>
    <m/>
    <x v="0"/>
    <x v="0"/>
    <x v="2"/>
    <x v="11"/>
  </r>
  <r>
    <n v="4518087617"/>
    <n v="4451134"/>
    <s v="BOOST AC"/>
    <n v="40"/>
    <n v="1082"/>
    <n v="43280"/>
    <x v="100"/>
    <d v="2022-10-24T00:00:00"/>
    <n v="0"/>
    <x v="3"/>
    <m/>
    <x v="0"/>
    <x v="0"/>
    <x v="2"/>
    <x v="11"/>
  </r>
  <r>
    <n v="5501239402"/>
    <n v="2899945"/>
    <s v="CENTIME: BRESIL"/>
    <n v="48"/>
    <n v="317"/>
    <n v="15216"/>
    <x v="55"/>
    <d v="2022-10-24T00:00:00"/>
    <n v="14"/>
    <x v="0"/>
    <s v="OTHER"/>
    <x v="0"/>
    <x v="0"/>
    <x v="2"/>
    <x v="8"/>
  </r>
  <r>
    <n v="4518042008"/>
    <n v="880447"/>
    <s v="CENTIME TCM"/>
    <n v="7290"/>
    <n v="489"/>
    <n v="3564810"/>
    <x v="100"/>
    <d v="2022-10-24T00:00:00"/>
    <n v="0"/>
    <x v="3"/>
    <m/>
    <x v="0"/>
    <x v="0"/>
    <x v="2"/>
    <x v="11"/>
  </r>
  <r>
    <n v="4518042153"/>
    <n v="2358612"/>
    <s v="CENTIME TCM"/>
    <n v="6120"/>
    <n v="1142"/>
    <n v="6989040"/>
    <x v="100"/>
    <d v="2022-10-24T00:00:00"/>
    <n v="0"/>
    <x v="3"/>
    <m/>
    <x v="0"/>
    <x v="0"/>
    <x v="2"/>
    <x v="11"/>
  </r>
  <r>
    <n v="4518039392"/>
    <n v="2358612"/>
    <s v="CENTIME TCM"/>
    <n v="960"/>
    <n v="1195"/>
    <n v="1147200"/>
    <x v="100"/>
    <d v="2022-10-24T00:00:00"/>
    <n v="0"/>
    <x v="3"/>
    <m/>
    <x v="0"/>
    <x v="0"/>
    <x v="2"/>
    <x v="11"/>
  </r>
  <r>
    <n v="4518042007"/>
    <n v="880447"/>
    <s v="CENTIME TCM"/>
    <n v="840"/>
    <n v="1480"/>
    <n v="1243200"/>
    <x v="100"/>
    <d v="2022-10-24T00:00:00"/>
    <n v="0"/>
    <x v="3"/>
    <m/>
    <x v="0"/>
    <x v="0"/>
    <x v="2"/>
    <x v="11"/>
  </r>
  <r>
    <n v="4518064857"/>
    <n v="880447"/>
    <s v="CENTIME: RUSSIE"/>
    <n v="180"/>
    <n v="457"/>
    <n v="82260"/>
    <x v="100"/>
    <d v="2022-10-24T00:00:00"/>
    <n v="0"/>
    <x v="3"/>
    <m/>
    <x v="0"/>
    <x v="0"/>
    <x v="2"/>
    <x v="11"/>
  </r>
  <r>
    <n v="4517020027"/>
    <n v="4333113"/>
    <s v="CENTIME BOSTT OCEAN INDIEN"/>
    <n v="1428"/>
    <n v="1313"/>
    <n v="1874964"/>
    <x v="105"/>
    <d v="2022-10-24T00:00:00"/>
    <n v="-4"/>
    <x v="2"/>
    <m/>
    <x v="0"/>
    <x v="0"/>
    <x v="2"/>
    <x v="11"/>
  </r>
  <r>
    <n v="4517817681"/>
    <n v="2487053"/>
    <s v="BOOST AC"/>
    <n v="9090"/>
    <n v="928"/>
    <n v="8435520"/>
    <x v="106"/>
    <d v="2022-10-26T00:00:00"/>
    <n v="1"/>
    <x v="3"/>
    <m/>
    <x v="0"/>
    <x v="0"/>
    <x v="2"/>
    <x v="11"/>
  </r>
  <r>
    <n v="4517710889"/>
    <n v="2487053"/>
    <s v="BOOST AC"/>
    <n v="4770"/>
    <n v="1174"/>
    <n v="5599980"/>
    <x v="100"/>
    <d v="2022-10-26T00:00:00"/>
    <n v="-2"/>
    <x v="3"/>
    <m/>
    <x v="0"/>
    <x v="0"/>
    <x v="2"/>
    <x v="11"/>
  </r>
  <r>
    <n v="4517669835"/>
    <n v="4271870"/>
    <s v="CENTIME : THAILAND"/>
    <n v="999"/>
    <n v="1121"/>
    <n v="1119879"/>
    <x v="106"/>
    <d v="2022-10-27T00:00:00"/>
    <n v="0"/>
    <x v="3"/>
    <m/>
    <x v="0"/>
    <x v="0"/>
    <x v="2"/>
    <x v="11"/>
  </r>
  <r>
    <n v="4515722859"/>
    <n v="4663418"/>
    <s v="CENTIME TCM"/>
    <n v="120000"/>
    <n v="1019"/>
    <n v="122280000"/>
    <x v="100"/>
    <d v="2022-10-27T00:00:00"/>
    <n v="-3"/>
    <x v="2"/>
    <m/>
    <x v="0"/>
    <x v="0"/>
    <x v="2"/>
    <x v="11"/>
  </r>
  <r>
    <n v="4517458822"/>
    <n v="2044651"/>
    <s v="CENTIME TCM"/>
    <n v="108000"/>
    <n v="894"/>
    <n v="96552000"/>
    <x v="71"/>
    <d v="2022-09-14T00:00:00"/>
    <n v="-2"/>
    <x v="3"/>
    <m/>
    <x v="0"/>
    <x v="0"/>
    <x v="3"/>
    <x v="10"/>
  </r>
  <r>
    <n v="4517931419"/>
    <n v="2358612"/>
    <s v="CENTIME : TURQUIE"/>
    <n v="60"/>
    <n v="345"/>
    <n v="20700"/>
    <x v="91"/>
    <d v="2022-10-31T00:00:00"/>
    <n v="0"/>
    <x v="3"/>
    <m/>
    <x v="0"/>
    <x v="0"/>
    <x v="2"/>
    <x v="11"/>
  </r>
  <r>
    <n v="4518039388"/>
    <n v="880447"/>
    <s v="CENTIME TCM"/>
    <n v="6690"/>
    <n v="711"/>
    <n v="4756590"/>
    <x v="91"/>
    <d v="2022-10-31T00:00:00"/>
    <n v="0"/>
    <x v="3"/>
    <m/>
    <x v="0"/>
    <x v="0"/>
    <x v="2"/>
    <x v="11"/>
  </r>
  <r>
    <n v="4518045104"/>
    <n v="2358612"/>
    <s v="CENTIME TCM"/>
    <n v="5700"/>
    <n v="478"/>
    <n v="2724600"/>
    <x v="91"/>
    <d v="2022-10-31T00:00:00"/>
    <n v="0"/>
    <x v="3"/>
    <m/>
    <x v="0"/>
    <x v="0"/>
    <x v="2"/>
    <x v="11"/>
  </r>
  <r>
    <n v="4518040087"/>
    <n v="2358612"/>
    <s v="CENTIME TCM"/>
    <n v="780"/>
    <n v="529"/>
    <n v="412620"/>
    <x v="91"/>
    <d v="2022-10-31T00:00:00"/>
    <n v="0"/>
    <x v="3"/>
    <m/>
    <x v="0"/>
    <x v="0"/>
    <x v="2"/>
    <x v="11"/>
  </r>
  <r>
    <n v="4518045077"/>
    <n v="880447"/>
    <s v="CENTIME TCM"/>
    <n v="600"/>
    <n v="776"/>
    <n v="465600"/>
    <x v="91"/>
    <d v="2022-10-31T00:00:00"/>
    <n v="0"/>
    <x v="3"/>
    <m/>
    <x v="0"/>
    <x v="0"/>
    <x v="2"/>
    <x v="11"/>
  </r>
  <r>
    <n v="4518064858"/>
    <n v="880447"/>
    <s v="CENTIME: RUSSIE"/>
    <n v="240"/>
    <n v="803"/>
    <n v="192720"/>
    <x v="91"/>
    <d v="2022-10-31T00:00:00"/>
    <n v="0"/>
    <x v="3"/>
    <m/>
    <x v="0"/>
    <x v="0"/>
    <x v="2"/>
    <x v="11"/>
  </r>
  <r>
    <n v="4518108373"/>
    <n v="880447"/>
    <s v="CENTIME : TURQUIE"/>
    <n v="60"/>
    <n v="1000"/>
    <n v="60000"/>
    <x v="91"/>
    <d v="2022-10-31T00:00:00"/>
    <n v="0"/>
    <x v="3"/>
    <m/>
    <x v="0"/>
    <x v="0"/>
    <x v="2"/>
    <x v="11"/>
  </r>
  <r>
    <n v="4517681747"/>
    <n v="4333116"/>
    <s v="CENTIME : TURQUIE"/>
    <n v="2037"/>
    <n v="961"/>
    <n v="1957557"/>
    <x v="91"/>
    <d v="2022-10-31T00:00:00"/>
    <n v="0"/>
    <x v="3"/>
    <m/>
    <x v="0"/>
    <x v="0"/>
    <x v="2"/>
    <x v="11"/>
  </r>
  <r>
    <n v="4517679653"/>
    <n v="4333114"/>
    <s v="CENTIME : TURQUIE"/>
    <n v="693"/>
    <n v="1298"/>
    <n v="899514"/>
    <x v="91"/>
    <d v="2022-10-31T00:00:00"/>
    <n v="0"/>
    <x v="3"/>
    <m/>
    <x v="0"/>
    <x v="0"/>
    <x v="2"/>
    <x v="11"/>
  </r>
  <r>
    <n v="4517669924"/>
    <n v="2467687"/>
    <s v="CENTIME : THAILAND"/>
    <n v="1500"/>
    <n v="522"/>
    <n v="783000"/>
    <x v="107"/>
    <d v="2022-11-03T00:00:00"/>
    <n v="-21"/>
    <x v="2"/>
    <m/>
    <x v="0"/>
    <x v="0"/>
    <x v="2"/>
    <x v="11"/>
  </r>
  <r>
    <n v="4517339769"/>
    <n v="2044651"/>
    <s v="CENTIME TCM"/>
    <n v="108000"/>
    <n v="589"/>
    <n v="63612000"/>
    <x v="80"/>
    <d v="2022-09-21T00:00:00"/>
    <n v="-2"/>
    <x v="3"/>
    <m/>
    <x v="0"/>
    <x v="0"/>
    <x v="3"/>
    <x v="10"/>
  </r>
  <r>
    <n v="4518063569"/>
    <n v="4451134"/>
    <s v="BOOST AC"/>
    <n v="32"/>
    <n v="1030"/>
    <n v="32960"/>
    <x v="55"/>
    <d v="2022-11-07T00:00:00"/>
    <n v="0"/>
    <x v="3"/>
    <m/>
    <x v="0"/>
    <x v="0"/>
    <x v="2"/>
    <x v="8"/>
  </r>
  <r>
    <n v="4518084989"/>
    <n v="4334436"/>
    <s v="BOOST AC"/>
    <n v="112"/>
    <n v="1467"/>
    <n v="164304"/>
    <x v="55"/>
    <d v="2022-11-07T00:00:00"/>
    <n v="0"/>
    <x v="3"/>
    <m/>
    <x v="0"/>
    <x v="0"/>
    <x v="2"/>
    <x v="8"/>
  </r>
  <r>
    <n v="4518042001"/>
    <n v="2358612"/>
    <s v="CENTIME TCM"/>
    <n v="660"/>
    <n v="1133"/>
    <n v="747780"/>
    <x v="55"/>
    <d v="2022-11-07T00:00:00"/>
    <n v="0"/>
    <x v="3"/>
    <m/>
    <x v="0"/>
    <x v="0"/>
    <x v="2"/>
    <x v="8"/>
  </r>
  <r>
    <n v="4518042151"/>
    <n v="880447"/>
    <s v="CENTIME TCM"/>
    <n v="480"/>
    <n v="895"/>
    <n v="429600"/>
    <x v="55"/>
    <d v="2022-11-07T00:00:00"/>
    <n v="0"/>
    <x v="3"/>
    <m/>
    <x v="0"/>
    <x v="0"/>
    <x v="2"/>
    <x v="8"/>
  </r>
  <r>
    <n v="4518056456"/>
    <n v="880447"/>
    <s v="CENTIME TCM"/>
    <n v="5490"/>
    <n v="1226"/>
    <n v="6730740"/>
    <x v="55"/>
    <d v="2022-11-07T00:00:00"/>
    <n v="0"/>
    <x v="3"/>
    <m/>
    <x v="0"/>
    <x v="0"/>
    <x v="2"/>
    <x v="8"/>
  </r>
  <r>
    <n v="4518064856"/>
    <n v="880447"/>
    <s v="CENTIME: RUSSIE"/>
    <n v="180"/>
    <n v="704"/>
    <n v="126720"/>
    <x v="55"/>
    <d v="2022-11-07T00:00:00"/>
    <n v="0"/>
    <x v="3"/>
    <m/>
    <x v="0"/>
    <x v="0"/>
    <x v="2"/>
    <x v="8"/>
  </r>
  <r>
    <n v="4517124793"/>
    <n v="2165271"/>
    <s v="CENTIME TCM"/>
    <n v="5000"/>
    <n v="1053"/>
    <n v="5265000"/>
    <x v="100"/>
    <d v="2022-11-07T00:00:00"/>
    <n v="-14"/>
    <x v="2"/>
    <m/>
    <x v="0"/>
    <x v="0"/>
    <x v="2"/>
    <x v="11"/>
  </r>
  <r>
    <n v="4517480549"/>
    <n v="2958114"/>
    <s v="CENTIME TCM"/>
    <n v="1998"/>
    <n v="1425"/>
    <n v="2847150"/>
    <x v="55"/>
    <d v="2022-11-07T00:00:00"/>
    <n v="0"/>
    <x v="3"/>
    <m/>
    <x v="0"/>
    <x v="0"/>
    <x v="2"/>
    <x v="8"/>
  </r>
  <r>
    <n v="4516985633"/>
    <n v="2903184"/>
    <s v="CENTIME BOSTT OCEAN INDIEN"/>
    <n v="20"/>
    <n v="854"/>
    <n v="17080"/>
    <x v="75"/>
    <d v="2022-11-10T00:00:00"/>
    <n v="0"/>
    <x v="3"/>
    <m/>
    <x v="0"/>
    <x v="0"/>
    <x v="2"/>
    <x v="8"/>
  </r>
  <r>
    <n v="4517191472"/>
    <n v="2903183"/>
    <s v="CENTIME BOSTT OCEAN INDIEN"/>
    <n v="40"/>
    <n v="1485"/>
    <n v="59400"/>
    <x v="75"/>
    <d v="2022-11-10T00:00:00"/>
    <n v="0"/>
    <x v="3"/>
    <m/>
    <x v="0"/>
    <x v="0"/>
    <x v="2"/>
    <x v="8"/>
  </r>
  <r>
    <n v="4517049746"/>
    <n v="4271870"/>
    <s v="CENTIME BOSTT OCEAN INDIEN"/>
    <n v="12"/>
    <n v="914"/>
    <n v="10968"/>
    <x v="75"/>
    <d v="2022-11-10T00:00:00"/>
    <n v="0"/>
    <x v="3"/>
    <m/>
    <x v="0"/>
    <x v="0"/>
    <x v="2"/>
    <x v="8"/>
  </r>
  <r>
    <n v="4517031547"/>
    <n v="2752324"/>
    <s v="CENTIME BOSTT OCEAN INDIEN"/>
    <n v="12"/>
    <n v="721"/>
    <n v="8652"/>
    <x v="75"/>
    <d v="2022-11-10T00:00:00"/>
    <n v="0"/>
    <x v="3"/>
    <m/>
    <x v="0"/>
    <x v="0"/>
    <x v="2"/>
    <x v="8"/>
  </r>
  <r>
    <n v="4517102072"/>
    <n v="2958114"/>
    <s v="CENTIME BOSTT OCEAN INDIEN"/>
    <n v="60"/>
    <n v="1092"/>
    <n v="65520"/>
    <x v="75"/>
    <d v="2022-11-10T00:00:00"/>
    <n v="0"/>
    <x v="3"/>
    <m/>
    <x v="0"/>
    <x v="0"/>
    <x v="2"/>
    <x v="8"/>
  </r>
  <r>
    <n v="4517238516"/>
    <n v="2958114"/>
    <s v="CENTIME BOSTT OCEAN INDIEN"/>
    <n v="6"/>
    <n v="312"/>
    <n v="1872"/>
    <x v="75"/>
    <d v="2022-11-10T00:00:00"/>
    <n v="0"/>
    <x v="3"/>
    <m/>
    <x v="0"/>
    <x v="0"/>
    <x v="2"/>
    <x v="8"/>
  </r>
  <r>
    <n v="4517205736"/>
    <n v="2779823"/>
    <s v="CENTIME BOSTT OCEAN INDIEN"/>
    <n v="90"/>
    <n v="734"/>
    <n v="66060"/>
    <x v="75"/>
    <d v="2022-11-10T00:00:00"/>
    <n v="0"/>
    <x v="3"/>
    <m/>
    <x v="0"/>
    <x v="0"/>
    <x v="2"/>
    <x v="8"/>
  </r>
  <r>
    <n v="4518042003"/>
    <n v="880447"/>
    <s v="CENTIME TCM"/>
    <n v="360"/>
    <n v="515"/>
    <n v="185400"/>
    <x v="108"/>
    <d v="2022-11-14T00:00:00"/>
    <n v="0"/>
    <x v="3"/>
    <m/>
    <x v="0"/>
    <x v="0"/>
    <x v="2"/>
    <x v="8"/>
  </r>
  <r>
    <n v="4518042009"/>
    <n v="2358612"/>
    <s v="CENTIME TCM"/>
    <n v="480"/>
    <n v="1409"/>
    <n v="676320"/>
    <x v="108"/>
    <d v="2022-11-14T00:00:00"/>
    <n v="0"/>
    <x v="3"/>
    <m/>
    <x v="0"/>
    <x v="0"/>
    <x v="2"/>
    <x v="8"/>
  </r>
  <r>
    <n v="4518056455"/>
    <n v="880447"/>
    <s v="CENTIME TCM"/>
    <n v="4470"/>
    <n v="1406"/>
    <n v="6284820"/>
    <x v="108"/>
    <d v="2022-11-14T00:00:00"/>
    <n v="0"/>
    <x v="3"/>
    <m/>
    <x v="0"/>
    <x v="0"/>
    <x v="2"/>
    <x v="8"/>
  </r>
  <r>
    <n v="4516611426"/>
    <n v="4327058"/>
    <s v="CENTIME TCM"/>
    <n v="600"/>
    <n v="536"/>
    <n v="321600"/>
    <x v="108"/>
    <d v="2022-11-17T00:00:00"/>
    <n v="-3"/>
    <x v="2"/>
    <m/>
    <x v="0"/>
    <x v="0"/>
    <x v="2"/>
    <x v="8"/>
  </r>
  <r>
    <n v="881918843"/>
    <n v="4327106"/>
    <s v="CENTIME TCM"/>
    <n v="603"/>
    <n v="420"/>
    <n v="253260"/>
    <x v="108"/>
    <d v="2022-11-17T00:00:00"/>
    <n v="-3"/>
    <x v="2"/>
    <m/>
    <x v="0"/>
    <x v="0"/>
    <x v="2"/>
    <x v="8"/>
  </r>
  <r>
    <n v="4517265359"/>
    <n v="4327106"/>
    <s v="CENTIME TCM"/>
    <n v="3000"/>
    <n v="485"/>
    <n v="1455000"/>
    <x v="109"/>
    <d v="2022-11-17T00:00:00"/>
    <n v="0"/>
    <x v="3"/>
    <m/>
    <x v="0"/>
    <x v="0"/>
    <x v="2"/>
    <x v="8"/>
  </r>
  <r>
    <n v="4517052575"/>
    <n v="1620152"/>
    <s v="CENTIME TCM"/>
    <n v="3006"/>
    <n v="1142"/>
    <n v="3432852"/>
    <x v="109"/>
    <d v="2022-11-17T00:00:00"/>
    <n v="0"/>
    <x v="3"/>
    <m/>
    <x v="0"/>
    <x v="0"/>
    <x v="2"/>
    <x v="8"/>
  </r>
  <r>
    <n v="4518062667"/>
    <n v="4334436"/>
    <s v="BOOST AC"/>
    <n v="32"/>
    <n v="756"/>
    <n v="24192"/>
    <x v="93"/>
    <d v="2022-11-21T00:00:00"/>
    <n v="0"/>
    <x v="3"/>
    <m/>
    <x v="0"/>
    <x v="0"/>
    <x v="2"/>
    <x v="8"/>
  </r>
  <r>
    <n v="4518084574"/>
    <n v="4451134"/>
    <s v="BOOST AC"/>
    <n v="8"/>
    <n v="1424"/>
    <n v="11392"/>
    <x v="93"/>
    <d v="2022-11-21T00:00:00"/>
    <n v="0"/>
    <x v="3"/>
    <m/>
    <x v="0"/>
    <x v="0"/>
    <x v="2"/>
    <x v="8"/>
  </r>
  <r>
    <n v="4518040084"/>
    <n v="880447"/>
    <s v="CENTIME TCM"/>
    <n v="180"/>
    <n v="771"/>
    <n v="138780"/>
    <x v="93"/>
    <d v="2022-11-21T00:00:00"/>
    <n v="0"/>
    <x v="3"/>
    <m/>
    <x v="0"/>
    <x v="0"/>
    <x v="2"/>
    <x v="8"/>
  </r>
  <r>
    <n v="4518042150"/>
    <n v="2358612"/>
    <s v="CENTIME TCM"/>
    <n v="240"/>
    <n v="1318"/>
    <n v="316320"/>
    <x v="93"/>
    <d v="2022-11-21T00:00:00"/>
    <n v="0"/>
    <x v="3"/>
    <m/>
    <x v="0"/>
    <x v="0"/>
    <x v="2"/>
    <x v="8"/>
  </r>
  <r>
    <n v="4518056453"/>
    <n v="880447"/>
    <s v="CENTIME TCM"/>
    <n v="3120"/>
    <n v="1090"/>
    <n v="3400800"/>
    <x v="93"/>
    <d v="2022-11-21T00:00:00"/>
    <n v="0"/>
    <x v="3"/>
    <m/>
    <x v="0"/>
    <x v="0"/>
    <x v="2"/>
    <x v="8"/>
  </r>
  <r>
    <n v="4517681807"/>
    <n v="4333114"/>
    <s v="CENTIME : TURQUIE"/>
    <n v="252"/>
    <n v="747"/>
    <n v="188244"/>
    <x v="93"/>
    <d v="2022-11-21T00:00:00"/>
    <n v="0"/>
    <x v="3"/>
    <m/>
    <x v="0"/>
    <x v="0"/>
    <x v="2"/>
    <x v="8"/>
  </r>
  <r>
    <n v="4517639628"/>
    <n v="4333113"/>
    <s v="CENTIME : TURQUIE"/>
    <n v="378"/>
    <n v="1465"/>
    <n v="553770"/>
    <x v="93"/>
    <d v="2022-11-21T00:00:00"/>
    <n v="0"/>
    <x v="3"/>
    <m/>
    <x v="0"/>
    <x v="0"/>
    <x v="2"/>
    <x v="8"/>
  </r>
  <r>
    <n v="4517804488"/>
    <n v="4334436"/>
    <s v="CENTIME TCM"/>
    <n v="5648"/>
    <n v="1285"/>
    <n v="7257680"/>
    <x v="93"/>
    <d v="2022-11-22T00:00:00"/>
    <n v="-1"/>
    <x v="3"/>
    <m/>
    <x v="0"/>
    <x v="0"/>
    <x v="2"/>
    <x v="8"/>
  </r>
  <r>
    <n v="4517804581"/>
    <n v="2903183"/>
    <s v="CENTIME TCM"/>
    <n v="3320"/>
    <n v="772"/>
    <n v="2563040"/>
    <x v="93"/>
    <d v="2022-11-22T00:00:00"/>
    <n v="-1"/>
    <x v="3"/>
    <m/>
    <x v="0"/>
    <x v="0"/>
    <x v="2"/>
    <x v="8"/>
  </r>
  <r>
    <n v="4517455101"/>
    <n v="2903184"/>
    <s v="CENTIME TCM"/>
    <n v="580"/>
    <n v="1242"/>
    <n v="720360"/>
    <x v="93"/>
    <d v="2022-11-22T00:00:00"/>
    <n v="-1"/>
    <x v="3"/>
    <m/>
    <x v="0"/>
    <x v="0"/>
    <x v="2"/>
    <x v="8"/>
  </r>
  <r>
    <n v="4517773190"/>
    <n v="4334436"/>
    <s v="CENTIME TCM"/>
    <n v="2720"/>
    <n v="1162"/>
    <n v="3160640"/>
    <x v="93"/>
    <d v="2022-11-22T00:00:00"/>
    <n v="-1"/>
    <x v="3"/>
    <m/>
    <x v="0"/>
    <x v="0"/>
    <x v="2"/>
    <x v="8"/>
  </r>
  <r>
    <n v="4517804484"/>
    <n v="4451121"/>
    <s v="CENTIME TCM"/>
    <n v="1180"/>
    <n v="889"/>
    <n v="1049020"/>
    <x v="93"/>
    <d v="2022-11-22T00:00:00"/>
    <n v="-1"/>
    <x v="3"/>
    <m/>
    <x v="0"/>
    <x v="0"/>
    <x v="2"/>
    <x v="8"/>
  </r>
  <r>
    <n v="4517804489"/>
    <n v="4451134"/>
    <s v="CENTIME TCM"/>
    <n v="676"/>
    <n v="1413"/>
    <n v="955188"/>
    <x v="93"/>
    <d v="2022-11-22T00:00:00"/>
    <n v="-1"/>
    <x v="3"/>
    <m/>
    <x v="0"/>
    <x v="0"/>
    <x v="2"/>
    <x v="8"/>
  </r>
  <r>
    <n v="4517804491"/>
    <n v="4451121"/>
    <s v="CENTIME TCM"/>
    <n v="1865"/>
    <n v="853"/>
    <n v="1590845"/>
    <x v="93"/>
    <d v="2022-11-22T00:00:00"/>
    <n v="-1"/>
    <x v="3"/>
    <m/>
    <x v="0"/>
    <x v="0"/>
    <x v="2"/>
    <x v="8"/>
  </r>
  <r>
    <n v="4517804495"/>
    <n v="4451121"/>
    <s v="CENTIME TCM"/>
    <n v="2355"/>
    <n v="434"/>
    <n v="1022070"/>
    <x v="93"/>
    <d v="2022-11-22T00:00:00"/>
    <n v="-1"/>
    <x v="3"/>
    <m/>
    <x v="0"/>
    <x v="0"/>
    <x v="2"/>
    <x v="8"/>
  </r>
  <r>
    <n v="4517908618"/>
    <n v="880447"/>
    <s v="CENTIME : BOSTT AMERICA"/>
    <n v="1260"/>
    <n v="1178"/>
    <n v="1484280"/>
    <x v="93"/>
    <d v="2022-11-22T00:00:00"/>
    <n v="-1"/>
    <x v="3"/>
    <m/>
    <x v="0"/>
    <x v="0"/>
    <x v="2"/>
    <x v="8"/>
  </r>
  <r>
    <n v="4517916074"/>
    <n v="2358612"/>
    <s v="CENTIME : BOSTT AMERICA"/>
    <n v="900"/>
    <n v="1440"/>
    <n v="1296000"/>
    <x v="93"/>
    <d v="2022-11-22T00:00:00"/>
    <n v="-1"/>
    <x v="3"/>
    <m/>
    <x v="0"/>
    <x v="0"/>
    <x v="2"/>
    <x v="8"/>
  </r>
  <r>
    <n v="881875987"/>
    <n v="4327106"/>
    <s v="CENTIME TCM"/>
    <n v="3105"/>
    <n v="944"/>
    <n v="2931120"/>
    <x v="93"/>
    <d v="2022-11-24T00:00:00"/>
    <n v="-3"/>
    <x v="2"/>
    <s v="OTHER"/>
    <x v="0"/>
    <x v="0"/>
    <x v="2"/>
    <x v="8"/>
  </r>
  <r>
    <n v="4517970601"/>
    <n v="4663418"/>
    <s v="CENTIME TCM"/>
    <n v="120000"/>
    <n v="682"/>
    <n v="81840000"/>
    <x v="93"/>
    <d v="2022-11-24T00:00:00"/>
    <n v="-3"/>
    <x v="2"/>
    <m/>
    <x v="0"/>
    <x v="0"/>
    <x v="2"/>
    <x v="8"/>
  </r>
  <r>
    <n v="4517970600"/>
    <n v="2044651"/>
    <s v="CENTIME TCM"/>
    <n v="108000"/>
    <n v="1118"/>
    <n v="120744000"/>
    <x v="103"/>
    <d v="2022-10-12T00:00:00"/>
    <n v="-2"/>
    <x v="3"/>
    <m/>
    <x v="0"/>
    <x v="0"/>
    <x v="2"/>
    <x v="11"/>
  </r>
  <r>
    <n v="4517029029"/>
    <n v="2165271"/>
    <s v="BOOST AC"/>
    <n v="48"/>
    <n v="679"/>
    <n v="32592"/>
    <x v="93"/>
    <d v="2022-11-25T00:00:00"/>
    <n v="-4"/>
    <x v="2"/>
    <m/>
    <x v="0"/>
    <x v="0"/>
    <x v="2"/>
    <x v="8"/>
  </r>
  <r>
    <n v="4517032964"/>
    <n v="2165271"/>
    <s v="BOOST AC"/>
    <n v="192"/>
    <n v="964"/>
    <n v="185088"/>
    <x v="93"/>
    <d v="2022-11-25T00:00:00"/>
    <n v="-4"/>
    <x v="2"/>
    <m/>
    <x v="0"/>
    <x v="0"/>
    <x v="2"/>
    <x v="8"/>
  </r>
  <r>
    <n v="4517153745"/>
    <n v="2165271"/>
    <s v="BOOST AC"/>
    <n v="240"/>
    <n v="1318"/>
    <n v="316320"/>
    <x v="93"/>
    <d v="2022-11-25T00:00:00"/>
    <n v="-4"/>
    <x v="2"/>
    <m/>
    <x v="0"/>
    <x v="0"/>
    <x v="2"/>
    <x v="8"/>
  </r>
  <r>
    <n v="4517157564"/>
    <n v="2165271"/>
    <s v="BOOST AC"/>
    <n v="96"/>
    <n v="982"/>
    <n v="94272"/>
    <x v="93"/>
    <d v="2022-11-25T00:00:00"/>
    <n v="-4"/>
    <x v="2"/>
    <m/>
    <x v="0"/>
    <x v="0"/>
    <x v="2"/>
    <x v="8"/>
  </r>
  <r>
    <n v="4517810066"/>
    <n v="4454507"/>
    <s v="BOOST AC"/>
    <n v="1710"/>
    <n v="1325"/>
    <n v="2265750"/>
    <x v="93"/>
    <d v="2022-11-26T00:00:00"/>
    <n v="-5"/>
    <x v="2"/>
    <m/>
    <x v="0"/>
    <x v="0"/>
    <x v="2"/>
    <x v="8"/>
  </r>
  <r>
    <n v="4517810067"/>
    <n v="4454507"/>
    <s v="BOOST AC"/>
    <n v="3240"/>
    <n v="687"/>
    <n v="2225880"/>
    <x v="93"/>
    <d v="2022-11-26T00:00:00"/>
    <n v="-5"/>
    <x v="2"/>
    <m/>
    <x v="0"/>
    <x v="0"/>
    <x v="2"/>
    <x v="8"/>
  </r>
  <r>
    <n v="4518056452"/>
    <n v="880447"/>
    <s v="CENTIME TCM"/>
    <n v="1530"/>
    <n v="439"/>
    <n v="671670"/>
    <x v="110"/>
    <d v="2022-11-28T00:00:00"/>
    <n v="0"/>
    <x v="3"/>
    <m/>
    <x v="0"/>
    <x v="0"/>
    <x v="2"/>
    <x v="8"/>
  </r>
  <r>
    <n v="4517368705"/>
    <n v="4451121"/>
    <s v="CENTIME TCM"/>
    <n v="105"/>
    <n v="997"/>
    <n v="104685"/>
    <x v="110"/>
    <d v="2022-11-30T00:00:00"/>
    <n v="-2"/>
    <x v="3"/>
    <m/>
    <x v="0"/>
    <x v="0"/>
    <x v="2"/>
    <x v="8"/>
  </r>
  <r>
    <n v="4517804496"/>
    <n v="4451134"/>
    <s v="CENTIME TCM"/>
    <n v="1652"/>
    <n v="557"/>
    <n v="920164"/>
    <x v="110"/>
    <d v="2022-11-30T00:00:00"/>
    <n v="-2"/>
    <x v="3"/>
    <m/>
    <x v="0"/>
    <x v="0"/>
    <x v="2"/>
    <x v="8"/>
  </r>
  <r>
    <n v="4517804487"/>
    <n v="4334436"/>
    <s v="CENTIME TCM"/>
    <n v="3664"/>
    <n v="1482"/>
    <n v="5430048"/>
    <x v="110"/>
    <d v="2022-11-30T00:00:00"/>
    <n v="-2"/>
    <x v="3"/>
    <m/>
    <x v="0"/>
    <x v="0"/>
    <x v="2"/>
    <x v="8"/>
  </r>
  <r>
    <n v="4517369954"/>
    <n v="4451121"/>
    <s v="CENTIME TCM"/>
    <n v="160"/>
    <n v="556"/>
    <n v="88960"/>
    <x v="110"/>
    <d v="2022-11-30T00:00:00"/>
    <n v="-2"/>
    <x v="3"/>
    <m/>
    <x v="0"/>
    <x v="0"/>
    <x v="2"/>
    <x v="8"/>
  </r>
  <r>
    <n v="4517804493"/>
    <n v="4451121"/>
    <s v="CENTIME TCM"/>
    <n v="1625"/>
    <n v="752"/>
    <n v="1222000"/>
    <x v="110"/>
    <d v="2022-11-30T00:00:00"/>
    <n v="-2"/>
    <x v="3"/>
    <m/>
    <x v="0"/>
    <x v="0"/>
    <x v="2"/>
    <x v="8"/>
  </r>
  <r>
    <n v="4517804486"/>
    <n v="4451121"/>
    <s v="CENTIME TCM"/>
    <n v="3190"/>
    <n v="615"/>
    <n v="1961850"/>
    <x v="110"/>
    <d v="2022-11-30T00:00:00"/>
    <n v="-2"/>
    <x v="3"/>
    <m/>
    <x v="0"/>
    <x v="0"/>
    <x v="2"/>
    <x v="8"/>
  </r>
  <r>
    <n v="4517200762"/>
    <n v="2903183"/>
    <s v="CENTIME BOSTT OCEAN INDIEN"/>
    <n v="20"/>
    <n v="568"/>
    <n v="11360"/>
    <x v="111"/>
    <d v="2022-12-01T00:00:00"/>
    <n v="0"/>
    <x v="3"/>
    <m/>
    <x v="0"/>
    <x v="0"/>
    <x v="2"/>
    <x v="4"/>
  </r>
  <r>
    <n v="4518123054"/>
    <n v="2487053"/>
    <s v="CENTIME BOSTT OCEAN INDIEN"/>
    <n v="990"/>
    <n v="437"/>
    <n v="432630"/>
    <x v="111"/>
    <d v="2022-12-01T00:00:00"/>
    <n v="0"/>
    <x v="3"/>
    <m/>
    <x v="0"/>
    <x v="0"/>
    <x v="2"/>
    <x v="4"/>
  </r>
  <r>
    <n v="4518070180"/>
    <n v="2044651"/>
    <s v="CENTIME TCM"/>
    <n v="108000"/>
    <n v="1381"/>
    <n v="149148000"/>
    <x v="104"/>
    <d v="2022-10-19T00:00:00"/>
    <n v="-2"/>
    <x v="3"/>
    <m/>
    <x v="0"/>
    <x v="0"/>
    <x v="2"/>
    <x v="11"/>
  </r>
  <r>
    <n v="4517228652"/>
    <n v="2765851"/>
    <s v="CENTIME BOSTT OCEAN INDIEN"/>
    <n v="32"/>
    <n v="424"/>
    <n v="13568"/>
    <x v="111"/>
    <d v="2022-12-01T00:00:00"/>
    <n v="0"/>
    <x v="3"/>
    <m/>
    <x v="0"/>
    <x v="0"/>
    <x v="2"/>
    <x v="4"/>
  </r>
  <r>
    <n v="4517404551"/>
    <n v="4333116"/>
    <s v="CENTIME : TURQUIE"/>
    <n v="441"/>
    <n v="1042"/>
    <n v="459522"/>
    <x v="112"/>
    <d v="2022-12-03T00:00:00"/>
    <n v="0"/>
    <x v="3"/>
    <m/>
    <x v="0"/>
    <x v="0"/>
    <x v="2"/>
    <x v="4"/>
  </r>
  <r>
    <n v="4518056454"/>
    <n v="880447"/>
    <s v="CENTIME TCM"/>
    <n v="360"/>
    <n v="528"/>
    <n v="190080"/>
    <x v="73"/>
    <d v="2022-12-05T00:00:00"/>
    <n v="0"/>
    <x v="3"/>
    <m/>
    <x v="0"/>
    <x v="0"/>
    <x v="2"/>
    <x v="4"/>
  </r>
  <r>
    <n v="4517804501"/>
    <n v="4451121"/>
    <s v="CENTIME : TURQUIE"/>
    <n v="760"/>
    <n v="1267"/>
    <n v="962920"/>
    <x v="93"/>
    <d v="2022-12-06T00:00:00"/>
    <n v="-15"/>
    <x v="2"/>
    <m/>
    <x v="0"/>
    <x v="0"/>
    <x v="2"/>
    <x v="8"/>
  </r>
  <r>
    <n v="4517286191"/>
    <n v="4451134"/>
    <s v="CENTIME : TURQUIE"/>
    <n v="36"/>
    <n v="945"/>
    <n v="34020"/>
    <x v="73"/>
    <d v="2022-12-07T00:00:00"/>
    <n v="-2"/>
    <x v="3"/>
    <m/>
    <x v="0"/>
    <x v="0"/>
    <x v="2"/>
    <x v="4"/>
  </r>
  <r>
    <n v="4517404878"/>
    <n v="4451121"/>
    <s v="CENTIME : TURQUIE"/>
    <n v="75"/>
    <n v="1048"/>
    <n v="78600"/>
    <x v="93"/>
    <d v="2022-12-07T00:00:00"/>
    <n v="-16"/>
    <x v="2"/>
    <m/>
    <x v="0"/>
    <x v="0"/>
    <x v="2"/>
    <x v="8"/>
  </r>
  <r>
    <n v="4517402690"/>
    <n v="4451134"/>
    <s v="CENTIME : TURQUIE"/>
    <n v="32"/>
    <n v="555"/>
    <n v="17760"/>
    <x v="93"/>
    <d v="2022-12-07T00:00:00"/>
    <n v="-16"/>
    <x v="2"/>
    <m/>
    <x v="0"/>
    <x v="0"/>
    <x v="2"/>
    <x v="8"/>
  </r>
  <r>
    <n v="5501245475"/>
    <n v="2899945"/>
    <s v="CENTIME: BRESIL"/>
    <n v="48"/>
    <n v="856"/>
    <n v="41088"/>
    <x v="94"/>
    <d v="2022-12-12T00:00:00"/>
    <n v="0"/>
    <x v="3"/>
    <m/>
    <x v="0"/>
    <x v="0"/>
    <x v="2"/>
    <x v="4"/>
  </r>
  <r>
    <n v="4518112241"/>
    <n v="2487061"/>
    <s v="CENTIME BOSTT OCEAN INDIEN"/>
    <n v="450"/>
    <n v="1134"/>
    <n v="510300"/>
    <x v="113"/>
    <d v="2022-12-22T00:00:00"/>
    <n v="0"/>
    <x v="3"/>
    <m/>
    <x v="0"/>
    <x v="0"/>
    <x v="2"/>
    <x v="4"/>
  </r>
  <r>
    <n v="4518104982"/>
    <n v="2487053"/>
    <s v="CENTIME BOSTT OCEAN INDIEN"/>
    <n v="990"/>
    <n v="1367"/>
    <n v="1353330"/>
    <x v="113"/>
    <d v="2022-12-22T00:00:00"/>
    <n v="0"/>
    <x v="3"/>
    <m/>
    <x v="0"/>
    <x v="0"/>
    <x v="2"/>
    <x v="4"/>
  </r>
  <r>
    <n v="4517624681"/>
    <n v="4333116"/>
    <s v="CENTIME : TURQUIE"/>
    <n v="1743"/>
    <n v="660"/>
    <n v="1150380"/>
    <x v="94"/>
    <d v="2022-12-11T00:00:00"/>
    <n v="1"/>
    <x v="3"/>
    <m/>
    <x v="0"/>
    <x v="0"/>
    <x v="2"/>
    <x v="4"/>
  </r>
  <r>
    <n v="4517628522"/>
    <n v="4333116"/>
    <s v="CENTIME : TURQUIE"/>
    <n v="147"/>
    <n v="565"/>
    <n v="83055"/>
    <x v="94"/>
    <d v="2022-12-11T00:00:00"/>
    <n v="1"/>
    <x v="3"/>
    <m/>
    <x v="0"/>
    <x v="0"/>
    <x v="2"/>
    <x v="4"/>
  </r>
  <r>
    <n v="4518126259"/>
    <n v="2487061"/>
    <s v="CENTIME BOSTT OCEAN INDIEN"/>
    <n v="450"/>
    <n v="516"/>
    <n v="232200"/>
    <x v="114"/>
    <d v="2023-01-12T00:00:00"/>
    <n v="0"/>
    <x v="3"/>
    <m/>
    <x v="0"/>
    <x v="2"/>
    <x v="1"/>
    <x v="5"/>
  </r>
  <r>
    <n v="4517679320"/>
    <n v="4333116"/>
    <s v="CENTIME : TURQUIE"/>
    <n v="294"/>
    <n v="1009"/>
    <n v="296646"/>
    <x v="115"/>
    <d v="2023-01-14T00:00:00"/>
    <n v="0"/>
    <x v="3"/>
    <m/>
    <x v="0"/>
    <x v="2"/>
    <x v="1"/>
    <x v="5"/>
  </r>
  <r>
    <n v="4517623782"/>
    <n v="4333116"/>
    <s v="CENTIME : TURQUIE"/>
    <n v="3213"/>
    <n v="322"/>
    <n v="1034586"/>
    <x v="115"/>
    <d v="2023-01-14T00:00:00"/>
    <n v="0"/>
    <x v="3"/>
    <m/>
    <x v="0"/>
    <x v="2"/>
    <x v="1"/>
    <x v="5"/>
  </r>
  <r>
    <n v="5501245538"/>
    <n v="2899945"/>
    <s v="CENTIME: BRESIL"/>
    <n v="48"/>
    <n v="823"/>
    <n v="39504"/>
    <x v="116"/>
    <d v="2023-01-16T00:00:00"/>
    <n v="0"/>
    <x v="3"/>
    <m/>
    <x v="0"/>
    <x v="2"/>
    <x v="1"/>
    <x v="5"/>
  </r>
  <r>
    <n v="4517630869"/>
    <n v="4333116"/>
    <s v="CENTIME : TURQUIE"/>
    <n v="1407"/>
    <n v="952"/>
    <n v="1339464"/>
    <x v="117"/>
    <d v="2023-01-26T00:00:00"/>
    <n v="0"/>
    <x v="3"/>
    <m/>
    <x v="0"/>
    <x v="2"/>
    <x v="1"/>
    <x v="5"/>
  </r>
  <r>
    <n v="4517667863"/>
    <n v="2758193"/>
    <s v="CENTIME : THAILAND"/>
    <n v="1500"/>
    <n v="957"/>
    <n v="1435500"/>
    <x v="118"/>
    <d v="2023-02-16T00:00:00"/>
    <n v="2"/>
    <x v="3"/>
    <m/>
    <x v="0"/>
    <x v="2"/>
    <x v="1"/>
    <x v="6"/>
  </r>
  <r>
    <n v="4518127577"/>
    <n v="2487053"/>
    <s v="CENTIME BOSTT OCEAN INDIEN"/>
    <n v="990"/>
    <n v="398"/>
    <n v="394020"/>
    <x v="119"/>
    <d v="2023-02-23T00:00:00"/>
    <n v="0"/>
    <x v="3"/>
    <m/>
    <x v="0"/>
    <x v="2"/>
    <x v="1"/>
    <x v="6"/>
  </r>
  <r>
    <n v="4518124434"/>
    <n v="2487061"/>
    <s v="CENTIME BOSTT OCEAN INDIEN"/>
    <n v="450"/>
    <n v="618"/>
    <n v="278100"/>
    <x v="120"/>
    <d v="2023-03-16T00:00:00"/>
    <n v="0"/>
    <x v="3"/>
    <m/>
    <x v="0"/>
    <x v="2"/>
    <x v="1"/>
    <x v="3"/>
  </r>
  <r>
    <n v="4518128323"/>
    <n v="2487053"/>
    <s v="CENTIME BOSTT OCEAN INDIEN"/>
    <n v="990"/>
    <n v="400"/>
    <n v="396000"/>
    <x v="121"/>
    <d v="2023-04-06T00:00:00"/>
    <n v="0"/>
    <x v="3"/>
    <m/>
    <x v="0"/>
    <x v="2"/>
    <x v="0"/>
    <x v="0"/>
  </r>
  <r>
    <n v="4518113105"/>
    <n v="2487061"/>
    <s v="CENTIME BOSTT OCEAN INDIEN"/>
    <n v="450"/>
    <n v="644"/>
    <n v="289800"/>
    <x v="121"/>
    <d v="2023-04-06T00:00:00"/>
    <n v="0"/>
    <x v="3"/>
    <m/>
    <x v="0"/>
    <x v="2"/>
    <x v="0"/>
    <x v="0"/>
  </r>
  <r>
    <n v="4518084701"/>
    <n v="2487061"/>
    <s v="CENTIME BOSTT OCEAN INDIEN"/>
    <n v="450"/>
    <n v="1411"/>
    <n v="634950"/>
    <x v="122"/>
    <d v="2023-04-27T00:00:00"/>
    <n v="0"/>
    <x v="3"/>
    <m/>
    <x v="0"/>
    <x v="2"/>
    <x v="0"/>
    <x v="0"/>
  </r>
  <r>
    <n v="4517055122"/>
    <n v="2778106"/>
    <s v="CENTIME BOSTT OCEAN INDIEN"/>
    <n v="360"/>
    <n v="1202"/>
    <n v="432720"/>
    <x v="121"/>
    <d v="2023-04-01T00:00:00"/>
    <n v="5"/>
    <x v="0"/>
    <s v="OTHER"/>
    <x v="0"/>
    <x v="2"/>
    <x v="0"/>
    <x v="0"/>
  </r>
  <r>
    <n v="4518104432"/>
    <n v="2779817"/>
    <s v="CENTIME BOSTT OCEAN INDIEN"/>
    <n v="990"/>
    <n v="923"/>
    <n v="913770"/>
    <x v="123"/>
    <d v="2023-05-18T00:00:00"/>
    <n v="0"/>
    <x v="3"/>
    <m/>
    <x v="0"/>
    <x v="2"/>
    <x v="0"/>
    <x v="1"/>
  </r>
  <r>
    <n v="4518128473"/>
    <n v="2487053"/>
    <s v="CENTIME BOSTT OCEAN INDIEN"/>
    <n v="990"/>
    <n v="800"/>
    <n v="792000"/>
    <x v="124"/>
    <d v="2023-06-08T00:00:00"/>
    <n v="0"/>
    <x v="3"/>
    <m/>
    <x v="0"/>
    <x v="2"/>
    <x v="0"/>
    <x v="2"/>
  </r>
  <r>
    <n v="4518126052"/>
    <n v="2487061"/>
    <s v="CENTIME BOSTT OCEAN INDIEN"/>
    <n v="450"/>
    <n v="1175"/>
    <n v="528750"/>
    <x v="125"/>
    <d v="2023-06-29T00:00:00"/>
    <n v="0"/>
    <x v="3"/>
    <m/>
    <x v="0"/>
    <x v="2"/>
    <x v="0"/>
    <x v="2"/>
  </r>
  <r>
    <n v="4518128443"/>
    <n v="2487053"/>
    <s v="CENTIME BOSTT OCEAN INDIEN"/>
    <n v="990"/>
    <n v="1496"/>
    <n v="1481040"/>
    <x v="125"/>
    <d v="2023-06-29T00:00:00"/>
    <n v="0"/>
    <x v="3"/>
    <m/>
    <x v="0"/>
    <x v="2"/>
    <x v="0"/>
    <x v="2"/>
  </r>
  <r>
    <n v="4518111619"/>
    <n v="2779817"/>
    <s v="CENTIME BOSTT OCEAN INDIEN"/>
    <n v="990"/>
    <n v="712"/>
    <n v="704880"/>
    <x v="126"/>
    <d v="2023-07-20T00:00:00"/>
    <n v="0"/>
    <x v="3"/>
    <m/>
    <x v="0"/>
    <x v="2"/>
    <x v="3"/>
    <x v="9"/>
  </r>
  <r>
    <n v="4518122252"/>
    <n v="2487053"/>
    <s v="CENTIME BOSTT OCEAN INDIEN"/>
    <n v="990"/>
    <n v="948"/>
    <n v="938520"/>
    <x v="126"/>
    <d v="2023-07-20T00:00:00"/>
    <n v="0"/>
    <x v="3"/>
    <m/>
    <x v="0"/>
    <x v="2"/>
    <x v="3"/>
    <x v="9"/>
  </r>
  <r>
    <n v="4518107621"/>
    <n v="2487061"/>
    <s v="CENTIME BOSTT OCEAN INDIEN"/>
    <n v="450"/>
    <n v="661"/>
    <n v="297450"/>
    <x v="127"/>
    <d v="2023-08-10T00:00:00"/>
    <n v="0"/>
    <x v="3"/>
    <m/>
    <x v="0"/>
    <x v="2"/>
    <x v="3"/>
    <x v="7"/>
  </r>
  <r>
    <n v="4518121562"/>
    <n v="2487053"/>
    <s v="CENTIME BOSTT OCEAN INDIEN"/>
    <n v="990"/>
    <n v="1408"/>
    <n v="1393920"/>
    <x v="127"/>
    <d v="2023-08-10T00:00:00"/>
    <n v="0"/>
    <x v="3"/>
    <m/>
    <x v="0"/>
    <x v="2"/>
    <x v="3"/>
    <x v="7"/>
  </r>
  <r>
    <n v="4518118506"/>
    <n v="2779817"/>
    <s v="CENTIME BOSTT OCEAN INDIEN"/>
    <n v="990"/>
    <n v="972"/>
    <n v="962280"/>
    <x v="127"/>
    <d v="2023-08-10T00:00:00"/>
    <n v="0"/>
    <x v="3"/>
    <m/>
    <x v="0"/>
    <x v="2"/>
    <x v="3"/>
    <x v="7"/>
  </r>
  <r>
    <n v="4518128623"/>
    <n v="2487061"/>
    <s v="CENTIME BOSTT OCEAN INDIEN"/>
    <n v="450"/>
    <n v="777"/>
    <n v="349650"/>
    <x v="128"/>
    <d v="2023-08-31T00:00:00"/>
    <n v="0"/>
    <x v="3"/>
    <m/>
    <x v="0"/>
    <x v="2"/>
    <x v="3"/>
    <x v="7"/>
  </r>
  <r>
    <n v="4518128533"/>
    <n v="2487053"/>
    <s v="CENTIME BOSTT OCEAN INDIEN"/>
    <n v="2970"/>
    <n v="338"/>
    <n v="1003860"/>
    <x v="129"/>
    <d v="2023-09-21T00:00:00"/>
    <n v="0"/>
    <x v="3"/>
    <m/>
    <x v="0"/>
    <x v="2"/>
    <x v="3"/>
    <x v="10"/>
  </r>
  <r>
    <n v="4517097159"/>
    <n v="4287388"/>
    <s v="CENTIME TCM"/>
    <n v="192"/>
    <n v="961"/>
    <n v="184512"/>
    <x v="36"/>
    <d v="2022-03-07T00:00:00"/>
    <n v="0"/>
    <x v="3"/>
    <m/>
    <x v="0"/>
    <x v="0"/>
    <x v="1"/>
    <x v="3"/>
  </r>
  <r>
    <n v="4517778952"/>
    <n v="4465338"/>
    <s v="BOOST AC"/>
    <n v="100200"/>
    <n v="978"/>
    <n v="97995600"/>
    <x v="103"/>
    <d v="2022-10-10T00:00:00"/>
    <n v="0"/>
    <x v="3"/>
    <m/>
    <x v="0"/>
    <x v="0"/>
    <x v="2"/>
    <x v="11"/>
  </r>
  <r>
    <n v="4517389502"/>
    <n v="2778179"/>
    <s v="CENTIME TCM"/>
    <n v="240"/>
    <n v="1084"/>
    <n v="260160"/>
    <x v="31"/>
    <d v="2022-04-28T00:00:00"/>
    <n v="0"/>
    <x v="3"/>
    <m/>
    <x v="0"/>
    <x v="0"/>
    <x v="0"/>
    <x v="0"/>
  </r>
  <r>
    <n v="4518072127"/>
    <n v="4455298"/>
    <s v="CENTIME TCM"/>
    <n v="165"/>
    <n v="1261"/>
    <n v="208065"/>
    <x v="61"/>
    <d v="2022-06-16T00:00:00"/>
    <n v="0"/>
    <x v="3"/>
    <m/>
    <x v="0"/>
    <x v="0"/>
    <x v="0"/>
    <x v="2"/>
  </r>
  <r>
    <n v="4517173077"/>
    <n v="2487053"/>
    <s v="CENTIME : THAILAND"/>
    <n v="150"/>
    <n v="1187"/>
    <n v="178050"/>
    <x v="31"/>
    <d v="2022-04-28T00:00:00"/>
    <n v="0"/>
    <x v="3"/>
    <m/>
    <x v="0"/>
    <x v="0"/>
    <x v="0"/>
    <x v="0"/>
  </r>
  <r>
    <n v="5501183076"/>
    <n v="4454507"/>
    <s v="CENTIME: BRESIL"/>
    <n v="720"/>
    <n v="357"/>
    <n v="257040"/>
    <x v="4"/>
    <d v="2022-05-17T00:00:00"/>
    <n v="13"/>
    <x v="1"/>
    <s v="SUPPLIER"/>
    <x v="2"/>
    <x v="0"/>
    <x v="0"/>
    <x v="1"/>
  </r>
  <r>
    <n v="4517418235"/>
    <n v="2778179"/>
    <s v="CENTIME TCM"/>
    <n v="960"/>
    <n v="436"/>
    <n v="418560"/>
    <x v="59"/>
    <d v="2022-06-16T00:00:00"/>
    <n v="53"/>
    <x v="1"/>
    <s v="SUPPLIER"/>
    <x v="3"/>
    <x v="0"/>
    <x v="3"/>
    <x v="7"/>
  </r>
  <r>
    <n v="4517248870"/>
    <n v="4013305"/>
    <s v="CENTIME TCM"/>
    <n v="312"/>
    <n v="1251"/>
    <n v="390312"/>
    <x v="33"/>
    <d v="2022-01-27T00:00:00"/>
    <n v="0"/>
    <x v="3"/>
    <m/>
    <x v="0"/>
    <x v="0"/>
    <x v="1"/>
    <x v="5"/>
  </r>
  <r>
    <n v="4517710883"/>
    <n v="2487053"/>
    <s v="CENTIME TCM"/>
    <n v="3150"/>
    <n v="1381"/>
    <n v="4350150"/>
    <x v="89"/>
    <d v="2022-07-25T00:00:00"/>
    <n v="0"/>
    <x v="3"/>
    <m/>
    <x v="0"/>
    <x v="0"/>
    <x v="3"/>
    <x v="9"/>
  </r>
  <r>
    <n v="4517988634"/>
    <n v="2487053"/>
    <s v="CENTIME TCM"/>
    <n v="6750"/>
    <n v="821"/>
    <n v="5541750"/>
    <x v="6"/>
    <d v="2022-06-06T00:00:00"/>
    <n v="0"/>
    <x v="3"/>
    <m/>
    <x v="0"/>
    <x v="0"/>
    <x v="0"/>
    <x v="2"/>
  </r>
  <r>
    <n v="4517606730"/>
    <n v="2778106"/>
    <s v="BOOST AC"/>
    <n v="84"/>
    <n v="862"/>
    <n v="72408"/>
    <x v="24"/>
    <d v="2022-03-14T00:00:00"/>
    <n v="0"/>
    <x v="3"/>
    <m/>
    <x v="0"/>
    <x v="0"/>
    <x v="1"/>
    <x v="3"/>
  </r>
  <r>
    <n v="4517375463"/>
    <n v="4454507"/>
    <s v="CENTIME TCM"/>
    <n v="1440"/>
    <n v="1089"/>
    <n v="1568160"/>
    <x v="3"/>
    <d v="2022-05-09T00:00:00"/>
    <n v="0"/>
    <x v="3"/>
    <m/>
    <x v="0"/>
    <x v="0"/>
    <x v="0"/>
    <x v="1"/>
  </r>
  <r>
    <n v="4516965758"/>
    <n v="2765851"/>
    <s v="CENTIME BOSTT OCEAN INDIEN"/>
    <n v="64"/>
    <n v="329"/>
    <n v="21056"/>
    <x v="38"/>
    <d v="2022-03-10T00:00:00"/>
    <n v="0"/>
    <x v="3"/>
    <m/>
    <x v="0"/>
    <x v="0"/>
    <x v="1"/>
    <x v="3"/>
  </r>
  <r>
    <n v="4517361841"/>
    <n v="2778106"/>
    <s v="CENTIME TCM"/>
    <n v="1248"/>
    <n v="950"/>
    <n v="1185600"/>
    <x v="48"/>
    <d v="2022-06-02T00:00:00"/>
    <n v="0"/>
    <x v="3"/>
    <m/>
    <x v="0"/>
    <x v="0"/>
    <x v="0"/>
    <x v="2"/>
  </r>
  <r>
    <n v="4517428431"/>
    <n v="4455281"/>
    <s v="CENTIME : BOSTT AMERICA"/>
    <n v="180"/>
    <n v="943"/>
    <n v="169740"/>
    <x v="24"/>
    <d v="2022-03-15T00:00:00"/>
    <n v="-1"/>
    <x v="3"/>
    <m/>
    <x v="0"/>
    <x v="0"/>
    <x v="1"/>
    <x v="3"/>
  </r>
  <r>
    <n v="4518120934"/>
    <n v="2487061"/>
    <s v="CENTIME BOSTT OCEAN INDIEN"/>
    <n v="900"/>
    <n v="918"/>
    <n v="826200"/>
    <x v="129"/>
    <d v="2023-09-21T00:00:00"/>
    <n v="0"/>
    <x v="3"/>
    <m/>
    <x v="0"/>
    <x v="2"/>
    <x v="3"/>
    <x v="10"/>
  </r>
  <r>
    <n v="4517511291"/>
    <n v="2779817"/>
    <s v="CENTIME TCM"/>
    <n v="1800"/>
    <n v="946"/>
    <n v="1702800"/>
    <x v="43"/>
    <d v="2022-04-18T00:00:00"/>
    <n v="0"/>
    <x v="3"/>
    <m/>
    <x v="0"/>
    <x v="0"/>
    <x v="0"/>
    <x v="0"/>
  </r>
  <r>
    <n v="4518047894"/>
    <n v="4455281"/>
    <s v="CENTIME : THAILAND"/>
    <n v="360"/>
    <n v="732"/>
    <n v="263520"/>
    <x v="48"/>
    <d v="2022-06-02T00:00:00"/>
    <n v="0"/>
    <x v="3"/>
    <m/>
    <x v="0"/>
    <x v="0"/>
    <x v="0"/>
    <x v="2"/>
  </r>
  <r>
    <n v="4517377200"/>
    <n v="2765851"/>
    <s v="CENTIME : BOSTT EMEA"/>
    <n v="64"/>
    <n v="325"/>
    <n v="20800"/>
    <x v="4"/>
    <d v="2022-05-30T00:00:00"/>
    <n v="0"/>
    <x v="3"/>
    <m/>
    <x v="0"/>
    <x v="0"/>
    <x v="0"/>
    <x v="1"/>
  </r>
  <r>
    <n v="4518082624"/>
    <n v="4455281"/>
    <s v="CENTIME TCM"/>
    <n v="270"/>
    <n v="1368"/>
    <n v="369360"/>
    <x v="51"/>
    <d v="2022-07-11T00:00:00"/>
    <n v="35"/>
    <x v="1"/>
    <s v="SUPPLIER"/>
    <x v="3"/>
    <x v="0"/>
    <x v="3"/>
    <x v="7"/>
  </r>
  <r>
    <n v="5501260348"/>
    <n v="4335235"/>
    <s v="CENTIME: BRESIL"/>
    <n v="120"/>
    <n v="888"/>
    <n v="106560"/>
    <x v="60"/>
    <d v="2022-06-27T00:00:00"/>
    <n v="14"/>
    <x v="1"/>
    <s v="SUPPLIER"/>
    <x v="3"/>
    <x v="0"/>
    <x v="3"/>
    <x v="9"/>
  </r>
  <r>
    <n v="4517354162"/>
    <n v="4333114"/>
    <s v="CENTIME TCM"/>
    <n v="147"/>
    <n v="1233"/>
    <n v="181251"/>
    <x v="12"/>
    <d v="2022-01-17T00:00:00"/>
    <n v="0"/>
    <x v="3"/>
    <m/>
    <x v="0"/>
    <x v="0"/>
    <x v="1"/>
    <x v="5"/>
  </r>
  <r>
    <n v="4516547782"/>
    <n v="4013293"/>
    <s v="CENTIME TCM"/>
    <n v="105"/>
    <n v="442"/>
    <n v="46410"/>
    <x v="13"/>
    <d v="2022-02-21T00:00:00"/>
    <n v="0"/>
    <x v="3"/>
    <m/>
    <x v="0"/>
    <x v="0"/>
    <x v="1"/>
    <x v="6"/>
  </r>
  <r>
    <n v="4517704318"/>
    <n v="4013297"/>
    <s v="CENTIME TCM"/>
    <n v="2490"/>
    <n v="892"/>
    <n v="2221080"/>
    <x v="49"/>
    <d v="2022-04-18T00:00:00"/>
    <n v="-18"/>
    <x v="2"/>
    <m/>
    <x v="0"/>
    <x v="0"/>
    <x v="1"/>
    <x v="3"/>
  </r>
  <r>
    <n v="4517493093"/>
    <n v="4455299"/>
    <s v="CENTIME TCM"/>
    <n v="1050"/>
    <n v="806"/>
    <n v="846300"/>
    <x v="44"/>
    <d v="2022-05-02T00:00:00"/>
    <n v="3"/>
    <x v="3"/>
    <m/>
    <x v="0"/>
    <x v="0"/>
    <x v="0"/>
    <x v="1"/>
  </r>
  <r>
    <n v="4516660078"/>
    <n v="4013293"/>
    <s v="CENTIME TCM"/>
    <n v="600"/>
    <n v="303"/>
    <n v="181800"/>
    <x v="21"/>
    <d v="2022-02-02T00:00:00"/>
    <n v="-9"/>
    <x v="2"/>
    <m/>
    <x v="0"/>
    <x v="0"/>
    <x v="1"/>
    <x v="5"/>
  </r>
  <r>
    <n v="4517186834"/>
    <n v="2765851"/>
    <s v="CENTIME : BOSTT EMEA"/>
    <n v="160"/>
    <n v="886"/>
    <n v="141760"/>
    <x v="18"/>
    <d v="2022-01-10T00:00:00"/>
    <n v="0"/>
    <x v="3"/>
    <m/>
    <x v="0"/>
    <x v="0"/>
    <x v="1"/>
    <x v="5"/>
  </r>
  <r>
    <n v="4517947538"/>
    <n v="2765851"/>
    <s v="CENTIME TCM"/>
    <n v="2752"/>
    <n v="1487"/>
    <n v="4092224"/>
    <x v="4"/>
    <d v="2022-05-30T00:00:00"/>
    <n v="0"/>
    <x v="3"/>
    <m/>
    <x v="0"/>
    <x v="0"/>
    <x v="0"/>
    <x v="1"/>
  </r>
  <r>
    <n v="4517364647"/>
    <n v="2487061"/>
    <s v="CENTIME TCM"/>
    <n v="2250"/>
    <n v="523"/>
    <n v="1176750"/>
    <x v="24"/>
    <d v="2022-03-14T00:00:00"/>
    <n v="0"/>
    <x v="3"/>
    <m/>
    <x v="0"/>
    <x v="0"/>
    <x v="1"/>
    <x v="3"/>
  </r>
  <r>
    <n v="4516821482"/>
    <n v="2044651"/>
    <s v="CENTIME TCM"/>
    <n v="108000"/>
    <n v="1280"/>
    <n v="138240000"/>
    <x v="36"/>
    <d v="2022-03-07T00:00:00"/>
    <n v="0"/>
    <x v="3"/>
    <m/>
    <x v="0"/>
    <x v="0"/>
    <x v="1"/>
    <x v="3"/>
  </r>
  <r>
    <n v="4517284235"/>
    <n v="2779823"/>
    <s v="CENTIME : BOSTT EMEA"/>
    <n v="5400"/>
    <n v="909"/>
    <n v="4908600"/>
    <x v="63"/>
    <d v="2022-06-13T00:00:00"/>
    <n v="0"/>
    <x v="3"/>
    <m/>
    <x v="0"/>
    <x v="0"/>
    <x v="0"/>
    <x v="2"/>
  </r>
  <r>
    <n v="4517377536"/>
    <n v="4013297"/>
    <s v="CENTIME CHILI"/>
    <n v="4005"/>
    <n v="1061"/>
    <n v="4249305"/>
    <x v="63"/>
    <d v="2022-06-14T00:00:00"/>
    <n v="-1"/>
    <x v="3"/>
    <m/>
    <x v="0"/>
    <x v="0"/>
    <x v="0"/>
    <x v="2"/>
  </r>
  <r>
    <n v="4516731804"/>
    <n v="4271870"/>
    <s v="CENTIME : BOSTT EMEA"/>
    <n v="36"/>
    <n v="387"/>
    <n v="13932"/>
    <x v="4"/>
    <d v="2022-03-07T00:00:00"/>
    <n v="84"/>
    <x v="0"/>
    <s v="OTHER"/>
    <x v="0"/>
    <x v="0"/>
    <x v="0"/>
    <x v="1"/>
  </r>
  <r>
    <n v="4516801690"/>
    <n v="4196590"/>
    <s v="CENTIME: RUSSIE"/>
    <n v="200"/>
    <n v="1091"/>
    <n v="218200"/>
    <x v="27"/>
    <d v="2022-02-14T00:00:00"/>
    <n v="0"/>
    <x v="3"/>
    <m/>
    <x v="0"/>
    <x v="0"/>
    <x v="1"/>
    <x v="6"/>
  </r>
  <r>
    <n v="4517809987"/>
    <n v="4333115"/>
    <s v="CENTIME TCM"/>
    <n v="7665"/>
    <n v="1049"/>
    <n v="8040585"/>
    <x v="35"/>
    <d v="2022-05-30T00:00:00"/>
    <n v="28"/>
    <x v="1"/>
    <s v="SUPPLIER"/>
    <x v="2"/>
    <x v="0"/>
    <x v="0"/>
    <x v="2"/>
  </r>
  <r>
    <n v="4517746336"/>
    <n v="4455281"/>
    <s v="BOOST AC"/>
    <n v="1890"/>
    <n v="596"/>
    <n v="1126440"/>
    <x v="0"/>
    <d v="2022-04-11T00:00:00"/>
    <n v="0"/>
    <x v="3"/>
    <m/>
    <x v="0"/>
    <x v="0"/>
    <x v="0"/>
    <x v="0"/>
  </r>
  <r>
    <n v="4517910604"/>
    <n v="2487053"/>
    <s v="CENTIME : THAILAND"/>
    <n v="360"/>
    <n v="1353"/>
    <n v="487080"/>
    <x v="82"/>
    <d v="2022-08-18T00:00:00"/>
    <n v="0"/>
    <x v="3"/>
    <m/>
    <x v="0"/>
    <x v="0"/>
    <x v="3"/>
    <x v="7"/>
  </r>
  <r>
    <n v="4517940544"/>
    <n v="4455280"/>
    <s v="CENTIME TCM"/>
    <n v="810"/>
    <n v="1067"/>
    <n v="864270"/>
    <x v="63"/>
    <d v="2022-05-30T00:00:00"/>
    <n v="14"/>
    <x v="1"/>
    <s v="SUPPLIER"/>
    <x v="2"/>
    <x v="0"/>
    <x v="0"/>
    <x v="2"/>
  </r>
  <r>
    <n v="4517383340"/>
    <n v="2899475"/>
    <s v="CENTIME TCM"/>
    <n v="1900"/>
    <n v="1440"/>
    <n v="2736000"/>
    <x v="43"/>
    <d v="2022-04-25T00:00:00"/>
    <n v="-7"/>
    <x v="2"/>
    <m/>
    <x v="0"/>
    <x v="0"/>
    <x v="0"/>
    <x v="0"/>
  </r>
  <r>
    <n v="4517359071"/>
    <n v="4335235"/>
    <s v="CENTIME TCM"/>
    <n v="90"/>
    <n v="1146"/>
    <n v="103140"/>
    <x v="63"/>
    <d v="2022-06-16T00:00:00"/>
    <n v="-3"/>
    <x v="2"/>
    <m/>
    <x v="0"/>
    <x v="0"/>
    <x v="0"/>
    <x v="2"/>
  </r>
  <r>
    <n v="4518122967"/>
    <n v="4455281"/>
    <s v="CENTIME TCM"/>
    <n v="90"/>
    <n v="1342"/>
    <n v="120780"/>
    <x v="51"/>
    <d v="2022-07-07T00:00:00"/>
    <n v="39"/>
    <x v="0"/>
    <s v="OTHER"/>
    <x v="0"/>
    <x v="0"/>
    <x v="3"/>
    <x v="7"/>
  </r>
  <r>
    <n v="4517179188"/>
    <n v="2779817"/>
    <s v="CENTIME : BOSTT EMEA"/>
    <n v="960"/>
    <n v="1289"/>
    <n v="1237440"/>
    <x v="18"/>
    <d v="2022-01-10T00:00:00"/>
    <n v="0"/>
    <x v="3"/>
    <m/>
    <x v="0"/>
    <x v="0"/>
    <x v="1"/>
    <x v="5"/>
  </r>
  <r>
    <n v="4518102142"/>
    <n v="2663481"/>
    <s v="BOOST AC"/>
    <n v="1095"/>
    <n v="1248"/>
    <n v="1366560"/>
    <x v="50"/>
    <d v="2022-06-06T00:00:00"/>
    <n v="14"/>
    <x v="0"/>
    <s v="OTHER"/>
    <x v="0"/>
    <x v="0"/>
    <x v="0"/>
    <x v="2"/>
  </r>
  <r>
    <n v="4517320239"/>
    <n v="4455298"/>
    <s v="CENTIME TCM"/>
    <n v="15"/>
    <n v="1040"/>
    <n v="15600"/>
    <x v="50"/>
    <d v="2022-06-20T00:00:00"/>
    <n v="0"/>
    <x v="3"/>
    <m/>
    <x v="0"/>
    <x v="0"/>
    <x v="0"/>
    <x v="2"/>
  </r>
  <r>
    <n v="4517780887"/>
    <n v="4663418"/>
    <s v="CENTIME TCM"/>
    <n v="120000"/>
    <n v="861"/>
    <n v="103320000"/>
    <x v="110"/>
    <d v="2022-12-01T00:00:00"/>
    <n v="-3"/>
    <x v="2"/>
    <m/>
    <x v="0"/>
    <x v="0"/>
    <x v="2"/>
    <x v="8"/>
  </r>
  <r>
    <n v="4516951147"/>
    <n v="4013297"/>
    <s v="BOOST AC"/>
    <n v="180"/>
    <n v="660"/>
    <n v="118800"/>
    <x v="24"/>
    <d v="2022-02-21T00:00:00"/>
    <n v="21"/>
    <x v="0"/>
    <s v="OTHER"/>
    <x v="0"/>
    <x v="0"/>
    <x v="1"/>
    <x v="3"/>
  </r>
  <r>
    <n v="4517179381"/>
    <n v="2778106"/>
    <s v="CENTIME : THAILAND"/>
    <n v="24"/>
    <n v="802"/>
    <n v="19248"/>
    <x v="8"/>
    <d v="2022-03-17T00:00:00"/>
    <n v="0"/>
    <x v="3"/>
    <m/>
    <x v="0"/>
    <x v="0"/>
    <x v="1"/>
    <x v="3"/>
  </r>
  <r>
    <n v="4517379238"/>
    <n v="4455281"/>
    <s v="CENTIME TCM"/>
    <n v="2610"/>
    <n v="369"/>
    <n v="963090"/>
    <x v="56"/>
    <d v="2022-06-09T00:00:00"/>
    <n v="0"/>
    <x v="3"/>
    <m/>
    <x v="0"/>
    <x v="0"/>
    <x v="0"/>
    <x v="2"/>
  </r>
  <r>
    <n v="4517332146"/>
    <n v="2779817"/>
    <s v="CENTIME TCM"/>
    <n v="1650"/>
    <n v="851"/>
    <n v="1404150"/>
    <x v="31"/>
    <d v="2022-04-28T00:00:00"/>
    <n v="0"/>
    <x v="3"/>
    <m/>
    <x v="0"/>
    <x v="0"/>
    <x v="0"/>
    <x v="0"/>
  </r>
  <r>
    <n v="4517405323"/>
    <n v="2725582"/>
    <s v="BOOST AC"/>
    <n v="600"/>
    <n v="1148"/>
    <n v="688800"/>
    <x v="12"/>
    <d v="2022-01-22T00:00:00"/>
    <n v="-5"/>
    <x v="2"/>
    <m/>
    <x v="0"/>
    <x v="0"/>
    <x v="1"/>
    <x v="5"/>
  </r>
  <r>
    <n v="4517386049"/>
    <n v="2778179"/>
    <s v="CENTIME TCM"/>
    <n v="720"/>
    <n v="1319"/>
    <n v="949680"/>
    <x v="7"/>
    <d v="2022-05-16T00:00:00"/>
    <n v="0"/>
    <x v="3"/>
    <m/>
    <x v="0"/>
    <x v="0"/>
    <x v="0"/>
    <x v="1"/>
  </r>
  <r>
    <n v="4518089268"/>
    <n v="2487061"/>
    <s v="CENTIME TCM"/>
    <n v="1080"/>
    <n v="492"/>
    <n v="531360"/>
    <x v="65"/>
    <d v="2022-07-04T00:00:00"/>
    <n v="0"/>
    <x v="3"/>
    <m/>
    <x v="0"/>
    <x v="0"/>
    <x v="3"/>
    <x v="9"/>
  </r>
  <r>
    <n v="4517417735"/>
    <n v="4013297"/>
    <s v="CENTIME : BOSTT AMERICA"/>
    <n v="90"/>
    <n v="753"/>
    <n v="67770"/>
    <x v="15"/>
    <d v="2022-04-26T00:00:00"/>
    <n v="-1"/>
    <x v="3"/>
    <m/>
    <x v="0"/>
    <x v="0"/>
    <x v="0"/>
    <x v="0"/>
  </r>
  <r>
    <n v="5501182603"/>
    <n v="4454507"/>
    <s v="CENTIME: BRESIL"/>
    <n v="720"/>
    <n v="725"/>
    <n v="522000"/>
    <x v="32"/>
    <d v="2022-03-08T00:00:00"/>
    <n v="-8"/>
    <x v="2"/>
    <m/>
    <x v="0"/>
    <x v="0"/>
    <x v="1"/>
    <x v="6"/>
  </r>
  <r>
    <n v="4517423392"/>
    <n v="4455299"/>
    <s v="CENTIME : BOSTT EMEA"/>
    <n v="45"/>
    <n v="1043"/>
    <n v="46935"/>
    <x v="36"/>
    <d v="2022-03-07T00:00:00"/>
    <n v="0"/>
    <x v="3"/>
    <m/>
    <x v="0"/>
    <x v="0"/>
    <x v="1"/>
    <x v="3"/>
  </r>
  <r>
    <n v="4518088426"/>
    <n v="2663481"/>
    <s v="BOOST AC"/>
    <n v="375"/>
    <n v="807"/>
    <n v="302625"/>
    <x v="51"/>
    <d v="2022-08-15T00:00:00"/>
    <n v="0"/>
    <x v="3"/>
    <m/>
    <x v="0"/>
    <x v="0"/>
    <x v="3"/>
    <x v="7"/>
  </r>
  <r>
    <n v="4516825047"/>
    <n v="2765851"/>
    <s v="CENTIME TCM"/>
    <n v="1136"/>
    <n v="924"/>
    <n v="1049664"/>
    <x v="34"/>
    <d v="2022-03-28T00:00:00"/>
    <n v="-7"/>
    <x v="2"/>
    <m/>
    <x v="0"/>
    <x v="0"/>
    <x v="1"/>
    <x v="3"/>
  </r>
  <r>
    <n v="4517848194"/>
    <n v="2725582"/>
    <s v="BOOST AC"/>
    <n v="600"/>
    <n v="1107"/>
    <n v="664200"/>
    <x v="3"/>
    <d v="2022-04-24T00:00:00"/>
    <n v="15"/>
    <x v="1"/>
    <s v="SUPPLIER"/>
    <x v="2"/>
    <x v="0"/>
    <x v="0"/>
    <x v="1"/>
  </r>
  <r>
    <n v="4517382011"/>
    <n v="4333116"/>
    <s v="CENTIME TCM"/>
    <n v="1134"/>
    <n v="686"/>
    <n v="777924"/>
    <x v="74"/>
    <d v="2022-06-20T00:00:00"/>
    <n v="3"/>
    <x v="3"/>
    <m/>
    <x v="0"/>
    <x v="0"/>
    <x v="0"/>
    <x v="2"/>
  </r>
  <r>
    <n v="4517032890"/>
    <n v="2765851"/>
    <s v="BOOST AC"/>
    <n v="224"/>
    <n v="1047"/>
    <n v="234528"/>
    <x v="24"/>
    <d v="2022-03-14T00:00:00"/>
    <n v="0"/>
    <x v="3"/>
    <m/>
    <x v="0"/>
    <x v="0"/>
    <x v="1"/>
    <x v="3"/>
  </r>
  <r>
    <n v="4517681656"/>
    <n v="4333113"/>
    <s v="CENTIME : TURQUIE"/>
    <n v="546"/>
    <n v="1424"/>
    <n v="777504"/>
    <x v="91"/>
    <d v="2022-10-31T00:00:00"/>
    <n v="0"/>
    <x v="3"/>
    <m/>
    <x v="0"/>
    <x v="0"/>
    <x v="2"/>
    <x v="11"/>
  </r>
  <r>
    <n v="4517353147"/>
    <n v="2778106"/>
    <s v="CENTIME TCM"/>
    <n v="288"/>
    <n v="854"/>
    <n v="245952"/>
    <x v="3"/>
    <d v="2022-05-12T00:00:00"/>
    <n v="-3"/>
    <x v="2"/>
    <m/>
    <x v="0"/>
    <x v="0"/>
    <x v="0"/>
    <x v="1"/>
  </r>
  <r>
    <n v="4517241253"/>
    <n v="4455281"/>
    <s v="CENTIME : THAILAND"/>
    <n v="360"/>
    <n v="1017"/>
    <n v="366120"/>
    <x v="38"/>
    <d v="2022-03-10T00:00:00"/>
    <n v="0"/>
    <x v="3"/>
    <m/>
    <x v="0"/>
    <x v="0"/>
    <x v="1"/>
    <x v="3"/>
  </r>
  <r>
    <n v="4516393736"/>
    <n v="4454507"/>
    <s v="CENTIME TCM"/>
    <n v="3120"/>
    <n v="1000"/>
    <n v="3120000"/>
    <x v="33"/>
    <d v="2022-01-28T00:00:00"/>
    <n v="-1"/>
    <x v="3"/>
    <m/>
    <x v="0"/>
    <x v="0"/>
    <x v="1"/>
    <x v="5"/>
  </r>
  <r>
    <n v="4517635686"/>
    <n v="4287388"/>
    <s v="CENTIME : THAILAND"/>
    <n v="96"/>
    <n v="370"/>
    <n v="35520"/>
    <x v="42"/>
    <d v="2022-03-03T00:00:00"/>
    <n v="0"/>
    <x v="3"/>
    <m/>
    <x v="0"/>
    <x v="0"/>
    <x v="1"/>
    <x v="3"/>
  </r>
  <r>
    <n v="4517258307"/>
    <n v="2779817"/>
    <s v="CENTIME TCM"/>
    <n v="2970"/>
    <n v="1349"/>
    <n v="4006530"/>
    <x v="13"/>
    <d v="2022-02-21T00:00:00"/>
    <n v="0"/>
    <x v="3"/>
    <m/>
    <x v="0"/>
    <x v="0"/>
    <x v="1"/>
    <x v="6"/>
  </r>
  <r>
    <n v="4517817647"/>
    <n v="4013297"/>
    <s v="CENTIME TCM"/>
    <n v="2865"/>
    <n v="1439"/>
    <n v="4122735"/>
    <x v="35"/>
    <d v="2022-06-27T00:00:00"/>
    <n v="0"/>
    <x v="3"/>
    <m/>
    <x v="0"/>
    <x v="0"/>
    <x v="0"/>
    <x v="2"/>
  </r>
  <r>
    <n v="4517922359"/>
    <n v="2487053"/>
    <s v="CENTIME : THAILAND"/>
    <n v="360"/>
    <n v="952"/>
    <n v="342720"/>
    <x v="84"/>
    <d v="2022-07-28T00:00:00"/>
    <n v="0"/>
    <x v="3"/>
    <m/>
    <x v="0"/>
    <x v="0"/>
    <x v="3"/>
    <x v="9"/>
  </r>
  <r>
    <n v="4518117240"/>
    <n v="2487061"/>
    <s v="CENTIME BOSTT OCEAN INDIEN"/>
    <n v="450"/>
    <n v="992"/>
    <n v="446400"/>
    <x v="124"/>
    <d v="2023-06-08T00:00:00"/>
    <n v="0"/>
    <x v="3"/>
    <m/>
    <x v="0"/>
    <x v="2"/>
    <x v="0"/>
    <x v="2"/>
  </r>
  <r>
    <n v="4517409397"/>
    <n v="4287388"/>
    <s v="CENTIME TCM"/>
    <n v="96"/>
    <n v="929"/>
    <n v="89184"/>
    <x v="4"/>
    <d v="2022-05-30T00:00:00"/>
    <n v="0"/>
    <x v="3"/>
    <m/>
    <x v="0"/>
    <x v="0"/>
    <x v="0"/>
    <x v="1"/>
  </r>
  <r>
    <n v="4517509567"/>
    <n v="4333116"/>
    <s v="CENTIME TCM"/>
    <n v="105"/>
    <n v="1249"/>
    <n v="131145"/>
    <x v="7"/>
    <d v="2022-05-16T00:00:00"/>
    <n v="0"/>
    <x v="3"/>
    <m/>
    <x v="0"/>
    <x v="0"/>
    <x v="0"/>
    <x v="1"/>
  </r>
  <r>
    <n v="4517197181"/>
    <n v="4333114"/>
    <s v="CENTIME BOSTT OCEAN INDIEN"/>
    <n v="315"/>
    <n v="473"/>
    <n v="148995"/>
    <x v="17"/>
    <d v="2022-01-06T00:00:00"/>
    <n v="0"/>
    <x v="3"/>
    <m/>
    <x v="0"/>
    <x v="0"/>
    <x v="1"/>
    <x v="5"/>
  </r>
  <r>
    <n v="4517704328"/>
    <n v="4455298"/>
    <s v="CENTIME TCM"/>
    <n v="3420"/>
    <n v="689"/>
    <n v="2356380"/>
    <x v="50"/>
    <d v="2022-06-20T00:00:00"/>
    <n v="0"/>
    <x v="3"/>
    <m/>
    <x v="0"/>
    <x v="0"/>
    <x v="0"/>
    <x v="2"/>
  </r>
  <r>
    <n v="4518032086"/>
    <n v="4454507"/>
    <s v="CENTIME : BOSTT EMEA"/>
    <n v="1890"/>
    <n v="308"/>
    <n v="582120"/>
    <x v="35"/>
    <d v="2022-05-30T00:00:00"/>
    <n v="28"/>
    <x v="0"/>
    <s v="OTHER"/>
    <x v="0"/>
    <x v="0"/>
    <x v="0"/>
    <x v="2"/>
  </r>
  <r>
    <n v="4517353249"/>
    <n v="4451134"/>
    <s v="BOOST AC"/>
    <n v="40"/>
    <n v="1206"/>
    <n v="48240"/>
    <x v="50"/>
    <d v="2022-06-20T00:00:00"/>
    <n v="0"/>
    <x v="3"/>
    <m/>
    <x v="0"/>
    <x v="0"/>
    <x v="0"/>
    <x v="2"/>
  </r>
  <r>
    <n v="4518030967"/>
    <n v="2487053"/>
    <s v="CENTIME TCM"/>
    <n v="630"/>
    <n v="789"/>
    <n v="497070"/>
    <x v="63"/>
    <d v="2022-06-13T00:00:00"/>
    <n v="0"/>
    <x v="3"/>
    <m/>
    <x v="0"/>
    <x v="0"/>
    <x v="0"/>
    <x v="2"/>
  </r>
  <r>
    <n v="4517240757"/>
    <n v="4013305"/>
    <s v="BOOST AC"/>
    <n v="72"/>
    <n v="823"/>
    <n v="59256"/>
    <x v="32"/>
    <d v="2022-02-28T00:00:00"/>
    <n v="0"/>
    <x v="3"/>
    <m/>
    <x v="0"/>
    <x v="0"/>
    <x v="1"/>
    <x v="6"/>
  </r>
  <r>
    <n v="4516876223"/>
    <n v="2663481"/>
    <s v="CENTIME TCM"/>
    <n v="345"/>
    <n v="1235"/>
    <n v="426075"/>
    <x v="32"/>
    <d v="2022-02-28T00:00:00"/>
    <n v="0"/>
    <x v="3"/>
    <m/>
    <x v="0"/>
    <x v="0"/>
    <x v="1"/>
    <x v="6"/>
  </r>
  <r>
    <n v="4517349804"/>
    <n v="4455281"/>
    <s v="CENTIME : BOSTT EMEA"/>
    <n v="270"/>
    <n v="648"/>
    <n v="174960"/>
    <x v="36"/>
    <d v="2022-03-07T00:00:00"/>
    <n v="0"/>
    <x v="3"/>
    <m/>
    <x v="0"/>
    <x v="0"/>
    <x v="1"/>
    <x v="3"/>
  </r>
  <r>
    <n v="4518009969"/>
    <n v="4455281"/>
    <s v="CENTIME : BOSTT EMEA"/>
    <n v="720"/>
    <n v="496"/>
    <n v="357120"/>
    <x v="35"/>
    <d v="2022-05-30T00:00:00"/>
    <n v="28"/>
    <x v="0"/>
    <s v="OTHER"/>
    <x v="0"/>
    <x v="0"/>
    <x v="0"/>
    <x v="2"/>
  </r>
  <r>
    <n v="4518127786"/>
    <n v="2487053"/>
    <s v="CENTIME BOSTT OCEAN INDIEN"/>
    <n v="990"/>
    <n v="459"/>
    <n v="454410"/>
    <x v="123"/>
    <d v="2023-05-18T00:00:00"/>
    <n v="0"/>
    <x v="3"/>
    <m/>
    <x v="0"/>
    <x v="2"/>
    <x v="0"/>
    <x v="1"/>
  </r>
  <r>
    <n v="4517472279"/>
    <n v="2779817"/>
    <s v="CENTIME TCM"/>
    <n v="1170"/>
    <n v="1001"/>
    <n v="1171170"/>
    <x v="34"/>
    <d v="2022-03-21T00:00:00"/>
    <n v="0"/>
    <x v="3"/>
    <m/>
    <x v="0"/>
    <x v="0"/>
    <x v="1"/>
    <x v="3"/>
  </r>
  <r>
    <n v="4517356649"/>
    <n v="4455280"/>
    <s v="CENTIME TCM"/>
    <n v="810"/>
    <n v="1372"/>
    <n v="1111320"/>
    <x v="15"/>
    <d v="2022-04-25T00:00:00"/>
    <n v="0"/>
    <x v="3"/>
    <m/>
    <x v="0"/>
    <x v="0"/>
    <x v="0"/>
    <x v="0"/>
  </r>
  <r>
    <n v="4517817675"/>
    <n v="4333116"/>
    <s v="CENTIME : BOSTT EMEA"/>
    <n v="2919"/>
    <n v="988"/>
    <n v="2883972"/>
    <x v="2"/>
    <d v="2022-05-02T00:00:00"/>
    <n v="0"/>
    <x v="3"/>
    <m/>
    <x v="0"/>
    <x v="0"/>
    <x v="0"/>
    <x v="1"/>
  </r>
  <r>
    <n v="4516997884"/>
    <n v="4333114"/>
    <s v="CENTIME CANADA"/>
    <n v="420"/>
    <n v="447"/>
    <n v="187740"/>
    <x v="27"/>
    <d v="2022-02-15T00:00:00"/>
    <n v="-1"/>
    <x v="3"/>
    <m/>
    <x v="0"/>
    <x v="0"/>
    <x v="1"/>
    <x v="6"/>
  </r>
  <r>
    <n v="4518121433"/>
    <n v="4455281"/>
    <s v="CENTIME TCM"/>
    <n v="90"/>
    <n v="1135"/>
    <n v="102150"/>
    <x v="51"/>
    <d v="2022-07-07T00:00:00"/>
    <n v="39"/>
    <x v="0"/>
    <s v="OTHER"/>
    <x v="0"/>
    <x v="0"/>
    <x v="3"/>
    <x v="7"/>
  </r>
  <r>
    <n v="4517410261"/>
    <n v="4454507"/>
    <s v="CENTIME TCM"/>
    <n v="720"/>
    <n v="515"/>
    <n v="370800"/>
    <x v="17"/>
    <d v="2022-01-06T00:00:00"/>
    <n v="0"/>
    <x v="3"/>
    <m/>
    <x v="0"/>
    <x v="0"/>
    <x v="1"/>
    <x v="5"/>
  </r>
  <r>
    <n v="4517309431"/>
    <n v="4333116"/>
    <s v="CENTIME : BOSTT EMEA"/>
    <n v="168"/>
    <n v="919"/>
    <n v="154392"/>
    <x v="4"/>
    <d v="2022-05-30T00:00:00"/>
    <n v="0"/>
    <x v="3"/>
    <m/>
    <x v="0"/>
    <x v="0"/>
    <x v="0"/>
    <x v="1"/>
  </r>
  <r>
    <n v="4518128563"/>
    <n v="2487061"/>
    <s v="CENTIME BOSTT OCEAN INDIEN"/>
    <n v="450"/>
    <n v="823"/>
    <n v="370350"/>
    <x v="123"/>
    <d v="2023-05-18T00:00:00"/>
    <n v="0"/>
    <x v="3"/>
    <m/>
    <x v="0"/>
    <x v="2"/>
    <x v="0"/>
    <x v="1"/>
  </r>
  <r>
    <n v="4518117640"/>
    <n v="2487061"/>
    <s v="CENTIME BOSTT OCEAN INDIEN"/>
    <n v="450"/>
    <n v="1339"/>
    <n v="602550"/>
    <x v="130"/>
    <d v="2023-02-02T00:00:00"/>
    <n v="0"/>
    <x v="3"/>
    <m/>
    <x v="0"/>
    <x v="2"/>
    <x v="1"/>
    <x v="6"/>
  </r>
  <r>
    <n v="4518082566"/>
    <n v="2778106"/>
    <s v="BOOST AC"/>
    <n v="420"/>
    <n v="498"/>
    <n v="209160"/>
    <x v="50"/>
    <d v="2022-06-20T00:00:00"/>
    <n v="0"/>
    <x v="3"/>
    <m/>
    <x v="0"/>
    <x v="0"/>
    <x v="0"/>
    <x v="2"/>
  </r>
  <r>
    <n v="4517710881"/>
    <n v="2487053"/>
    <s v="CENTIME TCM"/>
    <n v="7740"/>
    <n v="810"/>
    <n v="6269400"/>
    <x v="35"/>
    <d v="2022-06-27T00:00:00"/>
    <n v="0"/>
    <x v="3"/>
    <m/>
    <x v="0"/>
    <x v="0"/>
    <x v="0"/>
    <x v="2"/>
  </r>
  <r>
    <n v="4517635373"/>
    <n v="4333113"/>
    <s v="CENTIME : TURQUIE"/>
    <n v="252"/>
    <n v="508"/>
    <n v="128016"/>
    <x v="59"/>
    <d v="2022-08-08T00:00:00"/>
    <n v="0"/>
    <x v="3"/>
    <m/>
    <x v="0"/>
    <x v="0"/>
    <x v="3"/>
    <x v="7"/>
  </r>
  <r>
    <n v="4517710873"/>
    <n v="4013297"/>
    <s v="CENTIME TCM"/>
    <n v="11325"/>
    <n v="1412"/>
    <n v="15990900"/>
    <x v="50"/>
    <d v="2022-06-20T00:00:00"/>
    <n v="0"/>
    <x v="3"/>
    <m/>
    <x v="0"/>
    <x v="0"/>
    <x v="0"/>
    <x v="2"/>
  </r>
  <r>
    <n v="4517829601"/>
    <n v="4013305"/>
    <s v="CENTIME TCM"/>
    <n v="528"/>
    <n v="541"/>
    <n v="285648"/>
    <x v="3"/>
    <d v="2022-05-02T00:00:00"/>
    <n v="7"/>
    <x v="1"/>
    <s v="SUPPLIER"/>
    <x v="2"/>
    <x v="0"/>
    <x v="0"/>
    <x v="1"/>
  </r>
  <r>
    <n v="4517497495"/>
    <n v="2778179"/>
    <s v="CENTIME TCM"/>
    <n v="240"/>
    <n v="677"/>
    <n v="162480"/>
    <x v="26"/>
    <d v="2022-04-14T00:00:00"/>
    <n v="-17"/>
    <x v="2"/>
    <m/>
    <x v="0"/>
    <x v="0"/>
    <x v="1"/>
    <x v="3"/>
  </r>
  <r>
    <n v="4517368750"/>
    <n v="4333115"/>
    <s v="CENTIME TCM"/>
    <n v="630"/>
    <n v="1082"/>
    <n v="681660"/>
    <x v="2"/>
    <d v="2022-03-03T00:00:00"/>
    <n v="60"/>
    <x v="1"/>
    <s v="SUPPLIER"/>
    <x v="2"/>
    <x v="0"/>
    <x v="0"/>
    <x v="1"/>
  </r>
  <r>
    <n v="4517509571"/>
    <n v="4333116"/>
    <s v="CENTIME TCM"/>
    <n v="63"/>
    <n v="327"/>
    <n v="20601"/>
    <x v="68"/>
    <d v="2022-05-19T00:00:00"/>
    <n v="0"/>
    <x v="3"/>
    <m/>
    <x v="0"/>
    <x v="0"/>
    <x v="0"/>
    <x v="1"/>
  </r>
  <r>
    <n v="4517337378"/>
    <n v="4454506"/>
    <s v="CENTIME : BOSTT EMEA"/>
    <n v="360"/>
    <n v="473"/>
    <n v="170280"/>
    <x v="4"/>
    <d v="2022-01-10T00:00:00"/>
    <n v="140"/>
    <x v="1"/>
    <s v="SUPPLIER"/>
    <x v="2"/>
    <x v="0"/>
    <x v="0"/>
    <x v="1"/>
  </r>
  <r>
    <n v="4517197182"/>
    <n v="4333113"/>
    <s v="CENTIME BOSTT OCEAN INDIEN"/>
    <n v="504"/>
    <n v="319"/>
    <n v="160776"/>
    <x v="17"/>
    <d v="2022-01-06T00:00:00"/>
    <n v="0"/>
    <x v="3"/>
    <m/>
    <x v="0"/>
    <x v="0"/>
    <x v="1"/>
    <x v="5"/>
  </r>
  <r>
    <n v="4516641192"/>
    <n v="4335239"/>
    <s v="CENTIME TCM"/>
    <n v="375"/>
    <n v="1253"/>
    <n v="469875"/>
    <x v="18"/>
    <d v="2022-01-04T00:00:00"/>
    <n v="6"/>
    <x v="0"/>
    <s v="OTHER"/>
    <x v="0"/>
    <x v="0"/>
    <x v="1"/>
    <x v="5"/>
  </r>
  <r>
    <n v="4517912303"/>
    <n v="4333113"/>
    <s v="CENTIME : BOSTT EMEA"/>
    <n v="3276"/>
    <n v="1067"/>
    <n v="3495492"/>
    <x v="2"/>
    <d v="2022-05-02T00:00:00"/>
    <n v="0"/>
    <x v="3"/>
    <m/>
    <x v="0"/>
    <x v="0"/>
    <x v="0"/>
    <x v="1"/>
  </r>
  <r>
    <n v="4517668791"/>
    <n v="4333113"/>
    <s v="CENTIME : TURQUIE"/>
    <n v="567"/>
    <n v="1106"/>
    <n v="627102"/>
    <x v="80"/>
    <d v="2022-09-19T00:00:00"/>
    <n v="0"/>
    <x v="3"/>
    <m/>
    <x v="0"/>
    <x v="0"/>
    <x v="3"/>
    <x v="10"/>
  </r>
  <r>
    <n v="4516709064"/>
    <n v="4333113"/>
    <s v="CENTIME : BOSTT EMEA"/>
    <n v="126"/>
    <n v="1175"/>
    <n v="148050"/>
    <x v="36"/>
    <d v="2022-03-08T00:00:00"/>
    <n v="-1"/>
    <x v="3"/>
    <m/>
    <x v="0"/>
    <x v="0"/>
    <x v="1"/>
    <x v="3"/>
  </r>
  <r>
    <n v="4517511297"/>
    <n v="2779817"/>
    <s v="CENTIME TCM"/>
    <n v="1980"/>
    <n v="816"/>
    <n v="1615680"/>
    <x v="43"/>
    <d v="2022-04-04T00:00:00"/>
    <n v="14"/>
    <x v="1"/>
    <s v="SUPPLIER"/>
    <x v="2"/>
    <x v="0"/>
    <x v="0"/>
    <x v="0"/>
  </r>
  <r>
    <n v="4517181839"/>
    <n v="2778106"/>
    <s v="CENTIME : THAILAND"/>
    <n v="36"/>
    <n v="496"/>
    <n v="17856"/>
    <x v="29"/>
    <d v="2022-02-17T00:00:00"/>
    <n v="0"/>
    <x v="3"/>
    <m/>
    <x v="0"/>
    <x v="0"/>
    <x v="1"/>
    <x v="6"/>
  </r>
  <r>
    <n v="4517358389"/>
    <n v="2752324"/>
    <s v="CENTIME BOSTT OCEAN INDIEN"/>
    <n v="54"/>
    <n v="602"/>
    <n v="32508"/>
    <x v="78"/>
    <d v="2022-07-07T00:00:00"/>
    <n v="0"/>
    <x v="3"/>
    <m/>
    <x v="0"/>
    <x v="0"/>
    <x v="3"/>
    <x v="9"/>
  </r>
  <r>
    <n v="4518125693"/>
    <n v="2487053"/>
    <s v="CENTIME TCM"/>
    <n v="1800"/>
    <n v="635"/>
    <n v="1143000"/>
    <x v="60"/>
    <d v="2022-07-11T00:00:00"/>
    <n v="0"/>
    <x v="3"/>
    <m/>
    <x v="0"/>
    <x v="0"/>
    <x v="3"/>
    <x v="9"/>
  </r>
  <r>
    <n v="4517742279"/>
    <n v="4455281"/>
    <s v="BOOST AC"/>
    <n v="5760"/>
    <n v="1285"/>
    <n v="7401600"/>
    <x v="0"/>
    <d v="2022-04-11T00:00:00"/>
    <n v="0"/>
    <x v="3"/>
    <m/>
    <x v="0"/>
    <x v="0"/>
    <x v="0"/>
    <x v="0"/>
  </r>
  <r>
    <n v="4516834313"/>
    <n v="2765851"/>
    <s v="CENTIME TCM"/>
    <n v="192"/>
    <n v="554"/>
    <n v="106368"/>
    <x v="33"/>
    <d v="2022-01-27T00:00:00"/>
    <n v="0"/>
    <x v="3"/>
    <m/>
    <x v="0"/>
    <x v="0"/>
    <x v="1"/>
    <x v="5"/>
  </r>
  <r>
    <n v="4516876008"/>
    <n v="4455906"/>
    <s v="CENTIME TCM"/>
    <n v="24"/>
    <n v="1029"/>
    <n v="24696"/>
    <x v="28"/>
    <d v="2022-02-24T00:00:00"/>
    <n v="0"/>
    <x v="3"/>
    <m/>
    <x v="0"/>
    <x v="0"/>
    <x v="1"/>
    <x v="6"/>
  </r>
  <r>
    <n v="4516828668"/>
    <n v="4455280"/>
    <s v="CENTIME TCM"/>
    <n v="240"/>
    <n v="971"/>
    <n v="233040"/>
    <x v="34"/>
    <d v="2022-03-24T00:00:00"/>
    <n v="-3"/>
    <x v="2"/>
    <m/>
    <x v="0"/>
    <x v="0"/>
    <x v="1"/>
    <x v="3"/>
  </r>
  <r>
    <n v="4517815278"/>
    <n v="4455906"/>
    <s v="CENTIME TCM"/>
    <n v="1104"/>
    <n v="464"/>
    <n v="512256"/>
    <x v="6"/>
    <d v="2022-06-06T00:00:00"/>
    <n v="0"/>
    <x v="3"/>
    <m/>
    <x v="0"/>
    <x v="0"/>
    <x v="0"/>
    <x v="2"/>
  </r>
  <r>
    <n v="4517381323"/>
    <n v="2487053"/>
    <s v="CENTIME TCM"/>
    <n v="4050"/>
    <n v="1028"/>
    <n v="4163400"/>
    <x v="7"/>
    <d v="2022-05-16T00:00:00"/>
    <n v="0"/>
    <x v="3"/>
    <m/>
    <x v="0"/>
    <x v="0"/>
    <x v="0"/>
    <x v="1"/>
  </r>
  <r>
    <n v="4517236832"/>
    <n v="2765851"/>
    <s v="CENTIME BOSTT OCEAN INDIEN"/>
    <n v="32"/>
    <n v="399"/>
    <n v="12768"/>
    <x v="113"/>
    <d v="2022-12-22T00:00:00"/>
    <n v="0"/>
    <x v="3"/>
    <m/>
    <x v="0"/>
    <x v="0"/>
    <x v="2"/>
    <x v="4"/>
  </r>
  <r>
    <n v="4517363104"/>
    <n v="4455280"/>
    <s v="CENTIME TCM"/>
    <n v="810"/>
    <n v="1110"/>
    <n v="899100"/>
    <x v="43"/>
    <d v="2022-04-18T00:00:00"/>
    <n v="0"/>
    <x v="3"/>
    <m/>
    <x v="0"/>
    <x v="0"/>
    <x v="0"/>
    <x v="0"/>
  </r>
  <r>
    <n v="4517531803"/>
    <n v="4455298"/>
    <s v="CENTIME TCM"/>
    <n v="495"/>
    <n v="794"/>
    <n v="393030"/>
    <x v="63"/>
    <d v="2022-06-13T00:00:00"/>
    <n v="0"/>
    <x v="3"/>
    <m/>
    <x v="0"/>
    <x v="0"/>
    <x v="0"/>
    <x v="2"/>
  </r>
  <r>
    <n v="4517362919"/>
    <n v="4455298"/>
    <s v="CENTIME TCM"/>
    <n v="15"/>
    <n v="565"/>
    <n v="8475"/>
    <x v="2"/>
    <d v="2022-05-02T00:00:00"/>
    <n v="0"/>
    <x v="3"/>
    <m/>
    <x v="0"/>
    <x v="0"/>
    <x v="0"/>
    <x v="1"/>
  </r>
  <r>
    <n v="4518086418"/>
    <n v="2663481"/>
    <s v="BOOST AC"/>
    <n v="120"/>
    <n v="449"/>
    <n v="53880"/>
    <x v="65"/>
    <d v="2022-07-04T00:00:00"/>
    <n v="0"/>
    <x v="3"/>
    <m/>
    <x v="0"/>
    <x v="0"/>
    <x v="3"/>
    <x v="9"/>
  </r>
  <r>
    <n v="4517953098"/>
    <n v="4333116"/>
    <s v="CENTIME TCM"/>
    <n v="2730"/>
    <n v="1020"/>
    <n v="2784600"/>
    <x v="63"/>
    <d v="2022-05-30T00:00:00"/>
    <n v="14"/>
    <x v="0"/>
    <s v="OTHER"/>
    <x v="0"/>
    <x v="0"/>
    <x v="0"/>
    <x v="2"/>
  </r>
  <r>
    <n v="4518123445"/>
    <n v="2487053"/>
    <s v="CENTIME BOSTT OCEAN INDIEN"/>
    <n v="990"/>
    <n v="938"/>
    <n v="928620"/>
    <x v="120"/>
    <d v="2023-03-16T00:00:00"/>
    <n v="0"/>
    <x v="3"/>
    <m/>
    <x v="0"/>
    <x v="2"/>
    <x v="1"/>
    <x v="3"/>
  </r>
  <r>
    <n v="4517356026"/>
    <n v="4454507"/>
    <s v="CENTIME TCM"/>
    <n v="1620"/>
    <n v="356"/>
    <n v="576720"/>
    <x v="15"/>
    <d v="2022-04-28T00:00:00"/>
    <n v="-3"/>
    <x v="2"/>
    <m/>
    <x v="0"/>
    <x v="0"/>
    <x v="0"/>
    <x v="0"/>
  </r>
  <r>
    <n v="4517610441"/>
    <n v="4333116"/>
    <s v="CENTIME BOSTT OCEAN INDIEN"/>
    <n v="210"/>
    <n v="909"/>
    <n v="190890"/>
    <x v="1"/>
    <d v="2022-04-21T00:00:00"/>
    <n v="0"/>
    <x v="3"/>
    <m/>
    <x v="0"/>
    <x v="0"/>
    <x v="0"/>
    <x v="0"/>
  </r>
  <r>
    <n v="4518123446"/>
    <n v="2779817"/>
    <s v="CENTIME BOSTT OCEAN INDIEN"/>
    <n v="990"/>
    <n v="1394"/>
    <n v="1380060"/>
    <x v="120"/>
    <d v="2023-03-16T00:00:00"/>
    <n v="0"/>
    <x v="3"/>
    <m/>
    <x v="0"/>
    <x v="2"/>
    <x v="1"/>
    <x v="3"/>
  </r>
  <r>
    <n v="4516644562"/>
    <n v="4455299"/>
    <s v="CENTIME TCM"/>
    <n v="345"/>
    <n v="434"/>
    <n v="149730"/>
    <x v="36"/>
    <d v="2022-03-07T00:00:00"/>
    <n v="0"/>
    <x v="3"/>
    <m/>
    <x v="0"/>
    <x v="0"/>
    <x v="1"/>
    <x v="3"/>
  </r>
  <r>
    <n v="4517432984"/>
    <n v="4455281"/>
    <s v="CENTIME : BOSTT AMERICA"/>
    <n v="270"/>
    <n v="988"/>
    <n v="266760"/>
    <x v="0"/>
    <d v="2022-04-12T00:00:00"/>
    <n v="-1"/>
    <x v="3"/>
    <m/>
    <x v="0"/>
    <x v="0"/>
    <x v="0"/>
    <x v="0"/>
  </r>
  <r>
    <n v="4517982646"/>
    <n v="2765851"/>
    <s v="CENTIME : TURQUIE"/>
    <n v="64"/>
    <n v="764"/>
    <n v="48896"/>
    <x v="7"/>
    <d v="2022-05-16T00:00:00"/>
    <n v="0"/>
    <x v="3"/>
    <m/>
    <x v="0"/>
    <x v="0"/>
    <x v="0"/>
    <x v="1"/>
  </r>
  <r>
    <n v="4517833242"/>
    <n v="4455281"/>
    <s v="CENTIME TCM"/>
    <n v="4320"/>
    <n v="502"/>
    <n v="2168640"/>
    <x v="6"/>
    <d v="2022-05-02T00:00:00"/>
    <n v="35"/>
    <x v="1"/>
    <s v="SUPPLIER"/>
    <x v="3"/>
    <x v="0"/>
    <x v="0"/>
    <x v="2"/>
  </r>
  <r>
    <n v="4517369780"/>
    <n v="4455280"/>
    <s v="CENTIME TCM"/>
    <n v="360"/>
    <n v="1124"/>
    <n v="404640"/>
    <x v="36"/>
    <d v="2022-03-07T00:00:00"/>
    <n v="0"/>
    <x v="3"/>
    <m/>
    <x v="0"/>
    <x v="0"/>
    <x v="1"/>
    <x v="3"/>
  </r>
  <r>
    <n v="5501153436"/>
    <n v="2779823"/>
    <s v="CENTIME: BRESIL"/>
    <n v="3330"/>
    <n v="445"/>
    <n v="1481850"/>
    <x v="18"/>
    <d v="2022-01-10T00:00:00"/>
    <n v="0"/>
    <x v="3"/>
    <m/>
    <x v="0"/>
    <x v="0"/>
    <x v="1"/>
    <x v="5"/>
  </r>
  <r>
    <n v="4518083777"/>
    <n v="4333116"/>
    <s v="CENTIME INDONESIA"/>
    <n v="84"/>
    <n v="1377"/>
    <n v="115668"/>
    <x v="60"/>
    <d v="2022-06-13T00:00:00"/>
    <n v="28"/>
    <x v="1"/>
    <s v="SUPPLIER"/>
    <x v="3"/>
    <x v="0"/>
    <x v="3"/>
    <x v="9"/>
  </r>
  <r>
    <n v="4518064437"/>
    <n v="2663481"/>
    <s v="BOOST AC"/>
    <n v="375"/>
    <n v="887"/>
    <n v="332625"/>
    <x v="65"/>
    <d v="2022-07-04T00:00:00"/>
    <n v="0"/>
    <x v="3"/>
    <m/>
    <x v="0"/>
    <x v="0"/>
    <x v="3"/>
    <x v="9"/>
  </r>
  <r>
    <n v="4517385107"/>
    <n v="4455299"/>
    <s v="CENTIME TCM"/>
    <n v="135"/>
    <n v="1369"/>
    <n v="184815"/>
    <x v="63"/>
    <d v="2022-06-13T00:00:00"/>
    <n v="0"/>
    <x v="3"/>
    <m/>
    <x v="0"/>
    <x v="0"/>
    <x v="0"/>
    <x v="2"/>
  </r>
  <r>
    <n v="4516562393"/>
    <n v="4333114"/>
    <s v="CENTIME TCM"/>
    <n v="21"/>
    <n v="1383"/>
    <n v="29043"/>
    <x v="12"/>
    <d v="2022-01-17T00:00:00"/>
    <n v="0"/>
    <x v="3"/>
    <m/>
    <x v="0"/>
    <x v="0"/>
    <x v="1"/>
    <x v="5"/>
  </r>
  <r>
    <n v="4517535054"/>
    <n v="4333116"/>
    <s v="CENTIME BOSTT OCEAN INDIEN"/>
    <n v="945"/>
    <n v="1301"/>
    <n v="1229445"/>
    <x v="45"/>
    <d v="2022-05-26T00:00:00"/>
    <n v="0"/>
    <x v="3"/>
    <m/>
    <x v="0"/>
    <x v="0"/>
    <x v="0"/>
    <x v="1"/>
  </r>
  <r>
    <n v="4517508183"/>
    <n v="2461389"/>
    <s v="BOOST AC"/>
    <n v="600"/>
    <n v="437"/>
    <n v="262200"/>
    <x v="69"/>
    <d v="2022-07-26T00:00:00"/>
    <n v="-8"/>
    <x v="2"/>
    <m/>
    <x v="0"/>
    <x v="0"/>
    <x v="3"/>
    <x v="9"/>
  </r>
  <r>
    <n v="4518030602"/>
    <n v="2779817"/>
    <s v="CENTIME TCM"/>
    <n v="6930"/>
    <n v="1183"/>
    <n v="8198190"/>
    <x v="51"/>
    <d v="2022-06-13T00:00:00"/>
    <n v="63"/>
    <x v="1"/>
    <s v="SUPPLIER"/>
    <x v="3"/>
    <x v="0"/>
    <x v="3"/>
    <x v="7"/>
  </r>
  <r>
    <n v="4517923564"/>
    <n v="4455281"/>
    <s v="CENTIME : THAILAND"/>
    <n v="360"/>
    <n v="380"/>
    <n v="136800"/>
    <x v="82"/>
    <d v="2022-08-04T00:00:00"/>
    <n v="14"/>
    <x v="1"/>
    <s v="SUPPLIER"/>
    <x v="3"/>
    <x v="0"/>
    <x v="3"/>
    <x v="7"/>
  </r>
  <r>
    <n v="4518037841"/>
    <n v="4013297"/>
    <s v="CENTIME INDONESIA"/>
    <n v="45"/>
    <n v="1224"/>
    <n v="55080"/>
    <x v="60"/>
    <d v="2022-06-13T00:00:00"/>
    <n v="28"/>
    <x v="1"/>
    <s v="SUPPLIER"/>
    <x v="3"/>
    <x v="0"/>
    <x v="3"/>
    <x v="9"/>
  </r>
  <r>
    <n v="4516566553"/>
    <n v="4333116"/>
    <s v="CENTIME TCM"/>
    <n v="63"/>
    <n v="1394"/>
    <n v="87822"/>
    <x v="27"/>
    <d v="2022-02-14T00:00:00"/>
    <n v="0"/>
    <x v="3"/>
    <m/>
    <x v="0"/>
    <x v="0"/>
    <x v="1"/>
    <x v="6"/>
  </r>
  <r>
    <n v="4517343608"/>
    <n v="2778179"/>
    <s v="CENTIME TCM"/>
    <n v="720"/>
    <n v="395"/>
    <n v="284400"/>
    <x v="40"/>
    <d v="2022-05-23T00:00:00"/>
    <n v="0"/>
    <x v="3"/>
    <m/>
    <x v="0"/>
    <x v="0"/>
    <x v="0"/>
    <x v="1"/>
  </r>
  <r>
    <n v="4517415880"/>
    <n v="4455281"/>
    <s v="CENTIME : BOSTT AMERICA"/>
    <n v="1170"/>
    <n v="799"/>
    <n v="934830"/>
    <x v="12"/>
    <d v="2022-01-18T00:00:00"/>
    <n v="-1"/>
    <x v="3"/>
    <m/>
    <x v="0"/>
    <x v="0"/>
    <x v="1"/>
    <x v="5"/>
  </r>
  <r>
    <n v="4517369859"/>
    <n v="4455281"/>
    <s v="CENTIME TCM"/>
    <n v="2970"/>
    <n v="1432"/>
    <n v="4253040"/>
    <x v="40"/>
    <d v="2022-04-28T00:00:00"/>
    <n v="25"/>
    <x v="1"/>
    <s v="SUPPLIER"/>
    <x v="2"/>
    <x v="0"/>
    <x v="0"/>
    <x v="1"/>
  </r>
  <r>
    <n v="4518048730"/>
    <n v="2765851"/>
    <s v="CENTIME TCM"/>
    <n v="1344"/>
    <n v="904"/>
    <n v="1214976"/>
    <x v="35"/>
    <d v="2022-06-30T00:00:00"/>
    <n v="-3"/>
    <x v="2"/>
    <m/>
    <x v="0"/>
    <x v="0"/>
    <x v="0"/>
    <x v="2"/>
  </r>
  <r>
    <n v="4518075925"/>
    <n v="2663481"/>
    <s v="BOOST AC"/>
    <n v="240"/>
    <n v="1176"/>
    <n v="282240"/>
    <x v="92"/>
    <d v="2022-08-01T00:00:00"/>
    <n v="0"/>
    <x v="3"/>
    <m/>
    <x v="0"/>
    <x v="0"/>
    <x v="3"/>
    <x v="7"/>
  </r>
  <r>
    <n v="4517511296"/>
    <n v="2779817"/>
    <s v="CENTIME TCM"/>
    <n v="1260"/>
    <n v="319"/>
    <n v="401940"/>
    <x v="63"/>
    <d v="2022-06-13T00:00:00"/>
    <n v="0"/>
    <x v="3"/>
    <m/>
    <x v="0"/>
    <x v="0"/>
    <x v="0"/>
    <x v="2"/>
  </r>
  <r>
    <n v="4517355691"/>
    <n v="4455298"/>
    <s v="CENTIME TCM"/>
    <n v="2115"/>
    <n v="1468"/>
    <n v="3104820"/>
    <x v="3"/>
    <d v="2022-05-05T00:00:00"/>
    <n v="4"/>
    <x v="0"/>
    <s v="OTHER"/>
    <x v="0"/>
    <x v="0"/>
    <x v="0"/>
    <x v="1"/>
  </r>
  <r>
    <n v="4517314092"/>
    <n v="4333113"/>
    <s v="CENTIME : TURQUIE"/>
    <n v="168"/>
    <n v="1355"/>
    <n v="227640"/>
    <x v="23"/>
    <d v="2022-04-04T00:00:00"/>
    <n v="0"/>
    <x v="3"/>
    <m/>
    <x v="0"/>
    <x v="0"/>
    <x v="0"/>
    <x v="0"/>
  </r>
  <r>
    <n v="4517964854"/>
    <n v="4455281"/>
    <s v="CENTIME TCM"/>
    <n v="90"/>
    <n v="1458"/>
    <n v="131220"/>
    <x v="6"/>
    <d v="2022-05-30T00:00:00"/>
    <n v="7"/>
    <x v="1"/>
    <s v="SUPPLIER"/>
    <x v="3"/>
    <x v="0"/>
    <x v="0"/>
    <x v="2"/>
  </r>
  <r>
    <n v="4518076116"/>
    <n v="4013297"/>
    <s v="BOOST AC"/>
    <n v="270"/>
    <n v="532"/>
    <n v="143640"/>
    <x v="69"/>
    <d v="2022-07-18T00:00:00"/>
    <n v="0"/>
    <x v="3"/>
    <m/>
    <x v="0"/>
    <x v="0"/>
    <x v="3"/>
    <x v="9"/>
  </r>
  <r>
    <n v="4517726408"/>
    <n v="2765851"/>
    <s v="CENTIME : TURQUIE"/>
    <n v="16"/>
    <n v="1493"/>
    <n v="23888"/>
    <x v="23"/>
    <d v="2022-04-04T00:00:00"/>
    <n v="0"/>
    <x v="3"/>
    <m/>
    <x v="0"/>
    <x v="0"/>
    <x v="0"/>
    <x v="0"/>
  </r>
  <r>
    <n v="4517737547"/>
    <n v="2044651"/>
    <s v="CENTIME TCM"/>
    <n v="108000"/>
    <n v="382"/>
    <n v="41256000"/>
    <x v="51"/>
    <d v="2022-09-01T00:00:00"/>
    <n v="-17"/>
    <x v="2"/>
    <m/>
    <x v="0"/>
    <x v="0"/>
    <x v="3"/>
    <x v="7"/>
  </r>
  <r>
    <n v="5501153973"/>
    <n v="4333113"/>
    <s v="CENTIME: BRESIL"/>
    <n v="126"/>
    <n v="613"/>
    <n v="77238"/>
    <x v="12"/>
    <d v="2022-01-10T00:00:00"/>
    <n v="7"/>
    <x v="0"/>
    <s v="OTHER"/>
    <x v="0"/>
    <x v="0"/>
    <x v="1"/>
    <x v="5"/>
  </r>
  <r>
    <n v="5501234300"/>
    <n v="2765851"/>
    <s v="CENTIME: BRESIL"/>
    <n v="192"/>
    <n v="698"/>
    <n v="134016"/>
    <x v="0"/>
    <d v="2022-04-11T00:00:00"/>
    <n v="0"/>
    <x v="3"/>
    <m/>
    <x v="0"/>
    <x v="0"/>
    <x v="0"/>
    <x v="0"/>
  </r>
  <r>
    <n v="4517365682"/>
    <n v="4454507"/>
    <s v="CENTIME : BOSTT EMEA"/>
    <n v="1080"/>
    <n v="604"/>
    <n v="652320"/>
    <x v="63"/>
    <d v="2022-06-13T00:00:00"/>
    <n v="0"/>
    <x v="3"/>
    <m/>
    <x v="0"/>
    <x v="0"/>
    <x v="0"/>
    <x v="2"/>
  </r>
  <r>
    <n v="5501182699"/>
    <n v="4335235"/>
    <s v="CENTIME: BRESIL"/>
    <n v="120"/>
    <n v="1065"/>
    <n v="127800"/>
    <x v="4"/>
    <d v="2022-05-03T00:00:00"/>
    <n v="27"/>
    <x v="1"/>
    <s v="SUPPLIER"/>
    <x v="3"/>
    <x v="0"/>
    <x v="0"/>
    <x v="1"/>
  </r>
  <r>
    <n v="4517498253"/>
    <n v="2663481"/>
    <s v="DIMAI MANAGEMENT CO LTD"/>
    <n v="255"/>
    <n v="1247"/>
    <n v="317985"/>
    <x v="78"/>
    <d v="2022-06-27T00:00:00"/>
    <n v="10"/>
    <x v="1"/>
    <s v="SUPPLIER"/>
    <x v="3"/>
    <x v="0"/>
    <x v="3"/>
    <x v="9"/>
  </r>
  <r>
    <n v="4517406218"/>
    <n v="2044651"/>
    <s v="CENTIME TCM"/>
    <n v="108000"/>
    <n v="576"/>
    <n v="62208000"/>
    <x v="95"/>
    <d v="2022-09-29T00:00:00"/>
    <n v="-3"/>
    <x v="2"/>
    <m/>
    <x v="0"/>
    <x v="0"/>
    <x v="3"/>
    <x v="10"/>
  </r>
  <r>
    <n v="4516670250"/>
    <n v="4455299"/>
    <s v="CENTIME TCM"/>
    <n v="135"/>
    <n v="1109"/>
    <n v="149715"/>
    <x v="13"/>
    <d v="2022-02-22T00:00:00"/>
    <n v="-1"/>
    <x v="3"/>
    <m/>
    <x v="0"/>
    <x v="0"/>
    <x v="1"/>
    <x v="6"/>
  </r>
  <r>
    <n v="4516662507"/>
    <n v="4333113"/>
    <s v="CENTIME TCM"/>
    <n v="126"/>
    <n v="850"/>
    <n v="107100"/>
    <x v="13"/>
    <d v="2022-02-22T00:00:00"/>
    <n v="-1"/>
    <x v="3"/>
    <m/>
    <x v="0"/>
    <x v="0"/>
    <x v="1"/>
    <x v="6"/>
  </r>
  <r>
    <n v="4517800016"/>
    <n v="4454507"/>
    <s v="CENTIME TCM"/>
    <n v="990"/>
    <n v="485"/>
    <n v="480150"/>
    <x v="35"/>
    <d v="2022-05-16T00:00:00"/>
    <n v="42"/>
    <x v="1"/>
    <s v="SUPPLIER"/>
    <x v="3"/>
    <x v="0"/>
    <x v="0"/>
    <x v="2"/>
  </r>
  <r>
    <n v="4518078031"/>
    <n v="2899944"/>
    <s v="BOOST AC"/>
    <n v="48"/>
    <n v="472"/>
    <n v="22656"/>
    <x v="71"/>
    <d v="2022-09-12T00:00:00"/>
    <n v="0"/>
    <x v="3"/>
    <m/>
    <x v="0"/>
    <x v="0"/>
    <x v="3"/>
    <x v="10"/>
  </r>
  <r>
    <n v="4517537837"/>
    <n v="4333116"/>
    <s v="CENTIME TCM"/>
    <n v="84"/>
    <n v="825"/>
    <n v="69300"/>
    <x v="40"/>
    <d v="2022-05-23T00:00:00"/>
    <n v="0"/>
    <x v="3"/>
    <m/>
    <x v="0"/>
    <x v="0"/>
    <x v="0"/>
    <x v="1"/>
  </r>
  <r>
    <n v="4517355121"/>
    <n v="4013293"/>
    <s v="CENTIME TCM"/>
    <n v="90"/>
    <n v="905"/>
    <n v="81450"/>
    <x v="50"/>
    <d v="2022-06-23T00:00:00"/>
    <n v="-3"/>
    <x v="2"/>
    <m/>
    <x v="0"/>
    <x v="0"/>
    <x v="0"/>
    <x v="2"/>
  </r>
  <r>
    <n v="4517699612"/>
    <n v="4455906"/>
    <s v="CENTIME TCM"/>
    <n v="336"/>
    <n v="728"/>
    <n v="244608"/>
    <x v="34"/>
    <d v="2022-03-14T00:00:00"/>
    <n v="7"/>
    <x v="0"/>
    <s v="OTHER"/>
    <x v="0"/>
    <x v="0"/>
    <x v="1"/>
    <x v="3"/>
  </r>
  <r>
    <n v="4517364231"/>
    <n v="2778106"/>
    <s v="CENTIME TCM"/>
    <n v="1884"/>
    <n v="1285"/>
    <n v="2420940"/>
    <x v="68"/>
    <d v="2022-05-19T00:00:00"/>
    <n v="0"/>
    <x v="3"/>
    <m/>
    <x v="0"/>
    <x v="0"/>
    <x v="0"/>
    <x v="1"/>
  </r>
  <r>
    <n v="4516559510"/>
    <n v="4013297"/>
    <s v="CENTIME TCM"/>
    <n v="2490"/>
    <n v="460"/>
    <n v="1145400"/>
    <x v="29"/>
    <d v="2022-02-17T00:00:00"/>
    <n v="0"/>
    <x v="3"/>
    <m/>
    <x v="0"/>
    <x v="0"/>
    <x v="1"/>
    <x v="6"/>
  </r>
  <r>
    <n v="4518127816"/>
    <n v="2487061"/>
    <s v="CENTIME BOSTT OCEAN INDIEN"/>
    <n v="450"/>
    <n v="654"/>
    <n v="294300"/>
    <x v="119"/>
    <d v="2023-02-23T00:00:00"/>
    <n v="0"/>
    <x v="3"/>
    <m/>
    <x v="0"/>
    <x v="2"/>
    <x v="1"/>
    <x v="6"/>
  </r>
  <r>
    <n v="4517537840"/>
    <n v="4333116"/>
    <s v="CENTIME TCM"/>
    <n v="588"/>
    <n v="818"/>
    <n v="480984"/>
    <x v="48"/>
    <d v="2022-06-02T00:00:00"/>
    <n v="0"/>
    <x v="3"/>
    <m/>
    <x v="0"/>
    <x v="0"/>
    <x v="0"/>
    <x v="2"/>
  </r>
  <r>
    <n v="4517886149"/>
    <n v="4455280"/>
    <s v="CENTIME TCM"/>
    <n v="90"/>
    <n v="770"/>
    <n v="69300"/>
    <x v="50"/>
    <d v="2022-06-20T00:00:00"/>
    <n v="0"/>
    <x v="3"/>
    <m/>
    <x v="0"/>
    <x v="0"/>
    <x v="0"/>
    <x v="2"/>
  </r>
  <r>
    <n v="4517452394"/>
    <n v="4455281"/>
    <s v="CENTIME : COLOMBIA"/>
    <n v="450"/>
    <n v="1022"/>
    <n v="459900"/>
    <x v="45"/>
    <d v="2022-05-27T00:00:00"/>
    <n v="-1"/>
    <x v="3"/>
    <m/>
    <x v="0"/>
    <x v="0"/>
    <x v="0"/>
    <x v="1"/>
  </r>
  <r>
    <n v="4517289616"/>
    <n v="2779823"/>
    <s v="CENTIME TCM"/>
    <n v="1440"/>
    <n v="858"/>
    <n v="1235520"/>
    <x v="3"/>
    <d v="2022-05-09T00:00:00"/>
    <n v="0"/>
    <x v="3"/>
    <m/>
    <x v="0"/>
    <x v="0"/>
    <x v="0"/>
    <x v="1"/>
  </r>
  <r>
    <n v="4516670783"/>
    <n v="4454507"/>
    <s v="CENTIME TCM"/>
    <n v="810"/>
    <n v="485"/>
    <n v="392850"/>
    <x v="21"/>
    <d v="2022-01-20T00:00:00"/>
    <n v="4"/>
    <x v="0"/>
    <s v="OTHER"/>
    <x v="0"/>
    <x v="0"/>
    <x v="1"/>
    <x v="5"/>
  </r>
  <r>
    <n v="4517955171"/>
    <n v="4335235"/>
    <s v="CENTIME TCM"/>
    <n v="90"/>
    <n v="560"/>
    <n v="50400"/>
    <x v="6"/>
    <d v="2022-06-06T00:00:00"/>
    <n v="0"/>
    <x v="3"/>
    <m/>
    <x v="0"/>
    <x v="0"/>
    <x v="0"/>
    <x v="2"/>
  </r>
  <r>
    <n v="4517650059"/>
    <n v="2487053"/>
    <s v="CENTIME TCM"/>
    <n v="4500"/>
    <n v="1160"/>
    <n v="5220000"/>
    <x v="63"/>
    <d v="2022-06-13T00:00:00"/>
    <n v="0"/>
    <x v="3"/>
    <m/>
    <x v="0"/>
    <x v="0"/>
    <x v="0"/>
    <x v="2"/>
  </r>
  <r>
    <n v="4518058793"/>
    <n v="2487061"/>
    <s v="CENTIME TCM"/>
    <n v="720"/>
    <n v="1289"/>
    <n v="928080"/>
    <x v="35"/>
    <d v="2022-06-27T00:00:00"/>
    <n v="0"/>
    <x v="3"/>
    <m/>
    <x v="0"/>
    <x v="0"/>
    <x v="0"/>
    <x v="2"/>
  </r>
  <r>
    <n v="4516387746"/>
    <n v="4454507"/>
    <s v="CENTIME TCM"/>
    <n v="1200"/>
    <n v="404"/>
    <n v="484800"/>
    <x v="24"/>
    <d v="2022-03-15T00:00:00"/>
    <n v="-1"/>
    <x v="3"/>
    <m/>
    <x v="0"/>
    <x v="0"/>
    <x v="1"/>
    <x v="3"/>
  </r>
  <r>
    <n v="4518120069"/>
    <n v="4455281"/>
    <s v="CENTIME CHILI"/>
    <n v="630"/>
    <n v="626"/>
    <n v="394380"/>
    <x v="51"/>
    <d v="2022-07-01T00:00:00"/>
    <n v="45"/>
    <x v="1"/>
    <s v="SUPPLIER"/>
    <x v="3"/>
    <x v="0"/>
    <x v="3"/>
    <x v="7"/>
  </r>
  <r>
    <n v="4517000033"/>
    <n v="4333116"/>
    <s v="CENTIME CANADA"/>
    <n v="2037"/>
    <n v="963"/>
    <n v="1961631"/>
    <x v="12"/>
    <d v="2022-01-04T00:00:00"/>
    <n v="13"/>
    <x v="0"/>
    <s v="OTHER"/>
    <x v="0"/>
    <x v="0"/>
    <x v="1"/>
    <x v="5"/>
  </r>
  <r>
    <n v="4518101528"/>
    <n v="2487061"/>
    <s v="CENTIME BOSTT OCEAN INDIEN"/>
    <n v="450"/>
    <n v="962"/>
    <n v="432900"/>
    <x v="111"/>
    <d v="2022-12-01T00:00:00"/>
    <n v="0"/>
    <x v="3"/>
    <m/>
    <x v="0"/>
    <x v="0"/>
    <x v="2"/>
    <x v="4"/>
  </r>
  <r>
    <n v="4517742266"/>
    <n v="2779823"/>
    <s v="CENTIME TCM"/>
    <n v="10260"/>
    <n v="1098"/>
    <n v="11265480"/>
    <x v="15"/>
    <d v="2022-04-25T00:00:00"/>
    <n v="0"/>
    <x v="3"/>
    <m/>
    <x v="0"/>
    <x v="0"/>
    <x v="0"/>
    <x v="0"/>
  </r>
  <r>
    <n v="4517169698"/>
    <n v="2487053"/>
    <s v="CENTIME : THAILAND"/>
    <n v="180"/>
    <n v="930"/>
    <n v="167400"/>
    <x v="28"/>
    <d v="2022-02-10T00:00:00"/>
    <n v="14"/>
    <x v="0"/>
    <s v="OTHER"/>
    <x v="0"/>
    <x v="0"/>
    <x v="1"/>
    <x v="6"/>
  </r>
  <r>
    <n v="4517362460"/>
    <n v="4333116"/>
    <s v="CENTIME TCM"/>
    <n v="294"/>
    <n v="536"/>
    <n v="157584"/>
    <x v="63"/>
    <d v="2022-06-13T00:00:00"/>
    <n v="0"/>
    <x v="3"/>
    <m/>
    <x v="0"/>
    <x v="0"/>
    <x v="0"/>
    <x v="2"/>
  </r>
  <r>
    <n v="4516352147"/>
    <n v="2779823"/>
    <s v="CENTIME TCM"/>
    <n v="3150"/>
    <n v="430"/>
    <n v="1354500"/>
    <x v="27"/>
    <d v="2022-02-17T00:00:00"/>
    <n v="-3"/>
    <x v="2"/>
    <m/>
    <x v="0"/>
    <x v="0"/>
    <x v="1"/>
    <x v="6"/>
  </r>
  <r>
    <n v="4517392307"/>
    <n v="4333116"/>
    <s v="CENTIME TCM"/>
    <n v="1449"/>
    <n v="452"/>
    <n v="654948"/>
    <x v="3"/>
    <d v="2022-05-09T00:00:00"/>
    <n v="0"/>
    <x v="3"/>
    <m/>
    <x v="0"/>
    <x v="0"/>
    <x v="0"/>
    <x v="1"/>
  </r>
  <r>
    <n v="4518085108"/>
    <n v="4013297"/>
    <s v="BOOST AC"/>
    <n v="360"/>
    <n v="429"/>
    <n v="154440"/>
    <x v="92"/>
    <d v="2022-08-01T00:00:00"/>
    <n v="0"/>
    <x v="3"/>
    <m/>
    <x v="0"/>
    <x v="0"/>
    <x v="3"/>
    <x v="7"/>
  </r>
  <r>
    <n v="4516651416"/>
    <n v="4335239"/>
    <s v="CENTIME TCM"/>
    <n v="705"/>
    <n v="1303"/>
    <n v="918615"/>
    <x v="21"/>
    <d v="2022-01-25T00:00:00"/>
    <n v="-1"/>
    <x v="3"/>
    <m/>
    <x v="0"/>
    <x v="0"/>
    <x v="1"/>
    <x v="5"/>
  </r>
  <r>
    <n v="4516702743"/>
    <n v="2779823"/>
    <s v="CENTIME TCM"/>
    <n v="1050"/>
    <n v="576"/>
    <n v="604800"/>
    <x v="27"/>
    <d v="2022-02-23T00:00:00"/>
    <n v="-9"/>
    <x v="2"/>
    <m/>
    <x v="0"/>
    <x v="0"/>
    <x v="1"/>
    <x v="6"/>
  </r>
  <r>
    <n v="4516655256"/>
    <n v="4335239"/>
    <s v="CENTIME TCM"/>
    <n v="165"/>
    <n v="1270"/>
    <n v="209550"/>
    <x v="13"/>
    <d v="2022-02-22T00:00:00"/>
    <n v="-1"/>
    <x v="3"/>
    <m/>
    <x v="0"/>
    <x v="0"/>
    <x v="1"/>
    <x v="6"/>
  </r>
  <r>
    <n v="4516964356"/>
    <n v="4455281"/>
    <s v="CENTIME TCM"/>
    <n v="1800"/>
    <n v="670"/>
    <n v="1206000"/>
    <x v="27"/>
    <d v="2022-02-14T00:00:00"/>
    <n v="0"/>
    <x v="3"/>
    <m/>
    <x v="0"/>
    <x v="0"/>
    <x v="1"/>
    <x v="6"/>
  </r>
  <r>
    <n v="5501223607"/>
    <n v="4454507"/>
    <s v="CENTIME: BRESIL"/>
    <n v="960"/>
    <n v="790"/>
    <n v="758400"/>
    <x v="80"/>
    <d v="2022-09-05T00:00:00"/>
    <n v="14"/>
    <x v="1"/>
    <s v="SUPPLIER"/>
    <x v="3"/>
    <x v="0"/>
    <x v="3"/>
    <x v="10"/>
  </r>
  <r>
    <n v="4517711334"/>
    <n v="2779823"/>
    <s v="CENTIME TCM"/>
    <n v="3330"/>
    <n v="1340"/>
    <n v="4462200"/>
    <x v="34"/>
    <d v="2022-03-21T00:00:00"/>
    <n v="0"/>
    <x v="3"/>
    <m/>
    <x v="0"/>
    <x v="0"/>
    <x v="1"/>
    <x v="3"/>
  </r>
  <r>
    <n v="4517220504"/>
    <n v="4455299"/>
    <s v="CENTIME TCM"/>
    <n v="990"/>
    <n v="1390"/>
    <n v="1376100"/>
    <x v="36"/>
    <d v="2022-03-09T00:00:00"/>
    <n v="-2"/>
    <x v="3"/>
    <m/>
    <x v="0"/>
    <x v="0"/>
    <x v="1"/>
    <x v="3"/>
  </r>
  <r>
    <n v="4516716470"/>
    <n v="2663481"/>
    <s v="CENTIME TCM"/>
    <n v="60"/>
    <n v="1496"/>
    <n v="89760"/>
    <x v="32"/>
    <d v="2022-02-28T00:00:00"/>
    <n v="0"/>
    <x v="3"/>
    <m/>
    <x v="0"/>
    <x v="0"/>
    <x v="1"/>
    <x v="6"/>
  </r>
  <r>
    <n v="4516395053"/>
    <n v="4335235"/>
    <s v="CENTIME TCM"/>
    <n v="600"/>
    <n v="1450"/>
    <n v="870000"/>
    <x v="24"/>
    <d v="2022-03-15T00:00:00"/>
    <n v="-1"/>
    <x v="3"/>
    <m/>
    <x v="0"/>
    <x v="0"/>
    <x v="1"/>
    <x v="3"/>
  </r>
  <r>
    <n v="4517033793"/>
    <n v="2487052"/>
    <s v="BOOST AC"/>
    <n v="3450"/>
    <n v="637"/>
    <n v="2197650"/>
    <x v="27"/>
    <d v="2022-02-14T00:00:00"/>
    <n v="0"/>
    <x v="3"/>
    <m/>
    <x v="0"/>
    <x v="0"/>
    <x v="1"/>
    <x v="6"/>
  </r>
  <r>
    <n v="4517332145"/>
    <n v="2779817"/>
    <s v="CENTIME TCM"/>
    <n v="960"/>
    <n v="826"/>
    <n v="792960"/>
    <x v="15"/>
    <d v="2022-04-28T00:00:00"/>
    <n v="-3"/>
    <x v="2"/>
    <m/>
    <x v="0"/>
    <x v="0"/>
    <x v="0"/>
    <x v="0"/>
  </r>
  <r>
    <n v="4516876150"/>
    <n v="4455906"/>
    <s v="CENTIME TCM"/>
    <n v="96"/>
    <n v="419"/>
    <n v="40224"/>
    <x v="13"/>
    <d v="2022-02-21T00:00:00"/>
    <n v="0"/>
    <x v="3"/>
    <m/>
    <x v="0"/>
    <x v="0"/>
    <x v="1"/>
    <x v="6"/>
  </r>
  <r>
    <n v="4517427833"/>
    <n v="4287388"/>
    <s v="CENTIME TCM"/>
    <n v="96"/>
    <n v="719"/>
    <n v="69024"/>
    <x v="43"/>
    <d v="2022-04-18T00:00:00"/>
    <n v="0"/>
    <x v="3"/>
    <m/>
    <x v="0"/>
    <x v="0"/>
    <x v="0"/>
    <x v="0"/>
  </r>
  <r>
    <n v="4516380521"/>
    <n v="4454506"/>
    <s v="CENTIME TCM"/>
    <n v="600"/>
    <n v="1419"/>
    <n v="851400"/>
    <x v="40"/>
    <d v="2022-03-22T00:00:00"/>
    <n v="62"/>
    <x v="1"/>
    <s v="SUPPLIER"/>
    <x v="3"/>
    <x v="0"/>
    <x v="0"/>
    <x v="1"/>
  </r>
  <r>
    <n v="4517743311"/>
    <n v="2487053"/>
    <s v="CENTIME TCM"/>
    <n v="3780"/>
    <n v="1016"/>
    <n v="3840480"/>
    <x v="34"/>
    <d v="2022-03-21T00:00:00"/>
    <n v="0"/>
    <x v="3"/>
    <m/>
    <x v="0"/>
    <x v="0"/>
    <x v="1"/>
    <x v="3"/>
  </r>
  <r>
    <n v="4517417889"/>
    <n v="4287388"/>
    <s v="CENTIME TCM"/>
    <n v="96"/>
    <n v="755"/>
    <n v="72480"/>
    <x v="15"/>
    <d v="2022-04-25T00:00:00"/>
    <n v="0"/>
    <x v="3"/>
    <m/>
    <x v="0"/>
    <x v="0"/>
    <x v="0"/>
    <x v="0"/>
  </r>
  <r>
    <n v="4517711333"/>
    <n v="2663481"/>
    <s v="CENTIME TCM"/>
    <n v="1065"/>
    <n v="830"/>
    <n v="883950"/>
    <x v="34"/>
    <d v="2022-03-24T00:00:00"/>
    <n v="-3"/>
    <x v="2"/>
    <m/>
    <x v="0"/>
    <x v="0"/>
    <x v="1"/>
    <x v="3"/>
  </r>
  <r>
    <n v="4517815279"/>
    <n v="4455906"/>
    <s v="CENTIME TCM"/>
    <n v="1176"/>
    <n v="724"/>
    <n v="851424"/>
    <x v="63"/>
    <d v="2022-06-13T00:00:00"/>
    <n v="0"/>
    <x v="3"/>
    <m/>
    <x v="0"/>
    <x v="0"/>
    <x v="0"/>
    <x v="2"/>
  </r>
  <r>
    <n v="4517284015"/>
    <n v="4455298"/>
    <s v="CENTIME TCM"/>
    <n v="60"/>
    <n v="1242"/>
    <n v="74520"/>
    <x v="43"/>
    <d v="2022-04-18T00:00:00"/>
    <n v="0"/>
    <x v="3"/>
    <m/>
    <x v="0"/>
    <x v="0"/>
    <x v="0"/>
    <x v="0"/>
  </r>
  <r>
    <n v="4517465979"/>
    <n v="2779817"/>
    <s v="CENTIME TCM"/>
    <n v="1530"/>
    <n v="1302"/>
    <n v="1992060"/>
    <x v="23"/>
    <d v="2022-04-04T00:00:00"/>
    <n v="0"/>
    <x v="3"/>
    <m/>
    <x v="0"/>
    <x v="0"/>
    <x v="0"/>
    <x v="0"/>
  </r>
  <r>
    <n v="4517419857"/>
    <n v="2765851"/>
    <s v="CENTIME TCM"/>
    <n v="832"/>
    <n v="1105"/>
    <n v="919360"/>
    <x v="43"/>
    <d v="2022-05-09T00:00:00"/>
    <n v="-21"/>
    <x v="2"/>
    <m/>
    <x v="0"/>
    <x v="0"/>
    <x v="0"/>
    <x v="0"/>
  </r>
  <r>
    <n v="4516964370"/>
    <n v="4455281"/>
    <s v="CENTIME TCM"/>
    <n v="1980"/>
    <n v="1156"/>
    <n v="2288880"/>
    <x v="34"/>
    <d v="2022-03-21T00:00:00"/>
    <n v="0"/>
    <x v="3"/>
    <m/>
    <x v="0"/>
    <x v="0"/>
    <x v="1"/>
    <x v="3"/>
  </r>
  <r>
    <n v="4517521469"/>
    <n v="2162034"/>
    <s v="CENTIME TCM"/>
    <n v="120"/>
    <n v="864"/>
    <n v="103680"/>
    <x v="27"/>
    <d v="2022-02-14T00:00:00"/>
    <n v="0"/>
    <x v="3"/>
    <m/>
    <x v="0"/>
    <x v="0"/>
    <x v="1"/>
    <x v="6"/>
  </r>
  <r>
    <n v="4517054855"/>
    <n v="2778106"/>
    <s v="CENTIME BOSTT OCEAN INDIEN"/>
    <n v="360"/>
    <n v="830"/>
    <n v="298800"/>
    <x v="126"/>
    <d v="2023-07-15T00:00:00"/>
    <n v="5"/>
    <x v="0"/>
    <s v="OTHER"/>
    <x v="0"/>
    <x v="2"/>
    <x v="3"/>
    <x v="9"/>
  </r>
  <r>
    <n v="4518128025"/>
    <n v="2487053"/>
    <s v="CENTIME BOSTT OCEAN INDIEN"/>
    <n v="990"/>
    <n v="1223"/>
    <n v="1210770"/>
    <x v="130"/>
    <d v="2023-02-02T00:00:00"/>
    <n v="0"/>
    <x v="3"/>
    <m/>
    <x v="0"/>
    <x v="2"/>
    <x v="1"/>
    <x v="6"/>
  </r>
  <r>
    <n v="4517288120"/>
    <n v="4455298"/>
    <s v="CENTIME TCM"/>
    <n v="405"/>
    <n v="818"/>
    <n v="331290"/>
    <x v="7"/>
    <d v="2022-05-16T00:00:00"/>
    <n v="0"/>
    <x v="3"/>
    <m/>
    <x v="0"/>
    <x v="0"/>
    <x v="0"/>
    <x v="1"/>
  </r>
  <r>
    <n v="4518068207"/>
    <n v="2765851"/>
    <s v="CENTIME TCM"/>
    <n v="848"/>
    <n v="1461"/>
    <n v="1238928"/>
    <x v="65"/>
    <d v="2022-07-04T00:00:00"/>
    <n v="0"/>
    <x v="3"/>
    <m/>
    <x v="0"/>
    <x v="0"/>
    <x v="3"/>
    <x v="9"/>
  </r>
  <r>
    <n v="4518034004"/>
    <n v="2487053"/>
    <s v="CENTIME : BOSTT EMEA"/>
    <n v="360"/>
    <n v="476"/>
    <n v="171360"/>
    <x v="35"/>
    <d v="2022-07-12T00:00:00"/>
    <n v="-15"/>
    <x v="2"/>
    <m/>
    <x v="0"/>
    <x v="0"/>
    <x v="0"/>
    <x v="2"/>
  </r>
  <r>
    <n v="4517417036"/>
    <n v="4333113"/>
    <s v="CENTIME : TURQUIE"/>
    <n v="42"/>
    <n v="741"/>
    <n v="31122"/>
    <x v="23"/>
    <d v="2022-04-04T00:00:00"/>
    <n v="0"/>
    <x v="3"/>
    <m/>
    <x v="0"/>
    <x v="0"/>
    <x v="0"/>
    <x v="0"/>
  </r>
  <r>
    <n v="4517370792"/>
    <n v="4333113"/>
    <s v="CENTIME : BOSTT EMEA"/>
    <n v="189"/>
    <n v="1358"/>
    <n v="256662"/>
    <x v="23"/>
    <d v="2022-04-04T00:00:00"/>
    <n v="0"/>
    <x v="3"/>
    <m/>
    <x v="0"/>
    <x v="0"/>
    <x v="0"/>
    <x v="0"/>
  </r>
  <r>
    <n v="4517246099"/>
    <n v="4455298"/>
    <s v="CENTIME TCM"/>
    <n v="1860"/>
    <n v="1099"/>
    <n v="2044140"/>
    <x v="7"/>
    <d v="2022-04-14T00:00:00"/>
    <n v="32"/>
    <x v="0"/>
    <s v="OTHER"/>
    <x v="0"/>
    <x v="0"/>
    <x v="0"/>
    <x v="1"/>
  </r>
  <r>
    <n v="4516656872"/>
    <n v="2779817"/>
    <s v="CENTIME TCM"/>
    <n v="210"/>
    <n v="971"/>
    <n v="203910"/>
    <x v="9"/>
    <d v="2022-01-05T00:00:00"/>
    <n v="-9"/>
    <x v="2"/>
    <m/>
    <x v="0"/>
    <x v="1"/>
    <x v="2"/>
    <x v="4"/>
  </r>
  <r>
    <n v="4517537845"/>
    <n v="4333116"/>
    <s v="CENTIME TCM"/>
    <n v="504"/>
    <n v="1182"/>
    <n v="595728"/>
    <x v="61"/>
    <d v="2022-06-16T00:00:00"/>
    <n v="0"/>
    <x v="3"/>
    <m/>
    <x v="0"/>
    <x v="0"/>
    <x v="0"/>
    <x v="2"/>
  </r>
  <r>
    <n v="4517527575"/>
    <n v="2663481"/>
    <s v="DIMAI MANAGEMENT CO LTD"/>
    <n v="210"/>
    <n v="591"/>
    <n v="124110"/>
    <x v="86"/>
    <d v="2022-07-11T00:00:00"/>
    <n v="3"/>
    <x v="3"/>
    <m/>
    <x v="0"/>
    <x v="0"/>
    <x v="3"/>
    <x v="9"/>
  </r>
  <r>
    <n v="4517874885"/>
    <n v="2461389"/>
    <s v="CENTIME TCM"/>
    <n v="4400"/>
    <n v="333"/>
    <n v="1465200"/>
    <x v="6"/>
    <d v="2022-06-06T00:00:00"/>
    <n v="0"/>
    <x v="3"/>
    <m/>
    <x v="0"/>
    <x v="0"/>
    <x v="0"/>
    <x v="2"/>
  </r>
  <r>
    <n v="4516819744"/>
    <n v="4455280"/>
    <s v="CENTIME TCM"/>
    <n v="240"/>
    <n v="480"/>
    <n v="115200"/>
    <x v="32"/>
    <d v="2022-03-03T00:00:00"/>
    <n v="-3"/>
    <x v="2"/>
    <m/>
    <x v="0"/>
    <x v="0"/>
    <x v="1"/>
    <x v="6"/>
  </r>
  <r>
    <n v="4517328275"/>
    <n v="4013297"/>
    <s v="CENTIME TCM"/>
    <n v="1545"/>
    <n v="477"/>
    <n v="736965"/>
    <x v="56"/>
    <d v="2022-06-09T00:00:00"/>
    <n v="0"/>
    <x v="3"/>
    <m/>
    <x v="0"/>
    <x v="0"/>
    <x v="0"/>
    <x v="2"/>
  </r>
  <r>
    <n v="4517329328"/>
    <n v="2487061"/>
    <s v="CENTIME TCM"/>
    <n v="2250"/>
    <n v="499"/>
    <n v="1122750"/>
    <x v="43"/>
    <d v="2022-04-18T00:00:00"/>
    <n v="0"/>
    <x v="3"/>
    <m/>
    <x v="0"/>
    <x v="0"/>
    <x v="0"/>
    <x v="0"/>
  </r>
  <r>
    <n v="4517857799"/>
    <n v="2899475"/>
    <s v="CENTIME TCM"/>
    <n v="300"/>
    <n v="453"/>
    <n v="135900"/>
    <x v="4"/>
    <d v="2022-05-12T00:00:00"/>
    <n v="18"/>
    <x v="1"/>
    <s v="SUPPLIER"/>
    <x v="3"/>
    <x v="0"/>
    <x v="0"/>
    <x v="1"/>
  </r>
  <r>
    <n v="4517324261"/>
    <n v="4455298"/>
    <s v="CENTIME TCM"/>
    <n v="1035"/>
    <n v="514"/>
    <n v="531990"/>
    <x v="61"/>
    <d v="2022-06-16T00:00:00"/>
    <n v="0"/>
    <x v="3"/>
    <m/>
    <x v="0"/>
    <x v="0"/>
    <x v="0"/>
    <x v="2"/>
  </r>
  <r>
    <n v="4516964355"/>
    <n v="4455281"/>
    <s v="CENTIME TCM"/>
    <n v="1800"/>
    <n v="1364"/>
    <n v="2455200"/>
    <x v="36"/>
    <d v="2022-03-07T00:00:00"/>
    <n v="0"/>
    <x v="3"/>
    <m/>
    <x v="0"/>
    <x v="0"/>
    <x v="1"/>
    <x v="3"/>
  </r>
  <r>
    <n v="4516869411"/>
    <n v="2963895"/>
    <s v="BOOST AC"/>
    <n v="280"/>
    <n v="1413"/>
    <n v="395640"/>
    <x v="3"/>
    <d v="2022-05-09T00:00:00"/>
    <n v="0"/>
    <x v="3"/>
    <m/>
    <x v="0"/>
    <x v="0"/>
    <x v="0"/>
    <x v="1"/>
  </r>
  <r>
    <n v="4517474981"/>
    <n v="4455281"/>
    <s v="CENTIME MEXICO"/>
    <n v="180"/>
    <n v="1333"/>
    <n v="239940"/>
    <x v="26"/>
    <d v="2022-03-27T00:00:00"/>
    <n v="1"/>
    <x v="3"/>
    <m/>
    <x v="0"/>
    <x v="0"/>
    <x v="1"/>
    <x v="3"/>
  </r>
  <r>
    <n v="4516413813"/>
    <n v="4455906"/>
    <s v="CENTIME TCM"/>
    <n v="72"/>
    <n v="1157"/>
    <n v="83304"/>
    <x v="36"/>
    <d v="2022-03-06T00:00:00"/>
    <n v="1"/>
    <x v="3"/>
    <m/>
    <x v="0"/>
    <x v="0"/>
    <x v="1"/>
    <x v="3"/>
  </r>
  <r>
    <n v="4517365698"/>
    <n v="4455280"/>
    <s v="CENTIME TCM"/>
    <n v="990"/>
    <n v="1495"/>
    <n v="1480050"/>
    <x v="26"/>
    <d v="2022-03-31T00:00:00"/>
    <n v="-3"/>
    <x v="2"/>
    <m/>
    <x v="0"/>
    <x v="0"/>
    <x v="1"/>
    <x v="3"/>
  </r>
  <r>
    <n v="4518064432"/>
    <n v="2779823"/>
    <s v="CENTIME TCM"/>
    <n v="2700"/>
    <n v="1370"/>
    <n v="3699000"/>
    <x v="51"/>
    <d v="2022-08-25T00:00:00"/>
    <n v="-10"/>
    <x v="2"/>
    <m/>
    <x v="0"/>
    <x v="0"/>
    <x v="3"/>
    <x v="7"/>
  </r>
  <r>
    <n v="4516670785"/>
    <n v="4455281"/>
    <s v="CENTIME TCM"/>
    <n v="1440"/>
    <n v="1213"/>
    <n v="1746720"/>
    <x v="20"/>
    <d v="2022-01-20T00:00:00"/>
    <n v="0"/>
    <x v="3"/>
    <m/>
    <x v="0"/>
    <x v="0"/>
    <x v="1"/>
    <x v="5"/>
  </r>
  <r>
    <n v="4517937540"/>
    <n v="4333113"/>
    <s v="CENTIME : TURQUIE"/>
    <n v="63"/>
    <n v="1365"/>
    <n v="85995"/>
    <x v="59"/>
    <d v="2022-06-06T00:00:00"/>
    <n v="63"/>
    <x v="1"/>
    <s v="SUPPLIER"/>
    <x v="3"/>
    <x v="0"/>
    <x v="3"/>
    <x v="7"/>
  </r>
  <r>
    <n v="4517032567"/>
    <n v="4333114"/>
    <s v="CENTIME BOSTT OCEAN INDIEN"/>
    <n v="315"/>
    <n v="670"/>
    <n v="211050"/>
    <x v="105"/>
    <d v="2022-10-24T00:00:00"/>
    <n v="-4"/>
    <x v="2"/>
    <m/>
    <x v="0"/>
    <x v="0"/>
    <x v="2"/>
    <x v="11"/>
  </r>
  <r>
    <n v="4517915055"/>
    <n v="4465338"/>
    <s v="BOOST AC"/>
    <n v="100200"/>
    <n v="979"/>
    <n v="98095800"/>
    <x v="40"/>
    <d v="2022-05-16T00:00:00"/>
    <n v="7"/>
    <x v="1"/>
    <s v="SUPPLIER"/>
    <x v="3"/>
    <x v="0"/>
    <x v="0"/>
    <x v="1"/>
  </r>
  <r>
    <n v="4517994596"/>
    <n v="4013305"/>
    <s v="CENTIME TCM"/>
    <n v="2772"/>
    <n v="938"/>
    <n v="2600136"/>
    <x v="50"/>
    <d v="2022-06-20T00:00:00"/>
    <n v="0"/>
    <x v="3"/>
    <m/>
    <x v="0"/>
    <x v="0"/>
    <x v="0"/>
    <x v="2"/>
  </r>
  <r>
    <n v="4516384774"/>
    <n v="4335235"/>
    <s v="CENTIME TCM"/>
    <n v="720"/>
    <n v="603"/>
    <n v="434160"/>
    <x v="26"/>
    <d v="2022-03-29T00:00:00"/>
    <n v="-1"/>
    <x v="3"/>
    <m/>
    <x v="0"/>
    <x v="0"/>
    <x v="1"/>
    <x v="3"/>
  </r>
  <r>
    <n v="4517501069"/>
    <n v="2487061"/>
    <s v="CENTIME TCM"/>
    <n v="2880"/>
    <n v="962"/>
    <n v="2770560"/>
    <x v="3"/>
    <d v="2022-05-11T00:00:00"/>
    <n v="-2"/>
    <x v="3"/>
    <m/>
    <x v="0"/>
    <x v="0"/>
    <x v="0"/>
    <x v="1"/>
  </r>
  <r>
    <n v="4517383695"/>
    <n v="4455298"/>
    <s v="CENTIME TCM"/>
    <n v="2010"/>
    <n v="1206"/>
    <n v="2424060"/>
    <x v="43"/>
    <d v="2022-04-21T00:00:00"/>
    <n v="-3"/>
    <x v="2"/>
    <m/>
    <x v="0"/>
    <x v="0"/>
    <x v="0"/>
    <x v="0"/>
  </r>
  <r>
    <n v="4517329383"/>
    <n v="2487061"/>
    <s v="CENTIME TCM"/>
    <n v="3510"/>
    <n v="1163"/>
    <n v="4082130"/>
    <x v="23"/>
    <d v="2022-04-04T00:00:00"/>
    <n v="0"/>
    <x v="3"/>
    <m/>
    <x v="0"/>
    <x v="0"/>
    <x v="0"/>
    <x v="0"/>
  </r>
  <r>
    <n v="4517428172"/>
    <n v="2487061"/>
    <s v="BOOST AC"/>
    <n v="5580"/>
    <n v="497"/>
    <n v="2773260"/>
    <x v="12"/>
    <d v="2022-01-17T00:00:00"/>
    <n v="0"/>
    <x v="3"/>
    <m/>
    <x v="0"/>
    <x v="0"/>
    <x v="1"/>
    <x v="5"/>
  </r>
  <r>
    <n v="4516873044"/>
    <n v="4455906"/>
    <s v="CENTIME TCM"/>
    <n v="96"/>
    <n v="813"/>
    <n v="78048"/>
    <x v="12"/>
    <d v="2022-01-17T00:00:00"/>
    <n v="0"/>
    <x v="3"/>
    <m/>
    <x v="0"/>
    <x v="0"/>
    <x v="1"/>
    <x v="5"/>
  </r>
  <r>
    <n v="4518125690"/>
    <n v="2779817"/>
    <s v="CENTIME BOSTT OCEAN INDIEN"/>
    <n v="990"/>
    <n v="414"/>
    <n v="409860"/>
    <x v="121"/>
    <d v="2023-04-06T00:00:00"/>
    <n v="0"/>
    <x v="3"/>
    <m/>
    <x v="0"/>
    <x v="2"/>
    <x v="0"/>
    <x v="0"/>
  </r>
  <r>
    <n v="5501224835"/>
    <n v="4454507"/>
    <s v="CENTIME: BRESIL"/>
    <n v="600"/>
    <n v="701"/>
    <n v="420600"/>
    <x v="76"/>
    <d v="2022-08-01T00:00:00"/>
    <n v="21"/>
    <x v="1"/>
    <s v="SUPPLIER"/>
    <x v="3"/>
    <x v="0"/>
    <x v="3"/>
    <x v="7"/>
  </r>
  <r>
    <n v="4517950509"/>
    <n v="4333114"/>
    <s v="CENTIME TCM"/>
    <n v="42"/>
    <n v="1026"/>
    <n v="43092"/>
    <x v="50"/>
    <d v="2022-06-20T00:00:00"/>
    <n v="0"/>
    <x v="3"/>
    <m/>
    <x v="0"/>
    <x v="0"/>
    <x v="0"/>
    <x v="2"/>
  </r>
  <r>
    <n v="4517354754"/>
    <n v="4455280"/>
    <s v="CENTIME TCM"/>
    <n v="270"/>
    <n v="947"/>
    <n v="255690"/>
    <x v="6"/>
    <d v="2022-06-06T00:00:00"/>
    <n v="0"/>
    <x v="3"/>
    <m/>
    <x v="0"/>
    <x v="0"/>
    <x v="0"/>
    <x v="2"/>
  </r>
  <r>
    <n v="4516555355"/>
    <n v="4013305"/>
    <s v="CENTIME TCM"/>
    <n v="708"/>
    <n v="619"/>
    <n v="438252"/>
    <x v="18"/>
    <d v="2022-01-10T00:00:00"/>
    <n v="0"/>
    <x v="3"/>
    <m/>
    <x v="0"/>
    <x v="0"/>
    <x v="1"/>
    <x v="5"/>
  </r>
  <r>
    <n v="4517420872"/>
    <n v="2778179"/>
    <s v="CENTIME TCM"/>
    <n v="1680"/>
    <n v="403"/>
    <n v="677040"/>
    <x v="50"/>
    <d v="2022-06-20T00:00:00"/>
    <n v="0"/>
    <x v="3"/>
    <m/>
    <x v="0"/>
    <x v="0"/>
    <x v="0"/>
    <x v="2"/>
  </r>
  <r>
    <n v="4517201844"/>
    <n v="2487052"/>
    <s v="BOOST AC"/>
    <n v="330"/>
    <n v="1203"/>
    <n v="396990"/>
    <x v="6"/>
    <d v="2022-06-06T00:00:00"/>
    <n v="0"/>
    <x v="3"/>
    <m/>
    <x v="0"/>
    <x v="0"/>
    <x v="0"/>
    <x v="2"/>
  </r>
  <r>
    <n v="4516964367"/>
    <n v="4455281"/>
    <s v="CENTIME TCM"/>
    <n v="2160"/>
    <n v="381"/>
    <n v="822960"/>
    <x v="18"/>
    <d v="2022-01-10T00:00:00"/>
    <n v="0"/>
    <x v="3"/>
    <m/>
    <x v="0"/>
    <x v="0"/>
    <x v="1"/>
    <x v="5"/>
  </r>
  <r>
    <n v="4517923743"/>
    <n v="4454507"/>
    <s v="CENTIME : THAILAND"/>
    <n v="270"/>
    <n v="1053"/>
    <n v="284310"/>
    <x v="96"/>
    <d v="2022-08-11T00:00:00"/>
    <n v="0"/>
    <x v="3"/>
    <m/>
    <x v="0"/>
    <x v="0"/>
    <x v="3"/>
    <x v="7"/>
  </r>
  <r>
    <n v="4517368251"/>
    <n v="2663481"/>
    <s v="CENTIME : BOSTT EMEA"/>
    <n v="4680"/>
    <n v="918"/>
    <n v="4296240"/>
    <x v="2"/>
    <d v="2022-05-02T00:00:00"/>
    <n v="0"/>
    <x v="3"/>
    <m/>
    <x v="0"/>
    <x v="0"/>
    <x v="0"/>
    <x v="1"/>
  </r>
  <r>
    <n v="4517509564"/>
    <n v="4333116"/>
    <s v="CENTIME TCM"/>
    <n v="1344"/>
    <n v="474"/>
    <n v="637056"/>
    <x v="15"/>
    <d v="2022-04-25T00:00:00"/>
    <n v="0"/>
    <x v="3"/>
    <m/>
    <x v="0"/>
    <x v="0"/>
    <x v="0"/>
    <x v="0"/>
  </r>
  <r>
    <n v="4516546872"/>
    <n v="4013305"/>
    <s v="CENTIME TCM"/>
    <n v="1044"/>
    <n v="1082"/>
    <n v="1129608"/>
    <x v="21"/>
    <d v="2022-01-24T00:00:00"/>
    <n v="0"/>
    <x v="3"/>
    <m/>
    <x v="0"/>
    <x v="0"/>
    <x v="1"/>
    <x v="5"/>
  </r>
  <r>
    <n v="4516403055"/>
    <n v="4454507"/>
    <s v="CENTIME TCM"/>
    <n v="1200"/>
    <n v="350"/>
    <n v="420000"/>
    <x v="13"/>
    <d v="2022-02-22T00:00:00"/>
    <n v="-1"/>
    <x v="3"/>
    <m/>
    <x v="0"/>
    <x v="0"/>
    <x v="1"/>
    <x v="6"/>
  </r>
  <r>
    <n v="4517276848"/>
    <n v="2663481"/>
    <s v="CENTIME TCM"/>
    <n v="1620"/>
    <n v="653"/>
    <n v="1057860"/>
    <x v="15"/>
    <d v="2022-04-28T00:00:00"/>
    <n v="-3"/>
    <x v="2"/>
    <m/>
    <x v="0"/>
    <x v="0"/>
    <x v="0"/>
    <x v="0"/>
  </r>
  <r>
    <n v="4517695940"/>
    <n v="2779823"/>
    <s v="BOOST AC"/>
    <n v="990"/>
    <n v="963"/>
    <n v="953370"/>
    <x v="24"/>
    <d v="2022-03-14T00:00:00"/>
    <n v="0"/>
    <x v="3"/>
    <m/>
    <x v="0"/>
    <x v="0"/>
    <x v="1"/>
    <x v="3"/>
  </r>
  <r>
    <n v="5501182574"/>
    <n v="4454507"/>
    <s v="CENTIME: BRESIL"/>
    <n v="840"/>
    <n v="436"/>
    <n v="366240"/>
    <x v="35"/>
    <d v="2022-06-28T00:00:00"/>
    <n v="-1"/>
    <x v="3"/>
    <m/>
    <x v="0"/>
    <x v="0"/>
    <x v="0"/>
    <x v="2"/>
  </r>
  <r>
    <n v="4516337796"/>
    <n v="2779823"/>
    <s v="CENTIME TCM"/>
    <n v="2130"/>
    <n v="1145"/>
    <n v="2438850"/>
    <x v="21"/>
    <d v="2022-02-03T00:00:00"/>
    <n v="-10"/>
    <x v="2"/>
    <m/>
    <x v="0"/>
    <x v="0"/>
    <x v="1"/>
    <x v="5"/>
  </r>
  <r>
    <n v="4517455111"/>
    <n v="4333116"/>
    <s v="CENTIME TCM"/>
    <n v="2604"/>
    <n v="726"/>
    <n v="1890504"/>
    <x v="4"/>
    <d v="2022-05-30T00:00:00"/>
    <n v="0"/>
    <x v="3"/>
    <m/>
    <x v="0"/>
    <x v="0"/>
    <x v="0"/>
    <x v="1"/>
  </r>
  <r>
    <n v="4516910288"/>
    <n v="2765851"/>
    <s v="BOOST AC"/>
    <n v="192"/>
    <n v="599"/>
    <n v="115008"/>
    <x v="6"/>
    <d v="2022-06-06T00:00:00"/>
    <n v="0"/>
    <x v="3"/>
    <m/>
    <x v="0"/>
    <x v="0"/>
    <x v="0"/>
    <x v="2"/>
  </r>
  <r>
    <n v="4518082759"/>
    <n v="4013297"/>
    <s v="BOOST AC"/>
    <n v="195"/>
    <n v="793"/>
    <n v="154635"/>
    <x v="65"/>
    <d v="2022-07-04T00:00:00"/>
    <n v="0"/>
    <x v="3"/>
    <m/>
    <x v="0"/>
    <x v="0"/>
    <x v="3"/>
    <x v="9"/>
  </r>
  <r>
    <n v="4517454268"/>
    <n v="2663481"/>
    <s v="CENTIME : BOSTT EMEA"/>
    <n v="1620"/>
    <n v="1425"/>
    <n v="2308500"/>
    <x v="36"/>
    <d v="2022-03-07T00:00:00"/>
    <n v="0"/>
    <x v="3"/>
    <m/>
    <x v="0"/>
    <x v="0"/>
    <x v="1"/>
    <x v="3"/>
  </r>
  <r>
    <n v="4516990359"/>
    <n v="2765851"/>
    <s v="CENTIME BOSTT OCEAN INDIEN"/>
    <n v="64"/>
    <n v="889"/>
    <n v="56896"/>
    <x v="75"/>
    <d v="2022-11-10T00:00:00"/>
    <n v="0"/>
    <x v="3"/>
    <m/>
    <x v="0"/>
    <x v="0"/>
    <x v="2"/>
    <x v="8"/>
  </r>
  <r>
    <n v="4518103505"/>
    <n v="4567352"/>
    <s v="DIMAI MANAGEMENT CO LTD"/>
    <n v="200"/>
    <n v="381"/>
    <n v="76200"/>
    <x v="74"/>
    <d v="2022-06-23T00:00:00"/>
    <n v="0"/>
    <x v="3"/>
    <m/>
    <x v="0"/>
    <x v="0"/>
    <x v="0"/>
    <x v="2"/>
  </r>
  <r>
    <n v="4518102427"/>
    <n v="2923264"/>
    <s v="CENTIME : INDIA"/>
    <n v="70"/>
    <n v="1492"/>
    <n v="104440"/>
    <x v="78"/>
    <d v="2022-07-07T00:00:00"/>
    <n v="0"/>
    <x v="3"/>
    <m/>
    <x v="0"/>
    <x v="0"/>
    <x v="3"/>
    <x v="9"/>
  </r>
  <r>
    <n v="4517453138"/>
    <n v="4334436"/>
    <s v="CENTIME BOSTT OCEAN INDIEN"/>
    <n v="320"/>
    <n v="570"/>
    <n v="182400"/>
    <x v="84"/>
    <d v="2022-07-28T00:00:00"/>
    <n v="0"/>
    <x v="3"/>
    <m/>
    <x v="0"/>
    <x v="0"/>
    <x v="3"/>
    <x v="9"/>
  </r>
  <r>
    <n v="5501252293"/>
    <n v="2461389"/>
    <s v="CENTIME: BRESIL"/>
    <n v="400"/>
    <n v="548"/>
    <n v="219200"/>
    <x v="60"/>
    <d v="2022-07-11T00:00:00"/>
    <n v="0"/>
    <x v="3"/>
    <m/>
    <x v="0"/>
    <x v="0"/>
    <x v="3"/>
    <x v="9"/>
  </r>
  <r>
    <n v="5501256681"/>
    <n v="2461389"/>
    <s v="CENTIME: BRESIL"/>
    <n v="200"/>
    <n v="1306"/>
    <n v="261200"/>
    <x v="92"/>
    <d v="2022-08-01T00:00:00"/>
    <n v="0"/>
    <x v="3"/>
    <m/>
    <x v="0"/>
    <x v="0"/>
    <x v="3"/>
    <x v="7"/>
  </r>
  <r>
    <n v="4516832312"/>
    <n v="2765851"/>
    <s v="CENTIME TCM"/>
    <n v="112"/>
    <n v="1345"/>
    <n v="150640"/>
    <x v="21"/>
    <d v="2022-01-24T00:00:00"/>
    <n v="0"/>
    <x v="3"/>
    <m/>
    <x v="0"/>
    <x v="0"/>
    <x v="1"/>
    <x v="5"/>
  </r>
  <r>
    <n v="4517757841"/>
    <n v="2778179"/>
    <s v="CENTIME TCM"/>
    <n v="11280"/>
    <n v="1386"/>
    <n v="15634080"/>
    <x v="3"/>
    <d v="2022-05-12T00:00:00"/>
    <n v="-3"/>
    <x v="2"/>
    <m/>
    <x v="0"/>
    <x v="0"/>
    <x v="0"/>
    <x v="1"/>
  </r>
  <r>
    <n v="4517355357"/>
    <n v="4013305"/>
    <s v="CENTIME TCM"/>
    <n v="324"/>
    <n v="650"/>
    <n v="210600"/>
    <x v="50"/>
    <d v="2022-06-20T00:00:00"/>
    <n v="0"/>
    <x v="3"/>
    <m/>
    <x v="0"/>
    <x v="0"/>
    <x v="0"/>
    <x v="2"/>
  </r>
  <r>
    <n v="4518090317"/>
    <n v="2779817"/>
    <s v="CENTIME TCM"/>
    <n v="90"/>
    <n v="1441"/>
    <n v="129690"/>
    <x v="59"/>
    <d v="2022-07-07T00:00:00"/>
    <n v="32"/>
    <x v="1"/>
    <s v="SUPPLIER"/>
    <x v="3"/>
    <x v="0"/>
    <x v="3"/>
    <x v="7"/>
  </r>
  <r>
    <n v="4516641897"/>
    <n v="4333113"/>
    <s v="CENTIME: RUSSIE"/>
    <n v="126"/>
    <n v="812"/>
    <n v="102312"/>
    <x v="11"/>
    <d v="2022-01-04T00:00:00"/>
    <n v="-1"/>
    <x v="3"/>
    <m/>
    <x v="0"/>
    <x v="0"/>
    <x v="1"/>
    <x v="5"/>
  </r>
  <r>
    <n v="4516977752"/>
    <n v="2765851"/>
    <s v="CENTIME BOSTT OCEAN INDIEN"/>
    <n v="16"/>
    <n v="598"/>
    <n v="9568"/>
    <x v="29"/>
    <d v="2022-02-17T00:00:00"/>
    <n v="0"/>
    <x v="3"/>
    <m/>
    <x v="0"/>
    <x v="0"/>
    <x v="1"/>
    <x v="6"/>
  </r>
  <r>
    <n v="4517618317"/>
    <n v="4333113"/>
    <s v="CENTIME : TURQUIE"/>
    <n v="294"/>
    <n v="493"/>
    <n v="144942"/>
    <x v="59"/>
    <d v="2022-07-18T00:00:00"/>
    <n v="21"/>
    <x v="0"/>
    <s v="OTHER"/>
    <x v="0"/>
    <x v="0"/>
    <x v="3"/>
    <x v="7"/>
  </r>
  <r>
    <n v="4517607828"/>
    <n v="2778179"/>
    <s v="CENTIME TCM"/>
    <n v="240"/>
    <n v="1135"/>
    <n v="272400"/>
    <x v="2"/>
    <d v="2022-05-02T00:00:00"/>
    <n v="0"/>
    <x v="3"/>
    <m/>
    <x v="0"/>
    <x v="0"/>
    <x v="0"/>
    <x v="1"/>
  </r>
  <r>
    <n v="4516961602"/>
    <n v="2884301"/>
    <s v="CENTIME TCM"/>
    <n v="30"/>
    <n v="1119"/>
    <n v="33570"/>
    <x v="21"/>
    <d v="2022-01-24T00:00:00"/>
    <n v="0"/>
    <x v="3"/>
    <m/>
    <x v="0"/>
    <x v="0"/>
    <x v="1"/>
    <x v="5"/>
  </r>
  <r>
    <n v="4518128444"/>
    <n v="2779817"/>
    <s v="CENTIME BOSTT OCEAN INDIEN"/>
    <n v="990"/>
    <n v="1005"/>
    <n v="994950"/>
    <x v="125"/>
    <d v="2023-06-29T00:00:00"/>
    <n v="0"/>
    <x v="3"/>
    <m/>
    <x v="0"/>
    <x v="2"/>
    <x v="0"/>
    <x v="2"/>
  </r>
  <r>
    <n v="4517537841"/>
    <n v="4333116"/>
    <s v="CENTIME TCM"/>
    <n v="84"/>
    <n v="330"/>
    <n v="27720"/>
    <x v="2"/>
    <d v="2022-05-02T00:00:00"/>
    <n v="0"/>
    <x v="3"/>
    <m/>
    <x v="0"/>
    <x v="0"/>
    <x v="0"/>
    <x v="1"/>
  </r>
  <r>
    <n v="4516986014"/>
    <n v="2765851"/>
    <s v="CENTIME BOSTT OCEAN INDIEN"/>
    <n v="32"/>
    <n v="647"/>
    <n v="20704"/>
    <x v="38"/>
    <d v="2022-03-10T00:00:00"/>
    <n v="0"/>
    <x v="3"/>
    <m/>
    <x v="0"/>
    <x v="0"/>
    <x v="1"/>
    <x v="3"/>
  </r>
  <r>
    <n v="4517798407"/>
    <n v="4455281"/>
    <s v="CENTIME : THAILAND"/>
    <n v="360"/>
    <n v="753"/>
    <n v="271080"/>
    <x v="82"/>
    <d v="2022-07-14T00:00:00"/>
    <n v="35"/>
    <x v="1"/>
    <s v="SUPPLIER"/>
    <x v="3"/>
    <x v="0"/>
    <x v="3"/>
    <x v="7"/>
  </r>
  <r>
    <n v="4517341241"/>
    <n v="2779817"/>
    <s v="CENTIME TCM"/>
    <n v="2160"/>
    <n v="360"/>
    <n v="777600"/>
    <x v="44"/>
    <d v="2022-05-02T00:00:00"/>
    <n v="3"/>
    <x v="3"/>
    <m/>
    <x v="0"/>
    <x v="0"/>
    <x v="0"/>
    <x v="1"/>
  </r>
  <r>
    <n v="4517031660"/>
    <n v="4333116"/>
    <s v="BOOST AC"/>
    <n v="1344"/>
    <n v="463"/>
    <n v="622272"/>
    <x v="6"/>
    <d v="2022-06-06T00:00:00"/>
    <n v="0"/>
    <x v="3"/>
    <m/>
    <x v="0"/>
    <x v="0"/>
    <x v="0"/>
    <x v="2"/>
  </r>
  <r>
    <n v="4517421367"/>
    <n v="4287388"/>
    <s v="CENTIME TCM"/>
    <n v="96"/>
    <n v="736"/>
    <n v="70656"/>
    <x v="50"/>
    <d v="2022-06-20T00:00:00"/>
    <n v="0"/>
    <x v="3"/>
    <m/>
    <x v="0"/>
    <x v="0"/>
    <x v="0"/>
    <x v="2"/>
  </r>
  <r>
    <n v="4518120381"/>
    <n v="2487053"/>
    <s v="CENTIME : THAILAND"/>
    <n v="360"/>
    <n v="864"/>
    <n v="311040"/>
    <x v="78"/>
    <d v="2022-07-07T00:00:00"/>
    <n v="0"/>
    <x v="3"/>
    <m/>
    <x v="0"/>
    <x v="0"/>
    <x v="3"/>
    <x v="9"/>
  </r>
  <r>
    <n v="4517373939"/>
    <n v="4454507"/>
    <s v="CENTIME TCM"/>
    <n v="1530"/>
    <n v="1115"/>
    <n v="1705950"/>
    <x v="43"/>
    <d v="2022-04-18T00:00:00"/>
    <n v="0"/>
    <x v="3"/>
    <m/>
    <x v="0"/>
    <x v="0"/>
    <x v="0"/>
    <x v="0"/>
  </r>
  <r>
    <n v="4517508035"/>
    <n v="2663481"/>
    <s v="CENTIME TCM"/>
    <n v="2025"/>
    <n v="515"/>
    <n v="1042875"/>
    <x v="43"/>
    <d v="2022-04-18T00:00:00"/>
    <n v="0"/>
    <x v="3"/>
    <m/>
    <x v="0"/>
    <x v="0"/>
    <x v="0"/>
    <x v="0"/>
  </r>
  <r>
    <n v="4517704321"/>
    <n v="2778106"/>
    <s v="CENTIME TCM"/>
    <n v="2004"/>
    <n v="840"/>
    <n v="1683360"/>
    <x v="43"/>
    <d v="2022-04-11T00:00:00"/>
    <n v="7"/>
    <x v="0"/>
    <s v="OTHER"/>
    <x v="0"/>
    <x v="0"/>
    <x v="0"/>
    <x v="0"/>
  </r>
  <r>
    <n v="4517455100"/>
    <n v="4333113"/>
    <s v="CENTIME TCM"/>
    <n v="1995"/>
    <n v="1382"/>
    <n v="2757090"/>
    <x v="4"/>
    <d v="2022-05-30T00:00:00"/>
    <n v="0"/>
    <x v="3"/>
    <m/>
    <x v="0"/>
    <x v="0"/>
    <x v="0"/>
    <x v="1"/>
  </r>
  <r>
    <n v="4517501082"/>
    <n v="2487061"/>
    <s v="CENTIME TCM"/>
    <n v="1890"/>
    <n v="640"/>
    <n v="1209600"/>
    <x v="8"/>
    <d v="2022-03-16T00:00:00"/>
    <n v="1"/>
    <x v="3"/>
    <m/>
    <x v="0"/>
    <x v="0"/>
    <x v="1"/>
    <x v="3"/>
  </r>
  <r>
    <n v="4517394922"/>
    <n v="2779823"/>
    <s v="BOOST AC"/>
    <n v="990"/>
    <n v="423"/>
    <n v="418770"/>
    <x v="27"/>
    <d v="2022-02-14T00:00:00"/>
    <n v="0"/>
    <x v="3"/>
    <m/>
    <x v="0"/>
    <x v="0"/>
    <x v="1"/>
    <x v="6"/>
  </r>
  <r>
    <n v="4517817652"/>
    <n v="4013297"/>
    <s v="CENTIME TCM"/>
    <n v="1335"/>
    <n v="607"/>
    <n v="810345"/>
    <x v="35"/>
    <d v="2022-06-27T00:00:00"/>
    <n v="0"/>
    <x v="3"/>
    <m/>
    <x v="0"/>
    <x v="0"/>
    <x v="0"/>
    <x v="2"/>
  </r>
  <r>
    <n v="4517349582"/>
    <n v="2487061"/>
    <s v="CENTIME TCM"/>
    <n v="2070"/>
    <n v="422"/>
    <n v="873540"/>
    <x v="34"/>
    <d v="2022-03-21T00:00:00"/>
    <n v="0"/>
    <x v="3"/>
    <m/>
    <x v="0"/>
    <x v="0"/>
    <x v="1"/>
    <x v="3"/>
  </r>
  <r>
    <n v="4518127129"/>
    <n v="2487053"/>
    <s v="CENTIME BOSTT OCEAN INDIEN"/>
    <n v="990"/>
    <n v="1437"/>
    <n v="1422630"/>
    <x v="122"/>
    <d v="2023-04-27T00:00:00"/>
    <n v="0"/>
    <x v="3"/>
    <m/>
    <x v="0"/>
    <x v="2"/>
    <x v="0"/>
    <x v="0"/>
  </r>
  <r>
    <n v="4518086126"/>
    <n v="2487053"/>
    <s v="CENTIME BOSTT OCEAN INDIEN"/>
    <n v="990"/>
    <n v="642"/>
    <n v="635580"/>
    <x v="128"/>
    <d v="2023-08-31T00:00:00"/>
    <n v="0"/>
    <x v="3"/>
    <m/>
    <x v="0"/>
    <x v="2"/>
    <x v="3"/>
    <x v="7"/>
  </r>
  <r>
    <n v="4518067124"/>
    <n v="880447"/>
    <s v="CENTIME: RUSSIE"/>
    <n v="180"/>
    <n v="940"/>
    <n v="169200"/>
    <x v="71"/>
    <d v="2022-09-12T00:00:00"/>
    <n v="0"/>
    <x v="3"/>
    <m/>
    <x v="0"/>
    <x v="0"/>
    <x v="3"/>
    <x v="10"/>
  </r>
  <r>
    <n v="4517353149"/>
    <n v="4455280"/>
    <s v="CENTIME TCM"/>
    <n v="270"/>
    <n v="1053"/>
    <n v="284310"/>
    <x v="74"/>
    <d v="2022-06-23T00:00:00"/>
    <n v="0"/>
    <x v="3"/>
    <m/>
    <x v="0"/>
    <x v="0"/>
    <x v="0"/>
    <x v="2"/>
  </r>
  <r>
    <n v="4517456823"/>
    <n v="4013305"/>
    <s v="CENTIME TCM"/>
    <n v="1716"/>
    <n v="1356"/>
    <n v="2326896"/>
    <x v="24"/>
    <d v="2022-03-17T00:00:00"/>
    <n v="-3"/>
    <x v="2"/>
    <m/>
    <x v="0"/>
    <x v="0"/>
    <x v="1"/>
    <x v="3"/>
  </r>
  <r>
    <n v="4517256262"/>
    <n v="2778106"/>
    <s v="CENTIME TCM"/>
    <n v="168"/>
    <n v="704"/>
    <n v="118272"/>
    <x v="18"/>
    <d v="2022-01-10T00:00:00"/>
    <n v="0"/>
    <x v="3"/>
    <m/>
    <x v="0"/>
    <x v="0"/>
    <x v="1"/>
    <x v="5"/>
  </r>
  <r>
    <n v="4517455098"/>
    <n v="4333113"/>
    <s v="CENTIME : TURQUIE"/>
    <n v="378"/>
    <n v="1295"/>
    <n v="489510"/>
    <x v="23"/>
    <d v="2022-04-04T00:00:00"/>
    <n v="0"/>
    <x v="3"/>
    <m/>
    <x v="0"/>
    <x v="0"/>
    <x v="0"/>
    <x v="0"/>
  </r>
  <r>
    <n v="4517531398"/>
    <n v="4333116"/>
    <s v="BOOST AC"/>
    <n v="6678"/>
    <n v="837"/>
    <n v="5589486"/>
    <x v="3"/>
    <d v="2022-05-09T00:00:00"/>
    <n v="0"/>
    <x v="3"/>
    <m/>
    <x v="0"/>
    <x v="0"/>
    <x v="0"/>
    <x v="1"/>
  </r>
  <r>
    <n v="4517800014"/>
    <n v="4454507"/>
    <s v="CENTIME TCM"/>
    <n v="1170"/>
    <n v="1441"/>
    <n v="1685970"/>
    <x v="59"/>
    <d v="2022-05-16T00:00:00"/>
    <n v="84"/>
    <x v="1"/>
    <s v="SUPPLIER"/>
    <x v="3"/>
    <x v="0"/>
    <x v="3"/>
    <x v="7"/>
  </r>
  <r>
    <n v="4517402691"/>
    <n v="4333116"/>
    <s v="CENTIME : TURQUIE"/>
    <n v="1008"/>
    <n v="1076"/>
    <n v="1084608"/>
    <x v="93"/>
    <d v="2022-11-19T00:00:00"/>
    <n v="2"/>
    <x v="3"/>
    <m/>
    <x v="0"/>
    <x v="0"/>
    <x v="2"/>
    <x v="8"/>
  </r>
  <r>
    <n v="4517664733"/>
    <n v="2487053"/>
    <s v="BOOST AC"/>
    <n v="7470"/>
    <n v="908"/>
    <n v="6782760"/>
    <x v="40"/>
    <d v="2022-05-23T00:00:00"/>
    <n v="0"/>
    <x v="3"/>
    <m/>
    <x v="0"/>
    <x v="0"/>
    <x v="0"/>
    <x v="1"/>
  </r>
  <r>
    <n v="4517364289"/>
    <n v="4013293"/>
    <s v="CENTIME TCM"/>
    <n v="165"/>
    <n v="1402"/>
    <n v="231330"/>
    <x v="3"/>
    <d v="2022-05-05T00:00:00"/>
    <n v="4"/>
    <x v="0"/>
    <s v="OTHER"/>
    <x v="0"/>
    <x v="0"/>
    <x v="0"/>
    <x v="1"/>
  </r>
  <r>
    <n v="4518021078"/>
    <n v="2765851"/>
    <s v="CENTIME TCM"/>
    <n v="848"/>
    <n v="1421"/>
    <n v="1205008"/>
    <x v="50"/>
    <d v="2022-06-20T00:00:00"/>
    <n v="0"/>
    <x v="3"/>
    <m/>
    <x v="0"/>
    <x v="0"/>
    <x v="0"/>
    <x v="2"/>
  </r>
  <r>
    <n v="4516570831"/>
    <n v="2663481"/>
    <s v="CENTIME : BOSTT EMEA"/>
    <n v="1110"/>
    <n v="740"/>
    <n v="821400"/>
    <x v="23"/>
    <d v="2022-04-04T00:00:00"/>
    <n v="0"/>
    <x v="3"/>
    <m/>
    <x v="0"/>
    <x v="0"/>
    <x v="0"/>
    <x v="0"/>
  </r>
  <r>
    <n v="4518039401"/>
    <n v="2467687"/>
    <s v="CENTIME TCM"/>
    <n v="195"/>
    <n v="1283"/>
    <n v="250185"/>
    <x v="65"/>
    <d v="2022-07-04T00:00:00"/>
    <n v="0"/>
    <x v="3"/>
    <m/>
    <x v="0"/>
    <x v="0"/>
    <x v="3"/>
    <x v="9"/>
  </r>
  <r>
    <n v="4518075041"/>
    <n v="2487061"/>
    <s v="CENTIME BOSTT OCEAN INDIEN"/>
    <n v="450"/>
    <n v="926"/>
    <n v="416700"/>
    <x v="126"/>
    <d v="2023-07-20T00:00:00"/>
    <n v="0"/>
    <x v="3"/>
    <m/>
    <x v="0"/>
    <x v="2"/>
    <x v="3"/>
    <x v="9"/>
  </r>
  <r>
    <n v="4518063447"/>
    <n v="4455281"/>
    <s v="BOOST AC"/>
    <n v="15030"/>
    <n v="705"/>
    <n v="10596150"/>
    <x v="51"/>
    <d v="2022-06-20T00:00:00"/>
    <n v="56"/>
    <x v="1"/>
    <s v="SUPPLIER"/>
    <x v="3"/>
    <x v="0"/>
    <x v="3"/>
    <x v="7"/>
  </r>
  <r>
    <n v="5501183671"/>
    <n v="4454507"/>
    <s v="CENTIME: BRESIL"/>
    <n v="960"/>
    <n v="526"/>
    <n v="504960"/>
    <x v="4"/>
    <d v="2022-05-03T00:00:00"/>
    <n v="27"/>
    <x v="1"/>
    <s v="SUPPLIER"/>
    <x v="2"/>
    <x v="0"/>
    <x v="0"/>
    <x v="1"/>
  </r>
  <r>
    <n v="4517809991"/>
    <n v="2779817"/>
    <s v="CENTIME TCM"/>
    <n v="8190"/>
    <n v="1332"/>
    <n v="10909080"/>
    <x v="3"/>
    <d v="2022-05-09T00:00:00"/>
    <n v="0"/>
    <x v="3"/>
    <m/>
    <x v="0"/>
    <x v="0"/>
    <x v="0"/>
    <x v="1"/>
  </r>
  <r>
    <n v="4517960058"/>
    <n v="4335198"/>
    <s v="DIMAI MANAGEMENT CO LTD"/>
    <n v="72"/>
    <n v="802"/>
    <n v="57744"/>
    <x v="70"/>
    <d v="2022-08-04T00:00:00"/>
    <n v="0"/>
    <x v="3"/>
    <m/>
    <x v="0"/>
    <x v="0"/>
    <x v="3"/>
    <x v="7"/>
  </r>
  <r>
    <n v="4517384896"/>
    <n v="4455281"/>
    <s v="CENTIME TCM"/>
    <n v="3150"/>
    <n v="959"/>
    <n v="3020850"/>
    <x v="63"/>
    <d v="2022-05-05T00:00:00"/>
    <n v="39"/>
    <x v="0"/>
    <s v="OTHER"/>
    <x v="0"/>
    <x v="0"/>
    <x v="0"/>
    <x v="2"/>
  </r>
  <r>
    <n v="4517742267"/>
    <n v="2663481"/>
    <s v="CENTIME TCM"/>
    <n v="5670"/>
    <n v="864"/>
    <n v="4898880"/>
    <x v="35"/>
    <d v="2022-06-27T00:00:00"/>
    <n v="0"/>
    <x v="3"/>
    <m/>
    <x v="0"/>
    <x v="0"/>
    <x v="0"/>
    <x v="2"/>
  </r>
  <r>
    <n v="4518106991"/>
    <n v="2487053"/>
    <s v="CENTIME : THAILAND"/>
    <n v="720"/>
    <n v="1143"/>
    <n v="822960"/>
    <x v="81"/>
    <d v="2022-06-30T00:00:00"/>
    <n v="0"/>
    <x v="3"/>
    <m/>
    <x v="0"/>
    <x v="0"/>
    <x v="0"/>
    <x v="2"/>
  </r>
  <r>
    <n v="4517817646"/>
    <n v="4455298"/>
    <s v="CENTIME TCM"/>
    <n v="3630"/>
    <n v="1218"/>
    <n v="4421340"/>
    <x v="94"/>
    <d v="2022-12-11T00:00:00"/>
    <n v="1"/>
    <x v="3"/>
    <m/>
    <x v="0"/>
    <x v="0"/>
    <x v="2"/>
    <x v="4"/>
  </r>
  <r>
    <n v="4517463281"/>
    <n v="2779817"/>
    <s v="CENTIME TCM"/>
    <n v="1080"/>
    <n v="987"/>
    <n v="1065960"/>
    <x v="26"/>
    <d v="2022-03-31T00:00:00"/>
    <n v="-3"/>
    <x v="2"/>
    <m/>
    <x v="0"/>
    <x v="0"/>
    <x v="1"/>
    <x v="3"/>
  </r>
  <r>
    <n v="4517710887"/>
    <n v="2487053"/>
    <s v="BOOST AC"/>
    <n v="6750"/>
    <n v="1264"/>
    <n v="8532000"/>
    <x v="51"/>
    <d v="2022-08-25T00:00:00"/>
    <n v="-10"/>
    <x v="2"/>
    <m/>
    <x v="0"/>
    <x v="0"/>
    <x v="3"/>
    <x v="7"/>
  </r>
  <r>
    <n v="4517929367"/>
    <n v="4455281"/>
    <s v="CENTIME : THAILAND"/>
    <n v="360"/>
    <n v="1133"/>
    <n v="407880"/>
    <x v="96"/>
    <d v="2022-06-23T00:00:00"/>
    <n v="49"/>
    <x v="1"/>
    <s v="SUPPLIER"/>
    <x v="3"/>
    <x v="0"/>
    <x v="3"/>
    <x v="7"/>
  </r>
  <r>
    <n v="4517770746"/>
    <n v="2758193"/>
    <s v="CENTIME TCM"/>
    <n v="999"/>
    <n v="815"/>
    <n v="814185"/>
    <x v="5"/>
    <d v="2022-05-09T00:00:00"/>
    <n v="3"/>
    <x v="3"/>
    <m/>
    <x v="0"/>
    <x v="0"/>
    <x v="0"/>
    <x v="1"/>
  </r>
  <r>
    <n v="4516657354"/>
    <n v="2765851"/>
    <s v="CENTIME : BOSTT AMERICA"/>
    <n v="48"/>
    <n v="352"/>
    <n v="16896"/>
    <x v="12"/>
    <d v="2022-02-07T00:00:00"/>
    <n v="-21"/>
    <x v="2"/>
    <m/>
    <x v="0"/>
    <x v="0"/>
    <x v="1"/>
    <x v="5"/>
  </r>
  <r>
    <n v="4517379300"/>
    <n v="4455281"/>
    <s v="CENTIME TCM"/>
    <n v="2610"/>
    <n v="981"/>
    <n v="2560410"/>
    <x v="61"/>
    <d v="2022-06-16T00:00:00"/>
    <n v="0"/>
    <x v="3"/>
    <m/>
    <x v="0"/>
    <x v="0"/>
    <x v="0"/>
    <x v="2"/>
  </r>
  <r>
    <n v="4518086965"/>
    <n v="2487061"/>
    <s v="CENTIME TCM"/>
    <n v="180"/>
    <n v="598"/>
    <n v="107640"/>
    <x v="35"/>
    <d v="2022-06-23T00:00:00"/>
    <n v="4"/>
    <x v="1"/>
    <s v="SUPPLIER"/>
    <x v="2"/>
    <x v="0"/>
    <x v="0"/>
    <x v="2"/>
  </r>
  <r>
    <n v="4517776373"/>
    <n v="4013297"/>
    <s v="CENTIME MEXICO"/>
    <n v="765"/>
    <n v="802"/>
    <n v="613530"/>
    <x v="2"/>
    <d v="2022-05-01T00:00:00"/>
    <n v="1"/>
    <x v="3"/>
    <m/>
    <x v="0"/>
    <x v="0"/>
    <x v="0"/>
    <x v="1"/>
  </r>
  <r>
    <n v="4517421505"/>
    <n v="2765851"/>
    <s v="DIMAI MANAGEMENT CO LTD"/>
    <n v="160"/>
    <n v="932"/>
    <n v="149120"/>
    <x v="42"/>
    <d v="2022-03-03T00:00:00"/>
    <n v="0"/>
    <x v="3"/>
    <m/>
    <x v="0"/>
    <x v="0"/>
    <x v="1"/>
    <x v="3"/>
  </r>
  <r>
    <n v="4517095999"/>
    <n v="2958114"/>
    <s v="CENTIME BOSTT OCEAN INDIEN"/>
    <n v="174"/>
    <n v="1134"/>
    <n v="197316"/>
    <x v="84"/>
    <d v="2022-07-28T00:00:00"/>
    <n v="0"/>
    <x v="3"/>
    <m/>
    <x v="0"/>
    <x v="0"/>
    <x v="3"/>
    <x v="9"/>
  </r>
  <r>
    <n v="4517704330"/>
    <n v="4333116"/>
    <s v="CENTIME : BOSTT EMEA"/>
    <n v="2667"/>
    <n v="1021"/>
    <n v="2723007"/>
    <x v="2"/>
    <d v="2022-05-02T00:00:00"/>
    <n v="0"/>
    <x v="3"/>
    <m/>
    <x v="0"/>
    <x v="0"/>
    <x v="0"/>
    <x v="1"/>
  </r>
  <r>
    <n v="5501218942"/>
    <n v="4454507"/>
    <s v="CENTIME: BRESIL"/>
    <n v="240"/>
    <n v="1148"/>
    <n v="275520"/>
    <x v="80"/>
    <d v="2022-09-19T00:00:00"/>
    <n v="0"/>
    <x v="3"/>
    <m/>
    <x v="0"/>
    <x v="0"/>
    <x v="3"/>
    <x v="10"/>
  </r>
  <r>
    <n v="4517410001"/>
    <n v="2778179"/>
    <s v="CENTIME TCM"/>
    <n v="720"/>
    <n v="830"/>
    <n v="597600"/>
    <x v="2"/>
    <d v="2022-05-05T00:00:00"/>
    <n v="-3"/>
    <x v="2"/>
    <m/>
    <x v="0"/>
    <x v="0"/>
    <x v="0"/>
    <x v="1"/>
  </r>
  <r>
    <n v="4517416302"/>
    <n v="4287388"/>
    <s v="CENTIME TCM"/>
    <n v="96"/>
    <n v="651"/>
    <n v="62496"/>
    <x v="40"/>
    <d v="2022-05-23T00:00:00"/>
    <n v="0"/>
    <x v="3"/>
    <m/>
    <x v="0"/>
    <x v="0"/>
    <x v="0"/>
    <x v="1"/>
  </r>
  <r>
    <n v="4517359274"/>
    <n v="2663481"/>
    <s v="CENTIME : BOSTT EMEA"/>
    <n v="3555"/>
    <n v="660"/>
    <n v="2346300"/>
    <x v="63"/>
    <d v="2022-06-13T00:00:00"/>
    <n v="0"/>
    <x v="3"/>
    <m/>
    <x v="0"/>
    <x v="0"/>
    <x v="0"/>
    <x v="2"/>
  </r>
  <r>
    <n v="4517400911"/>
    <n v="4455299"/>
    <s v="CENTIME TCM"/>
    <n v="315"/>
    <n v="371"/>
    <n v="116865"/>
    <x v="15"/>
    <d v="2022-04-25T00:00:00"/>
    <n v="0"/>
    <x v="3"/>
    <m/>
    <x v="0"/>
    <x v="0"/>
    <x v="0"/>
    <x v="0"/>
  </r>
  <r>
    <n v="4517942739"/>
    <n v="4333114"/>
    <s v="CENTIME TCM"/>
    <n v="21"/>
    <n v="1197"/>
    <n v="25137"/>
    <x v="63"/>
    <d v="2022-05-30T00:00:00"/>
    <n v="14"/>
    <x v="1"/>
    <s v="SUPPLIER"/>
    <x v="3"/>
    <x v="0"/>
    <x v="0"/>
    <x v="2"/>
  </r>
  <r>
    <n v="4517958620"/>
    <n v="2487053"/>
    <s v="CENTIME TCM"/>
    <n v="1980"/>
    <n v="742"/>
    <n v="1469160"/>
    <x v="40"/>
    <d v="2022-05-23T00:00:00"/>
    <n v="0"/>
    <x v="3"/>
    <m/>
    <x v="0"/>
    <x v="0"/>
    <x v="0"/>
    <x v="1"/>
  </r>
  <r>
    <n v="4517504691"/>
    <n v="4454507"/>
    <s v="CENTIME : THAILAND"/>
    <n v="1080"/>
    <n v="1263"/>
    <n v="1364040"/>
    <x v="44"/>
    <d v="2022-05-05T00:00:00"/>
    <n v="0"/>
    <x v="3"/>
    <m/>
    <x v="0"/>
    <x v="0"/>
    <x v="0"/>
    <x v="1"/>
  </r>
  <r>
    <n v="4517961223"/>
    <n v="4333116"/>
    <s v="CENTIME TCM"/>
    <n v="273"/>
    <n v="480"/>
    <n v="131040"/>
    <x v="6"/>
    <d v="2022-06-06T00:00:00"/>
    <n v="0"/>
    <x v="3"/>
    <m/>
    <x v="0"/>
    <x v="0"/>
    <x v="0"/>
    <x v="2"/>
  </r>
  <r>
    <n v="4517941786"/>
    <n v="4335235"/>
    <s v="CENTIME TCM"/>
    <n v="90"/>
    <n v="665"/>
    <n v="59850"/>
    <x v="50"/>
    <d v="2022-06-20T00:00:00"/>
    <n v="0"/>
    <x v="3"/>
    <m/>
    <x v="0"/>
    <x v="0"/>
    <x v="0"/>
    <x v="2"/>
  </r>
  <r>
    <n v="4517038730"/>
    <n v="4455281"/>
    <s v="BOOST AC"/>
    <n v="720"/>
    <n v="1145"/>
    <n v="824400"/>
    <x v="24"/>
    <d v="2022-03-14T00:00:00"/>
    <n v="0"/>
    <x v="3"/>
    <m/>
    <x v="0"/>
    <x v="0"/>
    <x v="1"/>
    <x v="3"/>
  </r>
  <r>
    <n v="4517681119"/>
    <n v="4333116"/>
    <s v="CENTIME : TURQUIE"/>
    <n v="2856"/>
    <n v="373"/>
    <n v="1065288"/>
    <x v="7"/>
    <d v="2022-05-16T00:00:00"/>
    <n v="0"/>
    <x v="3"/>
    <m/>
    <x v="0"/>
    <x v="0"/>
    <x v="0"/>
    <x v="1"/>
  </r>
  <r>
    <n v="4517775608"/>
    <n v="4013297"/>
    <s v="CENTIME MEXICO"/>
    <n v="105"/>
    <n v="388"/>
    <n v="40740"/>
    <x v="2"/>
    <d v="2022-05-01T00:00:00"/>
    <n v="1"/>
    <x v="3"/>
    <m/>
    <x v="0"/>
    <x v="0"/>
    <x v="0"/>
    <x v="1"/>
  </r>
  <r>
    <n v="4517955469"/>
    <n v="4333116"/>
    <s v="CENTIME TCM"/>
    <n v="672"/>
    <n v="1389"/>
    <n v="933408"/>
    <x v="63"/>
    <d v="2022-06-13T00:00:00"/>
    <n v="0"/>
    <x v="3"/>
    <m/>
    <x v="0"/>
    <x v="0"/>
    <x v="0"/>
    <x v="2"/>
  </r>
  <r>
    <n v="4517236206"/>
    <n v="2765851"/>
    <s v="CENTIME BOSTT OCEAN INDIEN"/>
    <n v="32"/>
    <n v="989"/>
    <n v="31648"/>
    <x v="29"/>
    <d v="2022-02-17T00:00:00"/>
    <n v="0"/>
    <x v="3"/>
    <m/>
    <x v="0"/>
    <x v="0"/>
    <x v="1"/>
    <x v="6"/>
  </r>
  <r>
    <n v="4518116996"/>
    <n v="4287388"/>
    <s v="CENTIME TCM"/>
    <n v="96"/>
    <n v="1005"/>
    <n v="96480"/>
    <x v="69"/>
    <d v="2022-07-18T00:00:00"/>
    <n v="0"/>
    <x v="3"/>
    <m/>
    <x v="0"/>
    <x v="0"/>
    <x v="3"/>
    <x v="9"/>
  </r>
  <r>
    <n v="4517456928"/>
    <n v="4013297"/>
    <s v="CENTIME : COLOMBIA"/>
    <n v="915"/>
    <n v="962"/>
    <n v="880230"/>
    <x v="33"/>
    <d v="2022-01-28T00:00:00"/>
    <n v="-1"/>
    <x v="3"/>
    <m/>
    <x v="0"/>
    <x v="0"/>
    <x v="1"/>
    <x v="5"/>
  </r>
  <r>
    <n v="4517713132"/>
    <n v="2044651"/>
    <s v="CENTIME TCM"/>
    <n v="108000"/>
    <n v="1201"/>
    <n v="129708000"/>
    <x v="89"/>
    <d v="2022-08-11T00:00:00"/>
    <n v="-17"/>
    <x v="2"/>
    <m/>
    <x v="0"/>
    <x v="0"/>
    <x v="3"/>
    <x v="9"/>
  </r>
  <r>
    <n v="4518124794"/>
    <n v="2779817"/>
    <s v="CENTIME BOSTT OCEAN INDIEN"/>
    <n v="990"/>
    <n v="1125"/>
    <n v="1113750"/>
    <x v="122"/>
    <d v="2023-04-27T00:00:00"/>
    <n v="0"/>
    <x v="3"/>
    <m/>
    <x v="0"/>
    <x v="2"/>
    <x v="0"/>
    <x v="0"/>
  </r>
  <r>
    <n v="4518085653"/>
    <n v="2779817"/>
    <s v="CENTIME BOSTT OCEAN INDIEN"/>
    <n v="990"/>
    <n v="1183"/>
    <n v="1171170"/>
    <x v="124"/>
    <d v="2023-06-08T00:00:00"/>
    <n v="0"/>
    <x v="3"/>
    <m/>
    <x v="0"/>
    <x v="2"/>
    <x v="0"/>
    <x v="2"/>
  </r>
  <r>
    <n v="4518089289"/>
    <n v="2487053"/>
    <s v="CENTIME TCM"/>
    <n v="1350"/>
    <n v="890"/>
    <n v="1201500"/>
    <x v="50"/>
    <d v="2022-06-20T00:00:00"/>
    <n v="0"/>
    <x v="3"/>
    <m/>
    <x v="0"/>
    <x v="0"/>
    <x v="0"/>
    <x v="2"/>
  </r>
  <r>
    <n v="5501254663"/>
    <n v="2765851"/>
    <s v="CENTIME: BRESIL"/>
    <n v="112"/>
    <n v="771"/>
    <n v="86352"/>
    <x v="60"/>
    <d v="2022-07-11T00:00:00"/>
    <n v="0"/>
    <x v="3"/>
    <m/>
    <x v="0"/>
    <x v="0"/>
    <x v="3"/>
    <x v="9"/>
  </r>
  <r>
    <n v="4517951655"/>
    <n v="4455281"/>
    <s v="CENTIME TCM"/>
    <n v="90"/>
    <n v="1077"/>
    <n v="96930"/>
    <x v="6"/>
    <d v="2022-06-06T00:00:00"/>
    <n v="0"/>
    <x v="3"/>
    <m/>
    <x v="0"/>
    <x v="0"/>
    <x v="0"/>
    <x v="2"/>
  </r>
  <r>
    <n v="4518008350"/>
    <n v="2765851"/>
    <s v="CENTIME TCM"/>
    <n v="6128"/>
    <n v="1093"/>
    <n v="6697904"/>
    <x v="63"/>
    <d v="2022-06-13T00:00:00"/>
    <n v="0"/>
    <x v="3"/>
    <m/>
    <x v="0"/>
    <x v="0"/>
    <x v="0"/>
    <x v="2"/>
  </r>
  <r>
    <n v="4517100880"/>
    <n v="2899475"/>
    <s v="CENTIME BOSTT OCEAN INDIEN"/>
    <n v="200"/>
    <n v="842"/>
    <n v="168400"/>
    <x v="84"/>
    <d v="2022-07-28T00:00:00"/>
    <n v="0"/>
    <x v="3"/>
    <m/>
    <x v="0"/>
    <x v="0"/>
    <x v="3"/>
    <x v="9"/>
  </r>
  <r>
    <n v="4517511294"/>
    <n v="2779817"/>
    <s v="CENTIME TCM"/>
    <n v="1440"/>
    <n v="502"/>
    <n v="722880"/>
    <x v="6"/>
    <d v="2022-06-06T00:00:00"/>
    <n v="0"/>
    <x v="3"/>
    <m/>
    <x v="0"/>
    <x v="0"/>
    <x v="0"/>
    <x v="2"/>
  </r>
  <r>
    <n v="4516716370"/>
    <n v="4333114"/>
    <s v="CENTIME TCM"/>
    <n v="42"/>
    <n v="1043"/>
    <n v="43806"/>
    <x v="12"/>
    <d v="2022-01-17T00:00:00"/>
    <n v="0"/>
    <x v="3"/>
    <m/>
    <x v="0"/>
    <x v="0"/>
    <x v="1"/>
    <x v="5"/>
  </r>
  <r>
    <n v="4517032942"/>
    <n v="4333113"/>
    <s v="CENTIME BOSTT OCEAN INDIEN"/>
    <n v="1428"/>
    <n v="333"/>
    <n v="475524"/>
    <x v="29"/>
    <d v="2022-02-22T00:00:00"/>
    <n v="-5"/>
    <x v="2"/>
    <m/>
    <x v="0"/>
    <x v="0"/>
    <x v="1"/>
    <x v="6"/>
  </r>
  <r>
    <n v="4516663584"/>
    <n v="4455281"/>
    <s v="CENTIME TCM"/>
    <n v="960"/>
    <n v="1304"/>
    <n v="1251840"/>
    <x v="10"/>
    <d v="2022-01-02T00:00:00"/>
    <n v="-3"/>
    <x v="2"/>
    <m/>
    <x v="0"/>
    <x v="1"/>
    <x v="2"/>
    <x v="4"/>
  </r>
  <r>
    <n v="4517346156"/>
    <n v="4455280"/>
    <s v="CENTIME TCM"/>
    <n v="450"/>
    <n v="758"/>
    <n v="341100"/>
    <x v="24"/>
    <d v="2022-03-14T00:00:00"/>
    <n v="0"/>
    <x v="3"/>
    <m/>
    <x v="0"/>
    <x v="0"/>
    <x v="1"/>
    <x v="3"/>
  </r>
  <r>
    <n v="4516554454"/>
    <n v="2487061"/>
    <s v="CENTIME TCM"/>
    <n v="600"/>
    <n v="1232"/>
    <n v="739200"/>
    <x v="17"/>
    <d v="2022-01-06T00:00:00"/>
    <n v="0"/>
    <x v="3"/>
    <m/>
    <x v="0"/>
    <x v="0"/>
    <x v="1"/>
    <x v="5"/>
  </r>
  <r>
    <n v="4517453908"/>
    <n v="4455281"/>
    <s v="CENTIME CHILI"/>
    <n v="540"/>
    <n v="1052"/>
    <n v="568080"/>
    <x v="40"/>
    <d v="2022-05-26T00:00:00"/>
    <n v="-3"/>
    <x v="2"/>
    <m/>
    <x v="0"/>
    <x v="0"/>
    <x v="0"/>
    <x v="1"/>
  </r>
  <r>
    <n v="4517344886"/>
    <n v="2779817"/>
    <s v="CENTIME TCM"/>
    <n v="2160"/>
    <n v="375"/>
    <n v="810000"/>
    <x v="43"/>
    <d v="2022-04-18T00:00:00"/>
    <n v="0"/>
    <x v="3"/>
    <m/>
    <x v="0"/>
    <x v="0"/>
    <x v="0"/>
    <x v="0"/>
  </r>
  <r>
    <n v="4516832064"/>
    <n v="2765851"/>
    <s v="CENTIME TCM"/>
    <n v="128"/>
    <n v="404"/>
    <n v="51712"/>
    <x v="27"/>
    <d v="2022-02-15T00:00:00"/>
    <n v="-1"/>
    <x v="3"/>
    <m/>
    <x v="0"/>
    <x v="0"/>
    <x v="1"/>
    <x v="6"/>
  </r>
  <r>
    <n v="4516702726"/>
    <n v="2778106"/>
    <s v="CENTIME: RUSSIE"/>
    <n v="936"/>
    <n v="875"/>
    <n v="819000"/>
    <x v="11"/>
    <d v="2022-01-12T00:00:00"/>
    <n v="-9"/>
    <x v="2"/>
    <m/>
    <x v="0"/>
    <x v="0"/>
    <x v="1"/>
    <x v="5"/>
  </r>
  <r>
    <n v="4516372588"/>
    <n v="4455298"/>
    <s v="CENTIME TCM"/>
    <n v="1650"/>
    <n v="485"/>
    <n v="800250"/>
    <x v="13"/>
    <d v="2022-02-22T00:00:00"/>
    <n v="-1"/>
    <x v="3"/>
    <m/>
    <x v="0"/>
    <x v="0"/>
    <x v="1"/>
    <x v="6"/>
  </r>
  <r>
    <n v="4517006140"/>
    <n v="2765851"/>
    <s v="BOOST AC"/>
    <n v="80"/>
    <n v="319"/>
    <n v="25520"/>
    <x v="11"/>
    <d v="2022-01-03T00:00:00"/>
    <n v="0"/>
    <x v="3"/>
    <m/>
    <x v="0"/>
    <x v="0"/>
    <x v="1"/>
    <x v="5"/>
  </r>
  <r>
    <n v="4517768324"/>
    <n v="4013297"/>
    <s v="CENTIME MEXICO"/>
    <n v="750"/>
    <n v="1361"/>
    <n v="1020750"/>
    <x v="43"/>
    <d v="2022-04-24T00:00:00"/>
    <n v="-6"/>
    <x v="2"/>
    <m/>
    <x v="0"/>
    <x v="0"/>
    <x v="0"/>
    <x v="0"/>
  </r>
  <r>
    <n v="4517483746"/>
    <n v="2044651"/>
    <s v="CENTIME TCM"/>
    <n v="108000"/>
    <n v="407"/>
    <n v="43956000"/>
    <x v="0"/>
    <d v="2022-05-02T00:00:00"/>
    <n v="-21"/>
    <x v="2"/>
    <m/>
    <x v="0"/>
    <x v="0"/>
    <x v="0"/>
    <x v="0"/>
  </r>
  <r>
    <n v="4516932453"/>
    <n v="4465338"/>
    <s v="BOOST AC"/>
    <n v="30000"/>
    <n v="997"/>
    <n v="29910000"/>
    <x v="3"/>
    <d v="2022-04-25T00:00:00"/>
    <n v="14"/>
    <x v="1"/>
    <s v="SUPPLIER"/>
    <x v="2"/>
    <x v="0"/>
    <x v="0"/>
    <x v="1"/>
  </r>
  <r>
    <n v="4517364436"/>
    <n v="2663481"/>
    <s v="CENTIME TCM"/>
    <n v="2025"/>
    <n v="493"/>
    <n v="998325"/>
    <x v="56"/>
    <d v="2022-06-09T00:00:00"/>
    <n v="0"/>
    <x v="3"/>
    <m/>
    <x v="0"/>
    <x v="0"/>
    <x v="0"/>
    <x v="2"/>
  </r>
  <r>
    <n v="4517175162"/>
    <n v="2778106"/>
    <s v="CENTIME : THAILAND"/>
    <n v="12"/>
    <n v="326"/>
    <n v="3912"/>
    <x v="48"/>
    <d v="2022-06-02T00:00:00"/>
    <n v="0"/>
    <x v="3"/>
    <m/>
    <x v="0"/>
    <x v="0"/>
    <x v="0"/>
    <x v="2"/>
  </r>
  <r>
    <n v="4517380761"/>
    <n v="4335235"/>
    <s v="CENTIME TCM"/>
    <n v="180"/>
    <n v="1444"/>
    <n v="259920"/>
    <x v="34"/>
    <d v="2022-03-21T00:00:00"/>
    <n v="0"/>
    <x v="3"/>
    <m/>
    <x v="0"/>
    <x v="0"/>
    <x v="1"/>
    <x v="3"/>
  </r>
  <r>
    <n v="4517276844"/>
    <n v="4013293"/>
    <s v="CENTIME TCM"/>
    <n v="30"/>
    <n v="1044"/>
    <n v="31320"/>
    <x v="15"/>
    <d v="2022-04-28T00:00:00"/>
    <n v="-3"/>
    <x v="2"/>
    <m/>
    <x v="0"/>
    <x v="0"/>
    <x v="0"/>
    <x v="0"/>
  </r>
  <r>
    <n v="4517882353"/>
    <n v="2725582"/>
    <s v="BOOST AC"/>
    <n v="600"/>
    <n v="648"/>
    <n v="388800"/>
    <x v="3"/>
    <d v="2022-04-29T00:00:00"/>
    <n v="10"/>
    <x v="1"/>
    <s v="SUPPLIER"/>
    <x v="2"/>
    <x v="0"/>
    <x v="0"/>
    <x v="1"/>
  </r>
  <r>
    <n v="4517449322"/>
    <n v="4455281"/>
    <s v="CENTIME CHILI"/>
    <n v="630"/>
    <n v="356"/>
    <n v="224280"/>
    <x v="39"/>
    <d v="2022-04-14T00:00:00"/>
    <n v="0"/>
    <x v="3"/>
    <m/>
    <x v="0"/>
    <x v="0"/>
    <x v="0"/>
    <x v="0"/>
  </r>
  <r>
    <n v="4517329886"/>
    <n v="4333116"/>
    <s v="CENTIME TCM"/>
    <n v="21"/>
    <n v="763"/>
    <n v="16023"/>
    <x v="68"/>
    <d v="2022-05-19T00:00:00"/>
    <n v="0"/>
    <x v="3"/>
    <m/>
    <x v="0"/>
    <x v="0"/>
    <x v="0"/>
    <x v="1"/>
  </r>
  <r>
    <n v="4518012352"/>
    <n v="4455281"/>
    <s v="BOOST AC"/>
    <n v="270"/>
    <n v="1421"/>
    <n v="383670"/>
    <x v="40"/>
    <d v="2022-05-23T00:00:00"/>
    <n v="0"/>
    <x v="3"/>
    <m/>
    <x v="0"/>
    <x v="0"/>
    <x v="0"/>
    <x v="1"/>
  </r>
  <r>
    <n v="4517531399"/>
    <n v="4455298"/>
    <s v="BOOST AC"/>
    <n v="1065"/>
    <n v="876"/>
    <n v="932940"/>
    <x v="3"/>
    <d v="2022-05-09T00:00:00"/>
    <n v="0"/>
    <x v="3"/>
    <m/>
    <x v="0"/>
    <x v="0"/>
    <x v="0"/>
    <x v="1"/>
  </r>
  <r>
    <n v="4517704319"/>
    <n v="4333116"/>
    <s v="CENTIME : TURQUIE"/>
    <n v="2331"/>
    <n v="685"/>
    <n v="1596735"/>
    <x v="15"/>
    <d v="2022-04-25T00:00:00"/>
    <n v="0"/>
    <x v="3"/>
    <m/>
    <x v="0"/>
    <x v="0"/>
    <x v="0"/>
    <x v="0"/>
  </r>
  <r>
    <n v="4517354213"/>
    <n v="4454507"/>
    <s v="CENTIME TCM"/>
    <n v="630"/>
    <n v="398"/>
    <n v="250740"/>
    <x v="63"/>
    <d v="2022-05-26T00:00:00"/>
    <n v="18"/>
    <x v="1"/>
    <s v="SUPPLIER"/>
    <x v="3"/>
    <x v="0"/>
    <x v="0"/>
    <x v="2"/>
  </r>
  <r>
    <n v="4517982946"/>
    <n v="2765851"/>
    <s v="DIMAI MANAGEMENT CO LTD"/>
    <n v="160"/>
    <n v="541"/>
    <n v="86560"/>
    <x v="68"/>
    <d v="2022-05-19T00:00:00"/>
    <n v="0"/>
    <x v="3"/>
    <m/>
    <x v="0"/>
    <x v="0"/>
    <x v="0"/>
    <x v="1"/>
  </r>
  <r>
    <n v="4516873057"/>
    <n v="4455298"/>
    <s v="CENTIME TCM"/>
    <n v="1515"/>
    <n v="940"/>
    <n v="1424100"/>
    <x v="24"/>
    <d v="2022-03-03T00:00:00"/>
    <n v="11"/>
    <x v="0"/>
    <s v="OTHER"/>
    <x v="0"/>
    <x v="0"/>
    <x v="1"/>
    <x v="3"/>
  </r>
  <r>
    <n v="4518065606"/>
    <n v="2487061"/>
    <s v="CENTIME TCM"/>
    <n v="180"/>
    <n v="452"/>
    <n v="81360"/>
    <x v="35"/>
    <d v="2022-06-23T00:00:00"/>
    <n v="4"/>
    <x v="1"/>
    <s v="SUPPLIER"/>
    <x v="2"/>
    <x v="0"/>
    <x v="0"/>
    <x v="2"/>
  </r>
  <r>
    <n v="4518071887"/>
    <n v="4454506"/>
    <s v="CENTIME : BOSTT EMEA"/>
    <n v="7740"/>
    <n v="710"/>
    <n v="5495400"/>
    <x v="51"/>
    <d v="2022-06-13T00:00:00"/>
    <n v="63"/>
    <x v="1"/>
    <s v="SUPPLIER"/>
    <x v="3"/>
    <x v="0"/>
    <x v="3"/>
    <x v="7"/>
  </r>
  <r>
    <n v="4517957632"/>
    <n v="2778179"/>
    <s v="CENTIME TCM"/>
    <n v="240"/>
    <n v="373"/>
    <n v="89520"/>
    <x v="6"/>
    <d v="2022-06-06T00:00:00"/>
    <n v="0"/>
    <x v="3"/>
    <m/>
    <x v="0"/>
    <x v="0"/>
    <x v="0"/>
    <x v="2"/>
  </r>
  <r>
    <n v="4517449204"/>
    <n v="4455281"/>
    <s v="CENTIME : COLOMBIA"/>
    <n v="540"/>
    <n v="304"/>
    <n v="164160"/>
    <x v="59"/>
    <d v="2022-06-24T00:00:00"/>
    <n v="45"/>
    <x v="0"/>
    <s v="OTHER"/>
    <x v="0"/>
    <x v="0"/>
    <x v="3"/>
    <x v="7"/>
  </r>
  <r>
    <n v="4518012989"/>
    <n v="2487053"/>
    <s v="CENTIME : BOSTT EMEA"/>
    <n v="5490"/>
    <n v="1259"/>
    <n v="6911910"/>
    <x v="4"/>
    <d v="2022-05-30T00:00:00"/>
    <n v="0"/>
    <x v="3"/>
    <m/>
    <x v="0"/>
    <x v="0"/>
    <x v="0"/>
    <x v="1"/>
  </r>
  <r>
    <n v="4517955735"/>
    <n v="4335198"/>
    <s v="DIMAI MANAGEMENT CO LTD"/>
    <n v="54"/>
    <n v="1475"/>
    <n v="79650"/>
    <x v="84"/>
    <d v="2022-08-11T00:00:00"/>
    <n v="-14"/>
    <x v="2"/>
    <s v="CUSTOMER"/>
    <x v="0"/>
    <x v="0"/>
    <x v="3"/>
    <x v="9"/>
  </r>
  <r>
    <n v="4516876154"/>
    <n v="2778106"/>
    <s v="CENTIME TCM"/>
    <n v="1284"/>
    <n v="1049"/>
    <n v="1346916"/>
    <x v="42"/>
    <d v="2022-03-03T00:00:00"/>
    <n v="0"/>
    <x v="3"/>
    <m/>
    <x v="0"/>
    <x v="0"/>
    <x v="1"/>
    <x v="3"/>
  </r>
  <r>
    <n v="4516386849"/>
    <n v="4335239"/>
    <s v="CENTIME TCM"/>
    <n v="90"/>
    <n v="1343"/>
    <n v="120870"/>
    <x v="32"/>
    <d v="2022-03-01T00:00:00"/>
    <n v="-1"/>
    <x v="3"/>
    <m/>
    <x v="0"/>
    <x v="0"/>
    <x v="1"/>
    <x v="6"/>
  </r>
  <r>
    <n v="4516463229"/>
    <n v="2487053"/>
    <s v="CENTIME : BOSTT EMEA"/>
    <n v="2370"/>
    <n v="806"/>
    <n v="1910220"/>
    <x v="36"/>
    <d v="2022-03-08T00:00:00"/>
    <n v="-1"/>
    <x v="3"/>
    <m/>
    <x v="0"/>
    <x v="0"/>
    <x v="1"/>
    <x v="3"/>
  </r>
  <r>
    <n v="4517892116"/>
    <n v="4455281"/>
    <s v="CENTIME : THAILAND"/>
    <n v="720"/>
    <n v="786"/>
    <n v="565920"/>
    <x v="31"/>
    <d v="2022-04-28T00:00:00"/>
    <n v="0"/>
    <x v="3"/>
    <m/>
    <x v="0"/>
    <x v="0"/>
    <x v="0"/>
    <x v="0"/>
  </r>
  <r>
    <n v="4518032846"/>
    <n v="2487053"/>
    <s v="CENTIME BOSTT OCEAN INDIEN"/>
    <n v="990"/>
    <n v="1429"/>
    <n v="1414710"/>
    <x v="114"/>
    <d v="2023-01-12T00:00:00"/>
    <n v="0"/>
    <x v="3"/>
    <m/>
    <x v="0"/>
    <x v="2"/>
    <x v="1"/>
    <x v="5"/>
  </r>
  <r>
    <n v="5501225403"/>
    <n v="4454507"/>
    <s v="CENTIME: BRESIL"/>
    <n v="960"/>
    <n v="1264"/>
    <n v="1213440"/>
    <x v="76"/>
    <d v="2022-08-22T00:00:00"/>
    <n v="0"/>
    <x v="3"/>
    <m/>
    <x v="0"/>
    <x v="0"/>
    <x v="3"/>
    <x v="7"/>
  </r>
  <r>
    <n v="4517328571"/>
    <n v="4454507"/>
    <s v="CENTIME : BOSTT EMEA"/>
    <n v="900"/>
    <n v="786"/>
    <n v="707400"/>
    <x v="36"/>
    <d v="2022-03-07T00:00:00"/>
    <n v="0"/>
    <x v="3"/>
    <m/>
    <x v="0"/>
    <x v="0"/>
    <x v="1"/>
    <x v="3"/>
  </r>
  <r>
    <n v="4518070294"/>
    <n v="2044651"/>
    <s v="CENTIME TCM"/>
    <n v="108000"/>
    <n v="601"/>
    <n v="64908000"/>
    <x v="100"/>
    <d v="2022-10-26T00:00:00"/>
    <n v="-2"/>
    <x v="3"/>
    <m/>
    <x v="0"/>
    <x v="0"/>
    <x v="2"/>
    <x v="11"/>
  </r>
  <r>
    <n v="4517961193"/>
    <n v="4335198"/>
    <s v="DIMAI MANAGEMENT CO LTD"/>
    <n v="72"/>
    <n v="635"/>
    <n v="45720"/>
    <x v="88"/>
    <d v="2022-06-13T00:00:00"/>
    <n v="38"/>
    <x v="1"/>
    <s v="SUPPLIER"/>
    <x v="3"/>
    <x v="0"/>
    <x v="3"/>
    <x v="9"/>
  </r>
  <r>
    <n v="4517293353"/>
    <n v="4465338"/>
    <s v="BOOST AC"/>
    <n v="30000"/>
    <n v="1127"/>
    <n v="33810000"/>
    <x v="3"/>
    <d v="2022-04-25T00:00:00"/>
    <n v="14"/>
    <x v="1"/>
    <s v="SUPPLIER"/>
    <x v="2"/>
    <x v="0"/>
    <x v="0"/>
    <x v="1"/>
  </r>
  <r>
    <n v="4517981400"/>
    <n v="4455281"/>
    <s v="CENTIME TCM"/>
    <n v="90"/>
    <n v="1229"/>
    <n v="110610"/>
    <x v="6"/>
    <d v="2022-06-06T00:00:00"/>
    <n v="0"/>
    <x v="3"/>
    <m/>
    <x v="0"/>
    <x v="0"/>
    <x v="0"/>
    <x v="2"/>
  </r>
  <r>
    <n v="4516760804"/>
    <n v="4451134"/>
    <s v="CENTIME : TURQUIE"/>
    <n v="76"/>
    <n v="695"/>
    <n v="52820"/>
    <x v="15"/>
    <d v="2022-02-22T00:00:00"/>
    <n v="62"/>
    <x v="0"/>
    <s v="OTHER"/>
    <x v="0"/>
    <x v="0"/>
    <x v="0"/>
    <x v="0"/>
  </r>
  <r>
    <n v="4517535711"/>
    <n v="2778106"/>
    <s v="CENTIME TCM"/>
    <n v="60"/>
    <n v="846"/>
    <n v="50760"/>
    <x v="69"/>
    <d v="2022-07-18T00:00:00"/>
    <n v="0"/>
    <x v="3"/>
    <m/>
    <x v="0"/>
    <x v="0"/>
    <x v="3"/>
    <x v="9"/>
  </r>
  <r>
    <n v="4516656483"/>
    <n v="2487061"/>
    <s v="CENTIME TCM"/>
    <n v="180"/>
    <n v="1066"/>
    <n v="191880"/>
    <x v="27"/>
    <d v="2022-02-23T00:00:00"/>
    <n v="-9"/>
    <x v="2"/>
    <m/>
    <x v="0"/>
    <x v="0"/>
    <x v="1"/>
    <x v="6"/>
  </r>
  <r>
    <n v="4518080316"/>
    <n v="4455299"/>
    <s v="CENTIME TCM"/>
    <n v="255"/>
    <n v="1109"/>
    <n v="282795"/>
    <x v="60"/>
    <d v="2022-07-11T00:00:00"/>
    <n v="0"/>
    <x v="3"/>
    <m/>
    <x v="0"/>
    <x v="0"/>
    <x v="3"/>
    <x v="9"/>
  </r>
  <r>
    <n v="4517978613"/>
    <n v="2765851"/>
    <s v="CENTIME : INDIA"/>
    <n v="64"/>
    <n v="476"/>
    <n v="30464"/>
    <x v="56"/>
    <d v="2022-06-09T00:00:00"/>
    <n v="0"/>
    <x v="3"/>
    <m/>
    <x v="0"/>
    <x v="0"/>
    <x v="0"/>
    <x v="2"/>
  </r>
  <r>
    <n v="4516565266"/>
    <n v="2487061"/>
    <s v="CENTIME TCM"/>
    <n v="2100"/>
    <n v="1419"/>
    <n v="2979900"/>
    <x v="25"/>
    <d v="2022-01-13T00:00:00"/>
    <n v="0"/>
    <x v="3"/>
    <m/>
    <x v="0"/>
    <x v="0"/>
    <x v="1"/>
    <x v="5"/>
  </r>
  <r>
    <n v="4517373064"/>
    <n v="2779817"/>
    <s v="CENTIME : BOSTT EMEA"/>
    <n v="5400"/>
    <n v="357"/>
    <n v="1927800"/>
    <x v="4"/>
    <d v="2022-05-30T00:00:00"/>
    <n v="0"/>
    <x v="3"/>
    <m/>
    <x v="0"/>
    <x v="0"/>
    <x v="0"/>
    <x v="1"/>
  </r>
  <r>
    <n v="4517091158"/>
    <n v="2487061"/>
    <s v="BOOST AC"/>
    <n v="960"/>
    <n v="1445"/>
    <n v="1387200"/>
    <x v="12"/>
    <d v="2022-01-17T00:00:00"/>
    <n v="0"/>
    <x v="3"/>
    <m/>
    <x v="0"/>
    <x v="0"/>
    <x v="1"/>
    <x v="5"/>
  </r>
  <r>
    <n v="4516242668"/>
    <n v="4663418"/>
    <s v="CENTIME TCM"/>
    <n v="120000"/>
    <n v="447"/>
    <n v="53640000"/>
    <x v="18"/>
    <d v="2022-01-10T00:00:00"/>
    <n v="0"/>
    <x v="3"/>
    <m/>
    <x v="0"/>
    <x v="0"/>
    <x v="1"/>
    <x v="5"/>
  </r>
  <r>
    <n v="4517434452"/>
    <n v="2758193"/>
    <s v="CENTIME TCM"/>
    <n v="330"/>
    <n v="658"/>
    <n v="217140"/>
    <x v="7"/>
    <d v="2022-05-16T00:00:00"/>
    <n v="0"/>
    <x v="3"/>
    <m/>
    <x v="0"/>
    <x v="0"/>
    <x v="0"/>
    <x v="1"/>
  </r>
  <r>
    <n v="4516876192"/>
    <n v="2663481"/>
    <s v="CENTIME TCM"/>
    <n v="2835"/>
    <n v="1380"/>
    <n v="3912300"/>
    <x v="42"/>
    <d v="2022-03-03T00:00:00"/>
    <n v="0"/>
    <x v="3"/>
    <m/>
    <x v="0"/>
    <x v="0"/>
    <x v="1"/>
    <x v="3"/>
  </r>
  <r>
    <n v="4517524120"/>
    <n v="2663481"/>
    <s v="DIMAI MANAGEMENT CO LTD"/>
    <n v="525"/>
    <n v="977"/>
    <n v="512925"/>
    <x v="78"/>
    <d v="2022-06-06T00:00:00"/>
    <n v="31"/>
    <x v="1"/>
    <s v="SUPPLIER"/>
    <x v="3"/>
    <x v="0"/>
    <x v="3"/>
    <x v="9"/>
  </r>
  <r>
    <n v="4517473321"/>
    <n v="4455906"/>
    <s v="CENTIME TCM"/>
    <n v="408"/>
    <n v="972"/>
    <n v="396576"/>
    <x v="52"/>
    <d v="2022-04-07T00:00:00"/>
    <n v="0"/>
    <x v="3"/>
    <m/>
    <x v="0"/>
    <x v="0"/>
    <x v="0"/>
    <x v="0"/>
  </r>
  <r>
    <n v="4517710892"/>
    <n v="2487053"/>
    <s v="BOOST AC"/>
    <n v="5040"/>
    <n v="963"/>
    <n v="4853520"/>
    <x v="84"/>
    <d v="2022-08-01T00:00:00"/>
    <n v="-4"/>
    <x v="2"/>
    <m/>
    <x v="0"/>
    <x v="0"/>
    <x v="3"/>
    <x v="9"/>
  </r>
  <r>
    <n v="4517535056"/>
    <n v="4333116"/>
    <s v="CENTIME BOSTT OCEAN INDIEN"/>
    <n v="210"/>
    <n v="1075"/>
    <n v="225750"/>
    <x v="78"/>
    <d v="2022-07-07T00:00:00"/>
    <n v="0"/>
    <x v="3"/>
    <m/>
    <x v="0"/>
    <x v="0"/>
    <x v="3"/>
    <x v="9"/>
  </r>
  <r>
    <n v="4517392303"/>
    <n v="4333116"/>
    <s v="CENTIME TCM"/>
    <n v="966"/>
    <n v="711"/>
    <n v="686826"/>
    <x v="35"/>
    <d v="2022-06-27T00:00:00"/>
    <n v="0"/>
    <x v="3"/>
    <m/>
    <x v="0"/>
    <x v="0"/>
    <x v="0"/>
    <x v="2"/>
  </r>
  <r>
    <n v="4518065970"/>
    <n v="2663481"/>
    <s v="BOOST AC"/>
    <n v="225"/>
    <n v="1479"/>
    <n v="332775"/>
    <x v="50"/>
    <d v="2022-06-20T00:00:00"/>
    <n v="0"/>
    <x v="3"/>
    <m/>
    <x v="0"/>
    <x v="0"/>
    <x v="0"/>
    <x v="2"/>
  </r>
  <r>
    <n v="4518150080"/>
    <n v="2899632"/>
    <s v="CENTIME : THAILAND"/>
    <n v="160"/>
    <n v="1082"/>
    <n v="173120"/>
    <x v="85"/>
    <d v="2022-07-07T00:00:00"/>
    <n v="70"/>
    <x v="0"/>
    <s v="OTHER"/>
    <x v="0"/>
    <x v="0"/>
    <x v="3"/>
    <x v="10"/>
  </r>
  <r>
    <n v="4518150558"/>
    <n v="2899475"/>
    <s v="CENTIME : THAILAND"/>
    <n v="100"/>
    <n v="358"/>
    <n v="35800"/>
    <x v="88"/>
    <d v="2022-07-21T00:00:00"/>
    <n v="0"/>
    <x v="3"/>
    <m/>
    <x v="0"/>
    <x v="0"/>
    <x v="3"/>
    <x v="9"/>
  </r>
  <r>
    <n v="4518125965"/>
    <n v="2899475"/>
    <s v="CENTIME : THAILAND"/>
    <n v="100"/>
    <n v="1467"/>
    <n v="146700"/>
    <x v="70"/>
    <d v="2022-08-04T00:00:00"/>
    <n v="0"/>
    <x v="3"/>
    <m/>
    <x v="0"/>
    <x v="0"/>
    <x v="3"/>
    <x v="7"/>
  </r>
  <r>
    <n v="4518148794"/>
    <n v="2899475"/>
    <s v="CENTIME : THAILAND"/>
    <n v="100"/>
    <n v="421"/>
    <n v="42100"/>
    <x v="82"/>
    <d v="2022-08-18T00:00:00"/>
    <n v="0"/>
    <x v="3"/>
    <m/>
    <x v="0"/>
    <x v="0"/>
    <x v="3"/>
    <x v="7"/>
  </r>
  <r>
    <n v="4518150528"/>
    <n v="2899475"/>
    <s v="CENTIME : THAILAND"/>
    <n v="100"/>
    <n v="596"/>
    <n v="59600"/>
    <x v="131"/>
    <d v="2022-09-01T00:00:00"/>
    <n v="0"/>
    <x v="3"/>
    <m/>
    <x v="0"/>
    <x v="0"/>
    <x v="3"/>
    <x v="10"/>
  </r>
  <r>
    <n v="4518124047"/>
    <n v="2899635"/>
    <s v="CENTIME TCM"/>
    <n v="320"/>
    <n v="843"/>
    <n v="269760"/>
    <x v="86"/>
    <d v="2022-07-14T00:00:00"/>
    <n v="0"/>
    <x v="3"/>
    <m/>
    <x v="0"/>
    <x v="0"/>
    <x v="3"/>
    <x v="9"/>
  </r>
  <r>
    <n v="4518143154"/>
    <n v="2899631"/>
    <s v="CENTIME TCM"/>
    <n v="320"/>
    <n v="898"/>
    <n v="287360"/>
    <x v="86"/>
    <d v="2022-07-14T00:00:00"/>
    <n v="0"/>
    <x v="3"/>
    <m/>
    <x v="0"/>
    <x v="0"/>
    <x v="3"/>
    <x v="9"/>
  </r>
  <r>
    <n v="4518140429"/>
    <n v="2899632"/>
    <s v="CENTIME TCM"/>
    <n v="800"/>
    <n v="622"/>
    <n v="497600"/>
    <x v="80"/>
    <d v="2022-07-25T00:00:00"/>
    <n v="56"/>
    <x v="0"/>
    <s v="OTHER"/>
    <x v="0"/>
    <x v="0"/>
    <x v="3"/>
    <x v="10"/>
  </r>
  <r>
    <n v="4518135460"/>
    <n v="2899475"/>
    <s v="CENTIME : THAILAND"/>
    <n v="100"/>
    <n v="1143"/>
    <n v="114300"/>
    <x v="85"/>
    <d v="2022-09-15T00:00:00"/>
    <n v="0"/>
    <x v="3"/>
    <m/>
    <x v="0"/>
    <x v="0"/>
    <x v="3"/>
    <x v="10"/>
  </r>
  <r>
    <n v="4518137673"/>
    <n v="2899632"/>
    <s v="CENTIME TCM"/>
    <n v="480"/>
    <n v="655"/>
    <n v="314400"/>
    <x v="80"/>
    <d v="2022-07-28T00:00:00"/>
    <n v="53"/>
    <x v="0"/>
    <s v="OTHER"/>
    <x v="0"/>
    <x v="0"/>
    <x v="3"/>
    <x v="10"/>
  </r>
  <r>
    <n v="4518144638"/>
    <n v="2899475"/>
    <s v="CENTIME : THAILAND"/>
    <n v="100"/>
    <n v="399"/>
    <n v="39900"/>
    <x v="87"/>
    <d v="2022-09-22T00:00:00"/>
    <n v="0"/>
    <x v="3"/>
    <m/>
    <x v="0"/>
    <x v="0"/>
    <x v="3"/>
    <x v="10"/>
  </r>
  <r>
    <n v="4518130203"/>
    <n v="2899631"/>
    <s v="CENTIME : THAILAND"/>
    <n v="320"/>
    <n v="681"/>
    <n v="217920"/>
    <x v="90"/>
    <d v="2022-09-29T00:00:00"/>
    <n v="0"/>
    <x v="3"/>
    <m/>
    <x v="0"/>
    <x v="0"/>
    <x v="3"/>
    <x v="10"/>
  </r>
  <r>
    <n v="4518147121"/>
    <n v="2899632"/>
    <s v="CENTIME : THAILAND"/>
    <n v="160"/>
    <n v="423"/>
    <n v="67680"/>
    <x v="132"/>
    <d v="2022-12-11T00:00:00"/>
    <n v="-3"/>
    <x v="2"/>
    <s v="SPL"/>
    <x v="0"/>
    <x v="0"/>
    <x v="2"/>
    <x v="4"/>
  </r>
  <r>
    <n v="4518152634"/>
    <n v="2899475"/>
    <s v="CENTIME : THAILAND"/>
    <n v="100"/>
    <n v="485"/>
    <n v="48500"/>
    <x v="90"/>
    <d v="2022-09-29T00:00:00"/>
    <n v="0"/>
    <x v="3"/>
    <m/>
    <x v="0"/>
    <x v="0"/>
    <x v="3"/>
    <x v="10"/>
  </r>
  <r>
    <n v="4518176677"/>
    <n v="4228041"/>
    <s v="CENTIME : THAILAND"/>
    <n v="30"/>
    <n v="1322"/>
    <n v="39660"/>
    <x v="88"/>
    <d v="2022-07-21T00:00:00"/>
    <n v="0"/>
    <x v="3"/>
    <m/>
    <x v="0"/>
    <x v="0"/>
    <x v="3"/>
    <x v="9"/>
  </r>
  <r>
    <n v="4518146588"/>
    <n v="2663481"/>
    <s v="BOOST AC"/>
    <n v="285"/>
    <n v="1412"/>
    <n v="402420"/>
    <x v="65"/>
    <d v="2022-06-20T00:00:00"/>
    <n v="14"/>
    <x v="0"/>
    <s v="OTHER"/>
    <x v="0"/>
    <x v="0"/>
    <x v="3"/>
    <x v="9"/>
  </r>
  <r>
    <n v="881963382"/>
    <n v="4455281"/>
    <s v="BOOST AC"/>
    <n v="20160"/>
    <n v="651"/>
    <n v="13124160"/>
    <x v="79"/>
    <d v="2022-06-20T00:00:00"/>
    <n v="70"/>
    <x v="0"/>
    <s v="OTHER"/>
    <x v="0"/>
    <x v="0"/>
    <x v="3"/>
    <x v="7"/>
  </r>
  <r>
    <n v="4518147842"/>
    <n v="2778106"/>
    <s v="BOOST AC"/>
    <n v="504"/>
    <n v="924"/>
    <n v="465696"/>
    <x v="69"/>
    <d v="2022-07-18T00:00:00"/>
    <n v="0"/>
    <x v="3"/>
    <m/>
    <x v="0"/>
    <x v="0"/>
    <x v="3"/>
    <x v="9"/>
  </r>
  <r>
    <n v="4518147597"/>
    <n v="2778106"/>
    <s v="CENTIME : THAILAND"/>
    <n v="60"/>
    <n v="331"/>
    <n v="19860"/>
    <x v="78"/>
    <d v="2022-07-07T00:00:00"/>
    <n v="0"/>
    <x v="3"/>
    <m/>
    <x v="0"/>
    <x v="0"/>
    <x v="3"/>
    <x v="9"/>
  </r>
  <r>
    <n v="4518151726"/>
    <n v="4455281"/>
    <s v="CENTIME : THAILAND"/>
    <n v="720"/>
    <n v="1239"/>
    <n v="892080"/>
    <x v="82"/>
    <d v="2022-07-07T00:00:00"/>
    <n v="42"/>
    <x v="1"/>
    <s v="SUPPLIER"/>
    <x v="3"/>
    <x v="0"/>
    <x v="3"/>
    <x v="7"/>
  </r>
  <r>
    <n v="881963360"/>
    <n v="2779817"/>
    <s v="CENTIME TCM"/>
    <n v="8010"/>
    <n v="777"/>
    <n v="6223770"/>
    <x v="51"/>
    <d v="2022-05-23T00:00:00"/>
    <n v="84"/>
    <x v="0"/>
    <s v="OTHER"/>
    <x v="0"/>
    <x v="0"/>
    <x v="3"/>
    <x v="7"/>
  </r>
  <r>
    <n v="4518150352"/>
    <n v="4455281"/>
    <s v="CENTIME : THAILAND"/>
    <n v="360"/>
    <n v="700"/>
    <n v="252000"/>
    <x v="82"/>
    <d v="2022-07-14T00:00:00"/>
    <n v="35"/>
    <x v="1"/>
    <s v="SUPPLIER"/>
    <x v="3"/>
    <x v="0"/>
    <x v="3"/>
    <x v="7"/>
  </r>
  <r>
    <n v="4517970474"/>
    <n v="2044651"/>
    <s v="CENTIME : BOSTT AMERICA"/>
    <n v="198000"/>
    <n v="984"/>
    <n v="194832000"/>
    <x v="65"/>
    <d v="2022-06-06T00:00:00"/>
    <n v="28"/>
    <x v="0"/>
    <s v="OTHER"/>
    <x v="0"/>
    <x v="0"/>
    <x v="3"/>
    <x v="9"/>
  </r>
  <r>
    <n v="4518110987"/>
    <n v="2044651"/>
    <s v="CENTIME : BOSTT AMERICA"/>
    <n v="113400"/>
    <n v="1333"/>
    <n v="151162200"/>
    <x v="65"/>
    <d v="2022-06-07T00:00:00"/>
    <n v="27"/>
    <x v="0"/>
    <s v="OTHER"/>
    <x v="0"/>
    <x v="0"/>
    <x v="3"/>
    <x v="9"/>
  </r>
  <r>
    <n v="4518138827"/>
    <n v="2778106"/>
    <s v="CENTIME : THAILAND"/>
    <n v="60"/>
    <n v="1368"/>
    <n v="82080"/>
    <x v="88"/>
    <d v="2022-07-21T00:00:00"/>
    <n v="0"/>
    <x v="3"/>
    <m/>
    <x v="0"/>
    <x v="0"/>
    <x v="3"/>
    <x v="9"/>
  </r>
  <r>
    <n v="4518151393"/>
    <n v="2487053"/>
    <s v="CENTIME : THAILAND"/>
    <n v="360"/>
    <n v="882"/>
    <n v="317520"/>
    <x v="88"/>
    <d v="2022-07-21T00:00:00"/>
    <n v="0"/>
    <x v="3"/>
    <m/>
    <x v="0"/>
    <x v="0"/>
    <x v="3"/>
    <x v="9"/>
  </r>
  <r>
    <n v="4518140294"/>
    <n v="2778106"/>
    <s v="CENTIME : THAILAND"/>
    <n v="60"/>
    <n v="1302"/>
    <n v="78120"/>
    <x v="84"/>
    <d v="2022-07-28T00:00:00"/>
    <n v="0"/>
    <x v="3"/>
    <m/>
    <x v="0"/>
    <x v="0"/>
    <x v="3"/>
    <x v="9"/>
  </r>
  <r>
    <n v="4518152143"/>
    <n v="4455281"/>
    <s v="CENTIME : THAILAND"/>
    <n v="360"/>
    <n v="730"/>
    <n v="262800"/>
    <x v="82"/>
    <d v="2022-07-28T00:00:00"/>
    <n v="21"/>
    <x v="1"/>
    <s v="SUPPLIER"/>
    <x v="3"/>
    <x v="0"/>
    <x v="3"/>
    <x v="7"/>
  </r>
  <r>
    <n v="881963364"/>
    <n v="2779817"/>
    <s v="CENTIME TCM"/>
    <n v="4230"/>
    <n v="903"/>
    <n v="3819690"/>
    <x v="76"/>
    <d v="2022-06-13T00:00:00"/>
    <n v="70"/>
    <x v="0"/>
    <s v="OTHER"/>
    <x v="0"/>
    <x v="0"/>
    <x v="3"/>
    <x v="7"/>
  </r>
  <r>
    <n v="881963383"/>
    <n v="4455281"/>
    <s v="CENTIME TCM"/>
    <n v="2160"/>
    <n v="1014"/>
    <n v="2190240"/>
    <x v="59"/>
    <d v="2022-06-13T00:00:00"/>
    <n v="56"/>
    <x v="0"/>
    <s v="OTHER"/>
    <x v="0"/>
    <x v="0"/>
    <x v="3"/>
    <x v="7"/>
  </r>
  <r>
    <n v="881963385"/>
    <n v="4455281"/>
    <s v="CENTIME TCM"/>
    <n v="7290"/>
    <n v="410"/>
    <n v="2988900"/>
    <x v="59"/>
    <d v="2022-06-13T00:00:00"/>
    <n v="56"/>
    <x v="0"/>
    <s v="OTHER"/>
    <x v="0"/>
    <x v="0"/>
    <x v="3"/>
    <x v="7"/>
  </r>
  <r>
    <n v="4518136152"/>
    <n v="2779823"/>
    <s v="CENTIME : BOSTT EMEA"/>
    <n v="4590"/>
    <n v="368"/>
    <n v="1689120"/>
    <x v="35"/>
    <d v="2022-06-27T00:00:00"/>
    <n v="0"/>
    <x v="3"/>
    <m/>
    <x v="0"/>
    <x v="0"/>
    <x v="0"/>
    <x v="2"/>
  </r>
  <r>
    <n v="4518102909"/>
    <n v="2778106"/>
    <s v="CENTIME : THAILAND"/>
    <n v="60"/>
    <n v="698"/>
    <n v="41880"/>
    <x v="96"/>
    <d v="2022-08-11T00:00:00"/>
    <n v="0"/>
    <x v="3"/>
    <m/>
    <x v="0"/>
    <x v="0"/>
    <x v="3"/>
    <x v="7"/>
  </r>
  <r>
    <n v="4518144742"/>
    <n v="4455281"/>
    <s v="CENTIME : BOSTT AMERICA"/>
    <n v="180"/>
    <n v="629"/>
    <n v="113220"/>
    <x v="71"/>
    <d v="2022-07-05T00:00:00"/>
    <n v="70"/>
    <x v="1"/>
    <s v="SUPPLIER"/>
    <x v="3"/>
    <x v="0"/>
    <x v="3"/>
    <x v="10"/>
  </r>
  <r>
    <n v="4518136314"/>
    <n v="2778106"/>
    <s v="CENTIME : THAILAND"/>
    <n v="60"/>
    <n v="1155"/>
    <n v="69300"/>
    <x v="82"/>
    <d v="2022-08-18T00:00:00"/>
    <n v="0"/>
    <x v="3"/>
    <m/>
    <x v="0"/>
    <x v="0"/>
    <x v="3"/>
    <x v="7"/>
  </r>
  <r>
    <n v="4518143183"/>
    <n v="4455281"/>
    <s v="CENTIME : COLOMBIA"/>
    <n v="21600"/>
    <n v="502"/>
    <n v="10843200"/>
    <x v="72"/>
    <d v="2022-07-28T00:00:00"/>
    <n v="39"/>
    <x v="1"/>
    <s v="SUPPLIER"/>
    <x v="3"/>
    <x v="0"/>
    <x v="3"/>
    <x v="10"/>
  </r>
  <r>
    <n v="4518134497"/>
    <n v="2487053"/>
    <s v="CENTIME TCM"/>
    <n v="90"/>
    <n v="1452"/>
    <n v="130680"/>
    <x v="78"/>
    <d v="2022-07-07T00:00:00"/>
    <n v="0"/>
    <x v="3"/>
    <m/>
    <x v="0"/>
    <x v="0"/>
    <x v="3"/>
    <x v="9"/>
  </r>
  <r>
    <n v="4518150653"/>
    <n v="2487053"/>
    <s v="CENTIME TCM"/>
    <n v="90"/>
    <n v="1016"/>
    <n v="91440"/>
    <x v="78"/>
    <d v="2022-07-07T00:00:00"/>
    <n v="0"/>
    <x v="3"/>
    <m/>
    <x v="0"/>
    <x v="0"/>
    <x v="3"/>
    <x v="9"/>
  </r>
  <r>
    <n v="4518093190"/>
    <n v="2778106"/>
    <s v="CENTIME : THAILAND"/>
    <n v="60"/>
    <n v="1358"/>
    <n v="81480"/>
    <x v="82"/>
    <d v="2022-09-01T00:00:00"/>
    <n v="-14"/>
    <x v="2"/>
    <m/>
    <x v="0"/>
    <x v="0"/>
    <x v="3"/>
    <x v="7"/>
  </r>
  <r>
    <n v="4518142868"/>
    <n v="2487053"/>
    <s v="CENTIME : THAILAND"/>
    <n v="720"/>
    <n v="922"/>
    <n v="663840"/>
    <x v="82"/>
    <d v="2022-09-01T00:00:00"/>
    <n v="-14"/>
    <x v="2"/>
    <m/>
    <x v="0"/>
    <x v="0"/>
    <x v="3"/>
    <x v="7"/>
  </r>
  <r>
    <n v="4518146070"/>
    <n v="4455299"/>
    <s v="CENTIME TCM"/>
    <n v="45"/>
    <n v="887"/>
    <n v="39915"/>
    <x v="69"/>
    <d v="2022-07-18T00:00:00"/>
    <n v="0"/>
    <x v="3"/>
    <m/>
    <x v="0"/>
    <x v="0"/>
    <x v="3"/>
    <x v="9"/>
  </r>
  <r>
    <n v="4518143081"/>
    <n v="4455281"/>
    <s v="CENTIME CHILI"/>
    <n v="4050"/>
    <n v="667"/>
    <n v="2701350"/>
    <x v="72"/>
    <d v="2022-07-08T00:00:00"/>
    <n v="59"/>
    <x v="1"/>
    <s v="SUPPLIER"/>
    <x v="3"/>
    <x v="0"/>
    <x v="3"/>
    <x v="10"/>
  </r>
  <r>
    <n v="4518144272"/>
    <n v="4455281"/>
    <s v="CENTIME TCM"/>
    <n v="90"/>
    <n v="911"/>
    <n v="81990"/>
    <x v="51"/>
    <d v="2022-07-14T00:00:00"/>
    <n v="32"/>
    <x v="1"/>
    <s v="SUPPLIER"/>
    <x v="3"/>
    <x v="0"/>
    <x v="3"/>
    <x v="7"/>
  </r>
  <r>
    <n v="4518132201"/>
    <n v="2778106"/>
    <s v="CENTIME : THAILAND"/>
    <n v="60"/>
    <n v="1204"/>
    <n v="72240"/>
    <x v="82"/>
    <d v="2022-09-08T00:00:00"/>
    <n v="-21"/>
    <x v="2"/>
    <m/>
    <x v="0"/>
    <x v="0"/>
    <x v="3"/>
    <x v="7"/>
  </r>
  <r>
    <n v="4518136721"/>
    <n v="2765851"/>
    <s v="CENTIME TCM"/>
    <n v="1088"/>
    <n v="1473"/>
    <n v="1602624"/>
    <x v="89"/>
    <d v="2022-07-25T00:00:00"/>
    <n v="0"/>
    <x v="3"/>
    <m/>
    <x v="0"/>
    <x v="0"/>
    <x v="3"/>
    <x v="9"/>
  </r>
  <r>
    <n v="4518147502"/>
    <n v="2765851"/>
    <s v="CENTIME TCM"/>
    <n v="672"/>
    <n v="780"/>
    <n v="524160"/>
    <x v="89"/>
    <d v="2022-07-25T00:00:00"/>
    <n v="0"/>
    <x v="3"/>
    <m/>
    <x v="0"/>
    <x v="0"/>
    <x v="3"/>
    <x v="9"/>
  </r>
  <r>
    <n v="4518210426"/>
    <n v="4013297"/>
    <s v="BOOST AC"/>
    <n v="345"/>
    <n v="556"/>
    <n v="191820"/>
    <x v="92"/>
    <d v="2022-08-01T00:00:00"/>
    <n v="0"/>
    <x v="3"/>
    <m/>
    <x v="0"/>
    <x v="0"/>
    <x v="3"/>
    <x v="7"/>
  </r>
  <r>
    <n v="4518139157"/>
    <n v="2779817"/>
    <s v="CENTIME TCM"/>
    <n v="1530"/>
    <n v="1183"/>
    <n v="1809990"/>
    <x v="59"/>
    <d v="2022-07-21T00:00:00"/>
    <n v="18"/>
    <x v="1"/>
    <s v="SUPPLIER"/>
    <x v="3"/>
    <x v="0"/>
    <x v="3"/>
    <x v="7"/>
  </r>
  <r>
    <n v="4518139158"/>
    <n v="2778106"/>
    <s v="CENTIME : THAILAND"/>
    <n v="60"/>
    <n v="962"/>
    <n v="57720"/>
    <x v="85"/>
    <d v="2022-09-15T00:00:00"/>
    <n v="1"/>
    <x v="3"/>
    <m/>
    <x v="0"/>
    <x v="0"/>
    <x v="3"/>
    <x v="10"/>
  </r>
  <r>
    <n v="4518148431"/>
    <n v="2487053"/>
    <s v="CENTIME : THAILAND"/>
    <n v="360"/>
    <n v="1376"/>
    <n v="495360"/>
    <x v="85"/>
    <d v="2022-09-15T00:00:00"/>
    <n v="0"/>
    <x v="3"/>
    <m/>
    <x v="0"/>
    <x v="0"/>
    <x v="3"/>
    <x v="10"/>
  </r>
  <r>
    <n v="4518129707"/>
    <n v="2779817"/>
    <s v="CENTIME TCM"/>
    <n v="1440"/>
    <n v="1480"/>
    <n v="2131200"/>
    <x v="84"/>
    <d v="2022-07-28T00:00:00"/>
    <n v="0"/>
    <x v="3"/>
    <m/>
    <x v="0"/>
    <x v="0"/>
    <x v="3"/>
    <x v="9"/>
  </r>
  <r>
    <n v="4518135958"/>
    <n v="2765851"/>
    <s v="CENTIME TCM"/>
    <n v="576"/>
    <n v="1480"/>
    <n v="852480"/>
    <x v="84"/>
    <d v="2022-07-28T00:00:00"/>
    <n v="0"/>
    <x v="3"/>
    <m/>
    <x v="0"/>
    <x v="0"/>
    <x v="3"/>
    <x v="9"/>
  </r>
  <r>
    <n v="4518103659"/>
    <n v="2778106"/>
    <s v="CENTIME : THAILAND"/>
    <n v="60"/>
    <n v="1360"/>
    <n v="81600"/>
    <x v="87"/>
    <d v="2022-09-22T00:00:00"/>
    <n v="0"/>
    <x v="3"/>
    <m/>
    <x v="0"/>
    <x v="0"/>
    <x v="3"/>
    <x v="10"/>
  </r>
  <r>
    <n v="4518149301"/>
    <n v="2487053"/>
    <s v="CENTIME : THAILAND"/>
    <n v="360"/>
    <n v="939"/>
    <n v="338040"/>
    <x v="87"/>
    <d v="2022-09-22T00:00:00"/>
    <n v="0"/>
    <x v="3"/>
    <m/>
    <x v="0"/>
    <x v="0"/>
    <x v="3"/>
    <x v="10"/>
  </r>
  <r>
    <n v="4518129208"/>
    <n v="4455281"/>
    <s v="CENTIME : THAILAND"/>
    <n v="720"/>
    <n v="1073"/>
    <n v="772560"/>
    <x v="90"/>
    <d v="2022-09-29T00:00:00"/>
    <n v="0"/>
    <x v="3"/>
    <m/>
    <x v="0"/>
    <x v="0"/>
    <x v="3"/>
    <x v="10"/>
  </r>
  <r>
    <n v="4518137718"/>
    <n v="2778106"/>
    <s v="CENTIME : THAILAND"/>
    <n v="120"/>
    <n v="355"/>
    <n v="42600"/>
    <x v="90"/>
    <d v="2022-09-29T00:00:00"/>
    <n v="0"/>
    <x v="3"/>
    <m/>
    <x v="0"/>
    <x v="0"/>
    <x v="3"/>
    <x v="10"/>
  </r>
  <r>
    <n v="4518150855"/>
    <n v="2487053"/>
    <s v="CENTIME : THAILAND"/>
    <n v="360"/>
    <n v="765"/>
    <n v="275400"/>
    <x v="90"/>
    <d v="2022-09-29T00:00:00"/>
    <n v="0"/>
    <x v="3"/>
    <m/>
    <x v="0"/>
    <x v="0"/>
    <x v="3"/>
    <x v="10"/>
  </r>
  <r>
    <n v="4518143768"/>
    <n v="2487053"/>
    <s v="CENTIME : THAILAND"/>
    <n v="720"/>
    <n v="477"/>
    <n v="343440"/>
    <x v="107"/>
    <d v="2022-10-13T00:00:00"/>
    <n v="0"/>
    <x v="3"/>
    <m/>
    <x v="0"/>
    <x v="0"/>
    <x v="2"/>
    <x v="11"/>
  </r>
  <r>
    <n v="4518168336"/>
    <n v="4567352"/>
    <s v="DIMAI MANAGEMENT CO LTD"/>
    <n v="400"/>
    <n v="834"/>
    <n v="333600"/>
    <x v="86"/>
    <d v="2022-07-14T00:00:00"/>
    <n v="0"/>
    <x v="3"/>
    <m/>
    <x v="0"/>
    <x v="0"/>
    <x v="3"/>
    <x v="9"/>
  </r>
  <r>
    <n v="4518177804"/>
    <n v="2923264"/>
    <s v="CENTIME : INDIA"/>
    <n v="1610"/>
    <n v="339"/>
    <n v="545790"/>
    <x v="88"/>
    <d v="2022-07-21T00:00:00"/>
    <n v="0"/>
    <x v="3"/>
    <m/>
    <x v="0"/>
    <x v="0"/>
    <x v="3"/>
    <x v="9"/>
  </r>
  <r>
    <n v="4518184979"/>
    <n v="2899632"/>
    <s v="CENTIME : THAILAND"/>
    <n v="480"/>
    <n v="1099"/>
    <n v="527520"/>
    <x v="85"/>
    <d v="2022-07-21T00:00:00"/>
    <n v="56"/>
    <x v="0"/>
    <s v="OTHER"/>
    <x v="0"/>
    <x v="0"/>
    <x v="3"/>
    <x v="10"/>
  </r>
  <r>
    <n v="4518176281"/>
    <n v="2899634"/>
    <s v="CENTIME : TURQUIE"/>
    <n v="320"/>
    <n v="1489"/>
    <n v="476480"/>
    <x v="69"/>
    <d v="2022-07-18T00:00:00"/>
    <n v="0"/>
    <x v="3"/>
    <m/>
    <x v="0"/>
    <x v="0"/>
    <x v="3"/>
    <x v="9"/>
  </r>
  <r>
    <n v="4518189722"/>
    <n v="2989761"/>
    <s v="CENTIME : TURQUIE"/>
    <n v="320"/>
    <n v="987"/>
    <n v="315840"/>
    <x v="69"/>
    <d v="2022-07-18T00:00:00"/>
    <n v="0"/>
    <x v="3"/>
    <m/>
    <x v="0"/>
    <x v="0"/>
    <x v="3"/>
    <x v="9"/>
  </r>
  <r>
    <n v="4518191697"/>
    <n v="2899635"/>
    <s v="CENTIME : TURQUIE"/>
    <n v="320"/>
    <n v="381"/>
    <n v="121920"/>
    <x v="69"/>
    <d v="2022-07-18T00:00:00"/>
    <n v="0"/>
    <x v="3"/>
    <m/>
    <x v="0"/>
    <x v="0"/>
    <x v="3"/>
    <x v="9"/>
  </r>
  <r>
    <n v="4518194126"/>
    <n v="2989761"/>
    <s v="CENTIME : TURQUIE"/>
    <n v="1600"/>
    <n v="371"/>
    <n v="593600"/>
    <x v="69"/>
    <d v="2022-07-18T00:00:00"/>
    <n v="0"/>
    <x v="3"/>
    <m/>
    <x v="0"/>
    <x v="0"/>
    <x v="3"/>
    <x v="9"/>
  </r>
  <r>
    <n v="4518200421"/>
    <n v="2899634"/>
    <s v="CENTIME : TURQUIE"/>
    <n v="320"/>
    <n v="742"/>
    <n v="237440"/>
    <x v="69"/>
    <d v="2022-07-18T00:00:00"/>
    <n v="0"/>
    <x v="3"/>
    <m/>
    <x v="0"/>
    <x v="0"/>
    <x v="3"/>
    <x v="9"/>
  </r>
  <r>
    <n v="4518173947"/>
    <n v="2899635"/>
    <s v="CENTIME TCM"/>
    <n v="320"/>
    <n v="1099"/>
    <n v="351680"/>
    <x v="89"/>
    <d v="2022-07-25T00:00:00"/>
    <n v="0"/>
    <x v="3"/>
    <m/>
    <x v="0"/>
    <x v="0"/>
    <x v="3"/>
    <x v="9"/>
  </r>
  <r>
    <n v="4518210476"/>
    <n v="2899635"/>
    <s v="CENTIME TCM"/>
    <n v="320"/>
    <n v="527"/>
    <n v="168640"/>
    <x v="92"/>
    <d v="2022-08-01T00:00:00"/>
    <n v="0"/>
    <x v="3"/>
    <m/>
    <x v="0"/>
    <x v="0"/>
    <x v="3"/>
    <x v="7"/>
  </r>
  <r>
    <n v="4518210813"/>
    <n v="2899635"/>
    <s v="CENTIME TCM"/>
    <n v="320"/>
    <n v="1258"/>
    <n v="402560"/>
    <x v="92"/>
    <d v="2022-08-01T00:00:00"/>
    <n v="0"/>
    <x v="3"/>
    <m/>
    <x v="0"/>
    <x v="0"/>
    <x v="3"/>
    <x v="7"/>
  </r>
  <r>
    <n v="4518203012"/>
    <n v="2899634"/>
    <s v="CENTIME TCM"/>
    <n v="320"/>
    <n v="360"/>
    <n v="115200"/>
    <x v="133"/>
    <d v="2022-12-26T00:00:00"/>
    <n v="0"/>
    <x v="3"/>
    <s v="CUSTOMER"/>
    <x v="0"/>
    <x v="0"/>
    <x v="2"/>
    <x v="4"/>
  </r>
  <r>
    <n v="4518137155"/>
    <n v="2358612"/>
    <s v="CENTIME TCM"/>
    <n v="4680"/>
    <n v="974"/>
    <n v="4558320"/>
    <x v="55"/>
    <d v="2022-11-07T00:00:00"/>
    <n v="0"/>
    <x v="3"/>
    <m/>
    <x v="0"/>
    <x v="0"/>
    <x v="2"/>
    <x v="8"/>
  </r>
  <r>
    <n v="4518137156"/>
    <n v="2358612"/>
    <s v="CENTIME TCM"/>
    <n v="3780"/>
    <n v="1461"/>
    <n v="5522580"/>
    <x v="108"/>
    <d v="2022-11-14T00:00:00"/>
    <n v="0"/>
    <x v="3"/>
    <m/>
    <x v="0"/>
    <x v="0"/>
    <x v="2"/>
    <x v="8"/>
  </r>
  <r>
    <n v="4518137157"/>
    <n v="2358612"/>
    <s v="CENTIME TCM"/>
    <n v="2640"/>
    <n v="585"/>
    <n v="1544400"/>
    <x v="93"/>
    <d v="2022-11-21T00:00:00"/>
    <n v="0"/>
    <x v="3"/>
    <m/>
    <x v="0"/>
    <x v="0"/>
    <x v="2"/>
    <x v="8"/>
  </r>
  <r>
    <n v="4518137154"/>
    <n v="2358612"/>
    <s v="CENTIME TCM"/>
    <n v="1320"/>
    <n v="823"/>
    <n v="1086360"/>
    <x v="110"/>
    <d v="2022-11-28T00:00:00"/>
    <n v="0"/>
    <x v="3"/>
    <m/>
    <x v="0"/>
    <x v="0"/>
    <x v="2"/>
    <x v="8"/>
  </r>
  <r>
    <n v="4518137153"/>
    <n v="2358612"/>
    <s v="CENTIME TCM"/>
    <n v="300"/>
    <n v="489"/>
    <n v="146700"/>
    <x v="73"/>
    <d v="2022-12-05T00:00:00"/>
    <n v="0"/>
    <x v="3"/>
    <m/>
    <x v="0"/>
    <x v="0"/>
    <x v="2"/>
    <x v="4"/>
  </r>
  <r>
    <n v="4518165474"/>
    <n v="2899631"/>
    <s v="BOOST AC"/>
    <n v="960"/>
    <n v="682"/>
    <n v="654720"/>
    <x v="71"/>
    <d v="2022-07-18T00:00:00"/>
    <n v="56"/>
    <x v="0"/>
    <s v="OTHER"/>
    <x v="0"/>
    <x v="0"/>
    <x v="3"/>
    <x v="10"/>
  </r>
  <r>
    <n v="4518198366"/>
    <n v="2899478"/>
    <s v="BOOST AC"/>
    <n v="300"/>
    <n v="956"/>
    <n v="286800"/>
    <x v="92"/>
    <d v="2022-08-01T00:00:00"/>
    <n v="0"/>
    <x v="3"/>
    <m/>
    <x v="0"/>
    <x v="0"/>
    <x v="3"/>
    <x v="7"/>
  </r>
  <r>
    <n v="4518209934"/>
    <n v="2899475"/>
    <s v="BOOST AC"/>
    <n v="700"/>
    <n v="818"/>
    <n v="572600"/>
    <x v="92"/>
    <d v="2022-08-01T00:00:00"/>
    <n v="0"/>
    <x v="3"/>
    <m/>
    <x v="0"/>
    <x v="0"/>
    <x v="3"/>
    <x v="7"/>
  </r>
  <r>
    <n v="4518212192"/>
    <n v="2899634"/>
    <s v="BOOST AC"/>
    <n v="640"/>
    <n v="593"/>
    <n v="379520"/>
    <x v="92"/>
    <d v="2022-08-01T00:00:00"/>
    <n v="0"/>
    <x v="3"/>
    <m/>
    <x v="0"/>
    <x v="0"/>
    <x v="3"/>
    <x v="7"/>
  </r>
  <r>
    <n v="4518216559"/>
    <n v="2899631"/>
    <s v="BOOST AC"/>
    <n v="960"/>
    <n v="966"/>
    <n v="927360"/>
    <x v="95"/>
    <d v="2022-08-01T00:00:00"/>
    <n v="56"/>
    <x v="0"/>
    <s v="OTHER"/>
    <x v="0"/>
    <x v="0"/>
    <x v="3"/>
    <x v="10"/>
  </r>
  <r>
    <n v="4518195310"/>
    <n v="2899944"/>
    <s v="CENTIME : BOSTT EMEA"/>
    <n v="144"/>
    <n v="990"/>
    <n v="142560"/>
    <x v="69"/>
    <d v="2022-07-18T00:00:00"/>
    <n v="0"/>
    <x v="3"/>
    <m/>
    <x v="0"/>
    <x v="0"/>
    <x v="3"/>
    <x v="9"/>
  </r>
  <r>
    <n v="4518171404"/>
    <n v="2899632"/>
    <s v="CENTIME TCM"/>
    <n v="1760"/>
    <n v="598"/>
    <n v="1052480"/>
    <x v="80"/>
    <d v="2022-08-01T00:00:00"/>
    <n v="49"/>
    <x v="0"/>
    <s v="OTHER"/>
    <x v="0"/>
    <x v="0"/>
    <x v="3"/>
    <x v="10"/>
  </r>
  <r>
    <n v="4518182490"/>
    <n v="2899632"/>
    <s v="CENTIME TCM"/>
    <n v="8960"/>
    <n v="1299"/>
    <n v="11639040"/>
    <x v="133"/>
    <d v="2022-12-26T00:00:00"/>
    <n v="0"/>
    <x v="3"/>
    <s v="CUSTOMER"/>
    <x v="0"/>
    <x v="0"/>
    <x v="2"/>
    <x v="4"/>
  </r>
  <r>
    <n v="4518197885"/>
    <n v="2899475"/>
    <s v="CENTIME TCM"/>
    <n v="200"/>
    <n v="931"/>
    <n v="186200"/>
    <x v="59"/>
    <d v="2022-08-08T00:00:00"/>
    <n v="0"/>
    <x v="3"/>
    <m/>
    <x v="0"/>
    <x v="0"/>
    <x v="3"/>
    <x v="7"/>
  </r>
  <r>
    <n v="4518173980"/>
    <n v="2899632"/>
    <s v="CENTIME TCM"/>
    <n v="1120"/>
    <n v="1472"/>
    <n v="1648640"/>
    <x v="95"/>
    <d v="2022-08-15T00:00:00"/>
    <n v="42"/>
    <x v="0"/>
    <s v="OTHER"/>
    <x v="0"/>
    <x v="0"/>
    <x v="3"/>
    <x v="10"/>
  </r>
  <r>
    <n v="4518214962"/>
    <n v="2899475"/>
    <s v="CENTIME TCM"/>
    <n v="400"/>
    <n v="503"/>
    <n v="201200"/>
    <x v="51"/>
    <d v="2022-08-15T00:00:00"/>
    <n v="0"/>
    <x v="3"/>
    <m/>
    <x v="0"/>
    <x v="0"/>
    <x v="3"/>
    <x v="7"/>
  </r>
  <r>
    <n v="4518217907"/>
    <n v="2899475"/>
    <s v="CENTIME TCM"/>
    <n v="300"/>
    <n v="887"/>
    <n v="266100"/>
    <x v="51"/>
    <d v="2022-08-15T00:00:00"/>
    <n v="0"/>
    <x v="3"/>
    <m/>
    <x v="0"/>
    <x v="0"/>
    <x v="3"/>
    <x v="7"/>
  </r>
  <r>
    <n v="4518168931"/>
    <n v="2899632"/>
    <s v="CENTIME TCM"/>
    <n v="160"/>
    <n v="1313"/>
    <n v="210080"/>
    <x v="80"/>
    <d v="2022-08-01T00:00:00"/>
    <n v="49"/>
    <x v="0"/>
    <s v="OTHER"/>
    <x v="0"/>
    <x v="0"/>
    <x v="3"/>
    <x v="10"/>
  </r>
  <r>
    <n v="4518174448"/>
    <n v="2899632"/>
    <s v="CENTIME TCM"/>
    <n v="480"/>
    <n v="983"/>
    <n v="471840"/>
    <x v="95"/>
    <d v="2022-08-08T00:00:00"/>
    <n v="49"/>
    <x v="0"/>
    <s v="OTHER"/>
    <x v="0"/>
    <x v="0"/>
    <x v="3"/>
    <x v="10"/>
  </r>
  <r>
    <n v="4518204143"/>
    <n v="2899475"/>
    <s v="CENTIME TCM"/>
    <n v="500"/>
    <n v="369"/>
    <n v="184500"/>
    <x v="51"/>
    <d v="2022-08-15T00:00:00"/>
    <n v="0"/>
    <x v="3"/>
    <m/>
    <x v="0"/>
    <x v="0"/>
    <x v="3"/>
    <x v="7"/>
  </r>
  <r>
    <n v="4518208386"/>
    <n v="2899632"/>
    <s v="CENTIME TCM"/>
    <n v="160"/>
    <n v="1025"/>
    <n v="164000"/>
    <x v="95"/>
    <d v="2022-08-15T00:00:00"/>
    <n v="42"/>
    <x v="0"/>
    <s v="OTHER"/>
    <x v="0"/>
    <x v="0"/>
    <x v="3"/>
    <x v="10"/>
  </r>
  <r>
    <n v="4518211165"/>
    <n v="2899632"/>
    <s v="CENTIME TCM"/>
    <n v="640"/>
    <n v="1360"/>
    <n v="870400"/>
    <x v="95"/>
    <d v="2022-08-15T00:00:00"/>
    <n v="42"/>
    <x v="0"/>
    <s v="OTHER"/>
    <x v="0"/>
    <x v="0"/>
    <x v="3"/>
    <x v="10"/>
  </r>
  <r>
    <n v="4518211473"/>
    <n v="2899475"/>
    <s v="CENTIME TCM"/>
    <n v="200"/>
    <n v="1252"/>
    <n v="250400"/>
    <x v="51"/>
    <d v="2022-08-15T00:00:00"/>
    <n v="0"/>
    <x v="3"/>
    <m/>
    <x v="0"/>
    <x v="0"/>
    <x v="3"/>
    <x v="7"/>
  </r>
  <r>
    <n v="4518213774"/>
    <n v="2461389"/>
    <s v="BOOST AC"/>
    <n v="800"/>
    <n v="763"/>
    <n v="610400"/>
    <x v="92"/>
    <d v="2022-08-01T00:00:00"/>
    <n v="0"/>
    <x v="3"/>
    <m/>
    <x v="0"/>
    <x v="0"/>
    <x v="3"/>
    <x v="7"/>
  </r>
  <r>
    <n v="4518204031"/>
    <n v="2923264"/>
    <s v="CENTIME : INDIA"/>
    <n v="490"/>
    <n v="490"/>
    <n v="240100"/>
    <x v="70"/>
    <d v="2022-08-04T00:00:00"/>
    <n v="0"/>
    <x v="3"/>
    <m/>
    <x v="0"/>
    <x v="0"/>
    <x v="3"/>
    <x v="7"/>
  </r>
  <r>
    <n v="4518174596"/>
    <n v="4334436"/>
    <s v="CENTIME : BOSTT AMERICA"/>
    <n v="256"/>
    <n v="346"/>
    <n v="88576"/>
    <x v="69"/>
    <d v="2022-07-19T00:00:00"/>
    <n v="-1"/>
    <x v="3"/>
    <m/>
    <x v="0"/>
    <x v="0"/>
    <x v="3"/>
    <x v="9"/>
  </r>
  <r>
    <n v="4518188922"/>
    <n v="2899475"/>
    <s v="CENTIME TCM"/>
    <n v="600"/>
    <n v="963"/>
    <n v="577800"/>
    <x v="92"/>
    <d v="2022-08-01T00:00:00"/>
    <n v="0"/>
    <x v="3"/>
    <m/>
    <x v="0"/>
    <x v="0"/>
    <x v="3"/>
    <x v="7"/>
  </r>
  <r>
    <n v="4518192150"/>
    <n v="2899475"/>
    <s v="CENTIME TCM"/>
    <n v="600"/>
    <n v="1070"/>
    <n v="642000"/>
    <x v="59"/>
    <d v="2022-08-08T00:00:00"/>
    <n v="0"/>
    <x v="3"/>
    <m/>
    <x v="0"/>
    <x v="0"/>
    <x v="3"/>
    <x v="7"/>
  </r>
  <r>
    <n v="4518174487"/>
    <n v="2899475"/>
    <s v="CENTIME TCM"/>
    <n v="400"/>
    <n v="926"/>
    <n v="370400"/>
    <x v="59"/>
    <d v="2022-08-08T00:00:00"/>
    <n v="0"/>
    <x v="3"/>
    <m/>
    <x v="0"/>
    <x v="0"/>
    <x v="3"/>
    <x v="7"/>
  </r>
  <r>
    <n v="4518234401"/>
    <n v="2461389"/>
    <s v="CENTIME BOSTT OCEAN INDIEN"/>
    <n v="400"/>
    <n v="638"/>
    <n v="255200"/>
    <x v="84"/>
    <d v="2022-07-28T00:00:00"/>
    <n v="0"/>
    <x v="3"/>
    <m/>
    <x v="0"/>
    <x v="0"/>
    <x v="3"/>
    <x v="9"/>
  </r>
  <r>
    <n v="4518244335"/>
    <n v="2461389"/>
    <s v="CENTIME TCM"/>
    <n v="400"/>
    <n v="688"/>
    <n v="275200"/>
    <x v="76"/>
    <d v="2022-08-22T00:00:00"/>
    <n v="0"/>
    <x v="3"/>
    <m/>
    <x v="0"/>
    <x v="0"/>
    <x v="3"/>
    <x v="7"/>
  </r>
  <r>
    <n v="4518227999"/>
    <n v="2461389"/>
    <s v="CENTIME TCM"/>
    <n v="600"/>
    <n v="515"/>
    <n v="309000"/>
    <x v="76"/>
    <d v="2022-08-22T00:00:00"/>
    <n v="0"/>
    <x v="3"/>
    <m/>
    <x v="0"/>
    <x v="0"/>
    <x v="3"/>
    <x v="7"/>
  </r>
  <r>
    <n v="4518126975"/>
    <n v="4013297"/>
    <s v="CENTIME : COLOMBIA"/>
    <n v="210"/>
    <n v="1496"/>
    <n v="314160"/>
    <x v="70"/>
    <d v="2022-08-04T00:00:00"/>
    <n v="0"/>
    <x v="3"/>
    <m/>
    <x v="0"/>
    <x v="0"/>
    <x v="3"/>
    <x v="7"/>
  </r>
  <r>
    <n v="4518152034"/>
    <n v="4013305"/>
    <s v="CENTIME INDONESIA"/>
    <n v="120"/>
    <n v="470"/>
    <n v="56400"/>
    <x v="51"/>
    <d v="2022-07-11T00:00:00"/>
    <n v="35"/>
    <x v="1"/>
    <s v="SUPPLIER"/>
    <x v="3"/>
    <x v="0"/>
    <x v="3"/>
    <x v="7"/>
  </r>
  <r>
    <n v="4518130185"/>
    <n v="4013297"/>
    <s v="CENTIME : COLOMBIA"/>
    <n v="3000"/>
    <n v="308"/>
    <n v="924000"/>
    <x v="96"/>
    <d v="2022-08-11T00:00:00"/>
    <n v="0"/>
    <x v="3"/>
    <m/>
    <x v="0"/>
    <x v="0"/>
    <x v="3"/>
    <x v="7"/>
  </r>
  <r>
    <n v="4518162889"/>
    <n v="4013293"/>
    <s v="CENTIME INDONESIA"/>
    <n v="45"/>
    <n v="1100"/>
    <n v="49500"/>
    <x v="51"/>
    <d v="2022-07-11T00:00:00"/>
    <n v="35"/>
    <x v="1"/>
    <s v="SUPPLIER"/>
    <x v="3"/>
    <x v="0"/>
    <x v="3"/>
    <x v="7"/>
  </r>
  <r>
    <n v="4518165213"/>
    <n v="4287388"/>
    <s v="CENTIME : THAILAND"/>
    <n v="96"/>
    <n v="1333"/>
    <n v="127968"/>
    <x v="88"/>
    <d v="2022-07-14T00:00:00"/>
    <n v="7"/>
    <x v="1"/>
    <s v="SUPPLIER"/>
    <x v="3"/>
    <x v="0"/>
    <x v="3"/>
    <x v="9"/>
  </r>
  <r>
    <n v="4518183531"/>
    <n v="4454507"/>
    <s v="CENTIME : THAILAND"/>
    <n v="270"/>
    <n v="1074"/>
    <n v="289980"/>
    <x v="82"/>
    <d v="2022-07-14T00:00:00"/>
    <n v="35"/>
    <x v="1"/>
    <s v="SUPPLIER"/>
    <x v="3"/>
    <x v="0"/>
    <x v="3"/>
    <x v="7"/>
  </r>
  <r>
    <n v="4518158483"/>
    <n v="4455281"/>
    <s v="CENTIME CHILI"/>
    <n v="1800"/>
    <n v="727"/>
    <n v="1308600"/>
    <x v="95"/>
    <d v="2022-07-15T00:00:00"/>
    <n v="73"/>
    <x v="1"/>
    <s v="SUPPLIER"/>
    <x v="3"/>
    <x v="0"/>
    <x v="3"/>
    <x v="10"/>
  </r>
  <r>
    <n v="4518069316"/>
    <n v="2044651"/>
    <s v="CENTIME TCM"/>
    <n v="108000"/>
    <n v="1496"/>
    <n v="161568000"/>
    <x v="65"/>
    <d v="2022-07-16T00:00:00"/>
    <n v="-12"/>
    <x v="2"/>
    <m/>
    <x v="0"/>
    <x v="0"/>
    <x v="3"/>
    <x v="9"/>
  </r>
  <r>
    <n v="4518136441"/>
    <n v="4013297"/>
    <s v="BOOST AC"/>
    <n v="540"/>
    <n v="641"/>
    <n v="346140"/>
    <x v="69"/>
    <d v="2022-07-18T00:00:00"/>
    <n v="0"/>
    <x v="3"/>
    <m/>
    <x v="0"/>
    <x v="0"/>
    <x v="3"/>
    <x v="9"/>
  </r>
  <r>
    <n v="4518149771"/>
    <n v="2663481"/>
    <s v="BOOST AC"/>
    <n v="330"/>
    <n v="1005"/>
    <n v="331650"/>
    <x v="69"/>
    <d v="2022-07-18T00:00:00"/>
    <n v="0"/>
    <x v="3"/>
    <m/>
    <x v="0"/>
    <x v="0"/>
    <x v="3"/>
    <x v="9"/>
  </r>
  <r>
    <n v="4518166373"/>
    <n v="4455281"/>
    <s v="BOOST AC"/>
    <n v="2160"/>
    <n v="479"/>
    <n v="1034640"/>
    <x v="69"/>
    <d v="2022-07-18T00:00:00"/>
    <n v="0"/>
    <x v="3"/>
    <m/>
    <x v="0"/>
    <x v="0"/>
    <x v="3"/>
    <x v="9"/>
  </r>
  <r>
    <n v="4518190287"/>
    <n v="4455281"/>
    <s v="CENTIME : BOSTT EMEA"/>
    <n v="3960"/>
    <n v="843"/>
    <n v="3338280"/>
    <x v="69"/>
    <d v="2022-07-18T00:00:00"/>
    <n v="0"/>
    <x v="3"/>
    <m/>
    <x v="0"/>
    <x v="0"/>
    <x v="3"/>
    <x v="9"/>
  </r>
  <r>
    <n v="4518196086"/>
    <n v="2779817"/>
    <s v="CENTIME : BOSTT EMEA"/>
    <n v="2880"/>
    <n v="1070"/>
    <n v="3081600"/>
    <x v="51"/>
    <d v="2022-07-18T00:00:00"/>
    <n v="28"/>
    <x v="1"/>
    <s v="SUPPLIER"/>
    <x v="3"/>
    <x v="0"/>
    <x v="3"/>
    <x v="7"/>
  </r>
  <r>
    <n v="4518203986"/>
    <n v="2779823"/>
    <s v="CENTIME : BOSTT EMEA"/>
    <n v="4140"/>
    <n v="425"/>
    <n v="1759500"/>
    <x v="69"/>
    <d v="2022-07-18T00:00:00"/>
    <n v="0"/>
    <x v="3"/>
    <m/>
    <x v="0"/>
    <x v="0"/>
    <x v="3"/>
    <x v="9"/>
  </r>
  <r>
    <n v="4518193619"/>
    <n v="2765851"/>
    <s v="CENTIME : BOSTT AMERICA"/>
    <n v="512"/>
    <n v="985"/>
    <n v="504320"/>
    <x v="69"/>
    <d v="2022-07-18T00:00:00"/>
    <n v="0"/>
    <x v="3"/>
    <m/>
    <x v="0"/>
    <x v="0"/>
    <x v="3"/>
    <x v="9"/>
  </r>
  <r>
    <n v="4518198245"/>
    <n v="2765851"/>
    <s v="CENTIME : BOSTT AMERICA"/>
    <n v="512"/>
    <n v="1300"/>
    <n v="665600"/>
    <x v="69"/>
    <d v="2022-07-18T00:00:00"/>
    <n v="0"/>
    <x v="3"/>
    <m/>
    <x v="0"/>
    <x v="0"/>
    <x v="3"/>
    <x v="9"/>
  </r>
  <r>
    <n v="4518226860"/>
    <n v="4333116"/>
    <s v="CENTIME : BOSTT AMERICA"/>
    <n v="1470"/>
    <n v="889"/>
    <n v="1306830"/>
    <x v="92"/>
    <d v="2022-07-18T00:00:00"/>
    <n v="14"/>
    <x v="0"/>
    <s v="OTHER"/>
    <x v="0"/>
    <x v="0"/>
    <x v="3"/>
    <x v="7"/>
  </r>
  <r>
    <n v="4517933897"/>
    <n v="2044651"/>
    <s v="CENTIME : BOSTT AMERICA"/>
    <n v="198000"/>
    <n v="712"/>
    <n v="140976000"/>
    <x v="69"/>
    <d v="2022-07-18T00:00:00"/>
    <n v="0"/>
    <x v="3"/>
    <m/>
    <x v="0"/>
    <x v="0"/>
    <x v="3"/>
    <x v="9"/>
  </r>
  <r>
    <n v="4518184650"/>
    <n v="2044651"/>
    <s v="CENTIME : BOSTT AMERICA"/>
    <n v="113400"/>
    <n v="1032"/>
    <n v="117028800"/>
    <x v="69"/>
    <d v="2022-07-18T00:00:00"/>
    <n v="0"/>
    <x v="3"/>
    <m/>
    <x v="0"/>
    <x v="0"/>
    <x v="3"/>
    <x v="9"/>
  </r>
  <r>
    <n v="4518197537"/>
    <n v="4333113"/>
    <s v="CENTIME : TURQUIE"/>
    <n v="1386"/>
    <n v="1279"/>
    <n v="1772694"/>
    <x v="59"/>
    <d v="2022-07-18T00:00:00"/>
    <n v="21"/>
    <x v="1"/>
    <s v="SUPPLIER"/>
    <x v="3"/>
    <x v="0"/>
    <x v="3"/>
    <x v="7"/>
  </r>
  <r>
    <n v="4518193184"/>
    <n v="4455281"/>
    <s v="CENTIME : BOSTT AMERICA"/>
    <n v="360"/>
    <n v="684"/>
    <n v="246240"/>
    <x v="69"/>
    <d v="2022-07-19T00:00:00"/>
    <n v="-1"/>
    <x v="3"/>
    <m/>
    <x v="0"/>
    <x v="0"/>
    <x v="3"/>
    <x v="9"/>
  </r>
  <r>
    <n v="4518124973"/>
    <n v="2765851"/>
    <s v="CENTIME TCM"/>
    <n v="1216"/>
    <n v="1034"/>
    <n v="1257344"/>
    <x v="84"/>
    <d v="2022-07-28T00:00:00"/>
    <n v="0"/>
    <x v="3"/>
    <m/>
    <x v="0"/>
    <x v="0"/>
    <x v="3"/>
    <x v="9"/>
  </r>
  <r>
    <n v="881990068"/>
    <n v="4465338"/>
    <s v="BOOST AC"/>
    <n v="27900"/>
    <n v="1207"/>
    <n v="33675300"/>
    <x v="95"/>
    <d v="2022-07-20T00:00:00"/>
    <n v="68"/>
    <x v="1"/>
    <s v="SUPPLIER"/>
    <x v="3"/>
    <x v="0"/>
    <x v="3"/>
    <x v="10"/>
  </r>
  <r>
    <n v="4518165302"/>
    <n v="4455281"/>
    <s v="CENTIME : THAILAND"/>
    <n v="720"/>
    <n v="1379"/>
    <n v="992880"/>
    <x v="90"/>
    <d v="2022-07-21T00:00:00"/>
    <n v="70"/>
    <x v="1"/>
    <s v="SUPPLIER"/>
    <x v="3"/>
    <x v="0"/>
    <x v="3"/>
    <x v="10"/>
  </r>
  <r>
    <n v="4518129926"/>
    <n v="4455280"/>
    <s v="CENTIME : INDIA"/>
    <n v="90"/>
    <n v="389"/>
    <n v="35010"/>
    <x v="88"/>
    <d v="2022-07-21T00:00:00"/>
    <n v="0"/>
    <x v="3"/>
    <m/>
    <x v="0"/>
    <x v="0"/>
    <x v="3"/>
    <x v="9"/>
  </r>
  <r>
    <n v="4518189764"/>
    <n v="4455281"/>
    <s v="CENTIME CHILI"/>
    <n v="4320"/>
    <n v="459"/>
    <n v="1982880"/>
    <x v="88"/>
    <d v="2022-07-22T00:00:00"/>
    <n v="-1"/>
    <x v="3"/>
    <m/>
    <x v="0"/>
    <x v="0"/>
    <x v="3"/>
    <x v="9"/>
  </r>
  <r>
    <n v="4518165009"/>
    <n v="2779817"/>
    <s v="CENTIME TCM"/>
    <n v="1620"/>
    <n v="844"/>
    <n v="1367280"/>
    <x v="59"/>
    <d v="2022-07-25T00:00:00"/>
    <n v="14"/>
    <x v="1"/>
    <s v="SUPPLIER"/>
    <x v="3"/>
    <x v="0"/>
    <x v="3"/>
    <x v="7"/>
  </r>
  <r>
    <n v="4518207462"/>
    <n v="4287388"/>
    <s v="CENTIME : THAILAND"/>
    <n v="96"/>
    <n v="727"/>
    <n v="69792"/>
    <x v="96"/>
    <d v="2022-07-28T00:00:00"/>
    <n v="14"/>
    <x v="0"/>
    <s v="OTHER"/>
    <x v="0"/>
    <x v="0"/>
    <x v="3"/>
    <x v="7"/>
  </r>
  <r>
    <n v="4518217625"/>
    <n v="4455281"/>
    <s v="CENTIME CHILI"/>
    <n v="1440"/>
    <n v="601"/>
    <n v="865440"/>
    <x v="95"/>
    <d v="2022-07-29T00:00:00"/>
    <n v="59"/>
    <x v="1"/>
    <s v="SUPPLIER"/>
    <x v="3"/>
    <x v="0"/>
    <x v="3"/>
    <x v="10"/>
  </r>
  <r>
    <n v="4518138840"/>
    <n v="2663481"/>
    <s v="BOOST AC"/>
    <n v="15"/>
    <n v="1236"/>
    <n v="18540"/>
    <x v="92"/>
    <d v="2022-08-01T00:00:00"/>
    <n v="0"/>
    <x v="3"/>
    <m/>
    <x v="0"/>
    <x v="0"/>
    <x v="3"/>
    <x v="7"/>
  </r>
  <r>
    <n v="4518198979"/>
    <n v="2778106"/>
    <s v="BOOST AC"/>
    <n v="1344"/>
    <n v="438"/>
    <n v="588672"/>
    <x v="84"/>
    <d v="2022-08-01T00:00:00"/>
    <n v="-4"/>
    <x v="2"/>
    <m/>
    <x v="0"/>
    <x v="0"/>
    <x v="3"/>
    <x v="9"/>
  </r>
  <r>
    <n v="4518079012"/>
    <n v="4013297"/>
    <s v="BOOST AC"/>
    <n v="270"/>
    <n v="1022"/>
    <n v="275940"/>
    <x v="71"/>
    <d v="2022-08-15T00:00:00"/>
    <n v="29"/>
    <x v="1"/>
    <s v="SUPPLIER"/>
    <x v="3"/>
    <x v="0"/>
    <x v="3"/>
    <x v="10"/>
  </r>
  <r>
    <n v="4518218357"/>
    <n v="4013305"/>
    <s v="BOOST AC"/>
    <n v="708"/>
    <n v="601"/>
    <n v="425508"/>
    <x v="84"/>
    <d v="2022-08-01T00:00:00"/>
    <n v="-4"/>
    <x v="2"/>
    <m/>
    <x v="0"/>
    <x v="0"/>
    <x v="3"/>
    <x v="9"/>
  </r>
  <r>
    <n v="4518226119"/>
    <n v="4455281"/>
    <s v="CENTIME : BOSTT AMERICA"/>
    <n v="90"/>
    <n v="797"/>
    <n v="71730"/>
    <x v="103"/>
    <d v="2022-08-01T00:00:00"/>
    <n v="70"/>
    <x v="0"/>
    <s v="OTHER"/>
    <x v="0"/>
    <x v="0"/>
    <x v="2"/>
    <x v="11"/>
  </r>
  <r>
    <n v="4518157262"/>
    <n v="2779817"/>
    <s v="CENTIME TCM"/>
    <n v="360"/>
    <n v="1219"/>
    <n v="438840"/>
    <x v="92"/>
    <d v="2022-08-01T00:00:00"/>
    <n v="0"/>
    <x v="3"/>
    <m/>
    <x v="0"/>
    <x v="0"/>
    <x v="3"/>
    <x v="7"/>
  </r>
  <r>
    <n v="4518157897"/>
    <n v="2779817"/>
    <s v="CENTIME TCM"/>
    <n v="1710"/>
    <n v="311"/>
    <n v="531810"/>
    <x v="59"/>
    <d v="2022-08-01T00:00:00"/>
    <n v="7"/>
    <x v="1"/>
    <s v="SUPPLIER"/>
    <x v="3"/>
    <x v="0"/>
    <x v="3"/>
    <x v="7"/>
  </r>
  <r>
    <n v="4518129696"/>
    <n v="2765851"/>
    <s v="CENTIME TCM"/>
    <n v="80"/>
    <n v="1296"/>
    <n v="103680"/>
    <x v="92"/>
    <d v="2022-08-01T00:00:00"/>
    <n v="0"/>
    <x v="3"/>
    <m/>
    <x v="0"/>
    <x v="0"/>
    <x v="3"/>
    <x v="7"/>
  </r>
  <r>
    <n v="4518210964"/>
    <n v="2487053"/>
    <s v="CENTIME TCM"/>
    <n v="90"/>
    <n v="568"/>
    <n v="51120"/>
    <x v="92"/>
    <d v="2022-08-01T00:00:00"/>
    <n v="0"/>
    <x v="3"/>
    <m/>
    <x v="0"/>
    <x v="0"/>
    <x v="3"/>
    <x v="7"/>
  </r>
  <r>
    <n v="4518239716"/>
    <n v="4454507"/>
    <s v="CENTIME USA"/>
    <n v="90"/>
    <n v="318"/>
    <n v="28620"/>
    <x v="51"/>
    <d v="2022-08-02T00:00:00"/>
    <n v="13"/>
    <x v="1"/>
    <s v="SUPPLIER"/>
    <x v="3"/>
    <x v="0"/>
    <x v="3"/>
    <x v="7"/>
  </r>
  <r>
    <n v="4518165303"/>
    <n v="4455281"/>
    <s v="CENTIME : THAILAND"/>
    <n v="360"/>
    <n v="657"/>
    <n v="236520"/>
    <x v="90"/>
    <d v="2022-08-04T00:00:00"/>
    <n v="56"/>
    <x v="1"/>
    <s v="SUPPLIER"/>
    <x v="3"/>
    <x v="0"/>
    <x v="3"/>
    <x v="10"/>
  </r>
  <r>
    <n v="4518200994"/>
    <n v="4455280"/>
    <s v="CENTIME : INDIA"/>
    <n v="990"/>
    <n v="448"/>
    <n v="443520"/>
    <x v="70"/>
    <d v="2022-08-04T00:00:00"/>
    <n v="0"/>
    <x v="3"/>
    <m/>
    <x v="0"/>
    <x v="0"/>
    <x v="3"/>
    <x v="7"/>
  </r>
  <r>
    <n v="4518166522"/>
    <n v="4455281"/>
    <s v="CENTIME : COLOMBIA"/>
    <n v="6480"/>
    <n v="643"/>
    <n v="4166640"/>
    <x v="53"/>
    <d v="2022-11-05T00:00:00"/>
    <n v="-2"/>
    <x v="3"/>
    <s v="SUPPLIER"/>
    <x v="3"/>
    <x v="0"/>
    <x v="2"/>
    <x v="8"/>
  </r>
  <r>
    <n v="4518230526"/>
    <n v="4455281"/>
    <s v="CENTIME CHILI"/>
    <n v="1980"/>
    <n v="321"/>
    <n v="635580"/>
    <x v="103"/>
    <d v="2022-08-05T00:00:00"/>
    <n v="66"/>
    <x v="0"/>
    <s v="OTHER"/>
    <x v="0"/>
    <x v="0"/>
    <x v="2"/>
    <x v="11"/>
  </r>
  <r>
    <n v="4518183595"/>
    <n v="2765851"/>
    <s v="CENTIME TCM"/>
    <n v="1680"/>
    <n v="500"/>
    <n v="840000"/>
    <x v="59"/>
    <d v="2022-08-08T00:00:00"/>
    <n v="0"/>
    <x v="3"/>
    <m/>
    <x v="0"/>
    <x v="0"/>
    <x v="3"/>
    <x v="7"/>
  </r>
  <r>
    <n v="4518176429"/>
    <n v="2765851"/>
    <s v="CENTIME TCM"/>
    <n v="1056"/>
    <n v="610"/>
    <n v="644160"/>
    <x v="59"/>
    <d v="2022-08-08T00:00:00"/>
    <n v="0"/>
    <x v="3"/>
    <m/>
    <x v="0"/>
    <x v="0"/>
    <x v="3"/>
    <x v="7"/>
  </r>
  <r>
    <n v="4518212004"/>
    <n v="4287388"/>
    <s v="CENTIME TCM"/>
    <n v="192"/>
    <n v="1488"/>
    <n v="285696"/>
    <x v="134"/>
    <d v="2022-08-08T00:00:00"/>
    <n v="23"/>
    <x v="0"/>
    <s v="OTHER"/>
    <x v="0"/>
    <x v="0"/>
    <x v="3"/>
    <x v="7"/>
  </r>
  <r>
    <n v="4518198953"/>
    <n v="4455281"/>
    <s v="CENTIME : COLOMBIA"/>
    <n v="12330"/>
    <n v="1346"/>
    <n v="16596180"/>
    <x v="135"/>
    <d v="2023-01-21T00:00:00"/>
    <n v="-2"/>
    <x v="3"/>
    <s v="SUPPLIER"/>
    <x v="3"/>
    <x v="2"/>
    <x v="1"/>
    <x v="5"/>
  </r>
  <r>
    <n v="4518245177"/>
    <n v="2778106"/>
    <s v="BOOST AC"/>
    <n v="132"/>
    <n v="1244"/>
    <n v="164208"/>
    <x v="51"/>
    <d v="2022-08-15T00:00:00"/>
    <n v="0"/>
    <x v="3"/>
    <m/>
    <x v="0"/>
    <x v="0"/>
    <x v="3"/>
    <x v="7"/>
  </r>
  <r>
    <n v="4518217456"/>
    <n v="2765851"/>
    <s v="CENTIME TCM"/>
    <n v="480"/>
    <n v="1379"/>
    <n v="661920"/>
    <x v="51"/>
    <d v="2022-08-15T00:00:00"/>
    <n v="0"/>
    <x v="3"/>
    <m/>
    <x v="0"/>
    <x v="0"/>
    <x v="3"/>
    <x v="7"/>
  </r>
  <r>
    <n v="4518217063"/>
    <n v="2765851"/>
    <s v="CENTIME TCM"/>
    <n v="1232"/>
    <n v="1315"/>
    <n v="1620080"/>
    <x v="51"/>
    <d v="2022-08-15T00:00:00"/>
    <n v="0"/>
    <x v="3"/>
    <m/>
    <x v="0"/>
    <x v="0"/>
    <x v="3"/>
    <x v="7"/>
  </r>
  <r>
    <n v="4518211661"/>
    <n v="2765851"/>
    <s v="CENTIME : INDIA"/>
    <n v="80"/>
    <n v="1042"/>
    <n v="83360"/>
    <x v="82"/>
    <d v="2022-08-18T00:00:00"/>
    <n v="0"/>
    <x v="3"/>
    <m/>
    <x v="0"/>
    <x v="0"/>
    <x v="3"/>
    <x v="7"/>
  </r>
  <r>
    <n v="4518002762"/>
    <n v="4013297"/>
    <s v="BOOST AC"/>
    <n v="255"/>
    <n v="840"/>
    <n v="214200"/>
    <x v="40"/>
    <d v="2022-05-23T00:00:00"/>
    <n v="0"/>
    <x v="3"/>
    <m/>
    <x v="0"/>
    <x v="0"/>
    <x v="0"/>
    <x v="1"/>
  </r>
  <r>
    <n v="4517328276"/>
    <n v="4454506"/>
    <s v="CENTIME TCM"/>
    <n v="270"/>
    <n v="661"/>
    <n v="178470"/>
    <x v="40"/>
    <d v="2022-04-21T00:00:00"/>
    <n v="32"/>
    <x v="1"/>
    <s v="SUPPLIER"/>
    <x v="2"/>
    <x v="0"/>
    <x v="0"/>
    <x v="1"/>
  </r>
  <r>
    <n v="5501266807"/>
    <n v="2765851"/>
    <s v="CENTIME: BRESIL"/>
    <n v="128"/>
    <n v="1340"/>
    <n v="171520"/>
    <x v="76"/>
    <d v="2022-08-22T00:00:00"/>
    <n v="0"/>
    <x v="3"/>
    <m/>
    <x v="0"/>
    <x v="0"/>
    <x v="3"/>
    <x v="7"/>
  </r>
  <r>
    <n v="4518233910"/>
    <n v="2765851"/>
    <s v="CENTIME TCM"/>
    <n v="608"/>
    <n v="374"/>
    <n v="227392"/>
    <x v="51"/>
    <d v="2022-08-22T00:00:00"/>
    <n v="-7"/>
    <x v="2"/>
    <m/>
    <x v="0"/>
    <x v="0"/>
    <x v="3"/>
    <x v="7"/>
  </r>
  <r>
    <n v="4518214752"/>
    <n v="2765851"/>
    <s v="CENTIME TCM"/>
    <n v="1184"/>
    <n v="1448"/>
    <n v="1714432"/>
    <x v="51"/>
    <d v="2022-08-22T00:00:00"/>
    <n v="-7"/>
    <x v="2"/>
    <m/>
    <x v="0"/>
    <x v="0"/>
    <x v="3"/>
    <x v="7"/>
  </r>
  <r>
    <n v="4518221238"/>
    <n v="2778106"/>
    <s v="CENTIME : THAILAND"/>
    <n v="60"/>
    <n v="499"/>
    <n v="29940"/>
    <x v="82"/>
    <d v="2022-08-25T00:00:00"/>
    <n v="-7"/>
    <x v="2"/>
    <m/>
    <x v="0"/>
    <x v="0"/>
    <x v="3"/>
    <x v="7"/>
  </r>
  <r>
    <n v="4518223153"/>
    <n v="2487053"/>
    <s v="CENTIME : THAILAND"/>
    <n v="720"/>
    <n v="1357"/>
    <n v="977040"/>
    <x v="82"/>
    <d v="2022-08-25T00:00:00"/>
    <n v="-7"/>
    <x v="2"/>
    <m/>
    <x v="0"/>
    <x v="0"/>
    <x v="3"/>
    <x v="7"/>
  </r>
  <r>
    <n v="4518214609"/>
    <n v="2899634"/>
    <s v="CENTIME TCM"/>
    <n v="320"/>
    <n v="591"/>
    <n v="189120"/>
    <x v="133"/>
    <d v="2022-12-26T00:00:00"/>
    <n v="0"/>
    <x v="3"/>
    <s v="CUSTOMER"/>
    <x v="0"/>
    <x v="0"/>
    <x v="2"/>
    <x v="4"/>
  </r>
  <r>
    <n v="4518167058"/>
    <n v="2663481"/>
    <s v="BOOST AC"/>
    <n v="180"/>
    <n v="825"/>
    <n v="148500"/>
    <x v="51"/>
    <d v="2022-08-29T00:00:00"/>
    <n v="-14"/>
    <x v="2"/>
    <m/>
    <x v="0"/>
    <x v="0"/>
    <x v="3"/>
    <x v="7"/>
  </r>
  <r>
    <n v="5501267171"/>
    <n v="2765851"/>
    <s v="CENTIME: BRESIL"/>
    <n v="112"/>
    <n v="758"/>
    <n v="84896"/>
    <x v="72"/>
    <d v="2022-09-05T00:00:00"/>
    <n v="0"/>
    <x v="3"/>
    <m/>
    <x v="0"/>
    <x v="0"/>
    <x v="3"/>
    <x v="10"/>
  </r>
  <r>
    <n v="4518165304"/>
    <n v="4455281"/>
    <s v="CENTIME : THAILAND"/>
    <n v="360"/>
    <n v="995"/>
    <n v="358200"/>
    <x v="77"/>
    <d v="2022-09-08T00:00:00"/>
    <n v="0"/>
    <x v="3"/>
    <m/>
    <x v="0"/>
    <x v="0"/>
    <x v="3"/>
    <x v="10"/>
  </r>
  <r>
    <n v="4518216306"/>
    <n v="2487053"/>
    <s v="CENTIME : THAILAND"/>
    <n v="360"/>
    <n v="1046"/>
    <n v="376560"/>
    <x v="82"/>
    <d v="2022-09-08T00:00:00"/>
    <n v="-21"/>
    <x v="2"/>
    <m/>
    <x v="0"/>
    <x v="0"/>
    <x v="3"/>
    <x v="7"/>
  </r>
  <r>
    <n v="4518157798"/>
    <n v="2663481"/>
    <s v="BOOST AC"/>
    <n v="345"/>
    <n v="917"/>
    <n v="316365"/>
    <x v="71"/>
    <d v="2022-09-12T00:00:00"/>
    <n v="1"/>
    <x v="3"/>
    <m/>
    <x v="0"/>
    <x v="0"/>
    <x v="3"/>
    <x v="10"/>
  </r>
  <r>
    <n v="4518165305"/>
    <n v="4455281"/>
    <s v="CENTIME : THAILAND"/>
    <n v="720"/>
    <n v="1438"/>
    <n v="1035360"/>
    <x v="90"/>
    <d v="2022-09-15T00:00:00"/>
    <n v="14"/>
    <x v="1"/>
    <s v="SUPPLIER"/>
    <x v="3"/>
    <x v="0"/>
    <x v="3"/>
    <x v="10"/>
  </r>
  <r>
    <n v="4518165306"/>
    <n v="4455281"/>
    <s v="CENTIME : THAILAND"/>
    <n v="360"/>
    <n v="1219"/>
    <n v="438840"/>
    <x v="87"/>
    <d v="2022-09-22T00:00:00"/>
    <n v="0"/>
    <x v="3"/>
    <m/>
    <x v="0"/>
    <x v="0"/>
    <x v="3"/>
    <x v="10"/>
  </r>
  <r>
    <n v="4518165301"/>
    <n v="4454507"/>
    <s v="CENTIME : THAILAND"/>
    <n v="270"/>
    <n v="1210"/>
    <n v="326700"/>
    <x v="90"/>
    <d v="2022-09-29T00:00:00"/>
    <n v="0"/>
    <x v="3"/>
    <m/>
    <x v="0"/>
    <x v="0"/>
    <x v="3"/>
    <x v="10"/>
  </r>
  <r>
    <n v="4518165307"/>
    <n v="4455281"/>
    <s v="CENTIME : THAILAND"/>
    <n v="720"/>
    <n v="1096"/>
    <n v="789120"/>
    <x v="90"/>
    <d v="2022-09-29T00:00:00"/>
    <n v="0"/>
    <x v="3"/>
    <m/>
    <x v="0"/>
    <x v="0"/>
    <x v="3"/>
    <x v="10"/>
  </r>
  <r>
    <n v="4518215927"/>
    <n v="2487053"/>
    <s v="CENTIME : THAILAND"/>
    <n v="1440"/>
    <n v="788"/>
    <n v="1134720"/>
    <x v="90"/>
    <d v="2022-09-29T00:00:00"/>
    <n v="0"/>
    <x v="3"/>
    <m/>
    <x v="0"/>
    <x v="0"/>
    <x v="3"/>
    <x v="10"/>
  </r>
  <r>
    <n v="4518224776"/>
    <n v="2778106"/>
    <s v="CENTIME : THAILAND"/>
    <n v="120"/>
    <n v="722"/>
    <n v="86640"/>
    <x v="90"/>
    <d v="2022-09-29T00:00:00"/>
    <n v="0"/>
    <x v="3"/>
    <m/>
    <x v="0"/>
    <x v="0"/>
    <x v="3"/>
    <x v="10"/>
  </r>
  <r>
    <n v="4518197887"/>
    <n v="4455281"/>
    <s v="CENTIME : THAILAND"/>
    <n v="720"/>
    <n v="731"/>
    <n v="526320"/>
    <x v="107"/>
    <d v="2022-10-13T00:00:00"/>
    <n v="0"/>
    <x v="3"/>
    <m/>
    <x v="0"/>
    <x v="0"/>
    <x v="2"/>
    <x v="11"/>
  </r>
  <r>
    <n v="4518212338"/>
    <n v="2778106"/>
    <s v="CENTIME : THAILAND"/>
    <n v="120"/>
    <n v="1074"/>
    <n v="128880"/>
    <x v="107"/>
    <d v="2022-10-13T00:00:00"/>
    <n v="0"/>
    <x v="3"/>
    <m/>
    <x v="0"/>
    <x v="0"/>
    <x v="2"/>
    <x v="11"/>
  </r>
  <r>
    <n v="4518165308"/>
    <n v="4455281"/>
    <s v="CENTIME : THAILAND"/>
    <n v="360"/>
    <n v="1319"/>
    <n v="474840"/>
    <x v="105"/>
    <d v="2022-10-20T00:00:00"/>
    <n v="0"/>
    <x v="3"/>
    <m/>
    <x v="0"/>
    <x v="0"/>
    <x v="2"/>
    <x v="11"/>
  </r>
  <r>
    <n v="4518221514"/>
    <n v="2778106"/>
    <s v="CENTIME : THAILAND"/>
    <n v="120"/>
    <n v="1364"/>
    <n v="163680"/>
    <x v="105"/>
    <d v="2022-10-20T00:00:00"/>
    <n v="0"/>
    <x v="3"/>
    <m/>
    <x v="0"/>
    <x v="0"/>
    <x v="2"/>
    <x v="11"/>
  </r>
  <r>
    <n v="4518223214"/>
    <n v="4455281"/>
    <s v="CENTIME : THAILAND"/>
    <n v="360"/>
    <n v="1257"/>
    <n v="452520"/>
    <x v="105"/>
    <d v="2022-10-20T00:00:00"/>
    <n v="0"/>
    <x v="3"/>
    <m/>
    <x v="0"/>
    <x v="0"/>
    <x v="2"/>
    <x v="11"/>
  </r>
  <r>
    <n v="4518167271"/>
    <n v="2663481"/>
    <s v="BOOST AC"/>
    <n v="615"/>
    <n v="908"/>
    <n v="558420"/>
    <x v="100"/>
    <d v="2022-10-24T00:00:00"/>
    <n v="0"/>
    <x v="3"/>
    <m/>
    <x v="0"/>
    <x v="0"/>
    <x v="2"/>
    <x v="11"/>
  </r>
  <r>
    <n v="4518205675"/>
    <n v="2778106"/>
    <s v="CENTIME : THAILAND"/>
    <n v="60"/>
    <n v="1442"/>
    <n v="86520"/>
    <x v="106"/>
    <d v="2022-10-27T00:00:00"/>
    <n v="0"/>
    <x v="3"/>
    <m/>
    <x v="0"/>
    <x v="0"/>
    <x v="2"/>
    <x v="11"/>
  </r>
  <r>
    <n v="4518213302"/>
    <n v="4455281"/>
    <s v="CENTIME : THAILAND"/>
    <n v="720"/>
    <n v="576"/>
    <n v="414720"/>
    <x v="106"/>
    <d v="2022-10-27T00:00:00"/>
    <n v="0"/>
    <x v="3"/>
    <m/>
    <x v="0"/>
    <x v="0"/>
    <x v="2"/>
    <x v="11"/>
  </r>
  <r>
    <n v="4518209317"/>
    <n v="2778106"/>
    <s v="CENTIME : THAILAND"/>
    <n v="120"/>
    <n v="1433"/>
    <n v="171960"/>
    <x v="53"/>
    <d v="2022-11-03T00:00:00"/>
    <n v="0"/>
    <x v="3"/>
    <m/>
    <x v="0"/>
    <x v="0"/>
    <x v="2"/>
    <x v="8"/>
  </r>
  <r>
    <n v="4518211041"/>
    <n v="4455281"/>
    <s v="CENTIME : THAILAND"/>
    <n v="720"/>
    <n v="747"/>
    <n v="537840"/>
    <x v="53"/>
    <d v="2022-11-03T00:00:00"/>
    <n v="0"/>
    <x v="3"/>
    <m/>
    <x v="0"/>
    <x v="0"/>
    <x v="2"/>
    <x v="8"/>
  </r>
  <r>
    <n v="4517884134"/>
    <n v="2044651"/>
    <s v="CENTIME TCM"/>
    <n v="108000"/>
    <n v="437"/>
    <n v="47196000"/>
    <x v="104"/>
    <d v="2022-10-19T00:00:00"/>
    <n v="-2"/>
    <x v="3"/>
    <m/>
    <x v="0"/>
    <x v="0"/>
    <x v="2"/>
    <x v="11"/>
  </r>
  <r>
    <n v="4517732346"/>
    <n v="4663418"/>
    <s v="CENTIME TCM"/>
    <n v="120000"/>
    <n v="867"/>
    <n v="104040000"/>
    <x v="110"/>
    <d v="2022-12-03T00:00:00"/>
    <n v="-5"/>
    <x v="2"/>
    <m/>
    <x v="0"/>
    <x v="0"/>
    <x v="2"/>
    <x v="8"/>
  </r>
  <r>
    <n v="4517997857"/>
    <n v="2044651"/>
    <s v="CENTIME TCM"/>
    <n v="108000"/>
    <n v="668"/>
    <n v="72144000"/>
    <x v="100"/>
    <d v="2022-10-26T00:00:00"/>
    <n v="-2"/>
    <x v="3"/>
    <m/>
    <x v="0"/>
    <x v="0"/>
    <x v="2"/>
    <x v="11"/>
  </r>
  <r>
    <n v="4517883578"/>
    <n v="2044651"/>
    <s v="CENTIME TCM"/>
    <n v="108000"/>
    <n v="810"/>
    <n v="87480000"/>
    <x v="91"/>
    <d v="2022-11-02T00:00:00"/>
    <n v="-2"/>
    <x v="3"/>
    <m/>
    <x v="0"/>
    <x v="0"/>
    <x v="2"/>
    <x v="11"/>
  </r>
  <r>
    <n v="4517913806"/>
    <n v="4663418"/>
    <s v="CENTIME TCM"/>
    <n v="120000"/>
    <n v="564"/>
    <n v="67680000"/>
    <x v="94"/>
    <d v="2022-12-16T00:00:00"/>
    <n v="-4"/>
    <x v="2"/>
    <m/>
    <x v="0"/>
    <x v="0"/>
    <x v="2"/>
    <x v="4"/>
  </r>
  <r>
    <n v="4517339799"/>
    <n v="4663418"/>
    <s v="CENTIME TCM"/>
    <n v="120000"/>
    <n v="1036"/>
    <n v="124320000"/>
    <x v="133"/>
    <d v="2022-12-29T00:00:00"/>
    <n v="-3"/>
    <x v="2"/>
    <m/>
    <x v="0"/>
    <x v="0"/>
    <x v="2"/>
    <x v="4"/>
  </r>
  <r>
    <n v="4518023128"/>
    <n v="2044651"/>
    <s v="CENTIME TCM"/>
    <n v="108000"/>
    <n v="856"/>
    <n v="92448000"/>
    <x v="108"/>
    <d v="2022-11-16T00:00:00"/>
    <n v="-2"/>
    <x v="3"/>
    <m/>
    <x v="0"/>
    <x v="0"/>
    <x v="2"/>
    <x v="8"/>
  </r>
  <r>
    <n v="4517992678"/>
    <n v="2044651"/>
    <s v="CENTIME TCM"/>
    <n v="108000"/>
    <n v="525"/>
    <n v="56700000"/>
    <x v="93"/>
    <d v="2022-11-23T00:00:00"/>
    <n v="-2"/>
    <x v="3"/>
    <m/>
    <x v="0"/>
    <x v="0"/>
    <x v="2"/>
    <x v="8"/>
  </r>
  <r>
    <n v="4516531932"/>
    <n v="2044651"/>
    <s v="CENTIME TCM"/>
    <n v="108000"/>
    <n v="779"/>
    <n v="84132000"/>
    <x v="110"/>
    <d v="2022-11-30T00:00:00"/>
    <n v="-2"/>
    <x v="3"/>
    <m/>
    <x v="0"/>
    <x v="0"/>
    <x v="2"/>
    <x v="8"/>
  </r>
  <r>
    <n v="4517883579"/>
    <n v="2044651"/>
    <s v="CENTIME TCM"/>
    <n v="108000"/>
    <n v="995"/>
    <n v="107460000"/>
    <x v="73"/>
    <d v="2022-12-07T00:00:00"/>
    <n v="-2"/>
    <x v="3"/>
    <m/>
    <x v="0"/>
    <x v="0"/>
    <x v="2"/>
    <x v="4"/>
  </r>
  <r>
    <n v="4517571265"/>
    <n v="4451121"/>
    <m/>
    <n v="1315"/>
    <n v="341"/>
    <n v="448415"/>
    <x v="3"/>
    <d v="2022-05-09T00:00:00"/>
    <n v="0"/>
    <x v="3"/>
    <m/>
    <x v="0"/>
    <x v="0"/>
    <x v="0"/>
    <x v="1"/>
  </r>
  <r>
    <n v="4518118353"/>
    <n v="2899478"/>
    <m/>
    <n v="100"/>
    <n v="304"/>
    <n v="30400"/>
    <x v="65"/>
    <d v="2022-07-04T00:00:00"/>
    <n v="0"/>
    <x v="3"/>
    <m/>
    <x v="0"/>
    <x v="0"/>
    <x v="3"/>
    <x v="9"/>
  </r>
  <r>
    <n v="4518126991"/>
    <n v="2899944"/>
    <m/>
    <n v="48"/>
    <n v="1155"/>
    <n v="55440"/>
    <x v="65"/>
    <d v="2022-07-04T00:00:00"/>
    <n v="0"/>
    <x v="3"/>
    <m/>
    <x v="0"/>
    <x v="0"/>
    <x v="3"/>
    <x v="9"/>
  </r>
  <r>
    <n v="881961738"/>
    <n v="880447"/>
    <m/>
    <n v="6390"/>
    <n v="1228"/>
    <n v="7846920"/>
    <x v="35"/>
    <d v="2022-05-30T00:00:00"/>
    <n v="28"/>
    <x v="0"/>
    <s v="OTHER"/>
    <x v="0"/>
    <x v="0"/>
    <x v="0"/>
    <x v="2"/>
  </r>
  <r>
    <n v="4518118534"/>
    <n v="4228041"/>
    <m/>
    <n v="30"/>
    <n v="604"/>
    <n v="18120"/>
    <x v="81"/>
    <d v="2022-06-30T00:00:00"/>
    <n v="0"/>
    <x v="3"/>
    <m/>
    <x v="0"/>
    <x v="0"/>
    <x v="0"/>
    <x v="2"/>
  </r>
  <r>
    <n v="4518130810"/>
    <n v="2899478"/>
    <m/>
    <n v="200"/>
    <n v="683"/>
    <n v="136600"/>
    <x v="69"/>
    <d v="2022-07-18T00:00:00"/>
    <n v="0"/>
    <x v="3"/>
    <m/>
    <x v="0"/>
    <x v="0"/>
    <x v="3"/>
    <x v="9"/>
  </r>
  <r>
    <n v="4518141333"/>
    <n v="2899634"/>
    <m/>
    <n v="320"/>
    <n v="761"/>
    <n v="243520"/>
    <x v="69"/>
    <d v="2022-07-18T00:00:00"/>
    <n v="0"/>
    <x v="3"/>
    <m/>
    <x v="0"/>
    <x v="0"/>
    <x v="3"/>
    <x v="9"/>
  </r>
  <r>
    <n v="4518164958"/>
    <n v="2989761"/>
    <m/>
    <n v="320"/>
    <n v="935"/>
    <n v="299200"/>
    <x v="78"/>
    <d v="2022-07-07T00:00:00"/>
    <n v="0"/>
    <x v="3"/>
    <m/>
    <x v="0"/>
    <x v="0"/>
    <x v="3"/>
    <x v="9"/>
  </r>
  <r>
    <n v="4518165201"/>
    <n v="4228041"/>
    <m/>
    <n v="30"/>
    <n v="590"/>
    <n v="17700"/>
    <x v="86"/>
    <d v="2022-07-14T00:00:00"/>
    <n v="0"/>
    <x v="3"/>
    <m/>
    <x v="0"/>
    <x v="0"/>
    <x v="3"/>
    <x v="9"/>
  </r>
  <r>
    <n v="4518260465"/>
    <n v="2899631"/>
    <m/>
    <n v="320"/>
    <n v="1376"/>
    <n v="440320"/>
    <x v="95"/>
    <d v="2022-08-15T00:00:00"/>
    <n v="42"/>
    <x v="0"/>
    <s v="OTHER"/>
    <x v="0"/>
    <x v="0"/>
    <x v="3"/>
    <x v="10"/>
  </r>
  <r>
    <n v="4518268749"/>
    <n v="2899475"/>
    <m/>
    <n v="100"/>
    <n v="810"/>
    <n v="81000"/>
    <x v="51"/>
    <d v="2022-08-15T00:00:00"/>
    <n v="0"/>
    <x v="3"/>
    <m/>
    <x v="0"/>
    <x v="0"/>
    <x v="3"/>
    <x v="7"/>
  </r>
  <r>
    <n v="4518273780"/>
    <n v="2899632"/>
    <m/>
    <n v="960"/>
    <n v="1347"/>
    <n v="1293120"/>
    <x v="95"/>
    <d v="2022-08-15T00:00:00"/>
    <n v="42"/>
    <x v="0"/>
    <s v="OTHER"/>
    <x v="0"/>
    <x v="0"/>
    <x v="3"/>
    <x v="10"/>
  </r>
  <r>
    <n v="4518275774"/>
    <n v="2899631"/>
    <m/>
    <n v="1280"/>
    <n v="811"/>
    <n v="1038080"/>
    <x v="95"/>
    <d v="2022-08-15T00:00:00"/>
    <n v="42"/>
    <x v="0"/>
    <s v="OTHER"/>
    <x v="0"/>
    <x v="0"/>
    <x v="3"/>
    <x v="10"/>
  </r>
  <r>
    <n v="4518276346"/>
    <n v="4228041"/>
    <m/>
    <n v="60"/>
    <n v="832"/>
    <n v="49920"/>
    <x v="51"/>
    <d v="2022-08-15T00:00:00"/>
    <n v="0"/>
    <x v="3"/>
    <m/>
    <x v="0"/>
    <x v="0"/>
    <x v="3"/>
    <x v="7"/>
  </r>
  <r>
    <n v="4518011202"/>
    <n v="2899634"/>
    <m/>
    <n v="320"/>
    <n v="1039"/>
    <n v="332480"/>
    <x v="69"/>
    <d v="2022-06-27T00:00:00"/>
    <n v="21"/>
    <x v="1"/>
    <s v="SUPPLIER"/>
    <x v="2"/>
    <x v="0"/>
    <x v="3"/>
    <x v="9"/>
  </r>
  <r>
    <n v="4518122210"/>
    <n v="2989761"/>
    <m/>
    <n v="320"/>
    <n v="1022"/>
    <n v="327040"/>
    <x v="35"/>
    <d v="2022-06-27T00:00:00"/>
    <n v="0"/>
    <x v="3"/>
    <m/>
    <x v="0"/>
    <x v="0"/>
    <x v="0"/>
    <x v="2"/>
  </r>
  <r>
    <n v="4518123855"/>
    <n v="2899635"/>
    <m/>
    <n v="320"/>
    <n v="412"/>
    <n v="131840"/>
    <x v="35"/>
    <d v="2022-06-27T00:00:00"/>
    <n v="0"/>
    <x v="3"/>
    <m/>
    <x v="0"/>
    <x v="0"/>
    <x v="0"/>
    <x v="2"/>
  </r>
  <r>
    <n v="4518250563"/>
    <n v="4228041"/>
    <m/>
    <n v="60"/>
    <n v="1228"/>
    <n v="73680"/>
    <x v="96"/>
    <d v="2022-08-11T00:00:00"/>
    <n v="0"/>
    <x v="3"/>
    <m/>
    <x v="0"/>
    <x v="0"/>
    <x v="3"/>
    <x v="7"/>
  </r>
  <r>
    <n v="4518271317"/>
    <n v="2899631"/>
    <m/>
    <n v="320"/>
    <n v="786"/>
    <n v="251520"/>
    <x v="90"/>
    <d v="2022-08-11T00:00:00"/>
    <n v="49"/>
    <x v="0"/>
    <s v="OTHER"/>
    <x v="0"/>
    <x v="0"/>
    <x v="3"/>
    <x v="10"/>
  </r>
  <r>
    <n v="4518224582"/>
    <n v="4334436"/>
    <m/>
    <n v="512"/>
    <n v="775"/>
    <n v="396800"/>
    <x v="92"/>
    <d v="2022-07-18T00:00:00"/>
    <n v="14"/>
    <x v="0"/>
    <s v="OTHER"/>
    <x v="0"/>
    <x v="0"/>
    <x v="3"/>
    <x v="7"/>
  </r>
  <r>
    <n v="4518245328"/>
    <n v="4436942"/>
    <m/>
    <n v="108"/>
    <n v="1032"/>
    <n v="111456"/>
    <x v="131"/>
    <d v="2022-07-17T00:00:00"/>
    <n v="46"/>
    <x v="0"/>
    <s v="OTHER"/>
    <x v="0"/>
    <x v="0"/>
    <x v="3"/>
    <x v="10"/>
  </r>
  <r>
    <n v="5501267303"/>
    <n v="2903183"/>
    <m/>
    <n v="20"/>
    <n v="750"/>
    <n v="15000"/>
    <x v="76"/>
    <d v="2022-08-01T00:00:00"/>
    <n v="21"/>
    <x v="0"/>
    <s v="OTHER"/>
    <x v="0"/>
    <x v="0"/>
    <x v="3"/>
    <x v="7"/>
  </r>
  <r>
    <n v="4518080247"/>
    <n v="2899631"/>
    <m/>
    <n v="320"/>
    <n v="946"/>
    <n v="302720"/>
    <x v="78"/>
    <d v="2022-07-07T00:00:00"/>
    <n v="0"/>
    <x v="3"/>
    <m/>
    <x v="0"/>
    <x v="0"/>
    <x v="3"/>
    <x v="9"/>
  </r>
  <r>
    <n v="4518112744"/>
    <n v="2899635"/>
    <m/>
    <n v="320"/>
    <n v="1155"/>
    <n v="369600"/>
    <x v="78"/>
    <d v="2022-07-07T00:00:00"/>
    <n v="0"/>
    <x v="3"/>
    <m/>
    <x v="0"/>
    <x v="0"/>
    <x v="3"/>
    <x v="9"/>
  </r>
  <r>
    <n v="4518060011"/>
    <n v="2899631"/>
    <m/>
    <n v="320"/>
    <n v="640"/>
    <n v="204800"/>
    <x v="69"/>
    <d v="2022-07-18T00:00:00"/>
    <n v="0"/>
    <x v="3"/>
    <m/>
    <x v="0"/>
    <x v="0"/>
    <x v="3"/>
    <x v="9"/>
  </r>
  <r>
    <n v="4518096884"/>
    <n v="2899632"/>
    <m/>
    <n v="800"/>
    <n v="335"/>
    <n v="268000"/>
    <x v="80"/>
    <d v="2022-07-18T00:00:00"/>
    <n v="63"/>
    <x v="0"/>
    <s v="OTHER"/>
    <x v="0"/>
    <x v="0"/>
    <x v="3"/>
    <x v="10"/>
  </r>
  <r>
    <n v="4518239967"/>
    <n v="2899478"/>
    <m/>
    <n v="200"/>
    <n v="474"/>
    <n v="94800"/>
    <x v="92"/>
    <d v="2022-08-01T00:00:00"/>
    <n v="0"/>
    <x v="3"/>
    <m/>
    <x v="0"/>
    <x v="0"/>
    <x v="3"/>
    <x v="7"/>
  </r>
  <r>
    <n v="4518172727"/>
    <n v="2899635"/>
    <m/>
    <n v="320"/>
    <n v="800"/>
    <n v="256000"/>
    <x v="69"/>
    <d v="2022-07-18T00:00:00"/>
    <n v="0"/>
    <x v="3"/>
    <m/>
    <x v="0"/>
    <x v="0"/>
    <x v="3"/>
    <x v="9"/>
  </r>
  <r>
    <n v="4518112659"/>
    <n v="2899632"/>
    <m/>
    <n v="480"/>
    <n v="418"/>
    <n v="200640"/>
    <x v="80"/>
    <d v="2022-07-21T00:00:00"/>
    <n v="60"/>
    <x v="0"/>
    <s v="OTHER"/>
    <x v="0"/>
    <x v="0"/>
    <x v="3"/>
    <x v="10"/>
  </r>
  <r>
    <n v="5501268096"/>
    <n v="2903183"/>
    <m/>
    <n v="80"/>
    <n v="1389"/>
    <n v="111120"/>
    <x v="76"/>
    <d v="2022-08-22T00:00:00"/>
    <n v="0"/>
    <x v="3"/>
    <m/>
    <x v="0"/>
    <x v="0"/>
    <x v="3"/>
    <x v="7"/>
  </r>
  <r>
    <n v="4518240926"/>
    <n v="2899475"/>
    <m/>
    <n v="100"/>
    <n v="1472"/>
    <n v="147200"/>
    <x v="51"/>
    <d v="2022-08-15T00:00:00"/>
    <n v="0"/>
    <x v="3"/>
    <s v="CUSTOMER"/>
    <x v="0"/>
    <x v="0"/>
    <x v="3"/>
    <x v="7"/>
  </r>
  <r>
    <n v="4518228131"/>
    <n v="2899632"/>
    <m/>
    <n v="320"/>
    <n v="414"/>
    <n v="132480"/>
    <x v="95"/>
    <d v="2022-08-22T00:00:00"/>
    <n v="35"/>
    <x v="0"/>
    <s v="OTHER"/>
    <x v="0"/>
    <x v="0"/>
    <x v="3"/>
    <x v="10"/>
  </r>
  <r>
    <n v="4518235988"/>
    <n v="2899475"/>
    <m/>
    <n v="300"/>
    <n v="536"/>
    <n v="160800"/>
    <x v="79"/>
    <d v="2022-08-22T00:00:00"/>
    <n v="7"/>
    <x v="0"/>
    <s v="OTHER"/>
    <x v="0"/>
    <x v="0"/>
    <x v="3"/>
    <x v="7"/>
  </r>
  <r>
    <n v="4518272306"/>
    <n v="2899475"/>
    <m/>
    <n v="400"/>
    <n v="1350"/>
    <n v="540000"/>
    <x v="76"/>
    <d v="2022-08-22T00:00:00"/>
    <n v="0"/>
    <x v="3"/>
    <m/>
    <x v="0"/>
    <x v="0"/>
    <x v="3"/>
    <x v="7"/>
  </r>
  <r>
    <n v="4518210369"/>
    <n v="2899635"/>
    <m/>
    <n v="320"/>
    <n v="549"/>
    <n v="175680"/>
    <x v="59"/>
    <d v="2022-08-08T00:00:00"/>
    <n v="0"/>
    <x v="3"/>
    <m/>
    <x v="0"/>
    <x v="0"/>
    <x v="3"/>
    <x v="7"/>
  </r>
  <r>
    <n v="4518266471"/>
    <n v="2899632"/>
    <m/>
    <n v="9600"/>
    <n v="1038"/>
    <n v="9964800"/>
    <x v="133"/>
    <d v="2022-12-26T00:00:00"/>
    <n v="0"/>
    <x v="3"/>
    <s v="CUSTOMER"/>
    <x v="0"/>
    <x v="0"/>
    <x v="2"/>
    <x v="4"/>
  </r>
  <r>
    <n v="4518270423"/>
    <n v="2899475"/>
    <m/>
    <n v="100"/>
    <n v="339"/>
    <n v="33900"/>
    <x v="79"/>
    <d v="2022-08-29T00:00:00"/>
    <n v="0"/>
    <x v="3"/>
    <m/>
    <x v="0"/>
    <x v="0"/>
    <x v="3"/>
    <x v="7"/>
  </r>
  <r>
    <n v="4518218337"/>
    <n v="2899475"/>
    <m/>
    <n v="400"/>
    <n v="1053"/>
    <n v="421200"/>
    <x v="79"/>
    <d v="2022-08-22T00:00:00"/>
    <n v="7"/>
    <x v="0"/>
    <s v="OTHER"/>
    <x v="0"/>
    <x v="0"/>
    <x v="3"/>
    <x v="7"/>
  </r>
  <r>
    <n v="4518220626"/>
    <n v="2899634"/>
    <m/>
    <n v="320"/>
    <n v="512"/>
    <n v="163840"/>
    <x v="133"/>
    <d v="2023-01-11T00:00:00"/>
    <n v="-16"/>
    <x v="2"/>
    <s v="CUSTOMER"/>
    <x v="0"/>
    <x v="0"/>
    <x v="2"/>
    <x v="4"/>
  </r>
  <r>
    <n v="4518221342"/>
    <n v="2899632"/>
    <m/>
    <n v="640"/>
    <n v="566"/>
    <n v="362240"/>
    <x v="95"/>
    <d v="2022-08-22T00:00:00"/>
    <n v="35"/>
    <x v="0"/>
    <s v="OTHER"/>
    <x v="0"/>
    <x v="0"/>
    <x v="3"/>
    <x v="10"/>
  </r>
  <r>
    <n v="4518237510"/>
    <n v="2899475"/>
    <m/>
    <n v="300"/>
    <n v="1017"/>
    <n v="305100"/>
    <x v="79"/>
    <d v="2022-08-29T00:00:00"/>
    <n v="0"/>
    <x v="3"/>
    <m/>
    <x v="0"/>
    <x v="0"/>
    <x v="3"/>
    <x v="7"/>
  </r>
  <r>
    <n v="4518250291"/>
    <n v="2899478"/>
    <m/>
    <n v="400"/>
    <n v="598"/>
    <n v="239200"/>
    <x v="51"/>
    <d v="2022-08-29T00:00:00"/>
    <n v="-14"/>
    <x v="2"/>
    <m/>
    <x v="0"/>
    <x v="0"/>
    <x v="3"/>
    <x v="7"/>
  </r>
  <r>
    <n v="4518255916"/>
    <n v="2899634"/>
    <m/>
    <n v="640"/>
    <n v="1344"/>
    <n v="860160"/>
    <x v="133"/>
    <d v="2022-12-26T00:00:00"/>
    <n v="0"/>
    <x v="3"/>
    <s v="CUSTOMER"/>
    <x v="0"/>
    <x v="0"/>
    <x v="2"/>
    <x v="4"/>
  </r>
  <r>
    <n v="4518253764"/>
    <n v="2899632"/>
    <m/>
    <n v="1920"/>
    <n v="864"/>
    <n v="1658880"/>
    <x v="102"/>
    <d v="2022-10-03T00:00:00"/>
    <n v="0"/>
    <x v="3"/>
    <m/>
    <x v="0"/>
    <x v="0"/>
    <x v="2"/>
    <x v="11"/>
  </r>
  <r>
    <n v="4518193594"/>
    <n v="2663481"/>
    <s v="BOOST AC"/>
    <n v="1380"/>
    <n v="473"/>
    <n v="652740"/>
    <x v="69"/>
    <d v="2022-07-04T00:00:00"/>
    <n v="14"/>
    <x v="0"/>
    <s v="OTHER"/>
    <x v="0"/>
    <x v="0"/>
    <x v="3"/>
    <x v="9"/>
  </r>
  <r>
    <n v="4518265315"/>
    <n v="2487061"/>
    <s v="BOOST AC"/>
    <n v="2970"/>
    <n v="917"/>
    <n v="2723490"/>
    <x v="51"/>
    <d v="2022-08-15T00:00:00"/>
    <n v="0"/>
    <x v="3"/>
    <m/>
    <x v="0"/>
    <x v="0"/>
    <x v="3"/>
    <x v="7"/>
  </r>
  <r>
    <n v="4518267728"/>
    <n v="4013297"/>
    <s v="BOOST AC"/>
    <n v="225"/>
    <n v="448"/>
    <n v="100800"/>
    <x v="71"/>
    <d v="2022-08-15T00:00:00"/>
    <n v="29"/>
    <x v="1"/>
    <s v="SUPPLIER"/>
    <x v="3"/>
    <x v="0"/>
    <x v="3"/>
    <x v="10"/>
  </r>
  <r>
    <n v="4518271355"/>
    <n v="4013305"/>
    <s v="BOOST AC"/>
    <n v="1176"/>
    <n v="895"/>
    <n v="1052520"/>
    <x v="51"/>
    <d v="2022-08-15T00:00:00"/>
    <n v="0"/>
    <x v="3"/>
    <m/>
    <x v="0"/>
    <x v="0"/>
    <x v="3"/>
    <x v="7"/>
  </r>
  <r>
    <n v="4518130772"/>
    <n v="4013293"/>
    <s v="CENTIME INDONESIA"/>
    <n v="270"/>
    <n v="1151"/>
    <n v="310770"/>
    <x v="51"/>
    <d v="2022-08-15T00:00:00"/>
    <n v="0"/>
    <x v="3"/>
    <m/>
    <x v="0"/>
    <x v="0"/>
    <x v="3"/>
    <x v="7"/>
  </r>
  <r>
    <n v="4518271592"/>
    <n v="2663481"/>
    <s v="CENTIME INDONESIA"/>
    <n v="150"/>
    <n v="355"/>
    <n v="53250"/>
    <x v="51"/>
    <d v="2022-08-15T00:00:00"/>
    <n v="0"/>
    <x v="3"/>
    <m/>
    <x v="0"/>
    <x v="0"/>
    <x v="3"/>
    <x v="7"/>
  </r>
  <r>
    <n v="4518273849"/>
    <n v="4333116"/>
    <s v="CENTIME INDONESIA"/>
    <n v="84"/>
    <n v="1035"/>
    <n v="86940"/>
    <x v="51"/>
    <d v="2022-08-15T00:00:00"/>
    <n v="0"/>
    <x v="3"/>
    <m/>
    <x v="0"/>
    <x v="0"/>
    <x v="3"/>
    <x v="7"/>
  </r>
  <r>
    <n v="4518280534"/>
    <n v="2778106"/>
    <s v="CENTIME INDONESIA"/>
    <n v="60"/>
    <n v="817"/>
    <n v="49020"/>
    <x v="51"/>
    <d v="2022-08-15T00:00:00"/>
    <n v="0"/>
    <x v="3"/>
    <m/>
    <x v="0"/>
    <x v="0"/>
    <x v="3"/>
    <x v="7"/>
  </r>
  <r>
    <n v="4518283553"/>
    <n v="4013305"/>
    <s v="CENTIME INDONESIA"/>
    <n v="60"/>
    <n v="839"/>
    <n v="50340"/>
    <x v="51"/>
    <d v="2022-08-15T00:00:00"/>
    <n v="0"/>
    <x v="3"/>
    <m/>
    <x v="0"/>
    <x v="0"/>
    <x v="3"/>
    <x v="7"/>
  </r>
  <r>
    <n v="4518286198"/>
    <n v="4013297"/>
    <s v="CENTIME INDONESIA"/>
    <n v="30"/>
    <n v="870"/>
    <n v="26100"/>
    <x v="51"/>
    <d v="2022-08-15T00:00:00"/>
    <n v="0"/>
    <x v="3"/>
    <m/>
    <x v="0"/>
    <x v="0"/>
    <x v="3"/>
    <x v="7"/>
  </r>
  <r>
    <n v="4518262434"/>
    <n v="2487053"/>
    <s v="CENTIME : THAILAND"/>
    <n v="720"/>
    <n v="408"/>
    <n v="293760"/>
    <x v="96"/>
    <d v="2022-08-11T00:00:00"/>
    <n v="0"/>
    <x v="3"/>
    <m/>
    <x v="0"/>
    <x v="0"/>
    <x v="3"/>
    <x v="7"/>
  </r>
  <r>
    <n v="4518274039"/>
    <n v="4455281"/>
    <s v="CENTIME : THAILAND"/>
    <n v="1440"/>
    <n v="1085"/>
    <n v="1562400"/>
    <x v="85"/>
    <d v="2022-08-11T00:00:00"/>
    <n v="36"/>
    <x v="0"/>
    <s v="OTHER"/>
    <x v="0"/>
    <x v="0"/>
    <x v="3"/>
    <x v="10"/>
  </r>
  <r>
    <n v="4518253457"/>
    <n v="4455280"/>
    <s v="CENTIME : INDIA"/>
    <n v="360"/>
    <n v="1022"/>
    <n v="367920"/>
    <x v="82"/>
    <d v="2022-08-18T00:00:00"/>
    <n v="0"/>
    <x v="3"/>
    <m/>
    <x v="0"/>
    <x v="0"/>
    <x v="3"/>
    <x v="7"/>
  </r>
  <r>
    <n v="4518270541"/>
    <n v="2765851"/>
    <s v="CENTIME : INDIA"/>
    <n v="32"/>
    <n v="1065"/>
    <n v="34080"/>
    <x v="82"/>
    <d v="2022-09-01T00:00:00"/>
    <n v="-14"/>
    <x v="2"/>
    <m/>
    <x v="0"/>
    <x v="0"/>
    <x v="3"/>
    <x v="7"/>
  </r>
  <r>
    <n v="4518269309"/>
    <n v="4454506"/>
    <s v="CENTIME : BOSTT EMEA"/>
    <n v="540"/>
    <n v="454"/>
    <n v="245160"/>
    <x v="51"/>
    <d v="2022-08-15T00:00:00"/>
    <n v="0"/>
    <x v="3"/>
    <m/>
    <x v="0"/>
    <x v="0"/>
    <x v="3"/>
    <x v="7"/>
  </r>
  <r>
    <n v="4516451444"/>
    <n v="2899945"/>
    <s v="CENTIME TCM"/>
    <n v="528"/>
    <n v="880"/>
    <n v="464640"/>
    <x v="13"/>
    <d v="2022-02-22T00:00:00"/>
    <n v="-1"/>
    <x v="3"/>
    <m/>
    <x v="0"/>
    <x v="0"/>
    <x v="1"/>
    <x v="6"/>
  </r>
  <r>
    <n v="4516654742"/>
    <n v="4013293"/>
    <s v="CENTIME TCM"/>
    <n v="210"/>
    <n v="516"/>
    <n v="108360"/>
    <x v="13"/>
    <d v="2022-03-02T00:00:00"/>
    <n v="-9"/>
    <x v="2"/>
    <m/>
    <x v="0"/>
    <x v="0"/>
    <x v="1"/>
    <x v="6"/>
  </r>
  <r>
    <n v="4518262172"/>
    <n v="4455281"/>
    <s v="CENTIME : COLOMBIA"/>
    <n v="1620"/>
    <n v="642"/>
    <n v="1040040"/>
    <x v="90"/>
    <d v="2022-09-01T00:00:00"/>
    <n v="28"/>
    <x v="0"/>
    <s v="OTHER"/>
    <x v="0"/>
    <x v="0"/>
    <x v="3"/>
    <x v="10"/>
  </r>
  <r>
    <n v="4518254740"/>
    <n v="4455281"/>
    <s v="CENTIME CHILI"/>
    <n v="3600"/>
    <n v="649"/>
    <n v="2336400"/>
    <x v="85"/>
    <d v="2022-08-12T00:00:00"/>
    <n v="35"/>
    <x v="0"/>
    <s v="OTHER"/>
    <x v="0"/>
    <x v="0"/>
    <x v="3"/>
    <x v="10"/>
  </r>
  <r>
    <n v="4518271344"/>
    <n v="2765851"/>
    <s v="CENTIME TCM"/>
    <n v="368"/>
    <n v="760"/>
    <n v="279680"/>
    <x v="51"/>
    <d v="2022-08-29T00:00:00"/>
    <n v="-14"/>
    <x v="2"/>
    <m/>
    <x v="0"/>
    <x v="0"/>
    <x v="3"/>
    <x v="7"/>
  </r>
  <r>
    <n v="4518268761"/>
    <n v="4013297"/>
    <s v="CENTIME : COLOMBIA"/>
    <n v="480"/>
    <n v="1201"/>
    <n v="576480"/>
    <x v="85"/>
    <d v="2022-09-15T00:00:00"/>
    <n v="0"/>
    <x v="3"/>
    <m/>
    <x v="0"/>
    <x v="0"/>
    <x v="3"/>
    <x v="10"/>
  </r>
  <r>
    <n v="4518248996"/>
    <n v="2765851"/>
    <s v="CENTIME TCM"/>
    <n v="1184"/>
    <n v="1071"/>
    <n v="1268064"/>
    <x v="51"/>
    <d v="2022-08-29T00:00:00"/>
    <n v="-14"/>
    <x v="2"/>
    <m/>
    <x v="0"/>
    <x v="0"/>
    <x v="3"/>
    <x v="7"/>
  </r>
  <r>
    <n v="4518252579"/>
    <n v="2765851"/>
    <s v="CENTIME TCM"/>
    <n v="320"/>
    <n v="873"/>
    <n v="279360"/>
    <x v="51"/>
    <d v="2022-09-05T00:00:00"/>
    <n v="-21"/>
    <x v="2"/>
    <m/>
    <x v="0"/>
    <x v="0"/>
    <x v="3"/>
    <x v="7"/>
  </r>
  <r>
    <n v="4518299963"/>
    <n v="2461389"/>
    <s v="CENTIME TCM"/>
    <n v="1600"/>
    <n v="1248"/>
    <n v="1996800"/>
    <x v="72"/>
    <d v="2022-09-05T00:00:00"/>
    <n v="0"/>
    <x v="3"/>
    <m/>
    <x v="0"/>
    <x v="0"/>
    <x v="3"/>
    <x v="10"/>
  </r>
  <r>
    <n v="5501275303"/>
    <n v="2461389"/>
    <s v="CENTIME: BRESIL"/>
    <n v="200"/>
    <n v="1484"/>
    <n v="296800"/>
    <x v="80"/>
    <d v="2022-09-19T00:00:00"/>
    <n v="0"/>
    <x v="3"/>
    <m/>
    <x v="0"/>
    <x v="0"/>
    <x v="3"/>
    <x v="10"/>
  </r>
  <r>
    <n v="4518301074"/>
    <n v="2461389"/>
    <s v="CENTIME TCM"/>
    <n v="600"/>
    <n v="658"/>
    <n v="394800"/>
    <x v="72"/>
    <d v="2022-09-05T00:00:00"/>
    <n v="0"/>
    <x v="3"/>
    <m/>
    <x v="0"/>
    <x v="0"/>
    <x v="3"/>
    <x v="10"/>
  </r>
  <r>
    <n v="4518270786"/>
    <n v="2461389"/>
    <s v="BOOST AC"/>
    <n v="200"/>
    <n v="419"/>
    <n v="83800"/>
    <x v="51"/>
    <d v="2022-08-15T00:00:00"/>
    <n v="0"/>
    <x v="3"/>
    <m/>
    <x v="0"/>
    <x v="0"/>
    <x v="3"/>
    <x v="7"/>
  </r>
  <r>
    <n v="4518271603"/>
    <n v="2923264"/>
    <s v="CENTIME : INDIA"/>
    <n v="560"/>
    <n v="1383"/>
    <n v="774480"/>
    <x v="82"/>
    <d v="2022-08-18T00:00:00"/>
    <n v="0"/>
    <x v="3"/>
    <m/>
    <x v="0"/>
    <x v="0"/>
    <x v="3"/>
    <x v="7"/>
  </r>
  <r>
    <n v="4518266468"/>
    <n v="2461389"/>
    <s v="CENTIME TCM"/>
    <n v="1200"/>
    <n v="1377"/>
    <n v="1652400"/>
    <x v="79"/>
    <d v="2022-08-29T00:00:00"/>
    <n v="0"/>
    <x v="3"/>
    <m/>
    <x v="0"/>
    <x v="0"/>
    <x v="3"/>
    <x v="7"/>
  </r>
  <r>
    <n v="4518251692"/>
    <n v="2461389"/>
    <s v="CENTIME TCM"/>
    <n v="600"/>
    <n v="1338"/>
    <n v="802800"/>
    <x v="79"/>
    <d v="2022-08-29T00:00:00"/>
    <n v="0"/>
    <x v="3"/>
    <m/>
    <x v="0"/>
    <x v="0"/>
    <x v="3"/>
    <x v="7"/>
  </r>
  <r>
    <n v="4518274349"/>
    <n v="2899634"/>
    <m/>
    <n v="320"/>
    <n v="680"/>
    <n v="217600"/>
    <x v="51"/>
    <d v="2022-08-15T00:00:00"/>
    <n v="0"/>
    <x v="3"/>
    <m/>
    <x v="0"/>
    <x v="0"/>
    <x v="3"/>
    <x v="7"/>
  </r>
  <r>
    <n v="4518305729"/>
    <n v="4334436"/>
    <m/>
    <n v="160"/>
    <n v="1353"/>
    <n v="216480"/>
    <x v="76"/>
    <d v="2022-08-22T00:00:00"/>
    <n v="0"/>
    <x v="3"/>
    <m/>
    <x v="0"/>
    <x v="0"/>
    <x v="3"/>
    <x v="7"/>
  </r>
  <r>
    <n v="4518300211"/>
    <n v="4451134"/>
    <m/>
    <n v="20"/>
    <n v="1153"/>
    <n v="23060"/>
    <x v="51"/>
    <d v="2022-08-29T00:00:00"/>
    <n v="-14"/>
    <x v="2"/>
    <m/>
    <x v="0"/>
    <x v="0"/>
    <x v="3"/>
    <x v="7"/>
  </r>
  <r>
    <n v="4518310187"/>
    <n v="4451121"/>
    <m/>
    <n v="75"/>
    <n v="804"/>
    <n v="60300"/>
    <x v="79"/>
    <d v="2022-08-29T00:00:00"/>
    <n v="0"/>
    <x v="3"/>
    <m/>
    <x v="0"/>
    <x v="0"/>
    <x v="3"/>
    <x v="7"/>
  </r>
  <r>
    <n v="4518310276"/>
    <n v="4334436"/>
    <m/>
    <n v="160"/>
    <n v="1305"/>
    <n v="208800"/>
    <x v="51"/>
    <d v="2022-08-29T00:00:00"/>
    <n v="-14"/>
    <x v="2"/>
    <m/>
    <x v="0"/>
    <x v="0"/>
    <x v="3"/>
    <x v="7"/>
  </r>
  <r>
    <n v="5501275891"/>
    <n v="2903183"/>
    <m/>
    <n v="20"/>
    <n v="1138"/>
    <n v="22760"/>
    <x v="72"/>
    <d v="2022-09-05T00:00:00"/>
    <n v="0"/>
    <x v="3"/>
    <m/>
    <x v="0"/>
    <x v="0"/>
    <x v="3"/>
    <x v="10"/>
  </r>
  <r>
    <n v="4518278558"/>
    <n v="4451134"/>
    <m/>
    <n v="44"/>
    <n v="1371"/>
    <n v="60324"/>
    <x v="72"/>
    <d v="2022-09-05T00:00:00"/>
    <n v="0"/>
    <x v="3"/>
    <m/>
    <x v="0"/>
    <x v="0"/>
    <x v="3"/>
    <x v="10"/>
  </r>
  <r>
    <n v="4518285287"/>
    <n v="2899632"/>
    <m/>
    <n v="640"/>
    <n v="858"/>
    <n v="549120"/>
    <x v="95"/>
    <d v="2022-09-05T00:00:00"/>
    <n v="21"/>
    <x v="0"/>
    <s v="OTHER"/>
    <x v="0"/>
    <x v="0"/>
    <x v="3"/>
    <x v="10"/>
  </r>
  <r>
    <n v="4518289022"/>
    <n v="2899634"/>
    <m/>
    <n v="320"/>
    <n v="1367"/>
    <n v="437440"/>
    <x v="51"/>
    <d v="2022-09-05T00:00:00"/>
    <n v="-21"/>
    <x v="2"/>
    <m/>
    <x v="0"/>
    <x v="0"/>
    <x v="3"/>
    <x v="7"/>
  </r>
  <r>
    <n v="4518300258"/>
    <n v="2899475"/>
    <m/>
    <n v="800"/>
    <n v="465"/>
    <n v="372000"/>
    <x v="72"/>
    <d v="2022-09-05T00:00:00"/>
    <n v="0"/>
    <x v="3"/>
    <m/>
    <x v="0"/>
    <x v="0"/>
    <x v="3"/>
    <x v="10"/>
  </r>
  <r>
    <n v="4518301159"/>
    <n v="4334436"/>
    <m/>
    <n v="160"/>
    <n v="962"/>
    <n v="153920"/>
    <x v="72"/>
    <d v="2022-09-05T00:00:00"/>
    <n v="0"/>
    <x v="3"/>
    <m/>
    <x v="0"/>
    <x v="0"/>
    <x v="3"/>
    <x v="10"/>
  </r>
  <r>
    <n v="4518310568"/>
    <n v="4451121"/>
    <m/>
    <n v="75"/>
    <n v="419"/>
    <n v="31425"/>
    <x v="72"/>
    <d v="2022-09-05T00:00:00"/>
    <n v="0"/>
    <x v="3"/>
    <m/>
    <x v="0"/>
    <x v="0"/>
    <x v="3"/>
    <x v="10"/>
  </r>
  <r>
    <n v="4518247852"/>
    <n v="2899634"/>
    <m/>
    <n v="640"/>
    <n v="1251"/>
    <n v="800640"/>
    <x v="51"/>
    <d v="2022-09-05T00:00:00"/>
    <n v="-21"/>
    <x v="2"/>
    <m/>
    <x v="0"/>
    <x v="0"/>
    <x v="3"/>
    <x v="7"/>
  </r>
  <r>
    <n v="4518278919"/>
    <n v="2899475"/>
    <m/>
    <n v="300"/>
    <n v="1272"/>
    <n v="381600"/>
    <x v="72"/>
    <d v="2022-09-05T00:00:00"/>
    <n v="0"/>
    <x v="3"/>
    <m/>
    <x v="0"/>
    <x v="0"/>
    <x v="3"/>
    <x v="10"/>
  </r>
  <r>
    <n v="5501275773"/>
    <n v="2765851"/>
    <s v="CENTIME: BRESIL"/>
    <n v="96"/>
    <n v="930"/>
    <n v="89280"/>
    <x v="80"/>
    <d v="2022-09-19T00:00:00"/>
    <n v="0"/>
    <x v="3"/>
    <m/>
    <x v="0"/>
    <x v="0"/>
    <x v="3"/>
    <x v="10"/>
  </r>
  <r>
    <n v="4518273057"/>
    <n v="2778106"/>
    <s v="BOOST AC"/>
    <n v="924"/>
    <n v="734"/>
    <n v="678216"/>
    <x v="51"/>
    <d v="2022-08-29T00:00:00"/>
    <n v="-14"/>
    <x v="2"/>
    <m/>
    <x v="0"/>
    <x v="0"/>
    <x v="3"/>
    <x v="7"/>
  </r>
  <r>
    <n v="4518274629"/>
    <n v="2778106"/>
    <s v="CENTIME : THAILAND"/>
    <n v="120"/>
    <n v="390"/>
    <n v="46800"/>
    <x v="82"/>
    <d v="2022-08-18T00:00:00"/>
    <n v="0"/>
    <x v="3"/>
    <m/>
    <x v="0"/>
    <x v="0"/>
    <x v="3"/>
    <x v="7"/>
  </r>
  <r>
    <n v="4518288431"/>
    <n v="4013297"/>
    <s v="CENTIME : COLOMBIA"/>
    <n v="525"/>
    <n v="725"/>
    <n v="380625"/>
    <x v="87"/>
    <d v="2022-09-22T00:00:00"/>
    <n v="0"/>
    <x v="3"/>
    <m/>
    <x v="0"/>
    <x v="0"/>
    <x v="3"/>
    <x v="10"/>
  </r>
  <r>
    <n v="4518314394"/>
    <n v="4335195"/>
    <s v="CENTIME TCM"/>
    <n v="432"/>
    <n v="1123"/>
    <n v="485136"/>
    <x v="136"/>
    <d v="2023-01-09T00:00:00"/>
    <n v="0"/>
    <x v="3"/>
    <m/>
    <x v="0"/>
    <x v="2"/>
    <x v="1"/>
    <x v="5"/>
  </r>
  <r>
    <n v="4518299600"/>
    <n v="4454507"/>
    <s v="CENTIME : THAILAND"/>
    <n v="270"/>
    <n v="705"/>
    <n v="190350"/>
    <x v="82"/>
    <d v="2022-08-18T00:00:00"/>
    <n v="0"/>
    <x v="3"/>
    <m/>
    <x v="0"/>
    <x v="0"/>
    <x v="3"/>
    <x v="7"/>
  </r>
  <r>
    <n v="4518304331"/>
    <n v="2899478"/>
    <s v="CENTIME : BOSTT EMEA"/>
    <n v="100"/>
    <n v="519"/>
    <n v="51900"/>
    <x v="51"/>
    <d v="2022-08-15T00:00:00"/>
    <n v="0"/>
    <x v="3"/>
    <m/>
    <x v="0"/>
    <x v="0"/>
    <x v="3"/>
    <x v="7"/>
  </r>
  <r>
    <n v="4518330084"/>
    <n v="2899631"/>
    <s v="CENTIME : BOSTT EMEA"/>
    <n v="320"/>
    <n v="943"/>
    <n v="301760"/>
    <x v="71"/>
    <d v="2022-08-15T00:00:00"/>
    <n v="28"/>
    <x v="0"/>
    <s v="OTHER"/>
    <x v="0"/>
    <x v="0"/>
    <x v="3"/>
    <x v="10"/>
  </r>
  <r>
    <n v="4518331337"/>
    <n v="2899944"/>
    <s v="CENTIME : BOSTT EMEA"/>
    <n v="96"/>
    <n v="612"/>
    <n v="58752"/>
    <x v="51"/>
    <d v="2022-08-15T00:00:00"/>
    <n v="0"/>
    <x v="3"/>
    <m/>
    <x v="0"/>
    <x v="0"/>
    <x v="3"/>
    <x v="7"/>
  </r>
  <r>
    <n v="4518334153"/>
    <n v="2899475"/>
    <s v="CENTIME : THAILAND"/>
    <n v="200"/>
    <n v="1130"/>
    <n v="226000"/>
    <x v="99"/>
    <d v="2022-08-25T00:00:00"/>
    <n v="0"/>
    <x v="3"/>
    <m/>
    <x v="0"/>
    <x v="0"/>
    <x v="3"/>
    <x v="7"/>
  </r>
  <r>
    <n v="4518201925"/>
    <n v="4228041"/>
    <s v="BOOST AC"/>
    <n v="180"/>
    <n v="866"/>
    <n v="155880"/>
    <x v="51"/>
    <d v="2022-08-29T00:00:00"/>
    <n v="-14"/>
    <x v="2"/>
    <m/>
    <x v="0"/>
    <x v="0"/>
    <x v="3"/>
    <x v="7"/>
  </r>
  <r>
    <n v="4518236180"/>
    <n v="2899475"/>
    <s v="BOOST AC"/>
    <n v="400"/>
    <n v="1336"/>
    <n v="534400"/>
    <x v="79"/>
    <d v="2022-08-29T00:00:00"/>
    <n v="0"/>
    <x v="3"/>
    <m/>
    <x v="0"/>
    <x v="0"/>
    <x v="3"/>
    <x v="7"/>
  </r>
  <r>
    <n v="4518334814"/>
    <n v="2899631"/>
    <s v="BOOST AC"/>
    <n v="1280"/>
    <n v="1118"/>
    <n v="1431040"/>
    <x v="95"/>
    <d v="2022-08-29T00:00:00"/>
    <n v="28"/>
    <x v="0"/>
    <s v="OTHER"/>
    <x v="0"/>
    <x v="0"/>
    <x v="3"/>
    <x v="10"/>
  </r>
  <r>
    <n v="4518314266"/>
    <n v="2899475"/>
    <s v="CENTIME TCM"/>
    <n v="100"/>
    <n v="799"/>
    <n v="79900"/>
    <x v="79"/>
    <d v="2022-08-29T00:00:00"/>
    <n v="0"/>
    <x v="3"/>
    <m/>
    <x v="0"/>
    <x v="0"/>
    <x v="3"/>
    <x v="7"/>
  </r>
  <r>
    <n v="4518323263"/>
    <n v="4334436"/>
    <s v="CENTIME TCM"/>
    <n v="96"/>
    <n v="1477"/>
    <n v="141792"/>
    <x v="51"/>
    <d v="2022-08-29T00:00:00"/>
    <n v="-14"/>
    <x v="2"/>
    <m/>
    <x v="0"/>
    <x v="0"/>
    <x v="3"/>
    <x v="7"/>
  </r>
  <r>
    <n v="4518316268"/>
    <n v="2899475"/>
    <s v="CENTIME TCM"/>
    <n v="100"/>
    <n v="1235"/>
    <n v="123500"/>
    <x v="72"/>
    <d v="2022-09-05T00:00:00"/>
    <n v="0"/>
    <x v="3"/>
    <m/>
    <x v="0"/>
    <x v="0"/>
    <x v="3"/>
    <x v="10"/>
  </r>
  <r>
    <n v="4518316307"/>
    <n v="2899475"/>
    <s v="CENTIME TCM"/>
    <n v="200"/>
    <n v="1150"/>
    <n v="230000"/>
    <x v="72"/>
    <d v="2022-09-05T00:00:00"/>
    <n v="0"/>
    <x v="3"/>
    <m/>
    <x v="0"/>
    <x v="0"/>
    <x v="3"/>
    <x v="10"/>
  </r>
  <r>
    <n v="4518324845"/>
    <n v="4334436"/>
    <s v="CENTIME TCM"/>
    <n v="48"/>
    <n v="1085"/>
    <n v="52080"/>
    <x v="72"/>
    <d v="2022-09-05T00:00:00"/>
    <n v="0"/>
    <x v="3"/>
    <m/>
    <x v="0"/>
    <x v="0"/>
    <x v="3"/>
    <x v="10"/>
  </r>
  <r>
    <n v="4518327278"/>
    <n v="2899634"/>
    <s v="CENTIME TCM"/>
    <n v="320"/>
    <n v="1099"/>
    <n v="351680"/>
    <x v="51"/>
    <d v="2022-09-05T00:00:00"/>
    <n v="-21"/>
    <x v="2"/>
    <s v="CUSTOMER"/>
    <x v="0"/>
    <x v="0"/>
    <x v="3"/>
    <x v="7"/>
  </r>
  <r>
    <n v="4518306842"/>
    <n v="2899475"/>
    <s v="CENTIME TCM"/>
    <n v="300"/>
    <n v="631"/>
    <n v="189300"/>
    <x v="72"/>
    <d v="2022-09-05T00:00:00"/>
    <n v="0"/>
    <x v="3"/>
    <m/>
    <x v="0"/>
    <x v="0"/>
    <x v="3"/>
    <x v="10"/>
  </r>
  <r>
    <n v="4518254521"/>
    <n v="2899634"/>
    <s v="CENTIME TCM"/>
    <n v="640"/>
    <n v="638"/>
    <n v="408320"/>
    <x v="95"/>
    <d v="2022-09-12T00:00:00"/>
    <n v="14"/>
    <x v="0"/>
    <s v="OTHER"/>
    <x v="0"/>
    <x v="0"/>
    <x v="3"/>
    <x v="10"/>
  </r>
  <r>
    <n v="4518295420"/>
    <n v="2899475"/>
    <s v="CENTIME TCM"/>
    <n v="300"/>
    <n v="1447"/>
    <n v="434100"/>
    <x v="71"/>
    <d v="2022-09-12T00:00:00"/>
    <n v="0"/>
    <x v="3"/>
    <m/>
    <x v="0"/>
    <x v="0"/>
    <x v="3"/>
    <x v="10"/>
  </r>
  <r>
    <n v="4518313949"/>
    <n v="4334436"/>
    <s v="CENTIME TCM"/>
    <n v="96"/>
    <n v="1136"/>
    <n v="109056"/>
    <x v="71"/>
    <d v="2022-09-12T00:00:00"/>
    <n v="0"/>
    <x v="3"/>
    <m/>
    <x v="0"/>
    <x v="0"/>
    <x v="3"/>
    <x v="10"/>
  </r>
  <r>
    <n v="4518263517"/>
    <n v="2899475"/>
    <s v="CENTIME TCM"/>
    <n v="100"/>
    <n v="570"/>
    <n v="57000"/>
    <x v="71"/>
    <d v="2022-09-12T00:00:00"/>
    <n v="0"/>
    <x v="3"/>
    <m/>
    <x v="0"/>
    <x v="0"/>
    <x v="3"/>
    <x v="10"/>
  </r>
  <r>
    <n v="4518332664"/>
    <n v="2899634"/>
    <s v="CENTIME TCM"/>
    <n v="320"/>
    <n v="1486"/>
    <n v="475520"/>
    <x v="95"/>
    <d v="2022-09-12T00:00:00"/>
    <n v="14"/>
    <x v="0"/>
    <s v="OTHER"/>
    <x v="0"/>
    <x v="0"/>
    <x v="3"/>
    <x v="10"/>
  </r>
  <r>
    <n v="4518315691"/>
    <n v="2899944"/>
    <s v="CENTIME TCM"/>
    <n v="144"/>
    <n v="831"/>
    <n v="119664"/>
    <x v="108"/>
    <d v="2022-11-14T00:00:00"/>
    <n v="0"/>
    <x v="3"/>
    <m/>
    <x v="0"/>
    <x v="0"/>
    <x v="2"/>
    <x v="8"/>
  </r>
  <r>
    <n v="4518319821"/>
    <n v="2899945"/>
    <s v="CENTIME TCM"/>
    <n v="480"/>
    <n v="1307"/>
    <n v="627360"/>
    <x v="108"/>
    <d v="2022-11-14T00:00:00"/>
    <n v="0"/>
    <x v="3"/>
    <m/>
    <x v="0"/>
    <x v="0"/>
    <x v="2"/>
    <x v="8"/>
  </r>
  <r>
    <n v="4518306092"/>
    <n v="2899945"/>
    <s v="CENTIME TCM"/>
    <n v="144"/>
    <n v="1268"/>
    <n v="182592"/>
    <x v="93"/>
    <d v="2022-11-21T00:00:00"/>
    <n v="0"/>
    <x v="3"/>
    <m/>
    <x v="0"/>
    <x v="0"/>
    <x v="2"/>
    <x v="8"/>
  </r>
  <r>
    <n v="4518326704"/>
    <n v="2899944"/>
    <s v="CENTIME TCM"/>
    <n v="96"/>
    <n v="599"/>
    <n v="57504"/>
    <x v="93"/>
    <d v="2022-11-21T00:00:00"/>
    <n v="0"/>
    <x v="3"/>
    <m/>
    <x v="0"/>
    <x v="0"/>
    <x v="2"/>
    <x v="8"/>
  </r>
  <r>
    <n v="4518320608"/>
    <n v="2899944"/>
    <s v="CENTIME TCM"/>
    <n v="432"/>
    <n v="801"/>
    <n v="346032"/>
    <x v="110"/>
    <d v="2022-11-28T00:00:00"/>
    <n v="0"/>
    <x v="3"/>
    <m/>
    <x v="0"/>
    <x v="0"/>
    <x v="2"/>
    <x v="8"/>
  </r>
  <r>
    <n v="4518319945"/>
    <n v="2899945"/>
    <s v="CENTIME TCM"/>
    <n v="96"/>
    <n v="1313"/>
    <n v="126048"/>
    <x v="110"/>
    <d v="2022-11-28T00:00:00"/>
    <n v="0"/>
    <x v="3"/>
    <m/>
    <x v="0"/>
    <x v="0"/>
    <x v="2"/>
    <x v="8"/>
  </r>
  <r>
    <n v="4518328582"/>
    <n v="2899944"/>
    <s v="CENTIME TCM"/>
    <n v="48"/>
    <n v="714"/>
    <n v="34272"/>
    <x v="110"/>
    <d v="2022-11-28T00:00:00"/>
    <n v="0"/>
    <x v="3"/>
    <m/>
    <x v="0"/>
    <x v="0"/>
    <x v="2"/>
    <x v="8"/>
  </r>
  <r>
    <n v="4518319668"/>
    <n v="2899944"/>
    <s v="CENTIME TCM"/>
    <n v="336"/>
    <n v="1122"/>
    <n v="376992"/>
    <x v="73"/>
    <d v="2022-12-05T00:00:00"/>
    <n v="0"/>
    <x v="3"/>
    <m/>
    <x v="0"/>
    <x v="0"/>
    <x v="2"/>
    <x v="4"/>
  </r>
  <r>
    <n v="4518326183"/>
    <n v="2899944"/>
    <s v="CENTIME TCM"/>
    <n v="48"/>
    <n v="1077"/>
    <n v="51696"/>
    <x v="73"/>
    <d v="2022-12-05T00:00:00"/>
    <n v="0"/>
    <x v="3"/>
    <m/>
    <x v="0"/>
    <x v="0"/>
    <x v="2"/>
    <x v="4"/>
  </r>
  <r>
    <n v="4518328823"/>
    <n v="4228041"/>
    <s v="CENTIME TCM"/>
    <n v="60"/>
    <n v="1230"/>
    <n v="73800"/>
    <x v="73"/>
    <d v="2022-12-05T00:00:00"/>
    <n v="0"/>
    <x v="3"/>
    <m/>
    <x v="0"/>
    <x v="0"/>
    <x v="2"/>
    <x v="4"/>
  </r>
  <r>
    <n v="4518322695"/>
    <n v="2899944"/>
    <s v="CENTIME TCM"/>
    <n v="192"/>
    <n v="442"/>
    <n v="84864"/>
    <x v="94"/>
    <d v="2022-12-12T00:00:00"/>
    <n v="0"/>
    <x v="3"/>
    <m/>
    <x v="0"/>
    <x v="0"/>
    <x v="2"/>
    <x v="4"/>
  </r>
  <r>
    <n v="4518319874"/>
    <n v="4228041"/>
    <s v="CENTIME TCM"/>
    <n v="60"/>
    <n v="353"/>
    <n v="21180"/>
    <x v="94"/>
    <d v="2022-12-12T00:00:00"/>
    <n v="0"/>
    <x v="3"/>
    <m/>
    <x v="0"/>
    <x v="0"/>
    <x v="2"/>
    <x v="4"/>
  </r>
  <r>
    <n v="4518322389"/>
    <n v="2899944"/>
    <s v="CENTIME TCM"/>
    <n v="144"/>
    <n v="440"/>
    <n v="63360"/>
    <x v="94"/>
    <d v="2022-12-12T00:00:00"/>
    <n v="0"/>
    <x v="3"/>
    <m/>
    <x v="0"/>
    <x v="0"/>
    <x v="2"/>
    <x v="4"/>
  </r>
  <r>
    <n v="4518319147"/>
    <n v="4228041"/>
    <s v="CENTIME TCM"/>
    <n v="1170"/>
    <n v="430"/>
    <n v="503100"/>
    <x v="98"/>
    <d v="2022-12-19T00:00:00"/>
    <n v="0"/>
    <x v="3"/>
    <m/>
    <x v="0"/>
    <x v="0"/>
    <x v="2"/>
    <x v="4"/>
  </r>
  <r>
    <n v="4518322099"/>
    <n v="2899944"/>
    <s v="CENTIME TCM"/>
    <n v="576"/>
    <n v="1180"/>
    <n v="679680"/>
    <x v="98"/>
    <d v="2022-12-19T00:00:00"/>
    <n v="0"/>
    <x v="3"/>
    <m/>
    <x v="0"/>
    <x v="0"/>
    <x v="2"/>
    <x v="4"/>
  </r>
  <r>
    <n v="4518337105"/>
    <n v="2899945"/>
    <s v="CENTIME TCM"/>
    <n v="144"/>
    <n v="869"/>
    <n v="125136"/>
    <x v="98"/>
    <d v="2022-12-19T00:00:00"/>
    <n v="0"/>
    <x v="3"/>
    <m/>
    <x v="0"/>
    <x v="0"/>
    <x v="2"/>
    <x v="4"/>
  </r>
  <r>
    <n v="4518309860"/>
    <n v="2899945"/>
    <s v="CENTIME TCM"/>
    <n v="48"/>
    <n v="1393"/>
    <n v="66864"/>
    <x v="98"/>
    <d v="2022-12-19T00:00:00"/>
    <n v="0"/>
    <x v="3"/>
    <m/>
    <x v="0"/>
    <x v="0"/>
    <x v="2"/>
    <x v="4"/>
  </r>
  <r>
    <n v="4518312835"/>
    <n v="4228041"/>
    <s v="CENTIME TCM"/>
    <n v="90"/>
    <n v="769"/>
    <n v="69210"/>
    <x v="98"/>
    <d v="2022-12-19T00:00:00"/>
    <n v="0"/>
    <x v="3"/>
    <m/>
    <x v="0"/>
    <x v="0"/>
    <x v="2"/>
    <x v="4"/>
  </r>
  <r>
    <n v="4518332221"/>
    <n v="2899944"/>
    <s v="CENTIME TCM"/>
    <n v="96"/>
    <n v="892"/>
    <n v="85632"/>
    <x v="98"/>
    <d v="2022-12-19T00:00:00"/>
    <n v="0"/>
    <x v="3"/>
    <m/>
    <x v="0"/>
    <x v="0"/>
    <x v="2"/>
    <x v="4"/>
  </r>
  <r>
    <n v="4518309746"/>
    <n v="4228041"/>
    <s v="CENTIME TCM"/>
    <n v="1410"/>
    <n v="1308"/>
    <n v="1844280"/>
    <x v="133"/>
    <d v="2022-12-26T00:00:00"/>
    <n v="0"/>
    <x v="3"/>
    <m/>
    <x v="0"/>
    <x v="0"/>
    <x v="2"/>
    <x v="4"/>
  </r>
  <r>
    <n v="4518322605"/>
    <n v="2899944"/>
    <s v="CENTIME TCM"/>
    <n v="960"/>
    <n v="1106"/>
    <n v="1061760"/>
    <x v="133"/>
    <d v="2022-12-26T00:00:00"/>
    <n v="0"/>
    <x v="3"/>
    <m/>
    <x v="0"/>
    <x v="0"/>
    <x v="2"/>
    <x v="4"/>
  </r>
  <r>
    <n v="4518331444"/>
    <n v="2899945"/>
    <s v="CENTIME TCM"/>
    <n v="240"/>
    <n v="929"/>
    <n v="222960"/>
    <x v="133"/>
    <d v="2022-12-26T00:00:00"/>
    <n v="0"/>
    <x v="3"/>
    <m/>
    <x v="0"/>
    <x v="0"/>
    <x v="2"/>
    <x v="4"/>
  </r>
  <r>
    <n v="4518310212"/>
    <n v="2899945"/>
    <s v="CENTIME TCM"/>
    <n v="48"/>
    <n v="1433"/>
    <n v="68784"/>
    <x v="133"/>
    <d v="2022-12-26T00:00:00"/>
    <n v="0"/>
    <x v="3"/>
    <m/>
    <x v="0"/>
    <x v="0"/>
    <x v="2"/>
    <x v="4"/>
  </r>
  <r>
    <n v="4518317959"/>
    <n v="4228041"/>
    <s v="CENTIME TCM"/>
    <n v="210"/>
    <n v="1053"/>
    <n v="221130"/>
    <x v="133"/>
    <d v="2022-12-26T00:00:00"/>
    <n v="0"/>
    <x v="3"/>
    <m/>
    <x v="0"/>
    <x v="0"/>
    <x v="2"/>
    <x v="4"/>
  </r>
  <r>
    <n v="4518323621"/>
    <n v="2899944"/>
    <s v="CENTIME TCM"/>
    <n v="336"/>
    <n v="1490"/>
    <n v="500640"/>
    <x v="133"/>
    <d v="2022-12-26T00:00:00"/>
    <n v="0"/>
    <x v="3"/>
    <m/>
    <x v="0"/>
    <x v="0"/>
    <x v="2"/>
    <x v="4"/>
  </r>
  <r>
    <n v="4518313416"/>
    <n v="2899945"/>
    <s v="CENTIME TCM"/>
    <n v="48"/>
    <n v="1049"/>
    <n v="50352"/>
    <x v="137"/>
    <d v="2022-12-29T00:00:00"/>
    <n v="0"/>
    <x v="3"/>
    <m/>
    <x v="0"/>
    <x v="0"/>
    <x v="2"/>
    <x v="4"/>
  </r>
  <r>
    <n v="4518318168"/>
    <n v="4228041"/>
    <s v="CENTIME TCM"/>
    <n v="90"/>
    <n v="557"/>
    <n v="50130"/>
    <x v="137"/>
    <d v="2022-12-29T00:00:00"/>
    <n v="0"/>
    <x v="3"/>
    <m/>
    <x v="0"/>
    <x v="0"/>
    <x v="2"/>
    <x v="4"/>
  </r>
  <r>
    <n v="4518318675"/>
    <n v="2899944"/>
    <s v="CENTIME TCM"/>
    <n v="144"/>
    <n v="409"/>
    <n v="58896"/>
    <x v="137"/>
    <d v="2022-12-29T00:00:00"/>
    <n v="0"/>
    <x v="3"/>
    <m/>
    <x v="0"/>
    <x v="0"/>
    <x v="2"/>
    <x v="4"/>
  </r>
  <r>
    <n v="4518288655"/>
    <n v="2899944"/>
    <s v="CENTIME TCM"/>
    <n v="1056"/>
    <n v="1233"/>
    <n v="1302048"/>
    <x v="138"/>
    <d v="2023-01-02T00:00:00"/>
    <n v="0"/>
    <x v="3"/>
    <m/>
    <x v="0"/>
    <x v="2"/>
    <x v="1"/>
    <x v="5"/>
  </r>
  <r>
    <n v="4518302770"/>
    <n v="2903183"/>
    <s v="CENTIME TCM"/>
    <n v="220"/>
    <n v="444"/>
    <n v="97680"/>
    <x v="138"/>
    <d v="2023-01-02T00:00:00"/>
    <n v="0"/>
    <x v="3"/>
    <m/>
    <x v="0"/>
    <x v="2"/>
    <x v="1"/>
    <x v="5"/>
  </r>
  <r>
    <n v="4518309421"/>
    <n v="4228041"/>
    <s v="CENTIME TCM"/>
    <n v="1710"/>
    <n v="789"/>
    <n v="1349190"/>
    <x v="138"/>
    <d v="2023-01-02T00:00:00"/>
    <n v="0"/>
    <x v="3"/>
    <m/>
    <x v="0"/>
    <x v="2"/>
    <x v="1"/>
    <x v="5"/>
  </r>
  <r>
    <n v="4518323200"/>
    <n v="2899945"/>
    <s v="CENTIME TCM"/>
    <n v="432"/>
    <n v="1360"/>
    <n v="587520"/>
    <x v="138"/>
    <d v="2023-01-02T00:00:00"/>
    <n v="0"/>
    <x v="3"/>
    <m/>
    <x v="0"/>
    <x v="2"/>
    <x v="1"/>
    <x v="5"/>
  </r>
  <r>
    <n v="4518302250"/>
    <n v="4228041"/>
    <s v="CENTIME TCM"/>
    <n v="4200"/>
    <n v="730"/>
    <n v="3066000"/>
    <x v="136"/>
    <d v="2023-01-09T00:00:00"/>
    <n v="0"/>
    <x v="3"/>
    <m/>
    <x v="0"/>
    <x v="2"/>
    <x v="1"/>
    <x v="5"/>
  </r>
  <r>
    <n v="4518314905"/>
    <n v="2903183"/>
    <s v="CENTIME TCM"/>
    <n v="680"/>
    <n v="715"/>
    <n v="486200"/>
    <x v="136"/>
    <d v="2023-01-09T00:00:00"/>
    <n v="0"/>
    <x v="3"/>
    <m/>
    <x v="0"/>
    <x v="2"/>
    <x v="1"/>
    <x v="5"/>
  </r>
  <r>
    <n v="4518322636"/>
    <n v="2899944"/>
    <s v="CENTIME TCM"/>
    <n v="2544"/>
    <n v="447"/>
    <n v="1137168"/>
    <x v="136"/>
    <d v="2023-01-09T00:00:00"/>
    <n v="0"/>
    <x v="3"/>
    <m/>
    <x v="0"/>
    <x v="2"/>
    <x v="1"/>
    <x v="5"/>
  </r>
  <r>
    <n v="4518338927"/>
    <n v="2899945"/>
    <s v="CENTIME TCM"/>
    <n v="864"/>
    <n v="1056"/>
    <n v="912384"/>
    <x v="136"/>
    <d v="2023-01-09T00:00:00"/>
    <n v="0"/>
    <x v="3"/>
    <m/>
    <x v="0"/>
    <x v="2"/>
    <x v="1"/>
    <x v="5"/>
  </r>
  <r>
    <n v="4518307916"/>
    <n v="4228041"/>
    <s v="CENTIME TCM"/>
    <n v="150"/>
    <n v="733"/>
    <n v="109950"/>
    <x v="136"/>
    <d v="2023-01-09T00:00:00"/>
    <n v="0"/>
    <x v="3"/>
    <m/>
    <x v="0"/>
    <x v="2"/>
    <x v="1"/>
    <x v="5"/>
  </r>
  <r>
    <n v="4518319107"/>
    <n v="2899944"/>
    <s v="CENTIME TCM"/>
    <n v="192"/>
    <n v="1424"/>
    <n v="273408"/>
    <x v="136"/>
    <d v="2023-01-09T00:00:00"/>
    <n v="0"/>
    <x v="3"/>
    <m/>
    <x v="0"/>
    <x v="2"/>
    <x v="1"/>
    <x v="5"/>
  </r>
  <r>
    <n v="4518307236"/>
    <n v="4228041"/>
    <s v="CENTIME TCM"/>
    <n v="1890"/>
    <n v="1325"/>
    <n v="2504250"/>
    <x v="116"/>
    <d v="2023-01-16T00:00:00"/>
    <n v="0"/>
    <x v="3"/>
    <m/>
    <x v="0"/>
    <x v="2"/>
    <x v="1"/>
    <x v="5"/>
  </r>
  <r>
    <n v="4518315303"/>
    <n v="2899944"/>
    <s v="CENTIME TCM"/>
    <n v="4080"/>
    <n v="885"/>
    <n v="3610800"/>
    <x v="116"/>
    <d v="2023-01-16T00:00:00"/>
    <n v="0"/>
    <x v="3"/>
    <m/>
    <x v="0"/>
    <x v="2"/>
    <x v="1"/>
    <x v="5"/>
  </r>
  <r>
    <n v="4518322845"/>
    <n v="2903183"/>
    <s v="CENTIME TCM"/>
    <n v="1060"/>
    <n v="819"/>
    <n v="868140"/>
    <x v="116"/>
    <d v="2023-01-16T00:00:00"/>
    <n v="0"/>
    <x v="3"/>
    <m/>
    <x v="0"/>
    <x v="2"/>
    <x v="1"/>
    <x v="5"/>
  </r>
  <r>
    <n v="4518335811"/>
    <n v="2899945"/>
    <s v="CENTIME TCM"/>
    <n v="1488"/>
    <n v="1059"/>
    <n v="1575792"/>
    <x v="116"/>
    <d v="2023-01-16T00:00:00"/>
    <n v="0"/>
    <x v="3"/>
    <m/>
    <x v="0"/>
    <x v="2"/>
    <x v="1"/>
    <x v="5"/>
  </r>
  <r>
    <n v="4518304946"/>
    <n v="2899945"/>
    <s v="CENTIME TCM"/>
    <n v="48"/>
    <n v="1256"/>
    <n v="60288"/>
    <x v="116"/>
    <d v="2023-01-16T00:00:00"/>
    <n v="0"/>
    <x v="3"/>
    <m/>
    <x v="0"/>
    <x v="2"/>
    <x v="1"/>
    <x v="5"/>
  </r>
  <r>
    <n v="4518312274"/>
    <n v="4228041"/>
    <s v="CENTIME TCM"/>
    <n v="150"/>
    <n v="973"/>
    <n v="145950"/>
    <x v="116"/>
    <d v="2023-01-16T00:00:00"/>
    <n v="0"/>
    <x v="3"/>
    <m/>
    <x v="0"/>
    <x v="2"/>
    <x v="1"/>
    <x v="5"/>
  </r>
  <r>
    <n v="4518315626"/>
    <n v="2899944"/>
    <s v="CENTIME TCM"/>
    <n v="192"/>
    <n v="1151"/>
    <n v="220992"/>
    <x v="116"/>
    <d v="2023-01-16T00:00:00"/>
    <n v="0"/>
    <x v="3"/>
    <m/>
    <x v="0"/>
    <x v="2"/>
    <x v="1"/>
    <x v="5"/>
  </r>
  <r>
    <n v="4518316343"/>
    <n v="2899944"/>
    <s v="CENTIME TCM"/>
    <n v="384"/>
    <n v="721"/>
    <n v="276864"/>
    <x v="135"/>
    <d v="2023-01-19T00:00:00"/>
    <n v="0"/>
    <x v="3"/>
    <m/>
    <x v="0"/>
    <x v="2"/>
    <x v="1"/>
    <x v="5"/>
  </r>
  <r>
    <n v="4518322190"/>
    <n v="2899945"/>
    <s v="CENTIME TCM"/>
    <n v="48"/>
    <n v="632"/>
    <n v="30336"/>
    <x v="135"/>
    <d v="2023-01-19T00:00:00"/>
    <n v="0"/>
    <x v="3"/>
    <m/>
    <x v="0"/>
    <x v="2"/>
    <x v="1"/>
    <x v="5"/>
  </r>
  <r>
    <n v="4518322637"/>
    <n v="4228041"/>
    <s v="CENTIME TCM"/>
    <n v="330"/>
    <n v="773"/>
    <n v="255090"/>
    <x v="135"/>
    <d v="2023-01-19T00:00:00"/>
    <n v="0"/>
    <x v="3"/>
    <m/>
    <x v="0"/>
    <x v="2"/>
    <x v="1"/>
    <x v="5"/>
  </r>
  <r>
    <n v="4518315786"/>
    <n v="2899944"/>
    <s v="CENTIME TCM"/>
    <n v="1392"/>
    <n v="974"/>
    <n v="1355808"/>
    <x v="139"/>
    <d v="2023-02-06T00:00:00"/>
    <n v="0"/>
    <x v="3"/>
    <m/>
    <x v="0"/>
    <x v="2"/>
    <x v="1"/>
    <x v="6"/>
  </r>
  <r>
    <n v="4518319602"/>
    <n v="2903183"/>
    <s v="CENTIME TCM"/>
    <n v="340"/>
    <n v="315"/>
    <n v="107100"/>
    <x v="139"/>
    <d v="2023-02-06T00:00:00"/>
    <n v="0"/>
    <x v="3"/>
    <m/>
    <x v="0"/>
    <x v="2"/>
    <x v="1"/>
    <x v="6"/>
  </r>
  <r>
    <n v="4518333174"/>
    <n v="4228041"/>
    <s v="CENTIME TCM"/>
    <n v="1500"/>
    <n v="1308"/>
    <n v="1962000"/>
    <x v="139"/>
    <d v="2023-02-06T00:00:00"/>
    <n v="0"/>
    <x v="3"/>
    <m/>
    <x v="0"/>
    <x v="2"/>
    <x v="1"/>
    <x v="6"/>
  </r>
  <r>
    <n v="4518339164"/>
    <n v="2899945"/>
    <s v="CENTIME TCM"/>
    <n v="528"/>
    <n v="883"/>
    <n v="466224"/>
    <x v="139"/>
    <d v="2023-02-06T00:00:00"/>
    <n v="0"/>
    <x v="3"/>
    <m/>
    <x v="0"/>
    <x v="2"/>
    <x v="1"/>
    <x v="6"/>
  </r>
  <r>
    <n v="4518313382"/>
    <n v="4228041"/>
    <s v="CENTIME TCM"/>
    <n v="270"/>
    <n v="676"/>
    <n v="182520"/>
    <x v="139"/>
    <d v="2023-02-06T00:00:00"/>
    <n v="0"/>
    <x v="3"/>
    <m/>
    <x v="0"/>
    <x v="2"/>
    <x v="1"/>
    <x v="6"/>
  </r>
  <r>
    <n v="4518313538"/>
    <n v="2899945"/>
    <s v="CENTIME TCM"/>
    <n v="48"/>
    <n v="1255"/>
    <n v="60240"/>
    <x v="139"/>
    <d v="2023-02-06T00:00:00"/>
    <n v="0"/>
    <x v="3"/>
    <m/>
    <x v="0"/>
    <x v="2"/>
    <x v="1"/>
    <x v="6"/>
  </r>
  <r>
    <n v="4518317573"/>
    <n v="2899944"/>
    <s v="CENTIME TCM"/>
    <n v="288"/>
    <n v="616"/>
    <n v="177408"/>
    <x v="139"/>
    <d v="2023-02-06T00:00:00"/>
    <n v="0"/>
    <x v="3"/>
    <m/>
    <x v="0"/>
    <x v="2"/>
    <x v="1"/>
    <x v="6"/>
  </r>
  <r>
    <n v="4518311411"/>
    <n v="4228041"/>
    <s v="CENTIME TCM"/>
    <n v="1950"/>
    <n v="644"/>
    <n v="1255800"/>
    <x v="140"/>
    <d v="2023-02-13T00:00:00"/>
    <n v="0"/>
    <x v="3"/>
    <m/>
    <x v="0"/>
    <x v="2"/>
    <x v="1"/>
    <x v="6"/>
  </r>
  <r>
    <n v="4518318379"/>
    <n v="2903183"/>
    <s v="CENTIME TCM"/>
    <n v="420"/>
    <n v="451"/>
    <n v="189420"/>
    <x v="140"/>
    <d v="2023-02-13T00:00:00"/>
    <n v="0"/>
    <x v="3"/>
    <m/>
    <x v="0"/>
    <x v="2"/>
    <x v="1"/>
    <x v="6"/>
  </r>
  <r>
    <n v="4518322933"/>
    <n v="2899944"/>
    <s v="CENTIME TCM"/>
    <n v="1632"/>
    <n v="391"/>
    <n v="638112"/>
    <x v="140"/>
    <d v="2023-02-13T00:00:00"/>
    <n v="0"/>
    <x v="3"/>
    <m/>
    <x v="0"/>
    <x v="2"/>
    <x v="1"/>
    <x v="6"/>
  </r>
  <r>
    <n v="4518336799"/>
    <n v="2899945"/>
    <s v="CENTIME TCM"/>
    <n v="528"/>
    <n v="425"/>
    <n v="224400"/>
    <x v="140"/>
    <d v="2023-02-13T00:00:00"/>
    <n v="0"/>
    <x v="3"/>
    <m/>
    <x v="0"/>
    <x v="2"/>
    <x v="1"/>
    <x v="6"/>
  </r>
  <r>
    <n v="4518307776"/>
    <n v="4228041"/>
    <s v="CENTIME TCM"/>
    <n v="2910"/>
    <n v="444"/>
    <n v="1292040"/>
    <x v="141"/>
    <d v="2023-02-20T00:00:00"/>
    <n v="0"/>
    <x v="3"/>
    <m/>
    <x v="0"/>
    <x v="2"/>
    <x v="1"/>
    <x v="6"/>
  </r>
  <r>
    <n v="4518315871"/>
    <n v="2899944"/>
    <s v="CENTIME TCM"/>
    <n v="2544"/>
    <n v="1259"/>
    <n v="3202896"/>
    <x v="141"/>
    <d v="2023-02-20T00:00:00"/>
    <n v="0"/>
    <x v="3"/>
    <m/>
    <x v="0"/>
    <x v="2"/>
    <x v="1"/>
    <x v="6"/>
  </r>
  <r>
    <n v="4518318827"/>
    <n v="2903183"/>
    <s v="CENTIME TCM"/>
    <n v="700"/>
    <n v="1339"/>
    <n v="937300"/>
    <x v="141"/>
    <d v="2023-02-20T00:00:00"/>
    <n v="0"/>
    <x v="3"/>
    <m/>
    <x v="0"/>
    <x v="2"/>
    <x v="1"/>
    <x v="6"/>
  </r>
  <r>
    <n v="4518335101"/>
    <n v="2899945"/>
    <s v="CENTIME TCM"/>
    <n v="960"/>
    <n v="757"/>
    <n v="726720"/>
    <x v="141"/>
    <d v="2023-02-20T00:00:00"/>
    <n v="0"/>
    <x v="3"/>
    <m/>
    <x v="0"/>
    <x v="2"/>
    <x v="1"/>
    <x v="6"/>
  </r>
  <r>
    <n v="4518249539"/>
    <n v="2899945"/>
    <s v="CENTIME TCM"/>
    <n v="96"/>
    <n v="459"/>
    <n v="44064"/>
    <x v="141"/>
    <d v="2023-02-20T00:00:00"/>
    <n v="0"/>
    <x v="3"/>
    <m/>
    <x v="0"/>
    <x v="2"/>
    <x v="1"/>
    <x v="6"/>
  </r>
  <r>
    <n v="4518294940"/>
    <n v="4228041"/>
    <s v="CENTIME TCM"/>
    <n v="300"/>
    <n v="862"/>
    <n v="258600"/>
    <x v="141"/>
    <d v="2023-02-20T00:00:00"/>
    <n v="0"/>
    <x v="3"/>
    <m/>
    <x v="0"/>
    <x v="2"/>
    <x v="1"/>
    <x v="6"/>
  </r>
  <r>
    <n v="4518306721"/>
    <n v="2899944"/>
    <s v="CENTIME TCM"/>
    <n v="384"/>
    <n v="410"/>
    <n v="157440"/>
    <x v="141"/>
    <d v="2023-02-20T00:00:00"/>
    <n v="0"/>
    <x v="3"/>
    <m/>
    <x v="0"/>
    <x v="2"/>
    <x v="1"/>
    <x v="6"/>
  </r>
  <r>
    <n v="4518318616"/>
    <n v="4228041"/>
    <s v="CENTIME TCM"/>
    <n v="150"/>
    <n v="738"/>
    <n v="110700"/>
    <x v="142"/>
    <d v="2023-02-27T00:00:00"/>
    <n v="0"/>
    <x v="3"/>
    <m/>
    <x v="0"/>
    <x v="2"/>
    <x v="1"/>
    <x v="6"/>
  </r>
  <r>
    <n v="4518333061"/>
    <n v="2899945"/>
    <s v="CENTIME TCM"/>
    <n v="192"/>
    <n v="1007"/>
    <n v="193344"/>
    <x v="142"/>
    <d v="2023-02-27T00:00:00"/>
    <n v="0"/>
    <x v="3"/>
    <m/>
    <x v="0"/>
    <x v="2"/>
    <x v="1"/>
    <x v="6"/>
  </r>
  <r>
    <n v="4518306912"/>
    <n v="4451121"/>
    <s v="CENTIME TCM"/>
    <n v="115"/>
    <n v="763"/>
    <n v="87745"/>
    <x v="142"/>
    <d v="2023-02-27T00:00:00"/>
    <n v="0"/>
    <x v="3"/>
    <m/>
    <x v="0"/>
    <x v="2"/>
    <x v="1"/>
    <x v="6"/>
  </r>
  <r>
    <n v="4518312402"/>
    <n v="2899944"/>
    <s v="CENTIME TCM"/>
    <n v="960"/>
    <n v="1189"/>
    <n v="1141440"/>
    <x v="142"/>
    <d v="2023-02-27T00:00:00"/>
    <n v="0"/>
    <x v="3"/>
    <m/>
    <x v="0"/>
    <x v="2"/>
    <x v="1"/>
    <x v="6"/>
  </r>
  <r>
    <n v="4518315872"/>
    <n v="2899945"/>
    <s v="CENTIME TCM"/>
    <n v="96"/>
    <n v="447"/>
    <n v="42912"/>
    <x v="142"/>
    <d v="2023-02-27T00:00:00"/>
    <n v="0"/>
    <x v="3"/>
    <m/>
    <x v="0"/>
    <x v="2"/>
    <x v="1"/>
    <x v="6"/>
  </r>
  <r>
    <n v="4518320377"/>
    <n v="4228041"/>
    <s v="CENTIME TCM"/>
    <n v="330"/>
    <n v="1480"/>
    <n v="488400"/>
    <x v="142"/>
    <d v="2023-02-27T00:00:00"/>
    <n v="0"/>
    <x v="3"/>
    <m/>
    <x v="0"/>
    <x v="2"/>
    <x v="1"/>
    <x v="6"/>
  </r>
  <r>
    <n v="4518302376"/>
    <n v="4451134"/>
    <s v="CENTIME TCM"/>
    <n v="44"/>
    <n v="1172"/>
    <n v="51568"/>
    <x v="143"/>
    <d v="2023-03-06T00:00:00"/>
    <n v="0"/>
    <x v="3"/>
    <m/>
    <x v="0"/>
    <x v="2"/>
    <x v="1"/>
    <x v="3"/>
  </r>
  <r>
    <n v="4518267849"/>
    <n v="2899945"/>
    <s v="CENTIME TCM"/>
    <n v="1344"/>
    <n v="1017"/>
    <n v="1366848"/>
    <x v="143"/>
    <d v="2023-03-06T00:00:00"/>
    <n v="0"/>
    <x v="3"/>
    <m/>
    <x v="0"/>
    <x v="2"/>
    <x v="1"/>
    <x v="3"/>
  </r>
  <r>
    <n v="4518314281"/>
    <n v="2899944"/>
    <s v="CENTIME TCM"/>
    <n v="3072"/>
    <n v="983"/>
    <n v="3019776"/>
    <x v="143"/>
    <d v="2023-03-06T00:00:00"/>
    <n v="0"/>
    <x v="3"/>
    <m/>
    <x v="0"/>
    <x v="2"/>
    <x v="1"/>
    <x v="3"/>
  </r>
  <r>
    <n v="4518317396"/>
    <n v="2903183"/>
    <s v="CENTIME TCM"/>
    <n v="740"/>
    <n v="1075"/>
    <n v="795500"/>
    <x v="143"/>
    <d v="2023-03-06T00:00:00"/>
    <n v="0"/>
    <x v="3"/>
    <m/>
    <x v="0"/>
    <x v="2"/>
    <x v="1"/>
    <x v="3"/>
  </r>
  <r>
    <n v="4518318736"/>
    <n v="4228041"/>
    <s v="CENTIME TCM"/>
    <n v="3180"/>
    <n v="1020"/>
    <n v="3243600"/>
    <x v="143"/>
    <d v="2023-03-06T00:00:00"/>
    <n v="0"/>
    <x v="3"/>
    <m/>
    <x v="0"/>
    <x v="2"/>
    <x v="1"/>
    <x v="3"/>
  </r>
  <r>
    <n v="4518305453"/>
    <n v="4228041"/>
    <s v="CENTIME TCM"/>
    <n v="390"/>
    <n v="641"/>
    <n v="249990"/>
    <x v="143"/>
    <d v="2023-03-06T00:00:00"/>
    <n v="0"/>
    <x v="3"/>
    <m/>
    <x v="0"/>
    <x v="2"/>
    <x v="1"/>
    <x v="3"/>
  </r>
  <r>
    <n v="4518317491"/>
    <n v="2899945"/>
    <s v="CENTIME TCM"/>
    <n v="96"/>
    <n v="1225"/>
    <n v="117600"/>
    <x v="143"/>
    <d v="2023-03-06T00:00:00"/>
    <n v="0"/>
    <x v="3"/>
    <m/>
    <x v="0"/>
    <x v="2"/>
    <x v="1"/>
    <x v="3"/>
  </r>
  <r>
    <n v="4518320548"/>
    <n v="2899944"/>
    <s v="CENTIME TCM"/>
    <n v="1344"/>
    <n v="411"/>
    <n v="552384"/>
    <x v="143"/>
    <d v="2023-03-06T00:00:00"/>
    <n v="0"/>
    <x v="3"/>
    <m/>
    <x v="0"/>
    <x v="2"/>
    <x v="1"/>
    <x v="3"/>
  </r>
  <r>
    <n v="4518322069"/>
    <n v="4451121"/>
    <s v="CENTIME TCM"/>
    <n v="350"/>
    <n v="591"/>
    <n v="206850"/>
    <x v="143"/>
    <d v="2023-03-06T00:00:00"/>
    <n v="0"/>
    <x v="3"/>
    <m/>
    <x v="0"/>
    <x v="2"/>
    <x v="1"/>
    <x v="3"/>
  </r>
  <r>
    <n v="4518317301"/>
    <n v="4451134"/>
    <s v="CENTIME TCM"/>
    <n v="284"/>
    <n v="938"/>
    <n v="266392"/>
    <x v="144"/>
    <d v="2023-03-13T00:00:00"/>
    <n v="0"/>
    <x v="3"/>
    <m/>
    <x v="0"/>
    <x v="2"/>
    <x v="1"/>
    <x v="3"/>
  </r>
  <r>
    <n v="4518328198"/>
    <n v="4451121"/>
    <s v="CENTIME TCM"/>
    <n v="435"/>
    <n v="602"/>
    <n v="261870"/>
    <x v="144"/>
    <d v="2023-03-13T00:00:00"/>
    <n v="0"/>
    <x v="3"/>
    <m/>
    <x v="0"/>
    <x v="2"/>
    <x v="1"/>
    <x v="3"/>
  </r>
  <r>
    <n v="4518308496"/>
    <n v="4228041"/>
    <s v="CENTIME TCM"/>
    <n v="3480"/>
    <n v="967"/>
    <n v="3365160"/>
    <x v="144"/>
    <d v="2023-03-13T00:00:00"/>
    <n v="0"/>
    <x v="3"/>
    <m/>
    <x v="0"/>
    <x v="2"/>
    <x v="1"/>
    <x v="3"/>
  </r>
  <r>
    <n v="4518309158"/>
    <n v="2899944"/>
    <s v="CENTIME TCM"/>
    <n v="2016"/>
    <n v="1097"/>
    <n v="2211552"/>
    <x v="144"/>
    <d v="2023-03-13T00:00:00"/>
    <n v="0"/>
    <x v="3"/>
    <m/>
    <x v="0"/>
    <x v="2"/>
    <x v="1"/>
    <x v="3"/>
  </r>
  <r>
    <n v="4518311940"/>
    <n v="2903183"/>
    <s v="CENTIME TCM"/>
    <n v="760"/>
    <n v="1237"/>
    <n v="940120"/>
    <x v="144"/>
    <d v="2023-03-13T00:00:00"/>
    <n v="0"/>
    <x v="3"/>
    <m/>
    <x v="0"/>
    <x v="2"/>
    <x v="1"/>
    <x v="3"/>
  </r>
  <r>
    <n v="4518339045"/>
    <n v="2899945"/>
    <s v="CENTIME TCM"/>
    <n v="1296"/>
    <n v="1045"/>
    <n v="1354320"/>
    <x v="144"/>
    <d v="2023-03-13T00:00:00"/>
    <n v="0"/>
    <x v="3"/>
    <m/>
    <x v="0"/>
    <x v="2"/>
    <x v="1"/>
    <x v="3"/>
  </r>
  <r>
    <n v="4518271149"/>
    <n v="4451121"/>
    <s v="CENTIME TCM"/>
    <n v="1280"/>
    <n v="1195"/>
    <n v="1529600"/>
    <x v="145"/>
    <d v="2023-03-20T00:00:00"/>
    <n v="0"/>
    <x v="3"/>
    <m/>
    <x v="0"/>
    <x v="2"/>
    <x v="1"/>
    <x v="3"/>
  </r>
  <r>
    <n v="4518313444"/>
    <n v="4451134"/>
    <s v="CENTIME TCM"/>
    <n v="360"/>
    <n v="796"/>
    <n v="286560"/>
    <x v="145"/>
    <d v="2023-03-20T00:00:00"/>
    <n v="0"/>
    <x v="3"/>
    <m/>
    <x v="0"/>
    <x v="2"/>
    <x v="1"/>
    <x v="3"/>
  </r>
  <r>
    <n v="4518301267"/>
    <n v="2899944"/>
    <s v="CENTIME TCM"/>
    <n v="2880"/>
    <n v="488"/>
    <n v="1405440"/>
    <x v="145"/>
    <d v="2023-03-20T00:00:00"/>
    <n v="0"/>
    <x v="3"/>
    <m/>
    <x v="0"/>
    <x v="2"/>
    <x v="1"/>
    <x v="3"/>
  </r>
  <r>
    <n v="4518306879"/>
    <n v="4228041"/>
    <s v="CENTIME TCM"/>
    <n v="4440"/>
    <n v="923"/>
    <n v="4098120"/>
    <x v="145"/>
    <d v="2023-03-20T00:00:00"/>
    <n v="0"/>
    <x v="3"/>
    <m/>
    <x v="0"/>
    <x v="2"/>
    <x v="1"/>
    <x v="3"/>
  </r>
  <r>
    <n v="4518316219"/>
    <n v="2903183"/>
    <s v="CENTIME TCM"/>
    <n v="860"/>
    <n v="713"/>
    <n v="613180"/>
    <x v="145"/>
    <d v="2023-03-20T00:00:00"/>
    <n v="0"/>
    <x v="3"/>
    <m/>
    <x v="0"/>
    <x v="2"/>
    <x v="1"/>
    <x v="3"/>
  </r>
  <r>
    <n v="4518333175"/>
    <n v="2899945"/>
    <s v="CENTIME TCM"/>
    <n v="1632"/>
    <n v="1269"/>
    <n v="2071008"/>
    <x v="145"/>
    <d v="2023-03-20T00:00:00"/>
    <n v="0"/>
    <x v="3"/>
    <m/>
    <x v="0"/>
    <x v="2"/>
    <x v="1"/>
    <x v="3"/>
  </r>
  <r>
    <n v="4518321308"/>
    <n v="2461389"/>
    <s v="CENTIME : THAILAND"/>
    <n v="400"/>
    <n v="824"/>
    <n v="329600"/>
    <x v="99"/>
    <d v="2022-08-25T00:00:00"/>
    <n v="0"/>
    <x v="3"/>
    <m/>
    <x v="0"/>
    <x v="0"/>
    <x v="3"/>
    <x v="7"/>
  </r>
  <r>
    <n v="4518329364"/>
    <n v="2923264"/>
    <s v="CENTIME : INDIA"/>
    <n v="70"/>
    <n v="485"/>
    <n v="33950"/>
    <x v="131"/>
    <d v="2022-09-01T00:00:00"/>
    <n v="0"/>
    <x v="3"/>
    <m/>
    <x v="0"/>
    <x v="0"/>
    <x v="3"/>
    <x v="10"/>
  </r>
  <r>
    <n v="4518333923"/>
    <n v="2461389"/>
    <s v="CENTIME TCM"/>
    <n v="200"/>
    <n v="1100"/>
    <n v="220000"/>
    <x v="71"/>
    <d v="2022-09-12T00:00:00"/>
    <n v="0"/>
    <x v="3"/>
    <m/>
    <x v="0"/>
    <x v="0"/>
    <x v="3"/>
    <x v="10"/>
  </r>
  <r>
    <n v="4518308251"/>
    <n v="2461389"/>
    <s v="CENTIME TCM"/>
    <n v="400"/>
    <n v="699"/>
    <n v="279600"/>
    <x v="72"/>
    <d v="2022-09-05T00:00:00"/>
    <n v="0"/>
    <x v="3"/>
    <m/>
    <x v="0"/>
    <x v="0"/>
    <x v="3"/>
    <x v="10"/>
  </r>
  <r>
    <n v="4518314591"/>
    <n v="2461389"/>
    <s v="CENTIME TCM"/>
    <n v="600"/>
    <n v="455"/>
    <n v="273000"/>
    <x v="71"/>
    <d v="2022-09-12T00:00:00"/>
    <n v="0"/>
    <x v="3"/>
    <m/>
    <x v="0"/>
    <x v="0"/>
    <x v="3"/>
    <x v="10"/>
  </r>
  <r>
    <n v="4518350837"/>
    <n v="2899654"/>
    <s v="BOOST AC"/>
    <n v="160"/>
    <n v="356"/>
    <n v="56960"/>
    <x v="71"/>
    <d v="2022-09-12T00:00:00"/>
    <n v="0"/>
    <x v="3"/>
    <m/>
    <x v="0"/>
    <x v="0"/>
    <x v="3"/>
    <x v="10"/>
  </r>
  <r>
    <n v="4518338749"/>
    <n v="2899631"/>
    <s v="CENTIME : THAILAND"/>
    <n v="640"/>
    <n v="1177"/>
    <n v="753280"/>
    <x v="90"/>
    <d v="2022-09-01T00:00:00"/>
    <n v="28"/>
    <x v="0"/>
    <s v="OTHER"/>
    <x v="0"/>
    <x v="0"/>
    <x v="3"/>
    <x v="10"/>
  </r>
  <r>
    <n v="4518352671"/>
    <n v="2899944"/>
    <s v="CENTIME : THAILAND"/>
    <n v="48"/>
    <n v="955"/>
    <n v="45840"/>
    <x v="82"/>
    <d v="2022-09-01T00:00:00"/>
    <n v="-14"/>
    <x v="2"/>
    <m/>
    <x v="0"/>
    <x v="0"/>
    <x v="3"/>
    <x v="7"/>
  </r>
  <r>
    <n v="4518365929"/>
    <n v="4228041"/>
    <s v="CENTIME : THAILAND"/>
    <n v="60"/>
    <n v="600"/>
    <n v="36000"/>
    <x v="82"/>
    <d v="2022-09-01T00:00:00"/>
    <n v="-14"/>
    <x v="2"/>
    <m/>
    <x v="0"/>
    <x v="0"/>
    <x v="3"/>
    <x v="7"/>
  </r>
  <r>
    <n v="4518361056"/>
    <n v="2899632"/>
    <s v="CENTIME : TURQUIE"/>
    <n v="160"/>
    <n v="358"/>
    <n v="57280"/>
    <x v="91"/>
    <d v="2022-08-29T00:00:00"/>
    <n v="63"/>
    <x v="0"/>
    <s v="OTHER"/>
    <x v="0"/>
    <x v="0"/>
    <x v="2"/>
    <x v="11"/>
  </r>
  <r>
    <n v="4518362278"/>
    <n v="2989761"/>
    <s v="CENTIME : TURQUIE"/>
    <n v="320"/>
    <n v="547"/>
    <n v="175040"/>
    <x v="79"/>
    <d v="2022-08-29T00:00:00"/>
    <n v="0"/>
    <x v="3"/>
    <m/>
    <x v="0"/>
    <x v="0"/>
    <x v="3"/>
    <x v="7"/>
  </r>
  <r>
    <n v="4518349967"/>
    <n v="2899634"/>
    <s v="CENTIME TCM"/>
    <n v="640"/>
    <n v="1091"/>
    <n v="698240"/>
    <x v="71"/>
    <d v="2022-09-12T00:00:00"/>
    <n v="0"/>
    <x v="3"/>
    <m/>
    <x v="0"/>
    <x v="0"/>
    <x v="3"/>
    <x v="10"/>
  </r>
  <r>
    <n v="4518354465"/>
    <n v="4334436"/>
    <s v="CENTIME TCM"/>
    <n v="64"/>
    <n v="899"/>
    <n v="57536"/>
    <x v="71"/>
    <d v="2022-09-12T00:00:00"/>
    <n v="0"/>
    <x v="3"/>
    <m/>
    <x v="0"/>
    <x v="0"/>
    <x v="3"/>
    <x v="10"/>
  </r>
  <r>
    <n v="5501279820"/>
    <n v="2903183"/>
    <s v="CENTIME: BRESIL"/>
    <n v="20"/>
    <n v="1254"/>
    <n v="25080"/>
    <x v="80"/>
    <d v="2022-09-19T00:00:00"/>
    <n v="0"/>
    <x v="3"/>
    <m/>
    <x v="0"/>
    <x v="0"/>
    <x v="3"/>
    <x v="10"/>
  </r>
  <r>
    <n v="4518341130"/>
    <n v="2899475"/>
    <s v="CENTIME TCM"/>
    <n v="300"/>
    <n v="973"/>
    <n v="291900"/>
    <x v="80"/>
    <d v="2022-09-19T00:00:00"/>
    <n v="0"/>
    <x v="3"/>
    <m/>
    <x v="0"/>
    <x v="0"/>
    <x v="3"/>
    <x v="10"/>
  </r>
  <r>
    <n v="4518347913"/>
    <n v="2899634"/>
    <s v="CENTIME TCM"/>
    <n v="320"/>
    <n v="933"/>
    <n v="298560"/>
    <x v="80"/>
    <d v="2022-09-19T00:00:00"/>
    <n v="0"/>
    <x v="3"/>
    <m/>
    <x v="0"/>
    <x v="0"/>
    <x v="3"/>
    <x v="10"/>
  </r>
  <r>
    <n v="4518351105"/>
    <n v="4334436"/>
    <s v="CENTIME TCM"/>
    <n v="16"/>
    <n v="1139"/>
    <n v="18224"/>
    <x v="80"/>
    <d v="2022-09-19T00:00:00"/>
    <n v="0"/>
    <x v="3"/>
    <m/>
    <x v="0"/>
    <x v="0"/>
    <x v="3"/>
    <x v="10"/>
  </r>
  <r>
    <n v="4518363747"/>
    <n v="2899634"/>
    <s v="CENTIME TCM"/>
    <n v="640"/>
    <n v="1447"/>
    <n v="926080"/>
    <x v="80"/>
    <d v="2022-09-19T00:00:00"/>
    <n v="0"/>
    <x v="3"/>
    <m/>
    <x v="0"/>
    <x v="0"/>
    <x v="3"/>
    <x v="10"/>
  </r>
  <r>
    <n v="4518353449"/>
    <n v="4334436"/>
    <s v="CENTIME TCM"/>
    <n v="32"/>
    <n v="410"/>
    <n v="13120"/>
    <x v="72"/>
    <d v="2022-09-05T00:00:00"/>
    <n v="0"/>
    <x v="3"/>
    <m/>
    <x v="0"/>
    <x v="0"/>
    <x v="3"/>
    <x v="10"/>
  </r>
  <r>
    <n v="4518346657"/>
    <n v="2899475"/>
    <s v="CENTIME TCM"/>
    <n v="300"/>
    <n v="1309"/>
    <n v="392700"/>
    <x v="80"/>
    <d v="2022-09-19T00:00:00"/>
    <n v="0"/>
    <x v="3"/>
    <m/>
    <x v="0"/>
    <x v="0"/>
    <x v="3"/>
    <x v="10"/>
  </r>
  <r>
    <n v="4518352943"/>
    <n v="2899634"/>
    <s v="CENTIME TCM"/>
    <n v="320"/>
    <n v="470"/>
    <n v="150400"/>
    <x v="80"/>
    <d v="2022-09-19T00:00:00"/>
    <n v="0"/>
    <x v="3"/>
    <m/>
    <x v="0"/>
    <x v="0"/>
    <x v="3"/>
    <x v="10"/>
  </r>
  <r>
    <n v="4518375706"/>
    <n v="2899634"/>
    <s v="CENTIME TCM"/>
    <n v="320"/>
    <n v="918"/>
    <n v="293760"/>
    <x v="80"/>
    <d v="2022-09-19T00:00:00"/>
    <n v="0"/>
    <x v="3"/>
    <m/>
    <x v="0"/>
    <x v="0"/>
    <x v="3"/>
    <x v="10"/>
  </r>
  <r>
    <n v="4518371573"/>
    <n v="2899945"/>
    <s v="CENTIME TCM"/>
    <n v="4992"/>
    <n v="501"/>
    <n v="2500992"/>
    <x v="94"/>
    <d v="2022-12-12T00:00:00"/>
    <n v="0"/>
    <x v="3"/>
    <m/>
    <x v="0"/>
    <x v="0"/>
    <x v="2"/>
    <x v="4"/>
  </r>
  <r>
    <n v="4518373580"/>
    <n v="2899945"/>
    <s v="CENTIME TCM"/>
    <n v="1872"/>
    <n v="926"/>
    <n v="1733472"/>
    <x v="98"/>
    <d v="2022-12-19T00:00:00"/>
    <n v="0"/>
    <x v="3"/>
    <m/>
    <x v="0"/>
    <x v="0"/>
    <x v="2"/>
    <x v="4"/>
  </r>
  <r>
    <n v="882012032"/>
    <n v="2778179"/>
    <s v="CENTIME TCM"/>
    <n v="2880"/>
    <n v="337"/>
    <n v="970560"/>
    <x v="76"/>
    <d v="2022-06-16T00:00:00"/>
    <n v="67"/>
    <x v="1"/>
    <s v="SUPPLIER"/>
    <x v="3"/>
    <x v="0"/>
    <x v="3"/>
    <x v="7"/>
  </r>
  <r>
    <n v="882015629"/>
    <n v="4454507"/>
    <s v="BOOST AC"/>
    <n v="6120"/>
    <n v="911"/>
    <n v="5575320"/>
    <x v="103"/>
    <d v="2022-10-07T00:00:00"/>
    <n v="3"/>
    <x v="3"/>
    <s v="SUPPLIER"/>
    <x v="3"/>
    <x v="0"/>
    <x v="2"/>
    <x v="11"/>
  </r>
  <r>
    <n v="4518266262"/>
    <n v="4013297"/>
    <s v="BOOST AC"/>
    <n v="525"/>
    <n v="1212"/>
    <n v="636300"/>
    <x v="79"/>
    <d v="2022-08-29T00:00:00"/>
    <n v="0"/>
    <x v="3"/>
    <m/>
    <x v="0"/>
    <x v="0"/>
    <x v="3"/>
    <x v="7"/>
  </r>
  <r>
    <n v="4518329998"/>
    <n v="4455298"/>
    <s v="BOOST AC"/>
    <n v="150"/>
    <n v="1307"/>
    <n v="196050"/>
    <x v="79"/>
    <d v="2022-08-29T00:00:00"/>
    <n v="0"/>
    <x v="3"/>
    <m/>
    <x v="0"/>
    <x v="0"/>
    <x v="3"/>
    <x v="7"/>
  </r>
  <r>
    <n v="4518330515"/>
    <n v="4013305"/>
    <s v="BOOST AC"/>
    <n v="864"/>
    <n v="1437"/>
    <n v="1241568"/>
    <x v="79"/>
    <d v="2022-08-29T00:00:00"/>
    <n v="0"/>
    <x v="3"/>
    <m/>
    <x v="0"/>
    <x v="0"/>
    <x v="3"/>
    <x v="7"/>
  </r>
  <r>
    <n v="4518334156"/>
    <n v="2779823"/>
    <s v="BOOST AC"/>
    <n v="1260"/>
    <n v="1156"/>
    <n v="1456560"/>
    <x v="51"/>
    <d v="2022-08-29T00:00:00"/>
    <n v="-14"/>
    <x v="2"/>
    <m/>
    <x v="0"/>
    <x v="0"/>
    <x v="3"/>
    <x v="7"/>
  </r>
  <r>
    <n v="4518366023"/>
    <n v="2765851"/>
    <s v="SCOHAN CO LTD"/>
    <n v="160"/>
    <n v="776"/>
    <n v="124160"/>
    <x v="77"/>
    <d v="2022-09-01T00:00:00"/>
    <n v="7"/>
    <x v="0"/>
    <s v="OTHER"/>
    <x v="0"/>
    <x v="0"/>
    <x v="3"/>
    <x v="10"/>
  </r>
  <r>
    <n v="4518381015"/>
    <n v="4335198"/>
    <s v="SCOHAN CO LTD"/>
    <n v="18"/>
    <n v="1350"/>
    <n v="24300"/>
    <x v="131"/>
    <d v="2022-09-01T00:00:00"/>
    <n v="0"/>
    <x v="3"/>
    <m/>
    <x v="0"/>
    <x v="0"/>
    <x v="3"/>
    <x v="10"/>
  </r>
  <r>
    <n v="4518323291"/>
    <n v="2778106"/>
    <s v="CENTIME : THAILAND"/>
    <n v="60"/>
    <n v="1003"/>
    <n v="60180"/>
    <x v="82"/>
    <d v="2022-08-25T00:00:00"/>
    <n v="-7"/>
    <x v="2"/>
    <m/>
    <x v="0"/>
    <x v="0"/>
    <x v="3"/>
    <x v="7"/>
  </r>
  <r>
    <n v="4518330652"/>
    <n v="2765851"/>
    <s v="CENTIME : THAILAND"/>
    <n v="16"/>
    <n v="442"/>
    <n v="7072"/>
    <x v="82"/>
    <d v="2022-08-25T00:00:00"/>
    <n v="-7"/>
    <x v="2"/>
    <m/>
    <x v="0"/>
    <x v="0"/>
    <x v="3"/>
    <x v="7"/>
  </r>
  <r>
    <n v="4518332904"/>
    <n v="4454507"/>
    <s v="CENTIME : THAILAND"/>
    <n v="270"/>
    <n v="810"/>
    <n v="218700"/>
    <x v="82"/>
    <d v="2022-08-25T00:00:00"/>
    <n v="-7"/>
    <x v="2"/>
    <m/>
    <x v="0"/>
    <x v="0"/>
    <x v="3"/>
    <x v="7"/>
  </r>
  <r>
    <n v="4518347162"/>
    <n v="2778106"/>
    <s v="BOOST AC"/>
    <n v="1284"/>
    <n v="401"/>
    <n v="514884"/>
    <x v="71"/>
    <d v="2022-09-12T00:00:00"/>
    <n v="1"/>
    <x v="3"/>
    <m/>
    <x v="0"/>
    <x v="0"/>
    <x v="3"/>
    <x v="10"/>
  </r>
  <r>
    <n v="4518363757"/>
    <n v="4455298"/>
    <s v="BOOST AC"/>
    <n v="30"/>
    <n v="408"/>
    <n v="12240"/>
    <x v="71"/>
    <d v="2022-09-12T00:00:00"/>
    <n v="1"/>
    <x v="3"/>
    <m/>
    <x v="0"/>
    <x v="0"/>
    <x v="3"/>
    <x v="10"/>
  </r>
  <r>
    <n v="4518375007"/>
    <n v="2765851"/>
    <s v="BOOST AC"/>
    <n v="208"/>
    <n v="609"/>
    <n v="126672"/>
    <x v="71"/>
    <d v="2022-09-12T00:00:00"/>
    <n v="1"/>
    <x v="3"/>
    <m/>
    <x v="0"/>
    <x v="0"/>
    <x v="3"/>
    <x v="10"/>
  </r>
  <r>
    <n v="4518375544"/>
    <n v="4333114"/>
    <s v="BOOST AC"/>
    <n v="105"/>
    <n v="620"/>
    <n v="65100"/>
    <x v="71"/>
    <d v="2022-09-12T00:00:00"/>
    <n v="1"/>
    <x v="3"/>
    <m/>
    <x v="0"/>
    <x v="0"/>
    <x v="3"/>
    <x v="10"/>
  </r>
  <r>
    <n v="4518376902"/>
    <n v="2487061"/>
    <s v="BOOST AC"/>
    <n v="2160"/>
    <n v="998"/>
    <n v="2155680"/>
    <x v="71"/>
    <d v="2022-09-12T00:00:00"/>
    <n v="0"/>
    <x v="3"/>
    <m/>
    <x v="0"/>
    <x v="0"/>
    <x v="3"/>
    <x v="10"/>
  </r>
  <r>
    <n v="4518361197"/>
    <n v="2778106"/>
    <s v="CENTIME : THAILAND"/>
    <n v="120"/>
    <n v="1185"/>
    <n v="142200"/>
    <x v="82"/>
    <d v="2022-09-01T00:00:00"/>
    <n v="-14"/>
    <x v="2"/>
    <m/>
    <x v="0"/>
    <x v="0"/>
    <x v="3"/>
    <x v="7"/>
  </r>
  <r>
    <n v="882015628"/>
    <n v="4454507"/>
    <s v="BOOST AC"/>
    <n v="4500"/>
    <n v="1457"/>
    <n v="6556500"/>
    <x v="71"/>
    <d v="2022-09-22T00:00:00"/>
    <n v="-9"/>
    <x v="2"/>
    <m/>
    <x v="0"/>
    <x v="0"/>
    <x v="3"/>
    <x v="10"/>
  </r>
  <r>
    <n v="4518381065"/>
    <n v="2765851"/>
    <s v="CENTIME : THAILAND"/>
    <n v="16"/>
    <n v="1184"/>
    <n v="18944"/>
    <x v="77"/>
    <d v="2022-09-08T00:00:00"/>
    <n v="0"/>
    <x v="3"/>
    <m/>
    <x v="0"/>
    <x v="0"/>
    <x v="3"/>
    <x v="10"/>
  </r>
  <r>
    <n v="4518392092"/>
    <n v="2487053"/>
    <s v="CENTIME : THAILAND"/>
    <n v="360"/>
    <n v="1321"/>
    <n v="475560"/>
    <x v="77"/>
    <d v="2022-09-08T00:00:00"/>
    <n v="0"/>
    <x v="3"/>
    <m/>
    <x v="0"/>
    <x v="0"/>
    <x v="3"/>
    <x v="10"/>
  </r>
  <r>
    <n v="4518329367"/>
    <n v="2779823"/>
    <s v="CENTIME : BOSTT EMEA"/>
    <n v="270"/>
    <n v="795"/>
    <n v="214650"/>
    <x v="51"/>
    <d v="2022-08-15T00:00:00"/>
    <n v="0"/>
    <x v="3"/>
    <m/>
    <x v="0"/>
    <x v="0"/>
    <x v="3"/>
    <x v="7"/>
  </r>
  <r>
    <n v="4518377301"/>
    <n v="4455281"/>
    <s v="CENTIME MEXICO"/>
    <n v="4500"/>
    <n v="1462"/>
    <n v="6579000"/>
    <x v="87"/>
    <d v="2022-09-08T00:00:00"/>
    <n v="14"/>
    <x v="1"/>
    <s v="SUPPLIER"/>
    <x v="3"/>
    <x v="0"/>
    <x v="3"/>
    <x v="10"/>
  </r>
  <r>
    <n v="4518300159"/>
    <n v="2779068"/>
    <s v="CENTIME : BOSTT EMEA"/>
    <n v="582"/>
    <n v="1294"/>
    <n v="753108"/>
    <x v="55"/>
    <d v="2022-09-12T00:00:00"/>
    <n v="56"/>
    <x v="0"/>
    <s v="OTHER"/>
    <x v="0"/>
    <x v="0"/>
    <x v="2"/>
    <x v="8"/>
  </r>
  <r>
    <n v="4518333709"/>
    <n v="4455281"/>
    <s v="CENTIME : COLOMBIA"/>
    <n v="11970"/>
    <n v="664"/>
    <n v="7948080"/>
    <x v="85"/>
    <d v="2022-09-15T00:00:00"/>
    <n v="0"/>
    <x v="3"/>
    <m/>
    <x v="0"/>
    <x v="0"/>
    <x v="3"/>
    <x v="10"/>
  </r>
  <r>
    <n v="4518332966"/>
    <n v="4455281"/>
    <s v="CENTIME CHILI"/>
    <n v="4590"/>
    <n v="1269"/>
    <n v="5824710"/>
    <x v="85"/>
    <d v="2022-08-26T00:00:00"/>
    <n v="20"/>
    <x v="1"/>
    <s v="SUPPLIER"/>
    <x v="3"/>
    <x v="0"/>
    <x v="3"/>
    <x v="10"/>
  </r>
  <r>
    <n v="4518283747"/>
    <n v="2765851"/>
    <s v="CENTIME TCM"/>
    <n v="352"/>
    <n v="538"/>
    <n v="189376"/>
    <x v="80"/>
    <d v="2022-09-19T00:00:00"/>
    <n v="0"/>
    <x v="3"/>
    <m/>
    <x v="0"/>
    <x v="0"/>
    <x v="3"/>
    <x v="10"/>
  </r>
  <r>
    <n v="4518337964"/>
    <n v="4013297"/>
    <s v="CENTIME : COLOMBIA"/>
    <n v="390"/>
    <n v="1453"/>
    <n v="566670"/>
    <x v="90"/>
    <d v="2022-09-29T00:00:00"/>
    <n v="0"/>
    <x v="3"/>
    <m/>
    <x v="0"/>
    <x v="0"/>
    <x v="3"/>
    <x v="10"/>
  </r>
  <r>
    <n v="4518354169"/>
    <n v="2778106"/>
    <s v="CENTIME TCM"/>
    <n v="288"/>
    <n v="1411"/>
    <n v="406368"/>
    <x v="80"/>
    <d v="2022-09-19T00:00:00"/>
    <n v="0"/>
    <x v="3"/>
    <m/>
    <x v="0"/>
    <x v="0"/>
    <x v="3"/>
    <x v="10"/>
  </r>
  <r>
    <n v="4518357009"/>
    <n v="4455281"/>
    <s v="CENTIME CHILI"/>
    <n v="720"/>
    <n v="638"/>
    <n v="459360"/>
    <x v="131"/>
    <d v="2022-09-02T00:00:00"/>
    <n v="-1"/>
    <x v="3"/>
    <m/>
    <x v="0"/>
    <x v="0"/>
    <x v="3"/>
    <x v="10"/>
  </r>
  <r>
    <n v="4518390744"/>
    <n v="2778106"/>
    <s v="CENTIME TCM"/>
    <n v="72"/>
    <n v="631"/>
    <n v="45432"/>
    <x v="80"/>
    <d v="2022-09-19T00:00:00"/>
    <n v="0"/>
    <x v="3"/>
    <m/>
    <x v="0"/>
    <x v="0"/>
    <x v="3"/>
    <x v="10"/>
  </r>
  <r>
    <n v="4518348006"/>
    <n v="2778106"/>
    <s v="CENTIME TCM"/>
    <n v="216"/>
    <n v="713"/>
    <n v="154008"/>
    <x v="72"/>
    <d v="2022-09-05T00:00:00"/>
    <n v="0"/>
    <x v="3"/>
    <m/>
    <x v="0"/>
    <x v="0"/>
    <x v="3"/>
    <x v="10"/>
  </r>
  <r>
    <n v="4518349192"/>
    <n v="4013297"/>
    <s v="CENTIME : COLOMBIA"/>
    <n v="480"/>
    <n v="1406"/>
    <n v="674880"/>
    <x v="146"/>
    <d v="2022-10-06T00:00:00"/>
    <n v="0"/>
    <x v="3"/>
    <m/>
    <x v="0"/>
    <x v="0"/>
    <x v="2"/>
    <x v="11"/>
  </r>
  <r>
    <n v="4518368282"/>
    <n v="4455281"/>
    <s v="CENTIME CHILI"/>
    <n v="720"/>
    <n v="1362"/>
    <n v="980640"/>
    <x v="87"/>
    <d v="2022-09-09T00:00:00"/>
    <n v="13"/>
    <x v="1"/>
    <s v="SUPPLIER"/>
    <x v="3"/>
    <x v="0"/>
    <x v="3"/>
    <x v="10"/>
  </r>
  <r>
    <n v="4518369446"/>
    <n v="2765851"/>
    <s v="CENTIME TCM"/>
    <n v="1232"/>
    <n v="708"/>
    <n v="872256"/>
    <x v="95"/>
    <d v="2022-09-26T00:00:00"/>
    <n v="0"/>
    <x v="3"/>
    <m/>
    <x v="0"/>
    <x v="0"/>
    <x v="3"/>
    <x v="10"/>
  </r>
  <r>
    <n v="4518383445"/>
    <n v="4013297"/>
    <s v="CENTIME TCM"/>
    <n v="2280"/>
    <n v="1139"/>
    <n v="2596920"/>
    <x v="95"/>
    <d v="2022-09-26T00:00:00"/>
    <n v="0"/>
    <x v="3"/>
    <m/>
    <x v="0"/>
    <x v="0"/>
    <x v="3"/>
    <x v="10"/>
  </r>
  <r>
    <n v="4518383659"/>
    <n v="4013293"/>
    <s v="CENTIME TCM"/>
    <n v="8250"/>
    <n v="1045"/>
    <n v="8621250"/>
    <x v="95"/>
    <d v="2022-09-26T00:00:00"/>
    <n v="0"/>
    <x v="3"/>
    <m/>
    <x v="0"/>
    <x v="0"/>
    <x v="3"/>
    <x v="10"/>
  </r>
  <r>
    <n v="4518389403"/>
    <n v="2778106"/>
    <s v="CENTIME TCM"/>
    <n v="696"/>
    <n v="556"/>
    <n v="386976"/>
    <x v="95"/>
    <d v="2022-09-26T00:00:00"/>
    <n v="0"/>
    <x v="3"/>
    <m/>
    <x v="0"/>
    <x v="0"/>
    <x v="3"/>
    <x v="10"/>
  </r>
  <r>
    <n v="4518256314"/>
    <n v="2765851"/>
    <s v="CENTIME TCM"/>
    <n v="1216"/>
    <n v="853"/>
    <n v="1037248"/>
    <x v="71"/>
    <d v="2022-09-12T00:00:00"/>
    <n v="1"/>
    <x v="3"/>
    <m/>
    <x v="0"/>
    <x v="0"/>
    <x v="3"/>
    <x v="10"/>
  </r>
  <r>
    <n v="4518312517"/>
    <n v="4013297"/>
    <s v="CENTIME TCM"/>
    <n v="870"/>
    <n v="1349"/>
    <n v="1173630"/>
    <x v="71"/>
    <d v="2022-09-12T00:00:00"/>
    <n v="1"/>
    <x v="3"/>
    <m/>
    <x v="0"/>
    <x v="0"/>
    <x v="3"/>
    <x v="10"/>
  </r>
  <r>
    <n v="4518380513"/>
    <n v="2778106"/>
    <s v="CENTIME TCM"/>
    <n v="408"/>
    <n v="1098"/>
    <n v="447984"/>
    <x v="71"/>
    <d v="2022-09-12T00:00:00"/>
    <n v="1"/>
    <x v="3"/>
    <m/>
    <x v="0"/>
    <x v="0"/>
    <x v="3"/>
    <x v="10"/>
  </r>
  <r>
    <n v="4518383178"/>
    <n v="2487053"/>
    <s v="CENTIME TCM"/>
    <n v="4770"/>
    <n v="1350"/>
    <n v="6439500"/>
    <x v="71"/>
    <d v="2022-09-12T00:00:00"/>
    <n v="1"/>
    <x v="3"/>
    <m/>
    <x v="0"/>
    <x v="0"/>
    <x v="3"/>
    <x v="10"/>
  </r>
  <r>
    <n v="4518347167"/>
    <n v="4013297"/>
    <s v="CENTIME TCM"/>
    <n v="495"/>
    <n v="611"/>
    <n v="302445"/>
    <x v="80"/>
    <d v="2022-09-19T00:00:00"/>
    <n v="0"/>
    <x v="3"/>
    <m/>
    <x v="0"/>
    <x v="0"/>
    <x v="3"/>
    <x v="10"/>
  </r>
  <r>
    <n v="4518368977"/>
    <n v="4013297"/>
    <s v="CENTIME TCM"/>
    <n v="540"/>
    <n v="1318"/>
    <n v="711720"/>
    <x v="95"/>
    <d v="2022-09-26T00:00:00"/>
    <n v="0"/>
    <x v="3"/>
    <m/>
    <x v="0"/>
    <x v="0"/>
    <x v="3"/>
    <x v="10"/>
  </r>
  <r>
    <n v="4518379282"/>
    <n v="2765851"/>
    <s v="CENTIME TCM"/>
    <n v="672"/>
    <n v="1392"/>
    <n v="935424"/>
    <x v="95"/>
    <d v="2022-09-26T00:00:00"/>
    <n v="0"/>
    <x v="3"/>
    <m/>
    <x v="0"/>
    <x v="0"/>
    <x v="3"/>
    <x v="10"/>
  </r>
  <r>
    <n v="4518380004"/>
    <n v="4454507"/>
    <s v="CENTIME TCM"/>
    <n v="6120"/>
    <n v="1478"/>
    <n v="9045360"/>
    <x v="91"/>
    <d v="2022-10-31T00:00:00"/>
    <n v="0"/>
    <x v="3"/>
    <m/>
    <x v="0"/>
    <x v="0"/>
    <x v="2"/>
    <x v="11"/>
  </r>
  <r>
    <n v="4518156920"/>
    <n v="2044651"/>
    <s v="CENTIME TCM"/>
    <n v="108000"/>
    <n v="375"/>
    <n v="40500000"/>
    <x v="94"/>
    <d v="2022-12-14T00:00:00"/>
    <n v="-2"/>
    <x v="3"/>
    <m/>
    <x v="0"/>
    <x v="0"/>
    <x v="2"/>
    <x v="4"/>
  </r>
  <r>
    <n v="4517960820"/>
    <n v="2044651"/>
    <s v="CENTIME TCM"/>
    <n v="108000"/>
    <n v="781"/>
    <n v="84348000"/>
    <x v="133"/>
    <d v="2022-12-28T00:00:00"/>
    <n v="-2"/>
    <x v="3"/>
    <m/>
    <x v="0"/>
    <x v="0"/>
    <x v="2"/>
    <x v="4"/>
  </r>
  <r>
    <n v="4518365349"/>
    <n v="4335195"/>
    <s v="CENTIME TCM"/>
    <n v="306"/>
    <n v="421"/>
    <n v="128826"/>
    <x v="136"/>
    <d v="2023-01-09T00:00:00"/>
    <n v="0"/>
    <x v="3"/>
    <m/>
    <x v="0"/>
    <x v="2"/>
    <x v="1"/>
    <x v="5"/>
  </r>
  <r>
    <n v="4518203844"/>
    <n v="2044651"/>
    <s v="CENTIME TCM"/>
    <n v="108000"/>
    <n v="1128"/>
    <n v="121824000"/>
    <x v="138"/>
    <d v="2023-01-04T00:00:00"/>
    <n v="-2"/>
    <x v="3"/>
    <m/>
    <x v="0"/>
    <x v="2"/>
    <x v="1"/>
    <x v="5"/>
  </r>
  <r>
    <n v="4518376012"/>
    <n v="4335195"/>
    <s v="CENTIME TCM"/>
    <n v="324"/>
    <n v="763"/>
    <n v="247212"/>
    <x v="139"/>
    <d v="2023-02-06T00:00:00"/>
    <n v="0"/>
    <x v="3"/>
    <m/>
    <x v="0"/>
    <x v="2"/>
    <x v="1"/>
    <x v="6"/>
  </r>
  <r>
    <n v="4518373703"/>
    <n v="4335195"/>
    <s v="CENTIME TCM"/>
    <n v="702"/>
    <n v="827"/>
    <n v="580554"/>
    <x v="144"/>
    <d v="2023-03-13T00:00:00"/>
    <n v="0"/>
    <x v="3"/>
    <m/>
    <x v="0"/>
    <x v="2"/>
    <x v="1"/>
    <x v="3"/>
  </r>
  <r>
    <n v="4518220163"/>
    <n v="4455281"/>
    <s v="CENTIME : COLOMBIA"/>
    <n v="11970"/>
    <n v="438"/>
    <n v="5242860"/>
    <x v="147"/>
    <d v="2023-03-28T00:00:00"/>
    <n v="-1"/>
    <x v="3"/>
    <m/>
    <x v="0"/>
    <x v="2"/>
    <x v="1"/>
    <x v="3"/>
  </r>
  <r>
    <n v="4518359230"/>
    <n v="4335195"/>
    <s v="CENTIME TCM"/>
    <n v="702"/>
    <n v="1331"/>
    <n v="934362"/>
    <x v="145"/>
    <d v="2023-03-20T00:00:00"/>
    <n v="0"/>
    <x v="3"/>
    <m/>
    <x v="0"/>
    <x v="2"/>
    <x v="1"/>
    <x v="3"/>
  </r>
  <r>
    <n v="4518365491"/>
    <n v="4335195"/>
    <s v="CENTIME TCM"/>
    <n v="702"/>
    <n v="867"/>
    <n v="608634"/>
    <x v="147"/>
    <d v="2023-03-27T00:00:00"/>
    <n v="0"/>
    <x v="3"/>
    <m/>
    <x v="0"/>
    <x v="2"/>
    <x v="1"/>
    <x v="3"/>
  </r>
  <r>
    <n v="4518372928"/>
    <n v="4335195"/>
    <s v="CENTIME TCM"/>
    <n v="810"/>
    <n v="1176"/>
    <n v="952560"/>
    <x v="148"/>
    <d v="2023-04-03T00:00:00"/>
    <n v="0"/>
    <x v="3"/>
    <m/>
    <x v="0"/>
    <x v="2"/>
    <x v="0"/>
    <x v="0"/>
  </r>
  <r>
    <n v="4518373343"/>
    <n v="4335195"/>
    <s v="CENTIME TCM"/>
    <n v="846"/>
    <n v="1446"/>
    <n v="1223316"/>
    <x v="149"/>
    <d v="2023-04-10T00:00:00"/>
    <n v="0"/>
    <x v="3"/>
    <m/>
    <x v="0"/>
    <x v="2"/>
    <x v="0"/>
    <x v="0"/>
  </r>
  <r>
    <n v="4518427742"/>
    <n v="2461389"/>
    <s v="CENTIME TCM"/>
    <n v="800"/>
    <n v="492"/>
    <n v="393600"/>
    <x v="102"/>
    <d v="2022-10-03T00:00:00"/>
    <n v="0"/>
    <x v="3"/>
    <m/>
    <x v="0"/>
    <x v="0"/>
    <x v="2"/>
    <x v="11"/>
  </r>
  <r>
    <n v="4518431385"/>
    <n v="4196588"/>
    <s v="CENTIME TCM"/>
    <n v="400"/>
    <n v="456"/>
    <n v="182400"/>
    <x v="104"/>
    <d v="2022-10-17T00:00:00"/>
    <n v="0"/>
    <x v="3"/>
    <m/>
    <x v="0"/>
    <x v="0"/>
    <x v="2"/>
    <x v="11"/>
  </r>
  <r>
    <n v="4518412014"/>
    <n v="4196588"/>
    <s v="CENTIME TCM"/>
    <n v="400"/>
    <n v="1169"/>
    <n v="467600"/>
    <x v="102"/>
    <d v="2022-10-03T00:00:00"/>
    <n v="0"/>
    <x v="3"/>
    <m/>
    <x v="0"/>
    <x v="0"/>
    <x v="2"/>
    <x v="11"/>
  </r>
  <r>
    <n v="4518430280"/>
    <n v="2461389"/>
    <s v="CENTIME TCM"/>
    <n v="600"/>
    <n v="1287"/>
    <n v="772200"/>
    <x v="102"/>
    <d v="2022-10-03T00:00:00"/>
    <n v="0"/>
    <x v="3"/>
    <m/>
    <x v="0"/>
    <x v="0"/>
    <x v="2"/>
    <x v="11"/>
  </r>
  <r>
    <n v="4518394182"/>
    <n v="2578772"/>
    <s v="BOOST AC"/>
    <n v="80"/>
    <n v="1401"/>
    <n v="112080"/>
    <x v="98"/>
    <d v="2022-12-19T00:00:00"/>
    <n v="0"/>
    <x v="3"/>
    <m/>
    <x v="0"/>
    <x v="0"/>
    <x v="2"/>
    <x v="4"/>
  </r>
  <r>
    <n v="5501283418"/>
    <n v="4196588"/>
    <s v="CENTIME: BRESIL"/>
    <n v="600"/>
    <n v="1124"/>
    <n v="674400"/>
    <x v="108"/>
    <d v="2022-11-14T00:00:00"/>
    <n v="0"/>
    <x v="3"/>
    <m/>
    <x v="0"/>
    <x v="0"/>
    <x v="2"/>
    <x v="8"/>
  </r>
  <r>
    <n v="4518380800"/>
    <n v="2578772"/>
    <s v="BOOST AC"/>
    <n v="64"/>
    <n v="826"/>
    <n v="52864"/>
    <x v="138"/>
    <d v="2023-01-02T00:00:00"/>
    <n v="0"/>
    <x v="3"/>
    <m/>
    <x v="0"/>
    <x v="2"/>
    <x v="1"/>
    <x v="5"/>
  </r>
  <r>
    <n v="4518399892"/>
    <n v="2578772"/>
    <s v="BOOST AC"/>
    <n v="16"/>
    <n v="1218"/>
    <n v="19488"/>
    <x v="116"/>
    <d v="2023-01-16T00:00:00"/>
    <n v="0"/>
    <x v="3"/>
    <m/>
    <x v="0"/>
    <x v="2"/>
    <x v="1"/>
    <x v="5"/>
  </r>
  <r>
    <n v="5501283536"/>
    <n v="4196588"/>
    <s v="CENTIME: BRESIL"/>
    <n v="400"/>
    <n v="521"/>
    <n v="208400"/>
    <x v="94"/>
    <d v="2022-12-12T00:00:00"/>
    <n v="0"/>
    <x v="3"/>
    <m/>
    <x v="0"/>
    <x v="0"/>
    <x v="2"/>
    <x v="4"/>
  </r>
  <r>
    <n v="4518395196"/>
    <n v="2578772"/>
    <s v="BOOST AC"/>
    <n v="24"/>
    <n v="377"/>
    <n v="9048"/>
    <x v="150"/>
    <d v="2023-01-30T00:00:00"/>
    <n v="0"/>
    <x v="3"/>
    <m/>
    <x v="0"/>
    <x v="2"/>
    <x v="1"/>
    <x v="5"/>
  </r>
  <r>
    <n v="4518385959"/>
    <n v="2578772"/>
    <s v="BOOST AC"/>
    <n v="16"/>
    <n v="1443"/>
    <n v="23088"/>
    <x v="140"/>
    <d v="2023-02-13T00:00:00"/>
    <n v="0"/>
    <x v="3"/>
    <m/>
    <x v="0"/>
    <x v="2"/>
    <x v="1"/>
    <x v="6"/>
  </r>
  <r>
    <n v="5501282422"/>
    <n v="4002010"/>
    <s v="CENTIME: BRESIL"/>
    <n v="120"/>
    <n v="1342"/>
    <n v="161040"/>
    <x v="133"/>
    <d v="2022-12-26T00:00:00"/>
    <n v="0"/>
    <x v="3"/>
    <m/>
    <x v="0"/>
    <x v="0"/>
    <x v="2"/>
    <x v="4"/>
  </r>
  <r>
    <n v="5501281023"/>
    <n v="4002010"/>
    <s v="CENTIME: BRESIL"/>
    <n v="48"/>
    <n v="487"/>
    <n v="23376"/>
    <x v="136"/>
    <d v="2023-01-09T00:00:00"/>
    <n v="0"/>
    <x v="3"/>
    <m/>
    <x v="0"/>
    <x v="2"/>
    <x v="1"/>
    <x v="5"/>
  </r>
  <r>
    <n v="4518403125"/>
    <n v="2578772"/>
    <s v="BOOST AC"/>
    <n v="16"/>
    <n v="562"/>
    <n v="8992"/>
    <x v="142"/>
    <d v="2023-02-27T00:00:00"/>
    <n v="0"/>
    <x v="3"/>
    <m/>
    <x v="0"/>
    <x v="2"/>
    <x v="1"/>
    <x v="6"/>
  </r>
  <r>
    <n v="5501280953"/>
    <n v="4002010"/>
    <s v="CENTIME: BRESIL"/>
    <n v="72"/>
    <n v="319"/>
    <n v="22968"/>
    <x v="116"/>
    <d v="2023-01-16T00:00:00"/>
    <n v="0"/>
    <x v="3"/>
    <m/>
    <x v="0"/>
    <x v="2"/>
    <x v="1"/>
    <x v="5"/>
  </r>
  <r>
    <n v="5501281749"/>
    <n v="4196588"/>
    <s v="CENTIME: BRESIL"/>
    <n v="400"/>
    <n v="484"/>
    <n v="193600"/>
    <x v="151"/>
    <d v="2023-01-23T00:00:00"/>
    <n v="0"/>
    <x v="3"/>
    <m/>
    <x v="0"/>
    <x v="2"/>
    <x v="1"/>
    <x v="5"/>
  </r>
  <r>
    <n v="5501282593"/>
    <n v="4002010"/>
    <s v="CENTIME: BRESIL"/>
    <n v="168"/>
    <n v="959"/>
    <n v="161112"/>
    <x v="151"/>
    <d v="2023-01-23T00:00:00"/>
    <n v="0"/>
    <x v="3"/>
    <m/>
    <x v="0"/>
    <x v="2"/>
    <x v="1"/>
    <x v="5"/>
  </r>
  <r>
    <n v="5501281182"/>
    <n v="4002010"/>
    <s v="CENTIME: BRESIL"/>
    <n v="48"/>
    <n v="472"/>
    <n v="22656"/>
    <x v="140"/>
    <d v="2023-02-13T00:00:00"/>
    <n v="0"/>
    <x v="3"/>
    <m/>
    <x v="0"/>
    <x v="2"/>
    <x v="1"/>
    <x v="6"/>
  </r>
  <r>
    <n v="4518394691"/>
    <n v="2923264"/>
    <s v="CENTIME : INDIA"/>
    <n v="210"/>
    <n v="678"/>
    <n v="142380"/>
    <x v="85"/>
    <d v="2022-09-15T00:00:00"/>
    <n v="0"/>
    <x v="3"/>
    <m/>
    <x v="0"/>
    <x v="0"/>
    <x v="3"/>
    <x v="10"/>
  </r>
  <r>
    <n v="4518326991"/>
    <n v="2461389"/>
    <s v="CENTIME TCM"/>
    <n v="1000"/>
    <n v="1287"/>
    <n v="1287000"/>
    <x v="80"/>
    <d v="2022-09-19T00:00:00"/>
    <n v="0"/>
    <x v="3"/>
    <m/>
    <x v="0"/>
    <x v="0"/>
    <x v="3"/>
    <x v="10"/>
  </r>
  <r>
    <n v="4518383866"/>
    <n v="2461389"/>
    <s v="CENTIME TCM"/>
    <n v="1000"/>
    <n v="981"/>
    <n v="981000"/>
    <x v="95"/>
    <d v="2022-09-26T00:00:00"/>
    <n v="0"/>
    <x v="3"/>
    <m/>
    <x v="0"/>
    <x v="0"/>
    <x v="3"/>
    <x v="10"/>
  </r>
  <r>
    <n v="4518372327"/>
    <n v="4196588"/>
    <s v="CENTIME TCM"/>
    <n v="400"/>
    <n v="496"/>
    <n v="198400"/>
    <x v="102"/>
    <d v="2022-10-03T00:00:00"/>
    <n v="0"/>
    <x v="3"/>
    <s v="late material"/>
    <x v="0"/>
    <x v="0"/>
    <x v="2"/>
    <x v="11"/>
  </r>
  <r>
    <n v="4518342783"/>
    <n v="2461389"/>
    <s v="CENTIME TCM"/>
    <n v="200"/>
    <n v="652"/>
    <n v="130400"/>
    <x v="80"/>
    <d v="2022-09-19T00:00:00"/>
    <n v="0"/>
    <x v="3"/>
    <m/>
    <x v="0"/>
    <x v="0"/>
    <x v="3"/>
    <x v="10"/>
  </r>
  <r>
    <n v="4518372759"/>
    <n v="4196588"/>
    <s v="CENTIME TCM"/>
    <n v="200"/>
    <n v="1346"/>
    <n v="269200"/>
    <x v="102"/>
    <d v="2022-09-26T00:00:00"/>
    <n v="7"/>
    <x v="0"/>
    <s v="OTHER"/>
    <x v="0"/>
    <x v="0"/>
    <x v="2"/>
    <x v="11"/>
  </r>
  <r>
    <n v="4518376572"/>
    <n v="2461389"/>
    <s v="CENTIME TCM"/>
    <n v="200"/>
    <n v="430"/>
    <n v="86000"/>
    <x v="95"/>
    <d v="2022-09-26T00:00:00"/>
    <n v="0"/>
    <x v="3"/>
    <m/>
    <x v="0"/>
    <x v="0"/>
    <x v="3"/>
    <x v="10"/>
  </r>
  <r>
    <n v="4518394463"/>
    <n v="4196588"/>
    <s v="BOOST AC"/>
    <n v="2200"/>
    <n v="615"/>
    <n v="1353000"/>
    <x v="98"/>
    <d v="2022-12-19T00:00:00"/>
    <n v="0"/>
    <x v="3"/>
    <m/>
    <x v="0"/>
    <x v="0"/>
    <x v="2"/>
    <x v="4"/>
  </r>
  <r>
    <n v="4518404418"/>
    <n v="4196588"/>
    <s v="BOOST AC"/>
    <n v="400"/>
    <n v="637"/>
    <n v="254800"/>
    <x v="98"/>
    <d v="2022-12-21T00:00:00"/>
    <n v="-2"/>
    <x v="3"/>
    <m/>
    <x v="0"/>
    <x v="0"/>
    <x v="2"/>
    <x v="4"/>
  </r>
  <r>
    <n v="4518374555"/>
    <n v="2461389"/>
    <s v="CENTIME CANADA"/>
    <n v="1400"/>
    <n v="1051"/>
    <n v="1471400"/>
    <x v="104"/>
    <d v="2022-10-17T00:00:00"/>
    <n v="0"/>
    <x v="3"/>
    <m/>
    <x v="0"/>
    <x v="0"/>
    <x v="2"/>
    <x v="11"/>
  </r>
  <r>
    <n v="4518404683"/>
    <n v="4196588"/>
    <s v="BOOST AC"/>
    <n v="1400"/>
    <n v="857"/>
    <n v="1199800"/>
    <x v="138"/>
    <d v="2023-01-02T00:00:00"/>
    <n v="0"/>
    <x v="3"/>
    <m/>
    <x v="0"/>
    <x v="2"/>
    <x v="1"/>
    <x v="5"/>
  </r>
  <r>
    <n v="4518375838"/>
    <n v="4196588"/>
    <s v="BOOST AC"/>
    <n v="1000"/>
    <n v="641"/>
    <n v="641000"/>
    <x v="116"/>
    <d v="2023-01-16T00:00:00"/>
    <n v="0"/>
    <x v="3"/>
    <m/>
    <x v="0"/>
    <x v="2"/>
    <x v="1"/>
    <x v="5"/>
  </r>
  <r>
    <n v="4518393601"/>
    <n v="4196588"/>
    <s v="BOOST AC"/>
    <n v="800"/>
    <n v="659"/>
    <n v="527200"/>
    <x v="150"/>
    <d v="2023-01-30T00:00:00"/>
    <n v="0"/>
    <x v="3"/>
    <m/>
    <x v="0"/>
    <x v="2"/>
    <x v="1"/>
    <x v="5"/>
  </r>
  <r>
    <n v="4518423894"/>
    <n v="4047131"/>
    <s v="CENTIME TCM"/>
    <n v="600"/>
    <n v="965"/>
    <n v="579000"/>
    <x v="98"/>
    <d v="2022-12-19T00:00:00"/>
    <n v="0"/>
    <x v="3"/>
    <m/>
    <x v="0"/>
    <x v="0"/>
    <x v="2"/>
    <x v="4"/>
  </r>
  <r>
    <n v="4518428778"/>
    <n v="2906346"/>
    <s v="CENTIME TCM"/>
    <n v="120"/>
    <n v="722"/>
    <n v="86640"/>
    <x v="98"/>
    <d v="2022-12-19T00:00:00"/>
    <n v="0"/>
    <x v="3"/>
    <m/>
    <x v="0"/>
    <x v="0"/>
    <x v="2"/>
    <x v="4"/>
  </r>
  <r>
    <n v="4518413517"/>
    <n v="2906346"/>
    <s v="CENTIME TCM"/>
    <n v="60"/>
    <n v="392"/>
    <n v="23520"/>
    <x v="73"/>
    <d v="2022-12-05T00:00:00"/>
    <n v="0"/>
    <x v="3"/>
    <m/>
    <x v="0"/>
    <x v="0"/>
    <x v="2"/>
    <x v="4"/>
  </r>
  <r>
    <n v="4518416535"/>
    <n v="4047131"/>
    <s v="CENTIME TCM"/>
    <n v="50"/>
    <n v="910"/>
    <n v="45500"/>
    <x v="73"/>
    <d v="2022-12-05T00:00:00"/>
    <n v="0"/>
    <x v="3"/>
    <m/>
    <x v="0"/>
    <x v="0"/>
    <x v="2"/>
    <x v="4"/>
  </r>
  <r>
    <n v="4518411145"/>
    <n v="2906346"/>
    <s v="CENTIME TCM"/>
    <n v="960"/>
    <n v="625"/>
    <n v="600000"/>
    <x v="133"/>
    <d v="2022-12-26T00:00:00"/>
    <n v="0"/>
    <x v="3"/>
    <m/>
    <x v="0"/>
    <x v="0"/>
    <x v="2"/>
    <x v="4"/>
  </r>
  <r>
    <n v="4518425100"/>
    <n v="4047131"/>
    <s v="CENTIME TCM"/>
    <n v="1100"/>
    <n v="1337"/>
    <n v="1470700"/>
    <x v="133"/>
    <d v="2022-12-26T00:00:00"/>
    <n v="0"/>
    <x v="3"/>
    <m/>
    <x v="0"/>
    <x v="0"/>
    <x v="2"/>
    <x v="4"/>
  </r>
  <r>
    <n v="4518414971"/>
    <n v="2906346"/>
    <s v="CENTIME TCM"/>
    <n v="330"/>
    <n v="671"/>
    <n v="221430"/>
    <x v="94"/>
    <d v="2022-12-12T00:00:00"/>
    <n v="0"/>
    <x v="3"/>
    <m/>
    <x v="0"/>
    <x v="0"/>
    <x v="2"/>
    <x v="4"/>
  </r>
  <r>
    <n v="4518416219"/>
    <n v="4047131"/>
    <s v="CENTIME TCM"/>
    <n v="100"/>
    <n v="480"/>
    <n v="48000"/>
    <x v="94"/>
    <d v="2022-12-12T00:00:00"/>
    <n v="0"/>
    <x v="3"/>
    <m/>
    <x v="0"/>
    <x v="0"/>
    <x v="2"/>
    <x v="4"/>
  </r>
  <r>
    <n v="4518407191"/>
    <n v="2906346"/>
    <s v="CENTIME TCM"/>
    <n v="1080"/>
    <n v="994"/>
    <n v="1073520"/>
    <x v="138"/>
    <d v="2023-01-02T00:00:00"/>
    <n v="0"/>
    <x v="3"/>
    <m/>
    <x v="0"/>
    <x v="2"/>
    <x v="1"/>
    <x v="5"/>
  </r>
  <r>
    <n v="4518423846"/>
    <n v="4047131"/>
    <s v="CENTIME TCM"/>
    <n v="1400"/>
    <n v="1058"/>
    <n v="1481200"/>
    <x v="138"/>
    <d v="2023-01-02T00:00:00"/>
    <n v="0"/>
    <x v="3"/>
    <m/>
    <x v="0"/>
    <x v="2"/>
    <x v="1"/>
    <x v="5"/>
  </r>
  <r>
    <n v="4518405212"/>
    <n v="4047131"/>
    <s v="CENTIME TCM"/>
    <n v="100"/>
    <n v="657"/>
    <n v="65700"/>
    <x v="98"/>
    <d v="2022-12-19T00:00:00"/>
    <n v="0"/>
    <x v="3"/>
    <m/>
    <x v="0"/>
    <x v="0"/>
    <x v="2"/>
    <x v="4"/>
  </r>
  <r>
    <n v="4518412922"/>
    <n v="2906346"/>
    <s v="CENTIME TCM"/>
    <n v="360"/>
    <n v="910"/>
    <n v="327600"/>
    <x v="98"/>
    <d v="2022-12-19T00:00:00"/>
    <n v="0"/>
    <x v="3"/>
    <m/>
    <x v="0"/>
    <x v="0"/>
    <x v="2"/>
    <x v="4"/>
  </r>
  <r>
    <n v="4518410586"/>
    <n v="2906346"/>
    <s v="CENTIME TCM"/>
    <n v="1110"/>
    <n v="487"/>
    <n v="540570"/>
    <x v="136"/>
    <d v="2023-01-09T00:00:00"/>
    <n v="0"/>
    <x v="3"/>
    <m/>
    <x v="0"/>
    <x v="2"/>
    <x v="1"/>
    <x v="5"/>
  </r>
  <r>
    <n v="4518425973"/>
    <n v="4047131"/>
    <s v="CENTIME TCM"/>
    <n v="1150"/>
    <n v="1299"/>
    <n v="1493850"/>
    <x v="136"/>
    <d v="2023-01-09T00:00:00"/>
    <n v="0"/>
    <x v="3"/>
    <m/>
    <x v="0"/>
    <x v="2"/>
    <x v="1"/>
    <x v="5"/>
  </r>
  <r>
    <n v="4518407161"/>
    <n v="2906346"/>
    <s v="CENTIME TCM"/>
    <n v="390"/>
    <n v="655"/>
    <n v="255450"/>
    <x v="133"/>
    <d v="2022-12-26T00:00:00"/>
    <n v="0"/>
    <x v="3"/>
    <m/>
    <x v="0"/>
    <x v="0"/>
    <x v="2"/>
    <x v="4"/>
  </r>
  <r>
    <n v="4518417888"/>
    <n v="4047131"/>
    <s v="CENTIME TCM"/>
    <n v="100"/>
    <n v="1100"/>
    <n v="110000"/>
    <x v="133"/>
    <d v="2022-12-26T00:00:00"/>
    <n v="0"/>
    <x v="3"/>
    <m/>
    <x v="0"/>
    <x v="0"/>
    <x v="2"/>
    <x v="4"/>
  </r>
  <r>
    <n v="4518416638"/>
    <n v="4047131"/>
    <s v="CENTIME TCM"/>
    <n v="50"/>
    <n v="880"/>
    <n v="44000"/>
    <x v="137"/>
    <d v="2022-12-29T00:00:00"/>
    <n v="0"/>
    <x v="3"/>
    <m/>
    <x v="0"/>
    <x v="0"/>
    <x v="2"/>
    <x v="4"/>
  </r>
  <r>
    <n v="4518419264"/>
    <n v="2906346"/>
    <s v="CENTIME TCM"/>
    <n v="330"/>
    <n v="791"/>
    <n v="261030"/>
    <x v="137"/>
    <d v="2022-12-29T00:00:00"/>
    <n v="0"/>
    <x v="3"/>
    <m/>
    <x v="0"/>
    <x v="0"/>
    <x v="2"/>
    <x v="4"/>
  </r>
  <r>
    <n v="4518407641"/>
    <n v="2906346"/>
    <s v="CENTIME TCM"/>
    <n v="3060"/>
    <n v="867"/>
    <n v="2653020"/>
    <x v="116"/>
    <d v="2023-01-16T00:00:00"/>
    <n v="0"/>
    <x v="3"/>
    <m/>
    <x v="0"/>
    <x v="2"/>
    <x v="1"/>
    <x v="5"/>
  </r>
  <r>
    <n v="4518428601"/>
    <n v="4047131"/>
    <s v="CENTIME TCM"/>
    <n v="4050"/>
    <n v="688"/>
    <n v="2786400"/>
    <x v="116"/>
    <d v="2023-01-16T00:00:00"/>
    <n v="0"/>
    <x v="3"/>
    <m/>
    <x v="0"/>
    <x v="2"/>
    <x v="1"/>
    <x v="5"/>
  </r>
  <r>
    <n v="4518406684"/>
    <n v="2906346"/>
    <s v="CENTIME TCM"/>
    <n v="330"/>
    <n v="581"/>
    <n v="191730"/>
    <x v="136"/>
    <d v="2023-01-09T00:00:00"/>
    <n v="0"/>
    <x v="3"/>
    <m/>
    <x v="0"/>
    <x v="2"/>
    <x v="1"/>
    <x v="5"/>
  </r>
  <r>
    <n v="4518414363"/>
    <n v="4047131"/>
    <s v="CENTIME TCM"/>
    <n v="150"/>
    <n v="721"/>
    <n v="108150"/>
    <x v="136"/>
    <d v="2023-01-09T00:00:00"/>
    <n v="0"/>
    <x v="3"/>
    <m/>
    <x v="0"/>
    <x v="2"/>
    <x v="1"/>
    <x v="5"/>
  </r>
  <r>
    <n v="4518410128"/>
    <n v="4047131"/>
    <s v="CENTIME TCM"/>
    <n v="150"/>
    <n v="1328"/>
    <n v="199200"/>
    <x v="116"/>
    <d v="2023-01-16T00:00:00"/>
    <n v="0"/>
    <x v="3"/>
    <m/>
    <x v="0"/>
    <x v="2"/>
    <x v="1"/>
    <x v="5"/>
  </r>
  <r>
    <n v="4518411773"/>
    <n v="2906346"/>
    <s v="CENTIME TCM"/>
    <n v="390"/>
    <n v="546"/>
    <n v="212940"/>
    <x v="116"/>
    <d v="2023-01-16T00:00:00"/>
    <n v="0"/>
    <x v="3"/>
    <m/>
    <x v="0"/>
    <x v="2"/>
    <x v="1"/>
    <x v="5"/>
  </r>
  <r>
    <n v="4518396912"/>
    <n v="2906346"/>
    <s v="CENTIME TCM"/>
    <n v="780"/>
    <n v="1402"/>
    <n v="1093560"/>
    <x v="135"/>
    <d v="2023-01-19T00:00:00"/>
    <n v="0"/>
    <x v="3"/>
    <m/>
    <x v="0"/>
    <x v="2"/>
    <x v="1"/>
    <x v="5"/>
  </r>
  <r>
    <n v="4518410214"/>
    <n v="4047131"/>
    <s v="CENTIME TCM"/>
    <n v="400"/>
    <n v="642"/>
    <n v="256800"/>
    <x v="135"/>
    <d v="2023-01-19T00:00:00"/>
    <n v="0"/>
    <x v="3"/>
    <m/>
    <x v="0"/>
    <x v="2"/>
    <x v="1"/>
    <x v="5"/>
  </r>
  <r>
    <n v="4518414486"/>
    <n v="2906346"/>
    <s v="CENTIME TCM"/>
    <n v="1260"/>
    <n v="676"/>
    <n v="851760"/>
    <x v="139"/>
    <d v="2023-02-06T00:00:00"/>
    <n v="0"/>
    <x v="3"/>
    <m/>
    <x v="0"/>
    <x v="2"/>
    <x v="1"/>
    <x v="6"/>
  </r>
  <r>
    <n v="4518423996"/>
    <n v="4047131"/>
    <s v="CENTIME TCM"/>
    <n v="1900"/>
    <n v="798"/>
    <n v="1516200"/>
    <x v="139"/>
    <d v="2023-02-06T00:00:00"/>
    <n v="0"/>
    <x v="3"/>
    <m/>
    <x v="0"/>
    <x v="2"/>
    <x v="1"/>
    <x v="6"/>
  </r>
  <r>
    <n v="4518411482"/>
    <n v="2906346"/>
    <s v="CENTIME TCM"/>
    <n v="1020"/>
    <n v="638"/>
    <n v="650760"/>
    <x v="140"/>
    <d v="2023-02-13T00:00:00"/>
    <n v="0"/>
    <x v="3"/>
    <m/>
    <x v="0"/>
    <x v="2"/>
    <x v="1"/>
    <x v="6"/>
  </r>
  <r>
    <n v="4518425879"/>
    <n v="4047131"/>
    <s v="CENTIME TCM"/>
    <n v="2100"/>
    <n v="1457"/>
    <n v="3059700"/>
    <x v="140"/>
    <d v="2023-02-13T00:00:00"/>
    <n v="0"/>
    <x v="3"/>
    <m/>
    <x v="0"/>
    <x v="2"/>
    <x v="1"/>
    <x v="6"/>
  </r>
  <r>
    <n v="4518413062"/>
    <n v="2906346"/>
    <s v="CENTIME TCM"/>
    <n v="930"/>
    <n v="1372"/>
    <n v="1275960"/>
    <x v="141"/>
    <d v="2023-02-20T00:00:00"/>
    <n v="0"/>
    <x v="3"/>
    <m/>
    <x v="0"/>
    <x v="2"/>
    <x v="1"/>
    <x v="6"/>
  </r>
  <r>
    <n v="4518425395"/>
    <n v="4047131"/>
    <s v="CENTIME TCM"/>
    <n v="2000"/>
    <n v="778"/>
    <n v="1556000"/>
    <x v="141"/>
    <d v="2023-02-20T00:00:00"/>
    <n v="0"/>
    <x v="3"/>
    <m/>
    <x v="0"/>
    <x v="2"/>
    <x v="1"/>
    <x v="6"/>
  </r>
  <r>
    <n v="4518401381"/>
    <n v="2906346"/>
    <s v="CENTIME TCM"/>
    <n v="300"/>
    <n v="580"/>
    <n v="174000"/>
    <x v="139"/>
    <d v="2023-02-06T00:00:00"/>
    <n v="0"/>
    <x v="3"/>
    <m/>
    <x v="0"/>
    <x v="2"/>
    <x v="1"/>
    <x v="6"/>
  </r>
  <r>
    <n v="4518418639"/>
    <n v="4047131"/>
    <s v="CENTIME TCM"/>
    <n v="200"/>
    <n v="564"/>
    <n v="112800"/>
    <x v="139"/>
    <d v="2023-02-06T00:00:00"/>
    <n v="0"/>
    <x v="3"/>
    <m/>
    <x v="0"/>
    <x v="2"/>
    <x v="1"/>
    <x v="6"/>
  </r>
  <r>
    <n v="4518404133"/>
    <n v="2906346"/>
    <s v="CENTIME TCM"/>
    <n v="840"/>
    <n v="1025"/>
    <n v="861000"/>
    <x v="142"/>
    <d v="2023-02-27T00:00:00"/>
    <n v="0"/>
    <x v="3"/>
    <m/>
    <x v="0"/>
    <x v="2"/>
    <x v="1"/>
    <x v="6"/>
  </r>
  <r>
    <n v="4518429562"/>
    <n v="4047131"/>
    <s v="CENTIME TCM"/>
    <n v="1900"/>
    <n v="1076"/>
    <n v="2044400"/>
    <x v="142"/>
    <d v="2023-02-27T00:00:00"/>
    <n v="0"/>
    <x v="3"/>
    <m/>
    <x v="0"/>
    <x v="2"/>
    <x v="1"/>
    <x v="6"/>
  </r>
  <r>
    <n v="4518392380"/>
    <n v="2906346"/>
    <s v="CENTIME TCM"/>
    <n v="300"/>
    <n v="1395"/>
    <n v="418500"/>
    <x v="140"/>
    <d v="2023-02-13T00:00:00"/>
    <n v="0"/>
    <x v="3"/>
    <m/>
    <x v="0"/>
    <x v="2"/>
    <x v="1"/>
    <x v="6"/>
  </r>
  <r>
    <n v="4518412991"/>
    <n v="4047131"/>
    <s v="CENTIME TCM"/>
    <n v="200"/>
    <n v="741"/>
    <n v="148200"/>
    <x v="140"/>
    <d v="2023-02-13T00:00:00"/>
    <n v="0"/>
    <x v="3"/>
    <m/>
    <x v="0"/>
    <x v="2"/>
    <x v="1"/>
    <x v="6"/>
  </r>
  <r>
    <n v="4518412040"/>
    <n v="2906346"/>
    <s v="CENTIME TCM"/>
    <n v="1860"/>
    <n v="750"/>
    <n v="1395000"/>
    <x v="143"/>
    <d v="2023-03-06T00:00:00"/>
    <n v="0"/>
    <x v="3"/>
    <m/>
    <x v="0"/>
    <x v="2"/>
    <x v="1"/>
    <x v="3"/>
  </r>
  <r>
    <n v="4518423307"/>
    <n v="4047131"/>
    <s v="CENTIME TCM"/>
    <n v="1950"/>
    <n v="574"/>
    <n v="1119300"/>
    <x v="143"/>
    <d v="2023-03-06T00:00:00"/>
    <n v="0"/>
    <x v="3"/>
    <m/>
    <x v="0"/>
    <x v="2"/>
    <x v="1"/>
    <x v="3"/>
  </r>
  <r>
    <n v="4518408360"/>
    <n v="4047131"/>
    <s v="CENTIME TCM"/>
    <n v="200"/>
    <n v="1082"/>
    <n v="216400"/>
    <x v="141"/>
    <d v="2023-02-20T00:00:00"/>
    <n v="0"/>
    <x v="3"/>
    <m/>
    <x v="0"/>
    <x v="2"/>
    <x v="1"/>
    <x v="6"/>
  </r>
  <r>
    <n v="4518415096"/>
    <n v="2906346"/>
    <s v="CENTIME TCM"/>
    <n v="630"/>
    <n v="652"/>
    <n v="410760"/>
    <x v="141"/>
    <d v="2023-02-20T00:00:00"/>
    <n v="0"/>
    <x v="3"/>
    <m/>
    <x v="0"/>
    <x v="2"/>
    <x v="1"/>
    <x v="6"/>
  </r>
  <r>
    <n v="4518455370"/>
    <n v="2461389"/>
    <s v="BOOST AC"/>
    <n v="400"/>
    <n v="950"/>
    <n v="380000"/>
    <x v="95"/>
    <d v="2022-09-26T00:00:00"/>
    <n v="0"/>
    <x v="3"/>
    <m/>
    <x v="0"/>
    <x v="0"/>
    <x v="3"/>
    <x v="10"/>
  </r>
  <r>
    <n v="4518444153"/>
    <n v="2923264"/>
    <s v="CENTIME : INDIA"/>
    <n v="105"/>
    <n v="999"/>
    <n v="104895"/>
    <x v="90"/>
    <d v="2022-09-29T00:00:00"/>
    <n v="0"/>
    <x v="3"/>
    <m/>
    <x v="0"/>
    <x v="0"/>
    <x v="3"/>
    <x v="10"/>
  </r>
  <r>
    <n v="4518457975"/>
    <n v="4196588"/>
    <s v="CENTIME TCM"/>
    <n v="400"/>
    <n v="1101"/>
    <n v="440400"/>
    <x v="100"/>
    <d v="2022-10-24T00:00:00"/>
    <n v="0"/>
    <x v="3"/>
    <m/>
    <x v="0"/>
    <x v="0"/>
    <x v="2"/>
    <x v="11"/>
  </r>
  <r>
    <n v="4518434999"/>
    <n v="4558855"/>
    <s v="CENTIME TCM"/>
    <n v="13600"/>
    <n v="1384"/>
    <n v="18822400"/>
    <x v="133"/>
    <d v="2022-12-26T00:00:00"/>
    <n v="0"/>
    <x v="3"/>
    <m/>
    <x v="0"/>
    <x v="0"/>
    <x v="2"/>
    <x v="4"/>
  </r>
  <r>
    <n v="4518397472"/>
    <n v="2461389"/>
    <s v="CENTIME CANADA"/>
    <n v="1400"/>
    <n v="1216"/>
    <n v="1702400"/>
    <x v="136"/>
    <d v="2023-01-09T00:00:00"/>
    <n v="0"/>
    <x v="3"/>
    <m/>
    <x v="0"/>
    <x v="2"/>
    <x v="1"/>
    <x v="5"/>
  </r>
  <r>
    <n v="4518461442"/>
    <n v="2923264"/>
    <s v="CENTIME : INDIA"/>
    <n v="70"/>
    <n v="951"/>
    <n v="66570"/>
    <x v="90"/>
    <d v="2022-09-29T00:00:00"/>
    <n v="0"/>
    <x v="3"/>
    <m/>
    <x v="0"/>
    <x v="0"/>
    <x v="3"/>
    <x v="10"/>
  </r>
  <r>
    <n v="4518417405"/>
    <n v="2663481"/>
    <s v="CENTIME INDONESIA"/>
    <n v="450"/>
    <n v="763"/>
    <n v="343350"/>
    <x v="71"/>
    <d v="2022-09-12T00:00:00"/>
    <n v="0"/>
    <x v="3"/>
    <m/>
    <x v="0"/>
    <x v="0"/>
    <x v="3"/>
    <x v="10"/>
  </r>
  <r>
    <n v="4518420398"/>
    <n v="2663481"/>
    <s v="CENTIME TCM"/>
    <n v="630"/>
    <n v="365"/>
    <n v="229950"/>
    <x v="133"/>
    <d v="2022-12-26T00:00:00"/>
    <n v="0"/>
    <x v="3"/>
    <m/>
    <x v="0"/>
    <x v="0"/>
    <x v="2"/>
    <x v="4"/>
  </r>
  <r>
    <n v="4518431148"/>
    <n v="2663481"/>
    <s v="CENTIME TCM"/>
    <n v="1470"/>
    <n v="633"/>
    <n v="930510"/>
    <x v="137"/>
    <d v="2022-12-29T00:00:00"/>
    <n v="0"/>
    <x v="3"/>
    <m/>
    <x v="0"/>
    <x v="0"/>
    <x v="2"/>
    <x v="4"/>
  </r>
  <r>
    <n v="4518398307"/>
    <n v="2663481"/>
    <s v="CENTIME TCM"/>
    <n v="1575"/>
    <n v="587"/>
    <n v="924525"/>
    <x v="136"/>
    <d v="2023-01-09T00:00:00"/>
    <n v="0"/>
    <x v="3"/>
    <m/>
    <x v="0"/>
    <x v="2"/>
    <x v="1"/>
    <x v="5"/>
  </r>
  <r>
    <n v="4518429502"/>
    <n v="2663481"/>
    <s v="CENTIME TCM"/>
    <n v="1590"/>
    <n v="792"/>
    <n v="1259280"/>
    <x v="116"/>
    <d v="2023-01-16T00:00:00"/>
    <n v="0"/>
    <x v="3"/>
    <m/>
    <x v="0"/>
    <x v="2"/>
    <x v="1"/>
    <x v="5"/>
  </r>
  <r>
    <n v="4518421261"/>
    <n v="2663481"/>
    <s v="CENTIME TCM"/>
    <n v="3465"/>
    <n v="582"/>
    <n v="2016630"/>
    <x v="135"/>
    <d v="2023-01-19T00:00:00"/>
    <n v="0"/>
    <x v="3"/>
    <m/>
    <x v="0"/>
    <x v="2"/>
    <x v="1"/>
    <x v="5"/>
  </r>
  <r>
    <n v="4518428007"/>
    <n v="2663481"/>
    <s v="CENTIME TCM"/>
    <n v="1800"/>
    <n v="721"/>
    <n v="1297800"/>
    <x v="139"/>
    <d v="2023-02-06T00:00:00"/>
    <n v="0"/>
    <x v="3"/>
    <m/>
    <x v="0"/>
    <x v="2"/>
    <x v="1"/>
    <x v="6"/>
  </r>
  <r>
    <n v="4518421361"/>
    <n v="2663481"/>
    <s v="CENTIME TCM"/>
    <n v="2820"/>
    <n v="1445"/>
    <n v="4074900"/>
    <x v="140"/>
    <d v="2023-02-13T00:00:00"/>
    <n v="0"/>
    <x v="3"/>
    <m/>
    <x v="0"/>
    <x v="2"/>
    <x v="1"/>
    <x v="6"/>
  </r>
  <r>
    <n v="4518414241"/>
    <n v="2663481"/>
    <s v="CENTIME TCM"/>
    <n v="2370"/>
    <n v="385"/>
    <n v="912450"/>
    <x v="141"/>
    <d v="2023-02-20T00:00:00"/>
    <n v="0"/>
    <x v="3"/>
    <m/>
    <x v="0"/>
    <x v="2"/>
    <x v="1"/>
    <x v="6"/>
  </r>
  <r>
    <n v="4518403124"/>
    <n v="2765851"/>
    <s v="SCOHAN CO LTD"/>
    <n v="160"/>
    <n v="899"/>
    <n v="143840"/>
    <x v="77"/>
    <d v="2022-09-08T00:00:00"/>
    <n v="0"/>
    <x v="3"/>
    <m/>
    <x v="0"/>
    <x v="0"/>
    <x v="3"/>
    <x v="10"/>
  </r>
  <r>
    <n v="4518409323"/>
    <n v="2765851"/>
    <s v="BOOST AC"/>
    <n v="48"/>
    <n v="659"/>
    <n v="31632"/>
    <x v="71"/>
    <d v="2022-09-12T00:00:00"/>
    <n v="1"/>
    <x v="3"/>
    <m/>
    <x v="0"/>
    <x v="0"/>
    <x v="3"/>
    <x v="10"/>
  </r>
  <r>
    <n v="4518487814"/>
    <n v="2765851"/>
    <s v="SCOHAN CO LTD"/>
    <n v="160"/>
    <n v="637"/>
    <n v="101920"/>
    <x v="90"/>
    <d v="2022-09-29T00:00:00"/>
    <n v="0"/>
    <x v="3"/>
    <m/>
    <x v="0"/>
    <x v="0"/>
    <x v="3"/>
    <x v="10"/>
  </r>
  <r>
    <n v="4518452857"/>
    <n v="2765851"/>
    <s v="BOOST AC"/>
    <n v="144"/>
    <n v="1282"/>
    <n v="184608"/>
    <x v="95"/>
    <d v="2022-09-26T00:00:00"/>
    <n v="0"/>
    <x v="3"/>
    <m/>
    <x v="0"/>
    <x v="0"/>
    <x v="3"/>
    <x v="10"/>
  </r>
  <r>
    <n v="4518440137"/>
    <n v="2765851"/>
    <s v="CENTIME : THAILAND"/>
    <n v="16"/>
    <n v="1200"/>
    <n v="19200"/>
    <x v="87"/>
    <d v="2022-09-22T00:00:00"/>
    <n v="0"/>
    <x v="3"/>
    <m/>
    <x v="0"/>
    <x v="0"/>
    <x v="3"/>
    <x v="10"/>
  </r>
  <r>
    <n v="4518477673"/>
    <n v="2765851"/>
    <s v="CENTIME : THAILAND"/>
    <n v="16"/>
    <n v="591"/>
    <n v="9456"/>
    <x v="90"/>
    <d v="2022-09-29T00:00:00"/>
    <n v="0"/>
    <x v="3"/>
    <m/>
    <x v="0"/>
    <x v="0"/>
    <x v="3"/>
    <x v="10"/>
  </r>
  <r>
    <n v="4518429930"/>
    <n v="2765851"/>
    <s v="CENTIME TCM"/>
    <n v="3664"/>
    <n v="1012"/>
    <n v="3707968"/>
    <x v="102"/>
    <d v="2022-10-03T00:00:00"/>
    <n v="0"/>
    <x v="3"/>
    <m/>
    <x v="0"/>
    <x v="0"/>
    <x v="2"/>
    <x v="11"/>
  </r>
  <r>
    <n v="4518422973"/>
    <n v="2765851"/>
    <s v="CENTIME TCM"/>
    <n v="1776"/>
    <n v="890"/>
    <n v="1580640"/>
    <x v="102"/>
    <d v="2022-10-03T00:00:00"/>
    <n v="0"/>
    <x v="3"/>
    <m/>
    <x v="0"/>
    <x v="0"/>
    <x v="2"/>
    <x v="11"/>
  </r>
  <r>
    <n v="4518461322"/>
    <n v="2765851"/>
    <s v="CENTIME TCM"/>
    <n v="880"/>
    <n v="975"/>
    <n v="858000"/>
    <x v="104"/>
    <d v="2022-10-17T00:00:00"/>
    <n v="0"/>
    <x v="3"/>
    <m/>
    <x v="0"/>
    <x v="0"/>
    <x v="2"/>
    <x v="11"/>
  </r>
  <r>
    <n v="4518435428"/>
    <n v="2487053"/>
    <s v="CENTIME : THAILAND"/>
    <n v="720"/>
    <n v="523"/>
    <n v="376560"/>
    <x v="87"/>
    <d v="2022-09-22T00:00:00"/>
    <n v="0"/>
    <x v="3"/>
    <m/>
    <x v="0"/>
    <x v="0"/>
    <x v="3"/>
    <x v="10"/>
  </r>
  <r>
    <n v="4518277512"/>
    <n v="2487053"/>
    <s v="CENTIME : BOSTT EMEA"/>
    <n v="6390"/>
    <n v="964"/>
    <n v="6159960"/>
    <x v="71"/>
    <d v="2022-09-12T00:00:00"/>
    <n v="1"/>
    <x v="3"/>
    <m/>
    <x v="0"/>
    <x v="0"/>
    <x v="3"/>
    <x v="10"/>
  </r>
  <r>
    <n v="4518348310"/>
    <n v="2487053"/>
    <s v="CENTIME TCM"/>
    <n v="10530"/>
    <n v="962"/>
    <n v="10129860"/>
    <x v="95"/>
    <d v="2022-09-26T00:00:00"/>
    <n v="0"/>
    <x v="3"/>
    <m/>
    <x v="0"/>
    <x v="0"/>
    <x v="3"/>
    <x v="10"/>
  </r>
  <r>
    <n v="4518459561"/>
    <n v="2487053"/>
    <s v="CENTIME TCM"/>
    <n v="1170"/>
    <n v="1143"/>
    <n v="1337310"/>
    <x v="95"/>
    <d v="2022-09-26T00:00:00"/>
    <n v="0"/>
    <x v="3"/>
    <m/>
    <x v="0"/>
    <x v="0"/>
    <x v="3"/>
    <x v="10"/>
  </r>
  <r>
    <n v="4518456522"/>
    <n v="2487053"/>
    <s v="CENTIME TCM"/>
    <n v="1710"/>
    <n v="1065"/>
    <n v="1821150"/>
    <x v="102"/>
    <d v="2022-10-03T00:00:00"/>
    <n v="0"/>
    <x v="3"/>
    <m/>
    <x v="0"/>
    <x v="0"/>
    <x v="2"/>
    <x v="11"/>
  </r>
  <r>
    <n v="4518456779"/>
    <n v="2487053"/>
    <s v="CENTIME TCM"/>
    <n v="3600"/>
    <n v="480"/>
    <n v="1728000"/>
    <x v="102"/>
    <d v="2022-10-03T00:00:00"/>
    <n v="0"/>
    <x v="3"/>
    <m/>
    <x v="0"/>
    <x v="0"/>
    <x v="2"/>
    <x v="11"/>
  </r>
  <r>
    <n v="4518429922"/>
    <n v="2487053"/>
    <s v="CENTIME TCM"/>
    <n v="1080"/>
    <n v="468"/>
    <n v="505440"/>
    <x v="80"/>
    <d v="2022-09-19T00:00:00"/>
    <n v="0"/>
    <x v="3"/>
    <m/>
    <x v="0"/>
    <x v="0"/>
    <x v="3"/>
    <x v="10"/>
  </r>
  <r>
    <n v="4518457345"/>
    <n v="2487053"/>
    <s v="CENTIME TCM"/>
    <n v="1170"/>
    <n v="303"/>
    <n v="354510"/>
    <x v="95"/>
    <d v="2022-09-26T00:00:00"/>
    <n v="0"/>
    <x v="3"/>
    <m/>
    <x v="0"/>
    <x v="0"/>
    <x v="3"/>
    <x v="10"/>
  </r>
  <r>
    <n v="4518472230"/>
    <n v="2487053"/>
    <s v="CENTIME TCM"/>
    <n v="2250"/>
    <n v="436"/>
    <n v="981000"/>
    <x v="102"/>
    <d v="2022-10-03T00:00:00"/>
    <n v="0"/>
    <x v="3"/>
    <m/>
    <x v="0"/>
    <x v="0"/>
    <x v="2"/>
    <x v="11"/>
  </r>
  <r>
    <n v="4518491293"/>
    <n v="2487053"/>
    <s v="CENTIME TCM"/>
    <n v="16110"/>
    <n v="899"/>
    <n v="14482890"/>
    <x v="102"/>
    <d v="2022-10-03T00:00:00"/>
    <n v="0"/>
    <x v="3"/>
    <m/>
    <x v="0"/>
    <x v="0"/>
    <x v="2"/>
    <x v="11"/>
  </r>
  <r>
    <n v="4518418904"/>
    <n v="2487053"/>
    <s v="CENTIME TCM"/>
    <n v="1080"/>
    <n v="587"/>
    <n v="633960"/>
    <x v="110"/>
    <d v="2022-11-28T00:00:00"/>
    <n v="0"/>
    <x v="3"/>
    <m/>
    <x v="0"/>
    <x v="0"/>
    <x v="2"/>
    <x v="8"/>
  </r>
  <r>
    <n v="4518426002"/>
    <n v="2487053"/>
    <s v="CENTIME TCM"/>
    <n v="540"/>
    <n v="868"/>
    <n v="468720"/>
    <x v="108"/>
    <d v="2022-11-14T00:00:00"/>
    <n v="0"/>
    <x v="3"/>
    <m/>
    <x v="0"/>
    <x v="0"/>
    <x v="2"/>
    <x v="8"/>
  </r>
  <r>
    <n v="4518412420"/>
    <n v="2487053"/>
    <s v="CENTIME TCM"/>
    <n v="1170"/>
    <n v="1369"/>
    <n v="1601730"/>
    <x v="73"/>
    <d v="2022-12-05T00:00:00"/>
    <n v="0"/>
    <x v="3"/>
    <m/>
    <x v="0"/>
    <x v="0"/>
    <x v="2"/>
    <x v="4"/>
  </r>
  <r>
    <n v="4518430637"/>
    <n v="2487053"/>
    <s v="CENTIME TCM"/>
    <n v="630"/>
    <n v="561"/>
    <n v="353430"/>
    <x v="93"/>
    <d v="2022-11-21T00:00:00"/>
    <n v="0"/>
    <x v="3"/>
    <m/>
    <x v="0"/>
    <x v="0"/>
    <x v="2"/>
    <x v="8"/>
  </r>
  <r>
    <n v="4518390462"/>
    <n v="2487053"/>
    <s v="CENTIME TCM"/>
    <n v="1260"/>
    <n v="860"/>
    <n v="1083600"/>
    <x v="98"/>
    <d v="2022-12-19T00:00:00"/>
    <n v="0"/>
    <x v="3"/>
    <m/>
    <x v="0"/>
    <x v="0"/>
    <x v="2"/>
    <x v="4"/>
  </r>
  <r>
    <n v="4518425253"/>
    <n v="2487053"/>
    <s v="CENTIME TCM"/>
    <n v="720"/>
    <n v="778"/>
    <n v="560160"/>
    <x v="73"/>
    <d v="2022-12-05T00:00:00"/>
    <n v="0"/>
    <x v="3"/>
    <m/>
    <x v="0"/>
    <x v="0"/>
    <x v="2"/>
    <x v="4"/>
  </r>
  <r>
    <n v="4518415336"/>
    <n v="2778106"/>
    <s v="CENTIME INDONESIA"/>
    <n v="120"/>
    <n v="1487"/>
    <n v="178440"/>
    <x v="71"/>
    <d v="2022-09-12T00:00:00"/>
    <n v="0"/>
    <x v="3"/>
    <m/>
    <x v="0"/>
    <x v="0"/>
    <x v="3"/>
    <x v="10"/>
  </r>
  <r>
    <n v="4518425827"/>
    <n v="2778106"/>
    <s v="BOOST AC"/>
    <n v="252"/>
    <n v="436"/>
    <n v="109872"/>
    <x v="95"/>
    <d v="2022-09-26T00:00:00"/>
    <n v="0"/>
    <x v="3"/>
    <m/>
    <x v="0"/>
    <x v="0"/>
    <x v="3"/>
    <x v="10"/>
  </r>
  <r>
    <n v="4518397419"/>
    <n v="2487053"/>
    <s v="CENTIME TCM"/>
    <n v="630"/>
    <n v="1447"/>
    <n v="911610"/>
    <x v="94"/>
    <d v="2022-12-12T00:00:00"/>
    <n v="0"/>
    <x v="3"/>
    <m/>
    <x v="0"/>
    <x v="0"/>
    <x v="2"/>
    <x v="4"/>
  </r>
  <r>
    <n v="4518429680"/>
    <n v="2487053"/>
    <s v="CENTIME TCM"/>
    <n v="180"/>
    <n v="306"/>
    <n v="55080"/>
    <x v="133"/>
    <d v="2022-12-26T00:00:00"/>
    <n v="0"/>
    <x v="3"/>
    <m/>
    <x v="0"/>
    <x v="0"/>
    <x v="2"/>
    <x v="4"/>
  </r>
  <r>
    <n v="4518423450"/>
    <n v="2487053"/>
    <s v="CENTIME TCM"/>
    <n v="720"/>
    <n v="1137"/>
    <n v="818640"/>
    <x v="137"/>
    <d v="2022-12-29T00:00:00"/>
    <n v="0"/>
    <x v="3"/>
    <m/>
    <x v="0"/>
    <x v="0"/>
    <x v="2"/>
    <x v="4"/>
  </r>
  <r>
    <n v="4518451481"/>
    <n v="2778106"/>
    <s v="CENTIME : THAILAND"/>
    <n v="360"/>
    <n v="1110"/>
    <n v="399600"/>
    <x v="85"/>
    <d v="2022-09-15T00:00:00"/>
    <n v="1"/>
    <x v="3"/>
    <m/>
    <x v="0"/>
    <x v="0"/>
    <x v="3"/>
    <x v="10"/>
  </r>
  <r>
    <n v="4518425151"/>
    <n v="2778106"/>
    <s v="CENTIME : THAILAND"/>
    <n v="60"/>
    <n v="1055"/>
    <n v="63300"/>
    <x v="87"/>
    <d v="2022-09-22T00:00:00"/>
    <n v="0"/>
    <x v="3"/>
    <m/>
    <x v="0"/>
    <x v="0"/>
    <x v="3"/>
    <x v="10"/>
  </r>
  <r>
    <n v="4518474499"/>
    <n v="2778106"/>
    <s v="BOOST AC"/>
    <n v="1164"/>
    <n v="594"/>
    <n v="691416"/>
    <x v="103"/>
    <d v="2022-10-10T00:00:00"/>
    <n v="0"/>
    <x v="3"/>
    <m/>
    <x v="0"/>
    <x v="0"/>
    <x v="2"/>
    <x v="11"/>
  </r>
  <r>
    <n v="4518337953"/>
    <n v="2778106"/>
    <s v="CENTIME TCM"/>
    <n v="24"/>
    <n v="797"/>
    <n v="19128"/>
    <x v="80"/>
    <d v="2022-09-19T00:00:00"/>
    <n v="0"/>
    <x v="3"/>
    <m/>
    <x v="0"/>
    <x v="0"/>
    <x v="3"/>
    <x v="10"/>
  </r>
  <r>
    <n v="4518428183"/>
    <n v="2487053"/>
    <s v="CENTIME TCM"/>
    <n v="900"/>
    <n v="1453"/>
    <n v="1307700"/>
    <x v="136"/>
    <d v="2023-01-09T00:00:00"/>
    <n v="0"/>
    <x v="3"/>
    <m/>
    <x v="0"/>
    <x v="2"/>
    <x v="1"/>
    <x v="5"/>
  </r>
  <r>
    <n v="4518383802"/>
    <n v="2778106"/>
    <s v="CENTIME TCM"/>
    <n v="204"/>
    <n v="959"/>
    <n v="195636"/>
    <x v="95"/>
    <d v="2022-09-26T00:00:00"/>
    <n v="0"/>
    <x v="3"/>
    <m/>
    <x v="0"/>
    <x v="0"/>
    <x v="3"/>
    <x v="10"/>
  </r>
  <r>
    <n v="4518406888"/>
    <n v="2487053"/>
    <s v="CENTIME TCM"/>
    <n v="900"/>
    <n v="1391"/>
    <n v="1251900"/>
    <x v="116"/>
    <d v="2023-01-16T00:00:00"/>
    <n v="0"/>
    <x v="3"/>
    <m/>
    <x v="0"/>
    <x v="2"/>
    <x v="1"/>
    <x v="5"/>
  </r>
  <r>
    <n v="4518430040"/>
    <n v="2487053"/>
    <s v="CENTIME TCM"/>
    <n v="1980"/>
    <n v="351"/>
    <n v="694980"/>
    <x v="135"/>
    <d v="2023-01-19T00:00:00"/>
    <n v="0"/>
    <x v="3"/>
    <m/>
    <x v="0"/>
    <x v="2"/>
    <x v="1"/>
    <x v="5"/>
  </r>
  <r>
    <n v="4518386395"/>
    <n v="2778106"/>
    <s v="CENTIME TCM"/>
    <n v="288"/>
    <n v="525"/>
    <n v="151200"/>
    <x v="71"/>
    <d v="2022-09-12T00:00:00"/>
    <n v="1"/>
    <x v="3"/>
    <m/>
    <x v="0"/>
    <x v="0"/>
    <x v="3"/>
    <x v="10"/>
  </r>
  <r>
    <n v="4518432378"/>
    <n v="2778106"/>
    <s v="CENTIME TCM"/>
    <n v="1548"/>
    <n v="868"/>
    <n v="1343664"/>
    <x v="102"/>
    <d v="2022-10-03T00:00:00"/>
    <n v="0"/>
    <x v="3"/>
    <m/>
    <x v="0"/>
    <x v="0"/>
    <x v="2"/>
    <x v="11"/>
  </r>
  <r>
    <n v="4518427696"/>
    <n v="2778106"/>
    <s v="CENTIME TCM"/>
    <n v="552"/>
    <n v="1310"/>
    <n v="723120"/>
    <x v="80"/>
    <d v="2022-09-19T00:00:00"/>
    <n v="0"/>
    <x v="3"/>
    <m/>
    <x v="0"/>
    <x v="0"/>
    <x v="3"/>
    <x v="10"/>
  </r>
  <r>
    <n v="4518412225"/>
    <n v="2778106"/>
    <s v="CENTIME TCM"/>
    <n v="456"/>
    <n v="1345"/>
    <n v="613320"/>
    <x v="110"/>
    <d v="2022-11-28T00:00:00"/>
    <n v="0"/>
    <x v="3"/>
    <m/>
    <x v="0"/>
    <x v="0"/>
    <x v="2"/>
    <x v="8"/>
  </r>
  <r>
    <n v="4518431024"/>
    <n v="2487053"/>
    <s v="CENTIME TCM"/>
    <n v="1980"/>
    <n v="637"/>
    <n v="1261260"/>
    <x v="139"/>
    <d v="2023-02-06T00:00:00"/>
    <n v="0"/>
    <x v="3"/>
    <m/>
    <x v="0"/>
    <x v="2"/>
    <x v="1"/>
    <x v="6"/>
  </r>
  <r>
    <n v="4518412812"/>
    <n v="2487053"/>
    <s v="CENTIME TCM"/>
    <n v="1260"/>
    <n v="1401"/>
    <n v="1765260"/>
    <x v="140"/>
    <d v="2023-02-13T00:00:00"/>
    <n v="0"/>
    <x v="3"/>
    <m/>
    <x v="0"/>
    <x v="2"/>
    <x v="1"/>
    <x v="6"/>
  </r>
  <r>
    <n v="4518423010"/>
    <n v="2778106"/>
    <s v="CENTIME TCM"/>
    <n v="360"/>
    <n v="786"/>
    <n v="282960"/>
    <x v="108"/>
    <d v="2022-11-14T00:00:00"/>
    <n v="0"/>
    <x v="3"/>
    <m/>
    <x v="0"/>
    <x v="0"/>
    <x v="2"/>
    <x v="8"/>
  </r>
  <r>
    <n v="4518406136"/>
    <n v="2778106"/>
    <s v="CENTIME TCM"/>
    <n v="768"/>
    <n v="1367"/>
    <n v="1049856"/>
    <x v="73"/>
    <d v="2022-12-05T00:00:00"/>
    <n v="0"/>
    <x v="3"/>
    <m/>
    <x v="0"/>
    <x v="0"/>
    <x v="2"/>
    <x v="4"/>
  </r>
  <r>
    <n v="4518428038"/>
    <n v="2778106"/>
    <s v="CENTIME TCM"/>
    <n v="600"/>
    <n v="685"/>
    <n v="411000"/>
    <x v="93"/>
    <d v="2022-11-21T00:00:00"/>
    <n v="0"/>
    <x v="3"/>
    <m/>
    <x v="0"/>
    <x v="0"/>
    <x v="2"/>
    <x v="8"/>
  </r>
  <r>
    <n v="4518416425"/>
    <n v="2778106"/>
    <s v="CENTIME TCM"/>
    <n v="660"/>
    <n v="536"/>
    <n v="353760"/>
    <x v="94"/>
    <d v="2022-12-12T00:00:00"/>
    <n v="0"/>
    <x v="3"/>
    <m/>
    <x v="0"/>
    <x v="0"/>
    <x v="2"/>
    <x v="4"/>
  </r>
  <r>
    <n v="4518428964"/>
    <n v="2487053"/>
    <s v="CENTIME TCM"/>
    <n v="990"/>
    <n v="1137"/>
    <n v="1125630"/>
    <x v="141"/>
    <d v="2023-02-20T00:00:00"/>
    <n v="0"/>
    <x v="3"/>
    <m/>
    <x v="0"/>
    <x v="2"/>
    <x v="1"/>
    <x v="6"/>
  </r>
  <r>
    <n v="4518423149"/>
    <n v="2778106"/>
    <s v="CENTIME TCM"/>
    <n v="528"/>
    <n v="1473"/>
    <n v="777744"/>
    <x v="110"/>
    <d v="2022-11-28T00:00:00"/>
    <n v="0"/>
    <x v="3"/>
    <m/>
    <x v="0"/>
    <x v="0"/>
    <x v="2"/>
    <x v="8"/>
  </r>
  <r>
    <n v="4518390218"/>
    <n v="2778106"/>
    <s v="CENTIME TCM"/>
    <n v="684"/>
    <n v="1070"/>
    <n v="731880"/>
    <x v="98"/>
    <d v="2022-12-19T00:00:00"/>
    <n v="0"/>
    <x v="3"/>
    <m/>
    <x v="0"/>
    <x v="0"/>
    <x v="2"/>
    <x v="4"/>
  </r>
  <r>
    <n v="4518429292"/>
    <n v="2778106"/>
    <s v="CENTIME TCM"/>
    <n v="540"/>
    <n v="771"/>
    <n v="416340"/>
    <x v="73"/>
    <d v="2022-12-05T00:00:00"/>
    <n v="0"/>
    <x v="3"/>
    <m/>
    <x v="0"/>
    <x v="0"/>
    <x v="2"/>
    <x v="4"/>
  </r>
  <r>
    <n v="4518408819"/>
    <n v="2778106"/>
    <s v="CENTIME TCM"/>
    <n v="756"/>
    <n v="1472"/>
    <n v="1112832"/>
    <x v="133"/>
    <d v="2022-12-26T00:00:00"/>
    <n v="0"/>
    <x v="3"/>
    <m/>
    <x v="0"/>
    <x v="0"/>
    <x v="2"/>
    <x v="4"/>
  </r>
  <r>
    <n v="4518432193"/>
    <n v="2778106"/>
    <s v="CENTIME TCM"/>
    <n v="600"/>
    <n v="936"/>
    <n v="561600"/>
    <x v="94"/>
    <d v="2022-12-12T00:00:00"/>
    <n v="0"/>
    <x v="3"/>
    <m/>
    <x v="0"/>
    <x v="0"/>
    <x v="2"/>
    <x v="4"/>
  </r>
  <r>
    <n v="4518417743"/>
    <n v="2778106"/>
    <s v="CENTIME TCM"/>
    <n v="420"/>
    <n v="1296"/>
    <n v="544320"/>
    <x v="133"/>
    <d v="2022-12-26T00:00:00"/>
    <n v="0"/>
    <x v="3"/>
    <m/>
    <x v="0"/>
    <x v="0"/>
    <x v="2"/>
    <x v="4"/>
  </r>
  <r>
    <n v="4518413584"/>
    <n v="2778106"/>
    <s v="CENTIME TCM"/>
    <n v="660"/>
    <n v="771"/>
    <n v="508860"/>
    <x v="137"/>
    <d v="2022-12-29T00:00:00"/>
    <n v="0"/>
    <x v="3"/>
    <m/>
    <x v="0"/>
    <x v="0"/>
    <x v="2"/>
    <x v="4"/>
  </r>
  <r>
    <n v="4518417243"/>
    <n v="2778106"/>
    <s v="CENTIME TCM"/>
    <n v="516"/>
    <n v="904"/>
    <n v="466464"/>
    <x v="136"/>
    <d v="2023-01-09T00:00:00"/>
    <n v="0"/>
    <x v="3"/>
    <m/>
    <x v="0"/>
    <x v="2"/>
    <x v="1"/>
    <x v="5"/>
  </r>
  <r>
    <n v="4518417826"/>
    <n v="2778106"/>
    <s v="CENTIME TCM"/>
    <n v="2892"/>
    <n v="1278"/>
    <n v="3695976"/>
    <x v="116"/>
    <d v="2023-01-16T00:00:00"/>
    <n v="0"/>
    <x v="3"/>
    <m/>
    <x v="0"/>
    <x v="2"/>
    <x v="1"/>
    <x v="5"/>
  </r>
  <r>
    <n v="4518417538"/>
    <n v="2778106"/>
    <s v="CENTIME TCM"/>
    <n v="804"/>
    <n v="622"/>
    <n v="500088"/>
    <x v="136"/>
    <d v="2023-01-09T00:00:00"/>
    <n v="0"/>
    <x v="3"/>
    <m/>
    <x v="0"/>
    <x v="2"/>
    <x v="1"/>
    <x v="5"/>
  </r>
  <r>
    <n v="4518414688"/>
    <n v="2778106"/>
    <s v="CENTIME TCM"/>
    <n v="840"/>
    <n v="491"/>
    <n v="412440"/>
    <x v="116"/>
    <d v="2023-01-16T00:00:00"/>
    <n v="0"/>
    <x v="3"/>
    <m/>
    <x v="0"/>
    <x v="2"/>
    <x v="1"/>
    <x v="5"/>
  </r>
  <r>
    <n v="4518415966"/>
    <n v="2778106"/>
    <s v="CENTIME TCM"/>
    <n v="1920"/>
    <n v="1127"/>
    <n v="2163840"/>
    <x v="135"/>
    <d v="2023-01-19T00:00:00"/>
    <n v="0"/>
    <x v="3"/>
    <m/>
    <x v="0"/>
    <x v="2"/>
    <x v="1"/>
    <x v="5"/>
  </r>
  <r>
    <n v="4518416360"/>
    <n v="2778106"/>
    <s v="CENTIME TCM"/>
    <n v="1176"/>
    <n v="625"/>
    <n v="735000"/>
    <x v="139"/>
    <d v="2023-02-06T00:00:00"/>
    <n v="0"/>
    <x v="3"/>
    <m/>
    <x v="0"/>
    <x v="2"/>
    <x v="1"/>
    <x v="6"/>
  </r>
  <r>
    <n v="4518417203"/>
    <n v="2778106"/>
    <s v="CENTIME TCM"/>
    <n v="1212"/>
    <n v="1007"/>
    <n v="1220484"/>
    <x v="140"/>
    <d v="2023-02-13T00:00:00"/>
    <n v="0"/>
    <x v="3"/>
    <m/>
    <x v="0"/>
    <x v="2"/>
    <x v="1"/>
    <x v="6"/>
  </r>
  <r>
    <n v="4518417534"/>
    <n v="2778106"/>
    <s v="CENTIME TCM"/>
    <n v="1212"/>
    <n v="1272"/>
    <n v="1541664"/>
    <x v="141"/>
    <d v="2023-02-20T00:00:00"/>
    <n v="0"/>
    <x v="3"/>
    <m/>
    <x v="0"/>
    <x v="2"/>
    <x v="1"/>
    <x v="6"/>
  </r>
  <r>
    <n v="4518415239"/>
    <n v="2778106"/>
    <s v="CENTIME TCM"/>
    <n v="972"/>
    <n v="1326"/>
    <n v="1288872"/>
    <x v="139"/>
    <d v="2023-02-06T00:00:00"/>
    <n v="0"/>
    <x v="3"/>
    <m/>
    <x v="0"/>
    <x v="2"/>
    <x v="1"/>
    <x v="6"/>
  </r>
  <r>
    <n v="4518414684"/>
    <n v="2778106"/>
    <s v="CENTIME TCM"/>
    <n v="1224"/>
    <n v="958"/>
    <n v="1172592"/>
    <x v="142"/>
    <d v="2023-02-27T00:00:00"/>
    <n v="0"/>
    <x v="3"/>
    <m/>
    <x v="0"/>
    <x v="2"/>
    <x v="1"/>
    <x v="6"/>
  </r>
  <r>
    <n v="4518411089"/>
    <n v="2778106"/>
    <s v="CENTIME TCM"/>
    <n v="984"/>
    <n v="522"/>
    <n v="513648"/>
    <x v="140"/>
    <d v="2023-02-13T00:00:00"/>
    <n v="0"/>
    <x v="3"/>
    <m/>
    <x v="0"/>
    <x v="2"/>
    <x v="1"/>
    <x v="6"/>
  </r>
  <r>
    <n v="4518416981"/>
    <n v="2778106"/>
    <s v="CENTIME TCM"/>
    <n v="2676"/>
    <n v="351"/>
    <n v="939276"/>
    <x v="143"/>
    <d v="2023-03-06T00:00:00"/>
    <n v="0"/>
    <x v="3"/>
    <m/>
    <x v="0"/>
    <x v="2"/>
    <x v="1"/>
    <x v="3"/>
  </r>
  <r>
    <n v="4518411422"/>
    <n v="2778106"/>
    <s v="CENTIME TCM"/>
    <n v="2136"/>
    <n v="1439"/>
    <n v="3073704"/>
    <x v="141"/>
    <d v="2023-02-20T00:00:00"/>
    <n v="0"/>
    <x v="3"/>
    <m/>
    <x v="0"/>
    <x v="2"/>
    <x v="1"/>
    <x v="6"/>
  </r>
  <r>
    <n v="4518425403"/>
    <n v="2779062"/>
    <s v="CENTIME TCM"/>
    <n v="588"/>
    <n v="1047"/>
    <n v="615636"/>
    <x v="98"/>
    <d v="2022-12-19T00:00:00"/>
    <n v="0"/>
    <x v="3"/>
    <m/>
    <x v="0"/>
    <x v="0"/>
    <x v="2"/>
    <x v="4"/>
  </r>
  <r>
    <n v="4518410641"/>
    <n v="2779062"/>
    <s v="CENTIME TCM"/>
    <n v="92"/>
    <n v="1388"/>
    <n v="127696"/>
    <x v="73"/>
    <d v="2022-12-05T00:00:00"/>
    <n v="0"/>
    <x v="3"/>
    <m/>
    <x v="0"/>
    <x v="0"/>
    <x v="2"/>
    <x v="4"/>
  </r>
  <r>
    <n v="4518416753"/>
    <n v="2779062"/>
    <s v="CENTIME TCM"/>
    <n v="100"/>
    <n v="689"/>
    <n v="68900"/>
    <x v="137"/>
    <d v="2022-12-29T00:00:00"/>
    <n v="0"/>
    <x v="3"/>
    <m/>
    <x v="0"/>
    <x v="0"/>
    <x v="2"/>
    <x v="4"/>
  </r>
  <r>
    <n v="4518429298"/>
    <n v="2779062"/>
    <s v="CENTIME TCM"/>
    <n v="1988"/>
    <n v="1086"/>
    <n v="2158968"/>
    <x v="116"/>
    <d v="2023-01-16T00:00:00"/>
    <n v="0"/>
    <x v="3"/>
    <m/>
    <x v="0"/>
    <x v="2"/>
    <x v="1"/>
    <x v="5"/>
  </r>
  <r>
    <n v="4518413513"/>
    <n v="2779062"/>
    <s v="CENTIME TCM"/>
    <n v="104"/>
    <n v="498"/>
    <n v="51792"/>
    <x v="136"/>
    <d v="2023-01-09T00:00:00"/>
    <n v="0"/>
    <x v="3"/>
    <m/>
    <x v="0"/>
    <x v="2"/>
    <x v="1"/>
    <x v="5"/>
  </r>
  <r>
    <n v="4518366008"/>
    <n v="2779062"/>
    <s v="CENTIME TCM"/>
    <n v="112"/>
    <n v="497"/>
    <n v="55664"/>
    <x v="116"/>
    <d v="2023-01-16T00:00:00"/>
    <n v="0"/>
    <x v="3"/>
    <m/>
    <x v="0"/>
    <x v="2"/>
    <x v="1"/>
    <x v="5"/>
  </r>
  <r>
    <n v="4518412917"/>
    <n v="2779062"/>
    <s v="CENTIME TCM"/>
    <n v="232"/>
    <n v="1258"/>
    <n v="291856"/>
    <x v="135"/>
    <d v="2023-01-19T00:00:00"/>
    <n v="0"/>
    <x v="3"/>
    <m/>
    <x v="0"/>
    <x v="2"/>
    <x v="1"/>
    <x v="5"/>
  </r>
  <r>
    <n v="4518426357"/>
    <n v="2779062"/>
    <s v="CENTIME TCM"/>
    <n v="724"/>
    <n v="644"/>
    <n v="466256"/>
    <x v="139"/>
    <d v="2023-02-06T00:00:00"/>
    <n v="0"/>
    <x v="3"/>
    <m/>
    <x v="0"/>
    <x v="2"/>
    <x v="1"/>
    <x v="6"/>
  </r>
  <r>
    <n v="4518431692"/>
    <n v="2779062"/>
    <s v="CENTIME TCM"/>
    <n v="728"/>
    <n v="434"/>
    <n v="315952"/>
    <x v="140"/>
    <d v="2023-02-13T00:00:00"/>
    <n v="0"/>
    <x v="3"/>
    <m/>
    <x v="0"/>
    <x v="2"/>
    <x v="1"/>
    <x v="6"/>
  </r>
  <r>
    <n v="4518433036"/>
    <n v="2779062"/>
    <s v="CENTIME TCM"/>
    <n v="740"/>
    <n v="723"/>
    <n v="535020"/>
    <x v="141"/>
    <d v="2023-02-20T00:00:00"/>
    <n v="0"/>
    <x v="3"/>
    <m/>
    <x v="0"/>
    <x v="2"/>
    <x v="1"/>
    <x v="6"/>
  </r>
  <r>
    <n v="4518417317"/>
    <n v="2779062"/>
    <s v="CENTIME TCM"/>
    <n v="120"/>
    <n v="1293"/>
    <n v="155160"/>
    <x v="139"/>
    <d v="2023-02-06T00:00:00"/>
    <n v="0"/>
    <x v="3"/>
    <m/>
    <x v="0"/>
    <x v="2"/>
    <x v="1"/>
    <x v="6"/>
  </r>
  <r>
    <n v="4518426214"/>
    <n v="2779062"/>
    <s v="CENTIME TCM"/>
    <n v="748"/>
    <n v="487"/>
    <n v="364276"/>
    <x v="142"/>
    <d v="2023-02-27T00:00:00"/>
    <n v="0"/>
    <x v="3"/>
    <m/>
    <x v="0"/>
    <x v="2"/>
    <x v="1"/>
    <x v="6"/>
  </r>
  <r>
    <n v="4518413487"/>
    <n v="2779062"/>
    <s v="CENTIME TCM"/>
    <n v="120"/>
    <n v="1429"/>
    <n v="171480"/>
    <x v="140"/>
    <d v="2023-02-13T00:00:00"/>
    <n v="0"/>
    <x v="3"/>
    <m/>
    <x v="0"/>
    <x v="2"/>
    <x v="1"/>
    <x v="6"/>
  </r>
  <r>
    <n v="4518414248"/>
    <n v="2779062"/>
    <s v="CENTIME TCM"/>
    <n v="764"/>
    <n v="833"/>
    <n v="636412"/>
    <x v="143"/>
    <d v="2023-03-06T00:00:00"/>
    <n v="0"/>
    <x v="3"/>
    <m/>
    <x v="0"/>
    <x v="2"/>
    <x v="1"/>
    <x v="3"/>
  </r>
  <r>
    <n v="4518402260"/>
    <n v="2779062"/>
    <s v="CENTIME TCM"/>
    <n v="124"/>
    <n v="553"/>
    <n v="68572"/>
    <x v="141"/>
    <d v="2023-02-20T00:00:00"/>
    <n v="0"/>
    <x v="3"/>
    <m/>
    <x v="0"/>
    <x v="2"/>
    <x v="1"/>
    <x v="6"/>
  </r>
  <r>
    <n v="4518451360"/>
    <n v="2779068"/>
    <s v="CENTIME : BOSTT EMEA"/>
    <n v="306"/>
    <n v="1457"/>
    <n v="445842"/>
    <x v="55"/>
    <d v="2022-10-10T00:00:00"/>
    <n v="28"/>
    <x v="0"/>
    <s v="OTHER"/>
    <x v="0"/>
    <x v="0"/>
    <x v="2"/>
    <x v="8"/>
  </r>
  <r>
    <n v="4518363457"/>
    <n v="2779068"/>
    <s v="CENTIME TCM"/>
    <n v="300"/>
    <n v="603"/>
    <n v="180900"/>
    <x v="135"/>
    <d v="2023-01-19T00:00:00"/>
    <n v="0"/>
    <x v="3"/>
    <m/>
    <x v="0"/>
    <x v="2"/>
    <x v="1"/>
    <x v="5"/>
  </r>
  <r>
    <n v="4518412261"/>
    <n v="2779068"/>
    <s v="CENTIME TCM"/>
    <n v="768"/>
    <n v="775"/>
    <n v="595200"/>
    <x v="140"/>
    <d v="2023-02-13T00:00:00"/>
    <n v="0"/>
    <x v="3"/>
    <m/>
    <x v="0"/>
    <x v="2"/>
    <x v="1"/>
    <x v="6"/>
  </r>
  <r>
    <n v="4518413849"/>
    <n v="2779068"/>
    <s v="CENTIME TCM"/>
    <n v="912"/>
    <n v="990"/>
    <n v="902880"/>
    <x v="141"/>
    <d v="2023-02-20T00:00:00"/>
    <n v="0"/>
    <x v="3"/>
    <m/>
    <x v="0"/>
    <x v="2"/>
    <x v="1"/>
    <x v="6"/>
  </r>
  <r>
    <n v="4518430311"/>
    <n v="2779068"/>
    <s v="CENTIME TCM"/>
    <n v="348"/>
    <n v="727"/>
    <n v="252996"/>
    <x v="139"/>
    <d v="2023-02-06T00:00:00"/>
    <n v="0"/>
    <x v="3"/>
    <m/>
    <x v="0"/>
    <x v="2"/>
    <x v="1"/>
    <x v="6"/>
  </r>
  <r>
    <n v="4518391955"/>
    <n v="2779068"/>
    <s v="CENTIME TCM"/>
    <n v="906"/>
    <n v="862"/>
    <n v="780972"/>
    <x v="142"/>
    <d v="2023-02-27T00:00:00"/>
    <n v="0"/>
    <x v="3"/>
    <m/>
    <x v="0"/>
    <x v="2"/>
    <x v="1"/>
    <x v="6"/>
  </r>
  <r>
    <n v="4518423069"/>
    <n v="2779068"/>
    <s v="CENTIME TCM"/>
    <n v="348"/>
    <n v="562"/>
    <n v="195576"/>
    <x v="140"/>
    <d v="2023-02-13T00:00:00"/>
    <n v="0"/>
    <x v="3"/>
    <m/>
    <x v="0"/>
    <x v="2"/>
    <x v="1"/>
    <x v="6"/>
  </r>
  <r>
    <n v="4518418784"/>
    <n v="2779068"/>
    <s v="CENTIME TCM"/>
    <n v="960"/>
    <n v="321"/>
    <n v="308160"/>
    <x v="143"/>
    <d v="2023-03-06T00:00:00"/>
    <n v="0"/>
    <x v="3"/>
    <m/>
    <x v="0"/>
    <x v="2"/>
    <x v="1"/>
    <x v="3"/>
  </r>
  <r>
    <n v="4518427505"/>
    <n v="2779068"/>
    <s v="CENTIME TCM"/>
    <n v="366"/>
    <n v="561"/>
    <n v="205326"/>
    <x v="141"/>
    <d v="2023-02-20T00:00:00"/>
    <n v="0"/>
    <x v="3"/>
    <m/>
    <x v="0"/>
    <x v="2"/>
    <x v="1"/>
    <x v="6"/>
  </r>
  <r>
    <n v="4518414865"/>
    <n v="2779068"/>
    <s v="CENTIME TCM"/>
    <n v="1044"/>
    <n v="1178"/>
    <n v="1229832"/>
    <x v="144"/>
    <d v="2023-03-13T00:00:00"/>
    <n v="0"/>
    <x v="3"/>
    <m/>
    <x v="0"/>
    <x v="2"/>
    <x v="1"/>
    <x v="3"/>
  </r>
  <r>
    <n v="4518409712"/>
    <n v="2779068"/>
    <s v="CENTIME TCM"/>
    <n v="396"/>
    <n v="637"/>
    <n v="252252"/>
    <x v="142"/>
    <d v="2023-02-27T00:00:00"/>
    <n v="0"/>
    <x v="3"/>
    <m/>
    <x v="0"/>
    <x v="2"/>
    <x v="1"/>
    <x v="6"/>
  </r>
  <r>
    <n v="4518414360"/>
    <n v="2779068"/>
    <s v="CENTIME TCM"/>
    <n v="1092"/>
    <n v="1291"/>
    <n v="1409772"/>
    <x v="145"/>
    <d v="2023-03-20T00:00:00"/>
    <n v="0"/>
    <x v="3"/>
    <m/>
    <x v="0"/>
    <x v="2"/>
    <x v="1"/>
    <x v="3"/>
  </r>
  <r>
    <n v="4518431835"/>
    <n v="2779068"/>
    <s v="CENTIME TCM"/>
    <n v="420"/>
    <n v="1138"/>
    <n v="477960"/>
    <x v="143"/>
    <d v="2023-03-06T00:00:00"/>
    <n v="0"/>
    <x v="3"/>
    <m/>
    <x v="0"/>
    <x v="2"/>
    <x v="1"/>
    <x v="3"/>
  </r>
  <r>
    <n v="4518415890"/>
    <n v="2779068"/>
    <s v="CENTIME TCM"/>
    <n v="1122"/>
    <n v="378"/>
    <n v="424116"/>
    <x v="147"/>
    <d v="2023-03-27T00:00:00"/>
    <n v="0"/>
    <x v="3"/>
    <m/>
    <x v="0"/>
    <x v="2"/>
    <x v="1"/>
    <x v="3"/>
  </r>
  <r>
    <n v="4518425549"/>
    <n v="2779068"/>
    <s v="CENTIME TCM"/>
    <n v="426"/>
    <n v="1382"/>
    <n v="588732"/>
    <x v="144"/>
    <d v="2023-03-13T00:00:00"/>
    <n v="0"/>
    <x v="3"/>
    <m/>
    <x v="0"/>
    <x v="2"/>
    <x v="1"/>
    <x v="3"/>
  </r>
  <r>
    <n v="4518407602"/>
    <n v="2779068"/>
    <s v="CENTIME TCM"/>
    <n v="2436"/>
    <n v="1138"/>
    <n v="2772168"/>
    <x v="148"/>
    <d v="2023-04-03T00:00:00"/>
    <n v="0"/>
    <x v="3"/>
    <m/>
    <x v="0"/>
    <x v="2"/>
    <x v="0"/>
    <x v="0"/>
  </r>
  <r>
    <n v="4518387153"/>
    <n v="2779068"/>
    <s v="CENTIME TCM"/>
    <n v="936"/>
    <n v="1297"/>
    <n v="1213992"/>
    <x v="145"/>
    <d v="2023-03-20T00:00:00"/>
    <n v="0"/>
    <x v="3"/>
    <m/>
    <x v="0"/>
    <x v="2"/>
    <x v="1"/>
    <x v="3"/>
  </r>
  <r>
    <n v="4518414447"/>
    <n v="2779068"/>
    <s v="CENTIME TCM"/>
    <n v="1368"/>
    <n v="519"/>
    <n v="709992"/>
    <x v="149"/>
    <d v="2023-04-10T00:00:00"/>
    <n v="0"/>
    <x v="3"/>
    <m/>
    <x v="0"/>
    <x v="2"/>
    <x v="0"/>
    <x v="0"/>
  </r>
  <r>
    <n v="4518397763"/>
    <n v="2779068"/>
    <s v="CENTIME TCM"/>
    <n v="522"/>
    <n v="717"/>
    <n v="374274"/>
    <x v="147"/>
    <d v="2023-03-27T00:00:00"/>
    <n v="0"/>
    <x v="3"/>
    <m/>
    <x v="0"/>
    <x v="2"/>
    <x v="1"/>
    <x v="3"/>
  </r>
  <r>
    <n v="4518453966"/>
    <n v="2779817"/>
    <s v="CENTIME : BOSTT EMEA"/>
    <n v="4680"/>
    <n v="837"/>
    <n v="3917160"/>
    <x v="71"/>
    <d v="2022-09-12T00:00:00"/>
    <n v="1"/>
    <x v="3"/>
    <m/>
    <x v="0"/>
    <x v="0"/>
    <x v="3"/>
    <x v="10"/>
  </r>
  <r>
    <n v="4518428073"/>
    <n v="2779817"/>
    <s v="CENTIME TCM"/>
    <n v="10800"/>
    <n v="503"/>
    <n v="5432400"/>
    <x v="93"/>
    <d v="2022-11-21T00:00:00"/>
    <n v="0"/>
    <x v="3"/>
    <m/>
    <x v="0"/>
    <x v="0"/>
    <x v="2"/>
    <x v="8"/>
  </r>
  <r>
    <n v="4518431865"/>
    <n v="2779817"/>
    <s v="CENTIME TCM"/>
    <n v="9990"/>
    <n v="1112"/>
    <n v="11108880"/>
    <x v="145"/>
    <d v="2023-03-20T00:00:00"/>
    <n v="0"/>
    <x v="3"/>
    <m/>
    <x v="0"/>
    <x v="2"/>
    <x v="1"/>
    <x v="3"/>
  </r>
  <r>
    <n v="4518471244"/>
    <n v="2779823"/>
    <s v="BOOST AC"/>
    <n v="3600"/>
    <n v="932"/>
    <n v="3355200"/>
    <x v="95"/>
    <d v="2022-09-26T00:00:00"/>
    <n v="0"/>
    <x v="3"/>
    <m/>
    <x v="0"/>
    <x v="0"/>
    <x v="3"/>
    <x v="10"/>
  </r>
  <r>
    <n v="4518474832"/>
    <n v="2779823"/>
    <s v="BOOST AC"/>
    <n v="1800"/>
    <n v="620"/>
    <n v="1116000"/>
    <x v="95"/>
    <d v="2022-09-26T00:00:00"/>
    <n v="0"/>
    <x v="3"/>
    <m/>
    <x v="0"/>
    <x v="0"/>
    <x v="3"/>
    <x v="10"/>
  </r>
  <r>
    <n v="4518451798"/>
    <n v="2779823"/>
    <s v="CENTIME : BOSTT EMEA"/>
    <n v="1260"/>
    <n v="1398"/>
    <n v="1761480"/>
    <x v="71"/>
    <d v="2022-09-12T00:00:00"/>
    <n v="1"/>
    <x v="3"/>
    <m/>
    <x v="0"/>
    <x v="0"/>
    <x v="3"/>
    <x v="10"/>
  </r>
  <r>
    <n v="4518426957"/>
    <n v="2779823"/>
    <s v="CENTIME TCM"/>
    <n v="3960"/>
    <n v="1328"/>
    <n v="5258880"/>
    <x v="108"/>
    <d v="2022-11-14T00:00:00"/>
    <n v="0"/>
    <x v="3"/>
    <m/>
    <x v="0"/>
    <x v="0"/>
    <x v="2"/>
    <x v="8"/>
  </r>
  <r>
    <n v="4518431268"/>
    <n v="2779823"/>
    <s v="CENTIME TCM"/>
    <n v="2070"/>
    <n v="595"/>
    <n v="1231650"/>
    <x v="93"/>
    <d v="2022-11-21T00:00:00"/>
    <n v="0"/>
    <x v="3"/>
    <m/>
    <x v="0"/>
    <x v="0"/>
    <x v="2"/>
    <x v="8"/>
  </r>
  <r>
    <n v="4518398308"/>
    <n v="2779823"/>
    <s v="CENTIME TCM"/>
    <n v="2160"/>
    <n v="467"/>
    <n v="1008720"/>
    <x v="110"/>
    <d v="2022-11-28T00:00:00"/>
    <n v="0"/>
    <x v="3"/>
    <m/>
    <x v="0"/>
    <x v="0"/>
    <x v="2"/>
    <x v="8"/>
  </r>
  <r>
    <n v="4518412300"/>
    <n v="2779823"/>
    <s v="CENTIME TCM"/>
    <n v="2880"/>
    <n v="793"/>
    <n v="2283840"/>
    <x v="73"/>
    <d v="2022-12-05T00:00:00"/>
    <n v="0"/>
    <x v="3"/>
    <m/>
    <x v="0"/>
    <x v="0"/>
    <x v="2"/>
    <x v="4"/>
  </r>
  <r>
    <n v="4518405662"/>
    <n v="2779823"/>
    <s v="CENTIME TCM"/>
    <n v="1530"/>
    <n v="1121"/>
    <n v="1715130"/>
    <x v="94"/>
    <d v="2022-12-12T00:00:00"/>
    <n v="0"/>
    <x v="3"/>
    <m/>
    <x v="0"/>
    <x v="0"/>
    <x v="2"/>
    <x v="4"/>
  </r>
  <r>
    <n v="4518418669"/>
    <n v="2779823"/>
    <s v="CENTIME TCM"/>
    <n v="3150"/>
    <n v="512"/>
    <n v="1612800"/>
    <x v="133"/>
    <d v="2022-12-26T00:00:00"/>
    <n v="0"/>
    <x v="3"/>
    <m/>
    <x v="0"/>
    <x v="0"/>
    <x v="2"/>
    <x v="4"/>
  </r>
  <r>
    <n v="4518403940"/>
    <n v="2779823"/>
    <s v="CENTIME TCM"/>
    <n v="3510"/>
    <n v="623"/>
    <n v="2186730"/>
    <x v="137"/>
    <d v="2022-12-29T00:00:00"/>
    <n v="0"/>
    <x v="3"/>
    <m/>
    <x v="0"/>
    <x v="0"/>
    <x v="2"/>
    <x v="4"/>
  </r>
  <r>
    <n v="4518413313"/>
    <n v="2779823"/>
    <s v="CENTIME TCM"/>
    <n v="3870"/>
    <n v="1161"/>
    <n v="4493070"/>
    <x v="136"/>
    <d v="2023-01-09T00:00:00"/>
    <n v="0"/>
    <x v="3"/>
    <m/>
    <x v="0"/>
    <x v="2"/>
    <x v="1"/>
    <x v="5"/>
  </r>
  <r>
    <n v="4518413050"/>
    <n v="2779823"/>
    <s v="CENTIME TCM"/>
    <n v="3870"/>
    <n v="949"/>
    <n v="3672630"/>
    <x v="116"/>
    <d v="2023-01-16T00:00:00"/>
    <n v="0"/>
    <x v="3"/>
    <m/>
    <x v="0"/>
    <x v="2"/>
    <x v="1"/>
    <x v="5"/>
  </r>
  <r>
    <n v="4518415552"/>
    <n v="2779823"/>
    <s v="CENTIME TCM"/>
    <n v="7920"/>
    <n v="687"/>
    <n v="5441040"/>
    <x v="135"/>
    <d v="2023-01-19T00:00:00"/>
    <n v="0"/>
    <x v="3"/>
    <m/>
    <x v="0"/>
    <x v="2"/>
    <x v="1"/>
    <x v="5"/>
  </r>
  <r>
    <n v="4518415820"/>
    <n v="2779823"/>
    <s v="CENTIME TCM"/>
    <n v="4050"/>
    <n v="375"/>
    <n v="1518750"/>
    <x v="139"/>
    <d v="2023-02-06T00:00:00"/>
    <n v="0"/>
    <x v="3"/>
    <m/>
    <x v="0"/>
    <x v="2"/>
    <x v="1"/>
    <x v="6"/>
  </r>
  <r>
    <n v="4518405354"/>
    <n v="2779823"/>
    <s v="CENTIME TCM"/>
    <n v="4140"/>
    <n v="571"/>
    <n v="2363940"/>
    <x v="140"/>
    <d v="2023-02-13T00:00:00"/>
    <n v="0"/>
    <x v="3"/>
    <m/>
    <x v="0"/>
    <x v="2"/>
    <x v="1"/>
    <x v="6"/>
  </r>
  <r>
    <n v="4518413911"/>
    <n v="2779823"/>
    <s v="CENTIME TCM"/>
    <n v="4320"/>
    <n v="528"/>
    <n v="2280960"/>
    <x v="141"/>
    <d v="2023-02-20T00:00:00"/>
    <n v="0"/>
    <x v="3"/>
    <m/>
    <x v="0"/>
    <x v="2"/>
    <x v="1"/>
    <x v="6"/>
  </r>
  <r>
    <n v="4518412853"/>
    <n v="4013293"/>
    <s v="CENTIME INDONESIA"/>
    <n v="225"/>
    <n v="1389"/>
    <n v="312525"/>
    <x v="71"/>
    <d v="2022-09-12T00:00:00"/>
    <n v="0"/>
    <x v="3"/>
    <m/>
    <x v="0"/>
    <x v="0"/>
    <x v="3"/>
    <x v="10"/>
  </r>
  <r>
    <n v="4518457281"/>
    <n v="2487061"/>
    <s v="BOOST AC"/>
    <n v="1710"/>
    <n v="1386"/>
    <n v="2370060"/>
    <x v="95"/>
    <d v="2022-09-26T00:00:00"/>
    <n v="0"/>
    <x v="3"/>
    <m/>
    <x v="0"/>
    <x v="0"/>
    <x v="3"/>
    <x v="10"/>
  </r>
  <r>
    <n v="4518470121"/>
    <n v="2487061"/>
    <s v="BOOST AC"/>
    <n v="1800"/>
    <n v="1434"/>
    <n v="2581200"/>
    <x v="95"/>
    <d v="2022-09-26T00:00:00"/>
    <n v="0"/>
    <x v="3"/>
    <m/>
    <x v="0"/>
    <x v="0"/>
    <x v="3"/>
    <x v="10"/>
  </r>
  <r>
    <n v="4518415948"/>
    <n v="2487061"/>
    <s v="CENTIME TCM"/>
    <n v="990"/>
    <n v="578"/>
    <n v="572220"/>
    <x v="110"/>
    <d v="2022-11-28T00:00:00"/>
    <n v="0"/>
    <x v="3"/>
    <m/>
    <x v="0"/>
    <x v="0"/>
    <x v="2"/>
    <x v="8"/>
  </r>
  <r>
    <n v="4518415870"/>
    <n v="2487061"/>
    <s v="CENTIME TCM"/>
    <n v="450"/>
    <n v="1143"/>
    <n v="514350"/>
    <x v="108"/>
    <d v="2022-11-14T00:00:00"/>
    <n v="0"/>
    <x v="3"/>
    <m/>
    <x v="0"/>
    <x v="0"/>
    <x v="2"/>
    <x v="8"/>
  </r>
  <r>
    <n v="4518407136"/>
    <n v="2487061"/>
    <s v="CENTIME TCM"/>
    <n v="180"/>
    <n v="328"/>
    <n v="59040"/>
    <x v="73"/>
    <d v="2022-12-05T00:00:00"/>
    <n v="0"/>
    <x v="3"/>
    <m/>
    <x v="0"/>
    <x v="0"/>
    <x v="2"/>
    <x v="4"/>
  </r>
  <r>
    <n v="4518413453"/>
    <n v="2487061"/>
    <s v="CENTIME TCM"/>
    <n v="90"/>
    <n v="1105"/>
    <n v="99450"/>
    <x v="93"/>
    <d v="2022-11-21T00:00:00"/>
    <n v="0"/>
    <x v="3"/>
    <m/>
    <x v="0"/>
    <x v="0"/>
    <x v="2"/>
    <x v="8"/>
  </r>
  <r>
    <n v="4518414082"/>
    <n v="2487061"/>
    <s v="CENTIME TCM"/>
    <n v="90"/>
    <n v="582"/>
    <n v="52380"/>
    <x v="98"/>
    <d v="2022-12-19T00:00:00"/>
    <n v="0"/>
    <x v="3"/>
    <m/>
    <x v="0"/>
    <x v="0"/>
    <x v="2"/>
    <x v="4"/>
  </r>
  <r>
    <n v="4518406067"/>
    <n v="2487061"/>
    <s v="CENTIME TCM"/>
    <n v="90"/>
    <n v="1378"/>
    <n v="124020"/>
    <x v="136"/>
    <d v="2023-01-09T00:00:00"/>
    <n v="0"/>
    <x v="3"/>
    <m/>
    <x v="0"/>
    <x v="2"/>
    <x v="1"/>
    <x v="5"/>
  </r>
  <r>
    <n v="4518414867"/>
    <n v="2487061"/>
    <s v="CENTIME TCM"/>
    <n v="450"/>
    <n v="1247"/>
    <n v="561150"/>
    <x v="116"/>
    <d v="2023-01-16T00:00:00"/>
    <n v="0"/>
    <x v="3"/>
    <m/>
    <x v="0"/>
    <x v="2"/>
    <x v="1"/>
    <x v="5"/>
  </r>
  <r>
    <n v="4518409584"/>
    <n v="2487061"/>
    <s v="CENTIME TCM"/>
    <n v="180"/>
    <n v="739"/>
    <n v="133020"/>
    <x v="141"/>
    <d v="2023-02-20T00:00:00"/>
    <n v="0"/>
    <x v="3"/>
    <m/>
    <x v="0"/>
    <x v="2"/>
    <x v="1"/>
    <x v="6"/>
  </r>
  <r>
    <n v="4518407320"/>
    <n v="2487061"/>
    <s v="CENTIME TCM"/>
    <n v="180"/>
    <n v="999"/>
    <n v="179820"/>
    <x v="142"/>
    <d v="2023-02-27T00:00:00"/>
    <n v="0"/>
    <x v="3"/>
    <m/>
    <x v="0"/>
    <x v="2"/>
    <x v="1"/>
    <x v="6"/>
  </r>
  <r>
    <n v="4518419053"/>
    <n v="2487061"/>
    <s v="CENTIME TCM"/>
    <n v="180"/>
    <n v="418"/>
    <n v="75240"/>
    <x v="143"/>
    <d v="2023-03-06T00:00:00"/>
    <n v="0"/>
    <x v="3"/>
    <m/>
    <x v="0"/>
    <x v="2"/>
    <x v="1"/>
    <x v="3"/>
  </r>
  <r>
    <n v="4518392137"/>
    <n v="4013297"/>
    <s v="CENTIME INDONESIA"/>
    <n v="210"/>
    <n v="1346"/>
    <n v="282660"/>
    <x v="71"/>
    <d v="2022-09-12T00:00:00"/>
    <n v="0"/>
    <x v="3"/>
    <m/>
    <x v="0"/>
    <x v="0"/>
    <x v="3"/>
    <x v="10"/>
  </r>
  <r>
    <n v="4518438528"/>
    <n v="4013297"/>
    <s v="CENTIME INDONESIA"/>
    <n v="30"/>
    <n v="955"/>
    <n v="28650"/>
    <x v="71"/>
    <d v="2022-09-12T00:00:00"/>
    <n v="0"/>
    <x v="3"/>
    <m/>
    <x v="0"/>
    <x v="0"/>
    <x v="3"/>
    <x v="10"/>
  </r>
  <r>
    <n v="4518426264"/>
    <n v="4013297"/>
    <s v="CENTIME TCM"/>
    <n v="1200"/>
    <n v="1192"/>
    <n v="1430400"/>
    <x v="95"/>
    <d v="2022-09-26T00:00:00"/>
    <n v="0"/>
    <x v="3"/>
    <m/>
    <x v="0"/>
    <x v="0"/>
    <x v="3"/>
    <x v="10"/>
  </r>
  <r>
    <n v="4518427765"/>
    <n v="4013297"/>
    <s v="CENTIME TCM"/>
    <n v="1290"/>
    <n v="1213"/>
    <n v="1564770"/>
    <x v="102"/>
    <d v="2022-10-03T00:00:00"/>
    <n v="0"/>
    <x v="3"/>
    <m/>
    <x v="0"/>
    <x v="0"/>
    <x v="2"/>
    <x v="11"/>
  </r>
  <r>
    <n v="4518452936"/>
    <n v="4013297"/>
    <s v="CENTIME TCM"/>
    <n v="1725"/>
    <n v="1414"/>
    <n v="2439150"/>
    <x v="102"/>
    <d v="2022-10-03T00:00:00"/>
    <n v="0"/>
    <x v="3"/>
    <m/>
    <x v="0"/>
    <x v="0"/>
    <x v="2"/>
    <x v="11"/>
  </r>
  <r>
    <n v="4518412387"/>
    <n v="4013297"/>
    <s v="CENTIME TCM"/>
    <n v="930"/>
    <n v="1264"/>
    <n v="1175520"/>
    <x v="102"/>
    <d v="2022-10-03T00:00:00"/>
    <n v="0"/>
    <x v="3"/>
    <m/>
    <x v="0"/>
    <x v="0"/>
    <x v="2"/>
    <x v="11"/>
  </r>
  <r>
    <n v="4518477463"/>
    <n v="4013297"/>
    <s v="CENTIME : COLOMBIA"/>
    <n v="2670"/>
    <n v="1117"/>
    <n v="2982390"/>
    <x v="53"/>
    <d v="2022-11-03T00:00:00"/>
    <n v="0"/>
    <x v="3"/>
    <m/>
    <x v="0"/>
    <x v="0"/>
    <x v="2"/>
    <x v="8"/>
  </r>
  <r>
    <n v="4518468477"/>
    <n v="4013297"/>
    <s v="CENTIME TCM"/>
    <n v="1755"/>
    <n v="855"/>
    <n v="1500525"/>
    <x v="104"/>
    <d v="2022-10-17T00:00:00"/>
    <n v="0"/>
    <x v="3"/>
    <m/>
    <x v="0"/>
    <x v="0"/>
    <x v="2"/>
    <x v="11"/>
  </r>
  <r>
    <n v="4518470920"/>
    <n v="4013297"/>
    <s v="CENTIME TCM"/>
    <n v="1140"/>
    <n v="593"/>
    <n v="676020"/>
    <x v="104"/>
    <d v="2022-10-17T00:00:00"/>
    <n v="0"/>
    <x v="3"/>
    <m/>
    <x v="0"/>
    <x v="0"/>
    <x v="2"/>
    <x v="11"/>
  </r>
  <r>
    <n v="4518418963"/>
    <n v="4013297"/>
    <s v="CENTIME TCM"/>
    <n v="420"/>
    <n v="1224"/>
    <n v="514080"/>
    <x v="110"/>
    <d v="2022-11-28T00:00:00"/>
    <n v="0"/>
    <x v="3"/>
    <m/>
    <x v="0"/>
    <x v="0"/>
    <x v="2"/>
    <x v="8"/>
  </r>
  <r>
    <n v="4518415551"/>
    <n v="4013297"/>
    <s v="CENTIME TCM"/>
    <n v="405"/>
    <n v="457"/>
    <n v="185085"/>
    <x v="73"/>
    <d v="2022-12-05T00:00:00"/>
    <n v="0"/>
    <x v="3"/>
    <m/>
    <x v="0"/>
    <x v="0"/>
    <x v="2"/>
    <x v="4"/>
  </r>
  <r>
    <n v="4518416424"/>
    <n v="4013297"/>
    <s v="CENTIME TCM"/>
    <n v="420"/>
    <n v="368"/>
    <n v="154560"/>
    <x v="94"/>
    <d v="2022-12-12T00:00:00"/>
    <n v="0"/>
    <x v="3"/>
    <m/>
    <x v="0"/>
    <x v="0"/>
    <x v="2"/>
    <x v="4"/>
  </r>
  <r>
    <n v="4518405353"/>
    <n v="4013297"/>
    <s v="CENTIME TCM"/>
    <n v="690"/>
    <n v="1398"/>
    <n v="964620"/>
    <x v="98"/>
    <d v="2022-12-19T00:00:00"/>
    <n v="0"/>
    <x v="3"/>
    <m/>
    <x v="0"/>
    <x v="0"/>
    <x v="2"/>
    <x v="4"/>
  </r>
  <r>
    <n v="4518394258"/>
    <n v="4013297"/>
    <s v="CENTIME TCM"/>
    <n v="105"/>
    <n v="913"/>
    <n v="95865"/>
    <x v="73"/>
    <d v="2022-12-05T00:00:00"/>
    <n v="0"/>
    <x v="3"/>
    <m/>
    <x v="0"/>
    <x v="0"/>
    <x v="2"/>
    <x v="4"/>
  </r>
  <r>
    <n v="4518413910"/>
    <n v="4013297"/>
    <s v="CENTIME TCM"/>
    <n v="750"/>
    <n v="934"/>
    <n v="700500"/>
    <x v="133"/>
    <d v="2022-12-26T00:00:00"/>
    <n v="0"/>
    <x v="3"/>
    <m/>
    <x v="0"/>
    <x v="0"/>
    <x v="2"/>
    <x v="4"/>
  </r>
  <r>
    <n v="4518403091"/>
    <n v="4013297"/>
    <s v="CENTIME TCM"/>
    <n v="105"/>
    <n v="1068"/>
    <n v="112140"/>
    <x v="94"/>
    <d v="2022-12-12T00:00:00"/>
    <n v="0"/>
    <x v="3"/>
    <m/>
    <x v="0"/>
    <x v="0"/>
    <x v="2"/>
    <x v="4"/>
  </r>
  <r>
    <n v="4518412990"/>
    <n v="4013297"/>
    <s v="CENTIME TCM"/>
    <n v="30"/>
    <n v="1252"/>
    <n v="37560"/>
    <x v="98"/>
    <d v="2022-12-19T00:00:00"/>
    <n v="0"/>
    <x v="3"/>
    <m/>
    <x v="0"/>
    <x v="0"/>
    <x v="2"/>
    <x v="4"/>
  </r>
  <r>
    <n v="4518417033"/>
    <n v="4013297"/>
    <s v="CENTIME TCM"/>
    <n v="135"/>
    <n v="396"/>
    <n v="53460"/>
    <x v="133"/>
    <d v="2022-12-26T00:00:00"/>
    <n v="0"/>
    <x v="3"/>
    <m/>
    <x v="0"/>
    <x v="0"/>
    <x v="2"/>
    <x v="4"/>
  </r>
  <r>
    <n v="4518390966"/>
    <n v="4287388"/>
    <s v="CENTIME : INDIA"/>
    <n v="96"/>
    <n v="1360"/>
    <n v="130560"/>
    <x v="85"/>
    <d v="2022-09-15T00:00:00"/>
    <n v="0"/>
    <x v="3"/>
    <m/>
    <x v="0"/>
    <x v="0"/>
    <x v="3"/>
    <x v="10"/>
  </r>
  <r>
    <n v="4518415201"/>
    <n v="4013297"/>
    <s v="CENTIME TCM"/>
    <n v="165"/>
    <n v="1263"/>
    <n v="208395"/>
    <x v="137"/>
    <d v="2022-12-29T00:00:00"/>
    <n v="0"/>
    <x v="3"/>
    <m/>
    <x v="0"/>
    <x v="0"/>
    <x v="2"/>
    <x v="4"/>
  </r>
  <r>
    <n v="4518415947"/>
    <n v="4013297"/>
    <s v="CENTIME TCM"/>
    <n v="180"/>
    <n v="945"/>
    <n v="170100"/>
    <x v="138"/>
    <d v="2023-01-02T00:00:00"/>
    <n v="0"/>
    <x v="3"/>
    <m/>
    <x v="0"/>
    <x v="2"/>
    <x v="1"/>
    <x v="5"/>
  </r>
  <r>
    <n v="4518413061"/>
    <n v="4013297"/>
    <s v="CENTIME TCM"/>
    <n v="1005"/>
    <n v="1202"/>
    <n v="1208010"/>
    <x v="136"/>
    <d v="2023-01-09T00:00:00"/>
    <n v="0"/>
    <x v="3"/>
    <m/>
    <x v="0"/>
    <x v="2"/>
    <x v="1"/>
    <x v="5"/>
  </r>
  <r>
    <n v="4518394257"/>
    <n v="4013297"/>
    <s v="CENTIME TCM"/>
    <n v="3405"/>
    <n v="633"/>
    <n v="2155365"/>
    <x v="116"/>
    <d v="2023-01-16T00:00:00"/>
    <n v="0"/>
    <x v="3"/>
    <m/>
    <x v="0"/>
    <x v="2"/>
    <x v="1"/>
    <x v="5"/>
  </r>
  <r>
    <n v="4518414181"/>
    <n v="4013297"/>
    <s v="CENTIME TCM"/>
    <n v="150"/>
    <n v="313"/>
    <n v="46950"/>
    <x v="136"/>
    <d v="2023-01-09T00:00:00"/>
    <n v="0"/>
    <x v="3"/>
    <m/>
    <x v="0"/>
    <x v="2"/>
    <x v="1"/>
    <x v="5"/>
  </r>
  <r>
    <n v="4518415237"/>
    <n v="4013297"/>
    <s v="CENTIME TCM"/>
    <n v="180"/>
    <n v="429"/>
    <n v="77220"/>
    <x v="116"/>
    <d v="2023-01-16T00:00:00"/>
    <n v="0"/>
    <x v="3"/>
    <m/>
    <x v="0"/>
    <x v="2"/>
    <x v="1"/>
    <x v="5"/>
  </r>
  <r>
    <n v="4518408759"/>
    <n v="4013297"/>
    <s v="CENTIME TCM"/>
    <n v="450"/>
    <n v="714"/>
    <n v="321300"/>
    <x v="135"/>
    <d v="2023-01-19T00:00:00"/>
    <n v="0"/>
    <x v="3"/>
    <m/>
    <x v="0"/>
    <x v="2"/>
    <x v="1"/>
    <x v="5"/>
  </r>
  <r>
    <n v="4518411187"/>
    <n v="4013297"/>
    <s v="CENTIME TCM"/>
    <n v="1875"/>
    <n v="573"/>
    <n v="1074375"/>
    <x v="139"/>
    <d v="2023-02-06T00:00:00"/>
    <n v="0"/>
    <x v="3"/>
    <m/>
    <x v="0"/>
    <x v="2"/>
    <x v="1"/>
    <x v="6"/>
  </r>
  <r>
    <n v="4518412989"/>
    <n v="4013297"/>
    <s v="CENTIME TCM"/>
    <n v="1350"/>
    <n v="749"/>
    <n v="1011150"/>
    <x v="140"/>
    <d v="2023-02-13T00:00:00"/>
    <n v="0"/>
    <x v="3"/>
    <m/>
    <x v="0"/>
    <x v="2"/>
    <x v="1"/>
    <x v="6"/>
  </r>
  <r>
    <n v="4518417032"/>
    <n v="4013297"/>
    <s v="CENTIME TCM"/>
    <n v="1440"/>
    <n v="824"/>
    <n v="1186560"/>
    <x v="141"/>
    <d v="2023-02-20T00:00:00"/>
    <n v="0"/>
    <x v="3"/>
    <m/>
    <x v="0"/>
    <x v="2"/>
    <x v="1"/>
    <x v="6"/>
  </r>
  <r>
    <n v="4518414664"/>
    <n v="4013297"/>
    <s v="CENTIME TCM"/>
    <n v="210"/>
    <n v="702"/>
    <n v="147420"/>
    <x v="139"/>
    <d v="2023-02-06T00:00:00"/>
    <n v="0"/>
    <x v="3"/>
    <m/>
    <x v="0"/>
    <x v="2"/>
    <x v="1"/>
    <x v="6"/>
  </r>
  <r>
    <n v="4518327012"/>
    <n v="4013297"/>
    <s v="CENTIME TCM"/>
    <n v="1470"/>
    <n v="382"/>
    <n v="561540"/>
    <x v="142"/>
    <d v="2023-02-27T00:00:00"/>
    <n v="0"/>
    <x v="3"/>
    <m/>
    <x v="0"/>
    <x v="2"/>
    <x v="1"/>
    <x v="6"/>
  </r>
  <r>
    <n v="4518415581"/>
    <n v="4013297"/>
    <s v="CENTIME TCM"/>
    <n v="210"/>
    <n v="307"/>
    <n v="64470"/>
    <x v="140"/>
    <d v="2023-02-13T00:00:00"/>
    <n v="0"/>
    <x v="3"/>
    <m/>
    <x v="0"/>
    <x v="2"/>
    <x v="1"/>
    <x v="6"/>
  </r>
  <r>
    <n v="4518392141"/>
    <n v="4013297"/>
    <s v="CENTIME TCM"/>
    <n v="1500"/>
    <n v="1059"/>
    <n v="1588500"/>
    <x v="143"/>
    <d v="2023-03-06T00:00:00"/>
    <n v="0"/>
    <x v="3"/>
    <m/>
    <x v="0"/>
    <x v="2"/>
    <x v="1"/>
    <x v="3"/>
  </r>
  <r>
    <n v="4518418934"/>
    <n v="4013297"/>
    <s v="CENTIME TCM"/>
    <n v="210"/>
    <n v="761"/>
    <n v="159810"/>
    <x v="141"/>
    <d v="2023-02-20T00:00:00"/>
    <n v="0"/>
    <x v="3"/>
    <m/>
    <x v="0"/>
    <x v="2"/>
    <x v="1"/>
    <x v="6"/>
  </r>
  <r>
    <n v="4518400770"/>
    <n v="4013305"/>
    <s v="CENTIME INDONESIA"/>
    <n v="240"/>
    <n v="839"/>
    <n v="201360"/>
    <x v="71"/>
    <d v="2022-09-12T00:00:00"/>
    <n v="0"/>
    <x v="3"/>
    <m/>
    <x v="0"/>
    <x v="0"/>
    <x v="3"/>
    <x v="10"/>
  </r>
  <r>
    <n v="4518394777"/>
    <n v="4335195"/>
    <s v="CENTIME : INDIA"/>
    <n v="774"/>
    <n v="1134"/>
    <n v="877716"/>
    <x v="85"/>
    <d v="2022-09-15T00:00:00"/>
    <n v="0"/>
    <x v="3"/>
    <m/>
    <x v="0"/>
    <x v="0"/>
    <x v="3"/>
    <x v="10"/>
  </r>
  <r>
    <n v="4518440328"/>
    <n v="4335195"/>
    <s v="CENTIME : INDIA"/>
    <n v="378"/>
    <n v="1087"/>
    <n v="410886"/>
    <x v="90"/>
    <d v="2022-09-29T00:00:00"/>
    <n v="0"/>
    <x v="3"/>
    <m/>
    <x v="0"/>
    <x v="0"/>
    <x v="3"/>
    <x v="10"/>
  </r>
  <r>
    <n v="4518460327"/>
    <n v="4335195"/>
    <s v="CENTIME : INDIA"/>
    <n v="108"/>
    <n v="968"/>
    <n v="104544"/>
    <x v="90"/>
    <d v="2022-09-29T00:00:00"/>
    <n v="0"/>
    <x v="3"/>
    <m/>
    <x v="0"/>
    <x v="0"/>
    <x v="3"/>
    <x v="10"/>
  </r>
  <r>
    <n v="4518472153"/>
    <n v="4335195"/>
    <s v="CENTIME : INDIA"/>
    <n v="234"/>
    <n v="1372"/>
    <n v="321048"/>
    <x v="90"/>
    <d v="2022-09-29T00:00:00"/>
    <n v="0"/>
    <x v="3"/>
    <m/>
    <x v="0"/>
    <x v="0"/>
    <x v="3"/>
    <x v="10"/>
  </r>
  <r>
    <n v="4518378388"/>
    <n v="4335198"/>
    <s v="SCOHAN CO LTD"/>
    <n v="198"/>
    <n v="1085"/>
    <n v="214830"/>
    <x v="131"/>
    <d v="2022-08-25T00:00:00"/>
    <n v="7"/>
    <x v="0"/>
    <s v="OTHER"/>
    <x v="0"/>
    <x v="0"/>
    <x v="3"/>
    <x v="10"/>
  </r>
  <r>
    <n v="4518433940"/>
    <n v="4335198"/>
    <s v="SCOHAN CO LTD"/>
    <n v="126"/>
    <n v="610"/>
    <n v="76860"/>
    <x v="77"/>
    <d v="2022-09-01T00:00:00"/>
    <n v="7"/>
    <x v="0"/>
    <s v="OTHER"/>
    <x v="0"/>
    <x v="0"/>
    <x v="3"/>
    <x v="10"/>
  </r>
  <r>
    <n v="4518456534"/>
    <n v="4335198"/>
    <s v="SCOHAN CO LTD"/>
    <n v="882"/>
    <n v="1433"/>
    <n v="1263906"/>
    <x v="85"/>
    <d v="2022-09-08T00:00:00"/>
    <n v="7"/>
    <x v="0"/>
    <s v="OTHER"/>
    <x v="0"/>
    <x v="0"/>
    <x v="3"/>
    <x v="10"/>
  </r>
  <r>
    <n v="4518401764"/>
    <n v="4335198"/>
    <s v="CENTIME TCM"/>
    <n v="18"/>
    <n v="1307"/>
    <n v="23526"/>
    <x v="71"/>
    <d v="2022-09-12T00:00:00"/>
    <n v="0"/>
    <x v="3"/>
    <m/>
    <x v="0"/>
    <x v="0"/>
    <x v="3"/>
    <x v="10"/>
  </r>
  <r>
    <n v="4518415397"/>
    <n v="4335198"/>
    <s v="CENTIME TCM"/>
    <n v="36"/>
    <n v="539"/>
    <n v="19404"/>
    <x v="80"/>
    <d v="2022-09-19T00:00:00"/>
    <n v="0"/>
    <x v="3"/>
    <m/>
    <x v="0"/>
    <x v="0"/>
    <x v="3"/>
    <x v="10"/>
  </r>
  <r>
    <n v="4518435709"/>
    <n v="4335198"/>
    <s v="CENTIME TCM"/>
    <n v="54"/>
    <n v="1243"/>
    <n v="67122"/>
    <x v="80"/>
    <d v="2022-09-19T00:00:00"/>
    <n v="0"/>
    <x v="3"/>
    <m/>
    <x v="0"/>
    <x v="0"/>
    <x v="3"/>
    <x v="10"/>
  </r>
  <r>
    <n v="4518410928"/>
    <n v="4335209"/>
    <s v="BOOST AC"/>
    <n v="16"/>
    <n v="613"/>
    <n v="9808"/>
    <x v="152"/>
    <d v="2022-09-26T00:00:00"/>
    <n v="59"/>
    <x v="0"/>
    <s v="OTHER"/>
    <x v="0"/>
    <x v="0"/>
    <x v="2"/>
    <x v="8"/>
  </r>
  <r>
    <n v="4518240280"/>
    <n v="4333113"/>
    <s v="CENTIME : TURQUIE"/>
    <n v="252"/>
    <n v="1492"/>
    <n v="375984"/>
    <x v="59"/>
    <d v="2022-08-08T00:00:00"/>
    <n v="0"/>
    <x v="3"/>
    <m/>
    <x v="0"/>
    <x v="0"/>
    <x v="3"/>
    <x v="7"/>
  </r>
  <r>
    <n v="4518389525"/>
    <n v="4333114"/>
    <s v="BOOST AC"/>
    <n v="42"/>
    <n v="623"/>
    <n v="26166"/>
    <x v="71"/>
    <d v="2022-09-12T00:00:00"/>
    <n v="1"/>
    <x v="3"/>
    <m/>
    <x v="0"/>
    <x v="0"/>
    <x v="3"/>
    <x v="10"/>
  </r>
  <r>
    <n v="4518475591"/>
    <n v="4333114"/>
    <s v="BOOST AC"/>
    <n v="336"/>
    <n v="420"/>
    <n v="141120"/>
    <x v="103"/>
    <d v="2022-10-10T00:00:00"/>
    <n v="0"/>
    <x v="3"/>
    <m/>
    <x v="0"/>
    <x v="0"/>
    <x v="2"/>
    <x v="11"/>
  </r>
  <r>
    <n v="4518465150"/>
    <n v="4454507"/>
    <s v="BOOST AC"/>
    <n v="1890"/>
    <n v="546"/>
    <n v="1031940"/>
    <x v="95"/>
    <d v="2022-09-26T00:00:00"/>
    <n v="0"/>
    <x v="3"/>
    <m/>
    <x v="0"/>
    <x v="0"/>
    <x v="3"/>
    <x v="10"/>
  </r>
  <r>
    <n v="4518469567"/>
    <n v="4333114"/>
    <s v="BOOST AC"/>
    <n v="651"/>
    <n v="1430"/>
    <n v="930930"/>
    <x v="100"/>
    <d v="2022-10-24T00:00:00"/>
    <n v="0"/>
    <x v="3"/>
    <m/>
    <x v="0"/>
    <x v="0"/>
    <x v="2"/>
    <x v="11"/>
  </r>
  <r>
    <n v="4518425259"/>
    <n v="4454507"/>
    <s v="CENTIME : THAILAND"/>
    <n v="270"/>
    <n v="973"/>
    <n v="262710"/>
    <x v="85"/>
    <d v="2022-09-15T00:00:00"/>
    <n v="0"/>
    <x v="3"/>
    <m/>
    <x v="0"/>
    <x v="0"/>
    <x v="3"/>
    <x v="10"/>
  </r>
  <r>
    <n v="4518477885"/>
    <n v="4333114"/>
    <s v="BOOST AC"/>
    <n v="630"/>
    <n v="1312"/>
    <n v="826560"/>
    <x v="55"/>
    <d v="2022-11-07T00:00:00"/>
    <n v="0"/>
    <x v="3"/>
    <m/>
    <x v="0"/>
    <x v="0"/>
    <x v="2"/>
    <x v="8"/>
  </r>
  <r>
    <n v="4518475357"/>
    <n v="4454507"/>
    <s v="CENTIME : THAILAND"/>
    <n v="270"/>
    <n v="890"/>
    <n v="240300"/>
    <x v="90"/>
    <d v="2022-09-29T00:00:00"/>
    <n v="0"/>
    <x v="3"/>
    <m/>
    <x v="0"/>
    <x v="0"/>
    <x v="3"/>
    <x v="10"/>
  </r>
  <r>
    <n v="5501283999"/>
    <n v="4454507"/>
    <s v="CENTIME: BRESIL"/>
    <n v="4560"/>
    <n v="648"/>
    <n v="2954880"/>
    <x v="80"/>
    <d v="2022-09-18T00:00:00"/>
    <n v="1"/>
    <x v="3"/>
    <m/>
    <x v="0"/>
    <x v="0"/>
    <x v="3"/>
    <x v="10"/>
  </r>
  <r>
    <n v="4518453518"/>
    <n v="4333114"/>
    <s v="CENTIME TCM"/>
    <n v="5061"/>
    <n v="1289"/>
    <n v="6523629"/>
    <x v="136"/>
    <d v="2023-01-09T00:00:00"/>
    <n v="0"/>
    <x v="3"/>
    <m/>
    <x v="0"/>
    <x v="2"/>
    <x v="1"/>
    <x v="5"/>
  </r>
  <r>
    <n v="4518404654"/>
    <n v="4333115"/>
    <s v="CENTIME TCM"/>
    <n v="19992"/>
    <n v="1154"/>
    <n v="23070768"/>
    <x v="145"/>
    <d v="2023-03-20T00:00:00"/>
    <n v="0"/>
    <x v="3"/>
    <m/>
    <x v="0"/>
    <x v="2"/>
    <x v="1"/>
    <x v="3"/>
  </r>
  <r>
    <n v="4518399652"/>
    <n v="4333115"/>
    <s v="CENTIME TCM"/>
    <n v="19992"/>
    <n v="728"/>
    <n v="14554176"/>
    <x v="148"/>
    <d v="2023-04-03T00:00:00"/>
    <n v="0"/>
    <x v="3"/>
    <m/>
    <x v="0"/>
    <x v="2"/>
    <x v="0"/>
    <x v="0"/>
  </r>
  <r>
    <n v="4518398734"/>
    <n v="4333115"/>
    <s v="CENTIME TCM"/>
    <n v="19026"/>
    <n v="1441"/>
    <n v="27416466"/>
    <x v="153"/>
    <d v="2023-04-17T00:00:00"/>
    <n v="0"/>
    <x v="3"/>
    <m/>
    <x v="0"/>
    <x v="2"/>
    <x v="0"/>
    <x v="0"/>
  </r>
  <r>
    <n v="4518437731"/>
    <n v="4333115"/>
    <s v="CENTIME TCM"/>
    <n v="378"/>
    <n v="1048"/>
    <n v="396144"/>
    <x v="153"/>
    <d v="2023-04-17T00:00:00"/>
    <n v="0"/>
    <x v="3"/>
    <m/>
    <x v="0"/>
    <x v="2"/>
    <x v="0"/>
    <x v="0"/>
  </r>
  <r>
    <n v="4518475035"/>
    <n v="4455280"/>
    <s v="CENTIME TCM"/>
    <n v="2970"/>
    <n v="548"/>
    <n v="1627560"/>
    <x v="145"/>
    <d v="2023-03-20T00:00:00"/>
    <n v="0"/>
    <x v="3"/>
    <m/>
    <x v="0"/>
    <x v="2"/>
    <x v="1"/>
    <x v="3"/>
  </r>
  <r>
    <n v="4518412855"/>
    <n v="4455281"/>
    <s v="CENTIME MEXICO"/>
    <n v="6030"/>
    <n v="1108"/>
    <n v="6681240"/>
    <x v="90"/>
    <d v="2022-09-15T00:00:00"/>
    <n v="14"/>
    <x v="1"/>
    <s v="SUPPLIER"/>
    <x v="3"/>
    <x v="0"/>
    <x v="3"/>
    <x v="10"/>
  </r>
  <r>
    <n v="4518472296"/>
    <n v="4455281"/>
    <s v="CENTIME MEXICO"/>
    <n v="90"/>
    <n v="336"/>
    <n v="30240"/>
    <x v="90"/>
    <d v="2022-09-29T00:00:00"/>
    <n v="0"/>
    <x v="3"/>
    <m/>
    <x v="0"/>
    <x v="0"/>
    <x v="3"/>
    <x v="10"/>
  </r>
  <r>
    <n v="4518473602"/>
    <n v="4455281"/>
    <s v="CENTIME TCM"/>
    <n v="1170"/>
    <n v="1185"/>
    <n v="1386450"/>
    <x v="104"/>
    <d v="2022-10-17T00:00:00"/>
    <n v="0"/>
    <x v="3"/>
    <m/>
    <x v="0"/>
    <x v="0"/>
    <x v="2"/>
    <x v="11"/>
  </r>
  <r>
    <n v="4518473513"/>
    <n v="4455298"/>
    <s v="CENTIME TCM"/>
    <n v="3195"/>
    <n v="577"/>
    <n v="1843515"/>
    <x v="154"/>
    <d v="2022-09-30T00:00:00"/>
    <n v="0"/>
    <x v="3"/>
    <m/>
    <x v="0"/>
    <x v="0"/>
    <x v="3"/>
    <x v="10"/>
  </r>
  <r>
    <n v="4518335620"/>
    <n v="4455298"/>
    <s v="BOOST AC"/>
    <n v="15"/>
    <n v="1272"/>
    <n v="19080"/>
    <x v="71"/>
    <d v="2022-09-12T00:00:00"/>
    <n v="1"/>
    <x v="3"/>
    <m/>
    <x v="0"/>
    <x v="0"/>
    <x v="3"/>
    <x v="10"/>
  </r>
  <r>
    <n v="4518411201"/>
    <n v="4455298"/>
    <s v="BOOST AC"/>
    <n v="15"/>
    <n v="876"/>
    <n v="13140"/>
    <x v="71"/>
    <d v="2022-09-12T00:00:00"/>
    <n v="1"/>
    <x v="3"/>
    <m/>
    <x v="0"/>
    <x v="0"/>
    <x v="3"/>
    <x v="10"/>
  </r>
  <r>
    <n v="4518413636"/>
    <n v="4455298"/>
    <s v="CENTIME INDONESIA"/>
    <n v="150"/>
    <n v="1092"/>
    <n v="163800"/>
    <x v="71"/>
    <d v="2022-09-12T00:00:00"/>
    <n v="0"/>
    <x v="3"/>
    <m/>
    <x v="0"/>
    <x v="0"/>
    <x v="3"/>
    <x v="10"/>
  </r>
  <r>
    <n v="4518444340"/>
    <n v="4455298"/>
    <s v="CENTIME CANADA"/>
    <n v="1200"/>
    <n v="626"/>
    <n v="751200"/>
    <x v="108"/>
    <d v="2022-11-14T00:00:00"/>
    <n v="0"/>
    <x v="3"/>
    <m/>
    <x v="0"/>
    <x v="0"/>
    <x v="2"/>
    <x v="8"/>
  </r>
  <r>
    <n v="4518481699"/>
    <n v="4455298"/>
    <s v="CENTIME CANADA"/>
    <n v="1200"/>
    <n v="745"/>
    <n v="894000"/>
    <x v="133"/>
    <d v="2022-12-26T00:00:00"/>
    <n v="0"/>
    <x v="3"/>
    <m/>
    <x v="0"/>
    <x v="0"/>
    <x v="2"/>
    <x v="4"/>
  </r>
  <r>
    <n v="4518422706"/>
    <n v="4455299"/>
    <s v="CENTIME : BOSTT EMEA"/>
    <n v="435"/>
    <n v="1485"/>
    <n v="645975"/>
    <x v="71"/>
    <d v="2022-09-12T00:00:00"/>
    <n v="0"/>
    <x v="3"/>
    <m/>
    <x v="0"/>
    <x v="0"/>
    <x v="3"/>
    <x v="10"/>
  </r>
  <r>
    <n v="4518440079"/>
    <n v="4455906"/>
    <s v="CENTIME CANADA"/>
    <n v="480"/>
    <n v="446"/>
    <n v="214080"/>
    <x v="108"/>
    <d v="2022-11-09T00:00:00"/>
    <n v="5"/>
    <x v="0"/>
    <s v="OTHER"/>
    <x v="0"/>
    <x v="0"/>
    <x v="2"/>
    <x v="8"/>
  </r>
  <r>
    <n v="4518440080"/>
    <n v="4455906"/>
    <s v="CENTIME CANADA"/>
    <n v="480"/>
    <n v="1499"/>
    <n v="719520"/>
    <x v="133"/>
    <d v="2022-12-21T00:00:00"/>
    <n v="5"/>
    <x v="0"/>
    <s v="OTHER"/>
    <x v="0"/>
    <x v="0"/>
    <x v="2"/>
    <x v="4"/>
  </r>
  <r>
    <n v="4518417167"/>
    <n v="4333116"/>
    <s v="CENTIME INDONESIA"/>
    <n v="252"/>
    <n v="512"/>
    <n v="129024"/>
    <x v="71"/>
    <d v="2022-09-12T00:00:00"/>
    <n v="0"/>
    <x v="3"/>
    <m/>
    <x v="0"/>
    <x v="0"/>
    <x v="3"/>
    <x v="10"/>
  </r>
  <r>
    <n v="4518498830"/>
    <n v="4567352"/>
    <s v="SCOHAN CO LTD"/>
    <n v="800"/>
    <n v="324"/>
    <n v="259200"/>
    <x v="90"/>
    <d v="2022-09-29T00:00:00"/>
    <n v="0"/>
    <x v="3"/>
    <m/>
    <x v="0"/>
    <x v="0"/>
    <x v="3"/>
    <x v="10"/>
  </r>
  <r>
    <n v="4518469277"/>
    <n v="2461389"/>
    <s v="CENTIME : THAILAND"/>
    <n v="200"/>
    <n v="1000"/>
    <n v="200000"/>
    <x v="90"/>
    <d v="2022-09-29T00:00:00"/>
    <n v="0"/>
    <x v="3"/>
    <m/>
    <x v="0"/>
    <x v="0"/>
    <x v="3"/>
    <x v="10"/>
  </r>
  <r>
    <n v="4518496629"/>
    <n v="2923264"/>
    <s v="CENTIME : INDIA"/>
    <n v="525"/>
    <n v="472"/>
    <n v="247800"/>
    <x v="107"/>
    <d v="2022-10-13T00:00:00"/>
    <n v="0"/>
    <x v="3"/>
    <m/>
    <x v="0"/>
    <x v="0"/>
    <x v="2"/>
    <x v="11"/>
  </r>
  <r>
    <n v="4518457975"/>
    <n v="4196588"/>
    <s v="CENTIME TCM"/>
    <n v="400"/>
    <n v="1431"/>
    <n v="572400"/>
    <x v="100"/>
    <d v="2022-10-24T00:00:00"/>
    <n v="0"/>
    <x v="3"/>
    <m/>
    <x v="0"/>
    <x v="0"/>
    <x v="2"/>
    <x v="11"/>
  </r>
  <r>
    <n v="4518520396"/>
    <n v="4196588"/>
    <s v="CENTIME TCM"/>
    <n v="600"/>
    <n v="1436"/>
    <n v="861600"/>
    <x v="55"/>
    <d v="2022-11-07T00:00:00"/>
    <n v="0"/>
    <x v="3"/>
    <m/>
    <x v="0"/>
    <x v="0"/>
    <x v="2"/>
    <x v="8"/>
  </r>
  <r>
    <n v="5501290619"/>
    <n v="4002010"/>
    <s v="CENTIME: BRESIL"/>
    <n v="480"/>
    <n v="1092"/>
    <n v="524160"/>
    <x v="55"/>
    <d v="2022-11-14T00:00:00"/>
    <n v="-7"/>
    <x v="2"/>
    <m/>
    <x v="0"/>
    <x v="0"/>
    <x v="2"/>
    <x v="8"/>
  </r>
  <r>
    <n v="4518518963"/>
    <n v="4196588"/>
    <s v="CENTIME TCM"/>
    <n v="200"/>
    <n v="923"/>
    <n v="184600"/>
    <x v="100"/>
    <d v="2022-10-24T00:00:00"/>
    <n v="0"/>
    <x v="3"/>
    <m/>
    <x v="0"/>
    <x v="0"/>
    <x v="2"/>
    <x v="11"/>
  </r>
  <r>
    <n v="5501290618"/>
    <n v="4002010"/>
    <s v="CENTIME: BRESIL"/>
    <n v="120"/>
    <n v="465"/>
    <n v="55800"/>
    <x v="93"/>
    <d v="2022-11-28T00:00:00"/>
    <n v="-7"/>
    <x v="2"/>
    <m/>
    <x v="0"/>
    <x v="0"/>
    <x v="2"/>
    <x v="8"/>
  </r>
  <r>
    <n v="4518492967"/>
    <n v="4002010"/>
    <s v="CENTIME : BOSTT EMEA"/>
    <n v="408"/>
    <n v="715"/>
    <n v="291720"/>
    <x v="73"/>
    <d v="2022-12-05T00:00:00"/>
    <n v="0"/>
    <x v="3"/>
    <m/>
    <x v="0"/>
    <x v="0"/>
    <x v="2"/>
    <x v="4"/>
  </r>
  <r>
    <n v="5501290620"/>
    <n v="4002010"/>
    <s v="CENTIME: BRESIL"/>
    <n v="96"/>
    <n v="826"/>
    <n v="79296"/>
    <x v="73"/>
    <d v="2022-12-12T00:00:00"/>
    <n v="-7"/>
    <x v="2"/>
    <m/>
    <x v="0"/>
    <x v="0"/>
    <x v="2"/>
    <x v="4"/>
  </r>
  <r>
    <n v="4518515869"/>
    <n v="2906346"/>
    <s v="CENTIME TCM"/>
    <n v="270"/>
    <n v="573"/>
    <n v="154710"/>
    <x v="98"/>
    <d v="2022-12-19T00:00:00"/>
    <n v="0"/>
    <x v="3"/>
    <m/>
    <x v="0"/>
    <x v="0"/>
    <x v="2"/>
    <x v="4"/>
  </r>
  <r>
    <n v="4518498717"/>
    <n v="2906346"/>
    <s v="CENTIME TCM"/>
    <n v="120"/>
    <n v="1216"/>
    <n v="145920"/>
    <x v="73"/>
    <d v="2022-12-05T00:00:00"/>
    <n v="0"/>
    <x v="3"/>
    <m/>
    <x v="0"/>
    <x v="0"/>
    <x v="2"/>
    <x v="4"/>
  </r>
  <r>
    <n v="4518489599"/>
    <n v="4002010"/>
    <s v="CENTIME : BOSTT EMEA"/>
    <n v="1632"/>
    <n v="673"/>
    <n v="1098336"/>
    <x v="138"/>
    <d v="2023-01-02T00:00:00"/>
    <n v="0"/>
    <x v="3"/>
    <m/>
    <x v="0"/>
    <x v="2"/>
    <x v="1"/>
    <x v="5"/>
  </r>
  <r>
    <n v="4518511722"/>
    <n v="2906346"/>
    <s v="CENTIME TCM"/>
    <n v="60"/>
    <n v="545"/>
    <n v="32700"/>
    <x v="133"/>
    <d v="2022-12-26T00:00:00"/>
    <n v="0"/>
    <x v="3"/>
    <m/>
    <x v="0"/>
    <x v="0"/>
    <x v="2"/>
    <x v="4"/>
  </r>
  <r>
    <n v="4518514149"/>
    <n v="4047131"/>
    <s v="CENTIME TCM"/>
    <n v="100"/>
    <n v="747"/>
    <n v="74700"/>
    <x v="142"/>
    <d v="2023-02-27T00:00:00"/>
    <n v="0"/>
    <x v="3"/>
    <m/>
    <x v="0"/>
    <x v="2"/>
    <x v="1"/>
    <x v="6"/>
  </r>
  <r>
    <n v="4518517136"/>
    <n v="4047131"/>
    <s v="CENTIME TCM"/>
    <n v="400"/>
    <n v="474"/>
    <n v="189600"/>
    <x v="143"/>
    <d v="2023-03-06T00:00:00"/>
    <n v="0"/>
    <x v="3"/>
    <m/>
    <x v="0"/>
    <x v="2"/>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BFB340-40E5-41BC-BE33-1FFA3FC2FDCE}" name="PivotTable10" cacheId="0"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location ref="F3:H4" firstHeaderRow="0" firstDataRow="1" firstDataCol="0"/>
  <pivotFields count="17">
    <pivotField dataField="1" showAll="0"/>
    <pivotField showAll="0"/>
    <pivotField showAll="0"/>
    <pivotField dataField="1"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3">
    <i>
      <x/>
    </i>
    <i i="1">
      <x v="1"/>
    </i>
    <i i="2">
      <x v="2"/>
    </i>
  </colItems>
  <dataFields count="3">
    <dataField name="Count of Column1" fld="0" subtotal="count" baseField="0" baseItem="0"/>
    <dataField name="Sum of Ordered Qty" fld="3" baseField="0" baseItem="0"/>
    <dataField name="Sum of Amount" fld="5" baseField="0" baseItem="0"/>
  </dataFields>
  <pivotTableStyleInfo name="PivotStyleLight16" showRowHeaders="1" showColHeaders="1" showRowStripes="0" showColStripes="0" showLastColumn="1"/>
  <filters count="1">
    <filter fld="6" type="dateBetween" evalOrder="-1" id="606" name="Ngày giao">
      <autoFilter ref="A1">
        <filterColumn colId="0">
          <customFilters and="1">
            <customFilter operator="greaterThanOrEqual" val="44562"/>
            <customFilter operator="lessThanOrEqual" val="446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188766-4425-4B18-BB8C-825118190A02}" name="PivotTableSTTLuyKe1" cacheId="0"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chartFormat="9">
  <location ref="M3:N8" firstHeaderRow="1" firstDataRow="1" firstDataCol="1"/>
  <pivotFields count="17">
    <pivotField showAll="0"/>
    <pivotField dataField="1"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axis="axisRow" showAll="0">
      <items count="7">
        <item x="2"/>
        <item x="3"/>
        <item m="1" x="5"/>
        <item m="1" x="4"/>
        <item x="0"/>
        <item x="1"/>
        <item t="default"/>
      </items>
    </pivotField>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i>
    <i>
      <x v="1"/>
    </i>
    <i>
      <x v="4"/>
    </i>
    <i>
      <x v="5"/>
    </i>
    <i t="grand">
      <x/>
    </i>
  </rowItems>
  <colItems count="1">
    <i/>
  </colItems>
  <dataFields count="1">
    <dataField name="Count of Order ID" fld="1" subtotal="count" baseField="9" baseItem="0"/>
  </dataFields>
  <chartFormats count="5">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9" count="1" selected="0">
            <x v="0"/>
          </reference>
        </references>
      </pivotArea>
    </chartFormat>
    <chartFormat chart="8" format="12">
      <pivotArea type="data" outline="0" fieldPosition="0">
        <references count="2">
          <reference field="4294967294" count="1" selected="0">
            <x v="0"/>
          </reference>
          <reference field="9" count="1" selected="0">
            <x v="5"/>
          </reference>
        </references>
      </pivotArea>
    </chartFormat>
    <chartFormat chart="8" format="13">
      <pivotArea type="data" outline="0" fieldPosition="0">
        <references count="2">
          <reference field="4294967294" count="1" selected="0">
            <x v="0"/>
          </reference>
          <reference field="9" count="1" selected="0">
            <x v="1"/>
          </reference>
        </references>
      </pivotArea>
    </chartFormat>
    <chartFormat chart="8" format="14">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filters count="1">
    <filter fld="6" type="dateBetween" evalOrder="-1" id="579" name="Ngày giao">
      <autoFilter ref="A1">
        <filterColumn colId="0">
          <customFilters and="1">
            <customFilter operator="greaterThanOrEqual" val="44562"/>
            <customFilter operator="lessThanOrEqual" val="446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26C338-0EB0-4B06-B89A-89033F6FE34F}" name="RootCauseLuyKe" cacheId="0"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chartFormat="10">
  <location ref="M27:N33" firstHeaderRow="1" firstDataRow="1" firstDataCol="1"/>
  <pivotFields count="17">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dataField="1" showAll="0">
      <items count="9">
        <item m="1" x="5"/>
        <item x="2"/>
        <item m="1" x="6"/>
        <item m="1" x="7"/>
        <item x="0"/>
        <item x="1"/>
        <item x="3"/>
        <item x="4"/>
        <item t="default"/>
      </items>
    </pivotField>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11"/>
  </rowFields>
  <rowItems count="6">
    <i>
      <x v="1"/>
    </i>
    <i>
      <x v="4"/>
    </i>
    <i>
      <x v="5"/>
    </i>
    <i>
      <x v="6"/>
    </i>
    <i>
      <x v="7"/>
    </i>
    <i t="grand">
      <x/>
    </i>
  </rowItems>
  <colItems count="1">
    <i/>
  </colItems>
  <dataFields count="1">
    <dataField name="Count of Type of Root Cause" fld="11" subtotal="count" baseField="0" baseItem="0"/>
  </dataFields>
  <chartFormats count="17">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1" count="1" selected="0">
            <x v="1"/>
          </reference>
        </references>
      </pivotArea>
    </chartFormat>
    <chartFormat chart="2" format="2">
      <pivotArea type="data" outline="0" fieldPosition="0">
        <references count="2">
          <reference field="4294967294" count="1" selected="0">
            <x v="0"/>
          </reference>
          <reference field="11" count="1" selected="0">
            <x v="2"/>
          </reference>
        </references>
      </pivotArea>
    </chartFormat>
    <chartFormat chart="2" format="3">
      <pivotArea type="data" outline="0" fieldPosition="0">
        <references count="2">
          <reference field="4294967294" count="1" selected="0">
            <x v="0"/>
          </reference>
          <reference field="11" count="1" selected="0">
            <x v="0"/>
          </reference>
        </references>
      </pivotArea>
    </chartFormat>
    <chartFormat chart="2" format="4">
      <pivotArea type="data" outline="0" fieldPosition="0">
        <references count="2">
          <reference field="4294967294" count="1" selected="0">
            <x v="0"/>
          </reference>
          <reference field="11" count="1" selected="0">
            <x v="3"/>
          </reference>
        </references>
      </pivotArea>
    </chartFormat>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11" count="1" selected="0">
            <x v="0"/>
          </reference>
        </references>
      </pivotArea>
    </chartFormat>
    <chartFormat chart="5" format="13">
      <pivotArea type="data" outline="0" fieldPosition="0">
        <references count="2">
          <reference field="4294967294" count="1" selected="0">
            <x v="0"/>
          </reference>
          <reference field="11" count="1" selected="0">
            <x v="1"/>
          </reference>
        </references>
      </pivotArea>
    </chartFormat>
    <chartFormat chart="5" format="14">
      <pivotArea type="data" outline="0" fieldPosition="0">
        <references count="2">
          <reference field="4294967294" count="1" selected="0">
            <x v="0"/>
          </reference>
          <reference field="11" count="1" selected="0">
            <x v="2"/>
          </reference>
        </references>
      </pivotArea>
    </chartFormat>
    <chartFormat chart="5" format="15">
      <pivotArea type="data" outline="0" fieldPosition="0">
        <references count="2">
          <reference field="4294967294" count="1" selected="0">
            <x v="0"/>
          </reference>
          <reference field="11" count="1" selected="0">
            <x v="3"/>
          </reference>
        </references>
      </pivotArea>
    </chartFormat>
    <chartFormat chart="5" format="16">
      <pivotArea type="data" outline="0" fieldPosition="0">
        <references count="2">
          <reference field="4294967294" count="1" selected="0">
            <x v="0"/>
          </reference>
          <reference field="11" count="1" selected="0">
            <x v="4"/>
          </reference>
        </references>
      </pivotArea>
    </chartFormat>
    <chartFormat chart="9" format="29" series="1">
      <pivotArea type="data" outline="0" fieldPosition="0">
        <references count="1">
          <reference field="4294967294" count="1" selected="0">
            <x v="0"/>
          </reference>
        </references>
      </pivotArea>
    </chartFormat>
    <chartFormat chart="9" format="30">
      <pivotArea type="data" outline="0" fieldPosition="0">
        <references count="2">
          <reference field="4294967294" count="1" selected="0">
            <x v="0"/>
          </reference>
          <reference field="11" count="1" selected="0">
            <x v="0"/>
          </reference>
        </references>
      </pivotArea>
    </chartFormat>
    <chartFormat chart="9" format="31">
      <pivotArea type="data" outline="0" fieldPosition="0">
        <references count="2">
          <reference field="4294967294" count="1" selected="0">
            <x v="0"/>
          </reference>
          <reference field="11" count="1" selected="0">
            <x v="1"/>
          </reference>
        </references>
      </pivotArea>
    </chartFormat>
    <chartFormat chart="9" format="32">
      <pivotArea type="data" outline="0" fieldPosition="0">
        <references count="2">
          <reference field="4294967294" count="1" selected="0">
            <x v="0"/>
          </reference>
          <reference field="11" count="1" selected="0">
            <x v="2"/>
          </reference>
        </references>
      </pivotArea>
    </chartFormat>
    <chartFormat chart="9" format="33">
      <pivotArea type="data" outline="0" fieldPosition="0">
        <references count="2">
          <reference field="4294967294" count="1" selected="0">
            <x v="0"/>
          </reference>
          <reference field="11" count="1" selected="0">
            <x v="3"/>
          </reference>
        </references>
      </pivotArea>
    </chartFormat>
    <chartFormat chart="9" format="34">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filters count="1">
    <filter fld="6" type="dateBetween" evalOrder="-1" id="326" name="Ngày giao">
      <autoFilter ref="A1">
        <filterColumn colId="0">
          <customFilters and="1">
            <customFilter operator="greaterThanOrEqual" val="44562"/>
            <customFilter operator="lessThanOrEqual" val="446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74A176-CC09-44E4-AFD7-CBB139B3E65D}" name="PivotTableSTT3"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1">
  <location ref="J17:K22" firstHeaderRow="1" firstDataRow="1" firstDataCol="1"/>
  <pivotFields count="17">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axis="axisRow" showAll="0" sortType="ascending">
      <items count="7">
        <item x="2"/>
        <item x="0"/>
        <item x="3"/>
        <item m="1" x="5"/>
        <item m="1" x="4"/>
        <item x="1"/>
        <item t="default"/>
      </items>
      <autoSortScope>
        <pivotArea dataOnly="0" outline="0" fieldPosition="0">
          <references count="1">
            <reference field="4294967294" count="1" selected="0">
              <x v="0"/>
            </reference>
          </references>
        </pivotArea>
      </autoSortScope>
    </pivotField>
    <pivotField showAll="0"/>
    <pivotField showAll="0"/>
    <pivotField showAll="0">
      <items count="5">
        <item h="1" m="1" x="3"/>
        <item h="1" x="1"/>
        <item x="0"/>
        <item h="1" x="2"/>
        <item t="default"/>
      </items>
    </pivotField>
    <pivotField showAll="0">
      <items count="5">
        <item h="1" x="1"/>
        <item x="0"/>
        <item h="1" x="3"/>
        <item h="1" x="2"/>
        <item t="default"/>
      </items>
    </pivotField>
    <pivotField showAll="0">
      <items count="13">
        <item x="5"/>
        <item x="6"/>
        <item x="3"/>
        <item x="0"/>
        <item x="1"/>
        <item x="2"/>
        <item x="9"/>
        <item x="7"/>
        <item x="10"/>
        <item x="11"/>
        <item x="8"/>
        <item x="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v="1"/>
    </i>
    <i>
      <x v="5"/>
    </i>
    <i>
      <x/>
    </i>
    <i>
      <x v="2"/>
    </i>
    <i t="grand">
      <x/>
    </i>
  </rowItems>
  <colItems count="1">
    <i/>
  </colItems>
  <dataFields count="1">
    <dataField name="Sum of Amount" fld="5" baseField="0" baseItem="0"/>
  </dataFields>
  <chartFormats count="8">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9" count="1" selected="0">
            <x v="0"/>
          </reference>
        </references>
      </pivotArea>
    </chartFormat>
    <chartFormat chart="6" format="3">
      <pivotArea type="data" outline="0" fieldPosition="0">
        <references count="2">
          <reference field="4294967294" count="1" selected="0">
            <x v="0"/>
          </reference>
          <reference field="9" count="1" selected="0">
            <x v="1"/>
          </reference>
        </references>
      </pivotArea>
    </chartFormat>
    <chartFormat chart="6" format="4">
      <pivotArea type="data" outline="0" fieldPosition="0">
        <references count="2">
          <reference field="4294967294" count="1" selected="0">
            <x v="0"/>
          </reference>
          <reference field="9" count="1" selected="0">
            <x v="2"/>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9" count="1" selected="0">
            <x v="0"/>
          </reference>
        </references>
      </pivotArea>
    </chartFormat>
    <chartFormat chart="7" format="7">
      <pivotArea type="data" outline="0" fieldPosition="0">
        <references count="2">
          <reference field="4294967294" count="1" selected="0">
            <x v="0"/>
          </reference>
          <reference field="9" count="1" selected="0">
            <x v="1"/>
          </reference>
        </references>
      </pivotArea>
    </chartFormat>
    <chartFormat chart="7"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A9EA99-EFB8-4AEE-8FFA-26D502B45BF0}" name="PivotTableSTTLuyKe3" cacheId="0"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chartFormat="22">
  <location ref="M17:N22" firstHeaderRow="1" firstDataRow="1" firstDataCol="1"/>
  <pivotFields count="17">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axis="axisRow" showAll="0" sortType="ascending">
      <items count="7">
        <item x="2"/>
        <item x="0"/>
        <item x="3"/>
        <item m="1" x="5"/>
        <item m="1" x="4"/>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v="5"/>
    </i>
    <i>
      <x v="1"/>
    </i>
    <i>
      <x/>
    </i>
    <i>
      <x v="2"/>
    </i>
    <i t="grand">
      <x/>
    </i>
  </rowItems>
  <colItems count="1">
    <i/>
  </colItems>
  <dataFields count="1">
    <dataField name="Tổng doanh thu" fld="5" baseField="0" baseItem="0"/>
  </dataFields>
  <chartFormats count="11">
    <chartFormat chart="2"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9" count="1" selected="0">
            <x v="0"/>
          </reference>
        </references>
      </pivotArea>
    </chartFormat>
    <chartFormat chart="6" format="3">
      <pivotArea type="data" outline="0" fieldPosition="0">
        <references count="2">
          <reference field="4294967294" count="1" selected="0">
            <x v="0"/>
          </reference>
          <reference field="9" count="1" selected="0">
            <x v="1"/>
          </reference>
        </references>
      </pivotArea>
    </chartFormat>
    <chartFormat chart="6" format="4">
      <pivotArea type="data" outline="0" fieldPosition="0">
        <references count="2">
          <reference field="4294967294" count="1" selected="0">
            <x v="0"/>
          </reference>
          <reference field="9" count="1" selected="0">
            <x v="2"/>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9" count="1" selected="0">
            <x v="0"/>
          </reference>
        </references>
      </pivotArea>
    </chartFormat>
    <chartFormat chart="7" format="7">
      <pivotArea type="data" outline="0" fieldPosition="0">
        <references count="2">
          <reference field="4294967294" count="1" selected="0">
            <x v="0"/>
          </reference>
          <reference field="9" count="1" selected="0">
            <x v="1"/>
          </reference>
        </references>
      </pivotArea>
    </chartFormat>
    <chartFormat chart="7" format="8">
      <pivotArea type="data" outline="0" fieldPosition="0">
        <references count="2">
          <reference field="4294967294" count="1" selected="0">
            <x v="0"/>
          </reference>
          <reference field="9" count="1" selected="0">
            <x v="2"/>
          </reference>
        </references>
      </pivotArea>
    </chartFormat>
    <chartFormat chart="10" format="1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398" name="Ngày giao">
      <autoFilter ref="A1">
        <filterColumn colId="0">
          <customFilters and="1">
            <customFilter operator="greaterThanOrEqual" val="44562"/>
            <customFilter operator="lessThanOrEqual" val="446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2662D09-D0CB-4D6B-9B11-982314529385}" name="RootCause"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0">
  <location ref="J27:K33" firstHeaderRow="1" firstDataRow="1" firstDataCol="1"/>
  <pivotFields count="17">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dataField="1" showAll="0">
      <items count="9">
        <item m="1" x="5"/>
        <item x="2"/>
        <item m="1" x="6"/>
        <item m="1" x="7"/>
        <item x="0"/>
        <item x="1"/>
        <item x="3"/>
        <item x="4"/>
        <item t="default"/>
      </items>
    </pivotField>
    <pivotField showAll="0">
      <items count="5">
        <item h="1" m="1" x="3"/>
        <item h="1" x="1"/>
        <item x="0"/>
        <item h="1" x="2"/>
        <item t="default"/>
      </items>
    </pivotField>
    <pivotField showAll="0">
      <items count="5">
        <item h="1" x="1"/>
        <item x="0"/>
        <item h="1" x="3"/>
        <item h="1" x="2"/>
        <item t="default"/>
      </items>
    </pivotField>
    <pivotField showAll="0">
      <items count="13">
        <item x="5"/>
        <item x="6"/>
        <item x="3"/>
        <item x="0"/>
        <item x="1"/>
        <item x="2"/>
        <item x="9"/>
        <item x="7"/>
        <item x="10"/>
        <item x="11"/>
        <item x="8"/>
        <item x="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1"/>
  </rowFields>
  <rowItems count="6">
    <i>
      <x v="1"/>
    </i>
    <i>
      <x v="4"/>
    </i>
    <i>
      <x v="5"/>
    </i>
    <i>
      <x v="6"/>
    </i>
    <i>
      <x v="7"/>
    </i>
    <i t="grand">
      <x/>
    </i>
  </rowItems>
  <colItems count="1">
    <i/>
  </colItems>
  <dataFields count="1">
    <dataField name="Count of Type of Root Cause" fld="11" subtotal="count" baseField="0" baseItem="0"/>
  </dataFields>
  <chartFormats count="9">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11" count="1" selected="0">
            <x v="0"/>
          </reference>
        </references>
      </pivotArea>
    </chartFormat>
    <chartFormat chart="5" format="13">
      <pivotArea type="data" outline="0" fieldPosition="0">
        <references count="2">
          <reference field="4294967294" count="1" selected="0">
            <x v="0"/>
          </reference>
          <reference field="11" count="1" selected="0">
            <x v="1"/>
          </reference>
        </references>
      </pivotArea>
    </chartFormat>
    <chartFormat chart="5" format="14">
      <pivotArea type="data" outline="0" fieldPosition="0">
        <references count="2">
          <reference field="4294967294" count="1" selected="0">
            <x v="0"/>
          </reference>
          <reference field="11" count="1" selected="0">
            <x v="2"/>
          </reference>
        </references>
      </pivotArea>
    </chartFormat>
    <chartFormat chart="5" format="15">
      <pivotArea type="data" outline="0" fieldPosition="0">
        <references count="2">
          <reference field="4294967294" count="1" selected="0">
            <x v="0"/>
          </reference>
          <reference field="11" count="1" selected="0">
            <x v="3"/>
          </reference>
        </references>
      </pivotArea>
    </chartFormat>
    <chartFormat chart="5" format="16">
      <pivotArea type="data" outline="0" fieldPosition="0">
        <references count="2">
          <reference field="4294967294" count="1" selected="0">
            <x v="0"/>
          </reference>
          <reference field="11" count="1" selected="0">
            <x v="4"/>
          </reference>
        </references>
      </pivotArea>
    </chartFormat>
    <chartFormat chart="5" format="17">
      <pivotArea type="data" outline="0" fieldPosition="0">
        <references count="2">
          <reference field="4294967294" count="1" selected="0">
            <x v="0"/>
          </reference>
          <reference field="11" count="1" selected="0">
            <x v="5"/>
          </reference>
        </references>
      </pivotArea>
    </chartFormat>
    <chartFormat chart="5" format="18">
      <pivotArea type="data" outline="0" fieldPosition="0">
        <references count="2">
          <reference field="4294967294" count="1" selected="0">
            <x v="0"/>
          </reference>
          <reference field="11" count="1" selected="0">
            <x v="6"/>
          </reference>
        </references>
      </pivotArea>
    </chartFormat>
    <chartFormat chart="5" format="19">
      <pivotArea type="data" outline="0" fieldPosition="0">
        <references count="2">
          <reference field="4294967294" count="1" selected="0">
            <x v="0"/>
          </reference>
          <reference field="1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D5160E7-AC6A-464A-951E-18ECD1416C0A}" name="PivotTableSTTLuyKe2" cacheId="0"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chartFormat="18">
  <location ref="M10:N15" firstHeaderRow="1" firstDataRow="1" firstDataCol="1"/>
  <pivotFields count="17">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axis="axisRow" showAll="0" sortType="ascending">
      <items count="7">
        <item x="2"/>
        <item x="0"/>
        <item x="3"/>
        <item m="1" x="5"/>
        <item m="1" x="4"/>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v="5"/>
    </i>
    <i>
      <x v="1"/>
    </i>
    <i>
      <x/>
    </i>
    <i>
      <x v="2"/>
    </i>
    <i t="grand">
      <x/>
    </i>
  </rowItems>
  <colItems count="1">
    <i/>
  </colItems>
  <dataFields count="1">
    <dataField name="Sum of Ordered Qty" fld="3" baseField="0" baseItem="0"/>
  </dataFields>
  <chartFormats count="11">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9" count="1" selected="0">
            <x v="0"/>
          </reference>
        </references>
      </pivotArea>
    </chartFormat>
    <chartFormat chart="4" format="3">
      <pivotArea type="data" outline="0" fieldPosition="0">
        <references count="2">
          <reference field="4294967294" count="1" selected="0">
            <x v="0"/>
          </reference>
          <reference field="9" count="1" selected="0">
            <x v="1"/>
          </reference>
        </references>
      </pivotArea>
    </chartFormat>
    <chartFormat chart="4" format="4">
      <pivotArea type="data" outline="0" fieldPosition="0">
        <references count="2">
          <reference field="4294967294" count="1" selected="0">
            <x v="0"/>
          </reference>
          <reference field="9" count="1" selected="0">
            <x v="2"/>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9" count="1" selected="0">
            <x v="0"/>
          </reference>
        </references>
      </pivotArea>
    </chartFormat>
    <chartFormat chart="5" format="7">
      <pivotArea type="data" outline="0" fieldPosition="0">
        <references count="2">
          <reference field="4294967294" count="1" selected="0">
            <x v="0"/>
          </reference>
          <reference field="9" count="1" selected="0">
            <x v="1"/>
          </reference>
        </references>
      </pivotArea>
    </chartFormat>
    <chartFormat chart="5" format="8">
      <pivotArea type="data" outline="0" fieldPosition="0">
        <references count="2">
          <reference field="4294967294" count="1" selected="0">
            <x v="0"/>
          </reference>
          <reference field="9" count="1" selected="0">
            <x v="2"/>
          </reference>
        </references>
      </pivotArea>
    </chartFormat>
    <chartFormat chart="8" format="1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398" name="Ngày giao">
      <autoFilter ref="A1">
        <filterColumn colId="0">
          <customFilters and="1">
            <customFilter operator="greaterThanOrEqual" val="44562"/>
            <customFilter operator="lessThanOrEqual" val="446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A9DD784-CE94-4313-BD04-9593A01CA39F}" name="PivotTableSTT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6">
  <location ref="J3:K8" firstHeaderRow="1" firstDataRow="1" firstDataCol="1"/>
  <pivotFields count="17">
    <pivotField showAll="0"/>
    <pivotField dataField="1"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axis="axisRow" showAll="0">
      <items count="7">
        <item x="2"/>
        <item x="3"/>
        <item m="1" x="5"/>
        <item m="1" x="4"/>
        <item x="0"/>
        <item x="1"/>
        <item t="default"/>
      </items>
    </pivotField>
    <pivotField showAll="0"/>
    <pivotField showAll="0"/>
    <pivotField showAll="0">
      <items count="5">
        <item h="1" m="1" x="3"/>
        <item h="1" x="1"/>
        <item x="0"/>
        <item h="1" x="2"/>
        <item t="default"/>
      </items>
    </pivotField>
    <pivotField showAll="0">
      <items count="5">
        <item h="1" x="1"/>
        <item x="0"/>
        <item h="1" x="3"/>
        <item h="1" x="2"/>
        <item t="default"/>
      </items>
    </pivotField>
    <pivotField showAll="0">
      <items count="13">
        <item x="5"/>
        <item x="6"/>
        <item x="3"/>
        <item x="0"/>
        <item x="1"/>
        <item x="2"/>
        <item x="9"/>
        <item x="7"/>
        <item x="10"/>
        <item x="11"/>
        <item x="8"/>
        <item x="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i>
    <i>
      <x v="1"/>
    </i>
    <i>
      <x v="4"/>
    </i>
    <i>
      <x v="5"/>
    </i>
    <i t="grand">
      <x/>
    </i>
  </rowItems>
  <colItems count="1">
    <i/>
  </colItems>
  <dataFields count="1">
    <dataField name="Count of Order ID" fld="1" subtotal="count" baseField="9" baseItem="1"/>
  </dataFields>
  <chartFormats count="5">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9" count="1" selected="0">
            <x v="1"/>
          </reference>
        </references>
      </pivotArea>
    </chartFormat>
    <chartFormat chart="3" format="13">
      <pivotArea type="data" outline="0" fieldPosition="0">
        <references count="2">
          <reference field="4294967294" count="1" selected="0">
            <x v="0"/>
          </reference>
          <reference field="9" count="1" selected="0">
            <x v="0"/>
          </reference>
        </references>
      </pivotArea>
    </chartFormat>
    <chartFormat chart="3" format="14">
      <pivotArea type="data" outline="0" fieldPosition="0">
        <references count="2">
          <reference field="4294967294" count="1" selected="0">
            <x v="0"/>
          </reference>
          <reference field="9" count="1" selected="0">
            <x v="5"/>
          </reference>
        </references>
      </pivotArea>
    </chartFormat>
    <chartFormat chart="3" format="15">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2B58FB3-E623-436B-BC52-BBC5CABF768A}" name="PivotTable9"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
  <location ref="A3:D5" firstHeaderRow="0" firstDataRow="1" firstDataCol="1"/>
  <pivotFields count="17">
    <pivotField dataField="1" showAll="0"/>
    <pivotField showAll="0"/>
    <pivotField showAll="0"/>
    <pivotField dataField="1" showAll="0"/>
    <pivotField showAll="0"/>
    <pivotField dataField="1"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5">
        <item h="1" m="1" x="3"/>
        <item h="1" x="1"/>
        <item x="0"/>
        <item h="1" x="2"/>
        <item t="default"/>
      </items>
    </pivotField>
    <pivotField showAll="0">
      <items count="5">
        <item h="1" x="1"/>
        <item x="0"/>
        <item h="1" x="3"/>
        <item h="1" x="2"/>
        <item t="default"/>
      </items>
    </pivotField>
    <pivotField showAll="0">
      <items count="13">
        <item x="5"/>
        <item x="6"/>
        <item x="3"/>
        <item x="0"/>
        <item x="1"/>
        <item x="2"/>
        <item x="9"/>
        <item x="7"/>
        <item x="10"/>
        <item x="11"/>
        <item x="8"/>
        <item x="4"/>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3">
    <field x="16"/>
    <field x="15"/>
    <field x="6"/>
  </rowFields>
  <rowItems count="2">
    <i>
      <x v="2"/>
    </i>
    <i t="grand">
      <x/>
    </i>
  </rowItems>
  <colFields count="1">
    <field x="-2"/>
  </colFields>
  <colItems count="3">
    <i>
      <x/>
    </i>
    <i i="1">
      <x v="1"/>
    </i>
    <i i="2">
      <x v="2"/>
    </i>
  </colItems>
  <dataFields count="3">
    <dataField name="Count of Column1" fld="0" subtotal="count" baseField="0" baseItem="0"/>
    <dataField name="Sum of Ordered Qty" fld="3" baseField="0" baseItem="0"/>
    <dataField name="Sum of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3DA872A-46EA-413A-B5A4-029F5B30437F}" name="PivotTableSTT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4">
  <location ref="J10:K15" firstHeaderRow="1" firstDataRow="1" firstDataCol="1"/>
  <pivotFields count="17">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axis="axisRow" showAll="0" sortType="ascending">
      <items count="7">
        <item x="2"/>
        <item x="0"/>
        <item x="3"/>
        <item m="1" x="5"/>
        <item m="1" x="4"/>
        <item x="1"/>
        <item t="default"/>
      </items>
      <autoSortScope>
        <pivotArea dataOnly="0" outline="0" fieldPosition="0">
          <references count="1">
            <reference field="4294967294" count="1" selected="0">
              <x v="0"/>
            </reference>
          </references>
        </pivotArea>
      </autoSortScope>
    </pivotField>
    <pivotField showAll="0"/>
    <pivotField showAll="0"/>
    <pivotField showAll="0">
      <items count="5">
        <item h="1" m="1" x="3"/>
        <item h="1" x="1"/>
        <item x="0"/>
        <item h="1" x="2"/>
        <item t="default"/>
      </items>
    </pivotField>
    <pivotField showAll="0">
      <items count="5">
        <item h="1" x="1"/>
        <item x="0"/>
        <item h="1" x="3"/>
        <item h="1" x="2"/>
        <item t="default"/>
      </items>
    </pivotField>
    <pivotField showAll="0">
      <items count="13">
        <item x="5"/>
        <item x="6"/>
        <item x="3"/>
        <item x="0"/>
        <item x="1"/>
        <item x="2"/>
        <item x="9"/>
        <item x="7"/>
        <item x="10"/>
        <item x="11"/>
        <item x="8"/>
        <item x="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v="1"/>
    </i>
    <i>
      <x v="5"/>
    </i>
    <i>
      <x/>
    </i>
    <i>
      <x v="2"/>
    </i>
    <i t="grand">
      <x/>
    </i>
  </rowItems>
  <colItems count="1">
    <i/>
  </colItems>
  <dataFields count="1">
    <dataField name="Sum of Ordered Qty" fld="3" baseField="0" baseItem="0"/>
  </dataFields>
  <chartFormats count="5">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9" count="1" selected="0">
            <x v="0"/>
          </reference>
        </references>
      </pivotArea>
    </chartFormat>
    <chartFormat chart="4" format="3">
      <pivotArea type="data" outline="0" fieldPosition="0">
        <references count="2">
          <reference field="4294967294" count="1" selected="0">
            <x v="0"/>
          </reference>
          <reference field="9" count="1" selected="0">
            <x v="1"/>
          </reference>
        </references>
      </pivotArea>
    </chartFormat>
    <chartFormat chart="4" format="4">
      <pivotArea type="data" outline="0" fieldPosition="0">
        <references count="2">
          <reference field="4294967294" count="1" selected="0">
            <x v="0"/>
          </reference>
          <reference field="9" count="1" selected="0">
            <x v="2"/>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EHD1" xr10:uid="{02185F1C-1810-4DCC-B867-40B5EF9EC81B}" sourceName="Year EHD">
  <pivotTables>
    <pivotTable tabId="32" name="PivotTableSTT3"/>
    <pivotTable tabId="32" name="PivotTableSTT2"/>
    <pivotTable tabId="32" name="PivotTableSTT1"/>
    <pivotTable tabId="32" name="PivotTable9"/>
    <pivotTable tabId="32" name="RootCause"/>
  </pivotTables>
  <data>
    <tabular pivotCacheId="1">
      <items count="4">
        <i x="0" s="1"/>
        <i x="2"/>
        <i x="3" nd="1"/>
        <i x="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_EHD1" xr10:uid="{A76D2A62-132B-4D8B-A405-C404CCDE7229}" sourceName="Quarter EHD">
  <pivotTables>
    <pivotTable tabId="32" name="PivotTable9"/>
    <pivotTable tabId="32" name="PivotTableSTT1"/>
    <pivotTable tabId="32" name="PivotTableSTT2"/>
    <pivotTable tabId="32" name="PivotTableSTT3"/>
    <pivotTable tabId="32" name="RootCause"/>
  </pivotTables>
  <data>
    <tabular pivotCacheId="1">
      <items count="4">
        <i x="1"/>
        <i x="0" s="1"/>
        <i x="3"/>
        <i x="2"/>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EHD1" xr10:uid="{B8C64824-C2F7-4FD1-8630-F9F486C4EC35}" sourceName="Months EHD">
  <pivotTables>
    <pivotTable tabId="32" name="PivotTableSTT3"/>
    <pivotTable tabId="32" name="PivotTableSTT2"/>
    <pivotTable tabId="32" name="PivotTableSTT1"/>
    <pivotTable tabId="32" name="PivotTable9"/>
    <pivotTable tabId="32" name="RootCause"/>
  </pivotTables>
  <data>
    <tabular pivotCacheId="1">
      <items count="12">
        <i x="0" s="1"/>
        <i x="1" s="1"/>
        <i x="2" s="1"/>
        <i x="5" s="1" nd="1"/>
        <i x="6" s="1" nd="1"/>
        <i x="3" s="1" nd="1"/>
        <i x="9" s="1" nd="1"/>
        <i x="7" s="1" nd="1"/>
        <i x="10" s="1" nd="1"/>
        <i x="11" s="1" nd="1"/>
        <i x="8"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EHD 2" xr10:uid="{5EBD4A7C-789F-4456-B81E-FEA83B2FEA5C}" cache="Slicer_Year_EHD1" caption="Năm" style="SlicerStyleLight5" rowHeight="182880"/>
  <slicer name="Quarter EHD 2" xr10:uid="{E95A2841-88D1-41C9-8F32-180BD70D2D88}" cache="Slicer_Quarter_EHD1" caption="Quý" style="SlicerStyleLight5" rowHeight="182880"/>
  <slicer name="Months EHD 2" xr10:uid="{38332523-8C0B-4329-BB4D-95D558B6A6D6}" cache="Slicer_Months_EHD1" caption="Tháng" columnCount="3" style="SlicerStyleLight5"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O5696" totalsRowShown="0" headerRowDxfId="0" dataDxfId="16">
  <autoFilter ref="A1:O5696" xr:uid="{00000000-000C-0000-FFFF-FFFF00000000}"/>
  <tableColumns count="15">
    <tableColumn id="1" xr3:uid="{00000000-0010-0000-0000-000001000000}" name="Column1" dataDxfId="15"/>
    <tableColumn id="2" xr3:uid="{00000000-0010-0000-0000-000002000000}" name="Order ID" dataDxfId="14"/>
    <tableColumn id="6" xr3:uid="{00000000-0010-0000-0000-000006000000}" name="Customer" dataDxfId="13"/>
    <tableColumn id="7" xr3:uid="{00000000-0010-0000-0000-000007000000}" name="Ordered Qty" dataDxfId="12"/>
    <tableColumn id="8" xr3:uid="{00000000-0010-0000-0000-000008000000}" name="Unit Price" dataDxfId="11"/>
    <tableColumn id="9" xr3:uid="{00000000-0010-0000-0000-000009000000}" name="Amount" dataDxfId="10"/>
    <tableColumn id="12" xr3:uid="{00000000-0010-0000-0000-00000C000000}" name="Ngày giao" dataDxfId="9"/>
    <tableColumn id="13" xr3:uid="{00000000-0010-0000-0000-00000D000000}" name="Dự kiến" dataDxfId="8"/>
    <tableColumn id="14" xr3:uid="{00000000-0010-0000-0000-00000E000000}" name="Chênh lệch ngày" dataDxfId="7"/>
    <tableColumn id="26" xr3:uid="{00000000-0010-0000-0000-00001A000000}" name="STT" dataDxfId="6">
      <calculatedColumnFormula>IF(Data[[#This Row],[Chênh lệch ngày]]&lt;-2,"ADVANCE", IF(Data[[#This Row],[Chênh lệch ngày]]&lt;4, "ON TIME", IF(Data[[#This Row],[REASON OF LATE]]="SUPPLIER","LATE BY SUPPLIER", "LATE")))</calculatedColumnFormula>
    </tableColumn>
    <tableColumn id="27" xr3:uid="{00000000-0010-0000-0000-00001B000000}" name="REASON OF LATE" dataDxfId="5"/>
    <tableColumn id="33" xr3:uid="{9824B9C9-CA9D-4AF7-8A99-831F34619881}" name="Type of Root Cause" dataDxfId="4"/>
    <tableColumn id="35" xr3:uid="{7544B219-98C3-4F00-AE2A-A035508F845E}" name="Year EHD" dataDxfId="3">
      <calculatedColumnFormula>TEXT(Data[[#This Row],[Ngày giao]],"yyyy")</calculatedColumnFormula>
    </tableColumn>
    <tableColumn id="36" xr3:uid="{39954E90-2B96-4E25-860A-F8BC5F3DFD52}" name="Quarter EHD" dataDxfId="2">
      <calculatedColumnFormula>IF(MONTH(Data[[#This Row],[Ngày giao]])&lt;4,"Qtr1", IF(MONTH(Data[[#This Row],[Ngày giao]])&lt;7,"Qtr2",IF(MONTH(Data[[#This Row],[Ngày giao]])&lt;10,"Qtr3","Qtr4")))</calculatedColumnFormula>
    </tableColumn>
    <tableColumn id="34" xr3:uid="{7B9B6769-AFAD-4A3D-A701-C79362B71A74}" name="Months EHD" dataDxfId="1">
      <calculatedColumnFormula>TEXT(Data[[#This Row],[Ngày giao]],"MMM")</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Sheets">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Ngày_giao" xr10:uid="{6440DFB2-6123-4985-BA0E-D6FDB9EFF59A}" sourceName="Ngày giao">
  <pivotTables>
    <pivotTable tabId="32" name="PivotTable10"/>
    <pivotTable tabId="32" name="PivotTableSTTLuyKe1"/>
    <pivotTable tabId="32" name="PivotTableSTTLuyKe2"/>
    <pivotTable tabId="32" name="PivotTableSTTLuyKe3"/>
    <pivotTable tabId="32" name="RootCauseLuyKe"/>
  </pivotTables>
  <state minimalRefreshVersion="6" lastRefreshVersion="6" pivotCacheId="1" filterType="dateBetween">
    <selection startDate="2022-01-01T00:00:00" endDate="2022-04-30T00:00:00"/>
    <bounds startDate="2021-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Ngày giao" xr10:uid="{76A841C5-1FC1-4B27-AFD9-05D0EB92D1ED}" cache="NativeTimeline_Ngày_giao" caption="Lũy kế từ tháng - đến tháng:" level="2" selectionLevel="2" scrollPosition="2021-11-24T00:00:00" style="TimeSlicerStyleLight5"/>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4BD95-EE44-4F1A-8F92-88CE1694D7C9}">
  <dimension ref="A1:N33"/>
  <sheetViews>
    <sheetView workbookViewId="0">
      <selection activeCell="F19" sqref="F19"/>
    </sheetView>
  </sheetViews>
  <sheetFormatPr defaultRowHeight="12.5" x14ac:dyDescent="0.25"/>
  <cols>
    <col min="1" max="1" width="13" bestFit="1" customWidth="1"/>
    <col min="2" max="2" width="16.453125" bestFit="1" customWidth="1"/>
    <col min="3" max="3" width="18.36328125" bestFit="1" customWidth="1"/>
    <col min="4" max="4" width="14.1796875" bestFit="1" customWidth="1"/>
    <col min="5" max="5" width="2" customWidth="1"/>
    <col min="6" max="6" width="16.453125" bestFit="1" customWidth="1"/>
    <col min="7" max="7" width="18.36328125" bestFit="1" customWidth="1"/>
    <col min="8" max="8" width="14.1796875" bestFit="1" customWidth="1"/>
    <col min="9" max="9" width="3" customWidth="1"/>
    <col min="10" max="10" width="17.36328125" bestFit="1" customWidth="1"/>
    <col min="11" max="11" width="26.26953125" bestFit="1" customWidth="1"/>
    <col min="12" max="12" width="14.1796875" bestFit="1" customWidth="1"/>
    <col min="13" max="13" width="17.36328125" bestFit="1" customWidth="1"/>
    <col min="14" max="14" width="26.26953125" bestFit="1" customWidth="1"/>
    <col min="15" max="16" width="8.7265625" customWidth="1"/>
  </cols>
  <sheetData>
    <row r="1" spans="1:14" x14ac:dyDescent="0.25">
      <c r="F1" s="51" t="s">
        <v>25</v>
      </c>
      <c r="M1" s="51" t="s">
        <v>25</v>
      </c>
    </row>
    <row r="3" spans="1:14" x14ac:dyDescent="0.25">
      <c r="A3" s="54" t="s">
        <v>20</v>
      </c>
      <c r="B3" s="65" t="s">
        <v>23</v>
      </c>
      <c r="C3" s="65" t="s">
        <v>21</v>
      </c>
      <c r="D3" s="65" t="s">
        <v>22</v>
      </c>
      <c r="F3" s="65" t="s">
        <v>23</v>
      </c>
      <c r="G3" s="65" t="s">
        <v>21</v>
      </c>
      <c r="H3" s="65" t="s">
        <v>22</v>
      </c>
      <c r="J3" s="54" t="s">
        <v>20</v>
      </c>
      <c r="K3" t="s">
        <v>70</v>
      </c>
      <c r="M3" s="54" t="s">
        <v>20</v>
      </c>
      <c r="N3" t="s">
        <v>70</v>
      </c>
    </row>
    <row r="4" spans="1:14" x14ac:dyDescent="0.25">
      <c r="A4" s="55" t="s">
        <v>76</v>
      </c>
      <c r="B4" s="53">
        <v>2011</v>
      </c>
      <c r="C4" s="53">
        <v>3845787</v>
      </c>
      <c r="D4" s="53">
        <v>3327912504</v>
      </c>
      <c r="F4" s="53">
        <v>2872</v>
      </c>
      <c r="G4" s="53">
        <v>4360286</v>
      </c>
      <c r="H4" s="53">
        <v>4020630454</v>
      </c>
      <c r="J4" s="55" t="s">
        <v>13</v>
      </c>
      <c r="K4" s="53">
        <v>210</v>
      </c>
      <c r="M4" s="55" t="s">
        <v>13</v>
      </c>
      <c r="N4" s="53">
        <v>426</v>
      </c>
    </row>
    <row r="5" spans="1:14" x14ac:dyDescent="0.25">
      <c r="A5" s="55" t="s">
        <v>1</v>
      </c>
      <c r="B5" s="53">
        <v>2011</v>
      </c>
      <c r="C5" s="53">
        <v>3845787</v>
      </c>
      <c r="D5" s="53">
        <v>3327912504</v>
      </c>
      <c r="J5" s="55" t="s">
        <v>9</v>
      </c>
      <c r="K5" s="53">
        <v>1325</v>
      </c>
      <c r="M5" s="55" t="s">
        <v>9</v>
      </c>
      <c r="N5" s="53">
        <v>2154</v>
      </c>
    </row>
    <row r="6" spans="1:14" x14ac:dyDescent="0.25">
      <c r="J6" s="55" t="s">
        <v>7</v>
      </c>
      <c r="K6" s="53">
        <v>281</v>
      </c>
      <c r="M6" s="55" t="s">
        <v>7</v>
      </c>
      <c r="N6" s="53">
        <v>270</v>
      </c>
    </row>
    <row r="7" spans="1:14" x14ac:dyDescent="0.25">
      <c r="J7" s="55" t="s">
        <v>33</v>
      </c>
      <c r="K7" s="53">
        <v>195</v>
      </c>
      <c r="M7" s="55" t="s">
        <v>33</v>
      </c>
      <c r="N7" s="53">
        <v>22</v>
      </c>
    </row>
    <row r="8" spans="1:14" x14ac:dyDescent="0.25">
      <c r="J8" s="55" t="s">
        <v>1</v>
      </c>
      <c r="K8" s="53">
        <v>2011</v>
      </c>
      <c r="M8" s="55" t="s">
        <v>1</v>
      </c>
      <c r="N8" s="53">
        <v>2872</v>
      </c>
    </row>
    <row r="10" spans="1:14" x14ac:dyDescent="0.25">
      <c r="J10" s="54" t="s">
        <v>20</v>
      </c>
      <c r="K10" t="s">
        <v>21</v>
      </c>
      <c r="M10" s="54" t="s">
        <v>20</v>
      </c>
      <c r="N10" t="s">
        <v>21</v>
      </c>
    </row>
    <row r="11" spans="1:14" x14ac:dyDescent="0.25">
      <c r="J11" s="55" t="s">
        <v>7</v>
      </c>
      <c r="K11" s="53">
        <v>200329</v>
      </c>
      <c r="M11" s="55" t="s">
        <v>33</v>
      </c>
      <c r="N11" s="53">
        <v>50355</v>
      </c>
    </row>
    <row r="12" spans="1:14" x14ac:dyDescent="0.25">
      <c r="J12" s="55" t="s">
        <v>33</v>
      </c>
      <c r="K12" s="53">
        <v>551839</v>
      </c>
      <c r="M12" s="55" t="s">
        <v>7</v>
      </c>
      <c r="N12" s="53">
        <v>273767</v>
      </c>
    </row>
    <row r="13" spans="1:14" x14ac:dyDescent="0.25">
      <c r="J13" s="55" t="s">
        <v>13</v>
      </c>
      <c r="K13" s="53">
        <v>1407117</v>
      </c>
      <c r="M13" s="55" t="s">
        <v>13</v>
      </c>
      <c r="N13" s="53">
        <v>1169822</v>
      </c>
    </row>
    <row r="14" spans="1:14" x14ac:dyDescent="0.25">
      <c r="J14" s="55" t="s">
        <v>9</v>
      </c>
      <c r="K14" s="53">
        <v>1686502</v>
      </c>
      <c r="M14" s="55" t="s">
        <v>9</v>
      </c>
      <c r="N14" s="53">
        <v>2866342</v>
      </c>
    </row>
    <row r="15" spans="1:14" x14ac:dyDescent="0.25">
      <c r="J15" s="55" t="s">
        <v>1</v>
      </c>
      <c r="K15" s="53">
        <v>3845787</v>
      </c>
      <c r="M15" s="55" t="s">
        <v>1</v>
      </c>
      <c r="N15" s="53">
        <v>4360286</v>
      </c>
    </row>
    <row r="17" spans="10:14" x14ac:dyDescent="0.25">
      <c r="J17" s="54" t="s">
        <v>20</v>
      </c>
      <c r="K17" t="s">
        <v>22</v>
      </c>
      <c r="L17" s="51"/>
      <c r="M17" s="54" t="s">
        <v>20</v>
      </c>
      <c r="N17" t="s">
        <v>32</v>
      </c>
    </row>
    <row r="18" spans="10:14" x14ac:dyDescent="0.25">
      <c r="J18" s="55" t="s">
        <v>7</v>
      </c>
      <c r="K18" s="53">
        <v>176659352</v>
      </c>
      <c r="M18" s="55" t="s">
        <v>33</v>
      </c>
      <c r="N18" s="53">
        <v>24838965</v>
      </c>
    </row>
    <row r="19" spans="10:14" x14ac:dyDescent="0.25">
      <c r="J19" s="55" t="s">
        <v>33</v>
      </c>
      <c r="K19" s="53">
        <v>521163931</v>
      </c>
      <c r="L19" s="59"/>
      <c r="M19" s="55" t="s">
        <v>7</v>
      </c>
      <c r="N19" s="53">
        <v>299835839</v>
      </c>
    </row>
    <row r="20" spans="10:14" x14ac:dyDescent="0.25">
      <c r="J20" s="55" t="s">
        <v>13</v>
      </c>
      <c r="K20" s="53">
        <v>1137759640</v>
      </c>
      <c r="L20" s="59"/>
      <c r="M20" s="55" t="s">
        <v>13</v>
      </c>
      <c r="N20" s="53">
        <v>1056076679</v>
      </c>
    </row>
    <row r="21" spans="10:14" x14ac:dyDescent="0.25">
      <c r="J21" s="55" t="s">
        <v>9</v>
      </c>
      <c r="K21" s="53">
        <v>1492329581</v>
      </c>
      <c r="M21" s="55" t="s">
        <v>9</v>
      </c>
      <c r="N21" s="53">
        <v>2639878971</v>
      </c>
    </row>
    <row r="22" spans="10:14" x14ac:dyDescent="0.25">
      <c r="J22" s="55" t="s">
        <v>1</v>
      </c>
      <c r="K22" s="53">
        <v>3327912504</v>
      </c>
      <c r="M22" s="55" t="s">
        <v>1</v>
      </c>
      <c r="N22" s="53">
        <v>4020630454</v>
      </c>
    </row>
    <row r="25" spans="10:14" x14ac:dyDescent="0.25">
      <c r="J25" s="55" t="s">
        <v>42</v>
      </c>
    </row>
    <row r="27" spans="10:14" x14ac:dyDescent="0.25">
      <c r="J27" s="54" t="s">
        <v>20</v>
      </c>
      <c r="K27" t="s">
        <v>43</v>
      </c>
      <c r="M27" s="54" t="s">
        <v>20</v>
      </c>
      <c r="N27" t="s">
        <v>43</v>
      </c>
    </row>
    <row r="28" spans="10:14" x14ac:dyDescent="0.25">
      <c r="J28" s="55" t="s">
        <v>41</v>
      </c>
      <c r="K28" s="53">
        <v>67</v>
      </c>
      <c r="M28" s="55" t="s">
        <v>41</v>
      </c>
      <c r="N28" s="53">
        <v>8</v>
      </c>
    </row>
    <row r="29" spans="10:14" x14ac:dyDescent="0.25">
      <c r="J29" s="55" t="s">
        <v>16</v>
      </c>
      <c r="K29" s="53"/>
      <c r="M29" s="55" t="s">
        <v>16</v>
      </c>
      <c r="N29" s="53"/>
    </row>
    <row r="30" spans="10:14" x14ac:dyDescent="0.25">
      <c r="J30" s="55" t="s">
        <v>73</v>
      </c>
      <c r="K30" s="53">
        <v>23</v>
      </c>
      <c r="M30" s="55" t="s">
        <v>73</v>
      </c>
      <c r="N30" s="53">
        <v>2</v>
      </c>
    </row>
    <row r="31" spans="10:14" x14ac:dyDescent="0.25">
      <c r="J31" s="55" t="s">
        <v>71</v>
      </c>
      <c r="K31" s="53">
        <v>81</v>
      </c>
      <c r="M31" s="55" t="s">
        <v>71</v>
      </c>
      <c r="N31" s="53">
        <v>5</v>
      </c>
    </row>
    <row r="32" spans="10:14" x14ac:dyDescent="0.25">
      <c r="J32" s="55" t="s">
        <v>72</v>
      </c>
      <c r="K32" s="53">
        <v>25</v>
      </c>
      <c r="M32" s="55" t="s">
        <v>72</v>
      </c>
      <c r="N32" s="53">
        <v>8</v>
      </c>
    </row>
    <row r="33" spans="10:14" x14ac:dyDescent="0.25">
      <c r="J33" s="55" t="s">
        <v>1</v>
      </c>
      <c r="K33" s="53">
        <v>196</v>
      </c>
      <c r="M33" s="55" t="s">
        <v>1</v>
      </c>
      <c r="N33" s="53">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18A50-66F5-4827-A690-E646EDFD04E8}">
  <dimension ref="A1:Q15"/>
  <sheetViews>
    <sheetView showGridLines="0" tabSelected="1" zoomScale="90" zoomScaleNormal="90" workbookViewId="0">
      <selection activeCell="R32" sqref="R32"/>
    </sheetView>
  </sheetViews>
  <sheetFormatPr defaultRowHeight="12.5" x14ac:dyDescent="0.25"/>
  <cols>
    <col min="1" max="1" width="2.81640625" style="56" customWidth="1"/>
    <col min="2" max="2" width="24.26953125" customWidth="1"/>
    <col min="3" max="3" width="9.6328125" customWidth="1"/>
    <col min="4" max="4" width="0.7265625" customWidth="1"/>
    <col min="5" max="5" width="24.36328125" customWidth="1"/>
    <col min="6" max="6" width="10.36328125" customWidth="1"/>
    <col min="7" max="7" width="0.7265625" style="60" customWidth="1"/>
    <col min="8" max="8" width="25" customWidth="1"/>
    <col min="9" max="9" width="9.6328125" customWidth="1"/>
    <col min="11" max="11" width="16.1796875" bestFit="1" customWidth="1"/>
    <col min="16" max="16" width="3.7265625" customWidth="1"/>
  </cols>
  <sheetData>
    <row r="1" spans="2:17" s="56" customFormat="1" ht="4" customHeight="1" x14ac:dyDescent="0.25">
      <c r="G1" s="60"/>
    </row>
    <row r="2" spans="2:17" ht="35.5" customHeight="1" x14ac:dyDescent="0.25">
      <c r="B2" s="73" t="s">
        <v>24</v>
      </c>
      <c r="C2" s="73"/>
      <c r="D2" s="73"/>
      <c r="E2" s="73"/>
      <c r="F2" s="73"/>
      <c r="G2" s="73"/>
      <c r="H2" s="73"/>
      <c r="I2" s="73"/>
      <c r="J2" s="73"/>
      <c r="K2" s="73"/>
      <c r="L2" s="73"/>
      <c r="M2" s="73"/>
      <c r="N2" s="73"/>
      <c r="O2" s="73"/>
      <c r="P2" s="73"/>
      <c r="Q2" s="73"/>
    </row>
    <row r="3" spans="2:17" ht="6.5" customHeight="1" x14ac:dyDescent="0.45">
      <c r="I3" s="57"/>
      <c r="J3" s="57"/>
      <c r="L3" s="57"/>
      <c r="M3" s="57"/>
      <c r="N3" s="57"/>
    </row>
    <row r="4" spans="2:17" ht="54.5" customHeight="1" x14ac:dyDescent="0.55000000000000004">
      <c r="B4" s="71" t="s">
        <v>26</v>
      </c>
      <c r="C4" s="71"/>
      <c r="E4" s="71" t="s">
        <v>27</v>
      </c>
      <c r="F4" s="71"/>
      <c r="G4" s="61"/>
      <c r="H4" s="71" t="s">
        <v>28</v>
      </c>
      <c r="I4" s="71"/>
    </row>
    <row r="5" spans="2:17" ht="49.5" customHeight="1" x14ac:dyDescent="0.25">
      <c r="B5" s="66">
        <f>GETPIVOTDATA("Sum of Amount",'Pivot - ORDERS'!$A$3)</f>
        <v>3327912504</v>
      </c>
      <c r="C5" s="66"/>
      <c r="D5" s="58"/>
      <c r="E5" s="67">
        <f>GETPIVOTDATA("Sum of Ordered Qty",'Pivot - ORDERS'!$A$3)</f>
        <v>3845787</v>
      </c>
      <c r="F5" s="67"/>
      <c r="G5" s="62"/>
      <c r="H5" s="67">
        <f>GETPIVOTDATA("Count of Column1",'Pivot - ORDERS'!$A$3)</f>
        <v>2011</v>
      </c>
      <c r="I5" s="67"/>
    </row>
    <row r="6" spans="2:17" ht="5" customHeight="1" x14ac:dyDescent="0.25"/>
    <row r="7" spans="2:17" ht="54.5" customHeight="1" x14ac:dyDescent="0.55000000000000004">
      <c r="B7" s="72" t="s">
        <v>29</v>
      </c>
      <c r="C7" s="72"/>
      <c r="D7" s="56"/>
      <c r="E7" s="72" t="s">
        <v>30</v>
      </c>
      <c r="F7" s="72"/>
      <c r="G7" s="61"/>
      <c r="H7" s="72" t="s">
        <v>31</v>
      </c>
      <c r="I7" s="72"/>
    </row>
    <row r="8" spans="2:17" ht="49.5" customHeight="1" x14ac:dyDescent="0.25">
      <c r="B8" s="66">
        <f>GETPIVOTDATA("Sum of Amount",'Pivot - ORDERS'!$F$3)</f>
        <v>4020630454</v>
      </c>
      <c r="C8" s="66"/>
      <c r="D8" s="58"/>
      <c r="E8" s="67">
        <f>GETPIVOTDATA("Sum of Ordered Qty",'Pivot - ORDERS'!$F$3)</f>
        <v>4360286</v>
      </c>
      <c r="F8" s="67"/>
      <c r="G8" s="62"/>
      <c r="H8" s="67">
        <f>GETPIVOTDATA("Count of Column1",'Pivot - ORDERS'!$F$3)</f>
        <v>2872</v>
      </c>
      <c r="I8" s="67"/>
    </row>
    <row r="9" spans="2:17" ht="10" customHeight="1" x14ac:dyDescent="0.25"/>
    <row r="10" spans="2:17" ht="45" customHeight="1" x14ac:dyDescent="0.25">
      <c r="B10" s="72" t="s">
        <v>39</v>
      </c>
      <c r="C10" s="72"/>
      <c r="E10" s="74" t="s">
        <v>34</v>
      </c>
      <c r="F10" s="75"/>
      <c r="H10" s="74" t="s">
        <v>38</v>
      </c>
      <c r="I10" s="75"/>
    </row>
    <row r="11" spans="2:17" ht="34" customHeight="1" x14ac:dyDescent="0.25">
      <c r="B11" s="74" t="s">
        <v>37</v>
      </c>
      <c r="C11" s="75"/>
      <c r="E11" s="76">
        <f>E12/GETPIVOTDATA("Order ID",'Pivot - ORDERS'!$J$3)</f>
        <v>0.76330183988065636</v>
      </c>
      <c r="F11" s="77"/>
      <c r="G11" s="63"/>
      <c r="H11" s="84">
        <f>H12/GETPIVOTDATA("Order ID",'Pivot - ORDERS'!$M$3)</f>
        <v>0.89832869080779942</v>
      </c>
      <c r="I11" s="85"/>
    </row>
    <row r="12" spans="2:17" s="59" customFormat="1" ht="34" customHeight="1" x14ac:dyDescent="0.25">
      <c r="B12" s="74" t="s">
        <v>35</v>
      </c>
      <c r="C12" s="75"/>
      <c r="E12" s="78" cm="1">
        <f t="array" ref="E12">SUM(GETPIVOTDATA("Order ID",'Pivot - ORDERS'!$J$3,"STT",{"ON TIME","ADVANCE"}))</f>
        <v>1535</v>
      </c>
      <c r="F12" s="79"/>
      <c r="G12" s="63"/>
      <c r="H12" s="78" cm="1">
        <f t="array" ref="H12">SUM(GETPIVOTDATA("Order ID",'Pivot - ORDERS'!M3,"STT",{"ON TIME","ADVANCE"}))</f>
        <v>2580</v>
      </c>
      <c r="I12" s="79"/>
    </row>
    <row r="13" spans="2:17" s="59" customFormat="1" ht="34" customHeight="1" x14ac:dyDescent="0.3">
      <c r="B13" s="74" t="s">
        <v>15</v>
      </c>
      <c r="C13" s="75"/>
      <c r="E13" s="80">
        <f t="array" ref="E13">SUM(GETPIVOTDATA("Ordered Qty",'Pivot - ORDERS'!$J$10,"STT",{"ON TIME","ADVANCE"}))</f>
        <v>3093619</v>
      </c>
      <c r="F13" s="81"/>
      <c r="G13" s="64"/>
      <c r="H13" s="78" cm="1">
        <f t="array" ref="H13">SUM(GETPIVOTDATA("Ordered Qty",'Pivot - ORDERS'!$M$10,"STT",{"ON TIME","ADVANCE"}))</f>
        <v>4036164</v>
      </c>
      <c r="I13" s="79"/>
    </row>
    <row r="14" spans="2:17" s="59" customFormat="1" ht="34" customHeight="1" x14ac:dyDescent="0.3">
      <c r="B14" s="74" t="s">
        <v>36</v>
      </c>
      <c r="C14" s="75"/>
      <c r="E14" s="82">
        <f t="array" ref="E14">SUM(GETPIVOTDATA("Amount",'Pivot - ORDERS'!$J$17,"STT",{"ON TIME","ADVANCE"}))</f>
        <v>2630089221</v>
      </c>
      <c r="F14" s="83"/>
      <c r="G14" s="64"/>
      <c r="H14" s="86" cm="1">
        <f t="array" ref="H14">SUM(GETPIVOTDATA("Amount",'Pivot - ORDERS'!$M$17,"STT",{"ON TIME","ADVANCE"}))</f>
        <v>3695955650</v>
      </c>
      <c r="I14" s="87"/>
    </row>
    <row r="15" spans="2:17" ht="6.5" customHeight="1" x14ac:dyDescent="0.25"/>
  </sheetData>
  <mergeCells count="28">
    <mergeCell ref="B2:Q2"/>
    <mergeCell ref="B7:C7"/>
    <mergeCell ref="E7:F7"/>
    <mergeCell ref="H7:I7"/>
    <mergeCell ref="B8:C8"/>
    <mergeCell ref="E8:F8"/>
    <mergeCell ref="H8:I8"/>
    <mergeCell ref="B4:C4"/>
    <mergeCell ref="E4:F4"/>
    <mergeCell ref="B5:C5"/>
    <mergeCell ref="E5:F5"/>
    <mergeCell ref="H4:I4"/>
    <mergeCell ref="H5:I5"/>
    <mergeCell ref="E14:F14"/>
    <mergeCell ref="E13:F13"/>
    <mergeCell ref="H13:I13"/>
    <mergeCell ref="H14:I14"/>
    <mergeCell ref="E10:F10"/>
    <mergeCell ref="H10:I10"/>
    <mergeCell ref="E12:F12"/>
    <mergeCell ref="H12:I12"/>
    <mergeCell ref="E11:F11"/>
    <mergeCell ref="H11:I11"/>
    <mergeCell ref="B10:C10"/>
    <mergeCell ref="B11:C11"/>
    <mergeCell ref="B12:C12"/>
    <mergeCell ref="B13:C13"/>
    <mergeCell ref="B14:C1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5709"/>
  <sheetViews>
    <sheetView workbookViewId="0">
      <pane ySplit="1" topLeftCell="A2" activePane="bottomLeft" state="frozen"/>
      <selection pane="bottomLeft" activeCell="L18" sqref="L18"/>
    </sheetView>
  </sheetViews>
  <sheetFormatPr defaultColWidth="12.7265625" defaultRowHeight="15.75" customHeight="1" outlineLevelCol="1" x14ac:dyDescent="0.25"/>
  <cols>
    <col min="1" max="1" width="12.26953125" customWidth="1"/>
    <col min="2" max="2" width="9.1796875" customWidth="1"/>
    <col min="3" max="3" width="25.1796875" customWidth="1"/>
    <col min="4" max="4" width="13.1796875" customWidth="1"/>
    <col min="5" max="5" width="10.7265625" style="52" customWidth="1"/>
    <col min="6" max="6" width="10.26953125" style="52" customWidth="1"/>
    <col min="8" max="8" width="12.7265625" customWidth="1" outlineLevel="1"/>
    <col min="9" max="9" width="24.81640625" customWidth="1" outlineLevel="1"/>
    <col min="10" max="10" width="10.1796875" customWidth="1"/>
    <col min="11" max="11" width="16.26953125" customWidth="1"/>
    <col min="12" max="12" width="16.26953125" style="59" customWidth="1"/>
    <col min="13" max="14" width="13.6328125" style="59" customWidth="1"/>
  </cols>
  <sheetData>
    <row r="1" spans="1:15" ht="60.75" customHeight="1" x14ac:dyDescent="0.25">
      <c r="A1" s="68" t="s">
        <v>19</v>
      </c>
      <c r="B1" s="69" t="s">
        <v>47</v>
      </c>
      <c r="C1" s="68" t="s">
        <v>3</v>
      </c>
      <c r="D1" s="68" t="s">
        <v>4</v>
      </c>
      <c r="E1" s="68" t="s">
        <v>17</v>
      </c>
      <c r="F1" s="68" t="s">
        <v>18</v>
      </c>
      <c r="G1" s="70" t="s">
        <v>74</v>
      </c>
      <c r="H1" s="70" t="s">
        <v>75</v>
      </c>
      <c r="I1" s="70" t="s">
        <v>77</v>
      </c>
      <c r="J1" s="68" t="s">
        <v>0</v>
      </c>
      <c r="K1" s="68" t="s">
        <v>5</v>
      </c>
      <c r="L1" s="68" t="s">
        <v>40</v>
      </c>
      <c r="M1" s="68" t="s">
        <v>45</v>
      </c>
      <c r="N1" s="68" t="s">
        <v>46</v>
      </c>
      <c r="O1" s="68" t="s">
        <v>44</v>
      </c>
    </row>
    <row r="2" spans="1:15" ht="13" x14ac:dyDescent="0.3">
      <c r="A2" s="1">
        <v>4516866501</v>
      </c>
      <c r="B2" s="1">
        <v>2989761</v>
      </c>
      <c r="C2" s="2" t="s">
        <v>69</v>
      </c>
      <c r="D2" s="3">
        <v>640</v>
      </c>
      <c r="E2" s="3">
        <v>345</v>
      </c>
      <c r="F2" s="3">
        <f>Data[[#This Row],[Unit Price]]*Data[[#This Row],[Ordered Qty]]</f>
        <v>220800</v>
      </c>
      <c r="G2" s="5">
        <v>44662</v>
      </c>
      <c r="H2" s="4">
        <v>44494</v>
      </c>
      <c r="I2" s="35">
        <f t="shared" ref="I2:I19" si="0">G2-H2</f>
        <v>168</v>
      </c>
      <c r="J2" s="32" t="str">
        <f>IF(Data[[#This Row],[Chênh lệch ngày]]&lt;-2,"ADVANCE", IF(Data[[#This Row],[Chênh lệch ngày]]&lt;4, "ON TIME", IF(Data[[#This Row],[REASON OF LATE]]="SUPPLIER","LATE BY SUPPLIER", "LATE")))</f>
        <v>LATE</v>
      </c>
      <c r="K2" s="2" t="s">
        <v>6</v>
      </c>
      <c r="L2" s="32"/>
      <c r="M2" s="32" t="str">
        <f>TEXT(Data[[#This Row],[Ngày giao]],"yyyy")</f>
        <v>2022</v>
      </c>
      <c r="N2" s="32" t="str">
        <f>IF(MONTH(Data[[#This Row],[Ngày giao]])&lt;4,"Qtr1", IF(MONTH(Data[[#This Row],[Ngày giao]])&lt;7,"Qtr2",IF(MONTH(Data[[#This Row],[Ngày giao]])&lt;10,"Qtr3","Qtr4")))</f>
        <v>Qtr2</v>
      </c>
      <c r="O2" s="32" t="str">
        <f>TEXT(Data[[#This Row],[Ngày giao]],"MMM")</f>
        <v>Apr</v>
      </c>
    </row>
    <row r="3" spans="1:15" ht="13" x14ac:dyDescent="0.3">
      <c r="A3" s="1">
        <v>4517086102</v>
      </c>
      <c r="B3" s="1">
        <v>4327106</v>
      </c>
      <c r="C3" s="2" t="s">
        <v>48</v>
      </c>
      <c r="D3" s="3">
        <v>423</v>
      </c>
      <c r="E3" s="3">
        <v>819</v>
      </c>
      <c r="F3" s="3">
        <f>Data[[#This Row],[Unit Price]]*Data[[#This Row],[Ordered Qty]]</f>
        <v>346437</v>
      </c>
      <c r="G3" s="5">
        <v>44672</v>
      </c>
      <c r="H3" s="4">
        <v>44525</v>
      </c>
      <c r="I3" s="35">
        <f t="shared" si="0"/>
        <v>147</v>
      </c>
      <c r="J3" s="32" t="str">
        <f>IF(Data[[#This Row],[Chênh lệch ngày]]&lt;-2,"ADVANCE", IF(Data[[#This Row],[Chênh lệch ngày]]&lt;4, "ON TIME", IF(Data[[#This Row],[REASON OF LATE]]="SUPPLIER","LATE BY SUPPLIER", "LATE")))</f>
        <v>LATE</v>
      </c>
      <c r="K3" s="32" t="s">
        <v>6</v>
      </c>
      <c r="L3" s="32"/>
      <c r="M3" s="32" t="str">
        <f>TEXT(Data[[#This Row],[Ngày giao]],"yyyy")</f>
        <v>2022</v>
      </c>
      <c r="N3" s="32" t="str">
        <f>IF(MONTH(Data[[#This Row],[Ngày giao]])&lt;4,"Qtr1", IF(MONTH(Data[[#This Row],[Ngày giao]])&lt;7,"Qtr2",IF(MONTH(Data[[#This Row],[Ngày giao]])&lt;10,"Qtr3","Qtr4")))</f>
        <v>Qtr2</v>
      </c>
      <c r="O3" s="32" t="str">
        <f>TEXT(Data[[#This Row],[Ngày giao]],"MMM")</f>
        <v>Apr</v>
      </c>
    </row>
    <row r="4" spans="1:15" ht="13" x14ac:dyDescent="0.3">
      <c r="A4" s="1">
        <v>4516729762</v>
      </c>
      <c r="B4" s="1">
        <v>4062520</v>
      </c>
      <c r="C4" s="32" t="s">
        <v>48</v>
      </c>
      <c r="D4" s="3">
        <v>96</v>
      </c>
      <c r="E4" s="3">
        <v>771</v>
      </c>
      <c r="F4" s="3">
        <f>Data[[#This Row],[Unit Price]]*Data[[#This Row],[Ordered Qty]]</f>
        <v>74016</v>
      </c>
      <c r="G4" s="5">
        <v>44683</v>
      </c>
      <c r="H4" s="4">
        <v>44530</v>
      </c>
      <c r="I4" s="35">
        <f t="shared" si="0"/>
        <v>153</v>
      </c>
      <c r="J4" s="32" t="str">
        <f>IF(Data[[#This Row],[Chênh lệch ngày]]&lt;-2,"ADVANCE", IF(Data[[#This Row],[Chênh lệch ngày]]&lt;4, "ON TIME", IF(Data[[#This Row],[REASON OF LATE]]="SUPPLIER","LATE BY SUPPLIER", "LATE")))</f>
        <v>LATE BY SUPPLIER</v>
      </c>
      <c r="K4" s="2" t="s">
        <v>8</v>
      </c>
      <c r="L4" s="32" t="s">
        <v>73</v>
      </c>
      <c r="M4" s="32" t="str">
        <f>TEXT(Data[[#This Row],[Ngày giao]],"yyyy")</f>
        <v>2022</v>
      </c>
      <c r="N4" s="32" t="str">
        <f>IF(MONTH(Data[[#This Row],[Ngày giao]])&lt;4,"Qtr1", IF(MONTH(Data[[#This Row],[Ngày giao]])&lt;7,"Qtr2",IF(MONTH(Data[[#This Row],[Ngày giao]])&lt;10,"Qtr3","Qtr4")))</f>
        <v>Qtr2</v>
      </c>
      <c r="O4" s="32" t="str">
        <f>TEXT(Data[[#This Row],[Ngày giao]],"MMM")</f>
        <v>May</v>
      </c>
    </row>
    <row r="5" spans="1:15" ht="13" x14ac:dyDescent="0.3">
      <c r="A5" s="1">
        <v>4516342049</v>
      </c>
      <c r="B5" s="1">
        <v>4271870</v>
      </c>
      <c r="C5" s="32" t="s">
        <v>48</v>
      </c>
      <c r="D5" s="3">
        <v>288</v>
      </c>
      <c r="E5" s="3">
        <v>804</v>
      </c>
      <c r="F5" s="3">
        <f>Data[[#This Row],[Unit Price]]*Data[[#This Row],[Ordered Qty]]</f>
        <v>231552</v>
      </c>
      <c r="G5" s="5">
        <v>44690</v>
      </c>
      <c r="H5" s="4">
        <v>44544</v>
      </c>
      <c r="I5" s="35">
        <f t="shared" si="0"/>
        <v>146</v>
      </c>
      <c r="J5" s="32" t="str">
        <f>IF(Data[[#This Row],[Chênh lệch ngày]]&lt;-2,"ADVANCE", IF(Data[[#This Row],[Chênh lệch ngày]]&lt;4, "ON TIME", IF(Data[[#This Row],[REASON OF LATE]]="SUPPLIER","LATE BY SUPPLIER", "LATE")))</f>
        <v>LATE</v>
      </c>
      <c r="K5" s="32" t="s">
        <v>6</v>
      </c>
      <c r="L5" s="32"/>
      <c r="M5" s="32" t="str">
        <f>TEXT(Data[[#This Row],[Ngày giao]],"yyyy")</f>
        <v>2022</v>
      </c>
      <c r="N5" s="32" t="str">
        <f>IF(MONTH(Data[[#This Row],[Ngày giao]])&lt;4,"Qtr1", IF(MONTH(Data[[#This Row],[Ngày giao]])&lt;7,"Qtr2",IF(MONTH(Data[[#This Row],[Ngày giao]])&lt;10,"Qtr3","Qtr4")))</f>
        <v>Qtr2</v>
      </c>
      <c r="O5" s="32" t="str">
        <f>TEXT(Data[[#This Row],[Ngày giao]],"MMM")</f>
        <v>May</v>
      </c>
    </row>
    <row r="6" spans="1:15" ht="13" x14ac:dyDescent="0.3">
      <c r="A6" s="1">
        <v>4517313307</v>
      </c>
      <c r="B6" s="1">
        <v>4108990</v>
      </c>
      <c r="C6" s="32" t="s">
        <v>48</v>
      </c>
      <c r="D6" s="3">
        <v>150</v>
      </c>
      <c r="E6" s="3">
        <v>795</v>
      </c>
      <c r="F6" s="3">
        <f>Data[[#This Row],[Unit Price]]*Data[[#This Row],[Ordered Qty]]</f>
        <v>119250</v>
      </c>
      <c r="G6" s="5">
        <v>44711</v>
      </c>
      <c r="H6" s="4">
        <v>44545</v>
      </c>
      <c r="I6" s="35">
        <f t="shared" si="0"/>
        <v>166</v>
      </c>
      <c r="J6" s="32" t="str">
        <f>IF(Data[[#This Row],[Chênh lệch ngày]]&lt;-2,"ADVANCE", IF(Data[[#This Row],[Chênh lệch ngày]]&lt;4, "ON TIME", IF(Data[[#This Row],[REASON OF LATE]]="SUPPLIER","LATE BY SUPPLIER", "LATE")))</f>
        <v>LATE</v>
      </c>
      <c r="K6" s="32" t="s">
        <v>6</v>
      </c>
      <c r="L6" s="32"/>
      <c r="M6" s="32" t="str">
        <f>TEXT(Data[[#This Row],[Ngày giao]],"yyyy")</f>
        <v>2022</v>
      </c>
      <c r="N6" s="32" t="str">
        <f>IF(MONTH(Data[[#This Row],[Ngày giao]])&lt;4,"Qtr1", IF(MONTH(Data[[#This Row],[Ngày giao]])&lt;7,"Qtr2",IF(MONTH(Data[[#This Row],[Ngày giao]])&lt;10,"Qtr3","Qtr4")))</f>
        <v>Qtr2</v>
      </c>
      <c r="O6" s="32" t="str">
        <f>TEXT(Data[[#This Row],[Ngày giao]],"MMM")</f>
        <v>May</v>
      </c>
    </row>
    <row r="7" spans="1:15" ht="13" x14ac:dyDescent="0.3">
      <c r="A7" s="1">
        <v>4517326174</v>
      </c>
      <c r="B7" s="1">
        <v>4108988</v>
      </c>
      <c r="C7" s="32" t="s">
        <v>48</v>
      </c>
      <c r="D7" s="3">
        <v>100</v>
      </c>
      <c r="E7" s="3">
        <v>1019</v>
      </c>
      <c r="F7" s="3">
        <f>Data[[#This Row],[Unit Price]]*Data[[#This Row],[Ordered Qty]]</f>
        <v>101900</v>
      </c>
      <c r="G7" s="5">
        <v>44711</v>
      </c>
      <c r="H7" s="4">
        <v>44545</v>
      </c>
      <c r="I7" s="35">
        <f t="shared" si="0"/>
        <v>166</v>
      </c>
      <c r="J7" s="32" t="str">
        <f>IF(Data[[#This Row],[Chênh lệch ngày]]&lt;-2,"ADVANCE", IF(Data[[#This Row],[Chênh lệch ngày]]&lt;4, "ON TIME", IF(Data[[#This Row],[REASON OF LATE]]="SUPPLIER","LATE BY SUPPLIER", "LATE")))</f>
        <v>LATE</v>
      </c>
      <c r="K7" s="32" t="s">
        <v>6</v>
      </c>
      <c r="L7" s="32"/>
      <c r="M7" s="32" t="str">
        <f>TEXT(Data[[#This Row],[Ngày giao]],"yyyy")</f>
        <v>2022</v>
      </c>
      <c r="N7" s="32" t="str">
        <f>IF(MONTH(Data[[#This Row],[Ngày giao]])&lt;4,"Qtr1", IF(MONTH(Data[[#This Row],[Ngày giao]])&lt;7,"Qtr2",IF(MONTH(Data[[#This Row],[Ngày giao]])&lt;10,"Qtr3","Qtr4")))</f>
        <v>Qtr2</v>
      </c>
      <c r="O7" s="32" t="str">
        <f>TEXT(Data[[#This Row],[Ngày giao]],"MMM")</f>
        <v>May</v>
      </c>
    </row>
    <row r="8" spans="1:15" ht="13" x14ac:dyDescent="0.3">
      <c r="A8" s="1">
        <v>4517330617</v>
      </c>
      <c r="B8" s="1">
        <v>4101529</v>
      </c>
      <c r="C8" s="32" t="s">
        <v>48</v>
      </c>
      <c r="D8" s="3">
        <v>100</v>
      </c>
      <c r="E8" s="3">
        <v>504</v>
      </c>
      <c r="F8" s="3">
        <f>Data[[#This Row],[Unit Price]]*Data[[#This Row],[Ordered Qty]]</f>
        <v>50400</v>
      </c>
      <c r="G8" s="5">
        <v>44711</v>
      </c>
      <c r="H8" s="4">
        <v>44545</v>
      </c>
      <c r="I8" s="35">
        <f t="shared" si="0"/>
        <v>166</v>
      </c>
      <c r="J8" s="32" t="str">
        <f>IF(Data[[#This Row],[Chênh lệch ngày]]&lt;-2,"ADVANCE", IF(Data[[#This Row],[Chênh lệch ngày]]&lt;4, "ON TIME", IF(Data[[#This Row],[REASON OF LATE]]="SUPPLIER","LATE BY SUPPLIER", "LATE")))</f>
        <v>LATE</v>
      </c>
      <c r="K8" s="32" t="s">
        <v>6</v>
      </c>
      <c r="L8" s="32"/>
      <c r="M8" s="32" t="str">
        <f>TEXT(Data[[#This Row],[Ngày giao]],"yyyy")</f>
        <v>2022</v>
      </c>
      <c r="N8" s="32" t="str">
        <f>IF(MONTH(Data[[#This Row],[Ngày giao]])&lt;4,"Qtr1", IF(MONTH(Data[[#This Row],[Ngày giao]])&lt;7,"Qtr2",IF(MONTH(Data[[#This Row],[Ngày giao]])&lt;10,"Qtr3","Qtr4")))</f>
        <v>Qtr2</v>
      </c>
      <c r="O8" s="32" t="str">
        <f>TEXT(Data[[#This Row],[Ngày giao]],"MMM")</f>
        <v>May</v>
      </c>
    </row>
    <row r="9" spans="1:15" ht="13" x14ac:dyDescent="0.3">
      <c r="A9" s="1">
        <v>4517283417</v>
      </c>
      <c r="B9" s="1">
        <v>4271870</v>
      </c>
      <c r="C9" s="32" t="s">
        <v>48</v>
      </c>
      <c r="D9" s="3">
        <v>54</v>
      </c>
      <c r="E9" s="3">
        <v>1479</v>
      </c>
      <c r="F9" s="3">
        <f>Data[[#This Row],[Unit Price]]*Data[[#This Row],[Ordered Qty]]</f>
        <v>79866</v>
      </c>
      <c r="G9" s="5">
        <v>44693</v>
      </c>
      <c r="H9" s="4">
        <v>44546</v>
      </c>
      <c r="I9" s="35">
        <f t="shared" si="0"/>
        <v>147</v>
      </c>
      <c r="J9" s="32" t="str">
        <f>IF(Data[[#This Row],[Chênh lệch ngày]]&lt;-2,"ADVANCE", IF(Data[[#This Row],[Chênh lệch ngày]]&lt;4, "ON TIME", IF(Data[[#This Row],[REASON OF LATE]]="SUPPLIER","LATE BY SUPPLIER", "LATE")))</f>
        <v>LATE</v>
      </c>
      <c r="K9" s="32" t="s">
        <v>6</v>
      </c>
      <c r="L9" s="32"/>
      <c r="M9" s="32" t="str">
        <f>TEXT(Data[[#This Row],[Ngày giao]],"yyyy")</f>
        <v>2022</v>
      </c>
      <c r="N9" s="32" t="str">
        <f>IF(MONTH(Data[[#This Row],[Ngày giao]])&lt;4,"Qtr1", IF(MONTH(Data[[#This Row],[Ngày giao]])&lt;7,"Qtr2",IF(MONTH(Data[[#This Row],[Ngày giao]])&lt;10,"Qtr3","Qtr4")))</f>
        <v>Qtr2</v>
      </c>
      <c r="O9" s="32" t="str">
        <f>TEXT(Data[[#This Row],[Ngày giao]],"MMM")</f>
        <v>May</v>
      </c>
    </row>
    <row r="10" spans="1:15" ht="13" x14ac:dyDescent="0.3">
      <c r="A10" s="1">
        <v>4516824279</v>
      </c>
      <c r="B10" s="1">
        <v>4327058</v>
      </c>
      <c r="C10" s="32" t="s">
        <v>48</v>
      </c>
      <c r="D10" s="3">
        <v>270</v>
      </c>
      <c r="E10" s="3">
        <v>1162</v>
      </c>
      <c r="F10" s="3">
        <f>Data[[#This Row],[Unit Price]]*Data[[#This Row],[Ordered Qty]]</f>
        <v>313740</v>
      </c>
      <c r="G10" s="5">
        <v>44718</v>
      </c>
      <c r="H10" s="4">
        <v>44549</v>
      </c>
      <c r="I10" s="35">
        <f t="shared" si="0"/>
        <v>169</v>
      </c>
      <c r="J10" s="32" t="str">
        <f>IF(Data[[#This Row],[Chênh lệch ngày]]&lt;-2,"ADVANCE", IF(Data[[#This Row],[Chênh lệch ngày]]&lt;4, "ON TIME", IF(Data[[#This Row],[REASON OF LATE]]="SUPPLIER","LATE BY SUPPLIER", "LATE")))</f>
        <v>LATE</v>
      </c>
      <c r="K10" s="32" t="s">
        <v>6</v>
      </c>
      <c r="L10" s="32"/>
      <c r="M10" s="32" t="str">
        <f>TEXT(Data[[#This Row],[Ngày giao]],"yyyy")</f>
        <v>2022</v>
      </c>
      <c r="N10" s="32" t="str">
        <f>IF(MONTH(Data[[#This Row],[Ngày giao]])&lt;4,"Qtr1", IF(MONTH(Data[[#This Row],[Ngày giao]])&lt;7,"Qtr2",IF(MONTH(Data[[#This Row],[Ngày giao]])&lt;10,"Qtr3","Qtr4")))</f>
        <v>Qtr2</v>
      </c>
      <c r="O10" s="32" t="str">
        <f>TEXT(Data[[#This Row],[Ngày giao]],"MMM")</f>
        <v>Jun</v>
      </c>
    </row>
    <row r="11" spans="1:15" ht="13" x14ac:dyDescent="0.3">
      <c r="A11" s="1">
        <v>4517153397</v>
      </c>
      <c r="B11" s="1">
        <v>4271870</v>
      </c>
      <c r="C11" s="32" t="s">
        <v>48</v>
      </c>
      <c r="D11" s="3">
        <v>8</v>
      </c>
      <c r="E11" s="3">
        <v>1377</v>
      </c>
      <c r="F11" s="3">
        <f>Data[[#This Row],[Unit Price]]*Data[[#This Row],[Ordered Qty]]</f>
        <v>11016</v>
      </c>
      <c r="G11" s="5">
        <v>44697</v>
      </c>
      <c r="H11" s="4">
        <v>44550</v>
      </c>
      <c r="I11" s="35">
        <f t="shared" si="0"/>
        <v>147</v>
      </c>
      <c r="J11" s="32" t="str">
        <f>IF(Data[[#This Row],[Chênh lệch ngày]]&lt;-2,"ADVANCE", IF(Data[[#This Row],[Chênh lệch ngày]]&lt;4, "ON TIME", IF(Data[[#This Row],[REASON OF LATE]]="SUPPLIER","LATE BY SUPPLIER", "LATE")))</f>
        <v>LATE</v>
      </c>
      <c r="K11" s="32" t="s">
        <v>6</v>
      </c>
      <c r="L11" s="32"/>
      <c r="M11" s="32" t="str">
        <f>TEXT(Data[[#This Row],[Ngày giao]],"yyyy")</f>
        <v>2022</v>
      </c>
      <c r="N11" s="32" t="str">
        <f>IF(MONTH(Data[[#This Row],[Ngày giao]])&lt;4,"Qtr1", IF(MONTH(Data[[#This Row],[Ngày giao]])&lt;7,"Qtr2",IF(MONTH(Data[[#This Row],[Ngày giao]])&lt;10,"Qtr3","Qtr4")))</f>
        <v>Qtr2</v>
      </c>
      <c r="O11" s="32" t="str">
        <f>TEXT(Data[[#This Row],[Ngày giao]],"MMM")</f>
        <v>May</v>
      </c>
    </row>
    <row r="12" spans="1:15" ht="13" x14ac:dyDescent="0.3">
      <c r="A12" s="1">
        <v>881760217</v>
      </c>
      <c r="B12" s="1">
        <v>2903189</v>
      </c>
      <c r="C12" s="32" t="s">
        <v>48</v>
      </c>
      <c r="D12" s="3">
        <v>90</v>
      </c>
      <c r="E12" s="3">
        <v>867</v>
      </c>
      <c r="F12" s="3">
        <f>Data[[#This Row],[Unit Price]]*Data[[#This Row],[Ordered Qty]]</f>
        <v>78030</v>
      </c>
      <c r="G12" s="5">
        <v>44718</v>
      </c>
      <c r="H12" s="4">
        <v>44551</v>
      </c>
      <c r="I12" s="35">
        <f t="shared" si="0"/>
        <v>167</v>
      </c>
      <c r="J12" s="32" t="str">
        <f>IF(Data[[#This Row],[Chênh lệch ngày]]&lt;-2,"ADVANCE", IF(Data[[#This Row],[Chênh lệch ngày]]&lt;4, "ON TIME", IF(Data[[#This Row],[REASON OF LATE]]="SUPPLIER","LATE BY SUPPLIER", "LATE")))</f>
        <v>LATE</v>
      </c>
      <c r="K12" s="32" t="s">
        <v>6</v>
      </c>
      <c r="L12" s="32"/>
      <c r="M12" s="32" t="str">
        <f>TEXT(Data[[#This Row],[Ngày giao]],"yyyy")</f>
        <v>2022</v>
      </c>
      <c r="N12" s="32" t="str">
        <f>IF(MONTH(Data[[#This Row],[Ngày giao]])&lt;4,"Qtr1", IF(MONTH(Data[[#This Row],[Ngày giao]])&lt;7,"Qtr2",IF(MONTH(Data[[#This Row],[Ngày giao]])&lt;10,"Qtr3","Qtr4")))</f>
        <v>Qtr2</v>
      </c>
      <c r="O12" s="32" t="str">
        <f>TEXT(Data[[#This Row],[Ngày giao]],"MMM")</f>
        <v>Jun</v>
      </c>
    </row>
    <row r="13" spans="1:15" ht="13" x14ac:dyDescent="0.3">
      <c r="A13" s="1">
        <v>4516333891</v>
      </c>
      <c r="B13" s="1">
        <v>4271870</v>
      </c>
      <c r="C13" s="32" t="s">
        <v>48</v>
      </c>
      <c r="D13" s="3">
        <v>80</v>
      </c>
      <c r="E13" s="3">
        <v>604</v>
      </c>
      <c r="F13" s="3">
        <f>Data[[#This Row],[Unit Price]]*Data[[#This Row],[Ordered Qty]]</f>
        <v>48320</v>
      </c>
      <c r="G13" s="5">
        <v>44690</v>
      </c>
      <c r="H13" s="4">
        <v>44551</v>
      </c>
      <c r="I13" s="35">
        <f t="shared" si="0"/>
        <v>139</v>
      </c>
      <c r="J13" s="32" t="str">
        <f>IF(Data[[#This Row],[Chênh lệch ngày]]&lt;-2,"ADVANCE", IF(Data[[#This Row],[Chênh lệch ngày]]&lt;4, "ON TIME", IF(Data[[#This Row],[REASON OF LATE]]="SUPPLIER","LATE BY SUPPLIER", "LATE")))</f>
        <v>LATE</v>
      </c>
      <c r="K13" s="32" t="s">
        <v>6</v>
      </c>
      <c r="L13" s="32"/>
      <c r="M13" s="32" t="str">
        <f>TEXT(Data[[#This Row],[Ngày giao]],"yyyy")</f>
        <v>2022</v>
      </c>
      <c r="N13" s="32" t="str">
        <f>IF(MONTH(Data[[#This Row],[Ngày giao]])&lt;4,"Qtr1", IF(MONTH(Data[[#This Row],[Ngày giao]])&lt;7,"Qtr2",IF(MONTH(Data[[#This Row],[Ngày giao]])&lt;10,"Qtr3","Qtr4")))</f>
        <v>Qtr2</v>
      </c>
      <c r="O13" s="32" t="str">
        <f>TEXT(Data[[#This Row],[Ngày giao]],"MMM")</f>
        <v>May</v>
      </c>
    </row>
    <row r="14" spans="1:15" ht="13" x14ac:dyDescent="0.3">
      <c r="A14" s="1">
        <v>4516316162</v>
      </c>
      <c r="B14" s="1">
        <v>4271870</v>
      </c>
      <c r="C14" s="32" t="s">
        <v>48</v>
      </c>
      <c r="D14" s="3">
        <v>108</v>
      </c>
      <c r="E14" s="3">
        <v>500</v>
      </c>
      <c r="F14" s="3">
        <f>Data[[#This Row],[Unit Price]]*Data[[#This Row],[Ordered Qty]]</f>
        <v>54000</v>
      </c>
      <c r="G14" s="5">
        <v>44690</v>
      </c>
      <c r="H14" s="4">
        <v>44558</v>
      </c>
      <c r="I14" s="35">
        <f t="shared" si="0"/>
        <v>132</v>
      </c>
      <c r="J14" s="32" t="str">
        <f>IF(Data[[#This Row],[Chênh lệch ngày]]&lt;-2,"ADVANCE", IF(Data[[#This Row],[Chênh lệch ngày]]&lt;4, "ON TIME", IF(Data[[#This Row],[REASON OF LATE]]="SUPPLIER","LATE BY SUPPLIER", "LATE")))</f>
        <v>LATE</v>
      </c>
      <c r="K14" s="32" t="s">
        <v>6</v>
      </c>
      <c r="L14" s="32"/>
      <c r="M14" s="32" t="str">
        <f>TEXT(Data[[#This Row],[Ngày giao]],"yyyy")</f>
        <v>2022</v>
      </c>
      <c r="N14" s="32" t="str">
        <f>IF(MONTH(Data[[#This Row],[Ngày giao]])&lt;4,"Qtr1", IF(MONTH(Data[[#This Row],[Ngày giao]])&lt;7,"Qtr2",IF(MONTH(Data[[#This Row],[Ngày giao]])&lt;10,"Qtr3","Qtr4")))</f>
        <v>Qtr2</v>
      </c>
      <c r="O14" s="32" t="str">
        <f>TEXT(Data[[#This Row],[Ngày giao]],"MMM")</f>
        <v>May</v>
      </c>
    </row>
    <row r="15" spans="1:15" ht="13" x14ac:dyDescent="0.3">
      <c r="A15" s="1">
        <v>4517254055</v>
      </c>
      <c r="B15" s="1">
        <v>4451121</v>
      </c>
      <c r="C15" s="32" t="s">
        <v>48</v>
      </c>
      <c r="D15" s="3">
        <v>60</v>
      </c>
      <c r="E15" s="3">
        <v>1385</v>
      </c>
      <c r="F15" s="3">
        <f>Data[[#This Row],[Unit Price]]*Data[[#This Row],[Ordered Qty]]</f>
        <v>83100</v>
      </c>
      <c r="G15" s="5">
        <v>44637</v>
      </c>
      <c r="H15" s="4">
        <v>44560</v>
      </c>
      <c r="I15" s="35">
        <f t="shared" si="0"/>
        <v>77</v>
      </c>
      <c r="J15" s="32" t="str">
        <f>IF(Data[[#This Row],[Chênh lệch ngày]]&lt;-2,"ADVANCE", IF(Data[[#This Row],[Chênh lệch ngày]]&lt;4, "ON TIME", IF(Data[[#This Row],[REASON OF LATE]]="SUPPLIER","LATE BY SUPPLIER", "LATE")))</f>
        <v>LATE</v>
      </c>
      <c r="K15" s="32" t="s">
        <v>6</v>
      </c>
      <c r="L15" s="32"/>
      <c r="M15" s="32" t="str">
        <f>TEXT(Data[[#This Row],[Ngày giao]],"yyyy")</f>
        <v>2022</v>
      </c>
      <c r="N15" s="32" t="str">
        <f>IF(MONTH(Data[[#This Row],[Ngày giao]])&lt;4,"Qtr1", IF(MONTH(Data[[#This Row],[Ngày giao]])&lt;7,"Qtr2",IF(MONTH(Data[[#This Row],[Ngày giao]])&lt;10,"Qtr3","Qtr4")))</f>
        <v>Qtr1</v>
      </c>
      <c r="O15" s="32" t="str">
        <f>TEXT(Data[[#This Row],[Ngày giao]],"MMM")</f>
        <v>Mar</v>
      </c>
    </row>
    <row r="16" spans="1:15" ht="13" x14ac:dyDescent="0.3">
      <c r="A16" s="1">
        <v>4516316163</v>
      </c>
      <c r="B16" s="1">
        <v>4271870</v>
      </c>
      <c r="C16" s="32" t="s">
        <v>48</v>
      </c>
      <c r="D16" s="3">
        <v>372</v>
      </c>
      <c r="E16" s="3">
        <v>348</v>
      </c>
      <c r="F16" s="3">
        <f>Data[[#This Row],[Unit Price]]*Data[[#This Row],[Ordered Qty]]</f>
        <v>129456</v>
      </c>
      <c r="G16" s="5">
        <v>44690</v>
      </c>
      <c r="H16" s="4">
        <v>44561</v>
      </c>
      <c r="I16" s="35">
        <f t="shared" si="0"/>
        <v>129</v>
      </c>
      <c r="J16" s="32" t="str">
        <f>IF(Data[[#This Row],[Chênh lệch ngày]]&lt;-2,"ADVANCE", IF(Data[[#This Row],[Chênh lệch ngày]]&lt;4, "ON TIME", IF(Data[[#This Row],[REASON OF LATE]]="SUPPLIER","LATE BY SUPPLIER", "LATE")))</f>
        <v>LATE</v>
      </c>
      <c r="K16" s="32" t="s">
        <v>6</v>
      </c>
      <c r="L16" s="32"/>
      <c r="M16" s="32" t="str">
        <f>TEXT(Data[[#This Row],[Ngày giao]],"yyyy")</f>
        <v>2022</v>
      </c>
      <c r="N16" s="32" t="str">
        <f>IF(MONTH(Data[[#This Row],[Ngày giao]])&lt;4,"Qtr1", IF(MONTH(Data[[#This Row],[Ngày giao]])&lt;7,"Qtr2",IF(MONTH(Data[[#This Row],[Ngày giao]])&lt;10,"Qtr3","Qtr4")))</f>
        <v>Qtr2</v>
      </c>
      <c r="O16" s="32" t="str">
        <f>TEXT(Data[[#This Row],[Ngày giao]],"MMM")</f>
        <v>May</v>
      </c>
    </row>
    <row r="17" spans="1:15" ht="14.5" x14ac:dyDescent="0.35">
      <c r="A17" s="7">
        <v>4516400331</v>
      </c>
      <c r="B17" s="7">
        <v>4455906</v>
      </c>
      <c r="C17" s="32" t="s">
        <v>48</v>
      </c>
      <c r="D17" s="9">
        <v>60</v>
      </c>
      <c r="E17" s="3">
        <v>1010</v>
      </c>
      <c r="F17" s="3">
        <f>Data[[#This Row],[Unit Price]]*Data[[#This Row],[Ordered Qty]]</f>
        <v>60600</v>
      </c>
      <c r="G17" s="5">
        <v>44557</v>
      </c>
      <c r="H17" s="4">
        <v>44563</v>
      </c>
      <c r="I17" s="35">
        <f t="shared" si="0"/>
        <v>-6</v>
      </c>
      <c r="J17" s="32" t="str">
        <f>IF(Data[[#This Row],[Chênh lệch ngày]]&lt;-2,"ADVANCE", IF(Data[[#This Row],[Chênh lệch ngày]]&lt;4, "ON TIME", IF(Data[[#This Row],[REASON OF LATE]]="SUPPLIER","LATE BY SUPPLIER", "LATE")))</f>
        <v>ADVANCE</v>
      </c>
      <c r="K17" s="12"/>
      <c r="L17" s="16"/>
      <c r="M17" s="32" t="str">
        <f>TEXT(Data[[#This Row],[Ngày giao]],"yyyy")</f>
        <v>2021</v>
      </c>
      <c r="N17" s="32" t="str">
        <f>IF(MONTH(Data[[#This Row],[Ngày giao]])&lt;4,"Qtr1", IF(MONTH(Data[[#This Row],[Ngày giao]])&lt;7,"Qtr2",IF(MONTH(Data[[#This Row],[Ngày giao]])&lt;10,"Qtr3","Qtr4")))</f>
        <v>Qtr4</v>
      </c>
      <c r="O17" s="32" t="str">
        <f>TEXT(Data[[#This Row],[Ngày giao]],"MMM")</f>
        <v>Dec</v>
      </c>
    </row>
    <row r="18" spans="1:15" ht="14.5" x14ac:dyDescent="0.35">
      <c r="A18" s="7">
        <v>4516674014</v>
      </c>
      <c r="B18" s="7">
        <v>4454507</v>
      </c>
      <c r="C18" s="32" t="s">
        <v>49</v>
      </c>
      <c r="D18" s="9">
        <v>480</v>
      </c>
      <c r="E18" s="3">
        <v>1469</v>
      </c>
      <c r="F18" s="3">
        <f>Data[[#This Row],[Unit Price]]*Data[[#This Row],[Ordered Qty]]</f>
        <v>705120</v>
      </c>
      <c r="G18" s="5">
        <v>44560</v>
      </c>
      <c r="H18" s="4">
        <v>44563</v>
      </c>
      <c r="I18" s="35">
        <f t="shared" si="0"/>
        <v>-3</v>
      </c>
      <c r="J18" s="32" t="str">
        <f>IF(Data[[#This Row],[Chênh lệch ngày]]&lt;-2,"ADVANCE", IF(Data[[#This Row],[Chênh lệch ngày]]&lt;4, "ON TIME", IF(Data[[#This Row],[REASON OF LATE]]="SUPPLIER","LATE BY SUPPLIER", "LATE")))</f>
        <v>ADVANCE</v>
      </c>
      <c r="K18" s="12"/>
      <c r="L18" s="16"/>
      <c r="M18" s="32" t="str">
        <f>TEXT(Data[[#This Row],[Ngày giao]],"yyyy")</f>
        <v>2021</v>
      </c>
      <c r="N18" s="32" t="str">
        <f>IF(MONTH(Data[[#This Row],[Ngày giao]])&lt;4,"Qtr1", IF(MONTH(Data[[#This Row],[Ngày giao]])&lt;7,"Qtr2",IF(MONTH(Data[[#This Row],[Ngày giao]])&lt;10,"Qtr3","Qtr4")))</f>
        <v>Qtr4</v>
      </c>
      <c r="O18" s="32" t="str">
        <f>TEXT(Data[[#This Row],[Ngày giao]],"MMM")</f>
        <v>Dec</v>
      </c>
    </row>
    <row r="19" spans="1:15" ht="13" x14ac:dyDescent="0.3">
      <c r="A19" s="1">
        <v>4517030194</v>
      </c>
      <c r="B19" s="1">
        <v>2899475</v>
      </c>
      <c r="C19" s="2" t="s">
        <v>69</v>
      </c>
      <c r="D19" s="3">
        <v>100</v>
      </c>
      <c r="E19" s="3">
        <v>360</v>
      </c>
      <c r="F19" s="3">
        <f>Data[[#This Row],[Unit Price]]*Data[[#This Row],[Ordered Qty]]</f>
        <v>36000</v>
      </c>
      <c r="G19" s="5">
        <v>44564</v>
      </c>
      <c r="H19" s="4">
        <v>44564</v>
      </c>
      <c r="I19" s="35">
        <f t="shared" si="0"/>
        <v>0</v>
      </c>
      <c r="J19" s="32" t="str">
        <f>IF(Data[[#This Row],[Chênh lệch ngày]]&lt;-2,"ADVANCE", IF(Data[[#This Row],[Chênh lệch ngày]]&lt;4, "ON TIME", IF(Data[[#This Row],[REASON OF LATE]]="SUPPLIER","LATE BY SUPPLIER", "LATE")))</f>
        <v>ON TIME</v>
      </c>
      <c r="K19" s="2"/>
      <c r="L19" s="32"/>
      <c r="M19" s="32" t="str">
        <f>TEXT(Data[[#This Row],[Ngày giao]],"yyyy")</f>
        <v>2022</v>
      </c>
      <c r="N19" s="32" t="str">
        <f>IF(MONTH(Data[[#This Row],[Ngày giao]])&lt;4,"Qtr1", IF(MONTH(Data[[#This Row],[Ngày giao]])&lt;7,"Qtr2",IF(MONTH(Data[[#This Row],[Ngày giao]])&lt;10,"Qtr3","Qtr4")))</f>
        <v>Qtr1</v>
      </c>
      <c r="O19" s="32" t="str">
        <f>TEXT(Data[[#This Row],[Ngày giao]],"MMM")</f>
        <v>Jan</v>
      </c>
    </row>
    <row r="20" spans="1:15" ht="13" x14ac:dyDescent="0.3">
      <c r="A20" s="1">
        <v>4517034294</v>
      </c>
      <c r="B20" s="1">
        <v>2899631</v>
      </c>
      <c r="C20" s="2" t="s">
        <v>69</v>
      </c>
      <c r="D20" s="3">
        <v>320</v>
      </c>
      <c r="E20" s="3">
        <v>1275</v>
      </c>
      <c r="F20" s="3">
        <f>Data[[#This Row],[Unit Price]]*Data[[#This Row],[Ordered Qty]]</f>
        <v>408000</v>
      </c>
      <c r="G20" s="5">
        <v>44564</v>
      </c>
      <c r="H20" s="4">
        <v>44564</v>
      </c>
      <c r="I20" s="6">
        <f t="shared" ref="I20:I77" si="1">G20-H20</f>
        <v>0</v>
      </c>
      <c r="J20" s="32" t="str">
        <f>IF(Data[[#This Row],[Chênh lệch ngày]]&lt;-2,"ADVANCE", IF(Data[[#This Row],[Chênh lệch ngày]]&lt;4, "ON TIME", IF(Data[[#This Row],[REASON OF LATE]]="SUPPLIER","LATE BY SUPPLIER", "LATE")))</f>
        <v>ON TIME</v>
      </c>
      <c r="K20" s="2"/>
      <c r="L20" s="32"/>
      <c r="M20" s="32" t="str">
        <f>TEXT(Data[[#This Row],[Ngày giao]],"yyyy")</f>
        <v>2022</v>
      </c>
      <c r="N20" s="32" t="str">
        <f>IF(MONTH(Data[[#This Row],[Ngày giao]])&lt;4,"Qtr1", IF(MONTH(Data[[#This Row],[Ngày giao]])&lt;7,"Qtr2",IF(MONTH(Data[[#This Row],[Ngày giao]])&lt;10,"Qtr3","Qtr4")))</f>
        <v>Qtr1</v>
      </c>
      <c r="O20" s="32" t="str">
        <f>TEXT(Data[[#This Row],[Ngày giao]],"MMM")</f>
        <v>Jan</v>
      </c>
    </row>
    <row r="21" spans="1:15" ht="13" x14ac:dyDescent="0.3">
      <c r="A21" s="1">
        <v>4517036237</v>
      </c>
      <c r="B21" s="1">
        <v>2899634</v>
      </c>
      <c r="C21" s="2" t="s">
        <v>69</v>
      </c>
      <c r="D21" s="3">
        <v>320</v>
      </c>
      <c r="E21" s="3">
        <v>385</v>
      </c>
      <c r="F21" s="3">
        <f>Data[[#This Row],[Unit Price]]*Data[[#This Row],[Ordered Qty]]</f>
        <v>123200</v>
      </c>
      <c r="G21" s="5">
        <v>44564</v>
      </c>
      <c r="H21" s="4">
        <v>44564</v>
      </c>
      <c r="I21" s="6">
        <f t="shared" si="1"/>
        <v>0</v>
      </c>
      <c r="J21" s="32" t="str">
        <f>IF(Data[[#This Row],[Chênh lệch ngày]]&lt;-2,"ADVANCE", IF(Data[[#This Row],[Chênh lệch ngày]]&lt;4, "ON TIME", IF(Data[[#This Row],[REASON OF LATE]]="SUPPLIER","LATE BY SUPPLIER", "LATE")))</f>
        <v>ON TIME</v>
      </c>
      <c r="K21" s="2"/>
      <c r="L21" s="32"/>
      <c r="M21" s="32" t="str">
        <f>TEXT(Data[[#This Row],[Ngày giao]],"yyyy")</f>
        <v>2022</v>
      </c>
      <c r="N21" s="32" t="str">
        <f>IF(MONTH(Data[[#This Row],[Ngày giao]])&lt;4,"Qtr1", IF(MONTH(Data[[#This Row],[Ngày giao]])&lt;7,"Qtr2",IF(MONTH(Data[[#This Row],[Ngày giao]])&lt;10,"Qtr3","Qtr4")))</f>
        <v>Qtr1</v>
      </c>
      <c r="O21" s="32" t="str">
        <f>TEXT(Data[[#This Row],[Ngày giao]],"MMM")</f>
        <v>Jan</v>
      </c>
    </row>
    <row r="22" spans="1:15" ht="13" x14ac:dyDescent="0.3">
      <c r="A22" s="1">
        <v>4517036962</v>
      </c>
      <c r="B22" s="1">
        <v>2989761</v>
      </c>
      <c r="C22" s="2" t="s">
        <v>69</v>
      </c>
      <c r="D22" s="3">
        <v>320</v>
      </c>
      <c r="E22" s="3">
        <v>588</v>
      </c>
      <c r="F22" s="3">
        <f>Data[[#This Row],[Unit Price]]*Data[[#This Row],[Ordered Qty]]</f>
        <v>188160</v>
      </c>
      <c r="G22" s="5">
        <v>44564</v>
      </c>
      <c r="H22" s="4">
        <v>44564</v>
      </c>
      <c r="I22" s="6">
        <f t="shared" si="1"/>
        <v>0</v>
      </c>
      <c r="J22" s="32" t="str">
        <f>IF(Data[[#This Row],[Chênh lệch ngày]]&lt;-2,"ADVANCE", IF(Data[[#This Row],[Chênh lệch ngày]]&lt;4, "ON TIME", IF(Data[[#This Row],[REASON OF LATE]]="SUPPLIER","LATE BY SUPPLIER", "LATE")))</f>
        <v>ON TIME</v>
      </c>
      <c r="K22" s="2"/>
      <c r="L22" s="32"/>
      <c r="M22" s="32" t="str">
        <f>TEXT(Data[[#This Row],[Ngày giao]],"yyyy")</f>
        <v>2022</v>
      </c>
      <c r="N22" s="32" t="str">
        <f>IF(MONTH(Data[[#This Row],[Ngày giao]])&lt;4,"Qtr1", IF(MONTH(Data[[#This Row],[Ngày giao]])&lt;7,"Qtr2",IF(MONTH(Data[[#This Row],[Ngày giao]])&lt;10,"Qtr3","Qtr4")))</f>
        <v>Qtr1</v>
      </c>
      <c r="O22" s="32" t="str">
        <f>TEXT(Data[[#This Row],[Ngày giao]],"MMM")</f>
        <v>Jan</v>
      </c>
    </row>
    <row r="23" spans="1:15" ht="13" x14ac:dyDescent="0.3">
      <c r="A23" s="1">
        <v>4516876201</v>
      </c>
      <c r="B23" s="1">
        <v>2903183</v>
      </c>
      <c r="C23" s="32" t="s">
        <v>49</v>
      </c>
      <c r="D23" s="3">
        <v>140</v>
      </c>
      <c r="E23" s="3">
        <v>395</v>
      </c>
      <c r="F23" s="3">
        <f>Data[[#This Row],[Unit Price]]*Data[[#This Row],[Ordered Qty]]</f>
        <v>55300</v>
      </c>
      <c r="G23" s="5">
        <v>44564</v>
      </c>
      <c r="H23" s="4">
        <v>44564</v>
      </c>
      <c r="I23" s="6">
        <f t="shared" si="1"/>
        <v>0</v>
      </c>
      <c r="J23" s="32" t="str">
        <f>IF(Data[[#This Row],[Chênh lệch ngày]]&lt;-2,"ADVANCE", IF(Data[[#This Row],[Chênh lệch ngày]]&lt;4, "ON TIME", IF(Data[[#This Row],[REASON OF LATE]]="SUPPLIER","LATE BY SUPPLIER", "LATE")))</f>
        <v>ON TIME</v>
      </c>
      <c r="K23" s="2"/>
      <c r="L23" s="32"/>
      <c r="M23" s="32" t="str">
        <f>TEXT(Data[[#This Row],[Ngày giao]],"yyyy")</f>
        <v>2022</v>
      </c>
      <c r="N23" s="32" t="str">
        <f>IF(MONTH(Data[[#This Row],[Ngày giao]])&lt;4,"Qtr1", IF(MONTH(Data[[#This Row],[Ngày giao]])&lt;7,"Qtr2",IF(MONTH(Data[[#This Row],[Ngày giao]])&lt;10,"Qtr3","Qtr4")))</f>
        <v>Qtr1</v>
      </c>
      <c r="O23" s="32" t="str">
        <f>TEXT(Data[[#This Row],[Ngày giao]],"MMM")</f>
        <v>Jan</v>
      </c>
    </row>
    <row r="24" spans="1:15" ht="13" x14ac:dyDescent="0.3">
      <c r="A24" s="1">
        <v>4516876208</v>
      </c>
      <c r="B24" s="1">
        <v>2899944</v>
      </c>
      <c r="C24" s="32" t="s">
        <v>49</v>
      </c>
      <c r="D24" s="3">
        <v>240</v>
      </c>
      <c r="E24" s="3">
        <v>1406</v>
      </c>
      <c r="F24" s="3">
        <f>Data[[#This Row],[Unit Price]]*Data[[#This Row],[Ordered Qty]]</f>
        <v>337440</v>
      </c>
      <c r="G24" s="5">
        <v>44564</v>
      </c>
      <c r="H24" s="4">
        <v>44564</v>
      </c>
      <c r="I24" s="6">
        <f t="shared" si="1"/>
        <v>0</v>
      </c>
      <c r="J24" s="32" t="str">
        <f>IF(Data[[#This Row],[Chênh lệch ngày]]&lt;-2,"ADVANCE", IF(Data[[#This Row],[Chênh lệch ngày]]&lt;4, "ON TIME", IF(Data[[#This Row],[REASON OF LATE]]="SUPPLIER","LATE BY SUPPLIER", "LATE")))</f>
        <v>ON TIME</v>
      </c>
      <c r="K24" s="2"/>
      <c r="L24" s="32"/>
      <c r="M24" s="32" t="str">
        <f>TEXT(Data[[#This Row],[Ngày giao]],"yyyy")</f>
        <v>2022</v>
      </c>
      <c r="N24" s="32" t="str">
        <f>IF(MONTH(Data[[#This Row],[Ngày giao]])&lt;4,"Qtr1", IF(MONTH(Data[[#This Row],[Ngày giao]])&lt;7,"Qtr2",IF(MONTH(Data[[#This Row],[Ngày giao]])&lt;10,"Qtr3","Qtr4")))</f>
        <v>Qtr1</v>
      </c>
      <c r="O24" s="32" t="str">
        <f>TEXT(Data[[#This Row],[Ngày giao]],"MMM")</f>
        <v>Jan</v>
      </c>
    </row>
    <row r="25" spans="1:15" ht="13" x14ac:dyDescent="0.3">
      <c r="A25" s="1">
        <v>4516463398</v>
      </c>
      <c r="B25" s="1">
        <v>2899475</v>
      </c>
      <c r="C25" s="32" t="s">
        <v>49</v>
      </c>
      <c r="D25" s="3">
        <v>600</v>
      </c>
      <c r="E25" s="3">
        <v>314</v>
      </c>
      <c r="F25" s="3">
        <f>Data[[#This Row],[Unit Price]]*Data[[#This Row],[Ordered Qty]]</f>
        <v>188400</v>
      </c>
      <c r="G25" s="5">
        <v>44564</v>
      </c>
      <c r="H25" s="4">
        <v>44564</v>
      </c>
      <c r="I25" s="6">
        <f t="shared" si="1"/>
        <v>0</v>
      </c>
      <c r="J25" s="32" t="str">
        <f>IF(Data[[#This Row],[Chênh lệch ngày]]&lt;-2,"ADVANCE", IF(Data[[#This Row],[Chênh lệch ngày]]&lt;4, "ON TIME", IF(Data[[#This Row],[REASON OF LATE]]="SUPPLIER","LATE BY SUPPLIER", "LATE")))</f>
        <v>ON TIME</v>
      </c>
      <c r="K25" s="2"/>
      <c r="L25" s="32"/>
      <c r="M25" s="32" t="str">
        <f>TEXT(Data[[#This Row],[Ngày giao]],"yyyy")</f>
        <v>2022</v>
      </c>
      <c r="N25" s="32" t="str">
        <f>IF(MONTH(Data[[#This Row],[Ngày giao]])&lt;4,"Qtr1", IF(MONTH(Data[[#This Row],[Ngày giao]])&lt;7,"Qtr2",IF(MONTH(Data[[#This Row],[Ngày giao]])&lt;10,"Qtr3","Qtr4")))</f>
        <v>Qtr1</v>
      </c>
      <c r="O25" s="32" t="str">
        <f>TEXT(Data[[#This Row],[Ngày giao]],"MMM")</f>
        <v>Jan</v>
      </c>
    </row>
    <row r="26" spans="1:15" ht="13" x14ac:dyDescent="0.3">
      <c r="A26" s="1">
        <v>4516479425</v>
      </c>
      <c r="B26" s="1">
        <v>2899635</v>
      </c>
      <c r="C26" s="32" t="s">
        <v>49</v>
      </c>
      <c r="D26" s="3">
        <v>320</v>
      </c>
      <c r="E26" s="3">
        <v>1004</v>
      </c>
      <c r="F26" s="3">
        <f>Data[[#This Row],[Unit Price]]*Data[[#This Row],[Ordered Qty]]</f>
        <v>321280</v>
      </c>
      <c r="G26" s="5">
        <v>44564</v>
      </c>
      <c r="H26" s="4">
        <v>44564</v>
      </c>
      <c r="I26" s="6">
        <f t="shared" si="1"/>
        <v>0</v>
      </c>
      <c r="J26" s="32" t="str">
        <f>IF(Data[[#This Row],[Chênh lệch ngày]]&lt;-2,"ADVANCE", IF(Data[[#This Row],[Chênh lệch ngày]]&lt;4, "ON TIME", IF(Data[[#This Row],[REASON OF LATE]]="SUPPLIER","LATE BY SUPPLIER", "LATE")))</f>
        <v>ON TIME</v>
      </c>
      <c r="K26" s="2"/>
      <c r="L26" s="32"/>
      <c r="M26" s="32" t="str">
        <f>TEXT(Data[[#This Row],[Ngày giao]],"yyyy")</f>
        <v>2022</v>
      </c>
      <c r="N26" s="32" t="str">
        <f>IF(MONTH(Data[[#This Row],[Ngày giao]])&lt;4,"Qtr1", IF(MONTH(Data[[#This Row],[Ngày giao]])&lt;7,"Qtr2",IF(MONTH(Data[[#This Row],[Ngày giao]])&lt;10,"Qtr3","Qtr4")))</f>
        <v>Qtr1</v>
      </c>
      <c r="O26" s="32" t="str">
        <f>TEXT(Data[[#This Row],[Ngày giao]],"MMM")</f>
        <v>Jan</v>
      </c>
    </row>
    <row r="27" spans="1:15" ht="13" x14ac:dyDescent="0.3">
      <c r="A27" s="1">
        <v>4516520274</v>
      </c>
      <c r="B27" s="1">
        <v>2989761</v>
      </c>
      <c r="C27" s="32" t="s">
        <v>49</v>
      </c>
      <c r="D27" s="3">
        <v>320</v>
      </c>
      <c r="E27" s="3">
        <v>854</v>
      </c>
      <c r="F27" s="3">
        <f>Data[[#This Row],[Unit Price]]*Data[[#This Row],[Ordered Qty]]</f>
        <v>273280</v>
      </c>
      <c r="G27" s="5">
        <v>44564</v>
      </c>
      <c r="H27" s="4">
        <v>44564</v>
      </c>
      <c r="I27" s="6">
        <f t="shared" si="1"/>
        <v>0</v>
      </c>
      <c r="J27" s="32" t="str">
        <f>IF(Data[[#This Row],[Chênh lệch ngày]]&lt;-2,"ADVANCE", IF(Data[[#This Row],[Chênh lệch ngày]]&lt;4, "ON TIME", IF(Data[[#This Row],[REASON OF LATE]]="SUPPLIER","LATE BY SUPPLIER", "LATE")))</f>
        <v>ON TIME</v>
      </c>
      <c r="K27" s="2"/>
      <c r="L27" s="32"/>
      <c r="M27" s="32" t="str">
        <f>TEXT(Data[[#This Row],[Ngày giao]],"yyyy")</f>
        <v>2022</v>
      </c>
      <c r="N27" s="32" t="str">
        <f>IF(MONTH(Data[[#This Row],[Ngày giao]])&lt;4,"Qtr1", IF(MONTH(Data[[#This Row],[Ngày giao]])&lt;7,"Qtr2",IF(MONTH(Data[[#This Row],[Ngày giao]])&lt;10,"Qtr3","Qtr4")))</f>
        <v>Qtr1</v>
      </c>
      <c r="O27" s="32" t="str">
        <f>TEXT(Data[[#This Row],[Ngày giao]],"MMM")</f>
        <v>Jan</v>
      </c>
    </row>
    <row r="28" spans="1:15" ht="13" x14ac:dyDescent="0.3">
      <c r="A28" s="1">
        <v>4516523897</v>
      </c>
      <c r="B28" s="1">
        <v>2899632</v>
      </c>
      <c r="C28" s="32" t="s">
        <v>49</v>
      </c>
      <c r="D28" s="3">
        <v>320</v>
      </c>
      <c r="E28" s="3">
        <v>553</v>
      </c>
      <c r="F28" s="3">
        <f>Data[[#This Row],[Unit Price]]*Data[[#This Row],[Ordered Qty]]</f>
        <v>176960</v>
      </c>
      <c r="G28" s="5">
        <v>44564</v>
      </c>
      <c r="H28" s="4">
        <v>44564</v>
      </c>
      <c r="I28" s="6">
        <f t="shared" si="1"/>
        <v>0</v>
      </c>
      <c r="J28" s="32" t="str">
        <f>IF(Data[[#This Row],[Chênh lệch ngày]]&lt;-2,"ADVANCE", IF(Data[[#This Row],[Chênh lệch ngày]]&lt;4, "ON TIME", IF(Data[[#This Row],[REASON OF LATE]]="SUPPLIER","LATE BY SUPPLIER", "LATE")))</f>
        <v>ON TIME</v>
      </c>
      <c r="K28" s="2"/>
      <c r="L28" s="32"/>
      <c r="M28" s="32" t="str">
        <f>TEXT(Data[[#This Row],[Ngày giao]],"yyyy")</f>
        <v>2022</v>
      </c>
      <c r="N28" s="32" t="str">
        <f>IF(MONTH(Data[[#This Row],[Ngày giao]])&lt;4,"Qtr1", IF(MONTH(Data[[#This Row],[Ngày giao]])&lt;7,"Qtr2",IF(MONTH(Data[[#This Row],[Ngày giao]])&lt;10,"Qtr3","Qtr4")))</f>
        <v>Qtr1</v>
      </c>
      <c r="O28" s="32" t="str">
        <f>TEXT(Data[[#This Row],[Ngày giao]],"MMM")</f>
        <v>Jan</v>
      </c>
    </row>
    <row r="29" spans="1:15" ht="13" x14ac:dyDescent="0.3">
      <c r="A29" s="1">
        <v>4517257948</v>
      </c>
      <c r="B29" s="1">
        <v>2899945</v>
      </c>
      <c r="C29" s="32" t="s">
        <v>49</v>
      </c>
      <c r="D29" s="3">
        <v>144</v>
      </c>
      <c r="E29" s="3">
        <v>1040</v>
      </c>
      <c r="F29" s="3">
        <f>Data[[#This Row],[Unit Price]]*Data[[#This Row],[Ordered Qty]]</f>
        <v>149760</v>
      </c>
      <c r="G29" s="5">
        <v>44564</v>
      </c>
      <c r="H29" s="4">
        <v>44564</v>
      </c>
      <c r="I29" s="6">
        <f t="shared" si="1"/>
        <v>0</v>
      </c>
      <c r="J29" s="32" t="str">
        <f>IF(Data[[#This Row],[Chênh lệch ngày]]&lt;-2,"ADVANCE", IF(Data[[#This Row],[Chênh lệch ngày]]&lt;4, "ON TIME", IF(Data[[#This Row],[REASON OF LATE]]="SUPPLIER","LATE BY SUPPLIER", "LATE")))</f>
        <v>ON TIME</v>
      </c>
      <c r="K29" s="2"/>
      <c r="L29" s="32"/>
      <c r="M29" s="32" t="str">
        <f>TEXT(Data[[#This Row],[Ngày giao]],"yyyy")</f>
        <v>2022</v>
      </c>
      <c r="N29" s="32" t="str">
        <f>IF(MONTH(Data[[#This Row],[Ngày giao]])&lt;4,"Qtr1", IF(MONTH(Data[[#This Row],[Ngày giao]])&lt;7,"Qtr2",IF(MONTH(Data[[#This Row],[Ngày giao]])&lt;10,"Qtr3","Qtr4")))</f>
        <v>Qtr1</v>
      </c>
      <c r="O29" s="32" t="str">
        <f>TEXT(Data[[#This Row],[Ngày giao]],"MMM")</f>
        <v>Jan</v>
      </c>
    </row>
    <row r="30" spans="1:15" ht="13" x14ac:dyDescent="0.3">
      <c r="A30" s="1">
        <v>4516812301</v>
      </c>
      <c r="B30" s="1">
        <v>2899475</v>
      </c>
      <c r="C30" s="32" t="s">
        <v>49</v>
      </c>
      <c r="D30" s="3">
        <v>100</v>
      </c>
      <c r="E30" s="3">
        <v>1058</v>
      </c>
      <c r="F30" s="3">
        <f>Data[[#This Row],[Unit Price]]*Data[[#This Row],[Ordered Qty]]</f>
        <v>105800</v>
      </c>
      <c r="G30" s="5">
        <v>44564</v>
      </c>
      <c r="H30" s="4">
        <v>44564</v>
      </c>
      <c r="I30" s="6">
        <f t="shared" si="1"/>
        <v>0</v>
      </c>
      <c r="J30" s="32" t="str">
        <f>IF(Data[[#This Row],[Chênh lệch ngày]]&lt;-2,"ADVANCE", IF(Data[[#This Row],[Chênh lệch ngày]]&lt;4, "ON TIME", IF(Data[[#This Row],[REASON OF LATE]]="SUPPLIER","LATE BY SUPPLIER", "LATE")))</f>
        <v>ON TIME</v>
      </c>
      <c r="K30" s="2"/>
      <c r="L30" s="32"/>
      <c r="M30" s="32" t="str">
        <f>TEXT(Data[[#This Row],[Ngày giao]],"yyyy")</f>
        <v>2022</v>
      </c>
      <c r="N30" s="32" t="str">
        <f>IF(MONTH(Data[[#This Row],[Ngày giao]])&lt;4,"Qtr1", IF(MONTH(Data[[#This Row],[Ngày giao]])&lt;7,"Qtr2",IF(MONTH(Data[[#This Row],[Ngày giao]])&lt;10,"Qtr3","Qtr4")))</f>
        <v>Qtr1</v>
      </c>
      <c r="O30" s="32" t="str">
        <f>TEXT(Data[[#This Row],[Ngày giao]],"MMM")</f>
        <v>Jan</v>
      </c>
    </row>
    <row r="31" spans="1:15" ht="13" x14ac:dyDescent="0.3">
      <c r="A31" s="1">
        <v>4516816925</v>
      </c>
      <c r="B31" s="1">
        <v>2899634</v>
      </c>
      <c r="C31" s="32" t="s">
        <v>49</v>
      </c>
      <c r="D31" s="3">
        <v>320</v>
      </c>
      <c r="E31" s="3">
        <v>1304</v>
      </c>
      <c r="F31" s="3">
        <f>Data[[#This Row],[Unit Price]]*Data[[#This Row],[Ordered Qty]]</f>
        <v>417280</v>
      </c>
      <c r="G31" s="5">
        <v>44564</v>
      </c>
      <c r="H31" s="4">
        <v>44564</v>
      </c>
      <c r="I31" s="6">
        <f t="shared" si="1"/>
        <v>0</v>
      </c>
      <c r="J31" s="32" t="str">
        <f>IF(Data[[#This Row],[Chênh lệch ngày]]&lt;-2,"ADVANCE", IF(Data[[#This Row],[Chênh lệch ngày]]&lt;4, "ON TIME", IF(Data[[#This Row],[REASON OF LATE]]="SUPPLIER","LATE BY SUPPLIER", "LATE")))</f>
        <v>ON TIME</v>
      </c>
      <c r="K31" s="2"/>
      <c r="L31" s="32"/>
      <c r="M31" s="32" t="str">
        <f>TEXT(Data[[#This Row],[Ngày giao]],"yyyy")</f>
        <v>2022</v>
      </c>
      <c r="N31" s="32" t="str">
        <f>IF(MONTH(Data[[#This Row],[Ngày giao]])&lt;4,"Qtr1", IF(MONTH(Data[[#This Row],[Ngày giao]])&lt;7,"Qtr2",IF(MONTH(Data[[#This Row],[Ngày giao]])&lt;10,"Qtr3","Qtr4")))</f>
        <v>Qtr1</v>
      </c>
      <c r="O31" s="32" t="str">
        <f>TEXT(Data[[#This Row],[Ngày giao]],"MMM")</f>
        <v>Jan</v>
      </c>
    </row>
    <row r="32" spans="1:15" ht="13" x14ac:dyDescent="0.3">
      <c r="A32" s="1">
        <v>4516832698</v>
      </c>
      <c r="B32" s="1">
        <v>2899632</v>
      </c>
      <c r="C32" s="32" t="s">
        <v>49</v>
      </c>
      <c r="D32" s="3">
        <v>320</v>
      </c>
      <c r="E32" s="3">
        <v>1178</v>
      </c>
      <c r="F32" s="3">
        <f>Data[[#This Row],[Unit Price]]*Data[[#This Row],[Ordered Qty]]</f>
        <v>376960</v>
      </c>
      <c r="G32" s="5">
        <v>44564</v>
      </c>
      <c r="H32" s="4">
        <v>44564</v>
      </c>
      <c r="I32" s="6">
        <f t="shared" si="1"/>
        <v>0</v>
      </c>
      <c r="J32" s="32" t="str">
        <f>IF(Data[[#This Row],[Chênh lệch ngày]]&lt;-2,"ADVANCE", IF(Data[[#This Row],[Chênh lệch ngày]]&lt;4, "ON TIME", IF(Data[[#This Row],[REASON OF LATE]]="SUPPLIER","LATE BY SUPPLIER", "LATE")))</f>
        <v>ON TIME</v>
      </c>
      <c r="K32" s="2"/>
      <c r="L32" s="32"/>
      <c r="M32" s="32" t="str">
        <f>TEXT(Data[[#This Row],[Ngày giao]],"yyyy")</f>
        <v>2022</v>
      </c>
      <c r="N32" s="32" t="str">
        <f>IF(MONTH(Data[[#This Row],[Ngày giao]])&lt;4,"Qtr1", IF(MONTH(Data[[#This Row],[Ngày giao]])&lt;7,"Qtr2",IF(MONTH(Data[[#This Row],[Ngày giao]])&lt;10,"Qtr3","Qtr4")))</f>
        <v>Qtr1</v>
      </c>
      <c r="O32" s="32" t="str">
        <f>TEXT(Data[[#This Row],[Ngày giao]],"MMM")</f>
        <v>Jan</v>
      </c>
    </row>
    <row r="33" spans="1:15" ht="13" x14ac:dyDescent="0.3">
      <c r="A33" s="1">
        <v>4516871929</v>
      </c>
      <c r="B33" s="1">
        <v>2899478</v>
      </c>
      <c r="C33" s="32" t="s">
        <v>49</v>
      </c>
      <c r="D33" s="3">
        <v>100</v>
      </c>
      <c r="E33" s="3">
        <v>1329</v>
      </c>
      <c r="F33" s="3">
        <f>Data[[#This Row],[Unit Price]]*Data[[#This Row],[Ordered Qty]]</f>
        <v>132900</v>
      </c>
      <c r="G33" s="5">
        <v>44564</v>
      </c>
      <c r="H33" s="4">
        <v>44564</v>
      </c>
      <c r="I33" s="6">
        <f t="shared" si="1"/>
        <v>0</v>
      </c>
      <c r="J33" s="32" t="str">
        <f>IF(Data[[#This Row],[Chênh lệch ngày]]&lt;-2,"ADVANCE", IF(Data[[#This Row],[Chênh lệch ngày]]&lt;4, "ON TIME", IF(Data[[#This Row],[REASON OF LATE]]="SUPPLIER","LATE BY SUPPLIER", "LATE")))</f>
        <v>ON TIME</v>
      </c>
      <c r="K33" s="2"/>
      <c r="L33" s="32"/>
      <c r="M33" s="32" t="str">
        <f>TEXT(Data[[#This Row],[Ngày giao]],"yyyy")</f>
        <v>2022</v>
      </c>
      <c r="N33" s="32" t="str">
        <f>IF(MONTH(Data[[#This Row],[Ngày giao]])&lt;4,"Qtr1", IF(MONTH(Data[[#This Row],[Ngày giao]])&lt;7,"Qtr2",IF(MONTH(Data[[#This Row],[Ngày giao]])&lt;10,"Qtr3","Qtr4")))</f>
        <v>Qtr1</v>
      </c>
      <c r="O33" s="32" t="str">
        <f>TEXT(Data[[#This Row],[Ngày giao]],"MMM")</f>
        <v>Jan</v>
      </c>
    </row>
    <row r="34" spans="1:15" ht="13" x14ac:dyDescent="0.3">
      <c r="A34" s="1">
        <v>4516908633</v>
      </c>
      <c r="B34" s="1">
        <v>4228041</v>
      </c>
      <c r="C34" s="32" t="s">
        <v>49</v>
      </c>
      <c r="D34" s="3">
        <v>270</v>
      </c>
      <c r="E34" s="3">
        <v>1219</v>
      </c>
      <c r="F34" s="3">
        <f>Data[[#This Row],[Unit Price]]*Data[[#This Row],[Ordered Qty]]</f>
        <v>329130</v>
      </c>
      <c r="G34" s="5">
        <v>44564</v>
      </c>
      <c r="H34" s="4">
        <v>44564</v>
      </c>
      <c r="I34" s="6">
        <f t="shared" si="1"/>
        <v>0</v>
      </c>
      <c r="J34" s="32" t="str">
        <f>IF(Data[[#This Row],[Chênh lệch ngày]]&lt;-2,"ADVANCE", IF(Data[[#This Row],[Chênh lệch ngày]]&lt;4, "ON TIME", IF(Data[[#This Row],[REASON OF LATE]]="SUPPLIER","LATE BY SUPPLIER", "LATE")))</f>
        <v>ON TIME</v>
      </c>
      <c r="K34" s="2"/>
      <c r="L34" s="32"/>
      <c r="M34" s="32" t="str">
        <f>TEXT(Data[[#This Row],[Ngày giao]],"yyyy")</f>
        <v>2022</v>
      </c>
      <c r="N34" s="32" t="str">
        <f>IF(MONTH(Data[[#This Row],[Ngày giao]])&lt;4,"Qtr1", IF(MONTH(Data[[#This Row],[Ngày giao]])&lt;7,"Qtr2",IF(MONTH(Data[[#This Row],[Ngày giao]])&lt;10,"Qtr3","Qtr4")))</f>
        <v>Qtr1</v>
      </c>
      <c r="O34" s="32" t="str">
        <f>TEXT(Data[[#This Row],[Ngày giao]],"MMM")</f>
        <v>Jan</v>
      </c>
    </row>
    <row r="35" spans="1:15" ht="13" x14ac:dyDescent="0.3">
      <c r="A35" s="1">
        <v>4516918541</v>
      </c>
      <c r="B35" s="1">
        <v>2899944</v>
      </c>
      <c r="C35" s="32" t="s">
        <v>49</v>
      </c>
      <c r="D35" s="3">
        <v>144</v>
      </c>
      <c r="E35" s="3">
        <v>932</v>
      </c>
      <c r="F35" s="3">
        <f>Data[[#This Row],[Unit Price]]*Data[[#This Row],[Ordered Qty]]</f>
        <v>134208</v>
      </c>
      <c r="G35" s="5">
        <v>44564</v>
      </c>
      <c r="H35" s="4">
        <v>44564</v>
      </c>
      <c r="I35" s="6">
        <f t="shared" si="1"/>
        <v>0</v>
      </c>
      <c r="J35" s="32" t="str">
        <f>IF(Data[[#This Row],[Chênh lệch ngày]]&lt;-2,"ADVANCE", IF(Data[[#This Row],[Chênh lệch ngày]]&lt;4, "ON TIME", IF(Data[[#This Row],[REASON OF LATE]]="SUPPLIER","LATE BY SUPPLIER", "LATE")))</f>
        <v>ON TIME</v>
      </c>
      <c r="K35" s="2"/>
      <c r="L35" s="32"/>
      <c r="M35" s="32" t="str">
        <f>TEXT(Data[[#This Row],[Ngày giao]],"yyyy")</f>
        <v>2022</v>
      </c>
      <c r="N35" s="32" t="str">
        <f>IF(MONTH(Data[[#This Row],[Ngày giao]])&lt;4,"Qtr1", IF(MONTH(Data[[#This Row],[Ngày giao]])&lt;7,"Qtr2",IF(MONTH(Data[[#This Row],[Ngày giao]])&lt;10,"Qtr3","Qtr4")))</f>
        <v>Qtr1</v>
      </c>
      <c r="O35" s="32" t="str">
        <f>TEXT(Data[[#This Row],[Ngày giao]],"MMM")</f>
        <v>Jan</v>
      </c>
    </row>
    <row r="36" spans="1:15" ht="13" x14ac:dyDescent="0.3">
      <c r="A36" s="1">
        <v>4516926028</v>
      </c>
      <c r="B36" s="1">
        <v>2899475</v>
      </c>
      <c r="C36" s="32" t="s">
        <v>49</v>
      </c>
      <c r="D36" s="3">
        <v>100</v>
      </c>
      <c r="E36" s="3">
        <v>618</v>
      </c>
      <c r="F36" s="3">
        <f>Data[[#This Row],[Unit Price]]*Data[[#This Row],[Ordered Qty]]</f>
        <v>61800</v>
      </c>
      <c r="G36" s="5">
        <v>44564</v>
      </c>
      <c r="H36" s="4">
        <v>44564</v>
      </c>
      <c r="I36" s="6">
        <f t="shared" si="1"/>
        <v>0</v>
      </c>
      <c r="J36" s="32" t="str">
        <f>IF(Data[[#This Row],[Chênh lệch ngày]]&lt;-2,"ADVANCE", IF(Data[[#This Row],[Chênh lệch ngày]]&lt;4, "ON TIME", IF(Data[[#This Row],[REASON OF LATE]]="SUPPLIER","LATE BY SUPPLIER", "LATE")))</f>
        <v>ON TIME</v>
      </c>
      <c r="K36" s="2"/>
      <c r="L36" s="32"/>
      <c r="M36" s="32" t="str">
        <f>TEXT(Data[[#This Row],[Ngày giao]],"yyyy")</f>
        <v>2022</v>
      </c>
      <c r="N36" s="32" t="str">
        <f>IF(MONTH(Data[[#This Row],[Ngày giao]])&lt;4,"Qtr1", IF(MONTH(Data[[#This Row],[Ngày giao]])&lt;7,"Qtr2",IF(MONTH(Data[[#This Row],[Ngày giao]])&lt;10,"Qtr3","Qtr4")))</f>
        <v>Qtr1</v>
      </c>
      <c r="O36" s="32" t="str">
        <f>TEXT(Data[[#This Row],[Ngày giao]],"MMM")</f>
        <v>Jan</v>
      </c>
    </row>
    <row r="37" spans="1:15" ht="13" x14ac:dyDescent="0.3">
      <c r="A37" s="1">
        <v>4516927191</v>
      </c>
      <c r="B37" s="1">
        <v>2899478</v>
      </c>
      <c r="C37" s="32" t="s">
        <v>49</v>
      </c>
      <c r="D37" s="3">
        <v>100</v>
      </c>
      <c r="E37" s="3">
        <v>449</v>
      </c>
      <c r="F37" s="3">
        <f>Data[[#This Row],[Unit Price]]*Data[[#This Row],[Ordered Qty]]</f>
        <v>44900</v>
      </c>
      <c r="G37" s="5">
        <v>44564</v>
      </c>
      <c r="H37" s="4">
        <v>44564</v>
      </c>
      <c r="I37" s="6">
        <f t="shared" si="1"/>
        <v>0</v>
      </c>
      <c r="J37" s="32" t="str">
        <f>IF(Data[[#This Row],[Chênh lệch ngày]]&lt;-2,"ADVANCE", IF(Data[[#This Row],[Chênh lệch ngày]]&lt;4, "ON TIME", IF(Data[[#This Row],[REASON OF LATE]]="SUPPLIER","LATE BY SUPPLIER", "LATE")))</f>
        <v>ON TIME</v>
      </c>
      <c r="K37" s="2"/>
      <c r="L37" s="32"/>
      <c r="M37" s="32" t="str">
        <f>TEXT(Data[[#This Row],[Ngày giao]],"yyyy")</f>
        <v>2022</v>
      </c>
      <c r="N37" s="32" t="str">
        <f>IF(MONTH(Data[[#This Row],[Ngày giao]])&lt;4,"Qtr1", IF(MONTH(Data[[#This Row],[Ngày giao]])&lt;7,"Qtr2",IF(MONTH(Data[[#This Row],[Ngày giao]])&lt;10,"Qtr3","Qtr4")))</f>
        <v>Qtr1</v>
      </c>
      <c r="O37" s="32" t="str">
        <f>TEXT(Data[[#This Row],[Ngày giao]],"MMM")</f>
        <v>Jan</v>
      </c>
    </row>
    <row r="38" spans="1:15" ht="13" x14ac:dyDescent="0.3">
      <c r="A38" s="1">
        <v>4516947057</v>
      </c>
      <c r="B38" s="1">
        <v>2903183</v>
      </c>
      <c r="C38" s="32" t="s">
        <v>49</v>
      </c>
      <c r="D38" s="3">
        <v>20</v>
      </c>
      <c r="E38" s="3">
        <v>1465</v>
      </c>
      <c r="F38" s="3">
        <f>Data[[#This Row],[Unit Price]]*Data[[#This Row],[Ordered Qty]]</f>
        <v>29300</v>
      </c>
      <c r="G38" s="5">
        <v>44564</v>
      </c>
      <c r="H38" s="4">
        <v>44564</v>
      </c>
      <c r="I38" s="6">
        <f t="shared" si="1"/>
        <v>0</v>
      </c>
      <c r="J38" s="32" t="str">
        <f>IF(Data[[#This Row],[Chênh lệch ngày]]&lt;-2,"ADVANCE", IF(Data[[#This Row],[Chênh lệch ngày]]&lt;4, "ON TIME", IF(Data[[#This Row],[REASON OF LATE]]="SUPPLIER","LATE BY SUPPLIER", "LATE")))</f>
        <v>ON TIME</v>
      </c>
      <c r="K38" s="2"/>
      <c r="L38" s="32"/>
      <c r="M38" s="32" t="str">
        <f>TEXT(Data[[#This Row],[Ngày giao]],"yyyy")</f>
        <v>2022</v>
      </c>
      <c r="N38" s="32" t="str">
        <f>IF(MONTH(Data[[#This Row],[Ngày giao]])&lt;4,"Qtr1", IF(MONTH(Data[[#This Row],[Ngày giao]])&lt;7,"Qtr2",IF(MONTH(Data[[#This Row],[Ngày giao]])&lt;10,"Qtr3","Qtr4")))</f>
        <v>Qtr1</v>
      </c>
      <c r="O38" s="32" t="str">
        <f>TEXT(Data[[#This Row],[Ngày giao]],"MMM")</f>
        <v>Jan</v>
      </c>
    </row>
    <row r="39" spans="1:15" ht="13" x14ac:dyDescent="0.3">
      <c r="A39" s="1">
        <v>4517231796</v>
      </c>
      <c r="B39" s="1">
        <v>2899478</v>
      </c>
      <c r="C39" s="32" t="s">
        <v>49</v>
      </c>
      <c r="D39" s="3">
        <v>100</v>
      </c>
      <c r="E39" s="3">
        <v>778</v>
      </c>
      <c r="F39" s="3">
        <f>Data[[#This Row],[Unit Price]]*Data[[#This Row],[Ordered Qty]]</f>
        <v>77800</v>
      </c>
      <c r="G39" s="5">
        <v>44564</v>
      </c>
      <c r="H39" s="4">
        <v>44564</v>
      </c>
      <c r="I39" s="6">
        <f t="shared" si="1"/>
        <v>0</v>
      </c>
      <c r="J39" s="32" t="str">
        <f>IF(Data[[#This Row],[Chênh lệch ngày]]&lt;-2,"ADVANCE", IF(Data[[#This Row],[Chênh lệch ngày]]&lt;4, "ON TIME", IF(Data[[#This Row],[REASON OF LATE]]="SUPPLIER","LATE BY SUPPLIER", "LATE")))</f>
        <v>ON TIME</v>
      </c>
      <c r="K39" s="2"/>
      <c r="L39" s="32"/>
      <c r="M39" s="32" t="str">
        <f>TEXT(Data[[#This Row],[Ngày giao]],"yyyy")</f>
        <v>2022</v>
      </c>
      <c r="N39" s="32" t="str">
        <f>IF(MONTH(Data[[#This Row],[Ngày giao]])&lt;4,"Qtr1", IF(MONTH(Data[[#This Row],[Ngày giao]])&lt;7,"Qtr2",IF(MONTH(Data[[#This Row],[Ngày giao]])&lt;10,"Qtr3","Qtr4")))</f>
        <v>Qtr1</v>
      </c>
      <c r="O39" s="32" t="str">
        <f>TEXT(Data[[#This Row],[Ngày giao]],"MMM")</f>
        <v>Jan</v>
      </c>
    </row>
    <row r="40" spans="1:15" ht="13" x14ac:dyDescent="0.3">
      <c r="A40" s="1">
        <v>4517235924</v>
      </c>
      <c r="B40" s="1">
        <v>2903183</v>
      </c>
      <c r="C40" s="32" t="s">
        <v>49</v>
      </c>
      <c r="D40" s="3">
        <v>20</v>
      </c>
      <c r="E40" s="3">
        <v>790</v>
      </c>
      <c r="F40" s="3">
        <f>Data[[#This Row],[Unit Price]]*Data[[#This Row],[Ordered Qty]]</f>
        <v>15800</v>
      </c>
      <c r="G40" s="5">
        <v>44564</v>
      </c>
      <c r="H40" s="4">
        <v>44564</v>
      </c>
      <c r="I40" s="6">
        <f t="shared" si="1"/>
        <v>0</v>
      </c>
      <c r="J40" s="32" t="str">
        <f>IF(Data[[#This Row],[Chênh lệch ngày]]&lt;-2,"ADVANCE", IF(Data[[#This Row],[Chênh lệch ngày]]&lt;4, "ON TIME", IF(Data[[#This Row],[REASON OF LATE]]="SUPPLIER","LATE BY SUPPLIER", "LATE")))</f>
        <v>ON TIME</v>
      </c>
      <c r="K40" s="2"/>
      <c r="L40" s="32"/>
      <c r="M40" s="32" t="str">
        <f>TEXT(Data[[#This Row],[Ngày giao]],"yyyy")</f>
        <v>2022</v>
      </c>
      <c r="N40" s="32" t="str">
        <f>IF(MONTH(Data[[#This Row],[Ngày giao]])&lt;4,"Qtr1", IF(MONTH(Data[[#This Row],[Ngày giao]])&lt;7,"Qtr2",IF(MONTH(Data[[#This Row],[Ngày giao]])&lt;10,"Qtr3","Qtr4")))</f>
        <v>Qtr1</v>
      </c>
      <c r="O40" s="32" t="str">
        <f>TEXT(Data[[#This Row],[Ngày giao]],"MMM")</f>
        <v>Jan</v>
      </c>
    </row>
    <row r="41" spans="1:15" ht="13" x14ac:dyDescent="0.3">
      <c r="A41" s="1">
        <v>4517336837</v>
      </c>
      <c r="B41" s="1">
        <v>2903183</v>
      </c>
      <c r="C41" s="32" t="s">
        <v>49</v>
      </c>
      <c r="D41" s="3">
        <v>20</v>
      </c>
      <c r="E41" s="3">
        <v>494</v>
      </c>
      <c r="F41" s="3">
        <f>Data[[#This Row],[Unit Price]]*Data[[#This Row],[Ordered Qty]]</f>
        <v>9880</v>
      </c>
      <c r="G41" s="5">
        <v>44564</v>
      </c>
      <c r="H41" s="4">
        <v>44564</v>
      </c>
      <c r="I41" s="6">
        <f t="shared" si="1"/>
        <v>0</v>
      </c>
      <c r="J41" s="32" t="str">
        <f>IF(Data[[#This Row],[Chênh lệch ngày]]&lt;-2,"ADVANCE", IF(Data[[#This Row],[Chênh lệch ngày]]&lt;4, "ON TIME", IF(Data[[#This Row],[REASON OF LATE]]="SUPPLIER","LATE BY SUPPLIER", "LATE")))</f>
        <v>ON TIME</v>
      </c>
      <c r="K41" s="2"/>
      <c r="L41" s="32"/>
      <c r="M41" s="32" t="str">
        <f>TEXT(Data[[#This Row],[Ngày giao]],"yyyy")</f>
        <v>2022</v>
      </c>
      <c r="N41" s="32" t="str">
        <f>IF(MONTH(Data[[#This Row],[Ngày giao]])&lt;4,"Qtr1", IF(MONTH(Data[[#This Row],[Ngày giao]])&lt;7,"Qtr2",IF(MONTH(Data[[#This Row],[Ngày giao]])&lt;10,"Qtr3","Qtr4")))</f>
        <v>Qtr1</v>
      </c>
      <c r="O41" s="32" t="str">
        <f>TEXT(Data[[#This Row],[Ngày giao]],"MMM")</f>
        <v>Jan</v>
      </c>
    </row>
    <row r="42" spans="1:15" ht="13" x14ac:dyDescent="0.3">
      <c r="A42" s="1">
        <v>4517367725</v>
      </c>
      <c r="B42" s="1">
        <v>2899945</v>
      </c>
      <c r="C42" s="32" t="s">
        <v>49</v>
      </c>
      <c r="D42" s="3">
        <v>1536</v>
      </c>
      <c r="E42" s="3">
        <v>358</v>
      </c>
      <c r="F42" s="3">
        <f>Data[[#This Row],[Unit Price]]*Data[[#This Row],[Ordered Qty]]</f>
        <v>549888</v>
      </c>
      <c r="G42" s="5">
        <v>44564</v>
      </c>
      <c r="H42" s="4">
        <v>44564</v>
      </c>
      <c r="I42" s="6">
        <f t="shared" si="1"/>
        <v>0</v>
      </c>
      <c r="J42" s="32" t="str">
        <f>IF(Data[[#This Row],[Chênh lệch ngày]]&lt;-2,"ADVANCE", IF(Data[[#This Row],[Chênh lệch ngày]]&lt;4, "ON TIME", IF(Data[[#This Row],[REASON OF LATE]]="SUPPLIER","LATE BY SUPPLIER", "LATE")))</f>
        <v>ON TIME</v>
      </c>
      <c r="K42" s="2"/>
      <c r="L42" s="32"/>
      <c r="M42" s="32" t="str">
        <f>TEXT(Data[[#This Row],[Ngày giao]],"yyyy")</f>
        <v>2022</v>
      </c>
      <c r="N42" s="32" t="str">
        <f>IF(MONTH(Data[[#This Row],[Ngày giao]])&lt;4,"Qtr1", IF(MONTH(Data[[#This Row],[Ngày giao]])&lt;7,"Qtr2",IF(MONTH(Data[[#This Row],[Ngày giao]])&lt;10,"Qtr3","Qtr4")))</f>
        <v>Qtr1</v>
      </c>
      <c r="O42" s="32" t="str">
        <f>TEXT(Data[[#This Row],[Ngày giao]],"MMM")</f>
        <v>Jan</v>
      </c>
    </row>
    <row r="43" spans="1:15" ht="13" x14ac:dyDescent="0.3">
      <c r="A43" s="1">
        <v>4517415652</v>
      </c>
      <c r="B43" s="1">
        <v>2899632</v>
      </c>
      <c r="C43" s="32" t="s">
        <v>49</v>
      </c>
      <c r="D43" s="3">
        <v>160</v>
      </c>
      <c r="E43" s="3">
        <v>729</v>
      </c>
      <c r="F43" s="3">
        <f>Data[[#This Row],[Unit Price]]*Data[[#This Row],[Ordered Qty]]</f>
        <v>116640</v>
      </c>
      <c r="G43" s="5">
        <v>44564</v>
      </c>
      <c r="H43" s="4">
        <v>44564</v>
      </c>
      <c r="I43" s="6">
        <f t="shared" si="1"/>
        <v>0</v>
      </c>
      <c r="J43" s="32" t="str">
        <f>IF(Data[[#This Row],[Chênh lệch ngày]]&lt;-2,"ADVANCE", IF(Data[[#This Row],[Chênh lệch ngày]]&lt;4, "ON TIME", IF(Data[[#This Row],[REASON OF LATE]]="SUPPLIER","LATE BY SUPPLIER", "LATE")))</f>
        <v>ON TIME</v>
      </c>
      <c r="K43" s="2"/>
      <c r="L43" s="32"/>
      <c r="M43" s="32" t="str">
        <f>TEXT(Data[[#This Row],[Ngày giao]],"yyyy")</f>
        <v>2022</v>
      </c>
      <c r="N43" s="32" t="str">
        <f>IF(MONTH(Data[[#This Row],[Ngày giao]])&lt;4,"Qtr1", IF(MONTH(Data[[#This Row],[Ngày giao]])&lt;7,"Qtr2",IF(MONTH(Data[[#This Row],[Ngày giao]])&lt;10,"Qtr3","Qtr4")))</f>
        <v>Qtr1</v>
      </c>
      <c r="O43" s="32" t="str">
        <f>TEXT(Data[[#This Row],[Ngày giao]],"MMM")</f>
        <v>Jan</v>
      </c>
    </row>
    <row r="44" spans="1:15" ht="13" x14ac:dyDescent="0.3">
      <c r="A44" s="1">
        <v>4517032759</v>
      </c>
      <c r="B44" s="1">
        <v>2461389</v>
      </c>
      <c r="C44" s="2" t="s">
        <v>69</v>
      </c>
      <c r="D44" s="3">
        <v>200</v>
      </c>
      <c r="E44" s="3">
        <v>1097</v>
      </c>
      <c r="F44" s="3">
        <f>Data[[#This Row],[Unit Price]]*Data[[#This Row],[Ordered Qty]]</f>
        <v>219400</v>
      </c>
      <c r="G44" s="5">
        <v>44564</v>
      </c>
      <c r="H44" s="4">
        <v>44564</v>
      </c>
      <c r="I44" s="6">
        <f t="shared" si="1"/>
        <v>0</v>
      </c>
      <c r="J44" s="32" t="str">
        <f>IF(Data[[#This Row],[Chênh lệch ngày]]&lt;-2,"ADVANCE", IF(Data[[#This Row],[Chênh lệch ngày]]&lt;4, "ON TIME", IF(Data[[#This Row],[REASON OF LATE]]="SUPPLIER","LATE BY SUPPLIER", "LATE")))</f>
        <v>ON TIME</v>
      </c>
      <c r="K44" s="2"/>
      <c r="L44" s="32"/>
      <c r="M44" s="32" t="str">
        <f>TEXT(Data[[#This Row],[Ngày giao]],"yyyy")</f>
        <v>2022</v>
      </c>
      <c r="N44" s="32" t="str">
        <f>IF(MONTH(Data[[#This Row],[Ngày giao]])&lt;4,"Qtr1", IF(MONTH(Data[[#This Row],[Ngày giao]])&lt;7,"Qtr2",IF(MONTH(Data[[#This Row],[Ngày giao]])&lt;10,"Qtr3","Qtr4")))</f>
        <v>Qtr1</v>
      </c>
      <c r="O44" s="32" t="str">
        <f>TEXT(Data[[#This Row],[Ngày giao]],"MMM")</f>
        <v>Jan</v>
      </c>
    </row>
    <row r="45" spans="1:15" ht="13" x14ac:dyDescent="0.3">
      <c r="A45" s="1">
        <v>4516872026</v>
      </c>
      <c r="B45" s="1">
        <v>4196590</v>
      </c>
      <c r="C45" s="32" t="s">
        <v>49</v>
      </c>
      <c r="D45" s="3">
        <v>400</v>
      </c>
      <c r="E45" s="3">
        <v>1168</v>
      </c>
      <c r="F45" s="3">
        <f>Data[[#This Row],[Unit Price]]*Data[[#This Row],[Ordered Qty]]</f>
        <v>467200</v>
      </c>
      <c r="G45" s="5">
        <v>44564</v>
      </c>
      <c r="H45" s="4">
        <v>44564</v>
      </c>
      <c r="I45" s="6">
        <f t="shared" si="1"/>
        <v>0</v>
      </c>
      <c r="J45" s="32" t="str">
        <f>IF(Data[[#This Row],[Chênh lệch ngày]]&lt;-2,"ADVANCE", IF(Data[[#This Row],[Chênh lệch ngày]]&lt;4, "ON TIME", IF(Data[[#This Row],[REASON OF LATE]]="SUPPLIER","LATE BY SUPPLIER", "LATE")))</f>
        <v>ON TIME</v>
      </c>
      <c r="K45" s="2"/>
      <c r="L45" s="32"/>
      <c r="M45" s="32" t="str">
        <f>TEXT(Data[[#This Row],[Ngày giao]],"yyyy")</f>
        <v>2022</v>
      </c>
      <c r="N45" s="32" t="str">
        <f>IF(MONTH(Data[[#This Row],[Ngày giao]])&lt;4,"Qtr1", IF(MONTH(Data[[#This Row],[Ngày giao]])&lt;7,"Qtr2",IF(MONTH(Data[[#This Row],[Ngày giao]])&lt;10,"Qtr3","Qtr4")))</f>
        <v>Qtr1</v>
      </c>
      <c r="O45" s="32" t="str">
        <f>TEXT(Data[[#This Row],[Ngày giao]],"MMM")</f>
        <v>Jan</v>
      </c>
    </row>
    <row r="46" spans="1:15" ht="13" x14ac:dyDescent="0.3">
      <c r="A46" s="1">
        <v>4516906519</v>
      </c>
      <c r="B46" s="1">
        <v>2758193</v>
      </c>
      <c r="C46" s="2" t="s">
        <v>69</v>
      </c>
      <c r="D46" s="3">
        <v>51</v>
      </c>
      <c r="E46" s="3">
        <v>606</v>
      </c>
      <c r="F46" s="3">
        <f>Data[[#This Row],[Unit Price]]*Data[[#This Row],[Ordered Qty]]</f>
        <v>30906</v>
      </c>
      <c r="G46" s="5">
        <v>44564</v>
      </c>
      <c r="H46" s="4">
        <v>44564</v>
      </c>
      <c r="I46" s="6">
        <f t="shared" si="1"/>
        <v>0</v>
      </c>
      <c r="J46" s="32" t="str">
        <f>IF(Data[[#This Row],[Chênh lệch ngày]]&lt;-2,"ADVANCE", IF(Data[[#This Row],[Chênh lệch ngày]]&lt;4, "ON TIME", IF(Data[[#This Row],[REASON OF LATE]]="SUPPLIER","LATE BY SUPPLIER", "LATE")))</f>
        <v>ON TIME</v>
      </c>
      <c r="K46" s="2"/>
      <c r="L46" s="32"/>
      <c r="M46" s="32" t="str">
        <f>TEXT(Data[[#This Row],[Ngày giao]],"yyyy")</f>
        <v>2022</v>
      </c>
      <c r="N46" s="32" t="str">
        <f>IF(MONTH(Data[[#This Row],[Ngày giao]])&lt;4,"Qtr1", IF(MONTH(Data[[#This Row],[Ngày giao]])&lt;7,"Qtr2",IF(MONTH(Data[[#This Row],[Ngày giao]])&lt;10,"Qtr3","Qtr4")))</f>
        <v>Qtr1</v>
      </c>
      <c r="O46" s="32" t="str">
        <f>TEXT(Data[[#This Row],[Ngày giao]],"MMM")</f>
        <v>Jan</v>
      </c>
    </row>
    <row r="47" spans="1:15" ht="13" x14ac:dyDescent="0.3">
      <c r="A47" s="1">
        <v>4517034229</v>
      </c>
      <c r="B47" s="1">
        <v>2556834</v>
      </c>
      <c r="C47" s="2" t="s">
        <v>69</v>
      </c>
      <c r="D47" s="3">
        <v>24</v>
      </c>
      <c r="E47" s="3">
        <v>593</v>
      </c>
      <c r="F47" s="3">
        <f>Data[[#This Row],[Unit Price]]*Data[[#This Row],[Ordered Qty]]</f>
        <v>14232</v>
      </c>
      <c r="G47" s="5">
        <v>44564</v>
      </c>
      <c r="H47" s="4">
        <v>44564</v>
      </c>
      <c r="I47" s="6">
        <f t="shared" si="1"/>
        <v>0</v>
      </c>
      <c r="J47" s="32" t="str">
        <f>IF(Data[[#This Row],[Chênh lệch ngày]]&lt;-2,"ADVANCE", IF(Data[[#This Row],[Chênh lệch ngày]]&lt;4, "ON TIME", IF(Data[[#This Row],[REASON OF LATE]]="SUPPLIER","LATE BY SUPPLIER", "LATE")))</f>
        <v>ON TIME</v>
      </c>
      <c r="K47" s="2"/>
      <c r="L47" s="32"/>
      <c r="M47" s="32" t="str">
        <f>TEXT(Data[[#This Row],[Ngày giao]],"yyyy")</f>
        <v>2022</v>
      </c>
      <c r="N47" s="32" t="str">
        <f>IF(MONTH(Data[[#This Row],[Ngày giao]])&lt;4,"Qtr1", IF(MONTH(Data[[#This Row],[Ngày giao]])&lt;7,"Qtr2",IF(MONTH(Data[[#This Row],[Ngày giao]])&lt;10,"Qtr3","Qtr4")))</f>
        <v>Qtr1</v>
      </c>
      <c r="O47" s="32" t="str">
        <f>TEXT(Data[[#This Row],[Ngày giao]],"MMM")</f>
        <v>Jan</v>
      </c>
    </row>
    <row r="48" spans="1:15" ht="13" x14ac:dyDescent="0.3">
      <c r="A48" s="1">
        <v>4517110193</v>
      </c>
      <c r="B48" s="1">
        <v>2165271</v>
      </c>
      <c r="C48" s="2" t="s">
        <v>69</v>
      </c>
      <c r="D48" s="3">
        <v>48</v>
      </c>
      <c r="E48" s="3">
        <v>1123</v>
      </c>
      <c r="F48" s="3">
        <f>Data[[#This Row],[Unit Price]]*Data[[#This Row],[Ordered Qty]]</f>
        <v>53904</v>
      </c>
      <c r="G48" s="5">
        <v>44564</v>
      </c>
      <c r="H48" s="4">
        <v>44564</v>
      </c>
      <c r="I48" s="6">
        <f t="shared" si="1"/>
        <v>0</v>
      </c>
      <c r="J48" s="32" t="str">
        <f>IF(Data[[#This Row],[Chênh lệch ngày]]&lt;-2,"ADVANCE", IF(Data[[#This Row],[Chênh lệch ngày]]&lt;4, "ON TIME", IF(Data[[#This Row],[REASON OF LATE]]="SUPPLIER","LATE BY SUPPLIER", "LATE")))</f>
        <v>ON TIME</v>
      </c>
      <c r="K48" s="2"/>
      <c r="L48" s="32"/>
      <c r="M48" s="32" t="str">
        <f>TEXT(Data[[#This Row],[Ngày giao]],"yyyy")</f>
        <v>2022</v>
      </c>
      <c r="N48" s="32" t="str">
        <f>IF(MONTH(Data[[#This Row],[Ngày giao]])&lt;4,"Qtr1", IF(MONTH(Data[[#This Row],[Ngày giao]])&lt;7,"Qtr2",IF(MONTH(Data[[#This Row],[Ngày giao]])&lt;10,"Qtr3","Qtr4")))</f>
        <v>Qtr1</v>
      </c>
      <c r="O48" s="32" t="str">
        <f>TEXT(Data[[#This Row],[Ngày giao]],"MMM")</f>
        <v>Jan</v>
      </c>
    </row>
    <row r="49" spans="1:15" ht="13" x14ac:dyDescent="0.3">
      <c r="A49" s="1">
        <v>4517152317</v>
      </c>
      <c r="B49" s="1">
        <v>2556834</v>
      </c>
      <c r="C49" s="2" t="s">
        <v>69</v>
      </c>
      <c r="D49" s="3">
        <v>6</v>
      </c>
      <c r="E49" s="3">
        <v>461</v>
      </c>
      <c r="F49" s="3">
        <f>Data[[#This Row],[Unit Price]]*Data[[#This Row],[Ordered Qty]]</f>
        <v>2766</v>
      </c>
      <c r="G49" s="5">
        <v>44564</v>
      </c>
      <c r="H49" s="4">
        <v>44564</v>
      </c>
      <c r="I49" s="6">
        <f t="shared" si="1"/>
        <v>0</v>
      </c>
      <c r="J49" s="32" t="str">
        <f>IF(Data[[#This Row],[Chênh lệch ngày]]&lt;-2,"ADVANCE", IF(Data[[#This Row],[Chênh lệch ngày]]&lt;4, "ON TIME", IF(Data[[#This Row],[REASON OF LATE]]="SUPPLIER","LATE BY SUPPLIER", "LATE")))</f>
        <v>ON TIME</v>
      </c>
      <c r="K49" s="2"/>
      <c r="L49" s="32"/>
      <c r="M49" s="32" t="str">
        <f>TEXT(Data[[#This Row],[Ngày giao]],"yyyy")</f>
        <v>2022</v>
      </c>
      <c r="N49" s="32" t="str">
        <f>IF(MONTH(Data[[#This Row],[Ngày giao]])&lt;4,"Qtr1", IF(MONTH(Data[[#This Row],[Ngày giao]])&lt;7,"Qtr2",IF(MONTH(Data[[#This Row],[Ngày giao]])&lt;10,"Qtr3","Qtr4")))</f>
        <v>Qtr1</v>
      </c>
      <c r="O49" s="32" t="str">
        <f>TEXT(Data[[#This Row],[Ngày giao]],"MMM")</f>
        <v>Jan</v>
      </c>
    </row>
    <row r="50" spans="1:15" ht="13" x14ac:dyDescent="0.3">
      <c r="A50" s="1">
        <v>4517160511</v>
      </c>
      <c r="B50" s="1">
        <v>2758193</v>
      </c>
      <c r="C50" s="2" t="s">
        <v>69</v>
      </c>
      <c r="D50" s="3">
        <v>27</v>
      </c>
      <c r="E50" s="3">
        <v>465</v>
      </c>
      <c r="F50" s="3">
        <f>Data[[#This Row],[Unit Price]]*Data[[#This Row],[Ordered Qty]]</f>
        <v>12555</v>
      </c>
      <c r="G50" s="5">
        <v>44564</v>
      </c>
      <c r="H50" s="4">
        <v>44564</v>
      </c>
      <c r="I50" s="6">
        <f t="shared" si="1"/>
        <v>0</v>
      </c>
      <c r="J50" s="32" t="str">
        <f>IF(Data[[#This Row],[Chênh lệch ngày]]&lt;-2,"ADVANCE", IF(Data[[#This Row],[Chênh lệch ngày]]&lt;4, "ON TIME", IF(Data[[#This Row],[REASON OF LATE]]="SUPPLIER","LATE BY SUPPLIER", "LATE")))</f>
        <v>ON TIME</v>
      </c>
      <c r="K50" s="2"/>
      <c r="L50" s="32"/>
      <c r="M50" s="32" t="str">
        <f>TEXT(Data[[#This Row],[Ngày giao]],"yyyy")</f>
        <v>2022</v>
      </c>
      <c r="N50" s="32" t="str">
        <f>IF(MONTH(Data[[#This Row],[Ngày giao]])&lt;4,"Qtr1", IF(MONTH(Data[[#This Row],[Ngày giao]])&lt;7,"Qtr2",IF(MONTH(Data[[#This Row],[Ngày giao]])&lt;10,"Qtr3","Qtr4")))</f>
        <v>Qtr1</v>
      </c>
      <c r="O50" s="32" t="str">
        <f>TEXT(Data[[#This Row],[Ngày giao]],"MMM")</f>
        <v>Jan</v>
      </c>
    </row>
    <row r="51" spans="1:15" ht="13" x14ac:dyDescent="0.3">
      <c r="A51" s="1">
        <v>4517176028</v>
      </c>
      <c r="B51" s="1">
        <v>2467687</v>
      </c>
      <c r="C51" s="2" t="s">
        <v>69</v>
      </c>
      <c r="D51" s="3">
        <v>15</v>
      </c>
      <c r="E51" s="3">
        <v>1173</v>
      </c>
      <c r="F51" s="3">
        <f>Data[[#This Row],[Unit Price]]*Data[[#This Row],[Ordered Qty]]</f>
        <v>17595</v>
      </c>
      <c r="G51" s="5">
        <v>44564</v>
      </c>
      <c r="H51" s="4">
        <v>44564</v>
      </c>
      <c r="I51" s="6">
        <f t="shared" si="1"/>
        <v>0</v>
      </c>
      <c r="J51" s="32" t="str">
        <f>IF(Data[[#This Row],[Chênh lệch ngày]]&lt;-2,"ADVANCE", IF(Data[[#This Row],[Chênh lệch ngày]]&lt;4, "ON TIME", IF(Data[[#This Row],[REASON OF LATE]]="SUPPLIER","LATE BY SUPPLIER", "LATE")))</f>
        <v>ON TIME</v>
      </c>
      <c r="K51" s="2"/>
      <c r="L51" s="32"/>
      <c r="M51" s="32" t="str">
        <f>TEXT(Data[[#This Row],[Ngày giao]],"yyyy")</f>
        <v>2022</v>
      </c>
      <c r="N51" s="32" t="str">
        <f>IF(MONTH(Data[[#This Row],[Ngày giao]])&lt;4,"Qtr1", IF(MONTH(Data[[#This Row],[Ngày giao]])&lt;7,"Qtr2",IF(MONTH(Data[[#This Row],[Ngày giao]])&lt;10,"Qtr3","Qtr4")))</f>
        <v>Qtr1</v>
      </c>
      <c r="O51" s="32" t="str">
        <f>TEXT(Data[[#This Row],[Ngày giao]],"MMM")</f>
        <v>Jan</v>
      </c>
    </row>
    <row r="52" spans="1:15" ht="13" x14ac:dyDescent="0.3">
      <c r="A52" s="1">
        <v>4517190232</v>
      </c>
      <c r="B52" s="1">
        <v>2556834</v>
      </c>
      <c r="C52" s="2" t="s">
        <v>69</v>
      </c>
      <c r="D52" s="3">
        <v>6</v>
      </c>
      <c r="E52" s="3">
        <v>1122</v>
      </c>
      <c r="F52" s="3">
        <f>Data[[#This Row],[Unit Price]]*Data[[#This Row],[Ordered Qty]]</f>
        <v>6732</v>
      </c>
      <c r="G52" s="5">
        <v>44564</v>
      </c>
      <c r="H52" s="4">
        <v>44564</v>
      </c>
      <c r="I52" s="6">
        <f t="shared" si="1"/>
        <v>0</v>
      </c>
      <c r="J52" s="32" t="str">
        <f>IF(Data[[#This Row],[Chênh lệch ngày]]&lt;-2,"ADVANCE", IF(Data[[#This Row],[Chênh lệch ngày]]&lt;4, "ON TIME", IF(Data[[#This Row],[REASON OF LATE]]="SUPPLIER","LATE BY SUPPLIER", "LATE")))</f>
        <v>ON TIME</v>
      </c>
      <c r="K52" s="2"/>
      <c r="L52" s="32"/>
      <c r="M52" s="32" t="str">
        <f>TEXT(Data[[#This Row],[Ngày giao]],"yyyy")</f>
        <v>2022</v>
      </c>
      <c r="N52" s="32" t="str">
        <f>IF(MONTH(Data[[#This Row],[Ngày giao]])&lt;4,"Qtr1", IF(MONTH(Data[[#This Row],[Ngày giao]])&lt;7,"Qtr2",IF(MONTH(Data[[#This Row],[Ngày giao]])&lt;10,"Qtr3","Qtr4")))</f>
        <v>Qtr1</v>
      </c>
      <c r="O52" s="32" t="str">
        <f>TEXT(Data[[#This Row],[Ngày giao]],"MMM")</f>
        <v>Jan</v>
      </c>
    </row>
    <row r="53" spans="1:15" ht="13" x14ac:dyDescent="0.3">
      <c r="A53" s="1">
        <v>4517283337</v>
      </c>
      <c r="B53" s="1">
        <v>2165271</v>
      </c>
      <c r="C53" s="2" t="s">
        <v>69</v>
      </c>
      <c r="D53" s="3">
        <v>144</v>
      </c>
      <c r="E53" s="3">
        <v>300</v>
      </c>
      <c r="F53" s="3">
        <f>Data[[#This Row],[Unit Price]]*Data[[#This Row],[Ordered Qty]]</f>
        <v>43200</v>
      </c>
      <c r="G53" s="5">
        <v>44564</v>
      </c>
      <c r="H53" s="4">
        <v>44564</v>
      </c>
      <c r="I53" s="6">
        <f t="shared" si="1"/>
        <v>0</v>
      </c>
      <c r="J53" s="32" t="str">
        <f>IF(Data[[#This Row],[Chênh lệch ngày]]&lt;-2,"ADVANCE", IF(Data[[#This Row],[Chênh lệch ngày]]&lt;4, "ON TIME", IF(Data[[#This Row],[REASON OF LATE]]="SUPPLIER","LATE BY SUPPLIER", "LATE")))</f>
        <v>ON TIME</v>
      </c>
      <c r="K53" s="2"/>
      <c r="L53" s="32"/>
      <c r="M53" s="32" t="str">
        <f>TEXT(Data[[#This Row],[Ngày giao]],"yyyy")</f>
        <v>2022</v>
      </c>
      <c r="N53" s="32" t="str">
        <f>IF(MONTH(Data[[#This Row],[Ngày giao]])&lt;4,"Qtr1", IF(MONTH(Data[[#This Row],[Ngày giao]])&lt;7,"Qtr2",IF(MONTH(Data[[#This Row],[Ngày giao]])&lt;10,"Qtr3","Qtr4")))</f>
        <v>Qtr1</v>
      </c>
      <c r="O53" s="32" t="str">
        <f>TEXT(Data[[#This Row],[Ngày giao]],"MMM")</f>
        <v>Jan</v>
      </c>
    </row>
    <row r="54" spans="1:15" ht="13" x14ac:dyDescent="0.3">
      <c r="A54" s="1">
        <v>4516507317</v>
      </c>
      <c r="B54" s="1">
        <v>2758193</v>
      </c>
      <c r="C54" s="2" t="s">
        <v>69</v>
      </c>
      <c r="D54" s="3">
        <v>48</v>
      </c>
      <c r="E54" s="3">
        <v>1401</v>
      </c>
      <c r="F54" s="3">
        <f>Data[[#This Row],[Unit Price]]*Data[[#This Row],[Ordered Qty]]</f>
        <v>67248</v>
      </c>
      <c r="G54" s="5">
        <v>44564</v>
      </c>
      <c r="H54" s="4">
        <v>44564</v>
      </c>
      <c r="I54" s="6">
        <f t="shared" si="1"/>
        <v>0</v>
      </c>
      <c r="J54" s="32" t="str">
        <f>IF(Data[[#This Row],[Chênh lệch ngày]]&lt;-2,"ADVANCE", IF(Data[[#This Row],[Chênh lệch ngày]]&lt;4, "ON TIME", IF(Data[[#This Row],[REASON OF LATE]]="SUPPLIER","LATE BY SUPPLIER", "LATE")))</f>
        <v>ON TIME</v>
      </c>
      <c r="K54" s="2"/>
      <c r="L54" s="32"/>
      <c r="M54" s="32" t="str">
        <f>TEXT(Data[[#This Row],[Ngày giao]],"yyyy")</f>
        <v>2022</v>
      </c>
      <c r="N54" s="32" t="str">
        <f>IF(MONTH(Data[[#This Row],[Ngày giao]])&lt;4,"Qtr1", IF(MONTH(Data[[#This Row],[Ngày giao]])&lt;7,"Qtr2",IF(MONTH(Data[[#This Row],[Ngày giao]])&lt;10,"Qtr3","Qtr4")))</f>
        <v>Qtr1</v>
      </c>
      <c r="O54" s="32" t="str">
        <f>TEXT(Data[[#This Row],[Ngày giao]],"MMM")</f>
        <v>Jan</v>
      </c>
    </row>
    <row r="55" spans="1:15" ht="13" x14ac:dyDescent="0.3">
      <c r="A55" s="1">
        <v>4516522690</v>
      </c>
      <c r="B55" s="1">
        <v>2467687</v>
      </c>
      <c r="C55" s="2" t="s">
        <v>69</v>
      </c>
      <c r="D55" s="3">
        <v>45</v>
      </c>
      <c r="E55" s="3">
        <v>1337</v>
      </c>
      <c r="F55" s="3">
        <f>Data[[#This Row],[Unit Price]]*Data[[#This Row],[Ordered Qty]]</f>
        <v>60165</v>
      </c>
      <c r="G55" s="5">
        <v>44564</v>
      </c>
      <c r="H55" s="4">
        <v>44564</v>
      </c>
      <c r="I55" s="6">
        <f t="shared" si="1"/>
        <v>0</v>
      </c>
      <c r="J55" s="32" t="str">
        <f>IF(Data[[#This Row],[Chênh lệch ngày]]&lt;-2,"ADVANCE", IF(Data[[#This Row],[Chênh lệch ngày]]&lt;4, "ON TIME", IF(Data[[#This Row],[REASON OF LATE]]="SUPPLIER","LATE BY SUPPLIER", "LATE")))</f>
        <v>ON TIME</v>
      </c>
      <c r="K55" s="2"/>
      <c r="L55" s="32"/>
      <c r="M55" s="32" t="str">
        <f>TEXT(Data[[#This Row],[Ngày giao]],"yyyy")</f>
        <v>2022</v>
      </c>
      <c r="N55" s="32" t="str">
        <f>IF(MONTH(Data[[#This Row],[Ngày giao]])&lt;4,"Qtr1", IF(MONTH(Data[[#This Row],[Ngày giao]])&lt;7,"Qtr2",IF(MONTH(Data[[#This Row],[Ngày giao]])&lt;10,"Qtr3","Qtr4")))</f>
        <v>Qtr1</v>
      </c>
      <c r="O55" s="32" t="str">
        <f>TEXT(Data[[#This Row],[Ngày giao]],"MMM")</f>
        <v>Jan</v>
      </c>
    </row>
    <row r="56" spans="1:15" ht="13" x14ac:dyDescent="0.3">
      <c r="A56" s="1">
        <v>4516549077</v>
      </c>
      <c r="B56" s="1">
        <v>2758193</v>
      </c>
      <c r="C56" s="2" t="s">
        <v>69</v>
      </c>
      <c r="D56" s="3">
        <v>114</v>
      </c>
      <c r="E56" s="3">
        <v>803</v>
      </c>
      <c r="F56" s="3">
        <f>Data[[#This Row],[Unit Price]]*Data[[#This Row],[Ordered Qty]]</f>
        <v>91542</v>
      </c>
      <c r="G56" s="5">
        <v>44564</v>
      </c>
      <c r="H56" s="4">
        <v>44564</v>
      </c>
      <c r="I56" s="6">
        <f t="shared" si="1"/>
        <v>0</v>
      </c>
      <c r="J56" s="32" t="str">
        <f>IF(Data[[#This Row],[Chênh lệch ngày]]&lt;-2,"ADVANCE", IF(Data[[#This Row],[Chênh lệch ngày]]&lt;4, "ON TIME", IF(Data[[#This Row],[REASON OF LATE]]="SUPPLIER","LATE BY SUPPLIER", "LATE")))</f>
        <v>ON TIME</v>
      </c>
      <c r="K56" s="2"/>
      <c r="L56" s="32"/>
      <c r="M56" s="32" t="str">
        <f>TEXT(Data[[#This Row],[Ngày giao]],"yyyy")</f>
        <v>2022</v>
      </c>
      <c r="N56" s="32" t="str">
        <f>IF(MONTH(Data[[#This Row],[Ngày giao]])&lt;4,"Qtr1", IF(MONTH(Data[[#This Row],[Ngày giao]])&lt;7,"Qtr2",IF(MONTH(Data[[#This Row],[Ngày giao]])&lt;10,"Qtr3","Qtr4")))</f>
        <v>Qtr1</v>
      </c>
      <c r="O56" s="32" t="str">
        <f>TEXT(Data[[#This Row],[Ngày giao]],"MMM")</f>
        <v>Jan</v>
      </c>
    </row>
    <row r="57" spans="1:15" ht="13" x14ac:dyDescent="0.3">
      <c r="A57" s="1">
        <v>4516594536</v>
      </c>
      <c r="B57" s="1">
        <v>2467687</v>
      </c>
      <c r="C57" s="32" t="s">
        <v>49</v>
      </c>
      <c r="D57" s="3">
        <v>460</v>
      </c>
      <c r="E57" s="3">
        <v>1239</v>
      </c>
      <c r="F57" s="3">
        <f>Data[[#This Row],[Unit Price]]*Data[[#This Row],[Ordered Qty]]</f>
        <v>569940</v>
      </c>
      <c r="G57" s="5">
        <v>44564</v>
      </c>
      <c r="H57" s="4">
        <v>44564</v>
      </c>
      <c r="I57" s="6">
        <f t="shared" si="1"/>
        <v>0</v>
      </c>
      <c r="J57" s="32" t="str">
        <f>IF(Data[[#This Row],[Chênh lệch ngày]]&lt;-2,"ADVANCE", IF(Data[[#This Row],[Chênh lệch ngày]]&lt;4, "ON TIME", IF(Data[[#This Row],[REASON OF LATE]]="SUPPLIER","LATE BY SUPPLIER", "LATE")))</f>
        <v>ON TIME</v>
      </c>
      <c r="K57" s="2"/>
      <c r="L57" s="32"/>
      <c r="M57" s="32" t="str">
        <f>TEXT(Data[[#This Row],[Ngày giao]],"yyyy")</f>
        <v>2022</v>
      </c>
      <c r="N57" s="32" t="str">
        <f>IF(MONTH(Data[[#This Row],[Ngày giao]])&lt;4,"Qtr1", IF(MONTH(Data[[#This Row],[Ngày giao]])&lt;7,"Qtr2",IF(MONTH(Data[[#This Row],[Ngày giao]])&lt;10,"Qtr3","Qtr4")))</f>
        <v>Qtr1</v>
      </c>
      <c r="O57" s="32" t="str">
        <f>TEXT(Data[[#This Row],[Ngày giao]],"MMM")</f>
        <v>Jan</v>
      </c>
    </row>
    <row r="58" spans="1:15" ht="13" x14ac:dyDescent="0.3">
      <c r="A58" s="1">
        <v>4517066680</v>
      </c>
      <c r="B58" s="1">
        <v>2165271</v>
      </c>
      <c r="C58" s="32" t="s">
        <v>49</v>
      </c>
      <c r="D58" s="3">
        <v>323</v>
      </c>
      <c r="E58" s="3">
        <v>439</v>
      </c>
      <c r="F58" s="3">
        <f>Data[[#This Row],[Unit Price]]*Data[[#This Row],[Ordered Qty]]</f>
        <v>141797</v>
      </c>
      <c r="G58" s="5">
        <v>44564</v>
      </c>
      <c r="H58" s="4">
        <v>44564</v>
      </c>
      <c r="I58" s="6">
        <f t="shared" si="1"/>
        <v>0</v>
      </c>
      <c r="J58" s="32" t="str">
        <f>IF(Data[[#This Row],[Chênh lệch ngày]]&lt;-2,"ADVANCE", IF(Data[[#This Row],[Chênh lệch ngày]]&lt;4, "ON TIME", IF(Data[[#This Row],[REASON OF LATE]]="SUPPLIER","LATE BY SUPPLIER", "LATE")))</f>
        <v>ON TIME</v>
      </c>
      <c r="K58" s="2"/>
      <c r="L58" s="32"/>
      <c r="M58" s="32" t="str">
        <f>TEXT(Data[[#This Row],[Ngày giao]],"yyyy")</f>
        <v>2022</v>
      </c>
      <c r="N58" s="32" t="str">
        <f>IF(MONTH(Data[[#This Row],[Ngày giao]])&lt;4,"Qtr1", IF(MONTH(Data[[#This Row],[Ngày giao]])&lt;7,"Qtr2",IF(MONTH(Data[[#This Row],[Ngày giao]])&lt;10,"Qtr3","Qtr4")))</f>
        <v>Qtr1</v>
      </c>
      <c r="O58" s="32" t="str">
        <f>TEXT(Data[[#This Row],[Ngày giao]],"MMM")</f>
        <v>Jan</v>
      </c>
    </row>
    <row r="59" spans="1:15" ht="13" x14ac:dyDescent="0.3">
      <c r="A59" s="1">
        <v>4516824592</v>
      </c>
      <c r="B59" s="1">
        <v>2758193</v>
      </c>
      <c r="C59" s="32" t="s">
        <v>49</v>
      </c>
      <c r="D59" s="3">
        <v>360</v>
      </c>
      <c r="E59" s="3">
        <v>310</v>
      </c>
      <c r="F59" s="3">
        <f>Data[[#This Row],[Unit Price]]*Data[[#This Row],[Ordered Qty]]</f>
        <v>111600</v>
      </c>
      <c r="G59" s="5">
        <v>44564</v>
      </c>
      <c r="H59" s="4">
        <v>44564</v>
      </c>
      <c r="I59" s="6">
        <f t="shared" si="1"/>
        <v>0</v>
      </c>
      <c r="J59" s="32" t="str">
        <f>IF(Data[[#This Row],[Chênh lệch ngày]]&lt;-2,"ADVANCE", IF(Data[[#This Row],[Chênh lệch ngày]]&lt;4, "ON TIME", IF(Data[[#This Row],[REASON OF LATE]]="SUPPLIER","LATE BY SUPPLIER", "LATE")))</f>
        <v>ON TIME</v>
      </c>
      <c r="K59" s="2"/>
      <c r="L59" s="32"/>
      <c r="M59" s="32" t="str">
        <f>TEXT(Data[[#This Row],[Ngày giao]],"yyyy")</f>
        <v>2022</v>
      </c>
      <c r="N59" s="32" t="str">
        <f>IF(MONTH(Data[[#This Row],[Ngày giao]])&lt;4,"Qtr1", IF(MONTH(Data[[#This Row],[Ngày giao]])&lt;7,"Qtr2",IF(MONTH(Data[[#This Row],[Ngày giao]])&lt;10,"Qtr3","Qtr4")))</f>
        <v>Qtr1</v>
      </c>
      <c r="O59" s="32" t="str">
        <f>TEXT(Data[[#This Row],[Ngày giao]],"MMM")</f>
        <v>Jan</v>
      </c>
    </row>
    <row r="60" spans="1:15" ht="13" x14ac:dyDescent="0.3">
      <c r="A60" s="1">
        <v>4517079273</v>
      </c>
      <c r="B60" s="1">
        <v>2467687</v>
      </c>
      <c r="C60" s="32" t="s">
        <v>49</v>
      </c>
      <c r="D60" s="3">
        <v>685</v>
      </c>
      <c r="E60" s="3">
        <v>1027</v>
      </c>
      <c r="F60" s="3">
        <f>Data[[#This Row],[Unit Price]]*Data[[#This Row],[Ordered Qty]]</f>
        <v>703495</v>
      </c>
      <c r="G60" s="5">
        <v>44564</v>
      </c>
      <c r="H60" s="4">
        <v>44564</v>
      </c>
      <c r="I60" s="6">
        <f t="shared" si="1"/>
        <v>0</v>
      </c>
      <c r="J60" s="32" t="str">
        <f>IF(Data[[#This Row],[Chênh lệch ngày]]&lt;-2,"ADVANCE", IF(Data[[#This Row],[Chênh lệch ngày]]&lt;4, "ON TIME", IF(Data[[#This Row],[REASON OF LATE]]="SUPPLIER","LATE BY SUPPLIER", "LATE")))</f>
        <v>ON TIME</v>
      </c>
      <c r="K60" s="2"/>
      <c r="L60" s="32"/>
      <c r="M60" s="32" t="str">
        <f>TEXT(Data[[#This Row],[Ngày giao]],"yyyy")</f>
        <v>2022</v>
      </c>
      <c r="N60" s="32" t="str">
        <f>IF(MONTH(Data[[#This Row],[Ngày giao]])&lt;4,"Qtr1", IF(MONTH(Data[[#This Row],[Ngày giao]])&lt;7,"Qtr2",IF(MONTH(Data[[#This Row],[Ngày giao]])&lt;10,"Qtr3","Qtr4")))</f>
        <v>Qtr1</v>
      </c>
      <c r="O60" s="32" t="str">
        <f>TEXT(Data[[#This Row],[Ngày giao]],"MMM")</f>
        <v>Jan</v>
      </c>
    </row>
    <row r="61" spans="1:15" ht="13" x14ac:dyDescent="0.3">
      <c r="A61" s="1">
        <v>4517116049</v>
      </c>
      <c r="B61" s="1">
        <v>2165271</v>
      </c>
      <c r="C61" s="32" t="s">
        <v>49</v>
      </c>
      <c r="D61" s="3">
        <v>484</v>
      </c>
      <c r="E61" s="3">
        <v>618</v>
      </c>
      <c r="F61" s="3">
        <f>Data[[#This Row],[Unit Price]]*Data[[#This Row],[Ordered Qty]]</f>
        <v>299112</v>
      </c>
      <c r="G61" s="5">
        <v>44564</v>
      </c>
      <c r="H61" s="4">
        <v>44564</v>
      </c>
      <c r="I61" s="6">
        <f t="shared" si="1"/>
        <v>0</v>
      </c>
      <c r="J61" s="32" t="str">
        <f>IF(Data[[#This Row],[Chênh lệch ngày]]&lt;-2,"ADVANCE", IF(Data[[#This Row],[Chênh lệch ngày]]&lt;4, "ON TIME", IF(Data[[#This Row],[REASON OF LATE]]="SUPPLIER","LATE BY SUPPLIER", "LATE")))</f>
        <v>ON TIME</v>
      </c>
      <c r="K61" s="2"/>
      <c r="L61" s="32"/>
      <c r="M61" s="32" t="str">
        <f>TEXT(Data[[#This Row],[Ngày giao]],"yyyy")</f>
        <v>2022</v>
      </c>
      <c r="N61" s="32" t="str">
        <f>IF(MONTH(Data[[#This Row],[Ngày giao]])&lt;4,"Qtr1", IF(MONTH(Data[[#This Row],[Ngày giao]])&lt;7,"Qtr2",IF(MONTH(Data[[#This Row],[Ngày giao]])&lt;10,"Qtr3","Qtr4")))</f>
        <v>Qtr1</v>
      </c>
      <c r="O61" s="32" t="str">
        <f>TEXT(Data[[#This Row],[Ngày giao]],"MMM")</f>
        <v>Jan</v>
      </c>
    </row>
    <row r="62" spans="1:15" ht="13" x14ac:dyDescent="0.3">
      <c r="A62" s="1">
        <v>4517208030</v>
      </c>
      <c r="B62" s="1">
        <v>2556834</v>
      </c>
      <c r="C62" s="32" t="s">
        <v>49</v>
      </c>
      <c r="D62" s="3">
        <v>33</v>
      </c>
      <c r="E62" s="3">
        <v>423</v>
      </c>
      <c r="F62" s="3">
        <f>Data[[#This Row],[Unit Price]]*Data[[#This Row],[Ordered Qty]]</f>
        <v>13959</v>
      </c>
      <c r="G62" s="5">
        <v>44564</v>
      </c>
      <c r="H62" s="4">
        <v>44564</v>
      </c>
      <c r="I62" s="6">
        <f t="shared" si="1"/>
        <v>0</v>
      </c>
      <c r="J62" s="32" t="str">
        <f>IF(Data[[#This Row],[Chênh lệch ngày]]&lt;-2,"ADVANCE", IF(Data[[#This Row],[Chênh lệch ngày]]&lt;4, "ON TIME", IF(Data[[#This Row],[REASON OF LATE]]="SUPPLIER","LATE BY SUPPLIER", "LATE")))</f>
        <v>ON TIME</v>
      </c>
      <c r="K62" s="2"/>
      <c r="L62" s="32"/>
      <c r="M62" s="32" t="str">
        <f>TEXT(Data[[#This Row],[Ngày giao]],"yyyy")</f>
        <v>2022</v>
      </c>
      <c r="N62" s="32" t="str">
        <f>IF(MONTH(Data[[#This Row],[Ngày giao]])&lt;4,"Qtr1", IF(MONTH(Data[[#This Row],[Ngày giao]])&lt;7,"Qtr2",IF(MONTH(Data[[#This Row],[Ngày giao]])&lt;10,"Qtr3","Qtr4")))</f>
        <v>Qtr1</v>
      </c>
      <c r="O62" s="32" t="str">
        <f>TEXT(Data[[#This Row],[Ngày giao]],"MMM")</f>
        <v>Jan</v>
      </c>
    </row>
    <row r="63" spans="1:15" ht="13" x14ac:dyDescent="0.3">
      <c r="A63" s="1">
        <v>4517420868</v>
      </c>
      <c r="B63" s="1">
        <v>2758193</v>
      </c>
      <c r="C63" s="32" t="s">
        <v>49</v>
      </c>
      <c r="D63" s="3">
        <v>612</v>
      </c>
      <c r="E63" s="3">
        <v>957</v>
      </c>
      <c r="F63" s="3">
        <f>Data[[#This Row],[Unit Price]]*Data[[#This Row],[Ordered Qty]]</f>
        <v>585684</v>
      </c>
      <c r="G63" s="5">
        <v>44564</v>
      </c>
      <c r="H63" s="4">
        <v>44564</v>
      </c>
      <c r="I63" s="6">
        <f t="shared" si="1"/>
        <v>0</v>
      </c>
      <c r="J63" s="32" t="str">
        <f>IF(Data[[#This Row],[Chênh lệch ngày]]&lt;-2,"ADVANCE", IF(Data[[#This Row],[Chênh lệch ngày]]&lt;4, "ON TIME", IF(Data[[#This Row],[REASON OF LATE]]="SUPPLIER","LATE BY SUPPLIER", "LATE")))</f>
        <v>ON TIME</v>
      </c>
      <c r="K63" s="2"/>
      <c r="L63" s="32"/>
      <c r="M63" s="32" t="str">
        <f>TEXT(Data[[#This Row],[Ngày giao]],"yyyy")</f>
        <v>2022</v>
      </c>
      <c r="N63" s="32" t="str">
        <f>IF(MONTH(Data[[#This Row],[Ngày giao]])&lt;4,"Qtr1", IF(MONTH(Data[[#This Row],[Ngày giao]])&lt;7,"Qtr2",IF(MONTH(Data[[#This Row],[Ngày giao]])&lt;10,"Qtr3","Qtr4")))</f>
        <v>Qtr1</v>
      </c>
      <c r="O63" s="32" t="str">
        <f>TEXT(Data[[#This Row],[Ngày giao]],"MMM")</f>
        <v>Jan</v>
      </c>
    </row>
    <row r="64" spans="1:15" ht="13" x14ac:dyDescent="0.3">
      <c r="A64" s="1">
        <v>4517012982</v>
      </c>
      <c r="B64" s="1">
        <v>1620152</v>
      </c>
      <c r="C64" s="2" t="s">
        <v>69</v>
      </c>
      <c r="D64" s="3">
        <v>36</v>
      </c>
      <c r="E64" s="3">
        <v>978</v>
      </c>
      <c r="F64" s="3">
        <f>Data[[#This Row],[Unit Price]]*Data[[#This Row],[Ordered Qty]]</f>
        <v>35208</v>
      </c>
      <c r="G64" s="5">
        <v>44564</v>
      </c>
      <c r="H64" s="4">
        <v>44564</v>
      </c>
      <c r="I64" s="6">
        <f t="shared" si="1"/>
        <v>0</v>
      </c>
      <c r="J64" s="32" t="str">
        <f>IF(Data[[#This Row],[Chênh lệch ngày]]&lt;-2,"ADVANCE", IF(Data[[#This Row],[Chênh lệch ngày]]&lt;4, "ON TIME", IF(Data[[#This Row],[REASON OF LATE]]="SUPPLIER","LATE BY SUPPLIER", "LATE")))</f>
        <v>ON TIME</v>
      </c>
      <c r="K64" s="2"/>
      <c r="L64" s="32"/>
      <c r="M64" s="32" t="str">
        <f>TEXT(Data[[#This Row],[Ngày giao]],"yyyy")</f>
        <v>2022</v>
      </c>
      <c r="N64" s="32" t="str">
        <f>IF(MONTH(Data[[#This Row],[Ngày giao]])&lt;4,"Qtr1", IF(MONTH(Data[[#This Row],[Ngày giao]])&lt;7,"Qtr2",IF(MONTH(Data[[#This Row],[Ngày giao]])&lt;10,"Qtr3","Qtr4")))</f>
        <v>Qtr1</v>
      </c>
      <c r="O64" s="32" t="str">
        <f>TEXT(Data[[#This Row],[Ngày giao]],"MMM")</f>
        <v>Jan</v>
      </c>
    </row>
    <row r="65" spans="1:15" ht="13" x14ac:dyDescent="0.3">
      <c r="A65" s="1">
        <v>4517081649</v>
      </c>
      <c r="B65" s="1">
        <v>1620152</v>
      </c>
      <c r="C65" s="2" t="s">
        <v>69</v>
      </c>
      <c r="D65" s="3">
        <v>18</v>
      </c>
      <c r="E65" s="3">
        <v>1436</v>
      </c>
      <c r="F65" s="3">
        <f>Data[[#This Row],[Unit Price]]*Data[[#This Row],[Ordered Qty]]</f>
        <v>25848</v>
      </c>
      <c r="G65" s="5">
        <v>44564</v>
      </c>
      <c r="H65" s="4">
        <v>44564</v>
      </c>
      <c r="I65" s="6">
        <f t="shared" si="1"/>
        <v>0</v>
      </c>
      <c r="J65" s="32" t="str">
        <f>IF(Data[[#This Row],[Chênh lệch ngày]]&lt;-2,"ADVANCE", IF(Data[[#This Row],[Chênh lệch ngày]]&lt;4, "ON TIME", IF(Data[[#This Row],[REASON OF LATE]]="SUPPLIER","LATE BY SUPPLIER", "LATE")))</f>
        <v>ON TIME</v>
      </c>
      <c r="K65" s="2"/>
      <c r="L65" s="32"/>
      <c r="M65" s="32" t="str">
        <f>TEXT(Data[[#This Row],[Ngày giao]],"yyyy")</f>
        <v>2022</v>
      </c>
      <c r="N65" s="32" t="str">
        <f>IF(MONTH(Data[[#This Row],[Ngày giao]])&lt;4,"Qtr1", IF(MONTH(Data[[#This Row],[Ngày giao]])&lt;7,"Qtr2",IF(MONTH(Data[[#This Row],[Ngày giao]])&lt;10,"Qtr3","Qtr4")))</f>
        <v>Qtr1</v>
      </c>
      <c r="O65" s="32" t="str">
        <f>TEXT(Data[[#This Row],[Ngày giao]],"MMM")</f>
        <v>Jan</v>
      </c>
    </row>
    <row r="66" spans="1:15" ht="13" x14ac:dyDescent="0.3">
      <c r="A66" s="1">
        <v>4517195627</v>
      </c>
      <c r="B66" s="1">
        <v>1620152</v>
      </c>
      <c r="C66" s="2" t="s">
        <v>69</v>
      </c>
      <c r="D66" s="3">
        <v>18</v>
      </c>
      <c r="E66" s="3">
        <v>401</v>
      </c>
      <c r="F66" s="3">
        <f>Data[[#This Row],[Unit Price]]*Data[[#This Row],[Ordered Qty]]</f>
        <v>7218</v>
      </c>
      <c r="G66" s="5">
        <v>44564</v>
      </c>
      <c r="H66" s="4">
        <v>44564</v>
      </c>
      <c r="I66" s="6">
        <f t="shared" si="1"/>
        <v>0</v>
      </c>
      <c r="J66" s="32" t="str">
        <f>IF(Data[[#This Row],[Chênh lệch ngày]]&lt;-2,"ADVANCE", IF(Data[[#This Row],[Chênh lệch ngày]]&lt;4, "ON TIME", IF(Data[[#This Row],[REASON OF LATE]]="SUPPLIER","LATE BY SUPPLIER", "LATE")))</f>
        <v>ON TIME</v>
      </c>
      <c r="K66" s="2"/>
      <c r="L66" s="32"/>
      <c r="M66" s="32" t="str">
        <f>TEXT(Data[[#This Row],[Ngày giao]],"yyyy")</f>
        <v>2022</v>
      </c>
      <c r="N66" s="32" t="str">
        <f>IF(MONTH(Data[[#This Row],[Ngày giao]])&lt;4,"Qtr1", IF(MONTH(Data[[#This Row],[Ngày giao]])&lt;7,"Qtr2",IF(MONTH(Data[[#This Row],[Ngày giao]])&lt;10,"Qtr3","Qtr4")))</f>
        <v>Qtr1</v>
      </c>
      <c r="O66" s="32" t="str">
        <f>TEXT(Data[[#This Row],[Ngày giao]],"MMM")</f>
        <v>Jan</v>
      </c>
    </row>
    <row r="67" spans="1:15" ht="13" x14ac:dyDescent="0.3">
      <c r="A67" s="1">
        <v>4517038527</v>
      </c>
      <c r="B67" s="1">
        <v>2958114</v>
      </c>
      <c r="C67" s="32" t="s">
        <v>49</v>
      </c>
      <c r="D67" s="3">
        <v>66</v>
      </c>
      <c r="E67" s="3">
        <v>672</v>
      </c>
      <c r="F67" s="3">
        <f>Data[[#This Row],[Unit Price]]*Data[[#This Row],[Ordered Qty]]</f>
        <v>44352</v>
      </c>
      <c r="G67" s="5">
        <v>44564</v>
      </c>
      <c r="H67" s="4">
        <v>44564</v>
      </c>
      <c r="I67" s="6">
        <f t="shared" si="1"/>
        <v>0</v>
      </c>
      <c r="J67" s="32" t="str">
        <f>IF(Data[[#This Row],[Chênh lệch ngày]]&lt;-2,"ADVANCE", IF(Data[[#This Row],[Chênh lệch ngày]]&lt;4, "ON TIME", IF(Data[[#This Row],[REASON OF LATE]]="SUPPLIER","LATE BY SUPPLIER", "LATE")))</f>
        <v>ON TIME</v>
      </c>
      <c r="K67" s="2"/>
      <c r="L67" s="32"/>
      <c r="M67" s="32" t="str">
        <f>TEXT(Data[[#This Row],[Ngày giao]],"yyyy")</f>
        <v>2022</v>
      </c>
      <c r="N67" s="32" t="str">
        <f>IF(MONTH(Data[[#This Row],[Ngày giao]])&lt;4,"Qtr1", IF(MONTH(Data[[#This Row],[Ngày giao]])&lt;7,"Qtr2",IF(MONTH(Data[[#This Row],[Ngày giao]])&lt;10,"Qtr3","Qtr4")))</f>
        <v>Qtr1</v>
      </c>
      <c r="O67" s="32" t="str">
        <f>TEXT(Data[[#This Row],[Ngày giao]],"MMM")</f>
        <v>Jan</v>
      </c>
    </row>
    <row r="68" spans="1:15" ht="13" x14ac:dyDescent="0.3">
      <c r="A68" s="1">
        <v>4516855217</v>
      </c>
      <c r="B68" s="1">
        <v>1620152</v>
      </c>
      <c r="C68" s="32" t="s">
        <v>49</v>
      </c>
      <c r="D68" s="3">
        <v>54</v>
      </c>
      <c r="E68" s="3">
        <v>462</v>
      </c>
      <c r="F68" s="3">
        <f>Data[[#This Row],[Unit Price]]*Data[[#This Row],[Ordered Qty]]</f>
        <v>24948</v>
      </c>
      <c r="G68" s="5">
        <v>44564</v>
      </c>
      <c r="H68" s="4">
        <v>44564</v>
      </c>
      <c r="I68" s="6">
        <f t="shared" si="1"/>
        <v>0</v>
      </c>
      <c r="J68" s="32" t="str">
        <f>IF(Data[[#This Row],[Chênh lệch ngày]]&lt;-2,"ADVANCE", IF(Data[[#This Row],[Chênh lệch ngày]]&lt;4, "ON TIME", IF(Data[[#This Row],[REASON OF LATE]]="SUPPLIER","LATE BY SUPPLIER", "LATE")))</f>
        <v>ON TIME</v>
      </c>
      <c r="K68" s="2"/>
      <c r="L68" s="32"/>
      <c r="M68" s="32" t="str">
        <f>TEXT(Data[[#This Row],[Ngày giao]],"yyyy")</f>
        <v>2022</v>
      </c>
      <c r="N68" s="32" t="str">
        <f>IF(MONTH(Data[[#This Row],[Ngày giao]])&lt;4,"Qtr1", IF(MONTH(Data[[#This Row],[Ngày giao]])&lt;7,"Qtr2",IF(MONTH(Data[[#This Row],[Ngày giao]])&lt;10,"Qtr3","Qtr4")))</f>
        <v>Qtr1</v>
      </c>
      <c r="O68" s="32" t="str">
        <f>TEXT(Data[[#This Row],[Ngày giao]],"MMM")</f>
        <v>Jan</v>
      </c>
    </row>
    <row r="69" spans="1:15" ht="13" x14ac:dyDescent="0.3">
      <c r="A69" s="1">
        <v>4516864003</v>
      </c>
      <c r="B69" s="1">
        <v>2958114</v>
      </c>
      <c r="C69" s="32" t="s">
        <v>49</v>
      </c>
      <c r="D69" s="3">
        <v>54</v>
      </c>
      <c r="E69" s="3">
        <v>712</v>
      </c>
      <c r="F69" s="3">
        <f>Data[[#This Row],[Unit Price]]*Data[[#This Row],[Ordered Qty]]</f>
        <v>38448</v>
      </c>
      <c r="G69" s="5">
        <v>44564</v>
      </c>
      <c r="H69" s="4">
        <v>44564</v>
      </c>
      <c r="I69" s="6">
        <f t="shared" si="1"/>
        <v>0</v>
      </c>
      <c r="J69" s="32" t="str">
        <f>IF(Data[[#This Row],[Chênh lệch ngày]]&lt;-2,"ADVANCE", IF(Data[[#This Row],[Chênh lệch ngày]]&lt;4, "ON TIME", IF(Data[[#This Row],[REASON OF LATE]]="SUPPLIER","LATE BY SUPPLIER", "LATE")))</f>
        <v>ON TIME</v>
      </c>
      <c r="K69" s="2"/>
      <c r="L69" s="32"/>
      <c r="M69" s="32" t="str">
        <f>TEXT(Data[[#This Row],[Ngày giao]],"yyyy")</f>
        <v>2022</v>
      </c>
      <c r="N69" s="32" t="str">
        <f>IF(MONTH(Data[[#This Row],[Ngày giao]])&lt;4,"Qtr1", IF(MONTH(Data[[#This Row],[Ngày giao]])&lt;7,"Qtr2",IF(MONTH(Data[[#This Row],[Ngày giao]])&lt;10,"Qtr3","Qtr4")))</f>
        <v>Qtr1</v>
      </c>
      <c r="O69" s="32" t="str">
        <f>TEXT(Data[[#This Row],[Ngày giao]],"MMM")</f>
        <v>Jan</v>
      </c>
    </row>
    <row r="70" spans="1:15" ht="13" x14ac:dyDescent="0.3">
      <c r="A70" s="1">
        <v>4517157511</v>
      </c>
      <c r="B70" s="1">
        <v>2884301</v>
      </c>
      <c r="C70" s="32" t="s">
        <v>49</v>
      </c>
      <c r="D70" s="3">
        <v>195</v>
      </c>
      <c r="E70" s="3">
        <v>611</v>
      </c>
      <c r="F70" s="3">
        <f>Data[[#This Row],[Unit Price]]*Data[[#This Row],[Ordered Qty]]</f>
        <v>119145</v>
      </c>
      <c r="G70" s="5">
        <v>44564</v>
      </c>
      <c r="H70" s="4">
        <v>44564</v>
      </c>
      <c r="I70" s="6">
        <f t="shared" si="1"/>
        <v>0</v>
      </c>
      <c r="J70" s="32" t="str">
        <f>IF(Data[[#This Row],[Chênh lệch ngày]]&lt;-2,"ADVANCE", IF(Data[[#This Row],[Chênh lệch ngày]]&lt;4, "ON TIME", IF(Data[[#This Row],[REASON OF LATE]]="SUPPLIER","LATE BY SUPPLIER", "LATE")))</f>
        <v>ON TIME</v>
      </c>
      <c r="K70" s="2"/>
      <c r="L70" s="32"/>
      <c r="M70" s="32" t="str">
        <f>TEXT(Data[[#This Row],[Ngày giao]],"yyyy")</f>
        <v>2022</v>
      </c>
      <c r="N70" s="32" t="str">
        <f>IF(MONTH(Data[[#This Row],[Ngày giao]])&lt;4,"Qtr1", IF(MONTH(Data[[#This Row],[Ngày giao]])&lt;7,"Qtr2",IF(MONTH(Data[[#This Row],[Ngày giao]])&lt;10,"Qtr3","Qtr4")))</f>
        <v>Qtr1</v>
      </c>
      <c r="O70" s="32" t="str">
        <f>TEXT(Data[[#This Row],[Ngày giao]],"MMM")</f>
        <v>Jan</v>
      </c>
    </row>
    <row r="71" spans="1:15" ht="13" x14ac:dyDescent="0.3">
      <c r="A71" s="1">
        <v>4517166495</v>
      </c>
      <c r="B71" s="1">
        <v>2884301</v>
      </c>
      <c r="C71" s="32" t="s">
        <v>49</v>
      </c>
      <c r="D71" s="3">
        <v>810</v>
      </c>
      <c r="E71" s="3">
        <v>1156</v>
      </c>
      <c r="F71" s="3">
        <f>Data[[#This Row],[Unit Price]]*Data[[#This Row],[Ordered Qty]]</f>
        <v>936360</v>
      </c>
      <c r="G71" s="5">
        <v>44564</v>
      </c>
      <c r="H71" s="4">
        <v>44564</v>
      </c>
      <c r="I71" s="6">
        <f t="shared" si="1"/>
        <v>0</v>
      </c>
      <c r="J71" s="32" t="str">
        <f>IF(Data[[#This Row],[Chênh lệch ngày]]&lt;-2,"ADVANCE", IF(Data[[#This Row],[Chênh lệch ngày]]&lt;4, "ON TIME", IF(Data[[#This Row],[REASON OF LATE]]="SUPPLIER","LATE BY SUPPLIER", "LATE")))</f>
        <v>ON TIME</v>
      </c>
      <c r="K71" s="2"/>
      <c r="L71" s="32"/>
      <c r="M71" s="32" t="str">
        <f>TEXT(Data[[#This Row],[Ngày giao]],"yyyy")</f>
        <v>2022</v>
      </c>
      <c r="N71" s="32" t="str">
        <f>IF(MONTH(Data[[#This Row],[Ngày giao]])&lt;4,"Qtr1", IF(MONTH(Data[[#This Row],[Ngày giao]])&lt;7,"Qtr2",IF(MONTH(Data[[#This Row],[Ngày giao]])&lt;10,"Qtr3","Qtr4")))</f>
        <v>Qtr1</v>
      </c>
      <c r="O71" s="32" t="str">
        <f>TEXT(Data[[#This Row],[Ngày giao]],"MMM")</f>
        <v>Jan</v>
      </c>
    </row>
    <row r="72" spans="1:15" ht="13" x14ac:dyDescent="0.3">
      <c r="A72" s="1">
        <v>4517167254</v>
      </c>
      <c r="B72" s="1">
        <v>2958114</v>
      </c>
      <c r="C72" s="32" t="s">
        <v>49</v>
      </c>
      <c r="D72" s="3">
        <v>264</v>
      </c>
      <c r="E72" s="3">
        <v>540</v>
      </c>
      <c r="F72" s="3">
        <f>Data[[#This Row],[Unit Price]]*Data[[#This Row],[Ordered Qty]]</f>
        <v>142560</v>
      </c>
      <c r="G72" s="5">
        <v>44564</v>
      </c>
      <c r="H72" s="4">
        <v>44564</v>
      </c>
      <c r="I72" s="6">
        <f t="shared" si="1"/>
        <v>0</v>
      </c>
      <c r="J72" s="32" t="str">
        <f>IF(Data[[#This Row],[Chênh lệch ngày]]&lt;-2,"ADVANCE", IF(Data[[#This Row],[Chênh lệch ngày]]&lt;4, "ON TIME", IF(Data[[#This Row],[REASON OF LATE]]="SUPPLIER","LATE BY SUPPLIER", "LATE")))</f>
        <v>ON TIME</v>
      </c>
      <c r="K72" s="2"/>
      <c r="L72" s="32"/>
      <c r="M72" s="32" t="str">
        <f>TEXT(Data[[#This Row],[Ngày giao]],"yyyy")</f>
        <v>2022</v>
      </c>
      <c r="N72" s="32" t="str">
        <f>IF(MONTH(Data[[#This Row],[Ngày giao]])&lt;4,"Qtr1", IF(MONTH(Data[[#This Row],[Ngày giao]])&lt;7,"Qtr2",IF(MONTH(Data[[#This Row],[Ngày giao]])&lt;10,"Qtr3","Qtr4")))</f>
        <v>Qtr1</v>
      </c>
      <c r="O72" s="32" t="str">
        <f>TEXT(Data[[#This Row],[Ngày giao]],"MMM")</f>
        <v>Jan</v>
      </c>
    </row>
    <row r="73" spans="1:15" ht="13" x14ac:dyDescent="0.3">
      <c r="A73" s="1">
        <v>4517255627</v>
      </c>
      <c r="B73" s="1">
        <v>2752324</v>
      </c>
      <c r="C73" s="32" t="s">
        <v>49</v>
      </c>
      <c r="D73" s="3">
        <v>600</v>
      </c>
      <c r="E73" s="3">
        <v>796</v>
      </c>
      <c r="F73" s="3">
        <f>Data[[#This Row],[Unit Price]]*Data[[#This Row],[Ordered Qty]]</f>
        <v>477600</v>
      </c>
      <c r="G73" s="5">
        <v>44564</v>
      </c>
      <c r="H73" s="4">
        <v>44564</v>
      </c>
      <c r="I73" s="6">
        <f t="shared" si="1"/>
        <v>0</v>
      </c>
      <c r="J73" s="32" t="str">
        <f>IF(Data[[#This Row],[Chênh lệch ngày]]&lt;-2,"ADVANCE", IF(Data[[#This Row],[Chênh lệch ngày]]&lt;4, "ON TIME", IF(Data[[#This Row],[REASON OF LATE]]="SUPPLIER","LATE BY SUPPLIER", "LATE")))</f>
        <v>ON TIME</v>
      </c>
      <c r="K73" s="2"/>
      <c r="L73" s="32"/>
      <c r="M73" s="32" t="str">
        <f>TEXT(Data[[#This Row],[Ngày giao]],"yyyy")</f>
        <v>2022</v>
      </c>
      <c r="N73" s="32" t="str">
        <f>IF(MONTH(Data[[#This Row],[Ngày giao]])&lt;4,"Qtr1", IF(MONTH(Data[[#This Row],[Ngày giao]])&lt;7,"Qtr2",IF(MONTH(Data[[#This Row],[Ngày giao]])&lt;10,"Qtr3","Qtr4")))</f>
        <v>Qtr1</v>
      </c>
      <c r="O73" s="32" t="str">
        <f>TEXT(Data[[#This Row],[Ngày giao]],"MMM")</f>
        <v>Jan</v>
      </c>
    </row>
    <row r="74" spans="1:15" ht="13" x14ac:dyDescent="0.3">
      <c r="A74" s="1">
        <v>4517150651</v>
      </c>
      <c r="B74" s="1">
        <v>4492204</v>
      </c>
      <c r="C74" s="32" t="s">
        <v>49</v>
      </c>
      <c r="D74" s="3">
        <v>108</v>
      </c>
      <c r="E74" s="3">
        <v>849</v>
      </c>
      <c r="F74" s="3">
        <f>Data[[#This Row],[Unit Price]]*Data[[#This Row],[Ordered Qty]]</f>
        <v>91692</v>
      </c>
      <c r="G74" s="5">
        <v>44578</v>
      </c>
      <c r="H74" s="4">
        <v>44564</v>
      </c>
      <c r="I74" s="6">
        <f t="shared" si="1"/>
        <v>14</v>
      </c>
      <c r="J74" s="32" t="str">
        <f>IF(Data[[#This Row],[Chênh lệch ngày]]&lt;-2,"ADVANCE", IF(Data[[#This Row],[Chênh lệch ngày]]&lt;4, "ON TIME", IF(Data[[#This Row],[REASON OF LATE]]="SUPPLIER","LATE BY SUPPLIER", "LATE")))</f>
        <v>LATE</v>
      </c>
      <c r="K74" s="32" t="s">
        <v>6</v>
      </c>
      <c r="L74" s="32"/>
      <c r="M74" s="32" t="str">
        <f>TEXT(Data[[#This Row],[Ngày giao]],"yyyy")</f>
        <v>2022</v>
      </c>
      <c r="N74" s="32" t="str">
        <f>IF(MONTH(Data[[#This Row],[Ngày giao]])&lt;4,"Qtr1", IF(MONTH(Data[[#This Row],[Ngày giao]])&lt;7,"Qtr2",IF(MONTH(Data[[#This Row],[Ngày giao]])&lt;10,"Qtr3","Qtr4")))</f>
        <v>Qtr1</v>
      </c>
      <c r="O74" s="32" t="str">
        <f>TEXT(Data[[#This Row],[Ngày giao]],"MMM")</f>
        <v>Jan</v>
      </c>
    </row>
    <row r="75" spans="1:15" ht="13" x14ac:dyDescent="0.3">
      <c r="A75" s="1">
        <v>4517155227</v>
      </c>
      <c r="B75" s="1">
        <v>4492204</v>
      </c>
      <c r="C75" s="32" t="s">
        <v>49</v>
      </c>
      <c r="D75" s="3">
        <v>12</v>
      </c>
      <c r="E75" s="3">
        <v>579</v>
      </c>
      <c r="F75" s="3">
        <f>Data[[#This Row],[Unit Price]]*Data[[#This Row],[Ordered Qty]]</f>
        <v>6948</v>
      </c>
      <c r="G75" s="5">
        <v>44578</v>
      </c>
      <c r="H75" s="4">
        <v>44564</v>
      </c>
      <c r="I75" s="6">
        <f t="shared" si="1"/>
        <v>14</v>
      </c>
      <c r="J75" s="32" t="str">
        <f>IF(Data[[#This Row],[Chênh lệch ngày]]&lt;-2,"ADVANCE", IF(Data[[#This Row],[Chênh lệch ngày]]&lt;4, "ON TIME", IF(Data[[#This Row],[REASON OF LATE]]="SUPPLIER","LATE BY SUPPLIER", "LATE")))</f>
        <v>LATE</v>
      </c>
      <c r="K75" s="32" t="s">
        <v>6</v>
      </c>
      <c r="L75" s="32"/>
      <c r="M75" s="32" t="str">
        <f>TEXT(Data[[#This Row],[Ngày giao]],"yyyy")</f>
        <v>2022</v>
      </c>
      <c r="N75" s="32" t="str">
        <f>IF(MONTH(Data[[#This Row],[Ngày giao]])&lt;4,"Qtr1", IF(MONTH(Data[[#This Row],[Ngày giao]])&lt;7,"Qtr2",IF(MONTH(Data[[#This Row],[Ngày giao]])&lt;10,"Qtr3","Qtr4")))</f>
        <v>Qtr1</v>
      </c>
      <c r="O75" s="32" t="str">
        <f>TEXT(Data[[#This Row],[Ngày giao]],"MMM")</f>
        <v>Jan</v>
      </c>
    </row>
    <row r="76" spans="1:15" ht="13" x14ac:dyDescent="0.3">
      <c r="A76" s="1">
        <v>4516942493</v>
      </c>
      <c r="B76" s="1">
        <v>4403290</v>
      </c>
      <c r="C76" s="32" t="s">
        <v>49</v>
      </c>
      <c r="D76" s="3">
        <v>40</v>
      </c>
      <c r="E76" s="3">
        <v>1105</v>
      </c>
      <c r="F76" s="3">
        <f>Data[[#This Row],[Unit Price]]*Data[[#This Row],[Ordered Qty]]</f>
        <v>44200</v>
      </c>
      <c r="G76" s="5">
        <v>44613</v>
      </c>
      <c r="H76" s="4">
        <v>44564</v>
      </c>
      <c r="I76" s="6">
        <f t="shared" si="1"/>
        <v>49</v>
      </c>
      <c r="J76" s="32" t="str">
        <f>IF(Data[[#This Row],[Chênh lệch ngày]]&lt;-2,"ADVANCE", IF(Data[[#This Row],[Chênh lệch ngày]]&lt;4, "ON TIME", IF(Data[[#This Row],[REASON OF LATE]]="SUPPLIER","LATE BY SUPPLIER", "LATE")))</f>
        <v>LATE</v>
      </c>
      <c r="K76" s="32" t="s">
        <v>6</v>
      </c>
      <c r="L76" s="32"/>
      <c r="M76" s="32" t="str">
        <f>TEXT(Data[[#This Row],[Ngày giao]],"yyyy")</f>
        <v>2022</v>
      </c>
      <c r="N76" s="32" t="str">
        <f>IF(MONTH(Data[[#This Row],[Ngày giao]])&lt;4,"Qtr1", IF(MONTH(Data[[#This Row],[Ngày giao]])&lt;7,"Qtr2",IF(MONTH(Data[[#This Row],[Ngày giao]])&lt;10,"Qtr3","Qtr4")))</f>
        <v>Qtr1</v>
      </c>
      <c r="O76" s="32" t="str">
        <f>TEXT(Data[[#This Row],[Ngày giao]],"MMM")</f>
        <v>Feb</v>
      </c>
    </row>
    <row r="77" spans="1:15" ht="13" x14ac:dyDescent="0.3">
      <c r="A77" s="1">
        <v>4517171074</v>
      </c>
      <c r="B77" s="1">
        <v>4403290</v>
      </c>
      <c r="C77" s="32" t="s">
        <v>49</v>
      </c>
      <c r="D77" s="3">
        <v>112</v>
      </c>
      <c r="E77" s="3">
        <v>969</v>
      </c>
      <c r="F77" s="3">
        <f>Data[[#This Row],[Unit Price]]*Data[[#This Row],[Ordered Qty]]</f>
        <v>108528</v>
      </c>
      <c r="G77" s="5">
        <v>44613</v>
      </c>
      <c r="H77" s="4">
        <v>44564</v>
      </c>
      <c r="I77" s="6">
        <f t="shared" si="1"/>
        <v>49</v>
      </c>
      <c r="J77" s="32" t="str">
        <f>IF(Data[[#This Row],[Chênh lệch ngày]]&lt;-2,"ADVANCE", IF(Data[[#This Row],[Chênh lệch ngày]]&lt;4, "ON TIME", IF(Data[[#This Row],[REASON OF LATE]]="SUPPLIER","LATE BY SUPPLIER", "LATE")))</f>
        <v>LATE</v>
      </c>
      <c r="K77" s="32" t="s">
        <v>6</v>
      </c>
      <c r="L77" s="32"/>
      <c r="M77" s="32" t="str">
        <f>TEXT(Data[[#This Row],[Ngày giao]],"yyyy")</f>
        <v>2022</v>
      </c>
      <c r="N77" s="32" t="str">
        <f>IF(MONTH(Data[[#This Row],[Ngày giao]])&lt;4,"Qtr1", IF(MONTH(Data[[#This Row],[Ngày giao]])&lt;7,"Qtr2",IF(MONTH(Data[[#This Row],[Ngày giao]])&lt;10,"Qtr3","Qtr4")))</f>
        <v>Qtr1</v>
      </c>
      <c r="O77" s="32" t="str">
        <f>TEXT(Data[[#This Row],[Ngày giao]],"MMM")</f>
        <v>Feb</v>
      </c>
    </row>
    <row r="78" spans="1:15" ht="14.5" x14ac:dyDescent="0.35">
      <c r="A78" s="7">
        <v>4516564102</v>
      </c>
      <c r="B78" s="7">
        <v>4013293</v>
      </c>
      <c r="C78" s="32" t="s">
        <v>49</v>
      </c>
      <c r="D78" s="9">
        <v>60</v>
      </c>
      <c r="E78" s="3">
        <v>805</v>
      </c>
      <c r="F78" s="3">
        <f>Data[[#This Row],[Unit Price]]*Data[[#This Row],[Ordered Qty]]</f>
        <v>48300</v>
      </c>
      <c r="G78" s="5">
        <v>44572</v>
      </c>
      <c r="H78" s="4">
        <v>44564</v>
      </c>
      <c r="I78" s="10">
        <v>8</v>
      </c>
      <c r="J78" s="32" t="str">
        <f>IF(Data[[#This Row],[Chênh lệch ngày]]&lt;-2,"ADVANCE", IF(Data[[#This Row],[Chênh lệch ngày]]&lt;4, "ON TIME", IF(Data[[#This Row],[REASON OF LATE]]="SUPPLIER","LATE BY SUPPLIER", "LATE")))</f>
        <v>LATE</v>
      </c>
      <c r="K78" s="32" t="s">
        <v>6</v>
      </c>
      <c r="L78" s="16"/>
      <c r="M78" s="32" t="str">
        <f>TEXT(Data[[#This Row],[Ngày giao]],"yyyy")</f>
        <v>2022</v>
      </c>
      <c r="N78" s="32" t="str">
        <f>IF(MONTH(Data[[#This Row],[Ngày giao]])&lt;4,"Qtr1", IF(MONTH(Data[[#This Row],[Ngày giao]])&lt;7,"Qtr2",IF(MONTH(Data[[#This Row],[Ngày giao]])&lt;10,"Qtr3","Qtr4")))</f>
        <v>Qtr1</v>
      </c>
      <c r="O78" s="32" t="str">
        <f>TEXT(Data[[#This Row],[Ngày giao]],"MMM")</f>
        <v>Jan</v>
      </c>
    </row>
    <row r="79" spans="1:15" ht="14.5" x14ac:dyDescent="0.35">
      <c r="A79" s="7">
        <v>4516871098</v>
      </c>
      <c r="B79" s="7">
        <v>2778179</v>
      </c>
      <c r="C79" s="32" t="s">
        <v>49</v>
      </c>
      <c r="D79" s="9">
        <v>480</v>
      </c>
      <c r="E79" s="3">
        <v>1262</v>
      </c>
      <c r="F79" s="3">
        <f>Data[[#This Row],[Unit Price]]*Data[[#This Row],[Ordered Qty]]</f>
        <v>605760</v>
      </c>
      <c r="G79" s="5">
        <v>44564</v>
      </c>
      <c r="H79" s="4">
        <v>44564</v>
      </c>
      <c r="I79" s="10">
        <v>0</v>
      </c>
      <c r="J79" s="32" t="str">
        <f>IF(Data[[#This Row],[Chênh lệch ngày]]&lt;-2,"ADVANCE", IF(Data[[#This Row],[Chênh lệch ngày]]&lt;4, "ON TIME", IF(Data[[#This Row],[REASON OF LATE]]="SUPPLIER","LATE BY SUPPLIER", "LATE")))</f>
        <v>ON TIME</v>
      </c>
      <c r="K79" s="12"/>
      <c r="L79" s="16"/>
      <c r="M79" s="32" t="str">
        <f>TEXT(Data[[#This Row],[Ngày giao]],"yyyy")</f>
        <v>2022</v>
      </c>
      <c r="N79" s="32" t="str">
        <f>IF(MONTH(Data[[#This Row],[Ngày giao]])&lt;4,"Qtr1", IF(MONTH(Data[[#This Row],[Ngày giao]])&lt;7,"Qtr2",IF(MONTH(Data[[#This Row],[Ngày giao]])&lt;10,"Qtr3","Qtr4")))</f>
        <v>Qtr1</v>
      </c>
      <c r="O79" s="32" t="str">
        <f>TEXT(Data[[#This Row],[Ngày giao]],"MMM")</f>
        <v>Jan</v>
      </c>
    </row>
    <row r="80" spans="1:15" ht="14.5" x14ac:dyDescent="0.35">
      <c r="A80" s="7">
        <v>4516558374</v>
      </c>
      <c r="B80" s="7">
        <v>4333116</v>
      </c>
      <c r="C80" s="32" t="s">
        <v>49</v>
      </c>
      <c r="D80" s="9">
        <v>21</v>
      </c>
      <c r="E80" s="3">
        <v>1089</v>
      </c>
      <c r="F80" s="3">
        <f>Data[[#This Row],[Unit Price]]*Data[[#This Row],[Ordered Qty]]</f>
        <v>22869</v>
      </c>
      <c r="G80" s="5">
        <v>44564</v>
      </c>
      <c r="H80" s="4">
        <v>44564</v>
      </c>
      <c r="I80" s="10">
        <v>0</v>
      </c>
      <c r="J80" s="32" t="str">
        <f>IF(Data[[#This Row],[Chênh lệch ngày]]&lt;-2,"ADVANCE", IF(Data[[#This Row],[Chênh lệch ngày]]&lt;4, "ON TIME", IF(Data[[#This Row],[REASON OF LATE]]="SUPPLIER","LATE BY SUPPLIER", "LATE")))</f>
        <v>ON TIME</v>
      </c>
      <c r="K80" s="12"/>
      <c r="L80" s="16"/>
      <c r="M80" s="32" t="str">
        <f>TEXT(Data[[#This Row],[Ngày giao]],"yyyy")</f>
        <v>2022</v>
      </c>
      <c r="N80" s="32" t="str">
        <f>IF(MONTH(Data[[#This Row],[Ngày giao]])&lt;4,"Qtr1", IF(MONTH(Data[[#This Row],[Ngày giao]])&lt;7,"Qtr2",IF(MONTH(Data[[#This Row],[Ngày giao]])&lt;10,"Qtr3","Qtr4")))</f>
        <v>Qtr1</v>
      </c>
      <c r="O80" s="32" t="str">
        <f>TEXT(Data[[#This Row],[Ngày giao]],"MMM")</f>
        <v>Jan</v>
      </c>
    </row>
    <row r="81" spans="1:15" ht="14.5" x14ac:dyDescent="0.35">
      <c r="A81" s="7">
        <v>4517033849</v>
      </c>
      <c r="B81" s="7">
        <v>2487052</v>
      </c>
      <c r="C81" s="8" t="s">
        <v>69</v>
      </c>
      <c r="D81" s="9">
        <v>1590</v>
      </c>
      <c r="E81" s="3">
        <v>1171</v>
      </c>
      <c r="F81" s="3">
        <f>Data[[#This Row],[Unit Price]]*Data[[#This Row],[Ordered Qty]]</f>
        <v>1861890</v>
      </c>
      <c r="G81" s="5">
        <v>44564</v>
      </c>
      <c r="H81" s="4">
        <v>44564</v>
      </c>
      <c r="I81" s="10">
        <v>0</v>
      </c>
      <c r="J81" s="32" t="str">
        <f>IF(Data[[#This Row],[Chênh lệch ngày]]&lt;-2,"ADVANCE", IF(Data[[#This Row],[Chênh lệch ngày]]&lt;4, "ON TIME", IF(Data[[#This Row],[REASON OF LATE]]="SUPPLIER","LATE BY SUPPLIER", "LATE")))</f>
        <v>ON TIME</v>
      </c>
      <c r="K81" s="12"/>
      <c r="L81" s="16"/>
      <c r="M81" s="32" t="str">
        <f>TEXT(Data[[#This Row],[Ngày giao]],"yyyy")</f>
        <v>2022</v>
      </c>
      <c r="N81" s="32" t="str">
        <f>IF(MONTH(Data[[#This Row],[Ngày giao]])&lt;4,"Qtr1", IF(MONTH(Data[[#This Row],[Ngày giao]])&lt;7,"Qtr2",IF(MONTH(Data[[#This Row],[Ngày giao]])&lt;10,"Qtr3","Qtr4")))</f>
        <v>Qtr1</v>
      </c>
      <c r="O81" s="32" t="str">
        <f>TEXT(Data[[#This Row],[Ngày giao]],"MMM")</f>
        <v>Jan</v>
      </c>
    </row>
    <row r="82" spans="1:15" ht="14.5" x14ac:dyDescent="0.35">
      <c r="A82" s="7">
        <v>4517416797</v>
      </c>
      <c r="B82" s="7">
        <v>4455906</v>
      </c>
      <c r="C82" s="32" t="s">
        <v>49</v>
      </c>
      <c r="D82" s="9">
        <v>120</v>
      </c>
      <c r="E82" s="3">
        <v>752</v>
      </c>
      <c r="F82" s="3">
        <f>Data[[#This Row],[Unit Price]]*Data[[#This Row],[Ordered Qty]]</f>
        <v>90240</v>
      </c>
      <c r="G82" s="5">
        <v>44564</v>
      </c>
      <c r="H82" s="4">
        <v>44564</v>
      </c>
      <c r="I82" s="10">
        <v>0</v>
      </c>
      <c r="J82" s="32" t="str">
        <f>IF(Data[[#This Row],[Chênh lệch ngày]]&lt;-2,"ADVANCE", IF(Data[[#This Row],[Chênh lệch ngày]]&lt;4, "ON TIME", IF(Data[[#This Row],[REASON OF LATE]]="SUPPLIER","LATE BY SUPPLIER", "LATE")))</f>
        <v>ON TIME</v>
      </c>
      <c r="K82" s="12"/>
      <c r="L82" s="16"/>
      <c r="M82" s="32" t="str">
        <f>TEXT(Data[[#This Row],[Ngày giao]],"yyyy")</f>
        <v>2022</v>
      </c>
      <c r="N82" s="32" t="str">
        <f>IF(MONTH(Data[[#This Row],[Ngày giao]])&lt;4,"Qtr1", IF(MONTH(Data[[#This Row],[Ngày giao]])&lt;7,"Qtr2",IF(MONTH(Data[[#This Row],[Ngày giao]])&lt;10,"Qtr3","Qtr4")))</f>
        <v>Qtr1</v>
      </c>
      <c r="O82" s="32" t="str">
        <f>TEXT(Data[[#This Row],[Ngày giao]],"MMM")</f>
        <v>Jan</v>
      </c>
    </row>
    <row r="83" spans="1:15" ht="14.5" x14ac:dyDescent="0.35">
      <c r="A83" s="7">
        <v>4517370429</v>
      </c>
      <c r="B83" s="7">
        <v>4455281</v>
      </c>
      <c r="C83" s="32" t="s">
        <v>49</v>
      </c>
      <c r="D83" s="9">
        <v>90</v>
      </c>
      <c r="E83" s="3">
        <v>320</v>
      </c>
      <c r="F83" s="3">
        <f>Data[[#This Row],[Unit Price]]*Data[[#This Row],[Ordered Qty]]</f>
        <v>28800</v>
      </c>
      <c r="G83" s="14">
        <v>44676</v>
      </c>
      <c r="H83" s="15">
        <v>44564</v>
      </c>
      <c r="I83" s="10">
        <v>112</v>
      </c>
      <c r="J83" s="32" t="str">
        <f>IF(Data[[#This Row],[Chênh lệch ngày]]&lt;-2,"ADVANCE", IF(Data[[#This Row],[Chênh lệch ngày]]&lt;4, "ON TIME", IF(Data[[#This Row],[REASON OF LATE]]="SUPPLIER","LATE BY SUPPLIER", "LATE")))</f>
        <v>LATE</v>
      </c>
      <c r="K83" s="32" t="s">
        <v>6</v>
      </c>
      <c r="L83" s="16"/>
      <c r="M83" s="32" t="str">
        <f>TEXT(Data[[#This Row],[Ngày giao]],"yyyy")</f>
        <v>2022</v>
      </c>
      <c r="N83" s="32" t="str">
        <f>IF(MONTH(Data[[#This Row],[Ngày giao]])&lt;4,"Qtr1", IF(MONTH(Data[[#This Row],[Ngày giao]])&lt;7,"Qtr2",IF(MONTH(Data[[#This Row],[Ngày giao]])&lt;10,"Qtr3","Qtr4")))</f>
        <v>Qtr2</v>
      </c>
      <c r="O83" s="32" t="str">
        <f>TEXT(Data[[#This Row],[Ngày giao]],"MMM")</f>
        <v>Apr</v>
      </c>
    </row>
    <row r="84" spans="1:15" ht="14.5" x14ac:dyDescent="0.35">
      <c r="A84" s="7">
        <v>4517358025</v>
      </c>
      <c r="B84" s="7">
        <v>4333114</v>
      </c>
      <c r="C84" s="32" t="s">
        <v>49</v>
      </c>
      <c r="D84" s="9">
        <v>336</v>
      </c>
      <c r="E84" s="3">
        <v>481</v>
      </c>
      <c r="F84" s="3">
        <f>Data[[#This Row],[Unit Price]]*Data[[#This Row],[Ordered Qty]]</f>
        <v>161616</v>
      </c>
      <c r="G84" s="5">
        <v>44564</v>
      </c>
      <c r="H84" s="4">
        <v>44564</v>
      </c>
      <c r="I84" s="10">
        <v>0</v>
      </c>
      <c r="J84" s="32" t="str">
        <f>IF(Data[[#This Row],[Chênh lệch ngày]]&lt;-2,"ADVANCE", IF(Data[[#This Row],[Chênh lệch ngày]]&lt;4, "ON TIME", IF(Data[[#This Row],[REASON OF LATE]]="SUPPLIER","LATE BY SUPPLIER", "LATE")))</f>
        <v>ON TIME</v>
      </c>
      <c r="K84" s="12"/>
      <c r="L84" s="16"/>
      <c r="M84" s="32" t="str">
        <f>TEXT(Data[[#This Row],[Ngày giao]],"yyyy")</f>
        <v>2022</v>
      </c>
      <c r="N84" s="32" t="str">
        <f>IF(MONTH(Data[[#This Row],[Ngày giao]])&lt;4,"Qtr1", IF(MONTH(Data[[#This Row],[Ngày giao]])&lt;7,"Qtr2",IF(MONTH(Data[[#This Row],[Ngày giao]])&lt;10,"Qtr3","Qtr4")))</f>
        <v>Qtr1</v>
      </c>
      <c r="O84" s="32" t="str">
        <f>TEXT(Data[[#This Row],[Ngày giao]],"MMM")</f>
        <v>Jan</v>
      </c>
    </row>
    <row r="85" spans="1:15" ht="14.5" x14ac:dyDescent="0.35">
      <c r="A85" s="7">
        <v>4517028567</v>
      </c>
      <c r="B85" s="7">
        <v>2487053</v>
      </c>
      <c r="C85" s="8" t="s">
        <v>69</v>
      </c>
      <c r="D85" s="9">
        <v>3480</v>
      </c>
      <c r="E85" s="3">
        <v>870</v>
      </c>
      <c r="F85" s="3">
        <f>Data[[#This Row],[Unit Price]]*Data[[#This Row],[Ordered Qty]]</f>
        <v>3027600</v>
      </c>
      <c r="G85" s="5">
        <v>44564</v>
      </c>
      <c r="H85" s="4">
        <v>44564</v>
      </c>
      <c r="I85" s="10">
        <v>0</v>
      </c>
      <c r="J85" s="32" t="str">
        <f>IF(Data[[#This Row],[Chênh lệch ngày]]&lt;-2,"ADVANCE", IF(Data[[#This Row],[Chênh lệch ngày]]&lt;4, "ON TIME", IF(Data[[#This Row],[REASON OF LATE]]="SUPPLIER","LATE BY SUPPLIER", "LATE")))</f>
        <v>ON TIME</v>
      </c>
      <c r="K85" s="12"/>
      <c r="L85" s="16"/>
      <c r="M85" s="32" t="str">
        <f>TEXT(Data[[#This Row],[Ngày giao]],"yyyy")</f>
        <v>2022</v>
      </c>
      <c r="N85" s="32" t="str">
        <f>IF(MONTH(Data[[#This Row],[Ngày giao]])&lt;4,"Qtr1", IF(MONTH(Data[[#This Row],[Ngày giao]])&lt;7,"Qtr2",IF(MONTH(Data[[#This Row],[Ngày giao]])&lt;10,"Qtr3","Qtr4")))</f>
        <v>Qtr1</v>
      </c>
      <c r="O85" s="32" t="str">
        <f>TEXT(Data[[#This Row],[Ngày giao]],"MMM")</f>
        <v>Jan</v>
      </c>
    </row>
    <row r="86" spans="1:15" ht="14.5" x14ac:dyDescent="0.35">
      <c r="A86" s="7">
        <v>4517409301</v>
      </c>
      <c r="B86" s="7">
        <v>4333116</v>
      </c>
      <c r="C86" s="32" t="s">
        <v>49</v>
      </c>
      <c r="D86" s="9">
        <v>441</v>
      </c>
      <c r="E86" s="3">
        <v>489</v>
      </c>
      <c r="F86" s="3">
        <f>Data[[#This Row],[Unit Price]]*Data[[#This Row],[Ordered Qty]]</f>
        <v>215649</v>
      </c>
      <c r="G86" s="5">
        <v>44564</v>
      </c>
      <c r="H86" s="4">
        <v>44564</v>
      </c>
      <c r="I86" s="10">
        <v>0</v>
      </c>
      <c r="J86" s="32" t="str">
        <f>IF(Data[[#This Row],[Chênh lệch ngày]]&lt;-2,"ADVANCE", IF(Data[[#This Row],[Chênh lệch ngày]]&lt;4, "ON TIME", IF(Data[[#This Row],[REASON OF LATE]]="SUPPLIER","LATE BY SUPPLIER", "LATE")))</f>
        <v>ON TIME</v>
      </c>
      <c r="K86" s="12"/>
      <c r="L86" s="16"/>
      <c r="M86" s="32" t="str">
        <f>TEXT(Data[[#This Row],[Ngày giao]],"yyyy")</f>
        <v>2022</v>
      </c>
      <c r="N86" s="32" t="str">
        <f>IF(MONTH(Data[[#This Row],[Ngày giao]])&lt;4,"Qtr1", IF(MONTH(Data[[#This Row],[Ngày giao]])&lt;7,"Qtr2",IF(MONTH(Data[[#This Row],[Ngày giao]])&lt;10,"Qtr3","Qtr4")))</f>
        <v>Qtr1</v>
      </c>
      <c r="O86" s="32" t="str">
        <f>TEXT(Data[[#This Row],[Ngày giao]],"MMM")</f>
        <v>Jan</v>
      </c>
    </row>
    <row r="87" spans="1:15" ht="14.5" x14ac:dyDescent="0.35">
      <c r="A87" s="7">
        <v>4516548274</v>
      </c>
      <c r="B87" s="7">
        <v>4333113</v>
      </c>
      <c r="C87" s="32" t="s">
        <v>49</v>
      </c>
      <c r="D87" s="9">
        <v>105</v>
      </c>
      <c r="E87" s="3">
        <v>1242</v>
      </c>
      <c r="F87" s="3">
        <f>Data[[#This Row],[Unit Price]]*Data[[#This Row],[Ordered Qty]]</f>
        <v>130410</v>
      </c>
      <c r="G87" s="5">
        <v>44564</v>
      </c>
      <c r="H87" s="4">
        <v>44564</v>
      </c>
      <c r="I87" s="10">
        <v>0</v>
      </c>
      <c r="J87" s="32" t="str">
        <f>IF(Data[[#This Row],[Chênh lệch ngày]]&lt;-2,"ADVANCE", IF(Data[[#This Row],[Chênh lệch ngày]]&lt;4, "ON TIME", IF(Data[[#This Row],[REASON OF LATE]]="SUPPLIER","LATE BY SUPPLIER", "LATE")))</f>
        <v>ON TIME</v>
      </c>
      <c r="K87" s="12"/>
      <c r="L87" s="16"/>
      <c r="M87" s="32" t="str">
        <f>TEXT(Data[[#This Row],[Ngày giao]],"yyyy")</f>
        <v>2022</v>
      </c>
      <c r="N87" s="32" t="str">
        <f>IF(MONTH(Data[[#This Row],[Ngày giao]])&lt;4,"Qtr1", IF(MONTH(Data[[#This Row],[Ngày giao]])&lt;7,"Qtr2",IF(MONTH(Data[[#This Row],[Ngày giao]])&lt;10,"Qtr3","Qtr4")))</f>
        <v>Qtr1</v>
      </c>
      <c r="O87" s="32" t="str">
        <f>TEXT(Data[[#This Row],[Ngày giao]],"MMM")</f>
        <v>Jan</v>
      </c>
    </row>
    <row r="88" spans="1:15" ht="14.5" x14ac:dyDescent="0.35">
      <c r="A88" s="7">
        <v>4517204312</v>
      </c>
      <c r="B88" s="7">
        <v>2487052</v>
      </c>
      <c r="C88" s="8" t="s">
        <v>69</v>
      </c>
      <c r="D88" s="9">
        <v>150</v>
      </c>
      <c r="E88" s="3">
        <v>1377</v>
      </c>
      <c r="F88" s="3">
        <f>Data[[#This Row],[Unit Price]]*Data[[#This Row],[Ordered Qty]]</f>
        <v>206550</v>
      </c>
      <c r="G88" s="5">
        <v>44564</v>
      </c>
      <c r="H88" s="4">
        <v>44564</v>
      </c>
      <c r="I88" s="10">
        <v>0</v>
      </c>
      <c r="J88" s="32" t="str">
        <f>IF(Data[[#This Row],[Chênh lệch ngày]]&lt;-2,"ADVANCE", IF(Data[[#This Row],[Chênh lệch ngày]]&lt;4, "ON TIME", IF(Data[[#This Row],[REASON OF LATE]]="SUPPLIER","LATE BY SUPPLIER", "LATE")))</f>
        <v>ON TIME</v>
      </c>
      <c r="K88" s="12"/>
      <c r="L88" s="16"/>
      <c r="M88" s="32" t="str">
        <f>TEXT(Data[[#This Row],[Ngày giao]],"yyyy")</f>
        <v>2022</v>
      </c>
      <c r="N88" s="32" t="str">
        <f>IF(MONTH(Data[[#This Row],[Ngày giao]])&lt;4,"Qtr1", IF(MONTH(Data[[#This Row],[Ngày giao]])&lt;7,"Qtr2",IF(MONTH(Data[[#This Row],[Ngày giao]])&lt;10,"Qtr3","Qtr4")))</f>
        <v>Qtr1</v>
      </c>
      <c r="O88" s="32" t="str">
        <f>TEXT(Data[[#This Row],[Ngày giao]],"MMM")</f>
        <v>Jan</v>
      </c>
    </row>
    <row r="89" spans="1:15" ht="14.5" x14ac:dyDescent="0.35">
      <c r="A89" s="7">
        <v>4517337596</v>
      </c>
      <c r="B89" s="7">
        <v>2725582</v>
      </c>
      <c r="C89" s="8" t="s">
        <v>69</v>
      </c>
      <c r="D89" s="9">
        <v>150</v>
      </c>
      <c r="E89" s="3">
        <v>1228</v>
      </c>
      <c r="F89" s="3">
        <f>Data[[#This Row],[Unit Price]]*Data[[#This Row],[Ordered Qty]]</f>
        <v>184200</v>
      </c>
      <c r="G89" s="5">
        <v>44564</v>
      </c>
      <c r="H89" s="4">
        <v>44564</v>
      </c>
      <c r="I89" s="10">
        <v>0</v>
      </c>
      <c r="J89" s="32" t="str">
        <f>IF(Data[[#This Row],[Chênh lệch ngày]]&lt;-2,"ADVANCE", IF(Data[[#This Row],[Chênh lệch ngày]]&lt;4, "ON TIME", IF(Data[[#This Row],[REASON OF LATE]]="SUPPLIER","LATE BY SUPPLIER", "LATE")))</f>
        <v>ON TIME</v>
      </c>
      <c r="K89" s="12"/>
      <c r="L89" s="16"/>
      <c r="M89" s="32" t="str">
        <f>TEXT(Data[[#This Row],[Ngày giao]],"yyyy")</f>
        <v>2022</v>
      </c>
      <c r="N89" s="32" t="str">
        <f>IF(MONTH(Data[[#This Row],[Ngày giao]])&lt;4,"Qtr1", IF(MONTH(Data[[#This Row],[Ngày giao]])&lt;7,"Qtr2",IF(MONTH(Data[[#This Row],[Ngày giao]])&lt;10,"Qtr3","Qtr4")))</f>
        <v>Qtr1</v>
      </c>
      <c r="O89" s="32" t="str">
        <f>TEXT(Data[[#This Row],[Ngày giao]],"MMM")</f>
        <v>Jan</v>
      </c>
    </row>
    <row r="90" spans="1:15" ht="14.5" x14ac:dyDescent="0.35">
      <c r="A90" s="7">
        <v>4516871493</v>
      </c>
      <c r="B90" s="7">
        <v>2162035</v>
      </c>
      <c r="C90" s="32" t="s">
        <v>49</v>
      </c>
      <c r="D90" s="9">
        <v>120</v>
      </c>
      <c r="E90" s="3">
        <v>1344</v>
      </c>
      <c r="F90" s="3">
        <f>Data[[#This Row],[Unit Price]]*Data[[#This Row],[Ordered Qty]]</f>
        <v>161280</v>
      </c>
      <c r="G90" s="5">
        <v>44564</v>
      </c>
      <c r="H90" s="4">
        <v>44564</v>
      </c>
      <c r="I90" s="10">
        <v>0</v>
      </c>
      <c r="J90" s="32" t="str">
        <f>IF(Data[[#This Row],[Chênh lệch ngày]]&lt;-2,"ADVANCE", IF(Data[[#This Row],[Chênh lệch ngày]]&lt;4, "ON TIME", IF(Data[[#This Row],[REASON OF LATE]]="SUPPLIER","LATE BY SUPPLIER", "LATE")))</f>
        <v>ON TIME</v>
      </c>
      <c r="K90" s="12"/>
      <c r="L90" s="16"/>
      <c r="M90" s="32" t="str">
        <f>TEXT(Data[[#This Row],[Ngày giao]],"yyyy")</f>
        <v>2022</v>
      </c>
      <c r="N90" s="32" t="str">
        <f>IF(MONTH(Data[[#This Row],[Ngày giao]])&lt;4,"Qtr1", IF(MONTH(Data[[#This Row],[Ngày giao]])&lt;7,"Qtr2",IF(MONTH(Data[[#This Row],[Ngày giao]])&lt;10,"Qtr3","Qtr4")))</f>
        <v>Qtr1</v>
      </c>
      <c r="O90" s="32" t="str">
        <f>TEXT(Data[[#This Row],[Ngày giao]],"MMM")</f>
        <v>Jan</v>
      </c>
    </row>
    <row r="91" spans="1:15" ht="14.5" x14ac:dyDescent="0.35">
      <c r="A91" s="7">
        <v>4516876180</v>
      </c>
      <c r="B91" s="7">
        <v>4455906</v>
      </c>
      <c r="C91" s="32" t="s">
        <v>49</v>
      </c>
      <c r="D91" s="9">
        <v>204</v>
      </c>
      <c r="E91" s="3">
        <v>463</v>
      </c>
      <c r="F91" s="3">
        <f>Data[[#This Row],[Unit Price]]*Data[[#This Row],[Ordered Qty]]</f>
        <v>94452</v>
      </c>
      <c r="G91" s="5">
        <v>44564</v>
      </c>
      <c r="H91" s="4">
        <v>44564</v>
      </c>
      <c r="I91" s="10">
        <v>0</v>
      </c>
      <c r="J91" s="32" t="str">
        <f>IF(Data[[#This Row],[Chênh lệch ngày]]&lt;-2,"ADVANCE", IF(Data[[#This Row],[Chênh lệch ngày]]&lt;4, "ON TIME", IF(Data[[#This Row],[REASON OF LATE]]="SUPPLIER","LATE BY SUPPLIER", "LATE")))</f>
        <v>ON TIME</v>
      </c>
      <c r="K91" s="12"/>
      <c r="L91" s="16"/>
      <c r="M91" s="32" t="str">
        <f>TEXT(Data[[#This Row],[Ngày giao]],"yyyy")</f>
        <v>2022</v>
      </c>
      <c r="N91" s="32" t="str">
        <f>IF(MONTH(Data[[#This Row],[Ngày giao]])&lt;4,"Qtr1", IF(MONTH(Data[[#This Row],[Ngày giao]])&lt;7,"Qtr2",IF(MONTH(Data[[#This Row],[Ngày giao]])&lt;10,"Qtr3","Qtr4")))</f>
        <v>Qtr1</v>
      </c>
      <c r="O91" s="32" t="str">
        <f>TEXT(Data[[#This Row],[Ngày giao]],"MMM")</f>
        <v>Jan</v>
      </c>
    </row>
    <row r="92" spans="1:15" ht="14.5" x14ac:dyDescent="0.35">
      <c r="A92" s="7">
        <v>4517250339</v>
      </c>
      <c r="B92" s="7">
        <v>2778106</v>
      </c>
      <c r="C92" s="32" t="s">
        <v>49</v>
      </c>
      <c r="D92" s="9">
        <v>864</v>
      </c>
      <c r="E92" s="3">
        <v>511</v>
      </c>
      <c r="F92" s="3">
        <f>Data[[#This Row],[Unit Price]]*Data[[#This Row],[Ordered Qty]]</f>
        <v>441504</v>
      </c>
      <c r="G92" s="5">
        <v>44564</v>
      </c>
      <c r="H92" s="4">
        <v>44564</v>
      </c>
      <c r="I92" s="10">
        <v>0</v>
      </c>
      <c r="J92" s="32" t="str">
        <f>IF(Data[[#This Row],[Chênh lệch ngày]]&lt;-2,"ADVANCE", IF(Data[[#This Row],[Chênh lệch ngày]]&lt;4, "ON TIME", IF(Data[[#This Row],[REASON OF LATE]]="SUPPLIER","LATE BY SUPPLIER", "LATE")))</f>
        <v>ON TIME</v>
      </c>
      <c r="K92" s="12"/>
      <c r="L92" s="16"/>
      <c r="M92" s="32" t="str">
        <f>TEXT(Data[[#This Row],[Ngày giao]],"yyyy")</f>
        <v>2022</v>
      </c>
      <c r="N92" s="32" t="str">
        <f>IF(MONTH(Data[[#This Row],[Ngày giao]])&lt;4,"Qtr1", IF(MONTH(Data[[#This Row],[Ngày giao]])&lt;7,"Qtr2",IF(MONTH(Data[[#This Row],[Ngày giao]])&lt;10,"Qtr3","Qtr4")))</f>
        <v>Qtr1</v>
      </c>
      <c r="O92" s="32" t="str">
        <f>TEXT(Data[[#This Row],[Ngày giao]],"MMM")</f>
        <v>Jan</v>
      </c>
    </row>
    <row r="93" spans="1:15" ht="14.5" x14ac:dyDescent="0.35">
      <c r="A93" s="7">
        <v>4516564306</v>
      </c>
      <c r="B93" s="7">
        <v>2663481</v>
      </c>
      <c r="C93" s="32" t="s">
        <v>49</v>
      </c>
      <c r="D93" s="9">
        <v>345</v>
      </c>
      <c r="E93" s="3">
        <v>1132</v>
      </c>
      <c r="F93" s="3">
        <f>Data[[#This Row],[Unit Price]]*Data[[#This Row],[Ordered Qty]]</f>
        <v>390540</v>
      </c>
      <c r="G93" s="5">
        <v>44564</v>
      </c>
      <c r="H93" s="4">
        <v>44564</v>
      </c>
      <c r="I93" s="10">
        <v>0</v>
      </c>
      <c r="J93" s="32" t="str">
        <f>IF(Data[[#This Row],[Chênh lệch ngày]]&lt;-2,"ADVANCE", IF(Data[[#This Row],[Chênh lệch ngày]]&lt;4, "ON TIME", IF(Data[[#This Row],[REASON OF LATE]]="SUPPLIER","LATE BY SUPPLIER", "LATE")))</f>
        <v>ON TIME</v>
      </c>
      <c r="K93" s="12"/>
      <c r="L93" s="16"/>
      <c r="M93" s="32" t="str">
        <f>TEXT(Data[[#This Row],[Ngày giao]],"yyyy")</f>
        <v>2022</v>
      </c>
      <c r="N93" s="32" t="str">
        <f>IF(MONTH(Data[[#This Row],[Ngày giao]])&lt;4,"Qtr1", IF(MONTH(Data[[#This Row],[Ngày giao]])&lt;7,"Qtr2",IF(MONTH(Data[[#This Row],[Ngày giao]])&lt;10,"Qtr3","Qtr4")))</f>
        <v>Qtr1</v>
      </c>
      <c r="O93" s="32" t="str">
        <f>TEXT(Data[[#This Row],[Ngày giao]],"MMM")</f>
        <v>Jan</v>
      </c>
    </row>
    <row r="94" spans="1:15" ht="14.5" x14ac:dyDescent="0.35">
      <c r="A94" s="7">
        <v>4517328954</v>
      </c>
      <c r="B94" s="7">
        <v>2162036</v>
      </c>
      <c r="C94" s="32" t="s">
        <v>49</v>
      </c>
      <c r="D94" s="9">
        <v>60</v>
      </c>
      <c r="E94" s="3">
        <v>1094</v>
      </c>
      <c r="F94" s="3">
        <f>Data[[#This Row],[Unit Price]]*Data[[#This Row],[Ordered Qty]]</f>
        <v>65640</v>
      </c>
      <c r="G94" s="5">
        <v>44564</v>
      </c>
      <c r="H94" s="4">
        <v>44564</v>
      </c>
      <c r="I94" s="10">
        <v>0</v>
      </c>
      <c r="J94" s="32" t="str">
        <f>IF(Data[[#This Row],[Chênh lệch ngày]]&lt;-2,"ADVANCE", IF(Data[[#This Row],[Chênh lệch ngày]]&lt;4, "ON TIME", IF(Data[[#This Row],[REASON OF LATE]]="SUPPLIER","LATE BY SUPPLIER", "LATE")))</f>
        <v>ON TIME</v>
      </c>
      <c r="K94" s="12"/>
      <c r="L94" s="16"/>
      <c r="M94" s="32" t="str">
        <f>TEXT(Data[[#This Row],[Ngày giao]],"yyyy")</f>
        <v>2022</v>
      </c>
      <c r="N94" s="32" t="str">
        <f>IF(MONTH(Data[[#This Row],[Ngày giao]])&lt;4,"Qtr1", IF(MONTH(Data[[#This Row],[Ngày giao]])&lt;7,"Qtr2",IF(MONTH(Data[[#This Row],[Ngày giao]])&lt;10,"Qtr3","Qtr4")))</f>
        <v>Qtr1</v>
      </c>
      <c r="O94" s="32" t="str">
        <f>TEXT(Data[[#This Row],[Ngày giao]],"MMM")</f>
        <v>Jan</v>
      </c>
    </row>
    <row r="95" spans="1:15" ht="14.5" x14ac:dyDescent="0.35">
      <c r="A95" s="7">
        <v>4517421737</v>
      </c>
      <c r="B95" s="7">
        <v>2487053</v>
      </c>
      <c r="C95" s="32" t="s">
        <v>49</v>
      </c>
      <c r="D95" s="9">
        <v>43830</v>
      </c>
      <c r="E95" s="3">
        <v>1120</v>
      </c>
      <c r="F95" s="3">
        <f>Data[[#This Row],[Unit Price]]*Data[[#This Row],[Ordered Qty]]</f>
        <v>49089600</v>
      </c>
      <c r="G95" s="5">
        <v>44564</v>
      </c>
      <c r="H95" s="4">
        <v>44564</v>
      </c>
      <c r="I95" s="10">
        <v>0</v>
      </c>
      <c r="J95" s="32" t="str">
        <f>IF(Data[[#This Row],[Chênh lệch ngày]]&lt;-2,"ADVANCE", IF(Data[[#This Row],[Chênh lệch ngày]]&lt;4, "ON TIME", IF(Data[[#This Row],[REASON OF LATE]]="SUPPLIER","LATE BY SUPPLIER", "LATE")))</f>
        <v>ON TIME</v>
      </c>
      <c r="K95" s="12"/>
      <c r="L95" s="16"/>
      <c r="M95" s="32" t="str">
        <f>TEXT(Data[[#This Row],[Ngày giao]],"yyyy")</f>
        <v>2022</v>
      </c>
      <c r="N95" s="32" t="str">
        <f>IF(MONTH(Data[[#This Row],[Ngày giao]])&lt;4,"Qtr1", IF(MONTH(Data[[#This Row],[Ngày giao]])&lt;7,"Qtr2",IF(MONTH(Data[[#This Row],[Ngày giao]])&lt;10,"Qtr3","Qtr4")))</f>
        <v>Qtr1</v>
      </c>
      <c r="O95" s="32" t="str">
        <f>TEXT(Data[[#This Row],[Ngày giao]],"MMM")</f>
        <v>Jan</v>
      </c>
    </row>
    <row r="96" spans="1:15" ht="14.5" x14ac:dyDescent="0.35">
      <c r="A96" s="7">
        <v>4516876006</v>
      </c>
      <c r="B96" s="7">
        <v>4455906</v>
      </c>
      <c r="C96" s="32" t="s">
        <v>49</v>
      </c>
      <c r="D96" s="9">
        <v>24</v>
      </c>
      <c r="E96" s="3">
        <v>1065</v>
      </c>
      <c r="F96" s="3">
        <f>Data[[#This Row],[Unit Price]]*Data[[#This Row],[Ordered Qty]]</f>
        <v>25560</v>
      </c>
      <c r="G96" s="5">
        <v>44564</v>
      </c>
      <c r="H96" s="4">
        <v>44564</v>
      </c>
      <c r="I96" s="10">
        <v>0</v>
      </c>
      <c r="J96" s="32" t="str">
        <f>IF(Data[[#This Row],[Chênh lệch ngày]]&lt;-2,"ADVANCE", IF(Data[[#This Row],[Chênh lệch ngày]]&lt;4, "ON TIME", IF(Data[[#This Row],[REASON OF LATE]]="SUPPLIER","LATE BY SUPPLIER", "LATE")))</f>
        <v>ON TIME</v>
      </c>
      <c r="K96" s="12"/>
      <c r="L96" s="16"/>
      <c r="M96" s="32" t="str">
        <f>TEXT(Data[[#This Row],[Ngày giao]],"yyyy")</f>
        <v>2022</v>
      </c>
      <c r="N96" s="32" t="str">
        <f>IF(MONTH(Data[[#This Row],[Ngày giao]])&lt;4,"Qtr1", IF(MONTH(Data[[#This Row],[Ngày giao]])&lt;7,"Qtr2",IF(MONTH(Data[[#This Row],[Ngày giao]])&lt;10,"Qtr3","Qtr4")))</f>
        <v>Qtr1</v>
      </c>
      <c r="O96" s="32" t="str">
        <f>TEXT(Data[[#This Row],[Ngày giao]],"MMM")</f>
        <v>Jan</v>
      </c>
    </row>
    <row r="97" spans="1:15" ht="14.5" x14ac:dyDescent="0.35">
      <c r="A97" s="7">
        <v>4516558376</v>
      </c>
      <c r="B97" s="7">
        <v>4455906</v>
      </c>
      <c r="C97" s="32" t="s">
        <v>49</v>
      </c>
      <c r="D97" s="9">
        <v>156</v>
      </c>
      <c r="E97" s="3">
        <v>1271</v>
      </c>
      <c r="F97" s="3">
        <f>Data[[#This Row],[Unit Price]]*Data[[#This Row],[Ordered Qty]]</f>
        <v>198276</v>
      </c>
      <c r="G97" s="5">
        <v>44564</v>
      </c>
      <c r="H97" s="4">
        <v>44564</v>
      </c>
      <c r="I97" s="10">
        <v>0</v>
      </c>
      <c r="J97" s="32" t="str">
        <f>IF(Data[[#This Row],[Chênh lệch ngày]]&lt;-2,"ADVANCE", IF(Data[[#This Row],[Chênh lệch ngày]]&lt;4, "ON TIME", IF(Data[[#This Row],[REASON OF LATE]]="SUPPLIER","LATE BY SUPPLIER", "LATE")))</f>
        <v>ON TIME</v>
      </c>
      <c r="K97" s="12"/>
      <c r="L97" s="16"/>
      <c r="M97" s="32" t="str">
        <f>TEXT(Data[[#This Row],[Ngày giao]],"yyyy")</f>
        <v>2022</v>
      </c>
      <c r="N97" s="32" t="str">
        <f>IF(MONTH(Data[[#This Row],[Ngày giao]])&lt;4,"Qtr1", IF(MONTH(Data[[#This Row],[Ngày giao]])&lt;7,"Qtr2",IF(MONTH(Data[[#This Row],[Ngày giao]])&lt;10,"Qtr3","Qtr4")))</f>
        <v>Qtr1</v>
      </c>
      <c r="O97" s="32" t="str">
        <f>TEXT(Data[[#This Row],[Ngày giao]],"MMM")</f>
        <v>Jan</v>
      </c>
    </row>
    <row r="98" spans="1:15" ht="14.5" x14ac:dyDescent="0.35">
      <c r="A98" s="7">
        <v>4516552226</v>
      </c>
      <c r="B98" s="7">
        <v>4013305</v>
      </c>
      <c r="C98" s="32" t="s">
        <v>49</v>
      </c>
      <c r="D98" s="9">
        <v>276</v>
      </c>
      <c r="E98" s="3">
        <v>1181</v>
      </c>
      <c r="F98" s="3">
        <f>Data[[#This Row],[Unit Price]]*Data[[#This Row],[Ordered Qty]]</f>
        <v>325956</v>
      </c>
      <c r="G98" s="5">
        <v>44564</v>
      </c>
      <c r="H98" s="4">
        <v>44564</v>
      </c>
      <c r="I98" s="10">
        <v>0</v>
      </c>
      <c r="J98" s="32" t="str">
        <f>IF(Data[[#This Row],[Chênh lệch ngày]]&lt;-2,"ADVANCE", IF(Data[[#This Row],[Chênh lệch ngày]]&lt;4, "ON TIME", IF(Data[[#This Row],[REASON OF LATE]]="SUPPLIER","LATE BY SUPPLIER", "LATE")))</f>
        <v>ON TIME</v>
      </c>
      <c r="K98" s="12"/>
      <c r="L98" s="16"/>
      <c r="M98" s="32" t="str">
        <f>TEXT(Data[[#This Row],[Ngày giao]],"yyyy")</f>
        <v>2022</v>
      </c>
      <c r="N98" s="32" t="str">
        <f>IF(MONTH(Data[[#This Row],[Ngày giao]])&lt;4,"Qtr1", IF(MONTH(Data[[#This Row],[Ngày giao]])&lt;7,"Qtr2",IF(MONTH(Data[[#This Row],[Ngày giao]])&lt;10,"Qtr3","Qtr4")))</f>
        <v>Qtr1</v>
      </c>
      <c r="O98" s="32" t="str">
        <f>TEXT(Data[[#This Row],[Ngày giao]],"MMM")</f>
        <v>Jan</v>
      </c>
    </row>
    <row r="99" spans="1:15" ht="14.5" x14ac:dyDescent="0.35">
      <c r="A99" s="7">
        <v>4517137847</v>
      </c>
      <c r="B99" s="7">
        <v>4287388</v>
      </c>
      <c r="C99" s="32" t="s">
        <v>49</v>
      </c>
      <c r="D99" s="9">
        <v>96</v>
      </c>
      <c r="E99" s="3">
        <v>594</v>
      </c>
      <c r="F99" s="3">
        <f>Data[[#This Row],[Unit Price]]*Data[[#This Row],[Ordered Qty]]</f>
        <v>57024</v>
      </c>
      <c r="G99" s="5">
        <v>44564</v>
      </c>
      <c r="H99" s="4">
        <v>44564</v>
      </c>
      <c r="I99" s="10">
        <v>0</v>
      </c>
      <c r="J99" s="32" t="str">
        <f>IF(Data[[#This Row],[Chênh lệch ngày]]&lt;-2,"ADVANCE", IF(Data[[#This Row],[Chênh lệch ngày]]&lt;4, "ON TIME", IF(Data[[#This Row],[REASON OF LATE]]="SUPPLIER","LATE BY SUPPLIER", "LATE")))</f>
        <v>ON TIME</v>
      </c>
      <c r="K99" s="12"/>
      <c r="L99" s="16"/>
      <c r="M99" s="32" t="str">
        <f>TEXT(Data[[#This Row],[Ngày giao]],"yyyy")</f>
        <v>2022</v>
      </c>
      <c r="N99" s="32" t="str">
        <f>IF(MONTH(Data[[#This Row],[Ngày giao]])&lt;4,"Qtr1", IF(MONTH(Data[[#This Row],[Ngày giao]])&lt;7,"Qtr2",IF(MONTH(Data[[#This Row],[Ngày giao]])&lt;10,"Qtr3","Qtr4")))</f>
        <v>Qtr1</v>
      </c>
      <c r="O99" s="32" t="str">
        <f>TEXT(Data[[#This Row],[Ngày giao]],"MMM")</f>
        <v>Jan</v>
      </c>
    </row>
    <row r="100" spans="1:15" ht="14.5" x14ac:dyDescent="0.35">
      <c r="A100" s="7">
        <v>4516110421</v>
      </c>
      <c r="B100" s="7">
        <v>2044651</v>
      </c>
      <c r="C100" s="32" t="s">
        <v>49</v>
      </c>
      <c r="D100" s="9">
        <v>108000</v>
      </c>
      <c r="E100" s="3">
        <v>1154</v>
      </c>
      <c r="F100" s="3">
        <f>Data[[#This Row],[Unit Price]]*Data[[#This Row],[Ordered Qty]]</f>
        <v>124632000</v>
      </c>
      <c r="G100" s="5">
        <v>44564</v>
      </c>
      <c r="H100" s="4">
        <v>44564</v>
      </c>
      <c r="I100" s="10">
        <v>0</v>
      </c>
      <c r="J100" s="32" t="str">
        <f>IF(Data[[#This Row],[Chênh lệch ngày]]&lt;-2,"ADVANCE", IF(Data[[#This Row],[Chênh lệch ngày]]&lt;4, "ON TIME", IF(Data[[#This Row],[REASON OF LATE]]="SUPPLIER","LATE BY SUPPLIER", "LATE")))</f>
        <v>ON TIME</v>
      </c>
      <c r="K100" s="12"/>
      <c r="L100" s="16"/>
      <c r="M100" s="32" t="str">
        <f>TEXT(Data[[#This Row],[Ngày giao]],"yyyy")</f>
        <v>2022</v>
      </c>
      <c r="N100" s="32" t="str">
        <f>IF(MONTH(Data[[#This Row],[Ngày giao]])&lt;4,"Qtr1", IF(MONTH(Data[[#This Row],[Ngày giao]])&lt;7,"Qtr2",IF(MONTH(Data[[#This Row],[Ngày giao]])&lt;10,"Qtr3","Qtr4")))</f>
        <v>Qtr1</v>
      </c>
      <c r="O100" s="32" t="str">
        <f>TEXT(Data[[#This Row],[Ngày giao]],"MMM")</f>
        <v>Jan</v>
      </c>
    </row>
    <row r="101" spans="1:15" ht="14.5" x14ac:dyDescent="0.35">
      <c r="A101" s="7">
        <v>4517312078</v>
      </c>
      <c r="B101" s="7">
        <v>2162035</v>
      </c>
      <c r="C101" s="32" t="s">
        <v>49</v>
      </c>
      <c r="D101" s="9">
        <v>240</v>
      </c>
      <c r="E101" s="3">
        <v>1339</v>
      </c>
      <c r="F101" s="3">
        <f>Data[[#This Row],[Unit Price]]*Data[[#This Row],[Ordered Qty]]</f>
        <v>321360</v>
      </c>
      <c r="G101" s="5">
        <v>44564</v>
      </c>
      <c r="H101" s="4">
        <v>44564</v>
      </c>
      <c r="I101" s="10">
        <v>0</v>
      </c>
      <c r="J101" s="32" t="str">
        <f>IF(Data[[#This Row],[Chênh lệch ngày]]&lt;-2,"ADVANCE", IF(Data[[#This Row],[Chênh lệch ngày]]&lt;4, "ON TIME", IF(Data[[#This Row],[REASON OF LATE]]="SUPPLIER","LATE BY SUPPLIER", "LATE")))</f>
        <v>ON TIME</v>
      </c>
      <c r="K101" s="12"/>
      <c r="L101" s="16"/>
      <c r="M101" s="32" t="str">
        <f>TEXT(Data[[#This Row],[Ngày giao]],"yyyy")</f>
        <v>2022</v>
      </c>
      <c r="N101" s="32" t="str">
        <f>IF(MONTH(Data[[#This Row],[Ngày giao]])&lt;4,"Qtr1", IF(MONTH(Data[[#This Row],[Ngày giao]])&lt;7,"Qtr2",IF(MONTH(Data[[#This Row],[Ngày giao]])&lt;10,"Qtr3","Qtr4")))</f>
        <v>Qtr1</v>
      </c>
      <c r="O101" s="32" t="str">
        <f>TEXT(Data[[#This Row],[Ngày giao]],"MMM")</f>
        <v>Jan</v>
      </c>
    </row>
    <row r="102" spans="1:15" ht="13" x14ac:dyDescent="0.3">
      <c r="A102" s="1">
        <v>4516428222</v>
      </c>
      <c r="B102" s="1">
        <v>2903183</v>
      </c>
      <c r="C102" s="32" t="s">
        <v>49</v>
      </c>
      <c r="D102" s="3">
        <v>740</v>
      </c>
      <c r="E102" s="3">
        <v>1076</v>
      </c>
      <c r="F102" s="3">
        <f>Data[[#This Row],[Unit Price]]*Data[[#This Row],[Ordered Qty]]</f>
        <v>796240</v>
      </c>
      <c r="G102" s="5">
        <v>44564</v>
      </c>
      <c r="H102" s="4">
        <v>44565</v>
      </c>
      <c r="I102" s="6">
        <f t="shared" ref="I102:I111" si="2">G102-H102</f>
        <v>-1</v>
      </c>
      <c r="J102" s="32" t="str">
        <f>IF(Data[[#This Row],[Chênh lệch ngày]]&lt;-2,"ADVANCE", IF(Data[[#This Row],[Chênh lệch ngày]]&lt;4, "ON TIME", IF(Data[[#This Row],[REASON OF LATE]]="SUPPLIER","LATE BY SUPPLIER", "LATE")))</f>
        <v>ON TIME</v>
      </c>
      <c r="K102" s="2"/>
      <c r="L102" s="32"/>
      <c r="M102" s="32" t="str">
        <f>TEXT(Data[[#This Row],[Ngày giao]],"yyyy")</f>
        <v>2022</v>
      </c>
      <c r="N102" s="32" t="str">
        <f>IF(MONTH(Data[[#This Row],[Ngày giao]])&lt;4,"Qtr1", IF(MONTH(Data[[#This Row],[Ngày giao]])&lt;7,"Qtr2",IF(MONTH(Data[[#This Row],[Ngày giao]])&lt;10,"Qtr3","Qtr4")))</f>
        <v>Qtr1</v>
      </c>
      <c r="O102" s="32" t="str">
        <f>TEXT(Data[[#This Row],[Ngày giao]],"MMM")</f>
        <v>Jan</v>
      </c>
    </row>
    <row r="103" spans="1:15" ht="13" x14ac:dyDescent="0.3">
      <c r="A103" s="1">
        <v>4516443540</v>
      </c>
      <c r="B103" s="1">
        <v>4228041</v>
      </c>
      <c r="C103" s="32" t="s">
        <v>49</v>
      </c>
      <c r="D103" s="3">
        <v>1260</v>
      </c>
      <c r="E103" s="3">
        <v>1194</v>
      </c>
      <c r="F103" s="3">
        <f>Data[[#This Row],[Unit Price]]*Data[[#This Row],[Ordered Qty]]</f>
        <v>1504440</v>
      </c>
      <c r="G103" s="5">
        <v>44564</v>
      </c>
      <c r="H103" s="4">
        <v>44565</v>
      </c>
      <c r="I103" s="6">
        <f t="shared" si="2"/>
        <v>-1</v>
      </c>
      <c r="J103" s="32" t="str">
        <f>IF(Data[[#This Row],[Chênh lệch ngày]]&lt;-2,"ADVANCE", IF(Data[[#This Row],[Chênh lệch ngày]]&lt;4, "ON TIME", IF(Data[[#This Row],[REASON OF LATE]]="SUPPLIER","LATE BY SUPPLIER", "LATE")))</f>
        <v>ON TIME</v>
      </c>
      <c r="K103" s="2"/>
      <c r="L103" s="32"/>
      <c r="M103" s="32" t="str">
        <f>TEXT(Data[[#This Row],[Ngày giao]],"yyyy")</f>
        <v>2022</v>
      </c>
      <c r="N103" s="32" t="str">
        <f>IF(MONTH(Data[[#This Row],[Ngày giao]])&lt;4,"Qtr1", IF(MONTH(Data[[#This Row],[Ngày giao]])&lt;7,"Qtr2",IF(MONTH(Data[[#This Row],[Ngày giao]])&lt;10,"Qtr3","Qtr4")))</f>
        <v>Qtr1</v>
      </c>
      <c r="O103" s="32" t="str">
        <f>TEXT(Data[[#This Row],[Ngày giao]],"MMM")</f>
        <v>Jan</v>
      </c>
    </row>
    <row r="104" spans="1:15" ht="13" x14ac:dyDescent="0.3">
      <c r="A104" s="1">
        <v>4516467075</v>
      </c>
      <c r="B104" s="1">
        <v>2899944</v>
      </c>
      <c r="C104" s="32" t="s">
        <v>49</v>
      </c>
      <c r="D104" s="3">
        <v>960</v>
      </c>
      <c r="E104" s="3">
        <v>909</v>
      </c>
      <c r="F104" s="3">
        <f>Data[[#This Row],[Unit Price]]*Data[[#This Row],[Ordered Qty]]</f>
        <v>872640</v>
      </c>
      <c r="G104" s="5">
        <v>44564</v>
      </c>
      <c r="H104" s="4">
        <v>44565</v>
      </c>
      <c r="I104" s="6">
        <f t="shared" si="2"/>
        <v>-1</v>
      </c>
      <c r="J104" s="32" t="str">
        <f>IF(Data[[#This Row],[Chênh lệch ngày]]&lt;-2,"ADVANCE", IF(Data[[#This Row],[Chênh lệch ngày]]&lt;4, "ON TIME", IF(Data[[#This Row],[REASON OF LATE]]="SUPPLIER","LATE BY SUPPLIER", "LATE")))</f>
        <v>ON TIME</v>
      </c>
      <c r="K104" s="2"/>
      <c r="L104" s="32"/>
      <c r="M104" s="32" t="str">
        <f>TEXT(Data[[#This Row],[Ngày giao]],"yyyy")</f>
        <v>2022</v>
      </c>
      <c r="N104" s="32" t="str">
        <f>IF(MONTH(Data[[#This Row],[Ngày giao]])&lt;4,"Qtr1", IF(MONTH(Data[[#This Row],[Ngày giao]])&lt;7,"Qtr2",IF(MONTH(Data[[#This Row],[Ngày giao]])&lt;10,"Qtr3","Qtr4")))</f>
        <v>Qtr1</v>
      </c>
      <c r="O104" s="32" t="str">
        <f>TEXT(Data[[#This Row],[Ngày giao]],"MMM")</f>
        <v>Jan</v>
      </c>
    </row>
    <row r="105" spans="1:15" ht="13" x14ac:dyDescent="0.3">
      <c r="A105" s="1">
        <v>4516574064</v>
      </c>
      <c r="B105" s="1">
        <v>4228041</v>
      </c>
      <c r="C105" s="32" t="s">
        <v>49</v>
      </c>
      <c r="D105" s="3">
        <v>360</v>
      </c>
      <c r="E105" s="3">
        <v>1240</v>
      </c>
      <c r="F105" s="3">
        <f>Data[[#This Row],[Unit Price]]*Data[[#This Row],[Ordered Qty]]</f>
        <v>446400</v>
      </c>
      <c r="G105" s="5">
        <v>44564</v>
      </c>
      <c r="H105" s="4">
        <v>44565</v>
      </c>
      <c r="I105" s="6">
        <f t="shared" si="2"/>
        <v>-1</v>
      </c>
      <c r="J105" s="32" t="str">
        <f>IF(Data[[#This Row],[Chênh lệch ngày]]&lt;-2,"ADVANCE", IF(Data[[#This Row],[Chênh lệch ngày]]&lt;4, "ON TIME", IF(Data[[#This Row],[REASON OF LATE]]="SUPPLIER","LATE BY SUPPLIER", "LATE")))</f>
        <v>ON TIME</v>
      </c>
      <c r="K105" s="2"/>
      <c r="L105" s="32"/>
      <c r="M105" s="32" t="str">
        <f>TEXT(Data[[#This Row],[Ngày giao]],"yyyy")</f>
        <v>2022</v>
      </c>
      <c r="N105" s="32" t="str">
        <f>IF(MONTH(Data[[#This Row],[Ngày giao]])&lt;4,"Qtr1", IF(MONTH(Data[[#This Row],[Ngày giao]])&lt;7,"Qtr2",IF(MONTH(Data[[#This Row],[Ngày giao]])&lt;10,"Qtr3","Qtr4")))</f>
        <v>Qtr1</v>
      </c>
      <c r="O105" s="32" t="str">
        <f>TEXT(Data[[#This Row],[Ngày giao]],"MMM")</f>
        <v>Jan</v>
      </c>
    </row>
    <row r="106" spans="1:15" ht="13" x14ac:dyDescent="0.3">
      <c r="A106" s="1">
        <v>4516749040</v>
      </c>
      <c r="B106" s="1">
        <v>2903183</v>
      </c>
      <c r="C106" s="32" t="s">
        <v>49</v>
      </c>
      <c r="D106" s="3">
        <v>20</v>
      </c>
      <c r="E106" s="3">
        <v>634</v>
      </c>
      <c r="F106" s="3">
        <f>Data[[#This Row],[Unit Price]]*Data[[#This Row],[Ordered Qty]]</f>
        <v>12680</v>
      </c>
      <c r="G106" s="5">
        <v>44564</v>
      </c>
      <c r="H106" s="4">
        <v>44565</v>
      </c>
      <c r="I106" s="6">
        <f t="shared" si="2"/>
        <v>-1</v>
      </c>
      <c r="J106" s="32" t="str">
        <f>IF(Data[[#This Row],[Chênh lệch ngày]]&lt;-2,"ADVANCE", IF(Data[[#This Row],[Chênh lệch ngày]]&lt;4, "ON TIME", IF(Data[[#This Row],[REASON OF LATE]]="SUPPLIER","LATE BY SUPPLIER", "LATE")))</f>
        <v>ON TIME</v>
      </c>
      <c r="K106" s="2"/>
      <c r="L106" s="32"/>
      <c r="M106" s="32" t="str">
        <f>TEXT(Data[[#This Row],[Ngày giao]],"yyyy")</f>
        <v>2022</v>
      </c>
      <c r="N106" s="32" t="str">
        <f>IF(MONTH(Data[[#This Row],[Ngày giao]])&lt;4,"Qtr1", IF(MONTH(Data[[#This Row],[Ngày giao]])&lt;7,"Qtr2",IF(MONTH(Data[[#This Row],[Ngày giao]])&lt;10,"Qtr3","Qtr4")))</f>
        <v>Qtr1</v>
      </c>
      <c r="O106" s="32" t="str">
        <f>TEXT(Data[[#This Row],[Ngày giao]],"MMM")</f>
        <v>Jan</v>
      </c>
    </row>
    <row r="107" spans="1:15" ht="13" x14ac:dyDescent="0.3">
      <c r="A107" s="1">
        <v>4517394159</v>
      </c>
      <c r="B107" s="1">
        <v>2899475</v>
      </c>
      <c r="C107" s="32" t="s">
        <v>49</v>
      </c>
      <c r="D107" s="3">
        <v>200</v>
      </c>
      <c r="E107" s="3">
        <v>576</v>
      </c>
      <c r="F107" s="3">
        <f>Data[[#This Row],[Unit Price]]*Data[[#This Row],[Ordered Qty]]</f>
        <v>115200</v>
      </c>
      <c r="G107" s="5">
        <v>44564</v>
      </c>
      <c r="H107" s="4">
        <v>44565</v>
      </c>
      <c r="I107" s="6">
        <f t="shared" si="2"/>
        <v>-1</v>
      </c>
      <c r="J107" s="32" t="str">
        <f>IF(Data[[#This Row],[Chênh lệch ngày]]&lt;-2,"ADVANCE", IF(Data[[#This Row],[Chênh lệch ngày]]&lt;4, "ON TIME", IF(Data[[#This Row],[REASON OF LATE]]="SUPPLIER","LATE BY SUPPLIER", "LATE")))</f>
        <v>ON TIME</v>
      </c>
      <c r="K107" s="2"/>
      <c r="L107" s="32"/>
      <c r="M107" s="32" t="str">
        <f>TEXT(Data[[#This Row],[Ngày giao]],"yyyy")</f>
        <v>2022</v>
      </c>
      <c r="N107" s="32" t="str">
        <f>IF(MONTH(Data[[#This Row],[Ngày giao]])&lt;4,"Qtr1", IF(MONTH(Data[[#This Row],[Ngày giao]])&lt;7,"Qtr2",IF(MONTH(Data[[#This Row],[Ngày giao]])&lt;10,"Qtr3","Qtr4")))</f>
        <v>Qtr1</v>
      </c>
      <c r="O107" s="32" t="str">
        <f>TEXT(Data[[#This Row],[Ngày giao]],"MMM")</f>
        <v>Jan</v>
      </c>
    </row>
    <row r="108" spans="1:15" ht="13" x14ac:dyDescent="0.3">
      <c r="A108" s="1">
        <v>4516737164</v>
      </c>
      <c r="B108" s="1">
        <v>4196590</v>
      </c>
      <c r="C108" s="2" t="s">
        <v>69</v>
      </c>
      <c r="D108" s="3">
        <v>1800</v>
      </c>
      <c r="E108" s="3">
        <v>492</v>
      </c>
      <c r="F108" s="3">
        <f>Data[[#This Row],[Unit Price]]*Data[[#This Row],[Ordered Qty]]</f>
        <v>885600</v>
      </c>
      <c r="G108" s="5">
        <v>44564</v>
      </c>
      <c r="H108" s="4">
        <v>44565</v>
      </c>
      <c r="I108" s="6">
        <f t="shared" si="2"/>
        <v>-1</v>
      </c>
      <c r="J108" s="32" t="str">
        <f>IF(Data[[#This Row],[Chênh lệch ngày]]&lt;-2,"ADVANCE", IF(Data[[#This Row],[Chênh lệch ngày]]&lt;4, "ON TIME", IF(Data[[#This Row],[REASON OF LATE]]="SUPPLIER","LATE BY SUPPLIER", "LATE")))</f>
        <v>ON TIME</v>
      </c>
      <c r="K108" s="2"/>
      <c r="L108" s="32"/>
      <c r="M108" s="32" t="str">
        <f>TEXT(Data[[#This Row],[Ngày giao]],"yyyy")</f>
        <v>2022</v>
      </c>
      <c r="N108" s="32" t="str">
        <f>IF(MONTH(Data[[#This Row],[Ngày giao]])&lt;4,"Qtr1", IF(MONTH(Data[[#This Row],[Ngày giao]])&lt;7,"Qtr2",IF(MONTH(Data[[#This Row],[Ngày giao]])&lt;10,"Qtr3","Qtr4")))</f>
        <v>Qtr1</v>
      </c>
      <c r="O108" s="32" t="str">
        <f>TEXT(Data[[#This Row],[Ngày giao]],"MMM")</f>
        <v>Jan</v>
      </c>
    </row>
    <row r="109" spans="1:15" ht="13" x14ac:dyDescent="0.3">
      <c r="A109" s="1">
        <v>4517385685</v>
      </c>
      <c r="B109" s="1">
        <v>2461389</v>
      </c>
      <c r="C109" s="32" t="s">
        <v>49</v>
      </c>
      <c r="D109" s="3">
        <v>400</v>
      </c>
      <c r="E109" s="3">
        <v>978</v>
      </c>
      <c r="F109" s="3">
        <f>Data[[#This Row],[Unit Price]]*Data[[#This Row],[Ordered Qty]]</f>
        <v>391200</v>
      </c>
      <c r="G109" s="5">
        <v>44564</v>
      </c>
      <c r="H109" s="4">
        <v>44565</v>
      </c>
      <c r="I109" s="6">
        <f t="shared" si="2"/>
        <v>-1</v>
      </c>
      <c r="J109" s="32" t="str">
        <f>IF(Data[[#This Row],[Chênh lệch ngày]]&lt;-2,"ADVANCE", IF(Data[[#This Row],[Chênh lệch ngày]]&lt;4, "ON TIME", IF(Data[[#This Row],[REASON OF LATE]]="SUPPLIER","LATE BY SUPPLIER", "LATE")))</f>
        <v>ON TIME</v>
      </c>
      <c r="K109" s="2"/>
      <c r="L109" s="32"/>
      <c r="M109" s="32" t="str">
        <f>TEXT(Data[[#This Row],[Ngày giao]],"yyyy")</f>
        <v>2022</v>
      </c>
      <c r="N109" s="32" t="str">
        <f>IF(MONTH(Data[[#This Row],[Ngày giao]])&lt;4,"Qtr1", IF(MONTH(Data[[#This Row],[Ngày giao]])&lt;7,"Qtr2",IF(MONTH(Data[[#This Row],[Ngày giao]])&lt;10,"Qtr3","Qtr4")))</f>
        <v>Qtr1</v>
      </c>
      <c r="O109" s="32" t="str">
        <f>TEXT(Data[[#This Row],[Ngày giao]],"MMM")</f>
        <v>Jan</v>
      </c>
    </row>
    <row r="110" spans="1:15" ht="13" x14ac:dyDescent="0.3">
      <c r="A110" s="1">
        <v>4516572279</v>
      </c>
      <c r="B110" s="1">
        <v>2467687</v>
      </c>
      <c r="C110" s="32" t="s">
        <v>49</v>
      </c>
      <c r="D110" s="3">
        <v>420</v>
      </c>
      <c r="E110" s="3">
        <v>1089</v>
      </c>
      <c r="F110" s="3">
        <f>Data[[#This Row],[Unit Price]]*Data[[#This Row],[Ordered Qty]]</f>
        <v>457380</v>
      </c>
      <c r="G110" s="5">
        <v>44564</v>
      </c>
      <c r="H110" s="4">
        <v>44565</v>
      </c>
      <c r="I110" s="6">
        <f t="shared" si="2"/>
        <v>-1</v>
      </c>
      <c r="J110" s="32" t="str">
        <f>IF(Data[[#This Row],[Chênh lệch ngày]]&lt;-2,"ADVANCE", IF(Data[[#This Row],[Chênh lệch ngày]]&lt;4, "ON TIME", IF(Data[[#This Row],[REASON OF LATE]]="SUPPLIER","LATE BY SUPPLIER", "LATE")))</f>
        <v>ON TIME</v>
      </c>
      <c r="K110" s="2"/>
      <c r="L110" s="32"/>
      <c r="M110" s="32" t="str">
        <f>TEXT(Data[[#This Row],[Ngày giao]],"yyyy")</f>
        <v>2022</v>
      </c>
      <c r="N110" s="32" t="str">
        <f>IF(MONTH(Data[[#This Row],[Ngày giao]])&lt;4,"Qtr1", IF(MONTH(Data[[#This Row],[Ngày giao]])&lt;7,"Qtr2",IF(MONTH(Data[[#This Row],[Ngày giao]])&lt;10,"Qtr3","Qtr4")))</f>
        <v>Qtr1</v>
      </c>
      <c r="O110" s="32" t="str">
        <f>TEXT(Data[[#This Row],[Ngày giao]],"MMM")</f>
        <v>Jan</v>
      </c>
    </row>
    <row r="111" spans="1:15" ht="13" x14ac:dyDescent="0.3">
      <c r="A111" s="1">
        <v>4516451048</v>
      </c>
      <c r="B111" s="1">
        <v>4327058</v>
      </c>
      <c r="C111" s="2" t="s">
        <v>69</v>
      </c>
      <c r="D111" s="3">
        <v>82</v>
      </c>
      <c r="E111" s="3">
        <v>1142</v>
      </c>
      <c r="F111" s="3">
        <f>Data[[#This Row],[Unit Price]]*Data[[#This Row],[Ordered Qty]]</f>
        <v>93644</v>
      </c>
      <c r="G111" s="5">
        <v>44718</v>
      </c>
      <c r="H111" s="4">
        <v>44565</v>
      </c>
      <c r="I111" s="6">
        <f t="shared" si="2"/>
        <v>153</v>
      </c>
      <c r="J111" s="32" t="str">
        <f>IF(Data[[#This Row],[Chênh lệch ngày]]&lt;-2,"ADVANCE", IF(Data[[#This Row],[Chênh lệch ngày]]&lt;4, "ON TIME", IF(Data[[#This Row],[REASON OF LATE]]="SUPPLIER","LATE BY SUPPLIER", "LATE")))</f>
        <v>LATE</v>
      </c>
      <c r="K111" s="32" t="s">
        <v>6</v>
      </c>
      <c r="L111" s="32"/>
      <c r="M111" s="32" t="str">
        <f>TEXT(Data[[#This Row],[Ngày giao]],"yyyy")</f>
        <v>2022</v>
      </c>
      <c r="N111" s="32" t="str">
        <f>IF(MONTH(Data[[#This Row],[Ngày giao]])&lt;4,"Qtr1", IF(MONTH(Data[[#This Row],[Ngày giao]])&lt;7,"Qtr2",IF(MONTH(Data[[#This Row],[Ngày giao]])&lt;10,"Qtr3","Qtr4")))</f>
        <v>Qtr2</v>
      </c>
      <c r="O111" s="32" t="str">
        <f>TEXT(Data[[#This Row],[Ngày giao]],"MMM")</f>
        <v>Jun</v>
      </c>
    </row>
    <row r="112" spans="1:15" ht="14.5" x14ac:dyDescent="0.35">
      <c r="A112" s="7">
        <v>4517367489</v>
      </c>
      <c r="B112" s="7">
        <v>4013297</v>
      </c>
      <c r="C112" s="32" t="s">
        <v>49</v>
      </c>
      <c r="D112" s="9">
        <v>4005</v>
      </c>
      <c r="E112" s="3">
        <v>943</v>
      </c>
      <c r="F112" s="3">
        <f>Data[[#This Row],[Unit Price]]*Data[[#This Row],[Ordered Qty]]</f>
        <v>3776715</v>
      </c>
      <c r="G112" s="5">
        <v>44600</v>
      </c>
      <c r="H112" s="4">
        <v>44565</v>
      </c>
      <c r="I112" s="10">
        <v>35</v>
      </c>
      <c r="J112" s="32" t="str">
        <f>IF(Data[[#This Row],[Chênh lệch ngày]]&lt;-2,"ADVANCE", IF(Data[[#This Row],[Chênh lệch ngày]]&lt;4, "ON TIME", IF(Data[[#This Row],[REASON OF LATE]]="SUPPLIER","LATE BY SUPPLIER", "LATE")))</f>
        <v>LATE</v>
      </c>
      <c r="K112" s="32" t="s">
        <v>6</v>
      </c>
      <c r="L112" s="16"/>
      <c r="M112" s="32" t="str">
        <f>TEXT(Data[[#This Row],[Ngày giao]],"yyyy")</f>
        <v>2022</v>
      </c>
      <c r="N112" s="32" t="str">
        <f>IF(MONTH(Data[[#This Row],[Ngày giao]])&lt;4,"Qtr1", IF(MONTH(Data[[#This Row],[Ngày giao]])&lt;7,"Qtr2",IF(MONTH(Data[[#This Row],[Ngày giao]])&lt;10,"Qtr3","Qtr4")))</f>
        <v>Qtr1</v>
      </c>
      <c r="O112" s="32" t="str">
        <f>TEXT(Data[[#This Row],[Ngày giao]],"MMM")</f>
        <v>Feb</v>
      </c>
    </row>
    <row r="113" spans="1:15" ht="14.5" x14ac:dyDescent="0.35">
      <c r="A113" s="7">
        <v>4517119609</v>
      </c>
      <c r="B113" s="7">
        <v>4013305</v>
      </c>
      <c r="C113" s="32" t="s">
        <v>49</v>
      </c>
      <c r="D113" s="9">
        <v>300</v>
      </c>
      <c r="E113" s="3">
        <v>1087</v>
      </c>
      <c r="F113" s="3">
        <f>Data[[#This Row],[Unit Price]]*Data[[#This Row],[Ordered Qty]]</f>
        <v>326100</v>
      </c>
      <c r="G113" s="5">
        <v>44567</v>
      </c>
      <c r="H113" s="4">
        <v>44565</v>
      </c>
      <c r="I113" s="10">
        <v>2</v>
      </c>
      <c r="J113" s="32" t="str">
        <f>IF(Data[[#This Row],[Chênh lệch ngày]]&lt;-2,"ADVANCE", IF(Data[[#This Row],[Chênh lệch ngày]]&lt;4, "ON TIME", IF(Data[[#This Row],[REASON OF LATE]]="SUPPLIER","LATE BY SUPPLIER", "LATE")))</f>
        <v>ON TIME</v>
      </c>
      <c r="K113" s="12"/>
      <c r="L113" s="16"/>
      <c r="M113" s="32" t="str">
        <f>TEXT(Data[[#This Row],[Ngày giao]],"yyyy")</f>
        <v>2022</v>
      </c>
      <c r="N113" s="32" t="str">
        <f>IF(MONTH(Data[[#This Row],[Ngày giao]])&lt;4,"Qtr1", IF(MONTH(Data[[#This Row],[Ngày giao]])&lt;7,"Qtr2",IF(MONTH(Data[[#This Row],[Ngày giao]])&lt;10,"Qtr3","Qtr4")))</f>
        <v>Qtr1</v>
      </c>
      <c r="O113" s="32" t="str">
        <f>TEXT(Data[[#This Row],[Ngày giao]],"MMM")</f>
        <v>Jan</v>
      </c>
    </row>
    <row r="114" spans="1:15" ht="14.5" x14ac:dyDescent="0.35">
      <c r="A114" s="7">
        <v>4516955979</v>
      </c>
      <c r="B114" s="7">
        <v>4333114</v>
      </c>
      <c r="C114" s="32" t="s">
        <v>49</v>
      </c>
      <c r="D114" s="9">
        <v>735</v>
      </c>
      <c r="E114" s="3">
        <v>347</v>
      </c>
      <c r="F114" s="3">
        <f>Data[[#This Row],[Unit Price]]*Data[[#This Row],[Ordered Qty]]</f>
        <v>255045</v>
      </c>
      <c r="G114" s="5">
        <v>44564</v>
      </c>
      <c r="H114" s="4">
        <v>44565</v>
      </c>
      <c r="I114" s="10">
        <v>-1</v>
      </c>
      <c r="J114" s="32" t="str">
        <f>IF(Data[[#This Row],[Chênh lệch ngày]]&lt;-2,"ADVANCE", IF(Data[[#This Row],[Chênh lệch ngày]]&lt;4, "ON TIME", IF(Data[[#This Row],[REASON OF LATE]]="SUPPLIER","LATE BY SUPPLIER", "LATE")))</f>
        <v>ON TIME</v>
      </c>
      <c r="K114" s="12"/>
      <c r="L114" s="16"/>
      <c r="M114" s="32" t="str">
        <f>TEXT(Data[[#This Row],[Ngày giao]],"yyyy")</f>
        <v>2022</v>
      </c>
      <c r="N114" s="32" t="str">
        <f>IF(MONTH(Data[[#This Row],[Ngày giao]])&lt;4,"Qtr1", IF(MONTH(Data[[#This Row],[Ngày giao]])&lt;7,"Qtr2",IF(MONTH(Data[[#This Row],[Ngày giao]])&lt;10,"Qtr3","Qtr4")))</f>
        <v>Qtr1</v>
      </c>
      <c r="O114" s="32" t="str">
        <f>TEXT(Data[[#This Row],[Ngày giao]],"MMM")</f>
        <v>Jan</v>
      </c>
    </row>
    <row r="115" spans="1:15" ht="14.5" x14ac:dyDescent="0.35">
      <c r="A115" s="7">
        <v>4516653866</v>
      </c>
      <c r="B115" s="7">
        <v>4455281</v>
      </c>
      <c r="C115" s="32" t="s">
        <v>49</v>
      </c>
      <c r="D115" s="9">
        <v>1800</v>
      </c>
      <c r="E115" s="3">
        <v>1117</v>
      </c>
      <c r="F115" s="3">
        <f>Data[[#This Row],[Unit Price]]*Data[[#This Row],[Ordered Qty]]</f>
        <v>2010600</v>
      </c>
      <c r="G115" s="14">
        <v>44564</v>
      </c>
      <c r="H115" s="15">
        <v>44565</v>
      </c>
      <c r="I115" s="10">
        <v>-1</v>
      </c>
      <c r="J115" s="32" t="str">
        <f>IF(Data[[#This Row],[Chênh lệch ngày]]&lt;-2,"ADVANCE", IF(Data[[#This Row],[Chênh lệch ngày]]&lt;4, "ON TIME", IF(Data[[#This Row],[REASON OF LATE]]="SUPPLIER","LATE BY SUPPLIER", "LATE")))</f>
        <v>ON TIME</v>
      </c>
      <c r="K115" s="12"/>
      <c r="L115" s="16"/>
      <c r="M115" s="32" t="str">
        <f>TEXT(Data[[#This Row],[Ngày giao]],"yyyy")</f>
        <v>2022</v>
      </c>
      <c r="N115" s="32" t="str">
        <f>IF(MONTH(Data[[#This Row],[Ngày giao]])&lt;4,"Qtr1", IF(MONTH(Data[[#This Row],[Ngày giao]])&lt;7,"Qtr2",IF(MONTH(Data[[#This Row],[Ngày giao]])&lt;10,"Qtr3","Qtr4")))</f>
        <v>Qtr1</v>
      </c>
      <c r="O115" s="32" t="str">
        <f>TEXT(Data[[#This Row],[Ngày giao]],"MMM")</f>
        <v>Jan</v>
      </c>
    </row>
    <row r="116" spans="1:15" ht="14.5" x14ac:dyDescent="0.35">
      <c r="A116" s="7">
        <v>4516997585</v>
      </c>
      <c r="B116" s="7">
        <v>2765851</v>
      </c>
      <c r="C116" s="32" t="s">
        <v>49</v>
      </c>
      <c r="D116" s="9">
        <v>1328</v>
      </c>
      <c r="E116" s="3">
        <v>486</v>
      </c>
      <c r="F116" s="3">
        <f>Data[[#This Row],[Unit Price]]*Data[[#This Row],[Ordered Qty]]</f>
        <v>645408</v>
      </c>
      <c r="G116" s="5">
        <v>44564</v>
      </c>
      <c r="H116" s="4">
        <v>44565</v>
      </c>
      <c r="I116" s="10">
        <v>-1</v>
      </c>
      <c r="J116" s="32" t="str">
        <f>IF(Data[[#This Row],[Chênh lệch ngày]]&lt;-2,"ADVANCE", IF(Data[[#This Row],[Chênh lệch ngày]]&lt;4, "ON TIME", IF(Data[[#This Row],[REASON OF LATE]]="SUPPLIER","LATE BY SUPPLIER", "LATE")))</f>
        <v>ON TIME</v>
      </c>
      <c r="K116" s="12"/>
      <c r="L116" s="16"/>
      <c r="M116" s="32" t="str">
        <f>TEXT(Data[[#This Row],[Ngày giao]],"yyyy")</f>
        <v>2022</v>
      </c>
      <c r="N116" s="32" t="str">
        <f>IF(MONTH(Data[[#This Row],[Ngày giao]])&lt;4,"Qtr1", IF(MONTH(Data[[#This Row],[Ngày giao]])&lt;7,"Qtr2",IF(MONTH(Data[[#This Row],[Ngày giao]])&lt;10,"Qtr3","Qtr4")))</f>
        <v>Qtr1</v>
      </c>
      <c r="O116" s="32" t="str">
        <f>TEXT(Data[[#This Row],[Ngày giao]],"MMM")</f>
        <v>Jan</v>
      </c>
    </row>
    <row r="117" spans="1:15" ht="14.5" x14ac:dyDescent="0.35">
      <c r="A117" s="7">
        <v>4516692539</v>
      </c>
      <c r="B117" s="7">
        <v>4013297</v>
      </c>
      <c r="C117" s="32" t="s">
        <v>49</v>
      </c>
      <c r="D117" s="9">
        <v>150</v>
      </c>
      <c r="E117" s="3">
        <v>1197</v>
      </c>
      <c r="F117" s="3">
        <f>Data[[#This Row],[Unit Price]]*Data[[#This Row],[Ordered Qty]]</f>
        <v>179550</v>
      </c>
      <c r="G117" s="5">
        <v>44578</v>
      </c>
      <c r="H117" s="4">
        <v>44565</v>
      </c>
      <c r="I117" s="10">
        <v>13</v>
      </c>
      <c r="J117" s="32" t="str">
        <f>IF(Data[[#This Row],[Chênh lệch ngày]]&lt;-2,"ADVANCE", IF(Data[[#This Row],[Chênh lệch ngày]]&lt;4, "ON TIME", IF(Data[[#This Row],[REASON OF LATE]]="SUPPLIER","LATE BY SUPPLIER", "LATE")))</f>
        <v>LATE</v>
      </c>
      <c r="K117" s="32" t="s">
        <v>6</v>
      </c>
      <c r="L117" s="16"/>
      <c r="M117" s="32" t="str">
        <f>TEXT(Data[[#This Row],[Ngày giao]],"yyyy")</f>
        <v>2022</v>
      </c>
      <c r="N117" s="32" t="str">
        <f>IF(MONTH(Data[[#This Row],[Ngày giao]])&lt;4,"Qtr1", IF(MONTH(Data[[#This Row],[Ngày giao]])&lt;7,"Qtr2",IF(MONTH(Data[[#This Row],[Ngày giao]])&lt;10,"Qtr3","Qtr4")))</f>
        <v>Qtr1</v>
      </c>
      <c r="O117" s="32" t="str">
        <f>TEXT(Data[[#This Row],[Ngày giao]],"MMM")</f>
        <v>Jan</v>
      </c>
    </row>
    <row r="118" spans="1:15" ht="14.5" x14ac:dyDescent="0.35">
      <c r="A118" s="7">
        <v>4516750380</v>
      </c>
      <c r="B118" s="7">
        <v>4455280</v>
      </c>
      <c r="C118" s="32" t="s">
        <v>49</v>
      </c>
      <c r="D118" s="9">
        <v>480</v>
      </c>
      <c r="E118" s="3">
        <v>718</v>
      </c>
      <c r="F118" s="3">
        <f>Data[[#This Row],[Unit Price]]*Data[[#This Row],[Ordered Qty]]</f>
        <v>344640</v>
      </c>
      <c r="G118" s="5">
        <v>44564</v>
      </c>
      <c r="H118" s="4">
        <v>44565</v>
      </c>
      <c r="I118" s="10">
        <v>-1</v>
      </c>
      <c r="J118" s="32" t="str">
        <f>IF(Data[[#This Row],[Chênh lệch ngày]]&lt;-2,"ADVANCE", IF(Data[[#This Row],[Chênh lệch ngày]]&lt;4, "ON TIME", IF(Data[[#This Row],[REASON OF LATE]]="SUPPLIER","LATE BY SUPPLIER", "LATE")))</f>
        <v>ON TIME</v>
      </c>
      <c r="K118" s="12"/>
      <c r="L118" s="16"/>
      <c r="M118" s="32" t="str">
        <f>TEXT(Data[[#This Row],[Ngày giao]],"yyyy")</f>
        <v>2022</v>
      </c>
      <c r="N118" s="32" t="str">
        <f>IF(MONTH(Data[[#This Row],[Ngày giao]])&lt;4,"Qtr1", IF(MONTH(Data[[#This Row],[Ngày giao]])&lt;7,"Qtr2",IF(MONTH(Data[[#This Row],[Ngày giao]])&lt;10,"Qtr3","Qtr4")))</f>
        <v>Qtr1</v>
      </c>
      <c r="O118" s="32" t="str">
        <f>TEXT(Data[[#This Row],[Ngày giao]],"MMM")</f>
        <v>Jan</v>
      </c>
    </row>
    <row r="119" spans="1:15" ht="14.5" x14ac:dyDescent="0.35">
      <c r="A119" s="7">
        <v>4516714050</v>
      </c>
      <c r="B119" s="7">
        <v>2779817</v>
      </c>
      <c r="C119" s="32" t="s">
        <v>49</v>
      </c>
      <c r="D119" s="9">
        <v>480</v>
      </c>
      <c r="E119" s="3">
        <v>319</v>
      </c>
      <c r="F119" s="3">
        <f>Data[[#This Row],[Unit Price]]*Data[[#This Row],[Ordered Qty]]</f>
        <v>153120</v>
      </c>
      <c r="G119" s="5">
        <v>44557</v>
      </c>
      <c r="H119" s="4">
        <v>44565</v>
      </c>
      <c r="I119" s="10">
        <v>-8</v>
      </c>
      <c r="J119" s="32" t="str">
        <f>IF(Data[[#This Row],[Chênh lệch ngày]]&lt;-2,"ADVANCE", IF(Data[[#This Row],[Chênh lệch ngày]]&lt;4, "ON TIME", IF(Data[[#This Row],[REASON OF LATE]]="SUPPLIER","LATE BY SUPPLIER", "LATE")))</f>
        <v>ADVANCE</v>
      </c>
      <c r="K119" s="12"/>
      <c r="L119" s="16"/>
      <c r="M119" s="32" t="str">
        <f>TEXT(Data[[#This Row],[Ngày giao]],"yyyy")</f>
        <v>2021</v>
      </c>
      <c r="N119" s="32" t="str">
        <f>IF(MONTH(Data[[#This Row],[Ngày giao]])&lt;4,"Qtr1", IF(MONTH(Data[[#This Row],[Ngày giao]])&lt;7,"Qtr2",IF(MONTH(Data[[#This Row],[Ngày giao]])&lt;10,"Qtr3","Qtr4")))</f>
        <v>Qtr4</v>
      </c>
      <c r="O119" s="32" t="str">
        <f>TEXT(Data[[#This Row],[Ngày giao]],"MMM")</f>
        <v>Dec</v>
      </c>
    </row>
    <row r="120" spans="1:15" ht="14.5" x14ac:dyDescent="0.35">
      <c r="A120" s="7">
        <v>4516642142</v>
      </c>
      <c r="B120" s="7">
        <v>4455298</v>
      </c>
      <c r="C120" s="32" t="s">
        <v>49</v>
      </c>
      <c r="D120" s="9">
        <v>480</v>
      </c>
      <c r="E120" s="3">
        <v>693</v>
      </c>
      <c r="F120" s="3">
        <f>Data[[#This Row],[Unit Price]]*Data[[#This Row],[Ordered Qty]]</f>
        <v>332640</v>
      </c>
      <c r="G120" s="5">
        <v>44564</v>
      </c>
      <c r="H120" s="4">
        <v>44565</v>
      </c>
      <c r="I120" s="10">
        <v>-1</v>
      </c>
      <c r="J120" s="32" t="str">
        <f>IF(Data[[#This Row],[Chênh lệch ngày]]&lt;-2,"ADVANCE", IF(Data[[#This Row],[Chênh lệch ngày]]&lt;4, "ON TIME", IF(Data[[#This Row],[REASON OF LATE]]="SUPPLIER","LATE BY SUPPLIER", "LATE")))</f>
        <v>ON TIME</v>
      </c>
      <c r="K120" s="12"/>
      <c r="L120" s="16"/>
      <c r="M120" s="32" t="str">
        <f>TEXT(Data[[#This Row],[Ngày giao]],"yyyy")</f>
        <v>2022</v>
      </c>
      <c r="N120" s="32" t="str">
        <f>IF(MONTH(Data[[#This Row],[Ngày giao]])&lt;4,"Qtr1", IF(MONTH(Data[[#This Row],[Ngày giao]])&lt;7,"Qtr2",IF(MONTH(Data[[#This Row],[Ngày giao]])&lt;10,"Qtr3","Qtr4")))</f>
        <v>Qtr1</v>
      </c>
      <c r="O120" s="32" t="str">
        <f>TEXT(Data[[#This Row],[Ngày giao]],"MMM")</f>
        <v>Jan</v>
      </c>
    </row>
    <row r="121" spans="1:15" ht="14.5" x14ac:dyDescent="0.35">
      <c r="A121" s="7">
        <v>4516652681</v>
      </c>
      <c r="B121" s="7">
        <v>4013305</v>
      </c>
      <c r="C121" s="32" t="s">
        <v>49</v>
      </c>
      <c r="D121" s="9">
        <v>276</v>
      </c>
      <c r="E121" s="3">
        <v>1402</v>
      </c>
      <c r="F121" s="3">
        <f>Data[[#This Row],[Unit Price]]*Data[[#This Row],[Ordered Qty]]</f>
        <v>386952</v>
      </c>
      <c r="G121" s="5">
        <v>44564</v>
      </c>
      <c r="H121" s="4">
        <v>44565</v>
      </c>
      <c r="I121" s="10">
        <v>-1</v>
      </c>
      <c r="J121" s="32" t="str">
        <f>IF(Data[[#This Row],[Chênh lệch ngày]]&lt;-2,"ADVANCE", IF(Data[[#This Row],[Chênh lệch ngày]]&lt;4, "ON TIME", IF(Data[[#This Row],[REASON OF LATE]]="SUPPLIER","LATE BY SUPPLIER", "LATE")))</f>
        <v>ON TIME</v>
      </c>
      <c r="K121" s="12"/>
      <c r="L121" s="16"/>
      <c r="M121" s="32" t="str">
        <f>TEXT(Data[[#This Row],[Ngày giao]],"yyyy")</f>
        <v>2022</v>
      </c>
      <c r="N121" s="32" t="str">
        <f>IF(MONTH(Data[[#This Row],[Ngày giao]])&lt;4,"Qtr1", IF(MONTH(Data[[#This Row],[Ngày giao]])&lt;7,"Qtr2",IF(MONTH(Data[[#This Row],[Ngày giao]])&lt;10,"Qtr3","Qtr4")))</f>
        <v>Qtr1</v>
      </c>
      <c r="O121" s="32" t="str">
        <f>TEXT(Data[[#This Row],[Ngày giao]],"MMM")</f>
        <v>Jan</v>
      </c>
    </row>
    <row r="122" spans="1:15" ht="14.5" x14ac:dyDescent="0.35">
      <c r="A122" s="7">
        <v>4516664034</v>
      </c>
      <c r="B122" s="7">
        <v>4335235</v>
      </c>
      <c r="C122" s="32" t="s">
        <v>49</v>
      </c>
      <c r="D122" s="9">
        <v>240</v>
      </c>
      <c r="E122" s="3">
        <v>317</v>
      </c>
      <c r="F122" s="3">
        <f>Data[[#This Row],[Unit Price]]*Data[[#This Row],[Ordered Qty]]</f>
        <v>76080</v>
      </c>
      <c r="G122" s="5">
        <v>44564</v>
      </c>
      <c r="H122" s="4">
        <v>44565</v>
      </c>
      <c r="I122" s="10">
        <v>-1</v>
      </c>
      <c r="J122" s="32" t="str">
        <f>IF(Data[[#This Row],[Chênh lệch ngày]]&lt;-2,"ADVANCE", IF(Data[[#This Row],[Chênh lệch ngày]]&lt;4, "ON TIME", IF(Data[[#This Row],[REASON OF LATE]]="SUPPLIER","LATE BY SUPPLIER", "LATE")))</f>
        <v>ON TIME</v>
      </c>
      <c r="K122" s="12"/>
      <c r="L122" s="16"/>
      <c r="M122" s="32" t="str">
        <f>TEXT(Data[[#This Row],[Ngày giao]],"yyyy")</f>
        <v>2022</v>
      </c>
      <c r="N122" s="32" t="str">
        <f>IF(MONTH(Data[[#This Row],[Ngày giao]])&lt;4,"Qtr1", IF(MONTH(Data[[#This Row],[Ngày giao]])&lt;7,"Qtr2",IF(MONTH(Data[[#This Row],[Ngày giao]])&lt;10,"Qtr3","Qtr4")))</f>
        <v>Qtr1</v>
      </c>
      <c r="O122" s="32" t="str">
        <f>TEXT(Data[[#This Row],[Ngày giao]],"MMM")</f>
        <v>Jan</v>
      </c>
    </row>
    <row r="123" spans="1:15" ht="14.5" x14ac:dyDescent="0.35">
      <c r="A123" s="7">
        <v>4516833472</v>
      </c>
      <c r="B123" s="7">
        <v>2765851</v>
      </c>
      <c r="C123" s="32" t="s">
        <v>49</v>
      </c>
      <c r="D123" s="9">
        <v>160</v>
      </c>
      <c r="E123" s="3">
        <v>395</v>
      </c>
      <c r="F123" s="3">
        <f>Data[[#This Row],[Unit Price]]*Data[[#This Row],[Ordered Qty]]</f>
        <v>63200</v>
      </c>
      <c r="G123" s="5">
        <v>44564</v>
      </c>
      <c r="H123" s="4">
        <v>44565</v>
      </c>
      <c r="I123" s="10">
        <v>-1</v>
      </c>
      <c r="J123" s="32" t="str">
        <f>IF(Data[[#This Row],[Chênh lệch ngày]]&lt;-2,"ADVANCE", IF(Data[[#This Row],[Chênh lệch ngày]]&lt;4, "ON TIME", IF(Data[[#This Row],[REASON OF LATE]]="SUPPLIER","LATE BY SUPPLIER", "LATE")))</f>
        <v>ON TIME</v>
      </c>
      <c r="K123" s="12"/>
      <c r="L123" s="16"/>
      <c r="M123" s="32" t="str">
        <f>TEXT(Data[[#This Row],[Ngày giao]],"yyyy")</f>
        <v>2022</v>
      </c>
      <c r="N123" s="32" t="str">
        <f>IF(MONTH(Data[[#This Row],[Ngày giao]])&lt;4,"Qtr1", IF(MONTH(Data[[#This Row],[Ngày giao]])&lt;7,"Qtr2",IF(MONTH(Data[[#This Row],[Ngày giao]])&lt;10,"Qtr3","Qtr4")))</f>
        <v>Qtr1</v>
      </c>
      <c r="O123" s="32" t="str">
        <f>TEXT(Data[[#This Row],[Ngày giao]],"MMM")</f>
        <v>Jan</v>
      </c>
    </row>
    <row r="124" spans="1:15" ht="14.5" x14ac:dyDescent="0.35">
      <c r="A124" s="7">
        <v>4516995908</v>
      </c>
      <c r="B124" s="7">
        <v>4454507</v>
      </c>
      <c r="C124" s="32" t="s">
        <v>49</v>
      </c>
      <c r="D124" s="9">
        <v>6120</v>
      </c>
      <c r="E124" s="3">
        <v>719</v>
      </c>
      <c r="F124" s="3">
        <f>Data[[#This Row],[Unit Price]]*Data[[#This Row],[Ordered Qty]]</f>
        <v>4400280</v>
      </c>
      <c r="G124" s="5">
        <v>44564</v>
      </c>
      <c r="H124" s="4">
        <v>44565</v>
      </c>
      <c r="I124" s="10">
        <v>-1</v>
      </c>
      <c r="J124" s="32" t="str">
        <f>IF(Data[[#This Row],[Chênh lệch ngày]]&lt;-2,"ADVANCE", IF(Data[[#This Row],[Chênh lệch ngày]]&lt;4, "ON TIME", IF(Data[[#This Row],[REASON OF LATE]]="SUPPLIER","LATE BY SUPPLIER", "LATE")))</f>
        <v>ON TIME</v>
      </c>
      <c r="K124" s="12"/>
      <c r="L124" s="16"/>
      <c r="M124" s="32" t="str">
        <f>TEXT(Data[[#This Row],[Ngày giao]],"yyyy")</f>
        <v>2022</v>
      </c>
      <c r="N124" s="32" t="str">
        <f>IF(MONTH(Data[[#This Row],[Ngày giao]])&lt;4,"Qtr1", IF(MONTH(Data[[#This Row],[Ngày giao]])&lt;7,"Qtr2",IF(MONTH(Data[[#This Row],[Ngày giao]])&lt;10,"Qtr3","Qtr4")))</f>
        <v>Qtr1</v>
      </c>
      <c r="O124" s="32" t="str">
        <f>TEXT(Data[[#This Row],[Ngày giao]],"MMM")</f>
        <v>Jan</v>
      </c>
    </row>
    <row r="125" spans="1:15" ht="13" x14ac:dyDescent="0.3">
      <c r="A125" s="1">
        <v>4516749041</v>
      </c>
      <c r="B125" s="1">
        <v>2903183</v>
      </c>
      <c r="C125" s="32" t="s">
        <v>49</v>
      </c>
      <c r="D125" s="3">
        <v>20</v>
      </c>
      <c r="E125" s="3">
        <v>1425</v>
      </c>
      <c r="F125" s="3">
        <f>Data[[#This Row],[Unit Price]]*Data[[#This Row],[Ordered Qty]]</f>
        <v>28500</v>
      </c>
      <c r="G125" s="5">
        <v>44564</v>
      </c>
      <c r="H125" s="4">
        <v>44566</v>
      </c>
      <c r="I125" s="6">
        <f>G125-H125</f>
        <v>-2</v>
      </c>
      <c r="J125" s="32" t="str">
        <f>IF(Data[[#This Row],[Chênh lệch ngày]]&lt;-2,"ADVANCE", IF(Data[[#This Row],[Chênh lệch ngày]]&lt;4, "ON TIME", IF(Data[[#This Row],[REASON OF LATE]]="SUPPLIER","LATE BY SUPPLIER", "LATE")))</f>
        <v>ON TIME</v>
      </c>
      <c r="K125" s="2"/>
      <c r="L125" s="32"/>
      <c r="M125" s="32" t="str">
        <f>TEXT(Data[[#This Row],[Ngày giao]],"yyyy")</f>
        <v>2022</v>
      </c>
      <c r="N125" s="32" t="str">
        <f>IF(MONTH(Data[[#This Row],[Ngày giao]])&lt;4,"Qtr1", IF(MONTH(Data[[#This Row],[Ngày giao]])&lt;7,"Qtr2",IF(MONTH(Data[[#This Row],[Ngày giao]])&lt;10,"Qtr3","Qtr4")))</f>
        <v>Qtr1</v>
      </c>
      <c r="O125" s="32" t="str">
        <f>TEXT(Data[[#This Row],[Ngày giao]],"MMM")</f>
        <v>Jan</v>
      </c>
    </row>
    <row r="126" spans="1:15" ht="14.5" x14ac:dyDescent="0.35">
      <c r="A126" s="7">
        <v>4516672911</v>
      </c>
      <c r="B126" s="7">
        <v>2663481</v>
      </c>
      <c r="C126" s="32" t="s">
        <v>49</v>
      </c>
      <c r="D126" s="9">
        <v>240</v>
      </c>
      <c r="E126" s="3">
        <v>1365</v>
      </c>
      <c r="F126" s="3">
        <f>Data[[#This Row],[Unit Price]]*Data[[#This Row],[Ordered Qty]]</f>
        <v>327600</v>
      </c>
      <c r="G126" s="5">
        <v>44564</v>
      </c>
      <c r="H126" s="4">
        <v>44566</v>
      </c>
      <c r="I126" s="10">
        <v>-2</v>
      </c>
      <c r="J126" s="32" t="str">
        <f>IF(Data[[#This Row],[Chênh lệch ngày]]&lt;-2,"ADVANCE", IF(Data[[#This Row],[Chênh lệch ngày]]&lt;4, "ON TIME", IF(Data[[#This Row],[REASON OF LATE]]="SUPPLIER","LATE BY SUPPLIER", "LATE")))</f>
        <v>ON TIME</v>
      </c>
      <c r="K126" s="12"/>
      <c r="L126" s="16"/>
      <c r="M126" s="32" t="str">
        <f>TEXT(Data[[#This Row],[Ngày giao]],"yyyy")</f>
        <v>2022</v>
      </c>
      <c r="N126" s="32" t="str">
        <f>IF(MONTH(Data[[#This Row],[Ngày giao]])&lt;4,"Qtr1", IF(MONTH(Data[[#This Row],[Ngày giao]])&lt;7,"Qtr2",IF(MONTH(Data[[#This Row],[Ngày giao]])&lt;10,"Qtr3","Qtr4")))</f>
        <v>Qtr1</v>
      </c>
      <c r="O126" s="32" t="str">
        <f>TEXT(Data[[#This Row],[Ngày giao]],"MMM")</f>
        <v>Jan</v>
      </c>
    </row>
    <row r="127" spans="1:15" ht="14.5" x14ac:dyDescent="0.35">
      <c r="A127" s="7">
        <v>4516676445</v>
      </c>
      <c r="B127" s="7">
        <v>2487061</v>
      </c>
      <c r="C127" s="32" t="s">
        <v>49</v>
      </c>
      <c r="D127" s="9">
        <v>180</v>
      </c>
      <c r="E127" s="3">
        <v>1158</v>
      </c>
      <c r="F127" s="3">
        <f>Data[[#This Row],[Unit Price]]*Data[[#This Row],[Ordered Qty]]</f>
        <v>208440</v>
      </c>
      <c r="G127" s="5">
        <v>44557</v>
      </c>
      <c r="H127" s="4">
        <v>44566</v>
      </c>
      <c r="I127" s="10">
        <v>-9</v>
      </c>
      <c r="J127" s="32" t="str">
        <f>IF(Data[[#This Row],[Chênh lệch ngày]]&lt;-2,"ADVANCE", IF(Data[[#This Row],[Chênh lệch ngày]]&lt;4, "ON TIME", IF(Data[[#This Row],[REASON OF LATE]]="SUPPLIER","LATE BY SUPPLIER", "LATE")))</f>
        <v>ADVANCE</v>
      </c>
      <c r="K127" s="12"/>
      <c r="L127" s="16"/>
      <c r="M127" s="32" t="str">
        <f>TEXT(Data[[#This Row],[Ngày giao]],"yyyy")</f>
        <v>2021</v>
      </c>
      <c r="N127" s="32" t="str">
        <f>IF(MONTH(Data[[#This Row],[Ngày giao]])&lt;4,"Qtr1", IF(MONTH(Data[[#This Row],[Ngày giao]])&lt;7,"Qtr2",IF(MONTH(Data[[#This Row],[Ngày giao]])&lt;10,"Qtr3","Qtr4")))</f>
        <v>Qtr4</v>
      </c>
      <c r="O127" s="32" t="str">
        <f>TEXT(Data[[#This Row],[Ngày giao]],"MMM")</f>
        <v>Dec</v>
      </c>
    </row>
    <row r="128" spans="1:15" ht="14.5" x14ac:dyDescent="0.35">
      <c r="A128" s="7">
        <v>4516702395</v>
      </c>
      <c r="B128" s="7">
        <v>2487053</v>
      </c>
      <c r="C128" s="32" t="s">
        <v>49</v>
      </c>
      <c r="D128" s="9">
        <v>420</v>
      </c>
      <c r="E128" s="3">
        <v>951</v>
      </c>
      <c r="F128" s="3">
        <f>Data[[#This Row],[Unit Price]]*Data[[#This Row],[Ordered Qty]]</f>
        <v>399420</v>
      </c>
      <c r="G128" s="5">
        <v>44557</v>
      </c>
      <c r="H128" s="4">
        <v>44566</v>
      </c>
      <c r="I128" s="10">
        <v>-9</v>
      </c>
      <c r="J128" s="32" t="str">
        <f>IF(Data[[#This Row],[Chênh lệch ngày]]&lt;-2,"ADVANCE", IF(Data[[#This Row],[Chênh lệch ngày]]&lt;4, "ON TIME", IF(Data[[#This Row],[REASON OF LATE]]="SUPPLIER","LATE BY SUPPLIER", "LATE")))</f>
        <v>ADVANCE</v>
      </c>
      <c r="K128" s="12"/>
      <c r="L128" s="16"/>
      <c r="M128" s="32" t="str">
        <f>TEXT(Data[[#This Row],[Ngày giao]],"yyyy")</f>
        <v>2021</v>
      </c>
      <c r="N128" s="32" t="str">
        <f>IF(MONTH(Data[[#This Row],[Ngày giao]])&lt;4,"Qtr1", IF(MONTH(Data[[#This Row],[Ngày giao]])&lt;7,"Qtr2",IF(MONTH(Data[[#This Row],[Ngày giao]])&lt;10,"Qtr3","Qtr4")))</f>
        <v>Qtr4</v>
      </c>
      <c r="O128" s="32" t="str">
        <f>TEXT(Data[[#This Row],[Ngày giao]],"MMM")</f>
        <v>Dec</v>
      </c>
    </row>
    <row r="129" spans="1:15" ht="14.5" x14ac:dyDescent="0.35">
      <c r="A129" s="7">
        <v>4516669050</v>
      </c>
      <c r="B129" s="7">
        <v>4013293</v>
      </c>
      <c r="C129" s="32" t="s">
        <v>49</v>
      </c>
      <c r="D129" s="9">
        <v>165</v>
      </c>
      <c r="E129" s="3">
        <v>1213</v>
      </c>
      <c r="F129" s="3">
        <f>Data[[#This Row],[Unit Price]]*Data[[#This Row],[Ordered Qty]]</f>
        <v>200145</v>
      </c>
      <c r="G129" s="5">
        <v>44571</v>
      </c>
      <c r="H129" s="4">
        <v>44566</v>
      </c>
      <c r="I129" s="10">
        <v>5</v>
      </c>
      <c r="J129" s="32" t="str">
        <f>IF(Data[[#This Row],[Chênh lệch ngày]]&lt;-2,"ADVANCE", IF(Data[[#This Row],[Chênh lệch ngày]]&lt;4, "ON TIME", IF(Data[[#This Row],[REASON OF LATE]]="SUPPLIER","LATE BY SUPPLIER", "LATE")))</f>
        <v>LATE</v>
      </c>
      <c r="K129" s="32" t="s">
        <v>6</v>
      </c>
      <c r="L129" s="16"/>
      <c r="M129" s="32" t="str">
        <f>TEXT(Data[[#This Row],[Ngày giao]],"yyyy")</f>
        <v>2022</v>
      </c>
      <c r="N129" s="32" t="str">
        <f>IF(MONTH(Data[[#This Row],[Ngày giao]])&lt;4,"Qtr1", IF(MONTH(Data[[#This Row],[Ngày giao]])&lt;7,"Qtr2",IF(MONTH(Data[[#This Row],[Ngày giao]])&lt;10,"Qtr3","Qtr4")))</f>
        <v>Qtr1</v>
      </c>
      <c r="O129" s="32" t="str">
        <f>TEXT(Data[[#This Row],[Ngày giao]],"MMM")</f>
        <v>Jan</v>
      </c>
    </row>
    <row r="130" spans="1:15" ht="13" x14ac:dyDescent="0.3">
      <c r="A130" s="1">
        <v>4517100669</v>
      </c>
      <c r="B130" s="1">
        <v>2899944</v>
      </c>
      <c r="C130" s="32" t="s">
        <v>49</v>
      </c>
      <c r="D130" s="3">
        <v>48</v>
      </c>
      <c r="E130" s="3">
        <v>1306</v>
      </c>
      <c r="F130" s="3">
        <f>Data[[#This Row],[Unit Price]]*Data[[#This Row],[Ordered Qty]]</f>
        <v>62688</v>
      </c>
      <c r="G130" s="5">
        <v>44567</v>
      </c>
      <c r="H130" s="4">
        <v>44567</v>
      </c>
      <c r="I130" s="6">
        <f t="shared" ref="I130:I155" si="3">G130-H130</f>
        <v>0</v>
      </c>
      <c r="J130" s="32" t="str">
        <f>IF(Data[[#This Row],[Chênh lệch ngày]]&lt;-2,"ADVANCE", IF(Data[[#This Row],[Chênh lệch ngày]]&lt;4, "ON TIME", IF(Data[[#This Row],[REASON OF LATE]]="SUPPLIER","LATE BY SUPPLIER", "LATE")))</f>
        <v>ON TIME</v>
      </c>
      <c r="K130" s="2"/>
      <c r="L130" s="32"/>
      <c r="M130" s="32" t="str">
        <f>TEXT(Data[[#This Row],[Ngày giao]],"yyyy")</f>
        <v>2022</v>
      </c>
      <c r="N130" s="32" t="str">
        <f>IF(MONTH(Data[[#This Row],[Ngày giao]])&lt;4,"Qtr1", IF(MONTH(Data[[#This Row],[Ngày giao]])&lt;7,"Qtr2",IF(MONTH(Data[[#This Row],[Ngày giao]])&lt;10,"Qtr3","Qtr4")))</f>
        <v>Qtr1</v>
      </c>
      <c r="O130" s="32" t="str">
        <f>TEXT(Data[[#This Row],[Ngày giao]],"MMM")</f>
        <v>Jan</v>
      </c>
    </row>
    <row r="131" spans="1:15" ht="13" x14ac:dyDescent="0.3">
      <c r="A131" s="1">
        <v>4516985214</v>
      </c>
      <c r="B131" s="1">
        <v>2903184</v>
      </c>
      <c r="C131" s="32" t="s">
        <v>49</v>
      </c>
      <c r="D131" s="3">
        <v>40</v>
      </c>
      <c r="E131" s="3">
        <v>405</v>
      </c>
      <c r="F131" s="3">
        <f>Data[[#This Row],[Unit Price]]*Data[[#This Row],[Ordered Qty]]</f>
        <v>16200</v>
      </c>
      <c r="G131" s="5">
        <v>44567</v>
      </c>
      <c r="H131" s="4">
        <v>44567</v>
      </c>
      <c r="I131" s="6">
        <f t="shared" si="3"/>
        <v>0</v>
      </c>
      <c r="J131" s="32" t="str">
        <f>IF(Data[[#This Row],[Chênh lệch ngày]]&lt;-2,"ADVANCE", IF(Data[[#This Row],[Chênh lệch ngày]]&lt;4, "ON TIME", IF(Data[[#This Row],[REASON OF LATE]]="SUPPLIER","LATE BY SUPPLIER", "LATE")))</f>
        <v>ON TIME</v>
      </c>
      <c r="K131" s="2"/>
      <c r="L131" s="32"/>
      <c r="M131" s="32" t="str">
        <f>TEXT(Data[[#This Row],[Ngày giao]],"yyyy")</f>
        <v>2022</v>
      </c>
      <c r="N131" s="32" t="str">
        <f>IF(MONTH(Data[[#This Row],[Ngày giao]])&lt;4,"Qtr1", IF(MONTH(Data[[#This Row],[Ngày giao]])&lt;7,"Qtr2",IF(MONTH(Data[[#This Row],[Ngày giao]])&lt;10,"Qtr3","Qtr4")))</f>
        <v>Qtr1</v>
      </c>
      <c r="O131" s="32" t="str">
        <f>TEXT(Data[[#This Row],[Ngày giao]],"MMM")</f>
        <v>Jan</v>
      </c>
    </row>
    <row r="132" spans="1:15" ht="13" x14ac:dyDescent="0.3">
      <c r="A132" s="1">
        <v>4516985658</v>
      </c>
      <c r="B132" s="1">
        <v>2903189</v>
      </c>
      <c r="C132" s="32" t="s">
        <v>49</v>
      </c>
      <c r="D132" s="3">
        <v>30</v>
      </c>
      <c r="E132" s="3">
        <v>1029</v>
      </c>
      <c r="F132" s="3">
        <f>Data[[#This Row],[Unit Price]]*Data[[#This Row],[Ordered Qty]]</f>
        <v>30870</v>
      </c>
      <c r="G132" s="5">
        <v>44567</v>
      </c>
      <c r="H132" s="4">
        <v>44567</v>
      </c>
      <c r="I132" s="6">
        <f t="shared" si="3"/>
        <v>0</v>
      </c>
      <c r="J132" s="32" t="str">
        <f>IF(Data[[#This Row],[Chênh lệch ngày]]&lt;-2,"ADVANCE", IF(Data[[#This Row],[Chênh lệch ngày]]&lt;4, "ON TIME", IF(Data[[#This Row],[REASON OF LATE]]="SUPPLIER","LATE BY SUPPLIER", "LATE")))</f>
        <v>ON TIME</v>
      </c>
      <c r="K132" s="2"/>
      <c r="L132" s="32"/>
      <c r="M132" s="32" t="str">
        <f>TEXT(Data[[#This Row],[Ngày giao]],"yyyy")</f>
        <v>2022</v>
      </c>
      <c r="N132" s="32" t="str">
        <f>IF(MONTH(Data[[#This Row],[Ngày giao]])&lt;4,"Qtr1", IF(MONTH(Data[[#This Row],[Ngày giao]])&lt;7,"Qtr2",IF(MONTH(Data[[#This Row],[Ngày giao]])&lt;10,"Qtr3","Qtr4")))</f>
        <v>Qtr1</v>
      </c>
      <c r="O132" s="32" t="str">
        <f>TEXT(Data[[#This Row],[Ngày giao]],"MMM")</f>
        <v>Jan</v>
      </c>
    </row>
    <row r="133" spans="1:15" ht="13" x14ac:dyDescent="0.3">
      <c r="A133" s="1">
        <v>4517027119</v>
      </c>
      <c r="B133" s="1">
        <v>2903183</v>
      </c>
      <c r="C133" s="32" t="s">
        <v>49</v>
      </c>
      <c r="D133" s="3">
        <v>20</v>
      </c>
      <c r="E133" s="3">
        <v>1447</v>
      </c>
      <c r="F133" s="3">
        <f>Data[[#This Row],[Unit Price]]*Data[[#This Row],[Ordered Qty]]</f>
        <v>28940</v>
      </c>
      <c r="G133" s="5">
        <v>44567</v>
      </c>
      <c r="H133" s="4">
        <v>44567</v>
      </c>
      <c r="I133" s="6">
        <f t="shared" si="3"/>
        <v>0</v>
      </c>
      <c r="J133" s="32" t="str">
        <f>IF(Data[[#This Row],[Chênh lệch ngày]]&lt;-2,"ADVANCE", IF(Data[[#This Row],[Chênh lệch ngày]]&lt;4, "ON TIME", IF(Data[[#This Row],[REASON OF LATE]]="SUPPLIER","LATE BY SUPPLIER", "LATE")))</f>
        <v>ON TIME</v>
      </c>
      <c r="K133" s="2"/>
      <c r="L133" s="32"/>
      <c r="M133" s="32" t="str">
        <f>TEXT(Data[[#This Row],[Ngày giao]],"yyyy")</f>
        <v>2022</v>
      </c>
      <c r="N133" s="32" t="str">
        <f>IF(MONTH(Data[[#This Row],[Ngày giao]])&lt;4,"Qtr1", IF(MONTH(Data[[#This Row],[Ngày giao]])&lt;7,"Qtr2",IF(MONTH(Data[[#This Row],[Ngày giao]])&lt;10,"Qtr3","Qtr4")))</f>
        <v>Qtr1</v>
      </c>
      <c r="O133" s="32" t="str">
        <f>TEXT(Data[[#This Row],[Ngày giao]],"MMM")</f>
        <v>Jan</v>
      </c>
    </row>
    <row r="134" spans="1:15" ht="13" x14ac:dyDescent="0.3">
      <c r="A134" s="1">
        <v>4517190460</v>
      </c>
      <c r="B134" s="1">
        <v>2903184</v>
      </c>
      <c r="C134" s="32" t="s">
        <v>49</v>
      </c>
      <c r="D134" s="3">
        <v>20</v>
      </c>
      <c r="E134" s="3">
        <v>1271</v>
      </c>
      <c r="F134" s="3">
        <f>Data[[#This Row],[Unit Price]]*Data[[#This Row],[Ordered Qty]]</f>
        <v>25420</v>
      </c>
      <c r="G134" s="5">
        <v>44567</v>
      </c>
      <c r="H134" s="4">
        <v>44567</v>
      </c>
      <c r="I134" s="6">
        <f t="shared" si="3"/>
        <v>0</v>
      </c>
      <c r="J134" s="32" t="str">
        <f>IF(Data[[#This Row],[Chênh lệch ngày]]&lt;-2,"ADVANCE", IF(Data[[#This Row],[Chênh lệch ngày]]&lt;4, "ON TIME", IF(Data[[#This Row],[REASON OF LATE]]="SUPPLIER","LATE BY SUPPLIER", "LATE")))</f>
        <v>ON TIME</v>
      </c>
      <c r="K134" s="2"/>
      <c r="L134" s="32"/>
      <c r="M134" s="32" t="str">
        <f>TEXT(Data[[#This Row],[Ngày giao]],"yyyy")</f>
        <v>2022</v>
      </c>
      <c r="N134" s="32" t="str">
        <f>IF(MONTH(Data[[#This Row],[Ngày giao]])&lt;4,"Qtr1", IF(MONTH(Data[[#This Row],[Ngày giao]])&lt;7,"Qtr2",IF(MONTH(Data[[#This Row],[Ngày giao]])&lt;10,"Qtr3","Qtr4")))</f>
        <v>Qtr1</v>
      </c>
      <c r="O134" s="32" t="str">
        <f>TEXT(Data[[#This Row],[Ngày giao]],"MMM")</f>
        <v>Jan</v>
      </c>
    </row>
    <row r="135" spans="1:15" ht="13" x14ac:dyDescent="0.3">
      <c r="A135" s="1">
        <v>4516471524</v>
      </c>
      <c r="B135" s="1">
        <v>2899475</v>
      </c>
      <c r="C135" s="32" t="s">
        <v>49</v>
      </c>
      <c r="D135" s="3">
        <v>100</v>
      </c>
      <c r="E135" s="3">
        <v>1169</v>
      </c>
      <c r="F135" s="3">
        <f>Data[[#This Row],[Unit Price]]*Data[[#This Row],[Ordered Qty]]</f>
        <v>116900</v>
      </c>
      <c r="G135" s="5">
        <v>44567</v>
      </c>
      <c r="H135" s="4">
        <v>44567</v>
      </c>
      <c r="I135" s="6">
        <f t="shared" si="3"/>
        <v>0</v>
      </c>
      <c r="J135" s="32" t="str">
        <f>IF(Data[[#This Row],[Chênh lệch ngày]]&lt;-2,"ADVANCE", IF(Data[[#This Row],[Chênh lệch ngày]]&lt;4, "ON TIME", IF(Data[[#This Row],[REASON OF LATE]]="SUPPLIER","LATE BY SUPPLIER", "LATE")))</f>
        <v>ON TIME</v>
      </c>
      <c r="K135" s="2"/>
      <c r="L135" s="32"/>
      <c r="M135" s="32" t="str">
        <f>TEXT(Data[[#This Row],[Ngày giao]],"yyyy")</f>
        <v>2022</v>
      </c>
      <c r="N135" s="32" t="str">
        <f>IF(MONTH(Data[[#This Row],[Ngày giao]])&lt;4,"Qtr1", IF(MONTH(Data[[#This Row],[Ngày giao]])&lt;7,"Qtr2",IF(MONTH(Data[[#This Row],[Ngày giao]])&lt;10,"Qtr3","Qtr4")))</f>
        <v>Qtr1</v>
      </c>
      <c r="O135" s="32" t="str">
        <f>TEXT(Data[[#This Row],[Ngày giao]],"MMM")</f>
        <v>Jan</v>
      </c>
    </row>
    <row r="136" spans="1:15" ht="13" x14ac:dyDescent="0.3">
      <c r="A136" s="1">
        <v>4516498739</v>
      </c>
      <c r="B136" s="1">
        <v>2899631</v>
      </c>
      <c r="C136" s="32" t="s">
        <v>49</v>
      </c>
      <c r="D136" s="3">
        <v>640</v>
      </c>
      <c r="E136" s="3">
        <v>776</v>
      </c>
      <c r="F136" s="3">
        <f>Data[[#This Row],[Unit Price]]*Data[[#This Row],[Ordered Qty]]</f>
        <v>496640</v>
      </c>
      <c r="G136" s="5">
        <v>44567</v>
      </c>
      <c r="H136" s="4">
        <v>44567</v>
      </c>
      <c r="I136" s="6">
        <f t="shared" si="3"/>
        <v>0</v>
      </c>
      <c r="J136" s="32" t="str">
        <f>IF(Data[[#This Row],[Chênh lệch ngày]]&lt;-2,"ADVANCE", IF(Data[[#This Row],[Chênh lệch ngày]]&lt;4, "ON TIME", IF(Data[[#This Row],[REASON OF LATE]]="SUPPLIER","LATE BY SUPPLIER", "LATE")))</f>
        <v>ON TIME</v>
      </c>
      <c r="K136" s="2"/>
      <c r="L136" s="32"/>
      <c r="M136" s="32" t="str">
        <f>TEXT(Data[[#This Row],[Ngày giao]],"yyyy")</f>
        <v>2022</v>
      </c>
      <c r="N136" s="32" t="str">
        <f>IF(MONTH(Data[[#This Row],[Ngày giao]])&lt;4,"Qtr1", IF(MONTH(Data[[#This Row],[Ngày giao]])&lt;7,"Qtr2",IF(MONTH(Data[[#This Row],[Ngày giao]])&lt;10,"Qtr3","Qtr4")))</f>
        <v>Qtr1</v>
      </c>
      <c r="O136" s="32" t="str">
        <f>TEXT(Data[[#This Row],[Ngày giao]],"MMM")</f>
        <v>Jan</v>
      </c>
    </row>
    <row r="137" spans="1:15" ht="13" x14ac:dyDescent="0.3">
      <c r="A137" s="1">
        <v>4516515474</v>
      </c>
      <c r="B137" s="1">
        <v>2899632</v>
      </c>
      <c r="C137" s="32" t="s">
        <v>49</v>
      </c>
      <c r="D137" s="3">
        <v>320</v>
      </c>
      <c r="E137" s="3">
        <v>819</v>
      </c>
      <c r="F137" s="3">
        <f>Data[[#This Row],[Unit Price]]*Data[[#This Row],[Ordered Qty]]</f>
        <v>262080</v>
      </c>
      <c r="G137" s="5">
        <v>44567</v>
      </c>
      <c r="H137" s="4">
        <v>44567</v>
      </c>
      <c r="I137" s="6">
        <f t="shared" si="3"/>
        <v>0</v>
      </c>
      <c r="J137" s="32" t="str">
        <f>IF(Data[[#This Row],[Chênh lệch ngày]]&lt;-2,"ADVANCE", IF(Data[[#This Row],[Chênh lệch ngày]]&lt;4, "ON TIME", IF(Data[[#This Row],[REASON OF LATE]]="SUPPLIER","LATE BY SUPPLIER", "LATE")))</f>
        <v>ON TIME</v>
      </c>
      <c r="K137" s="2"/>
      <c r="L137" s="32"/>
      <c r="M137" s="32" t="str">
        <f>TEXT(Data[[#This Row],[Ngày giao]],"yyyy")</f>
        <v>2022</v>
      </c>
      <c r="N137" s="32" t="str">
        <f>IF(MONTH(Data[[#This Row],[Ngày giao]])&lt;4,"Qtr1", IF(MONTH(Data[[#This Row],[Ngày giao]])&lt;7,"Qtr2",IF(MONTH(Data[[#This Row],[Ngày giao]])&lt;10,"Qtr3","Qtr4")))</f>
        <v>Qtr1</v>
      </c>
      <c r="O137" s="32" t="str">
        <f>TEXT(Data[[#This Row],[Ngày giao]],"MMM")</f>
        <v>Jan</v>
      </c>
    </row>
    <row r="138" spans="1:15" ht="13" x14ac:dyDescent="0.3">
      <c r="A138" s="1">
        <v>4516521535</v>
      </c>
      <c r="B138" s="1">
        <v>2899634</v>
      </c>
      <c r="C138" s="32" t="s">
        <v>49</v>
      </c>
      <c r="D138" s="3">
        <v>640</v>
      </c>
      <c r="E138" s="3">
        <v>1374</v>
      </c>
      <c r="F138" s="3">
        <f>Data[[#This Row],[Unit Price]]*Data[[#This Row],[Ordered Qty]]</f>
        <v>879360</v>
      </c>
      <c r="G138" s="5">
        <v>44567</v>
      </c>
      <c r="H138" s="4">
        <v>44567</v>
      </c>
      <c r="I138" s="6">
        <f t="shared" si="3"/>
        <v>0</v>
      </c>
      <c r="J138" s="32" t="str">
        <f>IF(Data[[#This Row],[Chênh lệch ngày]]&lt;-2,"ADVANCE", IF(Data[[#This Row],[Chênh lệch ngày]]&lt;4, "ON TIME", IF(Data[[#This Row],[REASON OF LATE]]="SUPPLIER","LATE BY SUPPLIER", "LATE")))</f>
        <v>ON TIME</v>
      </c>
      <c r="K138" s="2"/>
      <c r="L138" s="32"/>
      <c r="M138" s="32" t="str">
        <f>TEXT(Data[[#This Row],[Ngày giao]],"yyyy")</f>
        <v>2022</v>
      </c>
      <c r="N138" s="32" t="str">
        <f>IF(MONTH(Data[[#This Row],[Ngày giao]])&lt;4,"Qtr1", IF(MONTH(Data[[#This Row],[Ngày giao]])&lt;7,"Qtr2",IF(MONTH(Data[[#This Row],[Ngày giao]])&lt;10,"Qtr3","Qtr4")))</f>
        <v>Qtr1</v>
      </c>
      <c r="O138" s="32" t="str">
        <f>TEXT(Data[[#This Row],[Ngày giao]],"MMM")</f>
        <v>Jan</v>
      </c>
    </row>
    <row r="139" spans="1:15" ht="13" x14ac:dyDescent="0.3">
      <c r="A139" s="1">
        <v>4517358760</v>
      </c>
      <c r="B139" s="1">
        <v>2899945</v>
      </c>
      <c r="C139" s="32" t="s">
        <v>49</v>
      </c>
      <c r="D139" s="3">
        <v>816</v>
      </c>
      <c r="E139" s="3">
        <v>1188</v>
      </c>
      <c r="F139" s="3">
        <f>Data[[#This Row],[Unit Price]]*Data[[#This Row],[Ordered Qty]]</f>
        <v>969408</v>
      </c>
      <c r="G139" s="5">
        <v>44567</v>
      </c>
      <c r="H139" s="4">
        <v>44567</v>
      </c>
      <c r="I139" s="6">
        <f t="shared" si="3"/>
        <v>0</v>
      </c>
      <c r="J139" s="32" t="str">
        <f>IF(Data[[#This Row],[Chênh lệch ngày]]&lt;-2,"ADVANCE", IF(Data[[#This Row],[Chênh lệch ngày]]&lt;4, "ON TIME", IF(Data[[#This Row],[REASON OF LATE]]="SUPPLIER","LATE BY SUPPLIER", "LATE")))</f>
        <v>ON TIME</v>
      </c>
      <c r="K139" s="2"/>
      <c r="L139" s="32"/>
      <c r="M139" s="32" t="str">
        <f>TEXT(Data[[#This Row],[Ngày giao]],"yyyy")</f>
        <v>2022</v>
      </c>
      <c r="N139" s="32" t="str">
        <f>IF(MONTH(Data[[#This Row],[Ngày giao]])&lt;4,"Qtr1", IF(MONTH(Data[[#This Row],[Ngày giao]])&lt;7,"Qtr2",IF(MONTH(Data[[#This Row],[Ngày giao]])&lt;10,"Qtr3","Qtr4")))</f>
        <v>Qtr1</v>
      </c>
      <c r="O139" s="32" t="str">
        <f>TEXT(Data[[#This Row],[Ngày giao]],"MMM")</f>
        <v>Jan</v>
      </c>
    </row>
    <row r="140" spans="1:15" ht="13" x14ac:dyDescent="0.3">
      <c r="A140" s="1">
        <v>4517410260</v>
      </c>
      <c r="B140" s="1">
        <v>2903184</v>
      </c>
      <c r="C140" s="32" t="s">
        <v>49</v>
      </c>
      <c r="D140" s="3">
        <v>60</v>
      </c>
      <c r="E140" s="3">
        <v>869</v>
      </c>
      <c r="F140" s="3">
        <f>Data[[#This Row],[Unit Price]]*Data[[#This Row],[Ordered Qty]]</f>
        <v>52140</v>
      </c>
      <c r="G140" s="5">
        <v>44567</v>
      </c>
      <c r="H140" s="4">
        <v>44567</v>
      </c>
      <c r="I140" s="6">
        <f t="shared" si="3"/>
        <v>0</v>
      </c>
      <c r="J140" s="32" t="str">
        <f>IF(Data[[#This Row],[Chênh lệch ngày]]&lt;-2,"ADVANCE", IF(Data[[#This Row],[Chênh lệch ngày]]&lt;4, "ON TIME", IF(Data[[#This Row],[REASON OF LATE]]="SUPPLIER","LATE BY SUPPLIER", "LATE")))</f>
        <v>ON TIME</v>
      </c>
      <c r="K140" s="2"/>
      <c r="L140" s="32"/>
      <c r="M140" s="32" t="str">
        <f>TEXT(Data[[#This Row],[Ngày giao]],"yyyy")</f>
        <v>2022</v>
      </c>
      <c r="N140" s="32" t="str">
        <f>IF(MONTH(Data[[#This Row],[Ngày giao]])&lt;4,"Qtr1", IF(MONTH(Data[[#This Row],[Ngày giao]])&lt;7,"Qtr2",IF(MONTH(Data[[#This Row],[Ngày giao]])&lt;10,"Qtr3","Qtr4")))</f>
        <v>Qtr1</v>
      </c>
      <c r="O140" s="32" t="str">
        <f>TEXT(Data[[#This Row],[Ngày giao]],"MMM")</f>
        <v>Jan</v>
      </c>
    </row>
    <row r="141" spans="1:15" ht="13" x14ac:dyDescent="0.3">
      <c r="A141" s="1">
        <v>4517418652</v>
      </c>
      <c r="B141" s="1">
        <v>2899632</v>
      </c>
      <c r="C141" s="32" t="s">
        <v>49</v>
      </c>
      <c r="D141" s="3">
        <v>320</v>
      </c>
      <c r="E141" s="3">
        <v>871</v>
      </c>
      <c r="F141" s="3">
        <f>Data[[#This Row],[Unit Price]]*Data[[#This Row],[Ordered Qty]]</f>
        <v>278720</v>
      </c>
      <c r="G141" s="5">
        <v>44567</v>
      </c>
      <c r="H141" s="4">
        <v>44567</v>
      </c>
      <c r="I141" s="6">
        <f t="shared" si="3"/>
        <v>0</v>
      </c>
      <c r="J141" s="32" t="str">
        <f>IF(Data[[#This Row],[Chênh lệch ngày]]&lt;-2,"ADVANCE", IF(Data[[#This Row],[Chênh lệch ngày]]&lt;4, "ON TIME", IF(Data[[#This Row],[REASON OF LATE]]="SUPPLIER","LATE BY SUPPLIER", "LATE")))</f>
        <v>ON TIME</v>
      </c>
      <c r="K141" s="2"/>
      <c r="L141" s="32"/>
      <c r="M141" s="32" t="str">
        <f>TEXT(Data[[#This Row],[Ngày giao]],"yyyy")</f>
        <v>2022</v>
      </c>
      <c r="N141" s="32" t="str">
        <f>IF(MONTH(Data[[#This Row],[Ngày giao]])&lt;4,"Qtr1", IF(MONTH(Data[[#This Row],[Ngày giao]])&lt;7,"Qtr2",IF(MONTH(Data[[#This Row],[Ngày giao]])&lt;10,"Qtr3","Qtr4")))</f>
        <v>Qtr1</v>
      </c>
      <c r="O141" s="32" t="str">
        <f>TEXT(Data[[#This Row],[Ngày giao]],"MMM")</f>
        <v>Jan</v>
      </c>
    </row>
    <row r="142" spans="1:15" ht="13" x14ac:dyDescent="0.3">
      <c r="A142" s="1">
        <v>4517382917</v>
      </c>
      <c r="B142" s="1">
        <v>4451121</v>
      </c>
      <c r="C142" s="32" t="s">
        <v>49</v>
      </c>
      <c r="D142" s="3">
        <v>20</v>
      </c>
      <c r="E142" s="3">
        <v>659</v>
      </c>
      <c r="F142" s="3">
        <f>Data[[#This Row],[Unit Price]]*Data[[#This Row],[Ordered Qty]]</f>
        <v>13180</v>
      </c>
      <c r="G142" s="5">
        <v>44644</v>
      </c>
      <c r="H142" s="4">
        <v>44567</v>
      </c>
      <c r="I142" s="6">
        <f t="shared" si="3"/>
        <v>77</v>
      </c>
      <c r="J142" s="32" t="str">
        <f>IF(Data[[#This Row],[Chênh lệch ngày]]&lt;-2,"ADVANCE", IF(Data[[#This Row],[Chênh lệch ngày]]&lt;4, "ON TIME", IF(Data[[#This Row],[REASON OF LATE]]="SUPPLIER","LATE BY SUPPLIER", "LATE")))</f>
        <v>LATE</v>
      </c>
      <c r="K142" s="32" t="s">
        <v>6</v>
      </c>
      <c r="L142" s="32"/>
      <c r="M142" s="32" t="str">
        <f>TEXT(Data[[#This Row],[Ngày giao]],"yyyy")</f>
        <v>2022</v>
      </c>
      <c r="N142" s="32" t="str">
        <f>IF(MONTH(Data[[#This Row],[Ngày giao]])&lt;4,"Qtr1", IF(MONTH(Data[[#This Row],[Ngày giao]])&lt;7,"Qtr2",IF(MONTH(Data[[#This Row],[Ngày giao]])&lt;10,"Qtr3","Qtr4")))</f>
        <v>Qtr1</v>
      </c>
      <c r="O142" s="32" t="str">
        <f>TEXT(Data[[#This Row],[Ngày giao]],"MMM")</f>
        <v>Mar</v>
      </c>
    </row>
    <row r="143" spans="1:15" ht="13" x14ac:dyDescent="0.3">
      <c r="A143" s="1">
        <v>4517300922</v>
      </c>
      <c r="B143" s="1">
        <v>2923264</v>
      </c>
      <c r="C143" s="32" t="s">
        <v>49</v>
      </c>
      <c r="D143" s="3">
        <v>280</v>
      </c>
      <c r="E143" s="3">
        <v>459</v>
      </c>
      <c r="F143" s="3">
        <f>Data[[#This Row],[Unit Price]]*Data[[#This Row],[Ordered Qty]]</f>
        <v>128520</v>
      </c>
      <c r="G143" s="5">
        <v>44567</v>
      </c>
      <c r="H143" s="4">
        <v>44567</v>
      </c>
      <c r="I143" s="6">
        <f t="shared" si="3"/>
        <v>0</v>
      </c>
      <c r="J143" s="32" t="str">
        <f>IF(Data[[#This Row],[Chênh lệch ngày]]&lt;-2,"ADVANCE", IF(Data[[#This Row],[Chênh lệch ngày]]&lt;4, "ON TIME", IF(Data[[#This Row],[REASON OF LATE]]="SUPPLIER","LATE BY SUPPLIER", "LATE")))</f>
        <v>ON TIME</v>
      </c>
      <c r="K143" s="2"/>
      <c r="L143" s="32"/>
      <c r="M143" s="32" t="str">
        <f>TEXT(Data[[#This Row],[Ngày giao]],"yyyy")</f>
        <v>2022</v>
      </c>
      <c r="N143" s="32" t="str">
        <f>IF(MONTH(Data[[#This Row],[Ngày giao]])&lt;4,"Qtr1", IF(MONTH(Data[[#This Row],[Ngày giao]])&lt;7,"Qtr2",IF(MONTH(Data[[#This Row],[Ngày giao]])&lt;10,"Qtr3","Qtr4")))</f>
        <v>Qtr1</v>
      </c>
      <c r="O143" s="32" t="str">
        <f>TEXT(Data[[#This Row],[Ngày giao]],"MMM")</f>
        <v>Jan</v>
      </c>
    </row>
    <row r="144" spans="1:15" ht="13" x14ac:dyDescent="0.3">
      <c r="A144" s="1">
        <v>4517025173</v>
      </c>
      <c r="B144" s="1">
        <v>4196590</v>
      </c>
      <c r="C144" s="32" t="s">
        <v>49</v>
      </c>
      <c r="D144" s="3">
        <v>200</v>
      </c>
      <c r="E144" s="3">
        <v>1457</v>
      </c>
      <c r="F144" s="3">
        <f>Data[[#This Row],[Unit Price]]*Data[[#This Row],[Ordered Qty]]</f>
        <v>291400</v>
      </c>
      <c r="G144" s="5">
        <v>44567</v>
      </c>
      <c r="H144" s="4">
        <v>44567</v>
      </c>
      <c r="I144" s="6">
        <f t="shared" si="3"/>
        <v>0</v>
      </c>
      <c r="J144" s="32" t="str">
        <f>IF(Data[[#This Row],[Chênh lệch ngày]]&lt;-2,"ADVANCE", IF(Data[[#This Row],[Chênh lệch ngày]]&lt;4, "ON TIME", IF(Data[[#This Row],[REASON OF LATE]]="SUPPLIER","LATE BY SUPPLIER", "LATE")))</f>
        <v>ON TIME</v>
      </c>
      <c r="K144" s="2"/>
      <c r="L144" s="32"/>
      <c r="M144" s="32" t="str">
        <f>TEXT(Data[[#This Row],[Ngày giao]],"yyyy")</f>
        <v>2022</v>
      </c>
      <c r="N144" s="32" t="str">
        <f>IF(MONTH(Data[[#This Row],[Ngày giao]])&lt;4,"Qtr1", IF(MONTH(Data[[#This Row],[Ngày giao]])&lt;7,"Qtr2",IF(MONTH(Data[[#This Row],[Ngày giao]])&lt;10,"Qtr3","Qtr4")))</f>
        <v>Qtr1</v>
      </c>
      <c r="O144" s="32" t="str">
        <f>TEXT(Data[[#This Row],[Ngày giao]],"MMM")</f>
        <v>Jan</v>
      </c>
    </row>
    <row r="145" spans="1:15" ht="13" x14ac:dyDescent="0.3">
      <c r="A145" s="1">
        <v>4517417552</v>
      </c>
      <c r="B145" s="1">
        <v>2461389</v>
      </c>
      <c r="C145" s="32" t="s">
        <v>49</v>
      </c>
      <c r="D145" s="3">
        <v>200</v>
      </c>
      <c r="E145" s="3">
        <v>968</v>
      </c>
      <c r="F145" s="3">
        <f>Data[[#This Row],[Unit Price]]*Data[[#This Row],[Ordered Qty]]</f>
        <v>193600</v>
      </c>
      <c r="G145" s="5">
        <v>44567</v>
      </c>
      <c r="H145" s="4">
        <v>44567</v>
      </c>
      <c r="I145" s="6">
        <f t="shared" si="3"/>
        <v>0</v>
      </c>
      <c r="J145" s="32" t="str">
        <f>IF(Data[[#This Row],[Chênh lệch ngày]]&lt;-2,"ADVANCE", IF(Data[[#This Row],[Chênh lệch ngày]]&lt;4, "ON TIME", IF(Data[[#This Row],[REASON OF LATE]]="SUPPLIER","LATE BY SUPPLIER", "LATE")))</f>
        <v>ON TIME</v>
      </c>
      <c r="K145" s="2"/>
      <c r="L145" s="32"/>
      <c r="M145" s="32" t="str">
        <f>TEXT(Data[[#This Row],[Ngày giao]],"yyyy")</f>
        <v>2022</v>
      </c>
      <c r="N145" s="32" t="str">
        <f>IF(MONTH(Data[[#This Row],[Ngày giao]])&lt;4,"Qtr1", IF(MONTH(Data[[#This Row],[Ngày giao]])&lt;7,"Qtr2",IF(MONTH(Data[[#This Row],[Ngày giao]])&lt;10,"Qtr3","Qtr4")))</f>
        <v>Qtr1</v>
      </c>
      <c r="O145" s="32" t="str">
        <f>TEXT(Data[[#This Row],[Ngày giao]],"MMM")</f>
        <v>Jan</v>
      </c>
    </row>
    <row r="146" spans="1:15" ht="13" x14ac:dyDescent="0.3">
      <c r="A146" s="1">
        <v>4516646821</v>
      </c>
      <c r="B146" s="1">
        <v>2467687</v>
      </c>
      <c r="C146" s="32" t="s">
        <v>49</v>
      </c>
      <c r="D146" s="3">
        <v>130</v>
      </c>
      <c r="E146" s="3">
        <v>1165</v>
      </c>
      <c r="F146" s="3">
        <f>Data[[#This Row],[Unit Price]]*Data[[#This Row],[Ordered Qty]]</f>
        <v>151450</v>
      </c>
      <c r="G146" s="5">
        <v>44567</v>
      </c>
      <c r="H146" s="4">
        <v>44567</v>
      </c>
      <c r="I146" s="6">
        <f t="shared" si="3"/>
        <v>0</v>
      </c>
      <c r="J146" s="32" t="str">
        <f>IF(Data[[#This Row],[Chênh lệch ngày]]&lt;-2,"ADVANCE", IF(Data[[#This Row],[Chênh lệch ngày]]&lt;4, "ON TIME", IF(Data[[#This Row],[REASON OF LATE]]="SUPPLIER","LATE BY SUPPLIER", "LATE")))</f>
        <v>ON TIME</v>
      </c>
      <c r="K146" s="2"/>
      <c r="L146" s="32"/>
      <c r="M146" s="32" t="str">
        <f>TEXT(Data[[#This Row],[Ngày giao]],"yyyy")</f>
        <v>2022</v>
      </c>
      <c r="N146" s="32" t="str">
        <f>IF(MONTH(Data[[#This Row],[Ngày giao]])&lt;4,"Qtr1", IF(MONTH(Data[[#This Row],[Ngày giao]])&lt;7,"Qtr2",IF(MONTH(Data[[#This Row],[Ngày giao]])&lt;10,"Qtr3","Qtr4")))</f>
        <v>Qtr1</v>
      </c>
      <c r="O146" s="32" t="str">
        <f>TEXT(Data[[#This Row],[Ngày giao]],"MMM")</f>
        <v>Jan</v>
      </c>
    </row>
    <row r="147" spans="1:15" ht="13" x14ac:dyDescent="0.3">
      <c r="A147" s="1">
        <v>4517329016</v>
      </c>
      <c r="B147" s="1">
        <v>2758193</v>
      </c>
      <c r="C147" s="32" t="s">
        <v>49</v>
      </c>
      <c r="D147" s="3">
        <v>27</v>
      </c>
      <c r="E147" s="3">
        <v>725</v>
      </c>
      <c r="F147" s="3">
        <f>Data[[#This Row],[Unit Price]]*Data[[#This Row],[Ordered Qty]]</f>
        <v>19575</v>
      </c>
      <c r="G147" s="5">
        <v>44567</v>
      </c>
      <c r="H147" s="4">
        <v>44567</v>
      </c>
      <c r="I147" s="6">
        <f t="shared" si="3"/>
        <v>0</v>
      </c>
      <c r="J147" s="32" t="str">
        <f>IF(Data[[#This Row],[Chênh lệch ngày]]&lt;-2,"ADVANCE", IF(Data[[#This Row],[Chênh lệch ngày]]&lt;4, "ON TIME", IF(Data[[#This Row],[REASON OF LATE]]="SUPPLIER","LATE BY SUPPLIER", "LATE")))</f>
        <v>ON TIME</v>
      </c>
      <c r="K147" s="2"/>
      <c r="L147" s="32"/>
      <c r="M147" s="32" t="str">
        <f>TEXT(Data[[#This Row],[Ngày giao]],"yyyy")</f>
        <v>2022</v>
      </c>
      <c r="N147" s="32" t="str">
        <f>IF(MONTH(Data[[#This Row],[Ngày giao]])&lt;4,"Qtr1", IF(MONTH(Data[[#This Row],[Ngày giao]])&lt;7,"Qtr2",IF(MONTH(Data[[#This Row],[Ngày giao]])&lt;10,"Qtr3","Qtr4")))</f>
        <v>Qtr1</v>
      </c>
      <c r="O147" s="32" t="str">
        <f>TEXT(Data[[#This Row],[Ngày giao]],"MMM")</f>
        <v>Jan</v>
      </c>
    </row>
    <row r="148" spans="1:15" ht="13" x14ac:dyDescent="0.3">
      <c r="A148" s="1">
        <v>4517349069</v>
      </c>
      <c r="B148" s="1">
        <v>2758193</v>
      </c>
      <c r="C148" s="32" t="s">
        <v>49</v>
      </c>
      <c r="D148" s="3">
        <v>258</v>
      </c>
      <c r="E148" s="3">
        <v>845</v>
      </c>
      <c r="F148" s="3">
        <f>Data[[#This Row],[Unit Price]]*Data[[#This Row],[Ordered Qty]]</f>
        <v>218010</v>
      </c>
      <c r="G148" s="5">
        <v>44567</v>
      </c>
      <c r="H148" s="4">
        <v>44567</v>
      </c>
      <c r="I148" s="6">
        <f t="shared" si="3"/>
        <v>0</v>
      </c>
      <c r="J148" s="32" t="str">
        <f>IF(Data[[#This Row],[Chênh lệch ngày]]&lt;-2,"ADVANCE", IF(Data[[#This Row],[Chênh lệch ngày]]&lt;4, "ON TIME", IF(Data[[#This Row],[REASON OF LATE]]="SUPPLIER","LATE BY SUPPLIER", "LATE")))</f>
        <v>ON TIME</v>
      </c>
      <c r="K148" s="2"/>
      <c r="L148" s="32"/>
      <c r="M148" s="32" t="str">
        <f>TEXT(Data[[#This Row],[Ngày giao]],"yyyy")</f>
        <v>2022</v>
      </c>
      <c r="N148" s="32" t="str">
        <f>IF(MONTH(Data[[#This Row],[Ngày giao]])&lt;4,"Qtr1", IF(MONTH(Data[[#This Row],[Ngày giao]])&lt;7,"Qtr2",IF(MONTH(Data[[#This Row],[Ngày giao]])&lt;10,"Qtr3","Qtr4")))</f>
        <v>Qtr1</v>
      </c>
      <c r="O148" s="32" t="str">
        <f>TEXT(Data[[#This Row],[Ngày giao]],"MMM")</f>
        <v>Jan</v>
      </c>
    </row>
    <row r="149" spans="1:15" ht="13" x14ac:dyDescent="0.3">
      <c r="A149" s="1">
        <v>4517349142</v>
      </c>
      <c r="B149" s="1">
        <v>2758193</v>
      </c>
      <c r="C149" s="32" t="s">
        <v>49</v>
      </c>
      <c r="D149" s="3">
        <v>144</v>
      </c>
      <c r="E149" s="3">
        <v>1469</v>
      </c>
      <c r="F149" s="3">
        <f>Data[[#This Row],[Unit Price]]*Data[[#This Row],[Ordered Qty]]</f>
        <v>211536</v>
      </c>
      <c r="G149" s="5">
        <v>44567</v>
      </c>
      <c r="H149" s="4">
        <v>44567</v>
      </c>
      <c r="I149" s="6">
        <f t="shared" si="3"/>
        <v>0</v>
      </c>
      <c r="J149" s="32" t="str">
        <f>IF(Data[[#This Row],[Chênh lệch ngày]]&lt;-2,"ADVANCE", IF(Data[[#This Row],[Chênh lệch ngày]]&lt;4, "ON TIME", IF(Data[[#This Row],[REASON OF LATE]]="SUPPLIER","LATE BY SUPPLIER", "LATE")))</f>
        <v>ON TIME</v>
      </c>
      <c r="K149" s="2"/>
      <c r="L149" s="32"/>
      <c r="M149" s="32" t="str">
        <f>TEXT(Data[[#This Row],[Ngày giao]],"yyyy")</f>
        <v>2022</v>
      </c>
      <c r="N149" s="32" t="str">
        <f>IF(MONTH(Data[[#This Row],[Ngày giao]])&lt;4,"Qtr1", IF(MONTH(Data[[#This Row],[Ngày giao]])&lt;7,"Qtr2",IF(MONTH(Data[[#This Row],[Ngày giao]])&lt;10,"Qtr3","Qtr4")))</f>
        <v>Qtr1</v>
      </c>
      <c r="O149" s="32" t="str">
        <f>TEXT(Data[[#This Row],[Ngày giao]],"MMM")</f>
        <v>Jan</v>
      </c>
    </row>
    <row r="150" spans="1:15" ht="13" x14ac:dyDescent="0.3">
      <c r="A150" s="1">
        <v>4516407216</v>
      </c>
      <c r="B150" s="1">
        <v>2467687</v>
      </c>
      <c r="C150" s="32" t="s">
        <v>49</v>
      </c>
      <c r="D150" s="3">
        <v>995</v>
      </c>
      <c r="E150" s="3">
        <v>1169</v>
      </c>
      <c r="F150" s="3">
        <f>Data[[#This Row],[Unit Price]]*Data[[#This Row],[Ordered Qty]]</f>
        <v>1163155</v>
      </c>
      <c r="G150" s="5">
        <v>44567</v>
      </c>
      <c r="H150" s="4">
        <v>44567</v>
      </c>
      <c r="I150" s="6">
        <f t="shared" si="3"/>
        <v>0</v>
      </c>
      <c r="J150" s="32" t="str">
        <f>IF(Data[[#This Row],[Chênh lệch ngày]]&lt;-2,"ADVANCE", IF(Data[[#This Row],[Chênh lệch ngày]]&lt;4, "ON TIME", IF(Data[[#This Row],[REASON OF LATE]]="SUPPLIER","LATE BY SUPPLIER", "LATE")))</f>
        <v>ON TIME</v>
      </c>
      <c r="K150" s="2"/>
      <c r="L150" s="32"/>
      <c r="M150" s="32" t="str">
        <f>TEXT(Data[[#This Row],[Ngày giao]],"yyyy")</f>
        <v>2022</v>
      </c>
      <c r="N150" s="32" t="str">
        <f>IF(MONTH(Data[[#This Row],[Ngày giao]])&lt;4,"Qtr1", IF(MONTH(Data[[#This Row],[Ngày giao]])&lt;7,"Qtr2",IF(MONTH(Data[[#This Row],[Ngày giao]])&lt;10,"Qtr3","Qtr4")))</f>
        <v>Qtr1</v>
      </c>
      <c r="O150" s="32" t="str">
        <f>TEXT(Data[[#This Row],[Ngày giao]],"MMM")</f>
        <v>Jan</v>
      </c>
    </row>
    <row r="151" spans="1:15" ht="13" x14ac:dyDescent="0.3">
      <c r="A151" s="1">
        <v>4517257534</v>
      </c>
      <c r="B151" s="1">
        <v>4271870</v>
      </c>
      <c r="C151" s="32" t="s">
        <v>49</v>
      </c>
      <c r="D151" s="3">
        <v>24</v>
      </c>
      <c r="E151" s="3">
        <v>1086</v>
      </c>
      <c r="F151" s="3">
        <f>Data[[#This Row],[Unit Price]]*Data[[#This Row],[Ordered Qty]]</f>
        <v>26064</v>
      </c>
      <c r="G151" s="5">
        <v>44693</v>
      </c>
      <c r="H151" s="4">
        <v>44567</v>
      </c>
      <c r="I151" s="6">
        <f t="shared" si="3"/>
        <v>126</v>
      </c>
      <c r="J151" s="32" t="str">
        <f>IF(Data[[#This Row],[Chênh lệch ngày]]&lt;-2,"ADVANCE", IF(Data[[#This Row],[Chênh lệch ngày]]&lt;4, "ON TIME", IF(Data[[#This Row],[REASON OF LATE]]="SUPPLIER","LATE BY SUPPLIER", "LATE")))</f>
        <v>LATE</v>
      </c>
      <c r="K151" s="32" t="s">
        <v>6</v>
      </c>
      <c r="L151" s="32"/>
      <c r="M151" s="32" t="str">
        <f>TEXT(Data[[#This Row],[Ngày giao]],"yyyy")</f>
        <v>2022</v>
      </c>
      <c r="N151" s="32" t="str">
        <f>IF(MONTH(Data[[#This Row],[Ngày giao]])&lt;4,"Qtr1", IF(MONTH(Data[[#This Row],[Ngày giao]])&lt;7,"Qtr2",IF(MONTH(Data[[#This Row],[Ngày giao]])&lt;10,"Qtr3","Qtr4")))</f>
        <v>Qtr2</v>
      </c>
      <c r="O151" s="32" t="str">
        <f>TEXT(Data[[#This Row],[Ngày giao]],"MMM")</f>
        <v>May</v>
      </c>
    </row>
    <row r="152" spans="1:15" ht="13" x14ac:dyDescent="0.3">
      <c r="A152" s="1">
        <v>4516649644</v>
      </c>
      <c r="B152" s="1">
        <v>2958114</v>
      </c>
      <c r="C152" s="32" t="s">
        <v>49</v>
      </c>
      <c r="D152" s="3">
        <v>138</v>
      </c>
      <c r="E152" s="3">
        <v>649</v>
      </c>
      <c r="F152" s="3">
        <f>Data[[#This Row],[Unit Price]]*Data[[#This Row],[Ordered Qty]]</f>
        <v>89562</v>
      </c>
      <c r="G152" s="5">
        <v>44567</v>
      </c>
      <c r="H152" s="4">
        <v>44567</v>
      </c>
      <c r="I152" s="6">
        <f t="shared" si="3"/>
        <v>0</v>
      </c>
      <c r="J152" s="32" t="str">
        <f>IF(Data[[#This Row],[Chênh lệch ngày]]&lt;-2,"ADVANCE", IF(Data[[#This Row],[Chênh lệch ngày]]&lt;4, "ON TIME", IF(Data[[#This Row],[REASON OF LATE]]="SUPPLIER","LATE BY SUPPLIER", "LATE")))</f>
        <v>ON TIME</v>
      </c>
      <c r="K152" s="2"/>
      <c r="L152" s="32"/>
      <c r="M152" s="32" t="str">
        <f>TEXT(Data[[#This Row],[Ngày giao]],"yyyy")</f>
        <v>2022</v>
      </c>
      <c r="N152" s="32" t="str">
        <f>IF(MONTH(Data[[#This Row],[Ngày giao]])&lt;4,"Qtr1", IF(MONTH(Data[[#This Row],[Ngày giao]])&lt;7,"Qtr2",IF(MONTH(Data[[#This Row],[Ngày giao]])&lt;10,"Qtr3","Qtr4")))</f>
        <v>Qtr1</v>
      </c>
      <c r="O152" s="32" t="str">
        <f>TEXT(Data[[#This Row],[Ngày giao]],"MMM")</f>
        <v>Jan</v>
      </c>
    </row>
    <row r="153" spans="1:15" ht="13" x14ac:dyDescent="0.3">
      <c r="A153" s="1">
        <v>4517327667</v>
      </c>
      <c r="B153" s="1">
        <v>2958114</v>
      </c>
      <c r="C153" s="32" t="s">
        <v>49</v>
      </c>
      <c r="D153" s="3">
        <v>24</v>
      </c>
      <c r="E153" s="3">
        <v>1341</v>
      </c>
      <c r="F153" s="3">
        <f>Data[[#This Row],[Unit Price]]*Data[[#This Row],[Ordered Qty]]</f>
        <v>32184</v>
      </c>
      <c r="G153" s="5">
        <v>44567</v>
      </c>
      <c r="H153" s="4">
        <v>44567</v>
      </c>
      <c r="I153" s="6">
        <f t="shared" si="3"/>
        <v>0</v>
      </c>
      <c r="J153" s="32" t="str">
        <f>IF(Data[[#This Row],[Chênh lệch ngày]]&lt;-2,"ADVANCE", IF(Data[[#This Row],[Chênh lệch ngày]]&lt;4, "ON TIME", IF(Data[[#This Row],[REASON OF LATE]]="SUPPLIER","LATE BY SUPPLIER", "LATE")))</f>
        <v>ON TIME</v>
      </c>
      <c r="K153" s="2"/>
      <c r="L153" s="32"/>
      <c r="M153" s="32" t="str">
        <f>TEXT(Data[[#This Row],[Ngày giao]],"yyyy")</f>
        <v>2022</v>
      </c>
      <c r="N153" s="32" t="str">
        <f>IF(MONTH(Data[[#This Row],[Ngày giao]])&lt;4,"Qtr1", IF(MONTH(Data[[#This Row],[Ngày giao]])&lt;7,"Qtr2",IF(MONTH(Data[[#This Row],[Ngày giao]])&lt;10,"Qtr3","Qtr4")))</f>
        <v>Qtr1</v>
      </c>
      <c r="O153" s="32" t="str">
        <f>TEXT(Data[[#This Row],[Ngày giao]],"MMM")</f>
        <v>Jan</v>
      </c>
    </row>
    <row r="154" spans="1:15" ht="13" x14ac:dyDescent="0.3">
      <c r="A154" s="1">
        <v>4517374801</v>
      </c>
      <c r="B154" s="1">
        <v>2958114</v>
      </c>
      <c r="C154" s="32" t="s">
        <v>49</v>
      </c>
      <c r="D154" s="3">
        <v>162</v>
      </c>
      <c r="E154" s="3">
        <v>1195</v>
      </c>
      <c r="F154" s="3">
        <f>Data[[#This Row],[Unit Price]]*Data[[#This Row],[Ordered Qty]]</f>
        <v>193590</v>
      </c>
      <c r="G154" s="5">
        <v>44567</v>
      </c>
      <c r="H154" s="4">
        <v>44567</v>
      </c>
      <c r="I154" s="6">
        <f t="shared" si="3"/>
        <v>0</v>
      </c>
      <c r="J154" s="32" t="str">
        <f>IF(Data[[#This Row],[Chênh lệch ngày]]&lt;-2,"ADVANCE", IF(Data[[#This Row],[Chênh lệch ngày]]&lt;4, "ON TIME", IF(Data[[#This Row],[REASON OF LATE]]="SUPPLIER","LATE BY SUPPLIER", "LATE")))</f>
        <v>ON TIME</v>
      </c>
      <c r="K154" s="2"/>
      <c r="L154" s="32"/>
      <c r="M154" s="32" t="str">
        <f>TEXT(Data[[#This Row],[Ngày giao]],"yyyy")</f>
        <v>2022</v>
      </c>
      <c r="N154" s="32" t="str">
        <f>IF(MONTH(Data[[#This Row],[Ngày giao]])&lt;4,"Qtr1", IF(MONTH(Data[[#This Row],[Ngày giao]])&lt;7,"Qtr2",IF(MONTH(Data[[#This Row],[Ngày giao]])&lt;10,"Qtr3","Qtr4")))</f>
        <v>Qtr1</v>
      </c>
      <c r="O154" s="32" t="str">
        <f>TEXT(Data[[#This Row],[Ngày giao]],"MMM")</f>
        <v>Jan</v>
      </c>
    </row>
    <row r="155" spans="1:15" ht="13" x14ac:dyDescent="0.3">
      <c r="A155" s="1">
        <v>4517098340</v>
      </c>
      <c r="B155" s="1">
        <v>2884301</v>
      </c>
      <c r="C155" s="32" t="s">
        <v>49</v>
      </c>
      <c r="D155" s="3">
        <v>30</v>
      </c>
      <c r="E155" s="3">
        <v>1268</v>
      </c>
      <c r="F155" s="3">
        <f>Data[[#This Row],[Unit Price]]*Data[[#This Row],[Ordered Qty]]</f>
        <v>38040</v>
      </c>
      <c r="G155" s="5">
        <v>44567</v>
      </c>
      <c r="H155" s="4">
        <v>44567</v>
      </c>
      <c r="I155" s="6">
        <f t="shared" si="3"/>
        <v>0</v>
      </c>
      <c r="J155" s="32" t="str">
        <f>IF(Data[[#This Row],[Chênh lệch ngày]]&lt;-2,"ADVANCE", IF(Data[[#This Row],[Chênh lệch ngày]]&lt;4, "ON TIME", IF(Data[[#This Row],[REASON OF LATE]]="SUPPLIER","LATE BY SUPPLIER", "LATE")))</f>
        <v>ON TIME</v>
      </c>
      <c r="K155" s="2"/>
      <c r="L155" s="32"/>
      <c r="M155" s="32" t="str">
        <f>TEXT(Data[[#This Row],[Ngày giao]],"yyyy")</f>
        <v>2022</v>
      </c>
      <c r="N155" s="32" t="str">
        <f>IF(MONTH(Data[[#This Row],[Ngày giao]])&lt;4,"Qtr1", IF(MONTH(Data[[#This Row],[Ngày giao]])&lt;7,"Qtr2",IF(MONTH(Data[[#This Row],[Ngày giao]])&lt;10,"Qtr3","Qtr4")))</f>
        <v>Qtr1</v>
      </c>
      <c r="O155" s="32" t="str">
        <f>TEXT(Data[[#This Row],[Ngày giao]],"MMM")</f>
        <v>Jan</v>
      </c>
    </row>
    <row r="156" spans="1:15" ht="14.5" x14ac:dyDescent="0.35">
      <c r="A156" s="7">
        <v>4516876160</v>
      </c>
      <c r="B156" s="7">
        <v>4013297</v>
      </c>
      <c r="C156" s="32" t="s">
        <v>49</v>
      </c>
      <c r="D156" s="9">
        <v>945</v>
      </c>
      <c r="E156" s="3">
        <v>459</v>
      </c>
      <c r="F156" s="3">
        <f>Data[[#This Row],[Unit Price]]*Data[[#This Row],[Ordered Qty]]</f>
        <v>433755</v>
      </c>
      <c r="G156" s="5">
        <v>44567</v>
      </c>
      <c r="H156" s="4">
        <v>44567</v>
      </c>
      <c r="I156" s="10">
        <v>0</v>
      </c>
      <c r="J156" s="32" t="str">
        <f>IF(Data[[#This Row],[Chênh lệch ngày]]&lt;-2,"ADVANCE", IF(Data[[#This Row],[Chênh lệch ngày]]&lt;4, "ON TIME", IF(Data[[#This Row],[REASON OF LATE]]="SUPPLIER","LATE BY SUPPLIER", "LATE")))</f>
        <v>ON TIME</v>
      </c>
      <c r="K156" s="12"/>
      <c r="L156" s="16"/>
      <c r="M156" s="32" t="str">
        <f>TEXT(Data[[#This Row],[Ngày giao]],"yyyy")</f>
        <v>2022</v>
      </c>
      <c r="N156" s="32" t="str">
        <f>IF(MONTH(Data[[#This Row],[Ngày giao]])&lt;4,"Qtr1", IF(MONTH(Data[[#This Row],[Ngày giao]])&lt;7,"Qtr2",IF(MONTH(Data[[#This Row],[Ngày giao]])&lt;10,"Qtr3","Qtr4")))</f>
        <v>Qtr1</v>
      </c>
      <c r="O156" s="32" t="str">
        <f>TEXT(Data[[#This Row],[Ngày giao]],"MMM")</f>
        <v>Jan</v>
      </c>
    </row>
    <row r="157" spans="1:15" ht="14.5" x14ac:dyDescent="0.35">
      <c r="A157" s="7">
        <v>4517234610</v>
      </c>
      <c r="B157" s="7">
        <v>4455281</v>
      </c>
      <c r="C157" s="32" t="s">
        <v>49</v>
      </c>
      <c r="D157" s="9">
        <v>360</v>
      </c>
      <c r="E157" s="3">
        <v>641</v>
      </c>
      <c r="F157" s="3">
        <f>Data[[#This Row],[Unit Price]]*Data[[#This Row],[Ordered Qty]]</f>
        <v>230760</v>
      </c>
      <c r="G157" s="14">
        <v>44567</v>
      </c>
      <c r="H157" s="15">
        <v>44567</v>
      </c>
      <c r="I157" s="10">
        <v>0</v>
      </c>
      <c r="J157" s="32" t="str">
        <f>IF(Data[[#This Row],[Chênh lệch ngày]]&lt;-2,"ADVANCE", IF(Data[[#This Row],[Chênh lệch ngày]]&lt;4, "ON TIME", IF(Data[[#This Row],[REASON OF LATE]]="SUPPLIER","LATE BY SUPPLIER", "LATE")))</f>
        <v>ON TIME</v>
      </c>
      <c r="K157" s="12"/>
      <c r="L157" s="16"/>
      <c r="M157" s="32" t="str">
        <f>TEXT(Data[[#This Row],[Ngày giao]],"yyyy")</f>
        <v>2022</v>
      </c>
      <c r="N157" s="32" t="str">
        <f>IF(MONTH(Data[[#This Row],[Ngày giao]])&lt;4,"Qtr1", IF(MONTH(Data[[#This Row],[Ngày giao]])&lt;7,"Qtr2",IF(MONTH(Data[[#This Row],[Ngày giao]])&lt;10,"Qtr3","Qtr4")))</f>
        <v>Qtr1</v>
      </c>
      <c r="O157" s="32" t="str">
        <f>TEXT(Data[[#This Row],[Ngày giao]],"MMM")</f>
        <v>Jan</v>
      </c>
    </row>
    <row r="158" spans="1:15" ht="14.5" x14ac:dyDescent="0.35">
      <c r="A158" s="7">
        <v>4516957951</v>
      </c>
      <c r="B158" s="7">
        <v>4333116</v>
      </c>
      <c r="C158" s="32" t="s">
        <v>49</v>
      </c>
      <c r="D158" s="9">
        <v>189</v>
      </c>
      <c r="E158" s="3">
        <v>1468</v>
      </c>
      <c r="F158" s="3">
        <f>Data[[#This Row],[Unit Price]]*Data[[#This Row],[Ordered Qty]]</f>
        <v>277452</v>
      </c>
      <c r="G158" s="5">
        <v>44567</v>
      </c>
      <c r="H158" s="4">
        <v>44567</v>
      </c>
      <c r="I158" s="10">
        <v>0</v>
      </c>
      <c r="J158" s="32" t="str">
        <f>IF(Data[[#This Row],[Chênh lệch ngày]]&lt;-2,"ADVANCE", IF(Data[[#This Row],[Chênh lệch ngày]]&lt;4, "ON TIME", IF(Data[[#This Row],[REASON OF LATE]]="SUPPLIER","LATE BY SUPPLIER", "LATE")))</f>
        <v>ON TIME</v>
      </c>
      <c r="K158" s="12"/>
      <c r="L158" s="16"/>
      <c r="M158" s="32" t="str">
        <f>TEXT(Data[[#This Row],[Ngày giao]],"yyyy")</f>
        <v>2022</v>
      </c>
      <c r="N158" s="32" t="str">
        <f>IF(MONTH(Data[[#This Row],[Ngày giao]])&lt;4,"Qtr1", IF(MONTH(Data[[#This Row],[Ngày giao]])&lt;7,"Qtr2",IF(MONTH(Data[[#This Row],[Ngày giao]])&lt;10,"Qtr3","Qtr4")))</f>
        <v>Qtr1</v>
      </c>
      <c r="O158" s="32" t="str">
        <f>TEXT(Data[[#This Row],[Ngày giao]],"MMM")</f>
        <v>Jan</v>
      </c>
    </row>
    <row r="159" spans="1:15" ht="14.5" x14ac:dyDescent="0.35">
      <c r="A159" s="7">
        <v>4516663588</v>
      </c>
      <c r="B159" s="7">
        <v>4333116</v>
      </c>
      <c r="C159" s="32" t="s">
        <v>49</v>
      </c>
      <c r="D159" s="9">
        <v>462</v>
      </c>
      <c r="E159" s="3">
        <v>344</v>
      </c>
      <c r="F159" s="3">
        <f>Data[[#This Row],[Unit Price]]*Data[[#This Row],[Ordered Qty]]</f>
        <v>158928</v>
      </c>
      <c r="G159" s="5">
        <v>44564</v>
      </c>
      <c r="H159" s="4">
        <v>44567</v>
      </c>
      <c r="I159" s="10">
        <v>-3</v>
      </c>
      <c r="J159" s="32" t="str">
        <f>IF(Data[[#This Row],[Chênh lệch ngày]]&lt;-2,"ADVANCE", IF(Data[[#This Row],[Chênh lệch ngày]]&lt;4, "ON TIME", IF(Data[[#This Row],[REASON OF LATE]]="SUPPLIER","LATE BY SUPPLIER", "LATE")))</f>
        <v>ADVANCE</v>
      </c>
      <c r="K159" s="12"/>
      <c r="L159" s="16"/>
      <c r="M159" s="32" t="str">
        <f>TEXT(Data[[#This Row],[Ngày giao]],"yyyy")</f>
        <v>2022</v>
      </c>
      <c r="N159" s="32" t="str">
        <f>IF(MONTH(Data[[#This Row],[Ngày giao]])&lt;4,"Qtr1", IF(MONTH(Data[[#This Row],[Ngày giao]])&lt;7,"Qtr2",IF(MONTH(Data[[#This Row],[Ngày giao]])&lt;10,"Qtr3","Qtr4")))</f>
        <v>Qtr1</v>
      </c>
      <c r="O159" s="32" t="str">
        <f>TEXT(Data[[#This Row],[Ngày giao]],"MMM")</f>
        <v>Jan</v>
      </c>
    </row>
    <row r="160" spans="1:15" ht="14.5" x14ac:dyDescent="0.35">
      <c r="A160" s="7">
        <v>4517197180</v>
      </c>
      <c r="B160" s="7">
        <v>4333113</v>
      </c>
      <c r="C160" s="32" t="s">
        <v>49</v>
      </c>
      <c r="D160" s="9">
        <v>924</v>
      </c>
      <c r="E160" s="3">
        <v>1278</v>
      </c>
      <c r="F160" s="3">
        <f>Data[[#This Row],[Unit Price]]*Data[[#This Row],[Ordered Qty]]</f>
        <v>1180872</v>
      </c>
      <c r="G160" s="5">
        <v>44567</v>
      </c>
      <c r="H160" s="4">
        <v>44567</v>
      </c>
      <c r="I160" s="10">
        <v>0</v>
      </c>
      <c r="J160" s="32" t="str">
        <f>IF(Data[[#This Row],[Chênh lệch ngày]]&lt;-2,"ADVANCE", IF(Data[[#This Row],[Chênh lệch ngày]]&lt;4, "ON TIME", IF(Data[[#This Row],[REASON OF LATE]]="SUPPLIER","LATE BY SUPPLIER", "LATE")))</f>
        <v>ON TIME</v>
      </c>
      <c r="K160" s="12"/>
      <c r="L160" s="16"/>
      <c r="M160" s="32" t="str">
        <f>TEXT(Data[[#This Row],[Ngày giao]],"yyyy")</f>
        <v>2022</v>
      </c>
      <c r="N160" s="32" t="str">
        <f>IF(MONTH(Data[[#This Row],[Ngày giao]])&lt;4,"Qtr1", IF(MONTH(Data[[#This Row],[Ngày giao]])&lt;7,"Qtr2",IF(MONTH(Data[[#This Row],[Ngày giao]])&lt;10,"Qtr3","Qtr4")))</f>
        <v>Qtr1</v>
      </c>
      <c r="O160" s="32" t="str">
        <f>TEXT(Data[[#This Row],[Ngày giao]],"MMM")</f>
        <v>Jan</v>
      </c>
    </row>
    <row r="161" spans="1:15" ht="14.5" x14ac:dyDescent="0.35">
      <c r="A161" s="7">
        <v>4516560857</v>
      </c>
      <c r="B161" s="7">
        <v>2778106</v>
      </c>
      <c r="C161" s="32" t="s">
        <v>49</v>
      </c>
      <c r="D161" s="9">
        <v>300</v>
      </c>
      <c r="E161" s="3">
        <v>435</v>
      </c>
      <c r="F161" s="3">
        <f>Data[[#This Row],[Unit Price]]*Data[[#This Row],[Ordered Qty]]</f>
        <v>130500</v>
      </c>
      <c r="G161" s="5">
        <v>44567</v>
      </c>
      <c r="H161" s="4">
        <v>44567</v>
      </c>
      <c r="I161" s="10">
        <v>0</v>
      </c>
      <c r="J161" s="32" t="str">
        <f>IF(Data[[#This Row],[Chênh lệch ngày]]&lt;-2,"ADVANCE", IF(Data[[#This Row],[Chênh lệch ngày]]&lt;4, "ON TIME", IF(Data[[#This Row],[REASON OF LATE]]="SUPPLIER","LATE BY SUPPLIER", "LATE")))</f>
        <v>ON TIME</v>
      </c>
      <c r="K161" s="16"/>
      <c r="L161" s="16"/>
      <c r="M161" s="32" t="str">
        <f>TEXT(Data[[#This Row],[Ngày giao]],"yyyy")</f>
        <v>2022</v>
      </c>
      <c r="N161" s="32" t="str">
        <f>IF(MONTH(Data[[#This Row],[Ngày giao]])&lt;4,"Qtr1", IF(MONTH(Data[[#This Row],[Ngày giao]])&lt;7,"Qtr2",IF(MONTH(Data[[#This Row],[Ngày giao]])&lt;10,"Qtr3","Qtr4")))</f>
        <v>Qtr1</v>
      </c>
      <c r="O161" s="32" t="str">
        <f>TEXT(Data[[#This Row],[Ngày giao]],"MMM")</f>
        <v>Jan</v>
      </c>
    </row>
    <row r="162" spans="1:15" ht="14.5" x14ac:dyDescent="0.35">
      <c r="A162" s="7">
        <v>4516876171</v>
      </c>
      <c r="B162" s="7">
        <v>4455906</v>
      </c>
      <c r="C162" s="32" t="s">
        <v>49</v>
      </c>
      <c r="D162" s="9">
        <v>120</v>
      </c>
      <c r="E162" s="3">
        <v>1102</v>
      </c>
      <c r="F162" s="3">
        <f>Data[[#This Row],[Unit Price]]*Data[[#This Row],[Ordered Qty]]</f>
        <v>132240</v>
      </c>
      <c r="G162" s="5">
        <v>44567</v>
      </c>
      <c r="H162" s="4">
        <v>44567</v>
      </c>
      <c r="I162" s="10">
        <v>0</v>
      </c>
      <c r="J162" s="32" t="str">
        <f>IF(Data[[#This Row],[Chênh lệch ngày]]&lt;-2,"ADVANCE", IF(Data[[#This Row],[Chênh lệch ngày]]&lt;4, "ON TIME", IF(Data[[#This Row],[REASON OF LATE]]="SUPPLIER","LATE BY SUPPLIER", "LATE")))</f>
        <v>ON TIME</v>
      </c>
      <c r="K162" s="12"/>
      <c r="L162" s="16"/>
      <c r="M162" s="32" t="str">
        <f>TEXT(Data[[#This Row],[Ngày giao]],"yyyy")</f>
        <v>2022</v>
      </c>
      <c r="N162" s="32" t="str">
        <f>IF(MONTH(Data[[#This Row],[Ngày giao]])&lt;4,"Qtr1", IF(MONTH(Data[[#This Row],[Ngày giao]])&lt;7,"Qtr2",IF(MONTH(Data[[#This Row],[Ngày giao]])&lt;10,"Qtr3","Qtr4")))</f>
        <v>Qtr1</v>
      </c>
      <c r="O162" s="32" t="str">
        <f>TEXT(Data[[#This Row],[Ngày giao]],"MMM")</f>
        <v>Jan</v>
      </c>
    </row>
    <row r="163" spans="1:15" ht="14.5" x14ac:dyDescent="0.35">
      <c r="A163" s="7">
        <v>4516663585</v>
      </c>
      <c r="B163" s="7">
        <v>4333113</v>
      </c>
      <c r="C163" s="32" t="s">
        <v>49</v>
      </c>
      <c r="D163" s="9">
        <v>42</v>
      </c>
      <c r="E163" s="3">
        <v>1085</v>
      </c>
      <c r="F163" s="3">
        <f>Data[[#This Row],[Unit Price]]*Data[[#This Row],[Ordered Qty]]</f>
        <v>45570</v>
      </c>
      <c r="G163" s="5">
        <v>44564</v>
      </c>
      <c r="H163" s="4">
        <v>44567</v>
      </c>
      <c r="I163" s="10">
        <v>-3</v>
      </c>
      <c r="J163" s="32" t="str">
        <f>IF(Data[[#This Row],[Chênh lệch ngày]]&lt;-2,"ADVANCE", IF(Data[[#This Row],[Chênh lệch ngày]]&lt;4, "ON TIME", IF(Data[[#This Row],[REASON OF LATE]]="SUPPLIER","LATE BY SUPPLIER", "LATE")))</f>
        <v>ADVANCE</v>
      </c>
      <c r="K163" s="12"/>
      <c r="L163" s="16"/>
      <c r="M163" s="32" t="str">
        <f>TEXT(Data[[#This Row],[Ngày giao]],"yyyy")</f>
        <v>2022</v>
      </c>
      <c r="N163" s="32" t="str">
        <f>IF(MONTH(Data[[#This Row],[Ngày giao]])&lt;4,"Qtr1", IF(MONTH(Data[[#This Row],[Ngày giao]])&lt;7,"Qtr2",IF(MONTH(Data[[#This Row],[Ngày giao]])&lt;10,"Qtr3","Qtr4")))</f>
        <v>Qtr1</v>
      </c>
      <c r="O163" s="32" t="str">
        <f>TEXT(Data[[#This Row],[Ngày giao]],"MMM")</f>
        <v>Jan</v>
      </c>
    </row>
    <row r="164" spans="1:15" ht="14.5" x14ac:dyDescent="0.35">
      <c r="A164" s="7">
        <v>4517171950</v>
      </c>
      <c r="B164" s="7">
        <v>2487053</v>
      </c>
      <c r="C164" s="32" t="s">
        <v>49</v>
      </c>
      <c r="D164" s="9">
        <v>300</v>
      </c>
      <c r="E164" s="3">
        <v>505</v>
      </c>
      <c r="F164" s="3">
        <f>Data[[#This Row],[Unit Price]]*Data[[#This Row],[Ordered Qty]]</f>
        <v>151500</v>
      </c>
      <c r="G164" s="5">
        <v>44567</v>
      </c>
      <c r="H164" s="4">
        <v>44567</v>
      </c>
      <c r="I164" s="10">
        <v>0</v>
      </c>
      <c r="J164" s="32" t="str">
        <f>IF(Data[[#This Row],[Chênh lệch ngày]]&lt;-2,"ADVANCE", IF(Data[[#This Row],[Chênh lệch ngày]]&lt;4, "ON TIME", IF(Data[[#This Row],[REASON OF LATE]]="SUPPLIER","LATE BY SUPPLIER", "LATE")))</f>
        <v>ON TIME</v>
      </c>
      <c r="K164" s="12"/>
      <c r="L164" s="16"/>
      <c r="M164" s="32" t="str">
        <f>TEXT(Data[[#This Row],[Ngày giao]],"yyyy")</f>
        <v>2022</v>
      </c>
      <c r="N164" s="32" t="str">
        <f>IF(MONTH(Data[[#This Row],[Ngày giao]])&lt;4,"Qtr1", IF(MONTH(Data[[#This Row],[Ngày giao]])&lt;7,"Qtr2",IF(MONTH(Data[[#This Row],[Ngày giao]])&lt;10,"Qtr3","Qtr4")))</f>
        <v>Qtr1</v>
      </c>
      <c r="O164" s="32" t="str">
        <f>TEXT(Data[[#This Row],[Ngày giao]],"MMM")</f>
        <v>Jan</v>
      </c>
    </row>
    <row r="165" spans="1:15" ht="14.5" x14ac:dyDescent="0.35">
      <c r="A165" s="7">
        <v>4517384504</v>
      </c>
      <c r="B165" s="7">
        <v>2778106</v>
      </c>
      <c r="C165" s="32" t="s">
        <v>49</v>
      </c>
      <c r="D165" s="9">
        <v>120</v>
      </c>
      <c r="E165" s="3">
        <v>404</v>
      </c>
      <c r="F165" s="3">
        <f>Data[[#This Row],[Unit Price]]*Data[[#This Row],[Ordered Qty]]</f>
        <v>48480</v>
      </c>
      <c r="G165" s="5">
        <v>44567</v>
      </c>
      <c r="H165" s="4">
        <v>44567</v>
      </c>
      <c r="I165" s="10">
        <v>0</v>
      </c>
      <c r="J165" s="32" t="str">
        <f>IF(Data[[#This Row],[Chênh lệch ngày]]&lt;-2,"ADVANCE", IF(Data[[#This Row],[Chênh lệch ngày]]&lt;4, "ON TIME", IF(Data[[#This Row],[REASON OF LATE]]="SUPPLIER","LATE BY SUPPLIER", "LATE")))</f>
        <v>ON TIME</v>
      </c>
      <c r="K165" s="12"/>
      <c r="L165" s="16"/>
      <c r="M165" s="32" t="str">
        <f>TEXT(Data[[#This Row],[Ngày giao]],"yyyy")</f>
        <v>2022</v>
      </c>
      <c r="N165" s="32" t="str">
        <f>IF(MONTH(Data[[#This Row],[Ngày giao]])&lt;4,"Qtr1", IF(MONTH(Data[[#This Row],[Ngày giao]])&lt;7,"Qtr2",IF(MONTH(Data[[#This Row],[Ngày giao]])&lt;10,"Qtr3","Qtr4")))</f>
        <v>Qtr1</v>
      </c>
      <c r="O165" s="32" t="str">
        <f>TEXT(Data[[#This Row],[Ngày giao]],"MMM")</f>
        <v>Jan</v>
      </c>
    </row>
    <row r="166" spans="1:15" ht="14.5" x14ac:dyDescent="0.35">
      <c r="A166" s="7">
        <v>4516556319</v>
      </c>
      <c r="B166" s="7">
        <v>2487053</v>
      </c>
      <c r="C166" s="32" t="s">
        <v>49</v>
      </c>
      <c r="D166" s="9">
        <v>4860</v>
      </c>
      <c r="E166" s="3">
        <v>995</v>
      </c>
      <c r="F166" s="3">
        <f>Data[[#This Row],[Unit Price]]*Data[[#This Row],[Ordered Qty]]</f>
        <v>4835700</v>
      </c>
      <c r="G166" s="5">
        <v>44564</v>
      </c>
      <c r="H166" s="4">
        <v>44567</v>
      </c>
      <c r="I166" s="10">
        <v>-3</v>
      </c>
      <c r="J166" s="32" t="str">
        <f>IF(Data[[#This Row],[Chênh lệch ngày]]&lt;-2,"ADVANCE", IF(Data[[#This Row],[Chênh lệch ngày]]&lt;4, "ON TIME", IF(Data[[#This Row],[REASON OF LATE]]="SUPPLIER","LATE BY SUPPLIER", "LATE")))</f>
        <v>ADVANCE</v>
      </c>
      <c r="K166" s="12"/>
      <c r="L166" s="16"/>
      <c r="M166" s="32" t="str">
        <f>TEXT(Data[[#This Row],[Ngày giao]],"yyyy")</f>
        <v>2022</v>
      </c>
      <c r="N166" s="32" t="str">
        <f>IF(MONTH(Data[[#This Row],[Ngày giao]])&lt;4,"Qtr1", IF(MONTH(Data[[#This Row],[Ngày giao]])&lt;7,"Qtr2",IF(MONTH(Data[[#This Row],[Ngày giao]])&lt;10,"Qtr3","Qtr4")))</f>
        <v>Qtr1</v>
      </c>
      <c r="O166" s="32" t="str">
        <f>TEXT(Data[[#This Row],[Ngày giao]],"MMM")</f>
        <v>Jan</v>
      </c>
    </row>
    <row r="167" spans="1:15" ht="14.5" x14ac:dyDescent="0.35">
      <c r="A167" s="7">
        <v>4516316216</v>
      </c>
      <c r="B167" s="7">
        <v>2779823</v>
      </c>
      <c r="C167" s="32" t="s">
        <v>49</v>
      </c>
      <c r="D167" s="9">
        <v>2040</v>
      </c>
      <c r="E167" s="3">
        <v>445</v>
      </c>
      <c r="F167" s="3">
        <f>Data[[#This Row],[Unit Price]]*Data[[#This Row],[Ordered Qty]]</f>
        <v>907800</v>
      </c>
      <c r="G167" s="5">
        <v>44564</v>
      </c>
      <c r="H167" s="4">
        <v>44567</v>
      </c>
      <c r="I167" s="10">
        <v>-3</v>
      </c>
      <c r="J167" s="32" t="str">
        <f>IF(Data[[#This Row],[Chênh lệch ngày]]&lt;-2,"ADVANCE", IF(Data[[#This Row],[Chênh lệch ngày]]&lt;4, "ON TIME", IF(Data[[#This Row],[REASON OF LATE]]="SUPPLIER","LATE BY SUPPLIER", "LATE")))</f>
        <v>ADVANCE</v>
      </c>
      <c r="K167" s="12"/>
      <c r="L167" s="16"/>
      <c r="M167" s="32" t="str">
        <f>TEXT(Data[[#This Row],[Ngày giao]],"yyyy")</f>
        <v>2022</v>
      </c>
      <c r="N167" s="32" t="str">
        <f>IF(MONTH(Data[[#This Row],[Ngày giao]])&lt;4,"Qtr1", IF(MONTH(Data[[#This Row],[Ngày giao]])&lt;7,"Qtr2",IF(MONTH(Data[[#This Row],[Ngày giao]])&lt;10,"Qtr3","Qtr4")))</f>
        <v>Qtr1</v>
      </c>
      <c r="O167" s="32" t="str">
        <f>TEXT(Data[[#This Row],[Ngày giao]],"MMM")</f>
        <v>Jan</v>
      </c>
    </row>
    <row r="168" spans="1:15" ht="14.5" x14ac:dyDescent="0.35">
      <c r="A168" s="7">
        <v>4516876158</v>
      </c>
      <c r="B168" s="7">
        <v>2778106</v>
      </c>
      <c r="C168" s="32" t="s">
        <v>49</v>
      </c>
      <c r="D168" s="9">
        <v>660</v>
      </c>
      <c r="E168" s="3">
        <v>955</v>
      </c>
      <c r="F168" s="3">
        <f>Data[[#This Row],[Unit Price]]*Data[[#This Row],[Ordered Qty]]</f>
        <v>630300</v>
      </c>
      <c r="G168" s="5">
        <v>44567</v>
      </c>
      <c r="H168" s="4">
        <v>44567</v>
      </c>
      <c r="I168" s="10">
        <v>0</v>
      </c>
      <c r="J168" s="32" t="str">
        <f>IF(Data[[#This Row],[Chênh lệch ngày]]&lt;-2,"ADVANCE", IF(Data[[#This Row],[Chênh lệch ngày]]&lt;4, "ON TIME", IF(Data[[#This Row],[REASON OF LATE]]="SUPPLIER","LATE BY SUPPLIER", "LATE")))</f>
        <v>ON TIME</v>
      </c>
      <c r="K168" s="12"/>
      <c r="L168" s="16"/>
      <c r="M168" s="32" t="str">
        <f>TEXT(Data[[#This Row],[Ngày giao]],"yyyy")</f>
        <v>2022</v>
      </c>
      <c r="N168" s="32" t="str">
        <f>IF(MONTH(Data[[#This Row],[Ngày giao]])&lt;4,"Qtr1", IF(MONTH(Data[[#This Row],[Ngày giao]])&lt;7,"Qtr2",IF(MONTH(Data[[#This Row],[Ngày giao]])&lt;10,"Qtr3","Qtr4")))</f>
        <v>Qtr1</v>
      </c>
      <c r="O168" s="32" t="str">
        <f>TEXT(Data[[#This Row],[Ngày giao]],"MMM")</f>
        <v>Jan</v>
      </c>
    </row>
    <row r="169" spans="1:15" ht="14.5" x14ac:dyDescent="0.35">
      <c r="A169" s="7">
        <v>4517331904</v>
      </c>
      <c r="B169" s="7">
        <v>4013293</v>
      </c>
      <c r="C169" s="32" t="s">
        <v>49</v>
      </c>
      <c r="D169" s="9">
        <v>300</v>
      </c>
      <c r="E169" s="3">
        <v>1072</v>
      </c>
      <c r="F169" s="3">
        <f>Data[[#This Row],[Unit Price]]*Data[[#This Row],[Ordered Qty]]</f>
        <v>321600</v>
      </c>
      <c r="G169" s="5">
        <v>44578</v>
      </c>
      <c r="H169" s="4">
        <v>44567</v>
      </c>
      <c r="I169" s="10">
        <v>11</v>
      </c>
      <c r="J169" s="32" t="str">
        <f>IF(Data[[#This Row],[Chênh lệch ngày]]&lt;-2,"ADVANCE", IF(Data[[#This Row],[Chênh lệch ngày]]&lt;4, "ON TIME", IF(Data[[#This Row],[REASON OF LATE]]="SUPPLIER","LATE BY SUPPLIER", "LATE")))</f>
        <v>LATE</v>
      </c>
      <c r="K169" s="32" t="s">
        <v>6</v>
      </c>
      <c r="L169" s="16"/>
      <c r="M169" s="32" t="str">
        <f>TEXT(Data[[#This Row],[Ngày giao]],"yyyy")</f>
        <v>2022</v>
      </c>
      <c r="N169" s="32" t="str">
        <f>IF(MONTH(Data[[#This Row],[Ngày giao]])&lt;4,"Qtr1", IF(MONTH(Data[[#This Row],[Ngày giao]])&lt;7,"Qtr2",IF(MONTH(Data[[#This Row],[Ngày giao]])&lt;10,"Qtr3","Qtr4")))</f>
        <v>Qtr1</v>
      </c>
      <c r="O169" s="32" t="str">
        <f>TEXT(Data[[#This Row],[Ngày giao]],"MMM")</f>
        <v>Jan</v>
      </c>
    </row>
    <row r="170" spans="1:15" ht="14.5" x14ac:dyDescent="0.35">
      <c r="A170" s="7">
        <v>4516663587</v>
      </c>
      <c r="B170" s="7">
        <v>4333113</v>
      </c>
      <c r="C170" s="32" t="s">
        <v>49</v>
      </c>
      <c r="D170" s="9">
        <v>63</v>
      </c>
      <c r="E170" s="3">
        <v>537</v>
      </c>
      <c r="F170" s="3">
        <f>Data[[#This Row],[Unit Price]]*Data[[#This Row],[Ordered Qty]]</f>
        <v>33831</v>
      </c>
      <c r="G170" s="5">
        <v>44567</v>
      </c>
      <c r="H170" s="4">
        <v>44567</v>
      </c>
      <c r="I170" s="10">
        <v>0</v>
      </c>
      <c r="J170" s="32" t="str">
        <f>IF(Data[[#This Row],[Chênh lệch ngày]]&lt;-2,"ADVANCE", IF(Data[[#This Row],[Chênh lệch ngày]]&lt;4, "ON TIME", IF(Data[[#This Row],[REASON OF LATE]]="SUPPLIER","LATE BY SUPPLIER", "LATE")))</f>
        <v>ON TIME</v>
      </c>
      <c r="K170" s="12"/>
      <c r="L170" s="16"/>
      <c r="M170" s="32" t="str">
        <f>TEXT(Data[[#This Row],[Ngày giao]],"yyyy")</f>
        <v>2022</v>
      </c>
      <c r="N170" s="32" t="str">
        <f>IF(MONTH(Data[[#This Row],[Ngày giao]])&lt;4,"Qtr1", IF(MONTH(Data[[#This Row],[Ngày giao]])&lt;7,"Qtr2",IF(MONTH(Data[[#This Row],[Ngày giao]])&lt;10,"Qtr3","Qtr4")))</f>
        <v>Qtr1</v>
      </c>
      <c r="O170" s="32" t="str">
        <f>TEXT(Data[[#This Row],[Ngày giao]],"MMM")</f>
        <v>Jan</v>
      </c>
    </row>
    <row r="171" spans="1:15" ht="14.5" x14ac:dyDescent="0.35">
      <c r="A171" s="7">
        <v>4517041956</v>
      </c>
      <c r="B171" s="7">
        <v>4333114</v>
      </c>
      <c r="C171" s="32" t="s">
        <v>49</v>
      </c>
      <c r="D171" s="9">
        <v>315</v>
      </c>
      <c r="E171" s="3">
        <v>874</v>
      </c>
      <c r="F171" s="3">
        <f>Data[[#This Row],[Unit Price]]*Data[[#This Row],[Ordered Qty]]</f>
        <v>275310</v>
      </c>
      <c r="G171" s="5">
        <v>44567</v>
      </c>
      <c r="H171" s="4">
        <v>44567</v>
      </c>
      <c r="I171" s="10">
        <v>0</v>
      </c>
      <c r="J171" s="32" t="str">
        <f>IF(Data[[#This Row],[Chênh lệch ngày]]&lt;-2,"ADVANCE", IF(Data[[#This Row],[Chênh lệch ngày]]&lt;4, "ON TIME", IF(Data[[#This Row],[REASON OF LATE]]="SUPPLIER","LATE BY SUPPLIER", "LATE")))</f>
        <v>ON TIME</v>
      </c>
      <c r="K171" s="12"/>
      <c r="L171" s="16"/>
      <c r="M171" s="32" t="str">
        <f>TEXT(Data[[#This Row],[Ngày giao]],"yyyy")</f>
        <v>2022</v>
      </c>
      <c r="N171" s="32" t="str">
        <f>IF(MONTH(Data[[#This Row],[Ngày giao]])&lt;4,"Qtr1", IF(MONTH(Data[[#This Row],[Ngày giao]])&lt;7,"Qtr2",IF(MONTH(Data[[#This Row],[Ngày giao]])&lt;10,"Qtr3","Qtr4")))</f>
        <v>Qtr1</v>
      </c>
      <c r="O171" s="32" t="str">
        <f>TEXT(Data[[#This Row],[Ngày giao]],"MMM")</f>
        <v>Jan</v>
      </c>
    </row>
    <row r="172" spans="1:15" ht="14.5" x14ac:dyDescent="0.35">
      <c r="A172" s="7">
        <v>4516555777</v>
      </c>
      <c r="B172" s="7">
        <v>4333116</v>
      </c>
      <c r="C172" s="32" t="s">
        <v>49</v>
      </c>
      <c r="D172" s="9">
        <v>378</v>
      </c>
      <c r="E172" s="3">
        <v>1317</v>
      </c>
      <c r="F172" s="3">
        <f>Data[[#This Row],[Unit Price]]*Data[[#This Row],[Ordered Qty]]</f>
        <v>497826</v>
      </c>
      <c r="G172" s="5">
        <v>44567</v>
      </c>
      <c r="H172" s="4">
        <v>44567</v>
      </c>
      <c r="I172" s="10">
        <v>0</v>
      </c>
      <c r="J172" s="32" t="str">
        <f>IF(Data[[#This Row],[Chênh lệch ngày]]&lt;-2,"ADVANCE", IF(Data[[#This Row],[Chênh lệch ngày]]&lt;4, "ON TIME", IF(Data[[#This Row],[REASON OF LATE]]="SUPPLIER","LATE BY SUPPLIER", "LATE")))</f>
        <v>ON TIME</v>
      </c>
      <c r="K172" s="12"/>
      <c r="L172" s="16"/>
      <c r="M172" s="32" t="str">
        <f>TEXT(Data[[#This Row],[Ngày giao]],"yyyy")</f>
        <v>2022</v>
      </c>
      <c r="N172" s="32" t="str">
        <f>IF(MONTH(Data[[#This Row],[Ngày giao]])&lt;4,"Qtr1", IF(MONTH(Data[[#This Row],[Ngày giao]])&lt;7,"Qtr2",IF(MONTH(Data[[#This Row],[Ngày giao]])&lt;10,"Qtr3","Qtr4")))</f>
        <v>Qtr1</v>
      </c>
      <c r="O172" s="32" t="str">
        <f>TEXT(Data[[#This Row],[Ngày giao]],"MMM")</f>
        <v>Jan</v>
      </c>
    </row>
    <row r="173" spans="1:15" ht="14.5" x14ac:dyDescent="0.35">
      <c r="A173" s="7">
        <v>4517179442</v>
      </c>
      <c r="B173" s="7">
        <v>2778106</v>
      </c>
      <c r="C173" s="32" t="s">
        <v>49</v>
      </c>
      <c r="D173" s="9">
        <v>48</v>
      </c>
      <c r="E173" s="3">
        <v>1086</v>
      </c>
      <c r="F173" s="3">
        <f>Data[[#This Row],[Unit Price]]*Data[[#This Row],[Ordered Qty]]</f>
        <v>52128</v>
      </c>
      <c r="G173" s="5">
        <v>44567</v>
      </c>
      <c r="H173" s="4">
        <v>44567</v>
      </c>
      <c r="I173" s="10">
        <v>0</v>
      </c>
      <c r="J173" s="32" t="str">
        <f>IF(Data[[#This Row],[Chênh lệch ngày]]&lt;-2,"ADVANCE", IF(Data[[#This Row],[Chênh lệch ngày]]&lt;4, "ON TIME", IF(Data[[#This Row],[REASON OF LATE]]="SUPPLIER","LATE BY SUPPLIER", "LATE")))</f>
        <v>ON TIME</v>
      </c>
      <c r="K173" s="12"/>
      <c r="L173" s="16"/>
      <c r="M173" s="32" t="str">
        <f>TEXT(Data[[#This Row],[Ngày giao]],"yyyy")</f>
        <v>2022</v>
      </c>
      <c r="N173" s="32" t="str">
        <f>IF(MONTH(Data[[#This Row],[Ngày giao]])&lt;4,"Qtr1", IF(MONTH(Data[[#This Row],[Ngày giao]])&lt;7,"Qtr2",IF(MONTH(Data[[#This Row],[Ngày giao]])&lt;10,"Qtr3","Qtr4")))</f>
        <v>Qtr1</v>
      </c>
      <c r="O173" s="32" t="str">
        <f>TEXT(Data[[#This Row],[Ngày giao]],"MMM")</f>
        <v>Jan</v>
      </c>
    </row>
    <row r="174" spans="1:15" ht="14.5" x14ac:dyDescent="0.35">
      <c r="A174" s="7">
        <v>4517109799</v>
      </c>
      <c r="B174" s="7">
        <v>2765851</v>
      </c>
      <c r="C174" s="32" t="s">
        <v>49</v>
      </c>
      <c r="D174" s="9">
        <v>16</v>
      </c>
      <c r="E174" s="3">
        <v>1281</v>
      </c>
      <c r="F174" s="3">
        <f>Data[[#This Row],[Unit Price]]*Data[[#This Row],[Ordered Qty]]</f>
        <v>20496</v>
      </c>
      <c r="G174" s="5">
        <v>44567</v>
      </c>
      <c r="H174" s="4">
        <v>44567</v>
      </c>
      <c r="I174" s="10">
        <v>0</v>
      </c>
      <c r="J174" s="32" t="str">
        <f>IF(Data[[#This Row],[Chênh lệch ngày]]&lt;-2,"ADVANCE", IF(Data[[#This Row],[Chênh lệch ngày]]&lt;4, "ON TIME", IF(Data[[#This Row],[REASON OF LATE]]="SUPPLIER","LATE BY SUPPLIER", "LATE")))</f>
        <v>ON TIME</v>
      </c>
      <c r="K174" s="12"/>
      <c r="L174" s="16"/>
      <c r="M174" s="32" t="str">
        <f>TEXT(Data[[#This Row],[Ngày giao]],"yyyy")</f>
        <v>2022</v>
      </c>
      <c r="N174" s="32" t="str">
        <f>IF(MONTH(Data[[#This Row],[Ngày giao]])&lt;4,"Qtr1", IF(MONTH(Data[[#This Row],[Ngày giao]])&lt;7,"Qtr2",IF(MONTH(Data[[#This Row],[Ngày giao]])&lt;10,"Qtr3","Qtr4")))</f>
        <v>Qtr1</v>
      </c>
      <c r="O174" s="32" t="str">
        <f>TEXT(Data[[#This Row],[Ngày giao]],"MMM")</f>
        <v>Jan</v>
      </c>
    </row>
    <row r="175" spans="1:15" ht="14.5" x14ac:dyDescent="0.35">
      <c r="A175" s="7">
        <v>4516873048</v>
      </c>
      <c r="B175" s="7">
        <v>4455906</v>
      </c>
      <c r="C175" s="32" t="s">
        <v>49</v>
      </c>
      <c r="D175" s="9">
        <v>12</v>
      </c>
      <c r="E175" s="3">
        <v>851</v>
      </c>
      <c r="F175" s="3">
        <f>Data[[#This Row],[Unit Price]]*Data[[#This Row],[Ordered Qty]]</f>
        <v>10212</v>
      </c>
      <c r="G175" s="5">
        <v>44567</v>
      </c>
      <c r="H175" s="4">
        <v>44567</v>
      </c>
      <c r="I175" s="10">
        <v>0</v>
      </c>
      <c r="J175" s="32" t="str">
        <f>IF(Data[[#This Row],[Chênh lệch ngày]]&lt;-2,"ADVANCE", IF(Data[[#This Row],[Chênh lệch ngày]]&lt;4, "ON TIME", IF(Data[[#This Row],[REASON OF LATE]]="SUPPLIER","LATE BY SUPPLIER", "LATE")))</f>
        <v>ON TIME</v>
      </c>
      <c r="K175" s="12"/>
      <c r="L175" s="16"/>
      <c r="M175" s="32" t="str">
        <f>TEXT(Data[[#This Row],[Ngày giao]],"yyyy")</f>
        <v>2022</v>
      </c>
      <c r="N175" s="32" t="str">
        <f>IF(MONTH(Data[[#This Row],[Ngày giao]])&lt;4,"Qtr1", IF(MONTH(Data[[#This Row],[Ngày giao]])&lt;7,"Qtr2",IF(MONTH(Data[[#This Row],[Ngày giao]])&lt;10,"Qtr3","Qtr4")))</f>
        <v>Qtr1</v>
      </c>
      <c r="O175" s="32" t="str">
        <f>TEXT(Data[[#This Row],[Ngày giao]],"MMM")</f>
        <v>Jan</v>
      </c>
    </row>
    <row r="176" spans="1:15" ht="14.5" x14ac:dyDescent="0.35">
      <c r="A176" s="7">
        <v>4516555674</v>
      </c>
      <c r="B176" s="7">
        <v>4013297</v>
      </c>
      <c r="C176" s="32" t="s">
        <v>49</v>
      </c>
      <c r="D176" s="9">
        <v>945</v>
      </c>
      <c r="E176" s="3">
        <v>769</v>
      </c>
      <c r="F176" s="3">
        <f>Data[[#This Row],[Unit Price]]*Data[[#This Row],[Ordered Qty]]</f>
        <v>726705</v>
      </c>
      <c r="G176" s="5">
        <v>44567</v>
      </c>
      <c r="H176" s="4">
        <v>44567</v>
      </c>
      <c r="I176" s="10">
        <v>0</v>
      </c>
      <c r="J176" s="32" t="str">
        <f>IF(Data[[#This Row],[Chênh lệch ngày]]&lt;-2,"ADVANCE", IF(Data[[#This Row],[Chênh lệch ngày]]&lt;4, "ON TIME", IF(Data[[#This Row],[REASON OF LATE]]="SUPPLIER","LATE BY SUPPLIER", "LATE")))</f>
        <v>ON TIME</v>
      </c>
      <c r="K176" s="12"/>
      <c r="L176" s="16"/>
      <c r="M176" s="32" t="str">
        <f>TEXT(Data[[#This Row],[Ngày giao]],"yyyy")</f>
        <v>2022</v>
      </c>
      <c r="N176" s="32" t="str">
        <f>IF(MONTH(Data[[#This Row],[Ngày giao]])&lt;4,"Qtr1", IF(MONTH(Data[[#This Row],[Ngày giao]])&lt;7,"Qtr2",IF(MONTH(Data[[#This Row],[Ngày giao]])&lt;10,"Qtr3","Qtr4")))</f>
        <v>Qtr1</v>
      </c>
      <c r="O176" s="32" t="str">
        <f>TEXT(Data[[#This Row],[Ngày giao]],"MMM")</f>
        <v>Jan</v>
      </c>
    </row>
    <row r="177" spans="1:15" ht="14.5" x14ac:dyDescent="0.35">
      <c r="A177" s="7">
        <v>4516876182</v>
      </c>
      <c r="B177" s="7">
        <v>2663481</v>
      </c>
      <c r="C177" s="32" t="s">
        <v>49</v>
      </c>
      <c r="D177" s="9">
        <v>1215</v>
      </c>
      <c r="E177" s="3">
        <v>1367</v>
      </c>
      <c r="F177" s="3">
        <f>Data[[#This Row],[Unit Price]]*Data[[#This Row],[Ordered Qty]]</f>
        <v>1660905</v>
      </c>
      <c r="G177" s="5">
        <v>44567</v>
      </c>
      <c r="H177" s="4">
        <v>44567</v>
      </c>
      <c r="I177" s="10">
        <v>0</v>
      </c>
      <c r="J177" s="32" t="str">
        <f>IF(Data[[#This Row],[Chênh lệch ngày]]&lt;-2,"ADVANCE", IF(Data[[#This Row],[Chênh lệch ngày]]&lt;4, "ON TIME", IF(Data[[#This Row],[REASON OF LATE]]="SUPPLIER","LATE BY SUPPLIER", "LATE")))</f>
        <v>ON TIME</v>
      </c>
      <c r="K177" s="12"/>
      <c r="L177" s="16"/>
      <c r="M177" s="32" t="str">
        <f>TEXT(Data[[#This Row],[Ngày giao]],"yyyy")</f>
        <v>2022</v>
      </c>
      <c r="N177" s="32" t="str">
        <f>IF(MONTH(Data[[#This Row],[Ngày giao]])&lt;4,"Qtr1", IF(MONTH(Data[[#This Row],[Ngày giao]])&lt;7,"Qtr2",IF(MONTH(Data[[#This Row],[Ngày giao]])&lt;10,"Qtr3","Qtr4")))</f>
        <v>Qtr1</v>
      </c>
      <c r="O177" s="32" t="str">
        <f>TEXT(Data[[#This Row],[Ngày giao]],"MMM")</f>
        <v>Jan</v>
      </c>
    </row>
    <row r="178" spans="1:15" ht="14.5" x14ac:dyDescent="0.35">
      <c r="A178" s="7">
        <v>4517429238</v>
      </c>
      <c r="B178" s="7">
        <v>4455298</v>
      </c>
      <c r="C178" s="32" t="s">
        <v>49</v>
      </c>
      <c r="D178" s="9">
        <v>4095</v>
      </c>
      <c r="E178" s="3">
        <v>1426</v>
      </c>
      <c r="F178" s="3">
        <f>Data[[#This Row],[Unit Price]]*Data[[#This Row],[Ordered Qty]]</f>
        <v>5839470</v>
      </c>
      <c r="G178" s="5">
        <v>44567</v>
      </c>
      <c r="H178" s="4">
        <v>44567</v>
      </c>
      <c r="I178" s="10">
        <v>0</v>
      </c>
      <c r="J178" s="32" t="str">
        <f>IF(Data[[#This Row],[Chênh lệch ngày]]&lt;-2,"ADVANCE", IF(Data[[#This Row],[Chênh lệch ngày]]&lt;4, "ON TIME", IF(Data[[#This Row],[REASON OF LATE]]="SUPPLIER","LATE BY SUPPLIER", "LATE")))</f>
        <v>ON TIME</v>
      </c>
      <c r="K178" s="12"/>
      <c r="L178" s="16"/>
      <c r="M178" s="32" t="str">
        <f>TEXT(Data[[#This Row],[Ngày giao]],"yyyy")</f>
        <v>2022</v>
      </c>
      <c r="N178" s="32" t="str">
        <f>IF(MONTH(Data[[#This Row],[Ngày giao]])&lt;4,"Qtr1", IF(MONTH(Data[[#This Row],[Ngày giao]])&lt;7,"Qtr2",IF(MONTH(Data[[#This Row],[Ngày giao]])&lt;10,"Qtr3","Qtr4")))</f>
        <v>Qtr1</v>
      </c>
      <c r="O178" s="32" t="str">
        <f>TEXT(Data[[#This Row],[Ngày giao]],"MMM")</f>
        <v>Jan</v>
      </c>
    </row>
    <row r="179" spans="1:15" ht="13" x14ac:dyDescent="0.3">
      <c r="A179" s="1">
        <v>4516571648</v>
      </c>
      <c r="B179" s="1">
        <v>2556834</v>
      </c>
      <c r="C179" s="2" t="s">
        <v>69</v>
      </c>
      <c r="D179" s="3">
        <v>30</v>
      </c>
      <c r="E179" s="3">
        <v>442</v>
      </c>
      <c r="F179" s="3">
        <f>Data[[#This Row],[Unit Price]]*Data[[#This Row],[Ordered Qty]]</f>
        <v>13260</v>
      </c>
      <c r="G179" s="5">
        <v>44564</v>
      </c>
      <c r="H179" s="4">
        <v>44568</v>
      </c>
      <c r="I179" s="6">
        <f>G179-H179</f>
        <v>-4</v>
      </c>
      <c r="J179" s="32" t="str">
        <f>IF(Data[[#This Row],[Chênh lệch ngày]]&lt;-2,"ADVANCE", IF(Data[[#This Row],[Chênh lệch ngày]]&lt;4, "ON TIME", IF(Data[[#This Row],[REASON OF LATE]]="SUPPLIER","LATE BY SUPPLIER", "LATE")))</f>
        <v>ADVANCE</v>
      </c>
      <c r="K179" s="2"/>
      <c r="L179" s="32"/>
      <c r="M179" s="32" t="str">
        <f>TEXT(Data[[#This Row],[Ngày giao]],"yyyy")</f>
        <v>2022</v>
      </c>
      <c r="N179" s="32" t="str">
        <f>IF(MONTH(Data[[#This Row],[Ngày giao]])&lt;4,"Qtr1", IF(MONTH(Data[[#This Row],[Ngày giao]])&lt;7,"Qtr2",IF(MONTH(Data[[#This Row],[Ngày giao]])&lt;10,"Qtr3","Qtr4")))</f>
        <v>Qtr1</v>
      </c>
      <c r="O179" s="32" t="str">
        <f>TEXT(Data[[#This Row],[Ngày giao]],"MMM")</f>
        <v>Jan</v>
      </c>
    </row>
    <row r="180" spans="1:15" ht="13" x14ac:dyDescent="0.3">
      <c r="A180" s="1">
        <v>4516646016</v>
      </c>
      <c r="B180" s="1">
        <v>2752324</v>
      </c>
      <c r="C180" s="32" t="s">
        <v>49</v>
      </c>
      <c r="D180" s="3">
        <v>12</v>
      </c>
      <c r="E180" s="3">
        <v>609</v>
      </c>
      <c r="F180" s="3">
        <f>Data[[#This Row],[Unit Price]]*Data[[#This Row],[Ordered Qty]]</f>
        <v>7308</v>
      </c>
      <c r="G180" s="5">
        <v>44567</v>
      </c>
      <c r="H180" s="4">
        <v>44568</v>
      </c>
      <c r="I180" s="6">
        <f>G180-H180</f>
        <v>-1</v>
      </c>
      <c r="J180" s="32" t="str">
        <f>IF(Data[[#This Row],[Chênh lệch ngày]]&lt;-2,"ADVANCE", IF(Data[[#This Row],[Chênh lệch ngày]]&lt;4, "ON TIME", IF(Data[[#This Row],[REASON OF LATE]]="SUPPLIER","LATE BY SUPPLIER", "LATE")))</f>
        <v>ON TIME</v>
      </c>
      <c r="K180" s="2"/>
      <c r="L180" s="32"/>
      <c r="M180" s="32" t="str">
        <f>TEXT(Data[[#This Row],[Ngày giao]],"yyyy")</f>
        <v>2022</v>
      </c>
      <c r="N180" s="32" t="str">
        <f>IF(MONTH(Data[[#This Row],[Ngày giao]])&lt;4,"Qtr1", IF(MONTH(Data[[#This Row],[Ngày giao]])&lt;7,"Qtr2",IF(MONTH(Data[[#This Row],[Ngày giao]])&lt;10,"Qtr3","Qtr4")))</f>
        <v>Qtr1</v>
      </c>
      <c r="O180" s="32" t="str">
        <f>TEXT(Data[[#This Row],[Ngày giao]],"MMM")</f>
        <v>Jan</v>
      </c>
    </row>
    <row r="181" spans="1:15" ht="14.5" x14ac:dyDescent="0.35">
      <c r="A181" s="7">
        <v>4516610981</v>
      </c>
      <c r="B181" s="7">
        <v>4455280</v>
      </c>
      <c r="C181" s="32" t="s">
        <v>49</v>
      </c>
      <c r="D181" s="9">
        <v>480</v>
      </c>
      <c r="E181" s="3">
        <v>836</v>
      </c>
      <c r="F181" s="3">
        <f>Data[[#This Row],[Unit Price]]*Data[[#This Row],[Ordered Qty]]</f>
        <v>401280</v>
      </c>
      <c r="G181" s="5">
        <v>44581</v>
      </c>
      <c r="H181" s="4">
        <v>44568</v>
      </c>
      <c r="I181" s="10">
        <v>13</v>
      </c>
      <c r="J181" s="32" t="str">
        <f>IF(Data[[#This Row],[Chênh lệch ngày]]&lt;-2,"ADVANCE", IF(Data[[#This Row],[Chênh lệch ngày]]&lt;4, "ON TIME", IF(Data[[#This Row],[REASON OF LATE]]="SUPPLIER","LATE BY SUPPLIER", "LATE")))</f>
        <v>LATE</v>
      </c>
      <c r="K181" s="32" t="s">
        <v>6</v>
      </c>
      <c r="L181" s="16"/>
      <c r="M181" s="32" t="str">
        <f>TEXT(Data[[#This Row],[Ngày giao]],"yyyy")</f>
        <v>2022</v>
      </c>
      <c r="N181" s="32" t="str">
        <f>IF(MONTH(Data[[#This Row],[Ngày giao]])&lt;4,"Qtr1", IF(MONTH(Data[[#This Row],[Ngày giao]])&lt;7,"Qtr2",IF(MONTH(Data[[#This Row],[Ngày giao]])&lt;10,"Qtr3","Qtr4")))</f>
        <v>Qtr1</v>
      </c>
      <c r="O181" s="32" t="str">
        <f>TEXT(Data[[#This Row],[Ngày giao]],"MMM")</f>
        <v>Jan</v>
      </c>
    </row>
    <row r="182" spans="1:15" ht="13" x14ac:dyDescent="0.3">
      <c r="A182" s="1">
        <v>4516897521</v>
      </c>
      <c r="B182" s="1">
        <v>4327106</v>
      </c>
      <c r="C182" s="32" t="s">
        <v>49</v>
      </c>
      <c r="D182" s="3">
        <v>90</v>
      </c>
      <c r="E182" s="3">
        <v>343</v>
      </c>
      <c r="F182" s="3">
        <f>Data[[#This Row],[Unit Price]]*Data[[#This Row],[Ordered Qty]]</f>
        <v>30870</v>
      </c>
      <c r="G182" s="5">
        <v>44578</v>
      </c>
      <c r="H182" s="4">
        <v>44569</v>
      </c>
      <c r="I182" s="6">
        <f t="shared" ref="I182:I229" si="4">G182-H182</f>
        <v>9</v>
      </c>
      <c r="J182" s="32" t="str">
        <f>IF(Data[[#This Row],[Chênh lệch ngày]]&lt;-2,"ADVANCE", IF(Data[[#This Row],[Chênh lệch ngày]]&lt;4, "ON TIME", IF(Data[[#This Row],[REASON OF LATE]]="SUPPLIER","LATE BY SUPPLIER", "LATE")))</f>
        <v>LATE</v>
      </c>
      <c r="K182" s="32" t="s">
        <v>6</v>
      </c>
      <c r="L182" s="32"/>
      <c r="M182" s="32" t="str">
        <f>TEXT(Data[[#This Row],[Ngày giao]],"yyyy")</f>
        <v>2022</v>
      </c>
      <c r="N182" s="32" t="str">
        <f>IF(MONTH(Data[[#This Row],[Ngày giao]])&lt;4,"Qtr1", IF(MONTH(Data[[#This Row],[Ngày giao]])&lt;7,"Qtr2",IF(MONTH(Data[[#This Row],[Ngày giao]])&lt;10,"Qtr3","Qtr4")))</f>
        <v>Qtr1</v>
      </c>
      <c r="O182" s="32" t="str">
        <f>TEXT(Data[[#This Row],[Ngày giao]],"MMM")</f>
        <v>Jan</v>
      </c>
    </row>
    <row r="183" spans="1:15" ht="13" x14ac:dyDescent="0.3">
      <c r="A183" s="1">
        <v>4516851761</v>
      </c>
      <c r="B183" s="1">
        <v>2965279</v>
      </c>
      <c r="C183" s="32" t="s">
        <v>49</v>
      </c>
      <c r="D183" s="3">
        <v>24</v>
      </c>
      <c r="E183" s="3">
        <v>959</v>
      </c>
      <c r="F183" s="3">
        <f>Data[[#This Row],[Unit Price]]*Data[[#This Row],[Ordered Qty]]</f>
        <v>23016</v>
      </c>
      <c r="G183" s="5">
        <v>44564</v>
      </c>
      <c r="H183" s="4">
        <v>44569</v>
      </c>
      <c r="I183" s="6">
        <f t="shared" si="4"/>
        <v>-5</v>
      </c>
      <c r="J183" s="32" t="str">
        <f>IF(Data[[#This Row],[Chênh lệch ngày]]&lt;-2,"ADVANCE", IF(Data[[#This Row],[Chênh lệch ngày]]&lt;4, "ON TIME", IF(Data[[#This Row],[REASON OF LATE]]="SUPPLIER","LATE BY SUPPLIER", "LATE")))</f>
        <v>ADVANCE</v>
      </c>
      <c r="K183" s="2"/>
      <c r="L183" s="32"/>
      <c r="M183" s="32" t="str">
        <f>TEXT(Data[[#This Row],[Ngày giao]],"yyyy")</f>
        <v>2022</v>
      </c>
      <c r="N183" s="32" t="str">
        <f>IF(MONTH(Data[[#This Row],[Ngày giao]])&lt;4,"Qtr1", IF(MONTH(Data[[#This Row],[Ngày giao]])&lt;7,"Qtr2",IF(MONTH(Data[[#This Row],[Ngày giao]])&lt;10,"Qtr3","Qtr4")))</f>
        <v>Qtr1</v>
      </c>
      <c r="O183" s="32" t="str">
        <f>TEXT(Data[[#This Row],[Ngày giao]],"MMM")</f>
        <v>Jan</v>
      </c>
    </row>
    <row r="184" spans="1:15" ht="13" x14ac:dyDescent="0.3">
      <c r="A184" s="1">
        <v>4516852123</v>
      </c>
      <c r="B184" s="1">
        <v>2965279</v>
      </c>
      <c r="C184" s="32" t="s">
        <v>49</v>
      </c>
      <c r="D184" s="3">
        <v>24</v>
      </c>
      <c r="E184" s="3">
        <v>964</v>
      </c>
      <c r="F184" s="3">
        <f>Data[[#This Row],[Unit Price]]*Data[[#This Row],[Ordered Qty]]</f>
        <v>23136</v>
      </c>
      <c r="G184" s="5">
        <v>44613</v>
      </c>
      <c r="H184" s="4">
        <v>44569</v>
      </c>
      <c r="I184" s="6">
        <f t="shared" si="4"/>
        <v>44</v>
      </c>
      <c r="J184" s="32" t="str">
        <f>IF(Data[[#This Row],[Chênh lệch ngày]]&lt;-2,"ADVANCE", IF(Data[[#This Row],[Chênh lệch ngày]]&lt;4, "ON TIME", IF(Data[[#This Row],[REASON OF LATE]]="SUPPLIER","LATE BY SUPPLIER", "LATE")))</f>
        <v>LATE</v>
      </c>
      <c r="K184" s="32" t="s">
        <v>6</v>
      </c>
      <c r="L184" s="32"/>
      <c r="M184" s="32" t="str">
        <f>TEXT(Data[[#This Row],[Ngày giao]],"yyyy")</f>
        <v>2022</v>
      </c>
      <c r="N184" s="32" t="str">
        <f>IF(MONTH(Data[[#This Row],[Ngày giao]])&lt;4,"Qtr1", IF(MONTH(Data[[#This Row],[Ngày giao]])&lt;7,"Qtr2",IF(MONTH(Data[[#This Row],[Ngày giao]])&lt;10,"Qtr3","Qtr4")))</f>
        <v>Qtr1</v>
      </c>
      <c r="O184" s="32" t="str">
        <f>TEXT(Data[[#This Row],[Ngày giao]],"MMM")</f>
        <v>Feb</v>
      </c>
    </row>
    <row r="185" spans="1:15" ht="13" x14ac:dyDescent="0.3">
      <c r="A185" s="1">
        <v>4516643753</v>
      </c>
      <c r="B185" s="1">
        <v>2899475</v>
      </c>
      <c r="C185" s="32" t="s">
        <v>49</v>
      </c>
      <c r="D185" s="3">
        <v>100</v>
      </c>
      <c r="E185" s="3">
        <v>506</v>
      </c>
      <c r="F185" s="3">
        <f>Data[[#This Row],[Unit Price]]*Data[[#This Row],[Ordered Qty]]</f>
        <v>50600</v>
      </c>
      <c r="G185" s="5">
        <v>44564</v>
      </c>
      <c r="H185" s="4">
        <v>44571</v>
      </c>
      <c r="I185" s="6">
        <f t="shared" si="4"/>
        <v>-7</v>
      </c>
      <c r="J185" s="32" t="str">
        <f>IF(Data[[#This Row],[Chênh lệch ngày]]&lt;-2,"ADVANCE", IF(Data[[#This Row],[Chênh lệch ngày]]&lt;4, "ON TIME", IF(Data[[#This Row],[REASON OF LATE]]="SUPPLIER","LATE BY SUPPLIER", "LATE")))</f>
        <v>ADVANCE</v>
      </c>
      <c r="K185" s="2"/>
      <c r="L185" s="32"/>
      <c r="M185" s="32" t="str">
        <f>TEXT(Data[[#This Row],[Ngày giao]],"yyyy")</f>
        <v>2022</v>
      </c>
      <c r="N185" s="32" t="str">
        <f>IF(MONTH(Data[[#This Row],[Ngày giao]])&lt;4,"Qtr1", IF(MONTH(Data[[#This Row],[Ngày giao]])&lt;7,"Qtr2",IF(MONTH(Data[[#This Row],[Ngày giao]])&lt;10,"Qtr3","Qtr4")))</f>
        <v>Qtr1</v>
      </c>
      <c r="O185" s="32" t="str">
        <f>TEXT(Data[[#This Row],[Ngày giao]],"MMM")</f>
        <v>Jan</v>
      </c>
    </row>
    <row r="186" spans="1:15" ht="13" x14ac:dyDescent="0.3">
      <c r="A186" s="1">
        <v>4516653699</v>
      </c>
      <c r="B186" s="1">
        <v>2903183</v>
      </c>
      <c r="C186" s="32" t="s">
        <v>49</v>
      </c>
      <c r="D186" s="3">
        <v>40</v>
      </c>
      <c r="E186" s="3">
        <v>1094</v>
      </c>
      <c r="F186" s="3">
        <f>Data[[#This Row],[Unit Price]]*Data[[#This Row],[Ordered Qty]]</f>
        <v>43760</v>
      </c>
      <c r="G186" s="5">
        <v>44571</v>
      </c>
      <c r="H186" s="4">
        <v>44571</v>
      </c>
      <c r="I186" s="6">
        <f t="shared" si="4"/>
        <v>0</v>
      </c>
      <c r="J186" s="32" t="str">
        <f>IF(Data[[#This Row],[Chênh lệch ngày]]&lt;-2,"ADVANCE", IF(Data[[#This Row],[Chênh lệch ngày]]&lt;4, "ON TIME", IF(Data[[#This Row],[REASON OF LATE]]="SUPPLIER","LATE BY SUPPLIER", "LATE")))</f>
        <v>ON TIME</v>
      </c>
      <c r="K186" s="2"/>
      <c r="L186" s="32"/>
      <c r="M186" s="32" t="str">
        <f>TEXT(Data[[#This Row],[Ngày giao]],"yyyy")</f>
        <v>2022</v>
      </c>
      <c r="N186" s="32" t="str">
        <f>IF(MONTH(Data[[#This Row],[Ngày giao]])&lt;4,"Qtr1", IF(MONTH(Data[[#This Row],[Ngày giao]])&lt;7,"Qtr2",IF(MONTH(Data[[#This Row],[Ngày giao]])&lt;10,"Qtr3","Qtr4")))</f>
        <v>Qtr1</v>
      </c>
      <c r="O186" s="32" t="str">
        <f>TEXT(Data[[#This Row],[Ngày giao]],"MMM")</f>
        <v>Jan</v>
      </c>
    </row>
    <row r="187" spans="1:15" ht="13" x14ac:dyDescent="0.3">
      <c r="A187" s="1">
        <v>4516876100</v>
      </c>
      <c r="B187" s="1">
        <v>2903183</v>
      </c>
      <c r="C187" s="32" t="s">
        <v>49</v>
      </c>
      <c r="D187" s="3">
        <v>980</v>
      </c>
      <c r="E187" s="3">
        <v>380</v>
      </c>
      <c r="F187" s="3">
        <f>Data[[#This Row],[Unit Price]]*Data[[#This Row],[Ordered Qty]]</f>
        <v>372400</v>
      </c>
      <c r="G187" s="5">
        <v>44571</v>
      </c>
      <c r="H187" s="4">
        <v>44571</v>
      </c>
      <c r="I187" s="6">
        <f t="shared" si="4"/>
        <v>0</v>
      </c>
      <c r="J187" s="32" t="str">
        <f>IF(Data[[#This Row],[Chênh lệch ngày]]&lt;-2,"ADVANCE", IF(Data[[#This Row],[Chênh lệch ngày]]&lt;4, "ON TIME", IF(Data[[#This Row],[REASON OF LATE]]="SUPPLIER","LATE BY SUPPLIER", "LATE")))</f>
        <v>ON TIME</v>
      </c>
      <c r="K187" s="2"/>
      <c r="L187" s="32"/>
      <c r="M187" s="32" t="str">
        <f>TEXT(Data[[#This Row],[Ngày giao]],"yyyy")</f>
        <v>2022</v>
      </c>
      <c r="N187" s="32" t="str">
        <f>IF(MONTH(Data[[#This Row],[Ngày giao]])&lt;4,"Qtr1", IF(MONTH(Data[[#This Row],[Ngày giao]])&lt;7,"Qtr2",IF(MONTH(Data[[#This Row],[Ngày giao]])&lt;10,"Qtr3","Qtr4")))</f>
        <v>Qtr1</v>
      </c>
      <c r="O187" s="32" t="str">
        <f>TEXT(Data[[#This Row],[Ngày giao]],"MMM")</f>
        <v>Jan</v>
      </c>
    </row>
    <row r="188" spans="1:15" ht="13" x14ac:dyDescent="0.3">
      <c r="A188" s="1">
        <v>4516747220</v>
      </c>
      <c r="B188" s="1">
        <v>2903183</v>
      </c>
      <c r="C188" s="32" t="s">
        <v>49</v>
      </c>
      <c r="D188" s="3">
        <v>20</v>
      </c>
      <c r="E188" s="3">
        <v>1449</v>
      </c>
      <c r="F188" s="3">
        <f>Data[[#This Row],[Unit Price]]*Data[[#This Row],[Ordered Qty]]</f>
        <v>28980</v>
      </c>
      <c r="G188" s="5">
        <v>44571</v>
      </c>
      <c r="H188" s="4">
        <v>44571</v>
      </c>
      <c r="I188" s="6">
        <f t="shared" si="4"/>
        <v>0</v>
      </c>
      <c r="J188" s="32" t="str">
        <f>IF(Data[[#This Row],[Chênh lệch ngày]]&lt;-2,"ADVANCE", IF(Data[[#This Row],[Chênh lệch ngày]]&lt;4, "ON TIME", IF(Data[[#This Row],[REASON OF LATE]]="SUPPLIER","LATE BY SUPPLIER", "LATE")))</f>
        <v>ON TIME</v>
      </c>
      <c r="K188" s="2"/>
      <c r="L188" s="32"/>
      <c r="M188" s="32" t="str">
        <f>TEXT(Data[[#This Row],[Ngày giao]],"yyyy")</f>
        <v>2022</v>
      </c>
      <c r="N188" s="32" t="str">
        <f>IF(MONTH(Data[[#This Row],[Ngày giao]])&lt;4,"Qtr1", IF(MONTH(Data[[#This Row],[Ngày giao]])&lt;7,"Qtr2",IF(MONTH(Data[[#This Row],[Ngày giao]])&lt;10,"Qtr3","Qtr4")))</f>
        <v>Qtr1</v>
      </c>
      <c r="O188" s="32" t="str">
        <f>TEXT(Data[[#This Row],[Ngày giao]],"MMM")</f>
        <v>Jan</v>
      </c>
    </row>
    <row r="189" spans="1:15" ht="13" x14ac:dyDescent="0.3">
      <c r="A189" s="1">
        <v>4516862373</v>
      </c>
      <c r="B189" s="1">
        <v>2899475</v>
      </c>
      <c r="C189" s="32" t="s">
        <v>49</v>
      </c>
      <c r="D189" s="3">
        <v>100</v>
      </c>
      <c r="E189" s="3">
        <v>587</v>
      </c>
      <c r="F189" s="3">
        <f>Data[[#This Row],[Unit Price]]*Data[[#This Row],[Ordered Qty]]</f>
        <v>58700</v>
      </c>
      <c r="G189" s="5">
        <v>44571</v>
      </c>
      <c r="H189" s="4">
        <v>44571</v>
      </c>
      <c r="I189" s="6">
        <f t="shared" si="4"/>
        <v>0</v>
      </c>
      <c r="J189" s="32" t="str">
        <f>IF(Data[[#This Row],[Chênh lệch ngày]]&lt;-2,"ADVANCE", IF(Data[[#This Row],[Chênh lệch ngày]]&lt;4, "ON TIME", IF(Data[[#This Row],[REASON OF LATE]]="SUPPLIER","LATE BY SUPPLIER", "LATE")))</f>
        <v>ON TIME</v>
      </c>
      <c r="K189" s="2"/>
      <c r="L189" s="32"/>
      <c r="M189" s="32" t="str">
        <f>TEXT(Data[[#This Row],[Ngày giao]],"yyyy")</f>
        <v>2022</v>
      </c>
      <c r="N189" s="32" t="str">
        <f>IF(MONTH(Data[[#This Row],[Ngày giao]])&lt;4,"Qtr1", IF(MONTH(Data[[#This Row],[Ngày giao]])&lt;7,"Qtr2",IF(MONTH(Data[[#This Row],[Ngày giao]])&lt;10,"Qtr3","Qtr4")))</f>
        <v>Qtr1</v>
      </c>
      <c r="O189" s="32" t="str">
        <f>TEXT(Data[[#This Row],[Ngày giao]],"MMM")</f>
        <v>Jan</v>
      </c>
    </row>
    <row r="190" spans="1:15" ht="13" x14ac:dyDescent="0.3">
      <c r="A190" s="1">
        <v>4516876063</v>
      </c>
      <c r="B190" s="1">
        <v>2903183</v>
      </c>
      <c r="C190" s="32" t="s">
        <v>49</v>
      </c>
      <c r="D190" s="3">
        <v>80</v>
      </c>
      <c r="E190" s="3">
        <v>748</v>
      </c>
      <c r="F190" s="3">
        <f>Data[[#This Row],[Unit Price]]*Data[[#This Row],[Ordered Qty]]</f>
        <v>59840</v>
      </c>
      <c r="G190" s="5">
        <v>44571</v>
      </c>
      <c r="H190" s="4">
        <v>44571</v>
      </c>
      <c r="I190" s="6">
        <f t="shared" si="4"/>
        <v>0</v>
      </c>
      <c r="J190" s="32" t="str">
        <f>IF(Data[[#This Row],[Chênh lệch ngày]]&lt;-2,"ADVANCE", IF(Data[[#This Row],[Chênh lệch ngày]]&lt;4, "ON TIME", IF(Data[[#This Row],[REASON OF LATE]]="SUPPLIER","LATE BY SUPPLIER", "LATE")))</f>
        <v>ON TIME</v>
      </c>
      <c r="K190" s="2"/>
      <c r="L190" s="32"/>
      <c r="M190" s="32" t="str">
        <f>TEXT(Data[[#This Row],[Ngày giao]],"yyyy")</f>
        <v>2022</v>
      </c>
      <c r="N190" s="32" t="str">
        <f>IF(MONTH(Data[[#This Row],[Ngày giao]])&lt;4,"Qtr1", IF(MONTH(Data[[#This Row],[Ngày giao]])&lt;7,"Qtr2",IF(MONTH(Data[[#This Row],[Ngày giao]])&lt;10,"Qtr3","Qtr4")))</f>
        <v>Qtr1</v>
      </c>
      <c r="O190" s="32" t="str">
        <f>TEXT(Data[[#This Row],[Ngày giao]],"MMM")</f>
        <v>Jan</v>
      </c>
    </row>
    <row r="191" spans="1:15" ht="13" x14ac:dyDescent="0.3">
      <c r="A191" s="1">
        <v>4516876209</v>
      </c>
      <c r="B191" s="1">
        <v>2899944</v>
      </c>
      <c r="C191" s="32" t="s">
        <v>49</v>
      </c>
      <c r="D191" s="3">
        <v>240</v>
      </c>
      <c r="E191" s="3">
        <v>709</v>
      </c>
      <c r="F191" s="3">
        <f>Data[[#This Row],[Unit Price]]*Data[[#This Row],[Ordered Qty]]</f>
        <v>170160</v>
      </c>
      <c r="G191" s="5">
        <v>44571</v>
      </c>
      <c r="H191" s="4">
        <v>44571</v>
      </c>
      <c r="I191" s="6">
        <f t="shared" si="4"/>
        <v>0</v>
      </c>
      <c r="J191" s="32" t="str">
        <f>IF(Data[[#This Row],[Chênh lệch ngày]]&lt;-2,"ADVANCE", IF(Data[[#This Row],[Chênh lệch ngày]]&lt;4, "ON TIME", IF(Data[[#This Row],[REASON OF LATE]]="SUPPLIER","LATE BY SUPPLIER", "LATE")))</f>
        <v>ON TIME</v>
      </c>
      <c r="K191" s="2"/>
      <c r="L191" s="32"/>
      <c r="M191" s="32" t="str">
        <f>TEXT(Data[[#This Row],[Ngày giao]],"yyyy")</f>
        <v>2022</v>
      </c>
      <c r="N191" s="32" t="str">
        <f>IF(MONTH(Data[[#This Row],[Ngày giao]])&lt;4,"Qtr1", IF(MONTH(Data[[#This Row],[Ngày giao]])&lt;7,"Qtr2",IF(MONTH(Data[[#This Row],[Ngày giao]])&lt;10,"Qtr3","Qtr4")))</f>
        <v>Qtr1</v>
      </c>
      <c r="O191" s="32" t="str">
        <f>TEXT(Data[[#This Row],[Ngày giao]],"MMM")</f>
        <v>Jan</v>
      </c>
    </row>
    <row r="192" spans="1:15" ht="13" x14ac:dyDescent="0.3">
      <c r="A192" s="1">
        <v>4516460201</v>
      </c>
      <c r="B192" s="1">
        <v>2899475</v>
      </c>
      <c r="C192" s="32" t="s">
        <v>49</v>
      </c>
      <c r="D192" s="3">
        <v>1600</v>
      </c>
      <c r="E192" s="3">
        <v>1057</v>
      </c>
      <c r="F192" s="3">
        <f>Data[[#This Row],[Unit Price]]*Data[[#This Row],[Ordered Qty]]</f>
        <v>1691200</v>
      </c>
      <c r="G192" s="5">
        <v>44571</v>
      </c>
      <c r="H192" s="4">
        <v>44571</v>
      </c>
      <c r="I192" s="6">
        <f t="shared" si="4"/>
        <v>0</v>
      </c>
      <c r="J192" s="32" t="str">
        <f>IF(Data[[#This Row],[Chênh lệch ngày]]&lt;-2,"ADVANCE", IF(Data[[#This Row],[Chênh lệch ngày]]&lt;4, "ON TIME", IF(Data[[#This Row],[REASON OF LATE]]="SUPPLIER","LATE BY SUPPLIER", "LATE")))</f>
        <v>ON TIME</v>
      </c>
      <c r="K192" s="2"/>
      <c r="L192" s="32"/>
      <c r="M192" s="32" t="str">
        <f>TEXT(Data[[#This Row],[Ngày giao]],"yyyy")</f>
        <v>2022</v>
      </c>
      <c r="N192" s="32" t="str">
        <f>IF(MONTH(Data[[#This Row],[Ngày giao]])&lt;4,"Qtr1", IF(MONTH(Data[[#This Row],[Ngày giao]])&lt;7,"Qtr2",IF(MONTH(Data[[#This Row],[Ngày giao]])&lt;10,"Qtr3","Qtr4")))</f>
        <v>Qtr1</v>
      </c>
      <c r="O192" s="32" t="str">
        <f>TEXT(Data[[#This Row],[Ngày giao]],"MMM")</f>
        <v>Jan</v>
      </c>
    </row>
    <row r="193" spans="1:15" ht="13" x14ac:dyDescent="0.3">
      <c r="A193" s="1">
        <v>4516518134</v>
      </c>
      <c r="B193" s="1">
        <v>2899632</v>
      </c>
      <c r="C193" s="32" t="s">
        <v>49</v>
      </c>
      <c r="D193" s="3">
        <v>320</v>
      </c>
      <c r="E193" s="3">
        <v>803</v>
      </c>
      <c r="F193" s="3">
        <f>Data[[#This Row],[Unit Price]]*Data[[#This Row],[Ordered Qty]]</f>
        <v>256960</v>
      </c>
      <c r="G193" s="5">
        <v>44571</v>
      </c>
      <c r="H193" s="4">
        <v>44571</v>
      </c>
      <c r="I193" s="6">
        <f t="shared" si="4"/>
        <v>0</v>
      </c>
      <c r="J193" s="32" t="str">
        <f>IF(Data[[#This Row],[Chênh lệch ngày]]&lt;-2,"ADVANCE", IF(Data[[#This Row],[Chênh lệch ngày]]&lt;4, "ON TIME", IF(Data[[#This Row],[REASON OF LATE]]="SUPPLIER","LATE BY SUPPLIER", "LATE")))</f>
        <v>ON TIME</v>
      </c>
      <c r="K193" s="2"/>
      <c r="L193" s="32"/>
      <c r="M193" s="32" t="str">
        <f>TEXT(Data[[#This Row],[Ngày giao]],"yyyy")</f>
        <v>2022</v>
      </c>
      <c r="N193" s="32" t="str">
        <f>IF(MONTH(Data[[#This Row],[Ngày giao]])&lt;4,"Qtr1", IF(MONTH(Data[[#This Row],[Ngày giao]])&lt;7,"Qtr2",IF(MONTH(Data[[#This Row],[Ngày giao]])&lt;10,"Qtr3","Qtr4")))</f>
        <v>Qtr1</v>
      </c>
      <c r="O193" s="32" t="str">
        <f>TEXT(Data[[#This Row],[Ngày giao]],"MMM")</f>
        <v>Jan</v>
      </c>
    </row>
    <row r="194" spans="1:15" ht="13" x14ac:dyDescent="0.3">
      <c r="A194" s="1">
        <v>4516521357</v>
      </c>
      <c r="B194" s="1">
        <v>2899635</v>
      </c>
      <c r="C194" s="32" t="s">
        <v>49</v>
      </c>
      <c r="D194" s="3">
        <v>320</v>
      </c>
      <c r="E194" s="3">
        <v>672</v>
      </c>
      <c r="F194" s="3">
        <f>Data[[#This Row],[Unit Price]]*Data[[#This Row],[Ordered Qty]]</f>
        <v>215040</v>
      </c>
      <c r="G194" s="5">
        <v>44571</v>
      </c>
      <c r="H194" s="4">
        <v>44571</v>
      </c>
      <c r="I194" s="6">
        <f t="shared" si="4"/>
        <v>0</v>
      </c>
      <c r="J194" s="32" t="str">
        <f>IF(Data[[#This Row],[Chênh lệch ngày]]&lt;-2,"ADVANCE", IF(Data[[#This Row],[Chênh lệch ngày]]&lt;4, "ON TIME", IF(Data[[#This Row],[REASON OF LATE]]="SUPPLIER","LATE BY SUPPLIER", "LATE")))</f>
        <v>ON TIME</v>
      </c>
      <c r="K194" s="2"/>
      <c r="L194" s="32"/>
      <c r="M194" s="32" t="str">
        <f>TEXT(Data[[#This Row],[Ngày giao]],"yyyy")</f>
        <v>2022</v>
      </c>
      <c r="N194" s="32" t="str">
        <f>IF(MONTH(Data[[#This Row],[Ngày giao]])&lt;4,"Qtr1", IF(MONTH(Data[[#This Row],[Ngày giao]])&lt;7,"Qtr2",IF(MONTH(Data[[#This Row],[Ngày giao]])&lt;10,"Qtr3","Qtr4")))</f>
        <v>Qtr1</v>
      </c>
      <c r="O194" s="32" t="str">
        <f>TEXT(Data[[#This Row],[Ngày giao]],"MMM")</f>
        <v>Jan</v>
      </c>
    </row>
    <row r="195" spans="1:15" ht="13" x14ac:dyDescent="0.3">
      <c r="A195" s="1">
        <v>4516524884</v>
      </c>
      <c r="B195" s="1">
        <v>2989761</v>
      </c>
      <c r="C195" s="32" t="s">
        <v>49</v>
      </c>
      <c r="D195" s="3">
        <v>320</v>
      </c>
      <c r="E195" s="3">
        <v>1267</v>
      </c>
      <c r="F195" s="3">
        <f>Data[[#This Row],[Unit Price]]*Data[[#This Row],[Ordered Qty]]</f>
        <v>405440</v>
      </c>
      <c r="G195" s="5">
        <v>44571</v>
      </c>
      <c r="H195" s="4">
        <v>44571</v>
      </c>
      <c r="I195" s="6">
        <f t="shared" si="4"/>
        <v>0</v>
      </c>
      <c r="J195" s="32" t="str">
        <f>IF(Data[[#This Row],[Chênh lệch ngày]]&lt;-2,"ADVANCE", IF(Data[[#This Row],[Chênh lệch ngày]]&lt;4, "ON TIME", IF(Data[[#This Row],[REASON OF LATE]]="SUPPLIER","LATE BY SUPPLIER", "LATE")))</f>
        <v>ON TIME</v>
      </c>
      <c r="K195" s="2"/>
      <c r="L195" s="32"/>
      <c r="M195" s="32" t="str">
        <f>TEXT(Data[[#This Row],[Ngày giao]],"yyyy")</f>
        <v>2022</v>
      </c>
      <c r="N195" s="32" t="str">
        <f>IF(MONTH(Data[[#This Row],[Ngày giao]])&lt;4,"Qtr1", IF(MONTH(Data[[#This Row],[Ngày giao]])&lt;7,"Qtr2",IF(MONTH(Data[[#This Row],[Ngày giao]])&lt;10,"Qtr3","Qtr4")))</f>
        <v>Qtr1</v>
      </c>
      <c r="O195" s="32" t="str">
        <f>TEXT(Data[[#This Row],[Ngày giao]],"MMM")</f>
        <v>Jan</v>
      </c>
    </row>
    <row r="196" spans="1:15" ht="13" x14ac:dyDescent="0.3">
      <c r="A196" s="1">
        <v>4517382270</v>
      </c>
      <c r="B196" s="1">
        <v>2899475</v>
      </c>
      <c r="C196" s="32" t="s">
        <v>49</v>
      </c>
      <c r="D196" s="3">
        <v>300</v>
      </c>
      <c r="E196" s="3">
        <v>401</v>
      </c>
      <c r="F196" s="3">
        <f>Data[[#This Row],[Unit Price]]*Data[[#This Row],[Ordered Qty]]</f>
        <v>120300</v>
      </c>
      <c r="G196" s="5">
        <v>44571</v>
      </c>
      <c r="H196" s="4">
        <v>44571</v>
      </c>
      <c r="I196" s="6">
        <f t="shared" si="4"/>
        <v>0</v>
      </c>
      <c r="J196" s="32" t="str">
        <f>IF(Data[[#This Row],[Chênh lệch ngày]]&lt;-2,"ADVANCE", IF(Data[[#This Row],[Chênh lệch ngày]]&lt;4, "ON TIME", IF(Data[[#This Row],[REASON OF LATE]]="SUPPLIER","LATE BY SUPPLIER", "LATE")))</f>
        <v>ON TIME</v>
      </c>
      <c r="K196" s="2"/>
      <c r="L196" s="32"/>
      <c r="M196" s="32" t="str">
        <f>TEXT(Data[[#This Row],[Ngày giao]],"yyyy")</f>
        <v>2022</v>
      </c>
      <c r="N196" s="32" t="str">
        <f>IF(MONTH(Data[[#This Row],[Ngày giao]])&lt;4,"Qtr1", IF(MONTH(Data[[#This Row],[Ngày giao]])&lt;7,"Qtr2",IF(MONTH(Data[[#This Row],[Ngày giao]])&lt;10,"Qtr3","Qtr4")))</f>
        <v>Qtr1</v>
      </c>
      <c r="O196" s="32" t="str">
        <f>TEXT(Data[[#This Row],[Ngày giao]],"MMM")</f>
        <v>Jan</v>
      </c>
    </row>
    <row r="197" spans="1:15" ht="13" x14ac:dyDescent="0.3">
      <c r="A197" s="1">
        <v>4517402802</v>
      </c>
      <c r="B197" s="1">
        <v>2903183</v>
      </c>
      <c r="C197" s="32" t="s">
        <v>49</v>
      </c>
      <c r="D197" s="3">
        <v>60</v>
      </c>
      <c r="E197" s="3">
        <v>1165</v>
      </c>
      <c r="F197" s="3">
        <f>Data[[#This Row],[Unit Price]]*Data[[#This Row],[Ordered Qty]]</f>
        <v>69900</v>
      </c>
      <c r="G197" s="5">
        <v>44571</v>
      </c>
      <c r="H197" s="4">
        <v>44571</v>
      </c>
      <c r="I197" s="6">
        <f t="shared" si="4"/>
        <v>0</v>
      </c>
      <c r="J197" s="32" t="str">
        <f>IF(Data[[#This Row],[Chênh lệch ngày]]&lt;-2,"ADVANCE", IF(Data[[#This Row],[Chênh lệch ngày]]&lt;4, "ON TIME", IF(Data[[#This Row],[REASON OF LATE]]="SUPPLIER","LATE BY SUPPLIER", "LATE")))</f>
        <v>ON TIME</v>
      </c>
      <c r="K197" s="2"/>
      <c r="L197" s="32"/>
      <c r="M197" s="32" t="str">
        <f>TEXT(Data[[#This Row],[Ngày giao]],"yyyy")</f>
        <v>2022</v>
      </c>
      <c r="N197" s="32" t="str">
        <f>IF(MONTH(Data[[#This Row],[Ngày giao]])&lt;4,"Qtr1", IF(MONTH(Data[[#This Row],[Ngày giao]])&lt;7,"Qtr2",IF(MONTH(Data[[#This Row],[Ngày giao]])&lt;10,"Qtr3","Qtr4")))</f>
        <v>Qtr1</v>
      </c>
      <c r="O197" s="32" t="str">
        <f>TEXT(Data[[#This Row],[Ngày giao]],"MMM")</f>
        <v>Jan</v>
      </c>
    </row>
    <row r="198" spans="1:15" ht="13" x14ac:dyDescent="0.3">
      <c r="A198" s="1">
        <v>4517254334</v>
      </c>
      <c r="B198" s="1">
        <v>2903184</v>
      </c>
      <c r="C198" s="32" t="s">
        <v>49</v>
      </c>
      <c r="D198" s="3">
        <v>60</v>
      </c>
      <c r="E198" s="3">
        <v>773</v>
      </c>
      <c r="F198" s="3">
        <f>Data[[#This Row],[Unit Price]]*Data[[#This Row],[Ordered Qty]]</f>
        <v>46380</v>
      </c>
      <c r="G198" s="5">
        <v>44571</v>
      </c>
      <c r="H198" s="4">
        <v>44571</v>
      </c>
      <c r="I198" s="6">
        <f t="shared" si="4"/>
        <v>0</v>
      </c>
      <c r="J198" s="32" t="str">
        <f>IF(Data[[#This Row],[Chênh lệch ngày]]&lt;-2,"ADVANCE", IF(Data[[#This Row],[Chênh lệch ngày]]&lt;4, "ON TIME", IF(Data[[#This Row],[REASON OF LATE]]="SUPPLIER","LATE BY SUPPLIER", "LATE")))</f>
        <v>ON TIME</v>
      </c>
      <c r="K198" s="2"/>
      <c r="L198" s="32"/>
      <c r="M198" s="32" t="str">
        <f>TEXT(Data[[#This Row],[Ngày giao]],"yyyy")</f>
        <v>2022</v>
      </c>
      <c r="N198" s="32" t="str">
        <f>IF(MONTH(Data[[#This Row],[Ngày giao]])&lt;4,"Qtr1", IF(MONTH(Data[[#This Row],[Ngày giao]])&lt;7,"Qtr2",IF(MONTH(Data[[#This Row],[Ngày giao]])&lt;10,"Qtr3","Qtr4")))</f>
        <v>Qtr1</v>
      </c>
      <c r="O198" s="32" t="str">
        <f>TEXT(Data[[#This Row],[Ngày giao]],"MMM")</f>
        <v>Jan</v>
      </c>
    </row>
    <row r="199" spans="1:15" ht="13" x14ac:dyDescent="0.3">
      <c r="A199" s="1">
        <v>4516573671</v>
      </c>
      <c r="B199" s="1">
        <v>2899631</v>
      </c>
      <c r="C199" s="32" t="s">
        <v>49</v>
      </c>
      <c r="D199" s="3">
        <v>640</v>
      </c>
      <c r="E199" s="3">
        <v>1362</v>
      </c>
      <c r="F199" s="3">
        <f>Data[[#This Row],[Unit Price]]*Data[[#This Row],[Ordered Qty]]</f>
        <v>871680</v>
      </c>
      <c r="G199" s="5">
        <v>44571</v>
      </c>
      <c r="H199" s="4">
        <v>44571</v>
      </c>
      <c r="I199" s="6">
        <f t="shared" si="4"/>
        <v>0</v>
      </c>
      <c r="J199" s="32" t="str">
        <f>IF(Data[[#This Row],[Chênh lệch ngày]]&lt;-2,"ADVANCE", IF(Data[[#This Row],[Chênh lệch ngày]]&lt;4, "ON TIME", IF(Data[[#This Row],[REASON OF LATE]]="SUPPLIER","LATE BY SUPPLIER", "LATE")))</f>
        <v>ON TIME</v>
      </c>
      <c r="K199" s="2"/>
      <c r="L199" s="32"/>
      <c r="M199" s="32" t="str">
        <f>TEXT(Data[[#This Row],[Ngày giao]],"yyyy")</f>
        <v>2022</v>
      </c>
      <c r="N199" s="32" t="str">
        <f>IF(MONTH(Data[[#This Row],[Ngày giao]])&lt;4,"Qtr1", IF(MONTH(Data[[#This Row],[Ngày giao]])&lt;7,"Qtr2",IF(MONTH(Data[[#This Row],[Ngày giao]])&lt;10,"Qtr3","Qtr4")))</f>
        <v>Qtr1</v>
      </c>
      <c r="O199" s="32" t="str">
        <f>TEXT(Data[[#This Row],[Ngày giao]],"MMM")</f>
        <v>Jan</v>
      </c>
    </row>
    <row r="200" spans="1:15" ht="13" x14ac:dyDescent="0.3">
      <c r="A200" s="1">
        <v>4517383177</v>
      </c>
      <c r="B200" s="1">
        <v>2899631</v>
      </c>
      <c r="C200" s="32" t="s">
        <v>49</v>
      </c>
      <c r="D200" s="3">
        <v>320</v>
      </c>
      <c r="E200" s="3">
        <v>572</v>
      </c>
      <c r="F200" s="3">
        <f>Data[[#This Row],[Unit Price]]*Data[[#This Row],[Ordered Qty]]</f>
        <v>183040</v>
      </c>
      <c r="G200" s="5">
        <v>44571</v>
      </c>
      <c r="H200" s="4">
        <v>44571</v>
      </c>
      <c r="I200" s="6">
        <f t="shared" si="4"/>
        <v>0</v>
      </c>
      <c r="J200" s="32" t="str">
        <f>IF(Data[[#This Row],[Chênh lệch ngày]]&lt;-2,"ADVANCE", IF(Data[[#This Row],[Chênh lệch ngày]]&lt;4, "ON TIME", IF(Data[[#This Row],[REASON OF LATE]]="SUPPLIER","LATE BY SUPPLIER", "LATE")))</f>
        <v>ON TIME</v>
      </c>
      <c r="K200" s="2"/>
      <c r="L200" s="32"/>
      <c r="M200" s="32" t="str">
        <f>TEXT(Data[[#This Row],[Ngày giao]],"yyyy")</f>
        <v>2022</v>
      </c>
      <c r="N200" s="32" t="str">
        <f>IF(MONTH(Data[[#This Row],[Ngày giao]])&lt;4,"Qtr1", IF(MONTH(Data[[#This Row],[Ngày giao]])&lt;7,"Qtr2",IF(MONTH(Data[[#This Row],[Ngày giao]])&lt;10,"Qtr3","Qtr4")))</f>
        <v>Qtr1</v>
      </c>
      <c r="O200" s="32" t="str">
        <f>TEXT(Data[[#This Row],[Ngày giao]],"MMM")</f>
        <v>Jan</v>
      </c>
    </row>
    <row r="201" spans="1:15" ht="13" x14ac:dyDescent="0.3">
      <c r="A201" s="1">
        <v>4516548158</v>
      </c>
      <c r="B201" s="1">
        <v>4451134</v>
      </c>
      <c r="C201" s="32" t="s">
        <v>49</v>
      </c>
      <c r="D201" s="3">
        <v>84</v>
      </c>
      <c r="E201" s="3">
        <v>431</v>
      </c>
      <c r="F201" s="3">
        <f>Data[[#This Row],[Unit Price]]*Data[[#This Row],[Ordered Qty]]</f>
        <v>36204</v>
      </c>
      <c r="G201" s="5">
        <v>44578</v>
      </c>
      <c r="H201" s="4">
        <v>44571</v>
      </c>
      <c r="I201" s="6">
        <f t="shared" si="4"/>
        <v>7</v>
      </c>
      <c r="J201" s="32" t="str">
        <f>IF(Data[[#This Row],[Chênh lệch ngày]]&lt;-2,"ADVANCE", IF(Data[[#This Row],[Chênh lệch ngày]]&lt;4, "ON TIME", IF(Data[[#This Row],[REASON OF LATE]]="SUPPLIER","LATE BY SUPPLIER", "LATE")))</f>
        <v>LATE</v>
      </c>
      <c r="K201" s="32" t="s">
        <v>6</v>
      </c>
      <c r="L201" s="32"/>
      <c r="M201" s="32" t="str">
        <f>TEXT(Data[[#This Row],[Ngày giao]],"yyyy")</f>
        <v>2022</v>
      </c>
      <c r="N201" s="32" t="str">
        <f>IF(MONTH(Data[[#This Row],[Ngày giao]])&lt;4,"Qtr1", IF(MONTH(Data[[#This Row],[Ngày giao]])&lt;7,"Qtr2",IF(MONTH(Data[[#This Row],[Ngày giao]])&lt;10,"Qtr3","Qtr4")))</f>
        <v>Qtr1</v>
      </c>
      <c r="O201" s="32" t="str">
        <f>TEXT(Data[[#This Row],[Ngày giao]],"MMM")</f>
        <v>Jan</v>
      </c>
    </row>
    <row r="202" spans="1:15" ht="13" x14ac:dyDescent="0.3">
      <c r="A202" s="1">
        <v>4516876028</v>
      </c>
      <c r="B202" s="1">
        <v>2899944</v>
      </c>
      <c r="C202" s="32" t="s">
        <v>49</v>
      </c>
      <c r="D202" s="3">
        <v>1200</v>
      </c>
      <c r="E202" s="3">
        <v>1409</v>
      </c>
      <c r="F202" s="3">
        <f>Data[[#This Row],[Unit Price]]*Data[[#This Row],[Ordered Qty]]</f>
        <v>1690800</v>
      </c>
      <c r="G202" s="5">
        <v>44571</v>
      </c>
      <c r="H202" s="4">
        <v>44571</v>
      </c>
      <c r="I202" s="6">
        <f t="shared" si="4"/>
        <v>0</v>
      </c>
      <c r="J202" s="32" t="str">
        <f>IF(Data[[#This Row],[Chênh lệch ngày]]&lt;-2,"ADVANCE", IF(Data[[#This Row],[Chênh lệch ngày]]&lt;4, "ON TIME", IF(Data[[#This Row],[REASON OF LATE]]="SUPPLIER","LATE BY SUPPLIER", "LATE")))</f>
        <v>ON TIME</v>
      </c>
      <c r="K202" s="2"/>
      <c r="L202" s="32"/>
      <c r="M202" s="32" t="str">
        <f>TEXT(Data[[#This Row],[Ngày giao]],"yyyy")</f>
        <v>2022</v>
      </c>
      <c r="N202" s="32" t="str">
        <f>IF(MONTH(Data[[#This Row],[Ngày giao]])&lt;4,"Qtr1", IF(MONTH(Data[[#This Row],[Ngày giao]])&lt;7,"Qtr2",IF(MONTH(Data[[#This Row],[Ngày giao]])&lt;10,"Qtr3","Qtr4")))</f>
        <v>Qtr1</v>
      </c>
      <c r="O202" s="32" t="str">
        <f>TEXT(Data[[#This Row],[Ngày giao]],"MMM")</f>
        <v>Jan</v>
      </c>
    </row>
    <row r="203" spans="1:15" ht="13" x14ac:dyDescent="0.3">
      <c r="A203" s="1">
        <v>4516663260</v>
      </c>
      <c r="B203" s="1">
        <v>2461389</v>
      </c>
      <c r="C203" s="32" t="s">
        <v>49</v>
      </c>
      <c r="D203" s="3">
        <v>200</v>
      </c>
      <c r="E203" s="3">
        <v>1489</v>
      </c>
      <c r="F203" s="3">
        <f>Data[[#This Row],[Unit Price]]*Data[[#This Row],[Ordered Qty]]</f>
        <v>297800</v>
      </c>
      <c r="G203" s="5">
        <v>44564</v>
      </c>
      <c r="H203" s="4">
        <v>44571</v>
      </c>
      <c r="I203" s="6">
        <f t="shared" si="4"/>
        <v>-7</v>
      </c>
      <c r="J203" s="32" t="str">
        <f>IF(Data[[#This Row],[Chênh lệch ngày]]&lt;-2,"ADVANCE", IF(Data[[#This Row],[Chênh lệch ngày]]&lt;4, "ON TIME", IF(Data[[#This Row],[REASON OF LATE]]="SUPPLIER","LATE BY SUPPLIER", "LATE")))</f>
        <v>ADVANCE</v>
      </c>
      <c r="K203" s="2"/>
      <c r="L203" s="32"/>
      <c r="M203" s="32" t="str">
        <f>TEXT(Data[[#This Row],[Ngày giao]],"yyyy")</f>
        <v>2022</v>
      </c>
      <c r="N203" s="32" t="str">
        <f>IF(MONTH(Data[[#This Row],[Ngày giao]])&lt;4,"Qtr1", IF(MONTH(Data[[#This Row],[Ngày giao]])&lt;7,"Qtr2",IF(MONTH(Data[[#This Row],[Ngày giao]])&lt;10,"Qtr3","Qtr4")))</f>
        <v>Qtr1</v>
      </c>
      <c r="O203" s="32" t="str">
        <f>TEXT(Data[[#This Row],[Ngày giao]],"MMM")</f>
        <v>Jan</v>
      </c>
    </row>
    <row r="204" spans="1:15" ht="13" x14ac:dyDescent="0.3">
      <c r="A204" s="1">
        <v>4516927250</v>
      </c>
      <c r="B204" s="1">
        <v>4196590</v>
      </c>
      <c r="C204" s="32" t="s">
        <v>49</v>
      </c>
      <c r="D204" s="3">
        <v>1000</v>
      </c>
      <c r="E204" s="3">
        <v>1293</v>
      </c>
      <c r="F204" s="3">
        <f>Data[[#This Row],[Unit Price]]*Data[[#This Row],[Ordered Qty]]</f>
        <v>1293000</v>
      </c>
      <c r="G204" s="5">
        <v>44571</v>
      </c>
      <c r="H204" s="4">
        <v>44571</v>
      </c>
      <c r="I204" s="6">
        <f t="shared" si="4"/>
        <v>0</v>
      </c>
      <c r="J204" s="32" t="str">
        <f>IF(Data[[#This Row],[Chênh lệch ngày]]&lt;-2,"ADVANCE", IF(Data[[#This Row],[Chênh lệch ngày]]&lt;4, "ON TIME", IF(Data[[#This Row],[REASON OF LATE]]="SUPPLIER","LATE BY SUPPLIER", "LATE")))</f>
        <v>ON TIME</v>
      </c>
      <c r="K204" s="2"/>
      <c r="L204" s="32"/>
      <c r="M204" s="32" t="str">
        <f>TEXT(Data[[#This Row],[Ngày giao]],"yyyy")</f>
        <v>2022</v>
      </c>
      <c r="N204" s="32" t="str">
        <f>IF(MONTH(Data[[#This Row],[Ngày giao]])&lt;4,"Qtr1", IF(MONTH(Data[[#This Row],[Ngày giao]])&lt;7,"Qtr2",IF(MONTH(Data[[#This Row],[Ngày giao]])&lt;10,"Qtr3","Qtr4")))</f>
        <v>Qtr1</v>
      </c>
      <c r="O204" s="32" t="str">
        <f>TEXT(Data[[#This Row],[Ngày giao]],"MMM")</f>
        <v>Jan</v>
      </c>
    </row>
    <row r="205" spans="1:15" ht="13" x14ac:dyDescent="0.3">
      <c r="A205" s="1">
        <v>4516929557</v>
      </c>
      <c r="B205" s="1">
        <v>2461389</v>
      </c>
      <c r="C205" s="32" t="s">
        <v>49</v>
      </c>
      <c r="D205" s="3">
        <v>1600</v>
      </c>
      <c r="E205" s="3">
        <v>595</v>
      </c>
      <c r="F205" s="3">
        <f>Data[[#This Row],[Unit Price]]*Data[[#This Row],[Ordered Qty]]</f>
        <v>952000</v>
      </c>
      <c r="G205" s="5">
        <v>44571</v>
      </c>
      <c r="H205" s="4">
        <v>44571</v>
      </c>
      <c r="I205" s="6">
        <f t="shared" si="4"/>
        <v>0</v>
      </c>
      <c r="J205" s="32" t="str">
        <f>IF(Data[[#This Row],[Chênh lệch ngày]]&lt;-2,"ADVANCE", IF(Data[[#This Row],[Chênh lệch ngày]]&lt;4, "ON TIME", IF(Data[[#This Row],[REASON OF LATE]]="SUPPLIER","LATE BY SUPPLIER", "LATE")))</f>
        <v>ON TIME</v>
      </c>
      <c r="K205" s="2"/>
      <c r="L205" s="32"/>
      <c r="M205" s="32" t="str">
        <f>TEXT(Data[[#This Row],[Ngày giao]],"yyyy")</f>
        <v>2022</v>
      </c>
      <c r="N205" s="32" t="str">
        <f>IF(MONTH(Data[[#This Row],[Ngày giao]])&lt;4,"Qtr1", IF(MONTH(Data[[#This Row],[Ngày giao]])&lt;7,"Qtr2",IF(MONTH(Data[[#This Row],[Ngày giao]])&lt;10,"Qtr3","Qtr4")))</f>
        <v>Qtr1</v>
      </c>
      <c r="O205" s="32" t="str">
        <f>TEXT(Data[[#This Row],[Ngày giao]],"MMM")</f>
        <v>Jan</v>
      </c>
    </row>
    <row r="206" spans="1:15" ht="13" x14ac:dyDescent="0.3">
      <c r="A206" s="1">
        <v>5501190147</v>
      </c>
      <c r="B206" s="1">
        <v>2461389</v>
      </c>
      <c r="C206" s="32" t="s">
        <v>49</v>
      </c>
      <c r="D206" s="3">
        <v>200</v>
      </c>
      <c r="E206" s="3">
        <v>1320</v>
      </c>
      <c r="F206" s="3">
        <f>Data[[#This Row],[Unit Price]]*Data[[#This Row],[Ordered Qty]]</f>
        <v>264000</v>
      </c>
      <c r="G206" s="5">
        <v>44571</v>
      </c>
      <c r="H206" s="4">
        <v>44571</v>
      </c>
      <c r="I206" s="6">
        <f t="shared" si="4"/>
        <v>0</v>
      </c>
      <c r="J206" s="32" t="str">
        <f>IF(Data[[#This Row],[Chênh lệch ngày]]&lt;-2,"ADVANCE", IF(Data[[#This Row],[Chênh lệch ngày]]&lt;4, "ON TIME", IF(Data[[#This Row],[REASON OF LATE]]="SUPPLIER","LATE BY SUPPLIER", "LATE")))</f>
        <v>ON TIME</v>
      </c>
      <c r="K206" s="2"/>
      <c r="L206" s="32"/>
      <c r="M206" s="32" t="str">
        <f>TEXT(Data[[#This Row],[Ngày giao]],"yyyy")</f>
        <v>2022</v>
      </c>
      <c r="N206" s="32" t="str">
        <f>IF(MONTH(Data[[#This Row],[Ngày giao]])&lt;4,"Qtr1", IF(MONTH(Data[[#This Row],[Ngày giao]])&lt;7,"Qtr2",IF(MONTH(Data[[#This Row],[Ngày giao]])&lt;10,"Qtr3","Qtr4")))</f>
        <v>Qtr1</v>
      </c>
      <c r="O206" s="32" t="str">
        <f>TEXT(Data[[#This Row],[Ngày giao]],"MMM")</f>
        <v>Jan</v>
      </c>
    </row>
    <row r="207" spans="1:15" ht="13" x14ac:dyDescent="0.3">
      <c r="A207" s="1">
        <v>4517177976</v>
      </c>
      <c r="B207" s="1">
        <v>4196590</v>
      </c>
      <c r="C207" s="32" t="s">
        <v>49</v>
      </c>
      <c r="D207" s="3">
        <v>600</v>
      </c>
      <c r="E207" s="3">
        <v>1420</v>
      </c>
      <c r="F207" s="3">
        <f>Data[[#This Row],[Unit Price]]*Data[[#This Row],[Ordered Qty]]</f>
        <v>852000</v>
      </c>
      <c r="G207" s="5">
        <v>44571</v>
      </c>
      <c r="H207" s="4">
        <v>44571</v>
      </c>
      <c r="I207" s="6">
        <f t="shared" si="4"/>
        <v>0</v>
      </c>
      <c r="J207" s="32" t="str">
        <f>IF(Data[[#This Row],[Chênh lệch ngày]]&lt;-2,"ADVANCE", IF(Data[[#This Row],[Chênh lệch ngày]]&lt;4, "ON TIME", IF(Data[[#This Row],[REASON OF LATE]]="SUPPLIER","LATE BY SUPPLIER", "LATE")))</f>
        <v>ON TIME</v>
      </c>
      <c r="K207" s="2"/>
      <c r="L207" s="32"/>
      <c r="M207" s="32" t="str">
        <f>TEXT(Data[[#This Row],[Ngày giao]],"yyyy")</f>
        <v>2022</v>
      </c>
      <c r="N207" s="32" t="str">
        <f>IF(MONTH(Data[[#This Row],[Ngày giao]])&lt;4,"Qtr1", IF(MONTH(Data[[#This Row],[Ngày giao]])&lt;7,"Qtr2",IF(MONTH(Data[[#This Row],[Ngày giao]])&lt;10,"Qtr3","Qtr4")))</f>
        <v>Qtr1</v>
      </c>
      <c r="O207" s="32" t="str">
        <f>TEXT(Data[[#This Row],[Ngày giao]],"MMM")</f>
        <v>Jan</v>
      </c>
    </row>
    <row r="208" spans="1:15" ht="13" x14ac:dyDescent="0.3">
      <c r="A208" s="1">
        <v>4516824838</v>
      </c>
      <c r="B208" s="1">
        <v>4327106</v>
      </c>
      <c r="C208" s="32" t="s">
        <v>49</v>
      </c>
      <c r="D208" s="3">
        <v>33</v>
      </c>
      <c r="E208" s="3">
        <v>1200</v>
      </c>
      <c r="F208" s="3">
        <f>Data[[#This Row],[Unit Price]]*Data[[#This Row],[Ordered Qty]]</f>
        <v>39600</v>
      </c>
      <c r="G208" s="5">
        <v>44571</v>
      </c>
      <c r="H208" s="4">
        <v>44571</v>
      </c>
      <c r="I208" s="6">
        <f t="shared" si="4"/>
        <v>0</v>
      </c>
      <c r="J208" s="32" t="str">
        <f>IF(Data[[#This Row],[Chênh lệch ngày]]&lt;-2,"ADVANCE", IF(Data[[#This Row],[Chênh lệch ngày]]&lt;4, "ON TIME", IF(Data[[#This Row],[REASON OF LATE]]="SUPPLIER","LATE BY SUPPLIER", "LATE")))</f>
        <v>ON TIME</v>
      </c>
      <c r="K208" s="2"/>
      <c r="L208" s="32"/>
      <c r="M208" s="32" t="str">
        <f>TEXT(Data[[#This Row],[Ngày giao]],"yyyy")</f>
        <v>2022</v>
      </c>
      <c r="N208" s="32" t="str">
        <f>IF(MONTH(Data[[#This Row],[Ngày giao]])&lt;4,"Qtr1", IF(MONTH(Data[[#This Row],[Ngày giao]])&lt;7,"Qtr2",IF(MONTH(Data[[#This Row],[Ngày giao]])&lt;10,"Qtr3","Qtr4")))</f>
        <v>Qtr1</v>
      </c>
      <c r="O208" s="32" t="str">
        <f>TEXT(Data[[#This Row],[Ngày giao]],"MMM")</f>
        <v>Jan</v>
      </c>
    </row>
    <row r="209" spans="1:15" ht="13" x14ac:dyDescent="0.3">
      <c r="A209" s="1">
        <v>4516824839</v>
      </c>
      <c r="B209" s="1">
        <v>4327106</v>
      </c>
      <c r="C209" s="32" t="s">
        <v>49</v>
      </c>
      <c r="D209" s="3">
        <v>27</v>
      </c>
      <c r="E209" s="3">
        <v>495</v>
      </c>
      <c r="F209" s="3">
        <f>Data[[#This Row],[Unit Price]]*Data[[#This Row],[Ordered Qty]]</f>
        <v>13365</v>
      </c>
      <c r="G209" s="5">
        <v>44571</v>
      </c>
      <c r="H209" s="4">
        <v>44571</v>
      </c>
      <c r="I209" s="6">
        <f t="shared" si="4"/>
        <v>0</v>
      </c>
      <c r="J209" s="32" t="str">
        <f>IF(Data[[#This Row],[Chênh lệch ngày]]&lt;-2,"ADVANCE", IF(Data[[#This Row],[Chênh lệch ngày]]&lt;4, "ON TIME", IF(Data[[#This Row],[REASON OF LATE]]="SUPPLIER","LATE BY SUPPLIER", "LATE")))</f>
        <v>ON TIME</v>
      </c>
      <c r="K209" s="2"/>
      <c r="L209" s="32"/>
      <c r="M209" s="32" t="str">
        <f>TEXT(Data[[#This Row],[Ngày giao]],"yyyy")</f>
        <v>2022</v>
      </c>
      <c r="N209" s="32" t="str">
        <f>IF(MONTH(Data[[#This Row],[Ngày giao]])&lt;4,"Qtr1", IF(MONTH(Data[[#This Row],[Ngày giao]])&lt;7,"Qtr2",IF(MONTH(Data[[#This Row],[Ngày giao]])&lt;10,"Qtr3","Qtr4")))</f>
        <v>Qtr1</v>
      </c>
      <c r="O209" s="32" t="str">
        <f>TEXT(Data[[#This Row],[Ngày giao]],"MMM")</f>
        <v>Jan</v>
      </c>
    </row>
    <row r="210" spans="1:15" ht="13" x14ac:dyDescent="0.3">
      <c r="A210" s="1">
        <v>4517426247</v>
      </c>
      <c r="B210" s="1">
        <v>2467687</v>
      </c>
      <c r="C210" s="32" t="s">
        <v>49</v>
      </c>
      <c r="D210" s="3">
        <v>430</v>
      </c>
      <c r="E210" s="3">
        <v>1159</v>
      </c>
      <c r="F210" s="3">
        <f>Data[[#This Row],[Unit Price]]*Data[[#This Row],[Ordered Qty]]</f>
        <v>498370</v>
      </c>
      <c r="G210" s="5">
        <v>44571</v>
      </c>
      <c r="H210" s="4">
        <v>44571</v>
      </c>
      <c r="I210" s="6">
        <f t="shared" si="4"/>
        <v>0</v>
      </c>
      <c r="J210" s="32" t="str">
        <f>IF(Data[[#This Row],[Chênh lệch ngày]]&lt;-2,"ADVANCE", IF(Data[[#This Row],[Chênh lệch ngày]]&lt;4, "ON TIME", IF(Data[[#This Row],[REASON OF LATE]]="SUPPLIER","LATE BY SUPPLIER", "LATE")))</f>
        <v>ON TIME</v>
      </c>
      <c r="K210" s="2"/>
      <c r="L210" s="32"/>
      <c r="M210" s="32" t="str">
        <f>TEXT(Data[[#This Row],[Ngày giao]],"yyyy")</f>
        <v>2022</v>
      </c>
      <c r="N210" s="32" t="str">
        <f>IF(MONTH(Data[[#This Row],[Ngày giao]])&lt;4,"Qtr1", IF(MONTH(Data[[#This Row],[Ngày giao]])&lt;7,"Qtr2",IF(MONTH(Data[[#This Row],[Ngày giao]])&lt;10,"Qtr3","Qtr4")))</f>
        <v>Qtr1</v>
      </c>
      <c r="O210" s="32" t="str">
        <f>TEXT(Data[[#This Row],[Ngày giao]],"MMM")</f>
        <v>Jan</v>
      </c>
    </row>
    <row r="211" spans="1:15" ht="13" x14ac:dyDescent="0.3">
      <c r="A211" s="1">
        <v>4516473732</v>
      </c>
      <c r="B211" s="1">
        <v>2758193</v>
      </c>
      <c r="C211" s="2" t="s">
        <v>69</v>
      </c>
      <c r="D211" s="3">
        <v>138</v>
      </c>
      <c r="E211" s="3">
        <v>1298</v>
      </c>
      <c r="F211" s="3">
        <f>Data[[#This Row],[Unit Price]]*Data[[#This Row],[Ordered Qty]]</f>
        <v>179124</v>
      </c>
      <c r="G211" s="5">
        <v>44578</v>
      </c>
      <c r="H211" s="4">
        <v>44571</v>
      </c>
      <c r="I211" s="6">
        <f t="shared" si="4"/>
        <v>7</v>
      </c>
      <c r="J211" s="32" t="str">
        <f>IF(Data[[#This Row],[Chênh lệch ngày]]&lt;-2,"ADVANCE", IF(Data[[#This Row],[Chênh lệch ngày]]&lt;4, "ON TIME", IF(Data[[#This Row],[REASON OF LATE]]="SUPPLIER","LATE BY SUPPLIER", "LATE")))</f>
        <v>LATE</v>
      </c>
      <c r="K211" s="32" t="s">
        <v>6</v>
      </c>
      <c r="L211" s="32"/>
      <c r="M211" s="32" t="str">
        <f>TEXT(Data[[#This Row],[Ngày giao]],"yyyy")</f>
        <v>2022</v>
      </c>
      <c r="N211" s="32" t="str">
        <f>IF(MONTH(Data[[#This Row],[Ngày giao]])&lt;4,"Qtr1", IF(MONTH(Data[[#This Row],[Ngày giao]])&lt;7,"Qtr2",IF(MONTH(Data[[#This Row],[Ngày giao]])&lt;10,"Qtr3","Qtr4")))</f>
        <v>Qtr1</v>
      </c>
      <c r="O211" s="32" t="str">
        <f>TEXT(Data[[#This Row],[Ngày giao]],"MMM")</f>
        <v>Jan</v>
      </c>
    </row>
    <row r="212" spans="1:15" ht="13" x14ac:dyDescent="0.3">
      <c r="A212" s="1">
        <v>4516529869</v>
      </c>
      <c r="B212" s="1">
        <v>2467687</v>
      </c>
      <c r="C212" s="2" t="s">
        <v>69</v>
      </c>
      <c r="D212" s="3">
        <v>175</v>
      </c>
      <c r="E212" s="3">
        <v>999</v>
      </c>
      <c r="F212" s="3">
        <f>Data[[#This Row],[Unit Price]]*Data[[#This Row],[Ordered Qty]]</f>
        <v>174825</v>
      </c>
      <c r="G212" s="5">
        <v>44578</v>
      </c>
      <c r="H212" s="4">
        <v>44571</v>
      </c>
      <c r="I212" s="6">
        <f t="shared" si="4"/>
        <v>7</v>
      </c>
      <c r="J212" s="32" t="str">
        <f>IF(Data[[#This Row],[Chênh lệch ngày]]&lt;-2,"ADVANCE", IF(Data[[#This Row],[Chênh lệch ngày]]&lt;4, "ON TIME", IF(Data[[#This Row],[REASON OF LATE]]="SUPPLIER","LATE BY SUPPLIER", "LATE")))</f>
        <v>LATE</v>
      </c>
      <c r="K212" s="32" t="s">
        <v>6</v>
      </c>
      <c r="L212" s="32"/>
      <c r="M212" s="32" t="str">
        <f>TEXT(Data[[#This Row],[Ngày giao]],"yyyy")</f>
        <v>2022</v>
      </c>
      <c r="N212" s="32" t="str">
        <f>IF(MONTH(Data[[#This Row],[Ngày giao]])&lt;4,"Qtr1", IF(MONTH(Data[[#This Row],[Ngày giao]])&lt;7,"Qtr2",IF(MONTH(Data[[#This Row],[Ngày giao]])&lt;10,"Qtr3","Qtr4")))</f>
        <v>Qtr1</v>
      </c>
      <c r="O212" s="32" t="str">
        <f>TEXT(Data[[#This Row],[Ngày giao]],"MMM")</f>
        <v>Jan</v>
      </c>
    </row>
    <row r="213" spans="1:15" ht="13" x14ac:dyDescent="0.3">
      <c r="A213" s="1">
        <v>4517151241</v>
      </c>
      <c r="B213" s="1">
        <v>4271870</v>
      </c>
      <c r="C213" s="32" t="s">
        <v>49</v>
      </c>
      <c r="D213" s="3">
        <v>8</v>
      </c>
      <c r="E213" s="3">
        <v>768</v>
      </c>
      <c r="F213" s="3">
        <f>Data[[#This Row],[Unit Price]]*Data[[#This Row],[Ordered Qty]]</f>
        <v>6144</v>
      </c>
      <c r="G213" s="5">
        <v>44683</v>
      </c>
      <c r="H213" s="4">
        <v>44571</v>
      </c>
      <c r="I213" s="6">
        <f t="shared" si="4"/>
        <v>112</v>
      </c>
      <c r="J213" s="32" t="str">
        <f>IF(Data[[#This Row],[Chênh lệch ngày]]&lt;-2,"ADVANCE", IF(Data[[#This Row],[Chênh lệch ngày]]&lt;4, "ON TIME", IF(Data[[#This Row],[REASON OF LATE]]="SUPPLIER","LATE BY SUPPLIER", "LATE")))</f>
        <v>LATE</v>
      </c>
      <c r="K213" s="32" t="s">
        <v>6</v>
      </c>
      <c r="L213" s="32"/>
      <c r="M213" s="32" t="str">
        <f>TEXT(Data[[#This Row],[Ngày giao]],"yyyy")</f>
        <v>2022</v>
      </c>
      <c r="N213" s="32" t="str">
        <f>IF(MONTH(Data[[#This Row],[Ngày giao]])&lt;4,"Qtr1", IF(MONTH(Data[[#This Row],[Ngày giao]])&lt;7,"Qtr2",IF(MONTH(Data[[#This Row],[Ngày giao]])&lt;10,"Qtr3","Qtr4")))</f>
        <v>Qtr2</v>
      </c>
      <c r="O213" s="32" t="str">
        <f>TEXT(Data[[#This Row],[Ngày giao]],"MMM")</f>
        <v>May</v>
      </c>
    </row>
    <row r="214" spans="1:15" ht="13" x14ac:dyDescent="0.3">
      <c r="A214" s="1">
        <v>881536749</v>
      </c>
      <c r="B214" s="1">
        <v>2884301</v>
      </c>
      <c r="C214" s="32" t="s">
        <v>49</v>
      </c>
      <c r="D214" s="3">
        <v>780</v>
      </c>
      <c r="E214" s="3">
        <v>580</v>
      </c>
      <c r="F214" s="3">
        <f>Data[[#This Row],[Unit Price]]*Data[[#This Row],[Ordered Qty]]</f>
        <v>452400</v>
      </c>
      <c r="G214" s="5">
        <v>44567</v>
      </c>
      <c r="H214" s="4">
        <v>44571</v>
      </c>
      <c r="I214" s="6">
        <f t="shared" si="4"/>
        <v>-4</v>
      </c>
      <c r="J214" s="32" t="str">
        <f>IF(Data[[#This Row],[Chênh lệch ngày]]&lt;-2,"ADVANCE", IF(Data[[#This Row],[Chênh lệch ngày]]&lt;4, "ON TIME", IF(Data[[#This Row],[REASON OF LATE]]="SUPPLIER","LATE BY SUPPLIER", "LATE")))</f>
        <v>ADVANCE</v>
      </c>
      <c r="K214" s="2"/>
      <c r="L214" s="32"/>
      <c r="M214" s="32" t="str">
        <f>TEXT(Data[[#This Row],[Ngày giao]],"yyyy")</f>
        <v>2022</v>
      </c>
      <c r="N214" s="32" t="str">
        <f>IF(MONTH(Data[[#This Row],[Ngày giao]])&lt;4,"Qtr1", IF(MONTH(Data[[#This Row],[Ngày giao]])&lt;7,"Qtr2",IF(MONTH(Data[[#This Row],[Ngày giao]])&lt;10,"Qtr3","Qtr4")))</f>
        <v>Qtr1</v>
      </c>
      <c r="O214" s="32" t="str">
        <f>TEXT(Data[[#This Row],[Ngày giao]],"MMM")</f>
        <v>Jan</v>
      </c>
    </row>
    <row r="215" spans="1:15" ht="13" x14ac:dyDescent="0.3">
      <c r="A215" s="1">
        <v>4516655651</v>
      </c>
      <c r="B215" s="1">
        <v>2884301</v>
      </c>
      <c r="C215" s="32" t="s">
        <v>49</v>
      </c>
      <c r="D215" s="3">
        <v>150</v>
      </c>
      <c r="E215" s="3">
        <v>834</v>
      </c>
      <c r="F215" s="3">
        <f>Data[[#This Row],[Unit Price]]*Data[[#This Row],[Ordered Qty]]</f>
        <v>125100</v>
      </c>
      <c r="G215" s="5">
        <v>44571</v>
      </c>
      <c r="H215" s="4">
        <v>44571</v>
      </c>
      <c r="I215" s="6">
        <f t="shared" si="4"/>
        <v>0</v>
      </c>
      <c r="J215" s="32" t="str">
        <f>IF(Data[[#This Row],[Chênh lệch ngày]]&lt;-2,"ADVANCE", IF(Data[[#This Row],[Chênh lệch ngày]]&lt;4, "ON TIME", IF(Data[[#This Row],[REASON OF LATE]]="SUPPLIER","LATE BY SUPPLIER", "LATE")))</f>
        <v>ON TIME</v>
      </c>
      <c r="K215" s="2"/>
      <c r="L215" s="32"/>
      <c r="M215" s="32" t="str">
        <f>TEXT(Data[[#This Row],[Ngày giao]],"yyyy")</f>
        <v>2022</v>
      </c>
      <c r="N215" s="32" t="str">
        <f>IF(MONTH(Data[[#This Row],[Ngày giao]])&lt;4,"Qtr1", IF(MONTH(Data[[#This Row],[Ngày giao]])&lt;7,"Qtr2",IF(MONTH(Data[[#This Row],[Ngày giao]])&lt;10,"Qtr3","Qtr4")))</f>
        <v>Qtr1</v>
      </c>
      <c r="O215" s="32" t="str">
        <f>TEXT(Data[[#This Row],[Ngày giao]],"MMM")</f>
        <v>Jan</v>
      </c>
    </row>
    <row r="216" spans="1:15" ht="13" x14ac:dyDescent="0.3">
      <c r="A216" s="1">
        <v>4516965349</v>
      </c>
      <c r="B216" s="1">
        <v>4403290</v>
      </c>
      <c r="C216" s="32" t="s">
        <v>49</v>
      </c>
      <c r="D216" s="3">
        <v>40</v>
      </c>
      <c r="E216" s="3">
        <v>367</v>
      </c>
      <c r="F216" s="3">
        <f>Data[[#This Row],[Unit Price]]*Data[[#This Row],[Ordered Qty]]</f>
        <v>14680</v>
      </c>
      <c r="G216" s="5">
        <v>44571</v>
      </c>
      <c r="H216" s="4">
        <v>44571</v>
      </c>
      <c r="I216" s="6">
        <f t="shared" si="4"/>
        <v>0</v>
      </c>
      <c r="J216" s="32" t="str">
        <f>IF(Data[[#This Row],[Chênh lệch ngày]]&lt;-2,"ADVANCE", IF(Data[[#This Row],[Chênh lệch ngày]]&lt;4, "ON TIME", IF(Data[[#This Row],[REASON OF LATE]]="SUPPLIER","LATE BY SUPPLIER", "LATE")))</f>
        <v>ON TIME</v>
      </c>
      <c r="K216" s="2"/>
      <c r="L216" s="32"/>
      <c r="M216" s="32" t="str">
        <f>TEXT(Data[[#This Row],[Ngày giao]],"yyyy")</f>
        <v>2022</v>
      </c>
      <c r="N216" s="32" t="str">
        <f>IF(MONTH(Data[[#This Row],[Ngày giao]])&lt;4,"Qtr1", IF(MONTH(Data[[#This Row],[Ngày giao]])&lt;7,"Qtr2",IF(MONTH(Data[[#This Row],[Ngày giao]])&lt;10,"Qtr3","Qtr4")))</f>
        <v>Qtr1</v>
      </c>
      <c r="O216" s="32" t="str">
        <f>TEXT(Data[[#This Row],[Ngày giao]],"MMM")</f>
        <v>Jan</v>
      </c>
    </row>
    <row r="217" spans="1:15" ht="13" x14ac:dyDescent="0.3">
      <c r="A217" s="1">
        <v>4516967700</v>
      </c>
      <c r="B217" s="1">
        <v>2958114</v>
      </c>
      <c r="C217" s="32" t="s">
        <v>49</v>
      </c>
      <c r="D217" s="3">
        <v>30</v>
      </c>
      <c r="E217" s="3">
        <v>1083</v>
      </c>
      <c r="F217" s="3">
        <f>Data[[#This Row],[Unit Price]]*Data[[#This Row],[Ordered Qty]]</f>
        <v>32490</v>
      </c>
      <c r="G217" s="5">
        <v>44571</v>
      </c>
      <c r="H217" s="4">
        <v>44571</v>
      </c>
      <c r="I217" s="6">
        <f t="shared" si="4"/>
        <v>0</v>
      </c>
      <c r="J217" s="32" t="str">
        <f>IF(Data[[#This Row],[Chênh lệch ngày]]&lt;-2,"ADVANCE", IF(Data[[#This Row],[Chênh lệch ngày]]&lt;4, "ON TIME", IF(Data[[#This Row],[REASON OF LATE]]="SUPPLIER","LATE BY SUPPLIER", "LATE")))</f>
        <v>ON TIME</v>
      </c>
      <c r="K217" s="2"/>
      <c r="L217" s="32"/>
      <c r="M217" s="32" t="str">
        <f>TEXT(Data[[#This Row],[Ngày giao]],"yyyy")</f>
        <v>2022</v>
      </c>
      <c r="N217" s="32" t="str">
        <f>IF(MONTH(Data[[#This Row],[Ngày giao]])&lt;4,"Qtr1", IF(MONTH(Data[[#This Row],[Ngày giao]])&lt;7,"Qtr2",IF(MONTH(Data[[#This Row],[Ngày giao]])&lt;10,"Qtr3","Qtr4")))</f>
        <v>Qtr1</v>
      </c>
      <c r="O217" s="32" t="str">
        <f>TEXT(Data[[#This Row],[Ngày giao]],"MMM")</f>
        <v>Jan</v>
      </c>
    </row>
    <row r="218" spans="1:15" ht="13" x14ac:dyDescent="0.3">
      <c r="A218" s="1">
        <v>4516398079</v>
      </c>
      <c r="B218" s="1">
        <v>1620152</v>
      </c>
      <c r="C218" s="32" t="s">
        <v>49</v>
      </c>
      <c r="D218" s="3">
        <v>432</v>
      </c>
      <c r="E218" s="3">
        <v>1298</v>
      </c>
      <c r="F218" s="3">
        <f>Data[[#This Row],[Unit Price]]*Data[[#This Row],[Ordered Qty]]</f>
        <v>560736</v>
      </c>
      <c r="G218" s="5">
        <v>44571</v>
      </c>
      <c r="H218" s="4">
        <v>44571</v>
      </c>
      <c r="I218" s="6">
        <f t="shared" si="4"/>
        <v>0</v>
      </c>
      <c r="J218" s="32" t="str">
        <f>IF(Data[[#This Row],[Chênh lệch ngày]]&lt;-2,"ADVANCE", IF(Data[[#This Row],[Chênh lệch ngày]]&lt;4, "ON TIME", IF(Data[[#This Row],[REASON OF LATE]]="SUPPLIER","LATE BY SUPPLIER", "LATE")))</f>
        <v>ON TIME</v>
      </c>
      <c r="K218" s="2"/>
      <c r="L218" s="32"/>
      <c r="M218" s="32" t="str">
        <f>TEXT(Data[[#This Row],[Ngày giao]],"yyyy")</f>
        <v>2022</v>
      </c>
      <c r="N218" s="32" t="str">
        <f>IF(MONTH(Data[[#This Row],[Ngày giao]])&lt;4,"Qtr1", IF(MONTH(Data[[#This Row],[Ngày giao]])&lt;7,"Qtr2",IF(MONTH(Data[[#This Row],[Ngày giao]])&lt;10,"Qtr3","Qtr4")))</f>
        <v>Qtr1</v>
      </c>
      <c r="O218" s="32" t="str">
        <f>TEXT(Data[[#This Row],[Ngày giao]],"MMM")</f>
        <v>Jan</v>
      </c>
    </row>
    <row r="219" spans="1:15" ht="13" x14ac:dyDescent="0.3">
      <c r="A219" s="1">
        <v>4516910376</v>
      </c>
      <c r="B219" s="1">
        <v>4403290</v>
      </c>
      <c r="C219" s="32" t="s">
        <v>49</v>
      </c>
      <c r="D219" s="3">
        <v>8</v>
      </c>
      <c r="E219" s="3">
        <v>725</v>
      </c>
      <c r="F219" s="3">
        <f>Data[[#This Row],[Unit Price]]*Data[[#This Row],[Ordered Qty]]</f>
        <v>5800</v>
      </c>
      <c r="G219" s="5">
        <v>44571</v>
      </c>
      <c r="H219" s="4">
        <v>44571</v>
      </c>
      <c r="I219" s="6">
        <f t="shared" si="4"/>
        <v>0</v>
      </c>
      <c r="J219" s="32" t="str">
        <f>IF(Data[[#This Row],[Chênh lệch ngày]]&lt;-2,"ADVANCE", IF(Data[[#This Row],[Chênh lệch ngày]]&lt;4, "ON TIME", IF(Data[[#This Row],[REASON OF LATE]]="SUPPLIER","LATE BY SUPPLIER", "LATE")))</f>
        <v>ON TIME</v>
      </c>
      <c r="K219" s="2"/>
      <c r="L219" s="32"/>
      <c r="M219" s="32" t="str">
        <f>TEXT(Data[[#This Row],[Ngày giao]],"yyyy")</f>
        <v>2022</v>
      </c>
      <c r="N219" s="32" t="str">
        <f>IF(MONTH(Data[[#This Row],[Ngày giao]])&lt;4,"Qtr1", IF(MONTH(Data[[#This Row],[Ngày giao]])&lt;7,"Qtr2",IF(MONTH(Data[[#This Row],[Ngày giao]])&lt;10,"Qtr3","Qtr4")))</f>
        <v>Qtr1</v>
      </c>
      <c r="O219" s="32" t="str">
        <f>TEXT(Data[[#This Row],[Ngày giao]],"MMM")</f>
        <v>Jan</v>
      </c>
    </row>
    <row r="220" spans="1:15" ht="13" x14ac:dyDescent="0.3">
      <c r="A220" s="1">
        <v>4516935847</v>
      </c>
      <c r="B220" s="1">
        <v>4403290</v>
      </c>
      <c r="C220" s="32" t="s">
        <v>49</v>
      </c>
      <c r="D220" s="3">
        <v>80</v>
      </c>
      <c r="E220" s="3">
        <v>658</v>
      </c>
      <c r="F220" s="3">
        <f>Data[[#This Row],[Unit Price]]*Data[[#This Row],[Ordered Qty]]</f>
        <v>52640</v>
      </c>
      <c r="G220" s="5">
        <v>44571</v>
      </c>
      <c r="H220" s="4">
        <v>44571</v>
      </c>
      <c r="I220" s="6">
        <f t="shared" si="4"/>
        <v>0</v>
      </c>
      <c r="J220" s="32" t="str">
        <f>IF(Data[[#This Row],[Chênh lệch ngày]]&lt;-2,"ADVANCE", IF(Data[[#This Row],[Chênh lệch ngày]]&lt;4, "ON TIME", IF(Data[[#This Row],[REASON OF LATE]]="SUPPLIER","LATE BY SUPPLIER", "LATE")))</f>
        <v>ON TIME</v>
      </c>
      <c r="K220" s="2"/>
      <c r="L220" s="32"/>
      <c r="M220" s="32" t="str">
        <f>TEXT(Data[[#This Row],[Ngày giao]],"yyyy")</f>
        <v>2022</v>
      </c>
      <c r="N220" s="32" t="str">
        <f>IF(MONTH(Data[[#This Row],[Ngày giao]])&lt;4,"Qtr1", IF(MONTH(Data[[#This Row],[Ngày giao]])&lt;7,"Qtr2",IF(MONTH(Data[[#This Row],[Ngày giao]])&lt;10,"Qtr3","Qtr4")))</f>
        <v>Qtr1</v>
      </c>
      <c r="O220" s="32" t="str">
        <f>TEXT(Data[[#This Row],[Ngày giao]],"MMM")</f>
        <v>Jan</v>
      </c>
    </row>
    <row r="221" spans="1:15" ht="13" x14ac:dyDescent="0.3">
      <c r="A221" s="1">
        <v>4516944059</v>
      </c>
      <c r="B221" s="1">
        <v>4403290</v>
      </c>
      <c r="C221" s="32" t="s">
        <v>49</v>
      </c>
      <c r="D221" s="3">
        <v>16</v>
      </c>
      <c r="E221" s="3">
        <v>684</v>
      </c>
      <c r="F221" s="3">
        <f>Data[[#This Row],[Unit Price]]*Data[[#This Row],[Ordered Qty]]</f>
        <v>10944</v>
      </c>
      <c r="G221" s="5">
        <v>44571</v>
      </c>
      <c r="H221" s="4">
        <v>44571</v>
      </c>
      <c r="I221" s="6">
        <f t="shared" si="4"/>
        <v>0</v>
      </c>
      <c r="J221" s="32" t="str">
        <f>IF(Data[[#This Row],[Chênh lệch ngày]]&lt;-2,"ADVANCE", IF(Data[[#This Row],[Chênh lệch ngày]]&lt;4, "ON TIME", IF(Data[[#This Row],[REASON OF LATE]]="SUPPLIER","LATE BY SUPPLIER", "LATE")))</f>
        <v>ON TIME</v>
      </c>
      <c r="K221" s="2"/>
      <c r="L221" s="32"/>
      <c r="M221" s="32" t="str">
        <f>TEXT(Data[[#This Row],[Ngày giao]],"yyyy")</f>
        <v>2022</v>
      </c>
      <c r="N221" s="32" t="str">
        <f>IF(MONTH(Data[[#This Row],[Ngày giao]])&lt;4,"Qtr1", IF(MONTH(Data[[#This Row],[Ngày giao]])&lt;7,"Qtr2",IF(MONTH(Data[[#This Row],[Ngày giao]])&lt;10,"Qtr3","Qtr4")))</f>
        <v>Qtr1</v>
      </c>
      <c r="O221" s="32" t="str">
        <f>TEXT(Data[[#This Row],[Ngày giao]],"MMM")</f>
        <v>Jan</v>
      </c>
    </row>
    <row r="222" spans="1:15" ht="13" x14ac:dyDescent="0.3">
      <c r="A222" s="1">
        <v>4516945340</v>
      </c>
      <c r="B222" s="1">
        <v>4403290</v>
      </c>
      <c r="C222" s="32" t="s">
        <v>49</v>
      </c>
      <c r="D222" s="3">
        <v>16</v>
      </c>
      <c r="E222" s="3">
        <v>837</v>
      </c>
      <c r="F222" s="3">
        <f>Data[[#This Row],[Unit Price]]*Data[[#This Row],[Ordered Qty]]</f>
        <v>13392</v>
      </c>
      <c r="G222" s="5">
        <v>44571</v>
      </c>
      <c r="H222" s="4">
        <v>44571</v>
      </c>
      <c r="I222" s="6">
        <f t="shared" si="4"/>
        <v>0</v>
      </c>
      <c r="J222" s="32" t="str">
        <f>IF(Data[[#This Row],[Chênh lệch ngày]]&lt;-2,"ADVANCE", IF(Data[[#This Row],[Chênh lệch ngày]]&lt;4, "ON TIME", IF(Data[[#This Row],[REASON OF LATE]]="SUPPLIER","LATE BY SUPPLIER", "LATE")))</f>
        <v>ON TIME</v>
      </c>
      <c r="K222" s="2"/>
      <c r="L222" s="32"/>
      <c r="M222" s="32" t="str">
        <f>TEXT(Data[[#This Row],[Ngày giao]],"yyyy")</f>
        <v>2022</v>
      </c>
      <c r="N222" s="32" t="str">
        <f>IF(MONTH(Data[[#This Row],[Ngày giao]])&lt;4,"Qtr1", IF(MONTH(Data[[#This Row],[Ngày giao]])&lt;7,"Qtr2",IF(MONTH(Data[[#This Row],[Ngày giao]])&lt;10,"Qtr3","Qtr4")))</f>
        <v>Qtr1</v>
      </c>
      <c r="O222" s="32" t="str">
        <f>TEXT(Data[[#This Row],[Ngày giao]],"MMM")</f>
        <v>Jan</v>
      </c>
    </row>
    <row r="223" spans="1:15" ht="13" x14ac:dyDescent="0.3">
      <c r="A223" s="1">
        <v>4517449370</v>
      </c>
      <c r="B223" s="1">
        <v>1620152</v>
      </c>
      <c r="C223" s="32" t="s">
        <v>49</v>
      </c>
      <c r="D223" s="3">
        <v>108</v>
      </c>
      <c r="E223" s="3">
        <v>1175</v>
      </c>
      <c r="F223" s="3">
        <f>Data[[#This Row],[Unit Price]]*Data[[#This Row],[Ordered Qty]]</f>
        <v>126900</v>
      </c>
      <c r="G223" s="5">
        <v>44571</v>
      </c>
      <c r="H223" s="4">
        <v>44571</v>
      </c>
      <c r="I223" s="6">
        <f t="shared" si="4"/>
        <v>0</v>
      </c>
      <c r="J223" s="32" t="str">
        <f>IF(Data[[#This Row],[Chênh lệch ngày]]&lt;-2,"ADVANCE", IF(Data[[#This Row],[Chênh lệch ngày]]&lt;4, "ON TIME", IF(Data[[#This Row],[REASON OF LATE]]="SUPPLIER","LATE BY SUPPLIER", "LATE")))</f>
        <v>ON TIME</v>
      </c>
      <c r="K223" s="2"/>
      <c r="L223" s="32"/>
      <c r="M223" s="32" t="str">
        <f>TEXT(Data[[#This Row],[Ngày giao]],"yyyy")</f>
        <v>2022</v>
      </c>
      <c r="N223" s="32" t="str">
        <f>IF(MONTH(Data[[#This Row],[Ngày giao]])&lt;4,"Qtr1", IF(MONTH(Data[[#This Row],[Ngày giao]])&lt;7,"Qtr2",IF(MONTH(Data[[#This Row],[Ngày giao]])&lt;10,"Qtr3","Qtr4")))</f>
        <v>Qtr1</v>
      </c>
      <c r="O223" s="32" t="str">
        <f>TEXT(Data[[#This Row],[Ngày giao]],"MMM")</f>
        <v>Jan</v>
      </c>
    </row>
    <row r="224" spans="1:15" ht="13" x14ac:dyDescent="0.3">
      <c r="A224" s="1">
        <v>4516518650</v>
      </c>
      <c r="B224" s="1">
        <v>2958114</v>
      </c>
      <c r="C224" s="2" t="s">
        <v>69</v>
      </c>
      <c r="D224" s="3">
        <v>72</v>
      </c>
      <c r="E224" s="3">
        <v>610</v>
      </c>
      <c r="F224" s="3">
        <f>Data[[#This Row],[Unit Price]]*Data[[#This Row],[Ordered Qty]]</f>
        <v>43920</v>
      </c>
      <c r="G224" s="5">
        <v>44578</v>
      </c>
      <c r="H224" s="4">
        <v>44571</v>
      </c>
      <c r="I224" s="6">
        <f t="shared" si="4"/>
        <v>7</v>
      </c>
      <c r="J224" s="32" t="str">
        <f>IF(Data[[#This Row],[Chênh lệch ngày]]&lt;-2,"ADVANCE", IF(Data[[#This Row],[Chênh lệch ngày]]&lt;4, "ON TIME", IF(Data[[#This Row],[REASON OF LATE]]="SUPPLIER","LATE BY SUPPLIER", "LATE")))</f>
        <v>LATE</v>
      </c>
      <c r="K224" s="32" t="s">
        <v>6</v>
      </c>
      <c r="L224" s="32"/>
      <c r="M224" s="32" t="str">
        <f>TEXT(Data[[#This Row],[Ngày giao]],"yyyy")</f>
        <v>2022</v>
      </c>
      <c r="N224" s="32" t="str">
        <f>IF(MONTH(Data[[#This Row],[Ngày giao]])&lt;4,"Qtr1", IF(MONTH(Data[[#This Row],[Ngày giao]])&lt;7,"Qtr2",IF(MONTH(Data[[#This Row],[Ngày giao]])&lt;10,"Qtr3","Qtr4")))</f>
        <v>Qtr1</v>
      </c>
      <c r="O224" s="32" t="str">
        <f>TEXT(Data[[#This Row],[Ngày giao]],"MMM")</f>
        <v>Jan</v>
      </c>
    </row>
    <row r="225" spans="1:15" ht="13" x14ac:dyDescent="0.3">
      <c r="A225" s="1">
        <v>4516970302</v>
      </c>
      <c r="B225" s="1">
        <v>4492204</v>
      </c>
      <c r="C225" s="32" t="s">
        <v>49</v>
      </c>
      <c r="D225" s="3">
        <v>1860</v>
      </c>
      <c r="E225" s="3">
        <v>1442</v>
      </c>
      <c r="F225" s="3">
        <f>Data[[#This Row],[Unit Price]]*Data[[#This Row],[Ordered Qty]]</f>
        <v>2682120</v>
      </c>
      <c r="G225" s="5">
        <v>44578</v>
      </c>
      <c r="H225" s="4">
        <v>44571</v>
      </c>
      <c r="I225" s="6">
        <f t="shared" si="4"/>
        <v>7</v>
      </c>
      <c r="J225" s="32" t="str">
        <f>IF(Data[[#This Row],[Chênh lệch ngày]]&lt;-2,"ADVANCE", IF(Data[[#This Row],[Chênh lệch ngày]]&lt;4, "ON TIME", IF(Data[[#This Row],[REASON OF LATE]]="SUPPLIER","LATE BY SUPPLIER", "LATE")))</f>
        <v>LATE</v>
      </c>
      <c r="K225" s="32" t="s">
        <v>6</v>
      </c>
      <c r="L225" s="32"/>
      <c r="M225" s="32" t="str">
        <f>TEXT(Data[[#This Row],[Ngày giao]],"yyyy")</f>
        <v>2022</v>
      </c>
      <c r="N225" s="32" t="str">
        <f>IF(MONTH(Data[[#This Row],[Ngày giao]])&lt;4,"Qtr1", IF(MONTH(Data[[#This Row],[Ngày giao]])&lt;7,"Qtr2",IF(MONTH(Data[[#This Row],[Ngày giao]])&lt;10,"Qtr3","Qtr4")))</f>
        <v>Qtr1</v>
      </c>
      <c r="O225" s="32" t="str">
        <f>TEXT(Data[[#This Row],[Ngày giao]],"MMM")</f>
        <v>Jan</v>
      </c>
    </row>
    <row r="226" spans="1:15" ht="13" x14ac:dyDescent="0.3">
      <c r="A226" s="1">
        <v>4517190233</v>
      </c>
      <c r="B226" s="1">
        <v>4403290</v>
      </c>
      <c r="C226" s="32" t="s">
        <v>49</v>
      </c>
      <c r="D226" s="3">
        <v>16</v>
      </c>
      <c r="E226" s="3">
        <v>1152</v>
      </c>
      <c r="F226" s="3">
        <f>Data[[#This Row],[Unit Price]]*Data[[#This Row],[Ordered Qty]]</f>
        <v>18432</v>
      </c>
      <c r="G226" s="5">
        <v>44613</v>
      </c>
      <c r="H226" s="4">
        <v>44571</v>
      </c>
      <c r="I226" s="6">
        <f t="shared" si="4"/>
        <v>42</v>
      </c>
      <c r="J226" s="32" t="str">
        <f>IF(Data[[#This Row],[Chênh lệch ngày]]&lt;-2,"ADVANCE", IF(Data[[#This Row],[Chênh lệch ngày]]&lt;4, "ON TIME", IF(Data[[#This Row],[REASON OF LATE]]="SUPPLIER","LATE BY SUPPLIER", "LATE")))</f>
        <v>LATE</v>
      </c>
      <c r="K226" s="32" t="s">
        <v>6</v>
      </c>
      <c r="L226" s="32"/>
      <c r="M226" s="32" t="str">
        <f>TEXT(Data[[#This Row],[Ngày giao]],"yyyy")</f>
        <v>2022</v>
      </c>
      <c r="N226" s="32" t="str">
        <f>IF(MONTH(Data[[#This Row],[Ngày giao]])&lt;4,"Qtr1", IF(MONTH(Data[[#This Row],[Ngày giao]])&lt;7,"Qtr2",IF(MONTH(Data[[#This Row],[Ngày giao]])&lt;10,"Qtr3","Qtr4")))</f>
        <v>Qtr1</v>
      </c>
      <c r="O226" s="32" t="str">
        <f>TEXT(Data[[#This Row],[Ngày giao]],"MMM")</f>
        <v>Feb</v>
      </c>
    </row>
    <row r="227" spans="1:15" ht="13" x14ac:dyDescent="0.3">
      <c r="A227" s="1">
        <v>4517198624</v>
      </c>
      <c r="B227" s="1">
        <v>4403290</v>
      </c>
      <c r="C227" s="32" t="s">
        <v>49</v>
      </c>
      <c r="D227" s="3">
        <v>168</v>
      </c>
      <c r="E227" s="3">
        <v>1128</v>
      </c>
      <c r="F227" s="3">
        <f>Data[[#This Row],[Unit Price]]*Data[[#This Row],[Ordered Qty]]</f>
        <v>189504</v>
      </c>
      <c r="G227" s="5">
        <v>44613</v>
      </c>
      <c r="H227" s="4">
        <v>44571</v>
      </c>
      <c r="I227" s="6">
        <f t="shared" si="4"/>
        <v>42</v>
      </c>
      <c r="J227" s="32" t="str">
        <f>IF(Data[[#This Row],[Chênh lệch ngày]]&lt;-2,"ADVANCE", IF(Data[[#This Row],[Chênh lệch ngày]]&lt;4, "ON TIME", IF(Data[[#This Row],[REASON OF LATE]]="SUPPLIER","LATE BY SUPPLIER", "LATE")))</f>
        <v>LATE</v>
      </c>
      <c r="K227" s="32" t="s">
        <v>6</v>
      </c>
      <c r="L227" s="32"/>
      <c r="M227" s="32" t="str">
        <f>TEXT(Data[[#This Row],[Ngày giao]],"yyyy")</f>
        <v>2022</v>
      </c>
      <c r="N227" s="32" t="str">
        <f>IF(MONTH(Data[[#This Row],[Ngày giao]])&lt;4,"Qtr1", IF(MONTH(Data[[#This Row],[Ngày giao]])&lt;7,"Qtr2",IF(MONTH(Data[[#This Row],[Ngày giao]])&lt;10,"Qtr3","Qtr4")))</f>
        <v>Qtr1</v>
      </c>
      <c r="O227" s="32" t="str">
        <f>TEXT(Data[[#This Row],[Ngày giao]],"MMM")</f>
        <v>Feb</v>
      </c>
    </row>
    <row r="228" spans="1:15" ht="13" x14ac:dyDescent="0.3">
      <c r="A228" s="1">
        <v>4517197606</v>
      </c>
      <c r="B228" s="1">
        <v>4403290</v>
      </c>
      <c r="C228" s="32" t="s">
        <v>49</v>
      </c>
      <c r="D228" s="3">
        <v>24</v>
      </c>
      <c r="E228" s="3">
        <v>833</v>
      </c>
      <c r="F228" s="3">
        <f>Data[[#This Row],[Unit Price]]*Data[[#This Row],[Ordered Qty]]</f>
        <v>19992</v>
      </c>
      <c r="G228" s="5">
        <v>44613</v>
      </c>
      <c r="H228" s="4">
        <v>44571</v>
      </c>
      <c r="I228" s="6">
        <f t="shared" si="4"/>
        <v>42</v>
      </c>
      <c r="J228" s="32" t="str">
        <f>IF(Data[[#This Row],[Chênh lệch ngày]]&lt;-2,"ADVANCE", IF(Data[[#This Row],[Chênh lệch ngày]]&lt;4, "ON TIME", IF(Data[[#This Row],[REASON OF LATE]]="SUPPLIER","LATE BY SUPPLIER", "LATE")))</f>
        <v>LATE</v>
      </c>
      <c r="K228" s="32" t="s">
        <v>6</v>
      </c>
      <c r="L228" s="32"/>
      <c r="M228" s="32" t="str">
        <f>TEXT(Data[[#This Row],[Ngày giao]],"yyyy")</f>
        <v>2022</v>
      </c>
      <c r="N228" s="32" t="str">
        <f>IF(MONTH(Data[[#This Row],[Ngày giao]])&lt;4,"Qtr1", IF(MONTH(Data[[#This Row],[Ngày giao]])&lt;7,"Qtr2",IF(MONTH(Data[[#This Row],[Ngày giao]])&lt;10,"Qtr3","Qtr4")))</f>
        <v>Qtr1</v>
      </c>
      <c r="O228" s="32" t="str">
        <f>TEXT(Data[[#This Row],[Ngày giao]],"MMM")</f>
        <v>Feb</v>
      </c>
    </row>
    <row r="229" spans="1:15" ht="13" x14ac:dyDescent="0.3">
      <c r="A229" s="1">
        <v>4517410655</v>
      </c>
      <c r="B229" s="1">
        <v>4403290</v>
      </c>
      <c r="C229" s="32" t="s">
        <v>49</v>
      </c>
      <c r="D229" s="3">
        <v>80</v>
      </c>
      <c r="E229" s="3">
        <v>1140</v>
      </c>
      <c r="F229" s="3">
        <f>Data[[#This Row],[Unit Price]]*Data[[#This Row],[Ordered Qty]]</f>
        <v>91200</v>
      </c>
      <c r="G229" s="5">
        <v>44613</v>
      </c>
      <c r="H229" s="4">
        <v>44571</v>
      </c>
      <c r="I229" s="6">
        <f t="shared" si="4"/>
        <v>42</v>
      </c>
      <c r="J229" s="32" t="str">
        <f>IF(Data[[#This Row],[Chênh lệch ngày]]&lt;-2,"ADVANCE", IF(Data[[#This Row],[Chênh lệch ngày]]&lt;4, "ON TIME", IF(Data[[#This Row],[REASON OF LATE]]="SUPPLIER","LATE BY SUPPLIER", "LATE")))</f>
        <v>LATE</v>
      </c>
      <c r="K229" s="32" t="s">
        <v>6</v>
      </c>
      <c r="L229" s="32"/>
      <c r="M229" s="32" t="str">
        <f>TEXT(Data[[#This Row],[Ngày giao]],"yyyy")</f>
        <v>2022</v>
      </c>
      <c r="N229" s="32" t="str">
        <f>IF(MONTH(Data[[#This Row],[Ngày giao]])&lt;4,"Qtr1", IF(MONTH(Data[[#This Row],[Ngày giao]])&lt;7,"Qtr2",IF(MONTH(Data[[#This Row],[Ngày giao]])&lt;10,"Qtr3","Qtr4")))</f>
        <v>Qtr1</v>
      </c>
      <c r="O229" s="32" t="str">
        <f>TEXT(Data[[#This Row],[Ngày giao]],"MMM")</f>
        <v>Feb</v>
      </c>
    </row>
    <row r="230" spans="1:15" ht="14.5" x14ac:dyDescent="0.35">
      <c r="A230" s="7">
        <v>4516563827</v>
      </c>
      <c r="B230" s="7">
        <v>4333116</v>
      </c>
      <c r="C230" s="32" t="s">
        <v>49</v>
      </c>
      <c r="D230" s="9">
        <v>84</v>
      </c>
      <c r="E230" s="3">
        <v>578</v>
      </c>
      <c r="F230" s="3">
        <f>Data[[#This Row],[Unit Price]]*Data[[#This Row],[Ordered Qty]]</f>
        <v>48552</v>
      </c>
      <c r="G230" s="5">
        <v>44571</v>
      </c>
      <c r="H230" s="4">
        <v>44571</v>
      </c>
      <c r="I230" s="10">
        <v>0</v>
      </c>
      <c r="J230" s="32" t="str">
        <f>IF(Data[[#This Row],[Chênh lệch ngày]]&lt;-2,"ADVANCE", IF(Data[[#This Row],[Chênh lệch ngày]]&lt;4, "ON TIME", IF(Data[[#This Row],[REASON OF LATE]]="SUPPLIER","LATE BY SUPPLIER", "LATE")))</f>
        <v>ON TIME</v>
      </c>
      <c r="K230" s="12"/>
      <c r="L230" s="16"/>
      <c r="M230" s="32" t="str">
        <f>TEXT(Data[[#This Row],[Ngày giao]],"yyyy")</f>
        <v>2022</v>
      </c>
      <c r="N230" s="32" t="str">
        <f>IF(MONTH(Data[[#This Row],[Ngày giao]])&lt;4,"Qtr1", IF(MONTH(Data[[#This Row],[Ngày giao]])&lt;7,"Qtr2",IF(MONTH(Data[[#This Row],[Ngày giao]])&lt;10,"Qtr3","Qtr4")))</f>
        <v>Qtr1</v>
      </c>
      <c r="O230" s="32" t="str">
        <f>TEXT(Data[[#This Row],[Ngày giao]],"MMM")</f>
        <v>Jan</v>
      </c>
    </row>
    <row r="231" spans="1:15" ht="14.5" x14ac:dyDescent="0.35">
      <c r="A231" s="7">
        <v>4517440904</v>
      </c>
      <c r="B231" s="7">
        <v>4333116</v>
      </c>
      <c r="C231" s="32" t="s">
        <v>49</v>
      </c>
      <c r="D231" s="9">
        <v>84</v>
      </c>
      <c r="E231" s="3">
        <v>397</v>
      </c>
      <c r="F231" s="3">
        <f>Data[[#This Row],[Unit Price]]*Data[[#This Row],[Ordered Qty]]</f>
        <v>33348</v>
      </c>
      <c r="G231" s="5">
        <v>44571</v>
      </c>
      <c r="H231" s="4">
        <v>44571</v>
      </c>
      <c r="I231" s="10">
        <v>0</v>
      </c>
      <c r="J231" s="32" t="str">
        <f>IF(Data[[#This Row],[Chênh lệch ngày]]&lt;-2,"ADVANCE", IF(Data[[#This Row],[Chênh lệch ngày]]&lt;4, "ON TIME", IF(Data[[#This Row],[REASON OF LATE]]="SUPPLIER","LATE BY SUPPLIER", "LATE")))</f>
        <v>ON TIME</v>
      </c>
      <c r="K231" s="12"/>
      <c r="L231" s="16"/>
      <c r="M231" s="32" t="str">
        <f>TEXT(Data[[#This Row],[Ngày giao]],"yyyy")</f>
        <v>2022</v>
      </c>
      <c r="N231" s="32" t="str">
        <f>IF(MONTH(Data[[#This Row],[Ngày giao]])&lt;4,"Qtr1", IF(MONTH(Data[[#This Row],[Ngày giao]])&lt;7,"Qtr2",IF(MONTH(Data[[#This Row],[Ngày giao]])&lt;10,"Qtr3","Qtr4")))</f>
        <v>Qtr1</v>
      </c>
      <c r="O231" s="32" t="str">
        <f>TEXT(Data[[#This Row],[Ngày giao]],"MMM")</f>
        <v>Jan</v>
      </c>
    </row>
    <row r="232" spans="1:15" ht="14.5" x14ac:dyDescent="0.35">
      <c r="A232" s="7">
        <v>5501154211</v>
      </c>
      <c r="B232" s="7">
        <v>4333116</v>
      </c>
      <c r="C232" s="32" t="s">
        <v>49</v>
      </c>
      <c r="D232" s="9">
        <v>105</v>
      </c>
      <c r="E232" s="3">
        <v>1441</v>
      </c>
      <c r="F232" s="3">
        <f>Data[[#This Row],[Unit Price]]*Data[[#This Row],[Ordered Qty]]</f>
        <v>151305</v>
      </c>
      <c r="G232" s="5">
        <v>44578</v>
      </c>
      <c r="H232" s="4">
        <v>44571</v>
      </c>
      <c r="I232" s="10">
        <v>7</v>
      </c>
      <c r="J232" s="32" t="str">
        <f>IF(Data[[#This Row],[Chênh lệch ngày]]&lt;-2,"ADVANCE", IF(Data[[#This Row],[Chênh lệch ngày]]&lt;4, "ON TIME", IF(Data[[#This Row],[REASON OF LATE]]="SUPPLIER","LATE BY SUPPLIER", "LATE")))</f>
        <v>LATE</v>
      </c>
      <c r="K232" s="32" t="s">
        <v>6</v>
      </c>
      <c r="L232" s="16"/>
      <c r="M232" s="32" t="str">
        <f>TEXT(Data[[#This Row],[Ngày giao]],"yyyy")</f>
        <v>2022</v>
      </c>
      <c r="N232" s="32" t="str">
        <f>IF(MONTH(Data[[#This Row],[Ngày giao]])&lt;4,"Qtr1", IF(MONTH(Data[[#This Row],[Ngày giao]])&lt;7,"Qtr2",IF(MONTH(Data[[#This Row],[Ngày giao]])&lt;10,"Qtr3","Qtr4")))</f>
        <v>Qtr1</v>
      </c>
      <c r="O232" s="32" t="str">
        <f>TEXT(Data[[#This Row],[Ngày giao]],"MMM")</f>
        <v>Jan</v>
      </c>
    </row>
    <row r="233" spans="1:15" ht="14.5" x14ac:dyDescent="0.35">
      <c r="A233" s="7">
        <v>4517136651</v>
      </c>
      <c r="B233" s="7">
        <v>4287388</v>
      </c>
      <c r="C233" s="32" t="s">
        <v>49</v>
      </c>
      <c r="D233" s="9">
        <v>192</v>
      </c>
      <c r="E233" s="3">
        <v>485</v>
      </c>
      <c r="F233" s="3">
        <f>Data[[#This Row],[Unit Price]]*Data[[#This Row],[Ordered Qty]]</f>
        <v>93120</v>
      </c>
      <c r="G233" s="5">
        <v>44571</v>
      </c>
      <c r="H233" s="4">
        <v>44571</v>
      </c>
      <c r="I233" s="10">
        <v>0</v>
      </c>
      <c r="J233" s="32" t="str">
        <f>IF(Data[[#This Row],[Chênh lệch ngày]]&lt;-2,"ADVANCE", IF(Data[[#This Row],[Chênh lệch ngày]]&lt;4, "ON TIME", IF(Data[[#This Row],[REASON OF LATE]]="SUPPLIER","LATE BY SUPPLIER", "LATE")))</f>
        <v>ON TIME</v>
      </c>
      <c r="K233" s="12"/>
      <c r="L233" s="16"/>
      <c r="M233" s="32" t="str">
        <f>TEXT(Data[[#This Row],[Ngày giao]],"yyyy")</f>
        <v>2022</v>
      </c>
      <c r="N233" s="32" t="str">
        <f>IF(MONTH(Data[[#This Row],[Ngày giao]])&lt;4,"Qtr1", IF(MONTH(Data[[#This Row],[Ngày giao]])&lt;7,"Qtr2",IF(MONTH(Data[[#This Row],[Ngày giao]])&lt;10,"Qtr3","Qtr4")))</f>
        <v>Qtr1</v>
      </c>
      <c r="O233" s="32" t="str">
        <f>TEXT(Data[[#This Row],[Ngày giao]],"MMM")</f>
        <v>Jan</v>
      </c>
    </row>
    <row r="234" spans="1:15" ht="14.5" x14ac:dyDescent="0.35">
      <c r="A234" s="7">
        <v>4516876152</v>
      </c>
      <c r="B234" s="7">
        <v>4455906</v>
      </c>
      <c r="C234" s="32" t="s">
        <v>49</v>
      </c>
      <c r="D234" s="9">
        <v>324</v>
      </c>
      <c r="E234" s="3">
        <v>1471</v>
      </c>
      <c r="F234" s="3">
        <f>Data[[#This Row],[Unit Price]]*Data[[#This Row],[Ordered Qty]]</f>
        <v>476604</v>
      </c>
      <c r="G234" s="5">
        <v>44571</v>
      </c>
      <c r="H234" s="4">
        <v>44571</v>
      </c>
      <c r="I234" s="10">
        <v>0</v>
      </c>
      <c r="J234" s="32" t="str">
        <f>IF(Data[[#This Row],[Chênh lệch ngày]]&lt;-2,"ADVANCE", IF(Data[[#This Row],[Chênh lệch ngày]]&lt;4, "ON TIME", IF(Data[[#This Row],[REASON OF LATE]]="SUPPLIER","LATE BY SUPPLIER", "LATE")))</f>
        <v>ON TIME</v>
      </c>
      <c r="K234" s="12"/>
      <c r="L234" s="16"/>
      <c r="M234" s="32" t="str">
        <f>TEXT(Data[[#This Row],[Ngày giao]],"yyyy")</f>
        <v>2022</v>
      </c>
      <c r="N234" s="32" t="str">
        <f>IF(MONTH(Data[[#This Row],[Ngày giao]])&lt;4,"Qtr1", IF(MONTH(Data[[#This Row],[Ngày giao]])&lt;7,"Qtr2",IF(MONTH(Data[[#This Row],[Ngày giao]])&lt;10,"Qtr3","Qtr4")))</f>
        <v>Qtr1</v>
      </c>
      <c r="O234" s="32" t="str">
        <f>TEXT(Data[[#This Row],[Ngày giao]],"MMM")</f>
        <v>Jan</v>
      </c>
    </row>
    <row r="235" spans="1:15" ht="14.5" x14ac:dyDescent="0.35">
      <c r="A235" s="7">
        <v>4516548273</v>
      </c>
      <c r="B235" s="7">
        <v>2487053</v>
      </c>
      <c r="C235" s="32" t="s">
        <v>49</v>
      </c>
      <c r="D235" s="9">
        <v>1350</v>
      </c>
      <c r="E235" s="3">
        <v>1066</v>
      </c>
      <c r="F235" s="3">
        <f>Data[[#This Row],[Unit Price]]*Data[[#This Row],[Ordered Qty]]</f>
        <v>1439100</v>
      </c>
      <c r="G235" s="5">
        <v>44571</v>
      </c>
      <c r="H235" s="4">
        <v>44571</v>
      </c>
      <c r="I235" s="10">
        <v>0</v>
      </c>
      <c r="J235" s="32" t="str">
        <f>IF(Data[[#This Row],[Chênh lệch ngày]]&lt;-2,"ADVANCE", IF(Data[[#This Row],[Chênh lệch ngày]]&lt;4, "ON TIME", IF(Data[[#This Row],[REASON OF LATE]]="SUPPLIER","LATE BY SUPPLIER", "LATE")))</f>
        <v>ON TIME</v>
      </c>
      <c r="K235" s="12"/>
      <c r="L235" s="16"/>
      <c r="M235" s="32" t="str">
        <f>TEXT(Data[[#This Row],[Ngày giao]],"yyyy")</f>
        <v>2022</v>
      </c>
      <c r="N235" s="32" t="str">
        <f>IF(MONTH(Data[[#This Row],[Ngày giao]])&lt;4,"Qtr1", IF(MONTH(Data[[#This Row],[Ngày giao]])&lt;7,"Qtr2",IF(MONTH(Data[[#This Row],[Ngày giao]])&lt;10,"Qtr3","Qtr4")))</f>
        <v>Qtr1</v>
      </c>
      <c r="O235" s="32" t="str">
        <f>TEXT(Data[[#This Row],[Ngày giao]],"MMM")</f>
        <v>Jan</v>
      </c>
    </row>
    <row r="236" spans="1:15" ht="14.5" x14ac:dyDescent="0.35">
      <c r="A236" s="7">
        <v>4516876220</v>
      </c>
      <c r="B236" s="7">
        <v>2663481</v>
      </c>
      <c r="C236" s="32" t="s">
        <v>49</v>
      </c>
      <c r="D236" s="9">
        <v>345</v>
      </c>
      <c r="E236" s="3">
        <v>349</v>
      </c>
      <c r="F236" s="3">
        <f>Data[[#This Row],[Unit Price]]*Data[[#This Row],[Ordered Qty]]</f>
        <v>120405</v>
      </c>
      <c r="G236" s="5">
        <v>44578</v>
      </c>
      <c r="H236" s="4">
        <v>44571</v>
      </c>
      <c r="I236" s="10">
        <v>7</v>
      </c>
      <c r="J236" s="32" t="str">
        <f>IF(Data[[#This Row],[Chênh lệch ngày]]&lt;-2,"ADVANCE", IF(Data[[#This Row],[Chênh lệch ngày]]&lt;4, "ON TIME", IF(Data[[#This Row],[REASON OF LATE]]="SUPPLIER","LATE BY SUPPLIER", "LATE")))</f>
        <v>LATE</v>
      </c>
      <c r="K236" s="32" t="s">
        <v>6</v>
      </c>
      <c r="L236" s="16"/>
      <c r="M236" s="32" t="str">
        <f>TEXT(Data[[#This Row],[Ngày giao]],"yyyy")</f>
        <v>2022</v>
      </c>
      <c r="N236" s="32" t="str">
        <f>IF(MONTH(Data[[#This Row],[Ngày giao]])&lt;4,"Qtr1", IF(MONTH(Data[[#This Row],[Ngày giao]])&lt;7,"Qtr2",IF(MONTH(Data[[#This Row],[Ngày giao]])&lt;10,"Qtr3","Qtr4")))</f>
        <v>Qtr1</v>
      </c>
      <c r="O236" s="32" t="str">
        <f>TEXT(Data[[#This Row],[Ngày giao]],"MMM")</f>
        <v>Jan</v>
      </c>
    </row>
    <row r="237" spans="1:15" ht="14.5" x14ac:dyDescent="0.35">
      <c r="A237" s="7">
        <v>4516608270</v>
      </c>
      <c r="B237" s="7">
        <v>2779817</v>
      </c>
      <c r="C237" s="32" t="s">
        <v>49</v>
      </c>
      <c r="D237" s="9">
        <v>2310</v>
      </c>
      <c r="E237" s="3">
        <v>572</v>
      </c>
      <c r="F237" s="3">
        <f>Data[[#This Row],[Unit Price]]*Data[[#This Row],[Ordered Qty]]</f>
        <v>1321320</v>
      </c>
      <c r="G237" s="5">
        <v>44571</v>
      </c>
      <c r="H237" s="4">
        <v>44571</v>
      </c>
      <c r="I237" s="10">
        <v>0</v>
      </c>
      <c r="J237" s="32" t="str">
        <f>IF(Data[[#This Row],[Chênh lệch ngày]]&lt;-2,"ADVANCE", IF(Data[[#This Row],[Chênh lệch ngày]]&lt;4, "ON TIME", IF(Data[[#This Row],[REASON OF LATE]]="SUPPLIER","LATE BY SUPPLIER", "LATE")))</f>
        <v>ON TIME</v>
      </c>
      <c r="K237" s="12"/>
      <c r="L237" s="16"/>
      <c r="M237" s="32" t="str">
        <f>TEXT(Data[[#This Row],[Ngày giao]],"yyyy")</f>
        <v>2022</v>
      </c>
      <c r="N237" s="32" t="str">
        <f>IF(MONTH(Data[[#This Row],[Ngày giao]])&lt;4,"Qtr1", IF(MONTH(Data[[#This Row],[Ngày giao]])&lt;7,"Qtr2",IF(MONTH(Data[[#This Row],[Ngày giao]])&lt;10,"Qtr3","Qtr4")))</f>
        <v>Qtr1</v>
      </c>
      <c r="O237" s="32" t="str">
        <f>TEXT(Data[[#This Row],[Ngày giao]],"MMM")</f>
        <v>Jan</v>
      </c>
    </row>
    <row r="238" spans="1:15" ht="14.5" x14ac:dyDescent="0.35">
      <c r="A238" s="7">
        <v>4517181262</v>
      </c>
      <c r="B238" s="7">
        <v>4454506</v>
      </c>
      <c r="C238" s="32" t="s">
        <v>49</v>
      </c>
      <c r="D238" s="9">
        <v>1620</v>
      </c>
      <c r="E238" s="3">
        <v>1461</v>
      </c>
      <c r="F238" s="3">
        <f>Data[[#This Row],[Unit Price]]*Data[[#This Row],[Ordered Qty]]</f>
        <v>2366820</v>
      </c>
      <c r="G238" s="5">
        <v>44711</v>
      </c>
      <c r="H238" s="4">
        <v>44571</v>
      </c>
      <c r="I238" s="10">
        <v>140</v>
      </c>
      <c r="J238" s="32" t="str">
        <f>IF(Data[[#This Row],[Chênh lệch ngày]]&lt;-2,"ADVANCE", IF(Data[[#This Row],[Chênh lệch ngày]]&lt;4, "ON TIME", IF(Data[[#This Row],[REASON OF LATE]]="SUPPLIER","LATE BY SUPPLIER", "LATE")))</f>
        <v>LATE BY SUPPLIER</v>
      </c>
      <c r="K238" s="13" t="s">
        <v>8</v>
      </c>
      <c r="L238" s="16" t="s">
        <v>41</v>
      </c>
      <c r="M238" s="32" t="str">
        <f>TEXT(Data[[#This Row],[Ngày giao]],"yyyy")</f>
        <v>2022</v>
      </c>
      <c r="N238" s="32" t="str">
        <f>IF(MONTH(Data[[#This Row],[Ngày giao]])&lt;4,"Qtr1", IF(MONTH(Data[[#This Row],[Ngày giao]])&lt;7,"Qtr2",IF(MONTH(Data[[#This Row],[Ngày giao]])&lt;10,"Qtr3","Qtr4")))</f>
        <v>Qtr2</v>
      </c>
      <c r="O238" s="32" t="str">
        <f>TEXT(Data[[#This Row],[Ngày giao]],"MMM")</f>
        <v>May</v>
      </c>
    </row>
    <row r="239" spans="1:15" ht="14.5" x14ac:dyDescent="0.35">
      <c r="A239" s="7">
        <v>4516565236</v>
      </c>
      <c r="B239" s="7">
        <v>4013293</v>
      </c>
      <c r="C239" s="32" t="s">
        <v>49</v>
      </c>
      <c r="D239" s="9">
        <v>75</v>
      </c>
      <c r="E239" s="3">
        <v>1331</v>
      </c>
      <c r="F239" s="3">
        <f>Data[[#This Row],[Unit Price]]*Data[[#This Row],[Ordered Qty]]</f>
        <v>99825</v>
      </c>
      <c r="G239" s="5">
        <v>44572</v>
      </c>
      <c r="H239" s="4">
        <v>44571</v>
      </c>
      <c r="I239" s="10">
        <v>1</v>
      </c>
      <c r="J239" s="32" t="str">
        <f>IF(Data[[#This Row],[Chênh lệch ngày]]&lt;-2,"ADVANCE", IF(Data[[#This Row],[Chênh lệch ngày]]&lt;4, "ON TIME", IF(Data[[#This Row],[REASON OF LATE]]="SUPPLIER","LATE BY SUPPLIER", "LATE")))</f>
        <v>ON TIME</v>
      </c>
      <c r="K239" s="12"/>
      <c r="L239" s="16"/>
      <c r="M239" s="32" t="str">
        <f>TEXT(Data[[#This Row],[Ngày giao]],"yyyy")</f>
        <v>2022</v>
      </c>
      <c r="N239" s="32" t="str">
        <f>IF(MONTH(Data[[#This Row],[Ngày giao]])&lt;4,"Qtr1", IF(MONTH(Data[[#This Row],[Ngày giao]])&lt;7,"Qtr2",IF(MONTH(Data[[#This Row],[Ngày giao]])&lt;10,"Qtr3","Qtr4")))</f>
        <v>Qtr1</v>
      </c>
      <c r="O239" s="32" t="str">
        <f>TEXT(Data[[#This Row],[Ngày giao]],"MMM")</f>
        <v>Jan</v>
      </c>
    </row>
    <row r="240" spans="1:15" ht="14.5" x14ac:dyDescent="0.35">
      <c r="A240" s="7">
        <v>4516713240</v>
      </c>
      <c r="B240" s="7">
        <v>2663481</v>
      </c>
      <c r="C240" s="32" t="s">
        <v>49</v>
      </c>
      <c r="D240" s="9">
        <v>60</v>
      </c>
      <c r="E240" s="3">
        <v>1216</v>
      </c>
      <c r="F240" s="3">
        <f>Data[[#This Row],[Unit Price]]*Data[[#This Row],[Ordered Qty]]</f>
        <v>72960</v>
      </c>
      <c r="G240" s="5">
        <v>44578</v>
      </c>
      <c r="H240" s="4">
        <v>44571</v>
      </c>
      <c r="I240" s="10">
        <v>7</v>
      </c>
      <c r="J240" s="32" t="str">
        <f>IF(Data[[#This Row],[Chênh lệch ngày]]&lt;-2,"ADVANCE", IF(Data[[#This Row],[Chênh lệch ngày]]&lt;4, "ON TIME", IF(Data[[#This Row],[REASON OF LATE]]="SUPPLIER","LATE BY SUPPLIER", "LATE")))</f>
        <v>LATE</v>
      </c>
      <c r="K240" s="32" t="s">
        <v>6</v>
      </c>
      <c r="L240" s="16"/>
      <c r="M240" s="32" t="str">
        <f>TEXT(Data[[#This Row],[Ngày giao]],"yyyy")</f>
        <v>2022</v>
      </c>
      <c r="N240" s="32" t="str">
        <f>IF(MONTH(Data[[#This Row],[Ngày giao]])&lt;4,"Qtr1", IF(MONTH(Data[[#This Row],[Ngày giao]])&lt;7,"Qtr2",IF(MONTH(Data[[#This Row],[Ngày giao]])&lt;10,"Qtr3","Qtr4")))</f>
        <v>Qtr1</v>
      </c>
      <c r="O240" s="32" t="str">
        <f>TEXT(Data[[#This Row],[Ngày giao]],"MMM")</f>
        <v>Jan</v>
      </c>
    </row>
    <row r="241" spans="1:15" ht="14.5" x14ac:dyDescent="0.35">
      <c r="A241" s="7">
        <v>4516720334</v>
      </c>
      <c r="B241" s="7">
        <v>2765851</v>
      </c>
      <c r="C241" s="32" t="s">
        <v>49</v>
      </c>
      <c r="D241" s="9">
        <v>16</v>
      </c>
      <c r="E241" s="3">
        <v>1430</v>
      </c>
      <c r="F241" s="3">
        <f>Data[[#This Row],[Unit Price]]*Data[[#This Row],[Ordered Qty]]</f>
        <v>22880</v>
      </c>
      <c r="G241" s="5">
        <v>44571</v>
      </c>
      <c r="H241" s="4">
        <v>44571</v>
      </c>
      <c r="I241" s="10">
        <v>0</v>
      </c>
      <c r="J241" s="32" t="str">
        <f>IF(Data[[#This Row],[Chênh lệch ngày]]&lt;-2,"ADVANCE", IF(Data[[#This Row],[Chênh lệch ngày]]&lt;4, "ON TIME", IF(Data[[#This Row],[REASON OF LATE]]="SUPPLIER","LATE BY SUPPLIER", "LATE")))</f>
        <v>ON TIME</v>
      </c>
      <c r="K241" s="12"/>
      <c r="L241" s="16"/>
      <c r="M241" s="32" t="str">
        <f>TEXT(Data[[#This Row],[Ngày giao]],"yyyy")</f>
        <v>2022</v>
      </c>
      <c r="N241" s="32" t="str">
        <f>IF(MONTH(Data[[#This Row],[Ngày giao]])&lt;4,"Qtr1", IF(MONTH(Data[[#This Row],[Ngày giao]])&lt;7,"Qtr2",IF(MONTH(Data[[#This Row],[Ngày giao]])&lt;10,"Qtr3","Qtr4")))</f>
        <v>Qtr1</v>
      </c>
      <c r="O241" s="32" t="str">
        <f>TEXT(Data[[#This Row],[Ngày giao]],"MMM")</f>
        <v>Jan</v>
      </c>
    </row>
    <row r="242" spans="1:15" ht="14.5" x14ac:dyDescent="0.35">
      <c r="A242" s="7">
        <v>4516964353</v>
      </c>
      <c r="B242" s="7">
        <v>4455280</v>
      </c>
      <c r="C242" s="32" t="s">
        <v>49</v>
      </c>
      <c r="D242" s="9">
        <v>270</v>
      </c>
      <c r="E242" s="3">
        <v>571</v>
      </c>
      <c r="F242" s="3">
        <f>Data[[#This Row],[Unit Price]]*Data[[#This Row],[Ordered Qty]]</f>
        <v>154170</v>
      </c>
      <c r="G242" s="5">
        <v>44571</v>
      </c>
      <c r="H242" s="4">
        <v>44571</v>
      </c>
      <c r="I242" s="10">
        <v>0</v>
      </c>
      <c r="J242" s="32" t="str">
        <f>IF(Data[[#This Row],[Chênh lệch ngày]]&lt;-2,"ADVANCE", IF(Data[[#This Row],[Chênh lệch ngày]]&lt;4, "ON TIME", IF(Data[[#This Row],[REASON OF LATE]]="SUPPLIER","LATE BY SUPPLIER", "LATE")))</f>
        <v>ON TIME</v>
      </c>
      <c r="K242" s="12"/>
      <c r="L242" s="16"/>
      <c r="M242" s="32" t="str">
        <f>TEXT(Data[[#This Row],[Ngày giao]],"yyyy")</f>
        <v>2022</v>
      </c>
      <c r="N242" s="32" t="str">
        <f>IF(MONTH(Data[[#This Row],[Ngày giao]])&lt;4,"Qtr1", IF(MONTH(Data[[#This Row],[Ngày giao]])&lt;7,"Qtr2",IF(MONTH(Data[[#This Row],[Ngày giao]])&lt;10,"Qtr3","Qtr4")))</f>
        <v>Qtr1</v>
      </c>
      <c r="O242" s="32" t="str">
        <f>TEXT(Data[[#This Row],[Ngày giao]],"MMM")</f>
        <v>Jan</v>
      </c>
    </row>
    <row r="243" spans="1:15" ht="14.5" x14ac:dyDescent="0.35">
      <c r="A243" s="7">
        <v>4516604834</v>
      </c>
      <c r="B243" s="7">
        <v>2779823</v>
      </c>
      <c r="C243" s="32" t="s">
        <v>49</v>
      </c>
      <c r="D243" s="9">
        <v>1500</v>
      </c>
      <c r="E243" s="3">
        <v>943</v>
      </c>
      <c r="F243" s="3">
        <f>Data[[#This Row],[Unit Price]]*Data[[#This Row],[Ordered Qty]]</f>
        <v>1414500</v>
      </c>
      <c r="G243" s="5">
        <v>44571</v>
      </c>
      <c r="H243" s="4">
        <v>44571</v>
      </c>
      <c r="I243" s="10">
        <v>0</v>
      </c>
      <c r="J243" s="32" t="str">
        <f>IF(Data[[#This Row],[Chênh lệch ngày]]&lt;-2,"ADVANCE", IF(Data[[#This Row],[Chênh lệch ngày]]&lt;4, "ON TIME", IF(Data[[#This Row],[REASON OF LATE]]="SUPPLIER","LATE BY SUPPLIER", "LATE")))</f>
        <v>ON TIME</v>
      </c>
      <c r="K243" s="12"/>
      <c r="L243" s="16"/>
      <c r="M243" s="32" t="str">
        <f>TEXT(Data[[#This Row],[Ngày giao]],"yyyy")</f>
        <v>2022</v>
      </c>
      <c r="N243" s="32" t="str">
        <f>IF(MONTH(Data[[#This Row],[Ngày giao]])&lt;4,"Qtr1", IF(MONTH(Data[[#This Row],[Ngày giao]])&lt;7,"Qtr2",IF(MONTH(Data[[#This Row],[Ngày giao]])&lt;10,"Qtr3","Qtr4")))</f>
        <v>Qtr1</v>
      </c>
      <c r="O243" s="32" t="str">
        <f>TEXT(Data[[#This Row],[Ngày giao]],"MMM")</f>
        <v>Jan</v>
      </c>
    </row>
    <row r="244" spans="1:15" ht="14.5" x14ac:dyDescent="0.35">
      <c r="A244" s="7">
        <v>4516951929</v>
      </c>
      <c r="B244" s="7">
        <v>4454507</v>
      </c>
      <c r="C244" s="32" t="s">
        <v>49</v>
      </c>
      <c r="D244" s="9">
        <v>720</v>
      </c>
      <c r="E244" s="3">
        <v>1226</v>
      </c>
      <c r="F244" s="3">
        <f>Data[[#This Row],[Unit Price]]*Data[[#This Row],[Ordered Qty]]</f>
        <v>882720</v>
      </c>
      <c r="G244" s="5">
        <v>44571</v>
      </c>
      <c r="H244" s="4">
        <v>44571</v>
      </c>
      <c r="I244" s="10">
        <v>0</v>
      </c>
      <c r="J244" s="32" t="str">
        <f>IF(Data[[#This Row],[Chênh lệch ngày]]&lt;-2,"ADVANCE", IF(Data[[#This Row],[Chênh lệch ngày]]&lt;4, "ON TIME", IF(Data[[#This Row],[REASON OF LATE]]="SUPPLIER","LATE BY SUPPLIER", "LATE")))</f>
        <v>ON TIME</v>
      </c>
      <c r="K244" s="12"/>
      <c r="L244" s="16"/>
      <c r="M244" s="32" t="str">
        <f>TEXT(Data[[#This Row],[Ngày giao]],"yyyy")</f>
        <v>2022</v>
      </c>
      <c r="N244" s="32" t="str">
        <f>IF(MONTH(Data[[#This Row],[Ngày giao]])&lt;4,"Qtr1", IF(MONTH(Data[[#This Row],[Ngày giao]])&lt;7,"Qtr2",IF(MONTH(Data[[#This Row],[Ngày giao]])&lt;10,"Qtr3","Qtr4")))</f>
        <v>Qtr1</v>
      </c>
      <c r="O244" s="32" t="str">
        <f>TEXT(Data[[#This Row],[Ngày giao]],"MMM")</f>
        <v>Jan</v>
      </c>
    </row>
    <row r="245" spans="1:15" ht="14.5" x14ac:dyDescent="0.35">
      <c r="A245" s="7">
        <v>4517438243</v>
      </c>
      <c r="B245" s="7">
        <v>4333116</v>
      </c>
      <c r="C245" s="32" t="s">
        <v>49</v>
      </c>
      <c r="D245" s="9">
        <v>378</v>
      </c>
      <c r="E245" s="3">
        <v>488</v>
      </c>
      <c r="F245" s="3">
        <f>Data[[#This Row],[Unit Price]]*Data[[#This Row],[Ordered Qty]]</f>
        <v>184464</v>
      </c>
      <c r="G245" s="5">
        <v>44571</v>
      </c>
      <c r="H245" s="4">
        <v>44571</v>
      </c>
      <c r="I245" s="10">
        <v>0</v>
      </c>
      <c r="J245" s="32" t="str">
        <f>IF(Data[[#This Row],[Chênh lệch ngày]]&lt;-2,"ADVANCE", IF(Data[[#This Row],[Chênh lệch ngày]]&lt;4, "ON TIME", IF(Data[[#This Row],[REASON OF LATE]]="SUPPLIER","LATE BY SUPPLIER", "LATE")))</f>
        <v>ON TIME</v>
      </c>
      <c r="K245" s="12"/>
      <c r="L245" s="16"/>
      <c r="M245" s="32" t="str">
        <f>TEXT(Data[[#This Row],[Ngày giao]],"yyyy")</f>
        <v>2022</v>
      </c>
      <c r="N245" s="32" t="str">
        <f>IF(MONTH(Data[[#This Row],[Ngày giao]])&lt;4,"Qtr1", IF(MONTH(Data[[#This Row],[Ngày giao]])&lt;7,"Qtr2",IF(MONTH(Data[[#This Row],[Ngày giao]])&lt;10,"Qtr3","Qtr4")))</f>
        <v>Qtr1</v>
      </c>
      <c r="O245" s="32" t="str">
        <f>TEXT(Data[[#This Row],[Ngày giao]],"MMM")</f>
        <v>Jan</v>
      </c>
    </row>
    <row r="246" spans="1:15" ht="14.5" x14ac:dyDescent="0.35">
      <c r="A246" s="7">
        <v>4516556110</v>
      </c>
      <c r="B246" s="7">
        <v>2778106</v>
      </c>
      <c r="C246" s="32" t="s">
        <v>49</v>
      </c>
      <c r="D246" s="9">
        <v>516</v>
      </c>
      <c r="E246" s="3">
        <v>665</v>
      </c>
      <c r="F246" s="3">
        <f>Data[[#This Row],[Unit Price]]*Data[[#This Row],[Ordered Qty]]</f>
        <v>343140</v>
      </c>
      <c r="G246" s="5">
        <v>44571</v>
      </c>
      <c r="H246" s="4">
        <v>44571</v>
      </c>
      <c r="I246" s="10">
        <v>0</v>
      </c>
      <c r="J246" s="32" t="str">
        <f>IF(Data[[#This Row],[Chênh lệch ngày]]&lt;-2,"ADVANCE", IF(Data[[#This Row],[Chênh lệch ngày]]&lt;4, "ON TIME", IF(Data[[#This Row],[REASON OF LATE]]="SUPPLIER","LATE BY SUPPLIER", "LATE")))</f>
        <v>ON TIME</v>
      </c>
      <c r="K246" s="12"/>
      <c r="L246" s="16"/>
      <c r="M246" s="32" t="str">
        <f>TEXT(Data[[#This Row],[Ngày giao]],"yyyy")</f>
        <v>2022</v>
      </c>
      <c r="N246" s="32" t="str">
        <f>IF(MONTH(Data[[#This Row],[Ngày giao]])&lt;4,"Qtr1", IF(MONTH(Data[[#This Row],[Ngày giao]])&lt;7,"Qtr2",IF(MONTH(Data[[#This Row],[Ngày giao]])&lt;10,"Qtr3","Qtr4")))</f>
        <v>Qtr1</v>
      </c>
      <c r="O246" s="32" t="str">
        <f>TEXT(Data[[#This Row],[Ngày giao]],"MMM")</f>
        <v>Jan</v>
      </c>
    </row>
    <row r="247" spans="1:15" ht="14.5" x14ac:dyDescent="0.35">
      <c r="A247" s="7">
        <v>4517267113</v>
      </c>
      <c r="B247" s="7">
        <v>2778106</v>
      </c>
      <c r="C247" s="32" t="s">
        <v>49</v>
      </c>
      <c r="D247" s="9">
        <v>768</v>
      </c>
      <c r="E247" s="3">
        <v>1050</v>
      </c>
      <c r="F247" s="3">
        <f>Data[[#This Row],[Unit Price]]*Data[[#This Row],[Ordered Qty]]</f>
        <v>806400</v>
      </c>
      <c r="G247" s="5">
        <v>44571</v>
      </c>
      <c r="H247" s="4">
        <v>44571</v>
      </c>
      <c r="I247" s="10">
        <v>0</v>
      </c>
      <c r="J247" s="32" t="str">
        <f>IF(Data[[#This Row],[Chênh lệch ngày]]&lt;-2,"ADVANCE", IF(Data[[#This Row],[Chênh lệch ngày]]&lt;4, "ON TIME", IF(Data[[#This Row],[REASON OF LATE]]="SUPPLIER","LATE BY SUPPLIER", "LATE")))</f>
        <v>ON TIME</v>
      </c>
      <c r="K247" s="12"/>
      <c r="L247" s="16"/>
      <c r="M247" s="32" t="str">
        <f>TEXT(Data[[#This Row],[Ngày giao]],"yyyy")</f>
        <v>2022</v>
      </c>
      <c r="N247" s="32" t="str">
        <f>IF(MONTH(Data[[#This Row],[Ngày giao]])&lt;4,"Qtr1", IF(MONTH(Data[[#This Row],[Ngày giao]])&lt;7,"Qtr2",IF(MONTH(Data[[#This Row],[Ngày giao]])&lt;10,"Qtr3","Qtr4")))</f>
        <v>Qtr1</v>
      </c>
      <c r="O247" s="32" t="str">
        <f>TEXT(Data[[#This Row],[Ngày giao]],"MMM")</f>
        <v>Jan</v>
      </c>
    </row>
    <row r="248" spans="1:15" ht="14.5" x14ac:dyDescent="0.35">
      <c r="A248" s="7">
        <v>4516878529</v>
      </c>
      <c r="B248" s="7">
        <v>2765851</v>
      </c>
      <c r="C248" s="32" t="s">
        <v>49</v>
      </c>
      <c r="D248" s="9">
        <v>1472</v>
      </c>
      <c r="E248" s="3">
        <v>1051</v>
      </c>
      <c r="F248" s="3">
        <f>Data[[#This Row],[Unit Price]]*Data[[#This Row],[Ordered Qty]]</f>
        <v>1547072</v>
      </c>
      <c r="G248" s="5">
        <v>44571</v>
      </c>
      <c r="H248" s="4">
        <v>44571</v>
      </c>
      <c r="I248" s="10">
        <v>0</v>
      </c>
      <c r="J248" s="32" t="str">
        <f>IF(Data[[#This Row],[Chênh lệch ngày]]&lt;-2,"ADVANCE", IF(Data[[#This Row],[Chênh lệch ngày]]&lt;4, "ON TIME", IF(Data[[#This Row],[REASON OF LATE]]="SUPPLIER","LATE BY SUPPLIER", "LATE")))</f>
        <v>ON TIME</v>
      </c>
      <c r="K248" s="12"/>
      <c r="L248" s="16"/>
      <c r="M248" s="32" t="str">
        <f>TEXT(Data[[#This Row],[Ngày giao]],"yyyy")</f>
        <v>2022</v>
      </c>
      <c r="N248" s="32" t="str">
        <f>IF(MONTH(Data[[#This Row],[Ngày giao]])&lt;4,"Qtr1", IF(MONTH(Data[[#This Row],[Ngày giao]])&lt;7,"Qtr2",IF(MONTH(Data[[#This Row],[Ngày giao]])&lt;10,"Qtr3","Qtr4")))</f>
        <v>Qtr1</v>
      </c>
      <c r="O248" s="32" t="str">
        <f>TEXT(Data[[#This Row],[Ngày giao]],"MMM")</f>
        <v>Jan</v>
      </c>
    </row>
    <row r="249" spans="1:15" ht="14.5" x14ac:dyDescent="0.35">
      <c r="A249" s="7">
        <v>5501155468</v>
      </c>
      <c r="B249" s="7">
        <v>4333114</v>
      </c>
      <c r="C249" s="32" t="s">
        <v>49</v>
      </c>
      <c r="D249" s="9">
        <v>63</v>
      </c>
      <c r="E249" s="3">
        <v>1155</v>
      </c>
      <c r="F249" s="3">
        <f>Data[[#This Row],[Unit Price]]*Data[[#This Row],[Ordered Qty]]</f>
        <v>72765</v>
      </c>
      <c r="G249" s="5">
        <v>44571</v>
      </c>
      <c r="H249" s="4">
        <v>44571</v>
      </c>
      <c r="I249" s="10">
        <v>0</v>
      </c>
      <c r="J249" s="32" t="str">
        <f>IF(Data[[#This Row],[Chênh lệch ngày]]&lt;-2,"ADVANCE", IF(Data[[#This Row],[Chênh lệch ngày]]&lt;4, "ON TIME", IF(Data[[#This Row],[REASON OF LATE]]="SUPPLIER","LATE BY SUPPLIER", "LATE")))</f>
        <v>ON TIME</v>
      </c>
      <c r="K249" s="12"/>
      <c r="L249" s="16"/>
      <c r="M249" s="32" t="str">
        <f>TEXT(Data[[#This Row],[Ngày giao]],"yyyy")</f>
        <v>2022</v>
      </c>
      <c r="N249" s="32" t="str">
        <f>IF(MONTH(Data[[#This Row],[Ngày giao]])&lt;4,"Qtr1", IF(MONTH(Data[[#This Row],[Ngày giao]])&lt;7,"Qtr2",IF(MONTH(Data[[#This Row],[Ngày giao]])&lt;10,"Qtr3","Qtr4")))</f>
        <v>Qtr1</v>
      </c>
      <c r="O249" s="32" t="str">
        <f>TEXT(Data[[#This Row],[Ngày giao]],"MMM")</f>
        <v>Jan</v>
      </c>
    </row>
    <row r="250" spans="1:15" ht="14.5" x14ac:dyDescent="0.35">
      <c r="A250" s="7">
        <v>4517142777</v>
      </c>
      <c r="B250" s="7">
        <v>2779823</v>
      </c>
      <c r="C250" s="32" t="s">
        <v>49</v>
      </c>
      <c r="D250" s="9">
        <v>1500</v>
      </c>
      <c r="E250" s="3">
        <v>365</v>
      </c>
      <c r="F250" s="3">
        <f>Data[[#This Row],[Unit Price]]*Data[[#This Row],[Ordered Qty]]</f>
        <v>547500</v>
      </c>
      <c r="G250" s="5">
        <v>44571</v>
      </c>
      <c r="H250" s="4">
        <v>44571</v>
      </c>
      <c r="I250" s="10">
        <v>0</v>
      </c>
      <c r="J250" s="32" t="str">
        <f>IF(Data[[#This Row],[Chênh lệch ngày]]&lt;-2,"ADVANCE", IF(Data[[#This Row],[Chênh lệch ngày]]&lt;4, "ON TIME", IF(Data[[#This Row],[REASON OF LATE]]="SUPPLIER","LATE BY SUPPLIER", "LATE")))</f>
        <v>ON TIME</v>
      </c>
      <c r="K250" s="12"/>
      <c r="L250" s="16"/>
      <c r="M250" s="32" t="str">
        <f>TEXT(Data[[#This Row],[Ngày giao]],"yyyy")</f>
        <v>2022</v>
      </c>
      <c r="N250" s="32" t="str">
        <f>IF(MONTH(Data[[#This Row],[Ngày giao]])&lt;4,"Qtr1", IF(MONTH(Data[[#This Row],[Ngày giao]])&lt;7,"Qtr2",IF(MONTH(Data[[#This Row],[Ngày giao]])&lt;10,"Qtr3","Qtr4")))</f>
        <v>Qtr1</v>
      </c>
      <c r="O250" s="32" t="str">
        <f>TEXT(Data[[#This Row],[Ngày giao]],"MMM")</f>
        <v>Jan</v>
      </c>
    </row>
    <row r="251" spans="1:15" ht="14.5" x14ac:dyDescent="0.35">
      <c r="A251" s="7">
        <v>4516873040</v>
      </c>
      <c r="B251" s="7">
        <v>4455906</v>
      </c>
      <c r="C251" s="32" t="s">
        <v>49</v>
      </c>
      <c r="D251" s="9">
        <v>84</v>
      </c>
      <c r="E251" s="3">
        <v>1191</v>
      </c>
      <c r="F251" s="3">
        <f>Data[[#This Row],[Unit Price]]*Data[[#This Row],[Ordered Qty]]</f>
        <v>100044</v>
      </c>
      <c r="G251" s="5">
        <v>44571</v>
      </c>
      <c r="H251" s="4">
        <v>44571</v>
      </c>
      <c r="I251" s="10">
        <v>0</v>
      </c>
      <c r="J251" s="32" t="str">
        <f>IF(Data[[#This Row],[Chênh lệch ngày]]&lt;-2,"ADVANCE", IF(Data[[#This Row],[Chênh lệch ngày]]&lt;4, "ON TIME", IF(Data[[#This Row],[REASON OF LATE]]="SUPPLIER","LATE BY SUPPLIER", "LATE")))</f>
        <v>ON TIME</v>
      </c>
      <c r="K251" s="12"/>
      <c r="L251" s="16"/>
      <c r="M251" s="32" t="str">
        <f>TEXT(Data[[#This Row],[Ngày giao]],"yyyy")</f>
        <v>2022</v>
      </c>
      <c r="N251" s="32" t="str">
        <f>IF(MONTH(Data[[#This Row],[Ngày giao]])&lt;4,"Qtr1", IF(MONTH(Data[[#This Row],[Ngày giao]])&lt;7,"Qtr2",IF(MONTH(Data[[#This Row],[Ngày giao]])&lt;10,"Qtr3","Qtr4")))</f>
        <v>Qtr1</v>
      </c>
      <c r="O251" s="32" t="str">
        <f>TEXT(Data[[#This Row],[Ngày giao]],"MMM")</f>
        <v>Jan</v>
      </c>
    </row>
    <row r="252" spans="1:15" ht="14.5" x14ac:dyDescent="0.35">
      <c r="A252" s="7">
        <v>5501146563</v>
      </c>
      <c r="B252" s="7">
        <v>2487060</v>
      </c>
      <c r="C252" s="32" t="s">
        <v>49</v>
      </c>
      <c r="D252" s="9">
        <v>600</v>
      </c>
      <c r="E252" s="3">
        <v>836</v>
      </c>
      <c r="F252" s="3">
        <f>Data[[#This Row],[Unit Price]]*Data[[#This Row],[Ordered Qty]]</f>
        <v>501600</v>
      </c>
      <c r="G252" s="5">
        <v>44571</v>
      </c>
      <c r="H252" s="4">
        <v>44571</v>
      </c>
      <c r="I252" s="10">
        <v>0</v>
      </c>
      <c r="J252" s="32" t="str">
        <f>IF(Data[[#This Row],[Chênh lệch ngày]]&lt;-2,"ADVANCE", IF(Data[[#This Row],[Chênh lệch ngày]]&lt;4, "ON TIME", IF(Data[[#This Row],[REASON OF LATE]]="SUPPLIER","LATE BY SUPPLIER", "LATE")))</f>
        <v>ON TIME</v>
      </c>
      <c r="K252" s="12"/>
      <c r="L252" s="16"/>
      <c r="M252" s="32" t="str">
        <f>TEXT(Data[[#This Row],[Ngày giao]],"yyyy")</f>
        <v>2022</v>
      </c>
      <c r="N252" s="32" t="str">
        <f>IF(MONTH(Data[[#This Row],[Ngày giao]])&lt;4,"Qtr1", IF(MONTH(Data[[#This Row],[Ngày giao]])&lt;7,"Qtr2",IF(MONTH(Data[[#This Row],[Ngày giao]])&lt;10,"Qtr3","Qtr4")))</f>
        <v>Qtr1</v>
      </c>
      <c r="O252" s="32" t="str">
        <f>TEXT(Data[[#This Row],[Ngày giao]],"MMM")</f>
        <v>Jan</v>
      </c>
    </row>
    <row r="253" spans="1:15" ht="14.5" x14ac:dyDescent="0.35">
      <c r="A253" s="7">
        <v>4517136296</v>
      </c>
      <c r="B253" s="7">
        <v>2765851</v>
      </c>
      <c r="C253" s="32" t="s">
        <v>49</v>
      </c>
      <c r="D253" s="9">
        <v>128</v>
      </c>
      <c r="E253" s="3">
        <v>949</v>
      </c>
      <c r="F253" s="3">
        <f>Data[[#This Row],[Unit Price]]*Data[[#This Row],[Ordered Qty]]</f>
        <v>121472</v>
      </c>
      <c r="G253" s="5">
        <v>44571</v>
      </c>
      <c r="H253" s="4">
        <v>44571</v>
      </c>
      <c r="I253" s="10">
        <v>0</v>
      </c>
      <c r="J253" s="32" t="str">
        <f>IF(Data[[#This Row],[Chênh lệch ngày]]&lt;-2,"ADVANCE", IF(Data[[#This Row],[Chênh lệch ngày]]&lt;4, "ON TIME", IF(Data[[#This Row],[REASON OF LATE]]="SUPPLIER","LATE BY SUPPLIER", "LATE")))</f>
        <v>ON TIME</v>
      </c>
      <c r="K253" s="12"/>
      <c r="L253" s="16"/>
      <c r="M253" s="32" t="str">
        <f>TEXT(Data[[#This Row],[Ngày giao]],"yyyy")</f>
        <v>2022</v>
      </c>
      <c r="N253" s="32" t="str">
        <f>IF(MONTH(Data[[#This Row],[Ngày giao]])&lt;4,"Qtr1", IF(MONTH(Data[[#This Row],[Ngày giao]])&lt;7,"Qtr2",IF(MONTH(Data[[#This Row],[Ngày giao]])&lt;10,"Qtr3","Qtr4")))</f>
        <v>Qtr1</v>
      </c>
      <c r="O253" s="32" t="str">
        <f>TEXT(Data[[#This Row],[Ngày giao]],"MMM")</f>
        <v>Jan</v>
      </c>
    </row>
    <row r="254" spans="1:15" ht="14.5" x14ac:dyDescent="0.35">
      <c r="A254" s="7">
        <v>4516677313</v>
      </c>
      <c r="B254" s="7">
        <v>2765851</v>
      </c>
      <c r="C254" s="32" t="s">
        <v>49</v>
      </c>
      <c r="D254" s="9">
        <v>48</v>
      </c>
      <c r="E254" s="3">
        <v>1278</v>
      </c>
      <c r="F254" s="3">
        <f>Data[[#This Row],[Unit Price]]*Data[[#This Row],[Ordered Qty]]</f>
        <v>61344</v>
      </c>
      <c r="G254" s="5">
        <v>44564</v>
      </c>
      <c r="H254" s="4">
        <v>44571</v>
      </c>
      <c r="I254" s="10">
        <v>-7</v>
      </c>
      <c r="J254" s="32" t="str">
        <f>IF(Data[[#This Row],[Chênh lệch ngày]]&lt;-2,"ADVANCE", IF(Data[[#This Row],[Chênh lệch ngày]]&lt;4, "ON TIME", IF(Data[[#This Row],[REASON OF LATE]]="SUPPLIER","LATE BY SUPPLIER", "LATE")))</f>
        <v>ADVANCE</v>
      </c>
      <c r="K254" s="12"/>
      <c r="L254" s="16"/>
      <c r="M254" s="32" t="str">
        <f>TEXT(Data[[#This Row],[Ngày giao]],"yyyy")</f>
        <v>2022</v>
      </c>
      <c r="N254" s="32" t="str">
        <f>IF(MONTH(Data[[#This Row],[Ngày giao]])&lt;4,"Qtr1", IF(MONTH(Data[[#This Row],[Ngày giao]])&lt;7,"Qtr2",IF(MONTH(Data[[#This Row],[Ngày giao]])&lt;10,"Qtr3","Qtr4")))</f>
        <v>Qtr1</v>
      </c>
      <c r="O254" s="32" t="str">
        <f>TEXT(Data[[#This Row],[Ngày giao]],"MMM")</f>
        <v>Jan</v>
      </c>
    </row>
    <row r="255" spans="1:15" ht="14.5" x14ac:dyDescent="0.35">
      <c r="A255" s="7">
        <v>4516709106</v>
      </c>
      <c r="B255" s="7">
        <v>2487053</v>
      </c>
      <c r="C255" s="32" t="s">
        <v>49</v>
      </c>
      <c r="D255" s="9">
        <v>3750</v>
      </c>
      <c r="E255" s="3">
        <v>967</v>
      </c>
      <c r="F255" s="3">
        <f>Data[[#This Row],[Unit Price]]*Data[[#This Row],[Ordered Qty]]</f>
        <v>3626250</v>
      </c>
      <c r="G255" s="5">
        <v>44571</v>
      </c>
      <c r="H255" s="4">
        <v>44571</v>
      </c>
      <c r="I255" s="10">
        <v>0</v>
      </c>
      <c r="J255" s="32" t="str">
        <f>IF(Data[[#This Row],[Chênh lệch ngày]]&lt;-2,"ADVANCE", IF(Data[[#This Row],[Chênh lệch ngày]]&lt;4, "ON TIME", IF(Data[[#This Row],[REASON OF LATE]]="SUPPLIER","LATE BY SUPPLIER", "LATE")))</f>
        <v>ON TIME</v>
      </c>
      <c r="K255" s="12"/>
      <c r="L255" s="16"/>
      <c r="M255" s="32" t="str">
        <f>TEXT(Data[[#This Row],[Ngày giao]],"yyyy")</f>
        <v>2022</v>
      </c>
      <c r="N255" s="32" t="str">
        <f>IF(MONTH(Data[[#This Row],[Ngày giao]])&lt;4,"Qtr1", IF(MONTH(Data[[#This Row],[Ngày giao]])&lt;7,"Qtr2",IF(MONTH(Data[[#This Row],[Ngày giao]])&lt;10,"Qtr3","Qtr4")))</f>
        <v>Qtr1</v>
      </c>
      <c r="O255" s="32" t="str">
        <f>TEXT(Data[[#This Row],[Ngày giao]],"MMM")</f>
        <v>Jan</v>
      </c>
    </row>
    <row r="256" spans="1:15" ht="14.5" x14ac:dyDescent="0.35">
      <c r="A256" s="7">
        <v>4516873056</v>
      </c>
      <c r="B256" s="7">
        <v>4455298</v>
      </c>
      <c r="C256" s="32" t="s">
        <v>49</v>
      </c>
      <c r="D256" s="9">
        <v>450</v>
      </c>
      <c r="E256" s="3">
        <v>958</v>
      </c>
      <c r="F256" s="3">
        <f>Data[[#This Row],[Unit Price]]*Data[[#This Row],[Ordered Qty]]</f>
        <v>431100</v>
      </c>
      <c r="G256" s="5">
        <v>44585</v>
      </c>
      <c r="H256" s="4">
        <v>44571</v>
      </c>
      <c r="I256" s="10">
        <v>15</v>
      </c>
      <c r="J256" s="32" t="str">
        <f>IF(Data[[#This Row],[Chênh lệch ngày]]&lt;-2,"ADVANCE", IF(Data[[#This Row],[Chênh lệch ngày]]&lt;4, "ON TIME", IF(Data[[#This Row],[REASON OF LATE]]="SUPPLIER","LATE BY SUPPLIER", "LATE")))</f>
        <v>LATE</v>
      </c>
      <c r="K256" s="32" t="s">
        <v>6</v>
      </c>
      <c r="L256" s="16"/>
      <c r="M256" s="32" t="str">
        <f>TEXT(Data[[#This Row],[Ngày giao]],"yyyy")</f>
        <v>2022</v>
      </c>
      <c r="N256" s="32" t="str">
        <f>IF(MONTH(Data[[#This Row],[Ngày giao]])&lt;4,"Qtr1", IF(MONTH(Data[[#This Row],[Ngày giao]])&lt;7,"Qtr2",IF(MONTH(Data[[#This Row],[Ngày giao]])&lt;10,"Qtr3","Qtr4")))</f>
        <v>Qtr1</v>
      </c>
      <c r="O256" s="32" t="str">
        <f>TEXT(Data[[#This Row],[Ngày giao]],"MMM")</f>
        <v>Jan</v>
      </c>
    </row>
    <row r="257" spans="1:15" ht="14.5" x14ac:dyDescent="0.35">
      <c r="A257" s="7">
        <v>4516562542</v>
      </c>
      <c r="B257" s="7">
        <v>4455906</v>
      </c>
      <c r="C257" s="32" t="s">
        <v>49</v>
      </c>
      <c r="D257" s="9">
        <v>120</v>
      </c>
      <c r="E257" s="3">
        <v>1384</v>
      </c>
      <c r="F257" s="3">
        <f>Data[[#This Row],[Unit Price]]*Data[[#This Row],[Ordered Qty]]</f>
        <v>166080</v>
      </c>
      <c r="G257" s="5">
        <v>44571</v>
      </c>
      <c r="H257" s="4">
        <v>44571</v>
      </c>
      <c r="I257" s="10">
        <v>0</v>
      </c>
      <c r="J257" s="32" t="str">
        <f>IF(Data[[#This Row],[Chênh lệch ngày]]&lt;-2,"ADVANCE", IF(Data[[#This Row],[Chênh lệch ngày]]&lt;4, "ON TIME", IF(Data[[#This Row],[REASON OF LATE]]="SUPPLIER","LATE BY SUPPLIER", "LATE")))</f>
        <v>ON TIME</v>
      </c>
      <c r="K257" s="12"/>
      <c r="L257" s="16"/>
      <c r="M257" s="32" t="str">
        <f>TEXT(Data[[#This Row],[Ngày giao]],"yyyy")</f>
        <v>2022</v>
      </c>
      <c r="N257" s="32" t="str">
        <f>IF(MONTH(Data[[#This Row],[Ngày giao]])&lt;4,"Qtr1", IF(MONTH(Data[[#This Row],[Ngày giao]])&lt;7,"Qtr2",IF(MONTH(Data[[#This Row],[Ngày giao]])&lt;10,"Qtr3","Qtr4")))</f>
        <v>Qtr1</v>
      </c>
      <c r="O257" s="32" t="str">
        <f>TEXT(Data[[#This Row],[Ngày giao]],"MMM")</f>
        <v>Jan</v>
      </c>
    </row>
    <row r="258" spans="1:15" ht="14.5" x14ac:dyDescent="0.35">
      <c r="A258" s="7">
        <v>4516957754</v>
      </c>
      <c r="B258" s="7">
        <v>2044651</v>
      </c>
      <c r="C258" s="32" t="s">
        <v>49</v>
      </c>
      <c r="D258" s="9">
        <v>108000</v>
      </c>
      <c r="E258" s="3">
        <v>1354</v>
      </c>
      <c r="F258" s="3">
        <f>Data[[#This Row],[Unit Price]]*Data[[#This Row],[Ordered Qty]]</f>
        <v>146232000</v>
      </c>
      <c r="G258" s="5">
        <v>44579</v>
      </c>
      <c r="H258" s="4">
        <v>44571</v>
      </c>
      <c r="I258" s="10">
        <v>8</v>
      </c>
      <c r="J258" s="32" t="str">
        <f>IF(Data[[#This Row],[Chênh lệch ngày]]&lt;-2,"ADVANCE", IF(Data[[#This Row],[Chênh lệch ngày]]&lt;4, "ON TIME", IF(Data[[#This Row],[REASON OF LATE]]="SUPPLIER","LATE BY SUPPLIER", "LATE")))</f>
        <v>LATE</v>
      </c>
      <c r="K258" s="32" t="s">
        <v>6</v>
      </c>
      <c r="L258" s="16"/>
      <c r="M258" s="32" t="str">
        <f>TEXT(Data[[#This Row],[Ngày giao]],"yyyy")</f>
        <v>2022</v>
      </c>
      <c r="N258" s="32" t="str">
        <f>IF(MONTH(Data[[#This Row],[Ngày giao]])&lt;4,"Qtr1", IF(MONTH(Data[[#This Row],[Ngày giao]])&lt;7,"Qtr2",IF(MONTH(Data[[#This Row],[Ngày giao]])&lt;10,"Qtr3","Qtr4")))</f>
        <v>Qtr1</v>
      </c>
      <c r="O258" s="32" t="str">
        <f>TEXT(Data[[#This Row],[Ngày giao]],"MMM")</f>
        <v>Jan</v>
      </c>
    </row>
    <row r="259" spans="1:15" ht="14.5" x14ac:dyDescent="0.35">
      <c r="A259" s="7">
        <v>4517443887</v>
      </c>
      <c r="B259" s="7">
        <v>4455906</v>
      </c>
      <c r="C259" s="32" t="s">
        <v>49</v>
      </c>
      <c r="D259" s="9">
        <v>324</v>
      </c>
      <c r="E259" s="3">
        <v>518</v>
      </c>
      <c r="F259" s="3">
        <f>Data[[#This Row],[Unit Price]]*Data[[#This Row],[Ordered Qty]]</f>
        <v>167832</v>
      </c>
      <c r="G259" s="5">
        <v>44571</v>
      </c>
      <c r="H259" s="4">
        <v>44571</v>
      </c>
      <c r="I259" s="10">
        <v>0</v>
      </c>
      <c r="J259" s="32" t="str">
        <f>IF(Data[[#This Row],[Chênh lệch ngày]]&lt;-2,"ADVANCE", IF(Data[[#This Row],[Chênh lệch ngày]]&lt;4, "ON TIME", IF(Data[[#This Row],[REASON OF LATE]]="SUPPLIER","LATE BY SUPPLIER", "LATE")))</f>
        <v>ON TIME</v>
      </c>
      <c r="K259" s="12"/>
      <c r="L259" s="16"/>
      <c r="M259" s="32" t="str">
        <f>TEXT(Data[[#This Row],[Ngày giao]],"yyyy")</f>
        <v>2022</v>
      </c>
      <c r="N259" s="32" t="str">
        <f>IF(MONTH(Data[[#This Row],[Ngày giao]])&lt;4,"Qtr1", IF(MONTH(Data[[#This Row],[Ngày giao]])&lt;7,"Qtr2",IF(MONTH(Data[[#This Row],[Ngày giao]])&lt;10,"Qtr3","Qtr4")))</f>
        <v>Qtr1</v>
      </c>
      <c r="O259" s="32" t="str">
        <f>TEXT(Data[[#This Row],[Ngày giao]],"MMM")</f>
        <v>Jan</v>
      </c>
    </row>
    <row r="260" spans="1:15" ht="14.5" x14ac:dyDescent="0.35">
      <c r="A260" s="7">
        <v>4516876199</v>
      </c>
      <c r="B260" s="7">
        <v>2778106</v>
      </c>
      <c r="C260" s="32" t="s">
        <v>49</v>
      </c>
      <c r="D260" s="9">
        <v>84</v>
      </c>
      <c r="E260" s="3">
        <v>720</v>
      </c>
      <c r="F260" s="3">
        <f>Data[[#This Row],[Unit Price]]*Data[[#This Row],[Ordered Qty]]</f>
        <v>60480</v>
      </c>
      <c r="G260" s="5">
        <v>44571</v>
      </c>
      <c r="H260" s="4">
        <v>44571</v>
      </c>
      <c r="I260" s="10">
        <v>0</v>
      </c>
      <c r="J260" s="32" t="str">
        <f>IF(Data[[#This Row],[Chênh lệch ngày]]&lt;-2,"ADVANCE", IF(Data[[#This Row],[Chênh lệch ngày]]&lt;4, "ON TIME", IF(Data[[#This Row],[REASON OF LATE]]="SUPPLIER","LATE BY SUPPLIER", "LATE")))</f>
        <v>ON TIME</v>
      </c>
      <c r="K260" s="12"/>
      <c r="L260" s="16"/>
      <c r="M260" s="32" t="str">
        <f>TEXT(Data[[#This Row],[Ngày giao]],"yyyy")</f>
        <v>2022</v>
      </c>
      <c r="N260" s="32" t="str">
        <f>IF(MONTH(Data[[#This Row],[Ngày giao]])&lt;4,"Qtr1", IF(MONTH(Data[[#This Row],[Ngày giao]])&lt;7,"Qtr2",IF(MONTH(Data[[#This Row],[Ngày giao]])&lt;10,"Qtr3","Qtr4")))</f>
        <v>Qtr1</v>
      </c>
      <c r="O260" s="32" t="str">
        <f>TEXT(Data[[#This Row],[Ngày giao]],"MMM")</f>
        <v>Jan</v>
      </c>
    </row>
    <row r="261" spans="1:15" ht="13" x14ac:dyDescent="0.3">
      <c r="A261" s="1">
        <v>4516686451</v>
      </c>
      <c r="B261" s="1">
        <v>2899944</v>
      </c>
      <c r="C261" s="32" t="s">
        <v>49</v>
      </c>
      <c r="D261" s="3">
        <v>192</v>
      </c>
      <c r="E261" s="3">
        <v>532</v>
      </c>
      <c r="F261" s="3">
        <f>Data[[#This Row],[Unit Price]]*Data[[#This Row],[Ordered Qty]]</f>
        <v>102144</v>
      </c>
      <c r="G261" s="5">
        <v>44571</v>
      </c>
      <c r="H261" s="4">
        <v>44572</v>
      </c>
      <c r="I261" s="6">
        <f t="shared" ref="I261:I276" si="5">G261-H261</f>
        <v>-1</v>
      </c>
      <c r="J261" s="32" t="str">
        <f>IF(Data[[#This Row],[Chênh lệch ngày]]&lt;-2,"ADVANCE", IF(Data[[#This Row],[Chênh lệch ngày]]&lt;4, "ON TIME", IF(Data[[#This Row],[REASON OF LATE]]="SUPPLIER","LATE BY SUPPLIER", "LATE")))</f>
        <v>ON TIME</v>
      </c>
      <c r="K261" s="2"/>
      <c r="L261" s="32"/>
      <c r="M261" s="32" t="str">
        <f>TEXT(Data[[#This Row],[Ngày giao]],"yyyy")</f>
        <v>2022</v>
      </c>
      <c r="N261" s="32" t="str">
        <f>IF(MONTH(Data[[#This Row],[Ngày giao]])&lt;4,"Qtr1", IF(MONTH(Data[[#This Row],[Ngày giao]])&lt;7,"Qtr2",IF(MONTH(Data[[#This Row],[Ngày giao]])&lt;10,"Qtr3","Qtr4")))</f>
        <v>Qtr1</v>
      </c>
      <c r="O261" s="32" t="str">
        <f>TEXT(Data[[#This Row],[Ngày giao]],"MMM")</f>
        <v>Jan</v>
      </c>
    </row>
    <row r="262" spans="1:15" ht="13" x14ac:dyDescent="0.3">
      <c r="A262" s="1">
        <v>4516747221</v>
      </c>
      <c r="B262" s="1">
        <v>2903183</v>
      </c>
      <c r="C262" s="32" t="s">
        <v>49</v>
      </c>
      <c r="D262" s="3">
        <v>60</v>
      </c>
      <c r="E262" s="3">
        <v>1321</v>
      </c>
      <c r="F262" s="3">
        <f>Data[[#This Row],[Unit Price]]*Data[[#This Row],[Ordered Qty]]</f>
        <v>79260</v>
      </c>
      <c r="G262" s="5">
        <v>44571</v>
      </c>
      <c r="H262" s="4">
        <v>44572</v>
      </c>
      <c r="I262" s="6">
        <f t="shared" si="5"/>
        <v>-1</v>
      </c>
      <c r="J262" s="32" t="str">
        <f>IF(Data[[#This Row],[Chênh lệch ngày]]&lt;-2,"ADVANCE", IF(Data[[#This Row],[Chênh lệch ngày]]&lt;4, "ON TIME", IF(Data[[#This Row],[REASON OF LATE]]="SUPPLIER","LATE BY SUPPLIER", "LATE")))</f>
        <v>ON TIME</v>
      </c>
      <c r="K262" s="2"/>
      <c r="L262" s="32"/>
      <c r="M262" s="32" t="str">
        <f>TEXT(Data[[#This Row],[Ngày giao]],"yyyy")</f>
        <v>2022</v>
      </c>
      <c r="N262" s="32" t="str">
        <f>IF(MONTH(Data[[#This Row],[Ngày giao]])&lt;4,"Qtr1", IF(MONTH(Data[[#This Row],[Ngày giao]])&lt;7,"Qtr2",IF(MONTH(Data[[#This Row],[Ngày giao]])&lt;10,"Qtr3","Qtr4")))</f>
        <v>Qtr1</v>
      </c>
      <c r="O262" s="32" t="str">
        <f>TEXT(Data[[#This Row],[Ngày giao]],"MMM")</f>
        <v>Jan</v>
      </c>
    </row>
    <row r="263" spans="1:15" ht="13" x14ac:dyDescent="0.3">
      <c r="A263" s="1">
        <v>4516437033</v>
      </c>
      <c r="B263" s="1">
        <v>2899944</v>
      </c>
      <c r="C263" s="32" t="s">
        <v>49</v>
      </c>
      <c r="D263" s="3">
        <v>1056</v>
      </c>
      <c r="E263" s="3">
        <v>849</v>
      </c>
      <c r="F263" s="3">
        <f>Data[[#This Row],[Unit Price]]*Data[[#This Row],[Ordered Qty]]</f>
        <v>896544</v>
      </c>
      <c r="G263" s="5">
        <v>44571</v>
      </c>
      <c r="H263" s="4">
        <v>44572</v>
      </c>
      <c r="I263" s="6">
        <f t="shared" si="5"/>
        <v>-1</v>
      </c>
      <c r="J263" s="32" t="str">
        <f>IF(Data[[#This Row],[Chênh lệch ngày]]&lt;-2,"ADVANCE", IF(Data[[#This Row],[Chênh lệch ngày]]&lt;4, "ON TIME", IF(Data[[#This Row],[REASON OF LATE]]="SUPPLIER","LATE BY SUPPLIER", "LATE")))</f>
        <v>ON TIME</v>
      </c>
      <c r="K263" s="2"/>
      <c r="L263" s="32"/>
      <c r="M263" s="32" t="str">
        <f>TEXT(Data[[#This Row],[Ngày giao]],"yyyy")</f>
        <v>2022</v>
      </c>
      <c r="N263" s="32" t="str">
        <f>IF(MONTH(Data[[#This Row],[Ngày giao]])&lt;4,"Qtr1", IF(MONTH(Data[[#This Row],[Ngày giao]])&lt;7,"Qtr2",IF(MONTH(Data[[#This Row],[Ngày giao]])&lt;10,"Qtr3","Qtr4")))</f>
        <v>Qtr1</v>
      </c>
      <c r="O263" s="32" t="str">
        <f>TEXT(Data[[#This Row],[Ngày giao]],"MMM")</f>
        <v>Jan</v>
      </c>
    </row>
    <row r="264" spans="1:15" ht="13" x14ac:dyDescent="0.3">
      <c r="A264" s="1">
        <v>4516452028</v>
      </c>
      <c r="B264" s="1">
        <v>2903183</v>
      </c>
      <c r="C264" s="32" t="s">
        <v>49</v>
      </c>
      <c r="D264" s="3">
        <v>520</v>
      </c>
      <c r="E264" s="3">
        <v>312</v>
      </c>
      <c r="F264" s="3">
        <f>Data[[#This Row],[Unit Price]]*Data[[#This Row],[Ordered Qty]]</f>
        <v>162240</v>
      </c>
      <c r="G264" s="5">
        <v>44571</v>
      </c>
      <c r="H264" s="4">
        <v>44572</v>
      </c>
      <c r="I264" s="6">
        <f t="shared" si="5"/>
        <v>-1</v>
      </c>
      <c r="J264" s="32" t="str">
        <f>IF(Data[[#This Row],[Chênh lệch ngày]]&lt;-2,"ADVANCE", IF(Data[[#This Row],[Chênh lệch ngày]]&lt;4, "ON TIME", IF(Data[[#This Row],[REASON OF LATE]]="SUPPLIER","LATE BY SUPPLIER", "LATE")))</f>
        <v>ON TIME</v>
      </c>
      <c r="K264" s="2"/>
      <c r="L264" s="32"/>
      <c r="M264" s="32" t="str">
        <f>TEXT(Data[[#This Row],[Ngày giao]],"yyyy")</f>
        <v>2022</v>
      </c>
      <c r="N264" s="32" t="str">
        <f>IF(MONTH(Data[[#This Row],[Ngày giao]])&lt;4,"Qtr1", IF(MONTH(Data[[#This Row],[Ngày giao]])&lt;7,"Qtr2",IF(MONTH(Data[[#This Row],[Ngày giao]])&lt;10,"Qtr3","Qtr4")))</f>
        <v>Qtr1</v>
      </c>
      <c r="O264" s="32" t="str">
        <f>TEXT(Data[[#This Row],[Ngày giao]],"MMM")</f>
        <v>Jan</v>
      </c>
    </row>
    <row r="265" spans="1:15" ht="13" x14ac:dyDescent="0.3">
      <c r="A265" s="1">
        <v>4516465098</v>
      </c>
      <c r="B265" s="1">
        <v>4228041</v>
      </c>
      <c r="C265" s="32" t="s">
        <v>49</v>
      </c>
      <c r="D265" s="3">
        <v>1590</v>
      </c>
      <c r="E265" s="3">
        <v>803</v>
      </c>
      <c r="F265" s="3">
        <f>Data[[#This Row],[Unit Price]]*Data[[#This Row],[Ordered Qty]]</f>
        <v>1276770</v>
      </c>
      <c r="G265" s="5">
        <v>44571</v>
      </c>
      <c r="H265" s="4">
        <v>44572</v>
      </c>
      <c r="I265" s="6">
        <f t="shared" si="5"/>
        <v>-1</v>
      </c>
      <c r="J265" s="32" t="str">
        <f>IF(Data[[#This Row],[Chênh lệch ngày]]&lt;-2,"ADVANCE", IF(Data[[#This Row],[Chênh lệch ngày]]&lt;4, "ON TIME", IF(Data[[#This Row],[REASON OF LATE]]="SUPPLIER","LATE BY SUPPLIER", "LATE")))</f>
        <v>ON TIME</v>
      </c>
      <c r="K265" s="2"/>
      <c r="L265" s="32"/>
      <c r="M265" s="32" t="str">
        <f>TEXT(Data[[#This Row],[Ngày giao]],"yyyy")</f>
        <v>2022</v>
      </c>
      <c r="N265" s="32" t="str">
        <f>IF(MONTH(Data[[#This Row],[Ngày giao]])&lt;4,"Qtr1", IF(MONTH(Data[[#This Row],[Ngày giao]])&lt;7,"Qtr2",IF(MONTH(Data[[#This Row],[Ngày giao]])&lt;10,"Qtr3","Qtr4")))</f>
        <v>Qtr1</v>
      </c>
      <c r="O265" s="32" t="str">
        <f>TEXT(Data[[#This Row],[Ngày giao]],"MMM")</f>
        <v>Jan</v>
      </c>
    </row>
    <row r="266" spans="1:15" ht="13" x14ac:dyDescent="0.3">
      <c r="A266" s="1">
        <v>4516562721</v>
      </c>
      <c r="B266" s="1">
        <v>4228041</v>
      </c>
      <c r="C266" s="32" t="s">
        <v>49</v>
      </c>
      <c r="D266" s="3">
        <v>390</v>
      </c>
      <c r="E266" s="3">
        <v>1007</v>
      </c>
      <c r="F266" s="3">
        <f>Data[[#This Row],[Unit Price]]*Data[[#This Row],[Ordered Qty]]</f>
        <v>392730</v>
      </c>
      <c r="G266" s="5">
        <v>44571</v>
      </c>
      <c r="H266" s="4">
        <v>44572</v>
      </c>
      <c r="I266" s="6">
        <f t="shared" si="5"/>
        <v>-1</v>
      </c>
      <c r="J266" s="32" t="str">
        <f>IF(Data[[#This Row],[Chênh lệch ngày]]&lt;-2,"ADVANCE", IF(Data[[#This Row],[Chênh lệch ngày]]&lt;4, "ON TIME", IF(Data[[#This Row],[REASON OF LATE]]="SUPPLIER","LATE BY SUPPLIER", "LATE")))</f>
        <v>ON TIME</v>
      </c>
      <c r="K266" s="2"/>
      <c r="L266" s="32"/>
      <c r="M266" s="32" t="str">
        <f>TEXT(Data[[#This Row],[Ngày giao]],"yyyy")</f>
        <v>2022</v>
      </c>
      <c r="N266" s="32" t="str">
        <f>IF(MONTH(Data[[#This Row],[Ngày giao]])&lt;4,"Qtr1", IF(MONTH(Data[[#This Row],[Ngày giao]])&lt;7,"Qtr2",IF(MONTH(Data[[#This Row],[Ngày giao]])&lt;10,"Qtr3","Qtr4")))</f>
        <v>Qtr1</v>
      </c>
      <c r="O266" s="32" t="str">
        <f>TEXT(Data[[#This Row],[Ngày giao]],"MMM")</f>
        <v>Jan</v>
      </c>
    </row>
    <row r="267" spans="1:15" ht="13" x14ac:dyDescent="0.3">
      <c r="A267" s="1">
        <v>4516899443</v>
      </c>
      <c r="B267" s="1">
        <v>2903189</v>
      </c>
      <c r="C267" s="32" t="s">
        <v>49</v>
      </c>
      <c r="D267" s="3">
        <v>60</v>
      </c>
      <c r="E267" s="3">
        <v>1355</v>
      </c>
      <c r="F267" s="3">
        <f>Data[[#This Row],[Unit Price]]*Data[[#This Row],[Ordered Qty]]</f>
        <v>81300</v>
      </c>
      <c r="G267" s="5">
        <v>44571</v>
      </c>
      <c r="H267" s="4">
        <v>44572</v>
      </c>
      <c r="I267" s="6">
        <f t="shared" si="5"/>
        <v>-1</v>
      </c>
      <c r="J267" s="32" t="str">
        <f>IF(Data[[#This Row],[Chênh lệch ngày]]&lt;-2,"ADVANCE", IF(Data[[#This Row],[Chênh lệch ngày]]&lt;4, "ON TIME", IF(Data[[#This Row],[REASON OF LATE]]="SUPPLIER","LATE BY SUPPLIER", "LATE")))</f>
        <v>ON TIME</v>
      </c>
      <c r="K267" s="2"/>
      <c r="L267" s="32"/>
      <c r="M267" s="32" t="str">
        <f>TEXT(Data[[#This Row],[Ngày giao]],"yyyy")</f>
        <v>2022</v>
      </c>
      <c r="N267" s="32" t="str">
        <f>IF(MONTH(Data[[#This Row],[Ngày giao]])&lt;4,"Qtr1", IF(MONTH(Data[[#This Row],[Ngày giao]])&lt;7,"Qtr2",IF(MONTH(Data[[#This Row],[Ngày giao]])&lt;10,"Qtr3","Qtr4")))</f>
        <v>Qtr1</v>
      </c>
      <c r="O267" s="32" t="str">
        <f>TEXT(Data[[#This Row],[Ngày giao]],"MMM")</f>
        <v>Jan</v>
      </c>
    </row>
    <row r="268" spans="1:15" ht="13" x14ac:dyDescent="0.3">
      <c r="A268" s="1">
        <v>4516934505</v>
      </c>
      <c r="B268" s="1">
        <v>2903184</v>
      </c>
      <c r="C268" s="32" t="s">
        <v>49</v>
      </c>
      <c r="D268" s="3">
        <v>40</v>
      </c>
      <c r="E268" s="3">
        <v>893</v>
      </c>
      <c r="F268" s="3">
        <f>Data[[#This Row],[Unit Price]]*Data[[#This Row],[Ordered Qty]]</f>
        <v>35720</v>
      </c>
      <c r="G268" s="5">
        <v>44571</v>
      </c>
      <c r="H268" s="4">
        <v>44572</v>
      </c>
      <c r="I268" s="6">
        <f t="shared" si="5"/>
        <v>-1</v>
      </c>
      <c r="J268" s="32" t="str">
        <f>IF(Data[[#This Row],[Chênh lệch ngày]]&lt;-2,"ADVANCE", IF(Data[[#This Row],[Chênh lệch ngày]]&lt;4, "ON TIME", IF(Data[[#This Row],[REASON OF LATE]]="SUPPLIER","LATE BY SUPPLIER", "LATE")))</f>
        <v>ON TIME</v>
      </c>
      <c r="K268" s="2"/>
      <c r="L268" s="32"/>
      <c r="M268" s="32" t="str">
        <f>TEXT(Data[[#This Row],[Ngày giao]],"yyyy")</f>
        <v>2022</v>
      </c>
      <c r="N268" s="32" t="str">
        <f>IF(MONTH(Data[[#This Row],[Ngày giao]])&lt;4,"Qtr1", IF(MONTH(Data[[#This Row],[Ngày giao]])&lt;7,"Qtr2",IF(MONTH(Data[[#This Row],[Ngày giao]])&lt;10,"Qtr3","Qtr4")))</f>
        <v>Qtr1</v>
      </c>
      <c r="O268" s="32" t="str">
        <f>TEXT(Data[[#This Row],[Ngày giao]],"MMM")</f>
        <v>Jan</v>
      </c>
    </row>
    <row r="269" spans="1:15" ht="13" x14ac:dyDescent="0.3">
      <c r="A269" s="1">
        <v>4516554582</v>
      </c>
      <c r="B269" s="1">
        <v>4451134</v>
      </c>
      <c r="C269" s="32" t="s">
        <v>49</v>
      </c>
      <c r="D269" s="3">
        <v>140</v>
      </c>
      <c r="E269" s="3">
        <v>342</v>
      </c>
      <c r="F269" s="3">
        <f>Data[[#This Row],[Unit Price]]*Data[[#This Row],[Ordered Qty]]</f>
        <v>47880</v>
      </c>
      <c r="G269" s="5">
        <v>44578</v>
      </c>
      <c r="H269" s="4">
        <v>44572</v>
      </c>
      <c r="I269" s="6">
        <f t="shared" si="5"/>
        <v>6</v>
      </c>
      <c r="J269" s="32" t="str">
        <f>IF(Data[[#This Row],[Chênh lệch ngày]]&lt;-2,"ADVANCE", IF(Data[[#This Row],[Chênh lệch ngày]]&lt;4, "ON TIME", IF(Data[[#This Row],[REASON OF LATE]]="SUPPLIER","LATE BY SUPPLIER", "LATE")))</f>
        <v>LATE</v>
      </c>
      <c r="K269" s="32" t="s">
        <v>6</v>
      </c>
      <c r="L269" s="32"/>
      <c r="M269" s="32" t="str">
        <f>TEXT(Data[[#This Row],[Ngày giao]],"yyyy")</f>
        <v>2022</v>
      </c>
      <c r="N269" s="32" t="str">
        <f>IF(MONTH(Data[[#This Row],[Ngày giao]])&lt;4,"Qtr1", IF(MONTH(Data[[#This Row],[Ngày giao]])&lt;7,"Qtr2",IF(MONTH(Data[[#This Row],[Ngày giao]])&lt;10,"Qtr3","Qtr4")))</f>
        <v>Qtr1</v>
      </c>
      <c r="O269" s="32" t="str">
        <f>TEXT(Data[[#This Row],[Ngày giao]],"MMM")</f>
        <v>Jan</v>
      </c>
    </row>
    <row r="270" spans="1:15" ht="13" x14ac:dyDescent="0.3">
      <c r="A270" s="1">
        <v>4516468561</v>
      </c>
      <c r="B270" s="1">
        <v>4451134</v>
      </c>
      <c r="C270" s="32" t="s">
        <v>49</v>
      </c>
      <c r="D270" s="3">
        <v>152</v>
      </c>
      <c r="E270" s="3">
        <v>1297</v>
      </c>
      <c r="F270" s="3">
        <f>Data[[#This Row],[Unit Price]]*Data[[#This Row],[Ordered Qty]]</f>
        <v>197144</v>
      </c>
      <c r="G270" s="5">
        <v>44578</v>
      </c>
      <c r="H270" s="4">
        <v>44572</v>
      </c>
      <c r="I270" s="6">
        <f t="shared" si="5"/>
        <v>6</v>
      </c>
      <c r="J270" s="32" t="str">
        <f>IF(Data[[#This Row],[Chênh lệch ngày]]&lt;-2,"ADVANCE", IF(Data[[#This Row],[Chênh lệch ngày]]&lt;4, "ON TIME", IF(Data[[#This Row],[REASON OF LATE]]="SUPPLIER","LATE BY SUPPLIER", "LATE")))</f>
        <v>LATE</v>
      </c>
      <c r="K270" s="32" t="s">
        <v>6</v>
      </c>
      <c r="L270" s="32"/>
      <c r="M270" s="32" t="str">
        <f>TEXT(Data[[#This Row],[Ngày giao]],"yyyy")</f>
        <v>2022</v>
      </c>
      <c r="N270" s="32" t="str">
        <f>IF(MONTH(Data[[#This Row],[Ngày giao]])&lt;4,"Qtr1", IF(MONTH(Data[[#This Row],[Ngày giao]])&lt;7,"Qtr2",IF(MONTH(Data[[#This Row],[Ngày giao]])&lt;10,"Qtr3","Qtr4")))</f>
        <v>Qtr1</v>
      </c>
      <c r="O270" s="32" t="str">
        <f>TEXT(Data[[#This Row],[Ngày giao]],"MMM")</f>
        <v>Jan</v>
      </c>
    </row>
    <row r="271" spans="1:15" ht="13" x14ac:dyDescent="0.3">
      <c r="A271" s="1">
        <v>4516726203</v>
      </c>
      <c r="B271" s="1">
        <v>4451134</v>
      </c>
      <c r="C271" s="32" t="s">
        <v>49</v>
      </c>
      <c r="D271" s="3">
        <v>48</v>
      </c>
      <c r="E271" s="3">
        <v>547</v>
      </c>
      <c r="F271" s="3">
        <f>Data[[#This Row],[Unit Price]]*Data[[#This Row],[Ordered Qty]]</f>
        <v>26256</v>
      </c>
      <c r="G271" s="5">
        <v>44655</v>
      </c>
      <c r="H271" s="4">
        <v>44572</v>
      </c>
      <c r="I271" s="6">
        <f t="shared" si="5"/>
        <v>83</v>
      </c>
      <c r="J271" s="32" t="str">
        <f>IF(Data[[#This Row],[Chênh lệch ngày]]&lt;-2,"ADVANCE", IF(Data[[#This Row],[Chênh lệch ngày]]&lt;4, "ON TIME", IF(Data[[#This Row],[REASON OF LATE]]="SUPPLIER","LATE BY SUPPLIER", "LATE")))</f>
        <v>LATE</v>
      </c>
      <c r="K271" s="32" t="s">
        <v>6</v>
      </c>
      <c r="L271" s="32"/>
      <c r="M271" s="32" t="str">
        <f>TEXT(Data[[#This Row],[Ngày giao]],"yyyy")</f>
        <v>2022</v>
      </c>
      <c r="N271" s="32" t="str">
        <f>IF(MONTH(Data[[#This Row],[Ngày giao]])&lt;4,"Qtr1", IF(MONTH(Data[[#This Row],[Ngày giao]])&lt;7,"Qtr2",IF(MONTH(Data[[#This Row],[Ngày giao]])&lt;10,"Qtr3","Qtr4")))</f>
        <v>Qtr2</v>
      </c>
      <c r="O271" s="32" t="str">
        <f>TEXT(Data[[#This Row],[Ngày giao]],"MMM")</f>
        <v>Apr</v>
      </c>
    </row>
    <row r="272" spans="1:15" ht="13" x14ac:dyDescent="0.3">
      <c r="A272" s="1">
        <v>5501184671</v>
      </c>
      <c r="B272" s="1">
        <v>4196590</v>
      </c>
      <c r="C272" s="32" t="s">
        <v>49</v>
      </c>
      <c r="D272" s="3">
        <v>200</v>
      </c>
      <c r="E272" s="3">
        <v>1112</v>
      </c>
      <c r="F272" s="3">
        <f>Data[[#This Row],[Unit Price]]*Data[[#This Row],[Ordered Qty]]</f>
        <v>222400</v>
      </c>
      <c r="G272" s="5">
        <v>44571</v>
      </c>
      <c r="H272" s="4">
        <v>44572</v>
      </c>
      <c r="I272" s="6">
        <f t="shared" si="5"/>
        <v>-1</v>
      </c>
      <c r="J272" s="32" t="str">
        <f>IF(Data[[#This Row],[Chênh lệch ngày]]&lt;-2,"ADVANCE", IF(Data[[#This Row],[Chênh lệch ngày]]&lt;4, "ON TIME", IF(Data[[#This Row],[REASON OF LATE]]="SUPPLIER","LATE BY SUPPLIER", "LATE")))</f>
        <v>ON TIME</v>
      </c>
      <c r="K272" s="2"/>
      <c r="L272" s="32"/>
      <c r="M272" s="32" t="str">
        <f>TEXT(Data[[#This Row],[Ngày giao]],"yyyy")</f>
        <v>2022</v>
      </c>
      <c r="N272" s="32" t="str">
        <f>IF(MONTH(Data[[#This Row],[Ngày giao]])&lt;4,"Qtr1", IF(MONTH(Data[[#This Row],[Ngày giao]])&lt;7,"Qtr2",IF(MONTH(Data[[#This Row],[Ngày giao]])&lt;10,"Qtr3","Qtr4")))</f>
        <v>Qtr1</v>
      </c>
      <c r="O272" s="32" t="str">
        <f>TEXT(Data[[#This Row],[Ngày giao]],"MMM")</f>
        <v>Jan</v>
      </c>
    </row>
    <row r="273" spans="1:15" ht="13" x14ac:dyDescent="0.3">
      <c r="A273" s="1">
        <v>4516317969</v>
      </c>
      <c r="B273" s="1">
        <v>4327106</v>
      </c>
      <c r="C273" s="32" t="s">
        <v>49</v>
      </c>
      <c r="D273" s="3">
        <v>717</v>
      </c>
      <c r="E273" s="3">
        <v>709</v>
      </c>
      <c r="F273" s="3">
        <f>Data[[#This Row],[Unit Price]]*Data[[#This Row],[Ordered Qty]]</f>
        <v>508353</v>
      </c>
      <c r="G273" s="5">
        <v>44567</v>
      </c>
      <c r="H273" s="4">
        <v>44572</v>
      </c>
      <c r="I273" s="6">
        <f t="shared" si="5"/>
        <v>-5</v>
      </c>
      <c r="J273" s="32" t="str">
        <f>IF(Data[[#This Row],[Chênh lệch ngày]]&lt;-2,"ADVANCE", IF(Data[[#This Row],[Chênh lệch ngày]]&lt;4, "ON TIME", IF(Data[[#This Row],[REASON OF LATE]]="SUPPLIER","LATE BY SUPPLIER", "LATE")))</f>
        <v>ADVANCE</v>
      </c>
      <c r="K273" s="2"/>
      <c r="L273" s="32"/>
      <c r="M273" s="32" t="str">
        <f>TEXT(Data[[#This Row],[Ngày giao]],"yyyy")</f>
        <v>2022</v>
      </c>
      <c r="N273" s="32" t="str">
        <f>IF(MONTH(Data[[#This Row],[Ngày giao]])&lt;4,"Qtr1", IF(MONTH(Data[[#This Row],[Ngày giao]])&lt;7,"Qtr2",IF(MONTH(Data[[#This Row],[Ngày giao]])&lt;10,"Qtr3","Qtr4")))</f>
        <v>Qtr1</v>
      </c>
      <c r="O273" s="32" t="str">
        <f>TEXT(Data[[#This Row],[Ngày giao]],"MMM")</f>
        <v>Jan</v>
      </c>
    </row>
    <row r="274" spans="1:15" ht="13" x14ac:dyDescent="0.3">
      <c r="A274" s="1">
        <v>4516346815</v>
      </c>
      <c r="B274" s="1">
        <v>4271870</v>
      </c>
      <c r="C274" s="32" t="s">
        <v>49</v>
      </c>
      <c r="D274" s="3">
        <v>168</v>
      </c>
      <c r="E274" s="3">
        <v>1089</v>
      </c>
      <c r="F274" s="3">
        <f>Data[[#This Row],[Unit Price]]*Data[[#This Row],[Ordered Qty]]</f>
        <v>182952</v>
      </c>
      <c r="G274" s="5">
        <v>44690</v>
      </c>
      <c r="H274" s="4">
        <v>44572</v>
      </c>
      <c r="I274" s="6">
        <f t="shared" si="5"/>
        <v>118</v>
      </c>
      <c r="J274" s="32" t="str">
        <f>IF(Data[[#This Row],[Chênh lệch ngày]]&lt;-2,"ADVANCE", IF(Data[[#This Row],[Chênh lệch ngày]]&lt;4, "ON TIME", IF(Data[[#This Row],[REASON OF LATE]]="SUPPLIER","LATE BY SUPPLIER", "LATE")))</f>
        <v>LATE</v>
      </c>
      <c r="K274" s="32" t="s">
        <v>6</v>
      </c>
      <c r="L274" s="32"/>
      <c r="M274" s="32" t="str">
        <f>TEXT(Data[[#This Row],[Ngày giao]],"yyyy")</f>
        <v>2022</v>
      </c>
      <c r="N274" s="32" t="str">
        <f>IF(MONTH(Data[[#This Row],[Ngày giao]])&lt;4,"Qtr1", IF(MONTH(Data[[#This Row],[Ngày giao]])&lt;7,"Qtr2",IF(MONTH(Data[[#This Row],[Ngày giao]])&lt;10,"Qtr3","Qtr4")))</f>
        <v>Qtr2</v>
      </c>
      <c r="O274" s="32" t="str">
        <f>TEXT(Data[[#This Row],[Ngày giao]],"MMM")</f>
        <v>May</v>
      </c>
    </row>
    <row r="275" spans="1:15" ht="13" x14ac:dyDescent="0.3">
      <c r="A275" s="1">
        <v>4516676085</v>
      </c>
      <c r="B275" s="1">
        <v>2752324</v>
      </c>
      <c r="C275" s="32" t="s">
        <v>49</v>
      </c>
      <c r="D275" s="3">
        <v>84</v>
      </c>
      <c r="E275" s="3">
        <v>1051</v>
      </c>
      <c r="F275" s="3">
        <f>Data[[#This Row],[Unit Price]]*Data[[#This Row],[Ordered Qty]]</f>
        <v>88284</v>
      </c>
      <c r="G275" s="5">
        <v>44564</v>
      </c>
      <c r="H275" s="4">
        <v>44572</v>
      </c>
      <c r="I275" s="6">
        <f t="shared" si="5"/>
        <v>-8</v>
      </c>
      <c r="J275" s="32" t="str">
        <f>IF(Data[[#This Row],[Chênh lệch ngày]]&lt;-2,"ADVANCE", IF(Data[[#This Row],[Chênh lệch ngày]]&lt;4, "ON TIME", IF(Data[[#This Row],[REASON OF LATE]]="SUPPLIER","LATE BY SUPPLIER", "LATE")))</f>
        <v>ADVANCE</v>
      </c>
      <c r="K275" s="2"/>
      <c r="L275" s="32"/>
      <c r="M275" s="32" t="str">
        <f>TEXT(Data[[#This Row],[Ngày giao]],"yyyy")</f>
        <v>2022</v>
      </c>
      <c r="N275" s="32" t="str">
        <f>IF(MONTH(Data[[#This Row],[Ngày giao]])&lt;4,"Qtr1", IF(MONTH(Data[[#This Row],[Ngày giao]])&lt;7,"Qtr2",IF(MONTH(Data[[#This Row],[Ngày giao]])&lt;10,"Qtr3","Qtr4")))</f>
        <v>Qtr1</v>
      </c>
      <c r="O275" s="32" t="str">
        <f>TEXT(Data[[#This Row],[Ngày giao]],"MMM")</f>
        <v>Jan</v>
      </c>
    </row>
    <row r="276" spans="1:15" ht="13" x14ac:dyDescent="0.3">
      <c r="A276" s="1">
        <v>4516731245</v>
      </c>
      <c r="B276" s="1">
        <v>2884301</v>
      </c>
      <c r="C276" s="2" t="s">
        <v>50</v>
      </c>
      <c r="D276" s="3">
        <v>240</v>
      </c>
      <c r="E276" s="3">
        <v>1233</v>
      </c>
      <c r="F276" s="3">
        <f>Data[[#This Row],[Unit Price]]*Data[[#This Row],[Ordered Qty]]</f>
        <v>295920</v>
      </c>
      <c r="G276" s="5">
        <v>44571</v>
      </c>
      <c r="H276" s="4">
        <v>44572</v>
      </c>
      <c r="I276" s="6">
        <f t="shared" si="5"/>
        <v>-1</v>
      </c>
      <c r="J276" s="32" t="str">
        <f>IF(Data[[#This Row],[Chênh lệch ngày]]&lt;-2,"ADVANCE", IF(Data[[#This Row],[Chênh lệch ngày]]&lt;4, "ON TIME", IF(Data[[#This Row],[REASON OF LATE]]="SUPPLIER","LATE BY SUPPLIER", "LATE")))</f>
        <v>ON TIME</v>
      </c>
      <c r="K276" s="2"/>
      <c r="L276" s="32"/>
      <c r="M276" s="32" t="str">
        <f>TEXT(Data[[#This Row],[Ngày giao]],"yyyy")</f>
        <v>2022</v>
      </c>
      <c r="N276" s="32" t="str">
        <f>IF(MONTH(Data[[#This Row],[Ngày giao]])&lt;4,"Qtr1", IF(MONTH(Data[[#This Row],[Ngày giao]])&lt;7,"Qtr2",IF(MONTH(Data[[#This Row],[Ngày giao]])&lt;10,"Qtr3","Qtr4")))</f>
        <v>Qtr1</v>
      </c>
      <c r="O276" s="32" t="str">
        <f>TEXT(Data[[#This Row],[Ngày giao]],"MMM")</f>
        <v>Jan</v>
      </c>
    </row>
    <row r="277" spans="1:15" ht="14.5" x14ac:dyDescent="0.35">
      <c r="A277" s="7">
        <v>4516472768</v>
      </c>
      <c r="B277" s="7">
        <v>4454507</v>
      </c>
      <c r="C277" s="32" t="s">
        <v>50</v>
      </c>
      <c r="D277" s="9">
        <v>1440</v>
      </c>
      <c r="E277" s="3">
        <v>1037</v>
      </c>
      <c r="F277" s="3">
        <f>Data[[#This Row],[Unit Price]]*Data[[#This Row],[Ordered Qty]]</f>
        <v>1493280</v>
      </c>
      <c r="G277" s="5">
        <v>44571</v>
      </c>
      <c r="H277" s="4">
        <v>44572</v>
      </c>
      <c r="I277" s="10">
        <v>-1</v>
      </c>
      <c r="J277" s="32" t="str">
        <f>IF(Data[[#This Row],[Chênh lệch ngày]]&lt;-2,"ADVANCE", IF(Data[[#This Row],[Chênh lệch ngày]]&lt;4, "ON TIME", IF(Data[[#This Row],[REASON OF LATE]]="SUPPLIER","LATE BY SUPPLIER", "LATE")))</f>
        <v>ON TIME</v>
      </c>
      <c r="K277" s="12"/>
      <c r="L277" s="16"/>
      <c r="M277" s="32" t="str">
        <f>TEXT(Data[[#This Row],[Ngày giao]],"yyyy")</f>
        <v>2022</v>
      </c>
      <c r="N277" s="32" t="str">
        <f>IF(MONTH(Data[[#This Row],[Ngày giao]])&lt;4,"Qtr1", IF(MONTH(Data[[#This Row],[Ngày giao]])&lt;7,"Qtr2",IF(MONTH(Data[[#This Row],[Ngày giao]])&lt;10,"Qtr3","Qtr4")))</f>
        <v>Qtr1</v>
      </c>
      <c r="O277" s="32" t="str">
        <f>TEXT(Data[[#This Row],[Ngày giao]],"MMM")</f>
        <v>Jan</v>
      </c>
    </row>
    <row r="278" spans="1:15" ht="14.5" x14ac:dyDescent="0.35">
      <c r="A278" s="7">
        <v>4516387407</v>
      </c>
      <c r="B278" s="7">
        <v>4335239</v>
      </c>
      <c r="C278" s="32" t="s">
        <v>50</v>
      </c>
      <c r="D278" s="9">
        <v>75</v>
      </c>
      <c r="E278" s="3">
        <v>777</v>
      </c>
      <c r="F278" s="3">
        <f>Data[[#This Row],[Unit Price]]*Data[[#This Row],[Ordered Qty]]</f>
        <v>58275</v>
      </c>
      <c r="G278" s="5">
        <v>44571</v>
      </c>
      <c r="H278" s="4">
        <v>44572</v>
      </c>
      <c r="I278" s="10">
        <v>-1</v>
      </c>
      <c r="J278" s="32" t="str">
        <f>IF(Data[[#This Row],[Chênh lệch ngày]]&lt;-2,"ADVANCE", IF(Data[[#This Row],[Chênh lệch ngày]]&lt;4, "ON TIME", IF(Data[[#This Row],[REASON OF LATE]]="SUPPLIER","LATE BY SUPPLIER", "LATE")))</f>
        <v>ON TIME</v>
      </c>
      <c r="K278" s="12"/>
      <c r="L278" s="16"/>
      <c r="M278" s="32" t="str">
        <f>TEXT(Data[[#This Row],[Ngày giao]],"yyyy")</f>
        <v>2022</v>
      </c>
      <c r="N278" s="32" t="str">
        <f>IF(MONTH(Data[[#This Row],[Ngày giao]])&lt;4,"Qtr1", IF(MONTH(Data[[#This Row],[Ngày giao]])&lt;7,"Qtr2",IF(MONTH(Data[[#This Row],[Ngày giao]])&lt;10,"Qtr3","Qtr4")))</f>
        <v>Qtr1</v>
      </c>
      <c r="O278" s="32" t="str">
        <f>TEXT(Data[[#This Row],[Ngày giao]],"MMM")</f>
        <v>Jan</v>
      </c>
    </row>
    <row r="279" spans="1:15" ht="14.5" x14ac:dyDescent="0.35">
      <c r="A279" s="7">
        <v>4517019448</v>
      </c>
      <c r="B279" s="7">
        <v>4333113</v>
      </c>
      <c r="C279" s="32" t="s">
        <v>50</v>
      </c>
      <c r="D279" s="9">
        <v>273</v>
      </c>
      <c r="E279" s="3">
        <v>732</v>
      </c>
      <c r="F279" s="3">
        <f>Data[[#This Row],[Unit Price]]*Data[[#This Row],[Ordered Qty]]</f>
        <v>199836</v>
      </c>
      <c r="G279" s="5">
        <v>44634</v>
      </c>
      <c r="H279" s="4">
        <v>44572</v>
      </c>
      <c r="I279" s="10">
        <v>62</v>
      </c>
      <c r="J279" s="32" t="str">
        <f>IF(Data[[#This Row],[Chênh lệch ngày]]&lt;-2,"ADVANCE", IF(Data[[#This Row],[Chênh lệch ngày]]&lt;4, "ON TIME", IF(Data[[#This Row],[REASON OF LATE]]="SUPPLIER","LATE BY SUPPLIER", "LATE")))</f>
        <v>LATE</v>
      </c>
      <c r="K279" s="32" t="s">
        <v>6</v>
      </c>
      <c r="L279" s="16"/>
      <c r="M279" s="32" t="str">
        <f>TEXT(Data[[#This Row],[Ngày giao]],"yyyy")</f>
        <v>2022</v>
      </c>
      <c r="N279" s="32" t="str">
        <f>IF(MONTH(Data[[#This Row],[Ngày giao]])&lt;4,"Qtr1", IF(MONTH(Data[[#This Row],[Ngày giao]])&lt;7,"Qtr2",IF(MONTH(Data[[#This Row],[Ngày giao]])&lt;10,"Qtr3","Qtr4")))</f>
        <v>Qtr1</v>
      </c>
      <c r="O279" s="32" t="str">
        <f>TEXT(Data[[#This Row],[Ngày giao]],"MMM")</f>
        <v>Mar</v>
      </c>
    </row>
    <row r="280" spans="1:15" ht="14.5" x14ac:dyDescent="0.35">
      <c r="A280" s="7">
        <v>4516720335</v>
      </c>
      <c r="B280" s="7">
        <v>2765851</v>
      </c>
      <c r="C280" s="32" t="s">
        <v>50</v>
      </c>
      <c r="D280" s="9">
        <v>48</v>
      </c>
      <c r="E280" s="3">
        <v>315</v>
      </c>
      <c r="F280" s="3">
        <f>Data[[#This Row],[Unit Price]]*Data[[#This Row],[Ordered Qty]]</f>
        <v>15120</v>
      </c>
      <c r="G280" s="5">
        <v>44571</v>
      </c>
      <c r="H280" s="4">
        <v>44572</v>
      </c>
      <c r="I280" s="10">
        <v>-1</v>
      </c>
      <c r="J280" s="32" t="str">
        <f>IF(Data[[#This Row],[Chênh lệch ngày]]&lt;-2,"ADVANCE", IF(Data[[#This Row],[Chênh lệch ngày]]&lt;4, "ON TIME", IF(Data[[#This Row],[REASON OF LATE]]="SUPPLIER","LATE BY SUPPLIER", "LATE")))</f>
        <v>ON TIME</v>
      </c>
      <c r="K280" s="12"/>
      <c r="L280" s="16"/>
      <c r="M280" s="32" t="str">
        <f>TEXT(Data[[#This Row],[Ngày giao]],"yyyy")</f>
        <v>2022</v>
      </c>
      <c r="N280" s="32" t="str">
        <f>IF(MONTH(Data[[#This Row],[Ngày giao]])&lt;4,"Qtr1", IF(MONTH(Data[[#This Row],[Ngày giao]])&lt;7,"Qtr2",IF(MONTH(Data[[#This Row],[Ngày giao]])&lt;10,"Qtr3","Qtr4")))</f>
        <v>Qtr1</v>
      </c>
      <c r="O280" s="32" t="str">
        <f>TEXT(Data[[#This Row],[Ngày giao]],"MMM")</f>
        <v>Jan</v>
      </c>
    </row>
    <row r="281" spans="1:15" ht="14.5" x14ac:dyDescent="0.35">
      <c r="A281" s="7">
        <v>4516361109</v>
      </c>
      <c r="B281" s="7">
        <v>4455281</v>
      </c>
      <c r="C281" s="32" t="s">
        <v>50</v>
      </c>
      <c r="D281" s="9">
        <v>2880</v>
      </c>
      <c r="E281" s="3">
        <v>826</v>
      </c>
      <c r="F281" s="3">
        <f>Data[[#This Row],[Unit Price]]*Data[[#This Row],[Ordered Qty]]</f>
        <v>2378880</v>
      </c>
      <c r="G281" s="14">
        <v>44571</v>
      </c>
      <c r="H281" s="15">
        <v>44572</v>
      </c>
      <c r="I281" s="10">
        <v>-1</v>
      </c>
      <c r="J281" s="32" t="str">
        <f>IF(Data[[#This Row],[Chênh lệch ngày]]&lt;-2,"ADVANCE", IF(Data[[#This Row],[Chênh lệch ngày]]&lt;4, "ON TIME", IF(Data[[#This Row],[REASON OF LATE]]="SUPPLIER","LATE BY SUPPLIER", "LATE")))</f>
        <v>ON TIME</v>
      </c>
      <c r="K281" s="12"/>
      <c r="L281" s="16"/>
      <c r="M281" s="32" t="str">
        <f>TEXT(Data[[#This Row],[Ngày giao]],"yyyy")</f>
        <v>2022</v>
      </c>
      <c r="N281" s="32" t="str">
        <f>IF(MONTH(Data[[#This Row],[Ngày giao]])&lt;4,"Qtr1", IF(MONTH(Data[[#This Row],[Ngày giao]])&lt;7,"Qtr2",IF(MONTH(Data[[#This Row],[Ngày giao]])&lt;10,"Qtr3","Qtr4")))</f>
        <v>Qtr1</v>
      </c>
      <c r="O281" s="32" t="str">
        <f>TEXT(Data[[#This Row],[Ngày giao]],"MMM")</f>
        <v>Jan</v>
      </c>
    </row>
    <row r="282" spans="1:15" ht="14.5" x14ac:dyDescent="0.35">
      <c r="A282" s="7">
        <v>4516464887</v>
      </c>
      <c r="B282" s="7">
        <v>2487053</v>
      </c>
      <c r="C282" s="32" t="s">
        <v>50</v>
      </c>
      <c r="D282" s="9">
        <v>4860</v>
      </c>
      <c r="E282" s="3">
        <v>1334</v>
      </c>
      <c r="F282" s="3">
        <f>Data[[#This Row],[Unit Price]]*Data[[#This Row],[Ordered Qty]]</f>
        <v>6483240</v>
      </c>
      <c r="G282" s="5">
        <v>44571</v>
      </c>
      <c r="H282" s="4">
        <v>44572</v>
      </c>
      <c r="I282" s="10">
        <v>-1</v>
      </c>
      <c r="J282" s="32" t="str">
        <f>IF(Data[[#This Row],[Chênh lệch ngày]]&lt;-2,"ADVANCE", IF(Data[[#This Row],[Chênh lệch ngày]]&lt;4, "ON TIME", IF(Data[[#This Row],[REASON OF LATE]]="SUPPLIER","LATE BY SUPPLIER", "LATE")))</f>
        <v>ON TIME</v>
      </c>
      <c r="K282" s="12"/>
      <c r="L282" s="16"/>
      <c r="M282" s="32" t="str">
        <f>TEXT(Data[[#This Row],[Ngày giao]],"yyyy")</f>
        <v>2022</v>
      </c>
      <c r="N282" s="32" t="str">
        <f>IF(MONTH(Data[[#This Row],[Ngày giao]])&lt;4,"Qtr1", IF(MONTH(Data[[#This Row],[Ngày giao]])&lt;7,"Qtr2",IF(MONTH(Data[[#This Row],[Ngày giao]])&lt;10,"Qtr3","Qtr4")))</f>
        <v>Qtr1</v>
      </c>
      <c r="O282" s="32" t="str">
        <f>TEXT(Data[[#This Row],[Ngày giao]],"MMM")</f>
        <v>Jan</v>
      </c>
    </row>
    <row r="283" spans="1:15" ht="14.5" x14ac:dyDescent="0.35">
      <c r="A283" s="7">
        <v>4516395412</v>
      </c>
      <c r="B283" s="7">
        <v>4454506</v>
      </c>
      <c r="C283" s="32" t="s">
        <v>50</v>
      </c>
      <c r="D283" s="9">
        <v>360</v>
      </c>
      <c r="E283" s="3">
        <v>671</v>
      </c>
      <c r="F283" s="3">
        <f>Data[[#This Row],[Unit Price]]*Data[[#This Row],[Ordered Qty]]</f>
        <v>241560</v>
      </c>
      <c r="G283" s="5">
        <v>44585</v>
      </c>
      <c r="H283" s="4">
        <v>44572</v>
      </c>
      <c r="I283" s="10">
        <v>14</v>
      </c>
      <c r="J283" s="32" t="str">
        <f>IF(Data[[#This Row],[Chênh lệch ngày]]&lt;-2,"ADVANCE", IF(Data[[#This Row],[Chênh lệch ngày]]&lt;4, "ON TIME", IF(Data[[#This Row],[REASON OF LATE]]="SUPPLIER","LATE BY SUPPLIER", "LATE")))</f>
        <v>LATE</v>
      </c>
      <c r="K283" s="32" t="s">
        <v>6</v>
      </c>
      <c r="L283" s="16"/>
      <c r="M283" s="32" t="str">
        <f>TEXT(Data[[#This Row],[Ngày giao]],"yyyy")</f>
        <v>2022</v>
      </c>
      <c r="N283" s="32" t="str">
        <f>IF(MONTH(Data[[#This Row],[Ngày giao]])&lt;4,"Qtr1", IF(MONTH(Data[[#This Row],[Ngày giao]])&lt;7,"Qtr2",IF(MONTH(Data[[#This Row],[Ngày giao]])&lt;10,"Qtr3","Qtr4")))</f>
        <v>Qtr1</v>
      </c>
      <c r="O283" s="32" t="str">
        <f>TEXT(Data[[#This Row],[Ngày giao]],"MMM")</f>
        <v>Jan</v>
      </c>
    </row>
    <row r="284" spans="1:15" ht="14.5" x14ac:dyDescent="0.35">
      <c r="A284" s="7">
        <v>4516419553</v>
      </c>
      <c r="B284" s="7">
        <v>4335235</v>
      </c>
      <c r="C284" s="32" t="s">
        <v>50</v>
      </c>
      <c r="D284" s="9">
        <v>600</v>
      </c>
      <c r="E284" s="3">
        <v>1331</v>
      </c>
      <c r="F284" s="3">
        <f>Data[[#This Row],[Unit Price]]*Data[[#This Row],[Ordered Qty]]</f>
        <v>798600</v>
      </c>
      <c r="G284" s="5">
        <v>44571</v>
      </c>
      <c r="H284" s="4">
        <v>44572</v>
      </c>
      <c r="I284" s="10">
        <v>-1</v>
      </c>
      <c r="J284" s="32" t="str">
        <f>IF(Data[[#This Row],[Chênh lệch ngày]]&lt;-2,"ADVANCE", IF(Data[[#This Row],[Chênh lệch ngày]]&lt;4, "ON TIME", IF(Data[[#This Row],[REASON OF LATE]]="SUPPLIER","LATE BY SUPPLIER", "LATE")))</f>
        <v>ON TIME</v>
      </c>
      <c r="K284" s="12"/>
      <c r="L284" s="16"/>
      <c r="M284" s="32" t="str">
        <f>TEXT(Data[[#This Row],[Ngày giao]],"yyyy")</f>
        <v>2022</v>
      </c>
      <c r="N284" s="32" t="str">
        <f>IF(MONTH(Data[[#This Row],[Ngày giao]])&lt;4,"Qtr1", IF(MONTH(Data[[#This Row],[Ngày giao]])&lt;7,"Qtr2",IF(MONTH(Data[[#This Row],[Ngày giao]])&lt;10,"Qtr3","Qtr4")))</f>
        <v>Qtr1</v>
      </c>
      <c r="O284" s="32" t="str">
        <f>TEXT(Data[[#This Row],[Ngày giao]],"MMM")</f>
        <v>Jan</v>
      </c>
    </row>
    <row r="285" spans="1:15" ht="14.5" x14ac:dyDescent="0.35">
      <c r="A285" s="7">
        <v>4516470961</v>
      </c>
      <c r="B285" s="7">
        <v>4455281</v>
      </c>
      <c r="C285" s="32" t="s">
        <v>50</v>
      </c>
      <c r="D285" s="9">
        <v>120</v>
      </c>
      <c r="E285" s="3">
        <v>1009</v>
      </c>
      <c r="F285" s="3">
        <f>Data[[#This Row],[Unit Price]]*Data[[#This Row],[Ordered Qty]]</f>
        <v>121080</v>
      </c>
      <c r="G285" s="14">
        <v>44571</v>
      </c>
      <c r="H285" s="15">
        <v>44572</v>
      </c>
      <c r="I285" s="10">
        <v>-1</v>
      </c>
      <c r="J285" s="32" t="str">
        <f>IF(Data[[#This Row],[Chênh lệch ngày]]&lt;-2,"ADVANCE", IF(Data[[#This Row],[Chênh lệch ngày]]&lt;4, "ON TIME", IF(Data[[#This Row],[REASON OF LATE]]="SUPPLIER","LATE BY SUPPLIER", "LATE")))</f>
        <v>ON TIME</v>
      </c>
      <c r="K285" s="12"/>
      <c r="L285" s="16"/>
      <c r="M285" s="32" t="str">
        <f>TEXT(Data[[#This Row],[Ngày giao]],"yyyy")</f>
        <v>2022</v>
      </c>
      <c r="N285" s="32" t="str">
        <f>IF(MONTH(Data[[#This Row],[Ngày giao]])&lt;4,"Qtr1", IF(MONTH(Data[[#This Row],[Ngày giao]])&lt;7,"Qtr2",IF(MONTH(Data[[#This Row],[Ngày giao]])&lt;10,"Qtr3","Qtr4")))</f>
        <v>Qtr1</v>
      </c>
      <c r="O285" s="32" t="str">
        <f>TEXT(Data[[#This Row],[Ngày giao]],"MMM")</f>
        <v>Jan</v>
      </c>
    </row>
    <row r="286" spans="1:15" ht="14.5" x14ac:dyDescent="0.35">
      <c r="A286" s="7">
        <v>4516351222</v>
      </c>
      <c r="B286" s="7">
        <v>2779823</v>
      </c>
      <c r="C286" s="32" t="s">
        <v>50</v>
      </c>
      <c r="D286" s="9">
        <v>5460</v>
      </c>
      <c r="E286" s="3">
        <v>1200</v>
      </c>
      <c r="F286" s="3">
        <f>Data[[#This Row],[Unit Price]]*Data[[#This Row],[Ordered Qty]]</f>
        <v>6552000</v>
      </c>
      <c r="G286" s="5">
        <v>44571</v>
      </c>
      <c r="H286" s="4">
        <v>44572</v>
      </c>
      <c r="I286" s="10">
        <v>-1</v>
      </c>
      <c r="J286" s="32" t="str">
        <f>IF(Data[[#This Row],[Chênh lệch ngày]]&lt;-2,"ADVANCE", IF(Data[[#This Row],[Chênh lệch ngày]]&lt;4, "ON TIME", IF(Data[[#This Row],[REASON OF LATE]]="SUPPLIER","LATE BY SUPPLIER", "LATE")))</f>
        <v>ON TIME</v>
      </c>
      <c r="K286" s="12"/>
      <c r="L286" s="16"/>
      <c r="M286" s="32" t="str">
        <f>TEXT(Data[[#This Row],[Ngày giao]],"yyyy")</f>
        <v>2022</v>
      </c>
      <c r="N286" s="32" t="str">
        <f>IF(MONTH(Data[[#This Row],[Ngày giao]])&lt;4,"Qtr1", IF(MONTH(Data[[#This Row],[Ngày giao]])&lt;7,"Qtr2",IF(MONTH(Data[[#This Row],[Ngày giao]])&lt;10,"Qtr3","Qtr4")))</f>
        <v>Qtr1</v>
      </c>
      <c r="O286" s="32" t="str">
        <f>TEXT(Data[[#This Row],[Ngày giao]],"MMM")</f>
        <v>Jan</v>
      </c>
    </row>
    <row r="287" spans="1:15" ht="14.5" x14ac:dyDescent="0.35">
      <c r="A287" s="7">
        <v>4516392959</v>
      </c>
      <c r="B287" s="7">
        <v>4455280</v>
      </c>
      <c r="C287" s="32" t="s">
        <v>50</v>
      </c>
      <c r="D287" s="9">
        <v>240</v>
      </c>
      <c r="E287" s="3">
        <v>1404</v>
      </c>
      <c r="F287" s="3">
        <f>Data[[#This Row],[Unit Price]]*Data[[#This Row],[Ordered Qty]]</f>
        <v>336960</v>
      </c>
      <c r="G287" s="5">
        <v>44571</v>
      </c>
      <c r="H287" s="4">
        <v>44572</v>
      </c>
      <c r="I287" s="10">
        <v>-1</v>
      </c>
      <c r="J287" s="32" t="str">
        <f>IF(Data[[#This Row],[Chênh lệch ngày]]&lt;-2,"ADVANCE", IF(Data[[#This Row],[Chênh lệch ngày]]&lt;4, "ON TIME", IF(Data[[#This Row],[REASON OF LATE]]="SUPPLIER","LATE BY SUPPLIER", "LATE")))</f>
        <v>ON TIME</v>
      </c>
      <c r="K287" s="12"/>
      <c r="L287" s="16"/>
      <c r="M287" s="32" t="str">
        <f>TEXT(Data[[#This Row],[Ngày giao]],"yyyy")</f>
        <v>2022</v>
      </c>
      <c r="N287" s="32" t="str">
        <f>IF(MONTH(Data[[#This Row],[Ngày giao]])&lt;4,"Qtr1", IF(MONTH(Data[[#This Row],[Ngày giao]])&lt;7,"Qtr2",IF(MONTH(Data[[#This Row],[Ngày giao]])&lt;10,"Qtr3","Qtr4")))</f>
        <v>Qtr1</v>
      </c>
      <c r="O287" s="32" t="str">
        <f>TEXT(Data[[#This Row],[Ngày giao]],"MMM")</f>
        <v>Jan</v>
      </c>
    </row>
    <row r="288" spans="1:15" ht="14.5" x14ac:dyDescent="0.35">
      <c r="A288" s="7">
        <v>4516878677</v>
      </c>
      <c r="B288" s="7">
        <v>2779823</v>
      </c>
      <c r="C288" s="32" t="s">
        <v>50</v>
      </c>
      <c r="D288" s="9">
        <v>1290</v>
      </c>
      <c r="E288" s="3">
        <v>1159</v>
      </c>
      <c r="F288" s="3">
        <f>Data[[#This Row],[Unit Price]]*Data[[#This Row],[Ordered Qty]]</f>
        <v>1495110</v>
      </c>
      <c r="G288" s="5">
        <v>44571</v>
      </c>
      <c r="H288" s="4">
        <v>44572</v>
      </c>
      <c r="I288" s="10">
        <v>-1</v>
      </c>
      <c r="J288" s="32" t="str">
        <f>IF(Data[[#This Row],[Chênh lệch ngày]]&lt;-2,"ADVANCE", IF(Data[[#This Row],[Chênh lệch ngày]]&lt;4, "ON TIME", IF(Data[[#This Row],[REASON OF LATE]]="SUPPLIER","LATE BY SUPPLIER", "LATE")))</f>
        <v>ON TIME</v>
      </c>
      <c r="K288" s="12"/>
      <c r="L288" s="16"/>
      <c r="M288" s="32" t="str">
        <f>TEXT(Data[[#This Row],[Ngày giao]],"yyyy")</f>
        <v>2022</v>
      </c>
      <c r="N288" s="32" t="str">
        <f>IF(MONTH(Data[[#This Row],[Ngày giao]])&lt;4,"Qtr1", IF(MONTH(Data[[#This Row],[Ngày giao]])&lt;7,"Qtr2",IF(MONTH(Data[[#This Row],[Ngày giao]])&lt;10,"Qtr3","Qtr4")))</f>
        <v>Qtr1</v>
      </c>
      <c r="O288" s="32" t="str">
        <f>TEXT(Data[[#This Row],[Ngày giao]],"MMM")</f>
        <v>Jan</v>
      </c>
    </row>
    <row r="289" spans="1:15" ht="14.5" x14ac:dyDescent="0.35">
      <c r="A289" s="7">
        <v>4516402366</v>
      </c>
      <c r="B289" s="7">
        <v>4454507</v>
      </c>
      <c r="C289" s="32" t="s">
        <v>50</v>
      </c>
      <c r="D289" s="9">
        <v>960</v>
      </c>
      <c r="E289" s="3">
        <v>541</v>
      </c>
      <c r="F289" s="3">
        <f>Data[[#This Row],[Unit Price]]*Data[[#This Row],[Ordered Qty]]</f>
        <v>519360</v>
      </c>
      <c r="G289" s="5">
        <v>44571</v>
      </c>
      <c r="H289" s="4">
        <v>44572</v>
      </c>
      <c r="I289" s="10">
        <v>-1</v>
      </c>
      <c r="J289" s="32" t="str">
        <f>IF(Data[[#This Row],[Chênh lệch ngày]]&lt;-2,"ADVANCE", IF(Data[[#This Row],[Chênh lệch ngày]]&lt;4, "ON TIME", IF(Data[[#This Row],[REASON OF LATE]]="SUPPLIER","LATE BY SUPPLIER", "LATE")))</f>
        <v>ON TIME</v>
      </c>
      <c r="K289" s="12"/>
      <c r="L289" s="16"/>
      <c r="M289" s="32" t="str">
        <f>TEXT(Data[[#This Row],[Ngày giao]],"yyyy")</f>
        <v>2022</v>
      </c>
      <c r="N289" s="32" t="str">
        <f>IF(MONTH(Data[[#This Row],[Ngày giao]])&lt;4,"Qtr1", IF(MONTH(Data[[#This Row],[Ngày giao]])&lt;7,"Qtr2",IF(MONTH(Data[[#This Row],[Ngày giao]])&lt;10,"Qtr3","Qtr4")))</f>
        <v>Qtr1</v>
      </c>
      <c r="O289" s="32" t="str">
        <f>TEXT(Data[[#This Row],[Ngày giao]],"MMM")</f>
        <v>Jan</v>
      </c>
    </row>
    <row r="290" spans="1:15" ht="14.5" x14ac:dyDescent="0.35">
      <c r="A290" s="7">
        <v>4516877843</v>
      </c>
      <c r="B290" s="7">
        <v>2779817</v>
      </c>
      <c r="C290" s="32" t="s">
        <v>50</v>
      </c>
      <c r="D290" s="9">
        <v>1650</v>
      </c>
      <c r="E290" s="3">
        <v>316</v>
      </c>
      <c r="F290" s="3">
        <f>Data[[#This Row],[Unit Price]]*Data[[#This Row],[Ordered Qty]]</f>
        <v>521400</v>
      </c>
      <c r="G290" s="5">
        <v>44571</v>
      </c>
      <c r="H290" s="4">
        <v>44572</v>
      </c>
      <c r="I290" s="10">
        <v>-1</v>
      </c>
      <c r="J290" s="32" t="str">
        <f>IF(Data[[#This Row],[Chênh lệch ngày]]&lt;-2,"ADVANCE", IF(Data[[#This Row],[Chênh lệch ngày]]&lt;4, "ON TIME", IF(Data[[#This Row],[REASON OF LATE]]="SUPPLIER","LATE BY SUPPLIER", "LATE")))</f>
        <v>ON TIME</v>
      </c>
      <c r="K290" s="12"/>
      <c r="L290" s="16"/>
      <c r="M290" s="32" t="str">
        <f>TEXT(Data[[#This Row],[Ngày giao]],"yyyy")</f>
        <v>2022</v>
      </c>
      <c r="N290" s="32" t="str">
        <f>IF(MONTH(Data[[#This Row],[Ngày giao]])&lt;4,"Qtr1", IF(MONTH(Data[[#This Row],[Ngày giao]])&lt;7,"Qtr2",IF(MONTH(Data[[#This Row],[Ngày giao]])&lt;10,"Qtr3","Qtr4")))</f>
        <v>Qtr1</v>
      </c>
      <c r="O290" s="32" t="str">
        <f>TEXT(Data[[#This Row],[Ngày giao]],"MMM")</f>
        <v>Jan</v>
      </c>
    </row>
    <row r="291" spans="1:15" ht="14.5" x14ac:dyDescent="0.35">
      <c r="A291" s="7">
        <v>4516700870</v>
      </c>
      <c r="B291" s="7">
        <v>4013297</v>
      </c>
      <c r="C291" s="32" t="s">
        <v>50</v>
      </c>
      <c r="D291" s="9">
        <v>270</v>
      </c>
      <c r="E291" s="3">
        <v>340</v>
      </c>
      <c r="F291" s="3">
        <f>Data[[#This Row],[Unit Price]]*Data[[#This Row],[Ordered Qty]]</f>
        <v>91800</v>
      </c>
      <c r="G291" s="5">
        <v>44578</v>
      </c>
      <c r="H291" s="4">
        <v>44572</v>
      </c>
      <c r="I291" s="10">
        <v>6</v>
      </c>
      <c r="J291" s="32" t="str">
        <f>IF(Data[[#This Row],[Chênh lệch ngày]]&lt;-2,"ADVANCE", IF(Data[[#This Row],[Chênh lệch ngày]]&lt;4, "ON TIME", IF(Data[[#This Row],[REASON OF LATE]]="SUPPLIER","LATE BY SUPPLIER", "LATE")))</f>
        <v>LATE BY SUPPLIER</v>
      </c>
      <c r="K291" s="13" t="s">
        <v>8</v>
      </c>
      <c r="L291" s="16" t="s">
        <v>41</v>
      </c>
      <c r="M291" s="32" t="str">
        <f>TEXT(Data[[#This Row],[Ngày giao]],"yyyy")</f>
        <v>2022</v>
      </c>
      <c r="N291" s="32" t="str">
        <f>IF(MONTH(Data[[#This Row],[Ngày giao]])&lt;4,"Qtr1", IF(MONTH(Data[[#This Row],[Ngày giao]])&lt;7,"Qtr2",IF(MONTH(Data[[#This Row],[Ngày giao]])&lt;10,"Qtr3","Qtr4")))</f>
        <v>Qtr1</v>
      </c>
      <c r="O291" s="32" t="str">
        <f>TEXT(Data[[#This Row],[Ngày giao]],"MMM")</f>
        <v>Jan</v>
      </c>
    </row>
    <row r="292" spans="1:15" ht="13" x14ac:dyDescent="0.3">
      <c r="A292" s="1">
        <v>4516671230</v>
      </c>
      <c r="B292" s="1">
        <v>2165271</v>
      </c>
      <c r="C292" s="32" t="s">
        <v>50</v>
      </c>
      <c r="D292" s="3">
        <v>192</v>
      </c>
      <c r="E292" s="3">
        <v>1228</v>
      </c>
      <c r="F292" s="3">
        <f>Data[[#This Row],[Unit Price]]*Data[[#This Row],[Ordered Qty]]</f>
        <v>235776</v>
      </c>
      <c r="G292" s="5">
        <v>44564</v>
      </c>
      <c r="H292" s="4">
        <v>44573</v>
      </c>
      <c r="I292" s="6">
        <f>G292-H292</f>
        <v>-9</v>
      </c>
      <c r="J292" s="32" t="str">
        <f>IF(Data[[#This Row],[Chênh lệch ngày]]&lt;-2,"ADVANCE", IF(Data[[#This Row],[Chênh lệch ngày]]&lt;4, "ON TIME", IF(Data[[#This Row],[REASON OF LATE]]="SUPPLIER","LATE BY SUPPLIER", "LATE")))</f>
        <v>ADVANCE</v>
      </c>
      <c r="K292" s="2"/>
      <c r="L292" s="32"/>
      <c r="M292" s="32" t="str">
        <f>TEXT(Data[[#This Row],[Ngày giao]],"yyyy")</f>
        <v>2022</v>
      </c>
      <c r="N292" s="32" t="str">
        <f>IF(MONTH(Data[[#This Row],[Ngày giao]])&lt;4,"Qtr1", IF(MONTH(Data[[#This Row],[Ngày giao]])&lt;7,"Qtr2",IF(MONTH(Data[[#This Row],[Ngày giao]])&lt;10,"Qtr3","Qtr4")))</f>
        <v>Qtr1</v>
      </c>
      <c r="O292" s="32" t="str">
        <f>TEXT(Data[[#This Row],[Ngày giao]],"MMM")</f>
        <v>Jan</v>
      </c>
    </row>
    <row r="293" spans="1:15" ht="13" x14ac:dyDescent="0.3">
      <c r="A293" s="1">
        <v>4516523588</v>
      </c>
      <c r="B293" s="1">
        <v>2556834</v>
      </c>
      <c r="C293" s="2" t="s">
        <v>69</v>
      </c>
      <c r="D293" s="3">
        <v>9</v>
      </c>
      <c r="E293" s="3">
        <v>804</v>
      </c>
      <c r="F293" s="3">
        <f>Data[[#This Row],[Unit Price]]*Data[[#This Row],[Ordered Qty]]</f>
        <v>7236</v>
      </c>
      <c r="G293" s="5">
        <v>44578</v>
      </c>
      <c r="H293" s="4">
        <v>44573</v>
      </c>
      <c r="I293" s="6">
        <f>G293-H293</f>
        <v>5</v>
      </c>
      <c r="J293" s="32" t="str">
        <f>IF(Data[[#This Row],[Chênh lệch ngày]]&lt;-2,"ADVANCE", IF(Data[[#This Row],[Chênh lệch ngày]]&lt;4, "ON TIME", IF(Data[[#This Row],[REASON OF LATE]]="SUPPLIER","LATE BY SUPPLIER", "LATE")))</f>
        <v>LATE</v>
      </c>
      <c r="K293" s="32" t="s">
        <v>6</v>
      </c>
      <c r="L293" s="32"/>
      <c r="M293" s="32" t="str">
        <f>TEXT(Data[[#This Row],[Ngày giao]],"yyyy")</f>
        <v>2022</v>
      </c>
      <c r="N293" s="32" t="str">
        <f>IF(MONTH(Data[[#This Row],[Ngày giao]])&lt;4,"Qtr1", IF(MONTH(Data[[#This Row],[Ngày giao]])&lt;7,"Qtr2",IF(MONTH(Data[[#This Row],[Ngày giao]])&lt;10,"Qtr3","Qtr4")))</f>
        <v>Qtr1</v>
      </c>
      <c r="O293" s="32" t="str">
        <f>TEXT(Data[[#This Row],[Ngày giao]],"MMM")</f>
        <v>Jan</v>
      </c>
    </row>
    <row r="294" spans="1:15" ht="14.5" x14ac:dyDescent="0.35">
      <c r="A294" s="7">
        <v>4516702741</v>
      </c>
      <c r="B294" s="7">
        <v>2779823</v>
      </c>
      <c r="C294" s="32" t="s">
        <v>50</v>
      </c>
      <c r="D294" s="9">
        <v>3600</v>
      </c>
      <c r="E294" s="3">
        <v>350</v>
      </c>
      <c r="F294" s="3">
        <f>Data[[#This Row],[Unit Price]]*Data[[#This Row],[Ordered Qty]]</f>
        <v>1260000</v>
      </c>
      <c r="G294" s="5">
        <v>44564</v>
      </c>
      <c r="H294" s="4">
        <v>44573</v>
      </c>
      <c r="I294" s="10">
        <v>-9</v>
      </c>
      <c r="J294" s="32" t="str">
        <f>IF(Data[[#This Row],[Chênh lệch ngày]]&lt;-2,"ADVANCE", IF(Data[[#This Row],[Chênh lệch ngày]]&lt;4, "ON TIME", IF(Data[[#This Row],[REASON OF LATE]]="SUPPLIER","LATE BY SUPPLIER", "LATE")))</f>
        <v>ADVANCE</v>
      </c>
      <c r="K294" s="12"/>
      <c r="L294" s="16"/>
      <c r="M294" s="32" t="str">
        <f>TEXT(Data[[#This Row],[Ngày giao]],"yyyy")</f>
        <v>2022</v>
      </c>
      <c r="N294" s="32" t="str">
        <f>IF(MONTH(Data[[#This Row],[Ngày giao]])&lt;4,"Qtr1", IF(MONTH(Data[[#This Row],[Ngày giao]])&lt;7,"Qtr2",IF(MONTH(Data[[#This Row],[Ngày giao]])&lt;10,"Qtr3","Qtr4")))</f>
        <v>Qtr1</v>
      </c>
      <c r="O294" s="32" t="str">
        <f>TEXT(Data[[#This Row],[Ngày giao]],"MMM")</f>
        <v>Jan</v>
      </c>
    </row>
    <row r="295" spans="1:15" ht="14.5" x14ac:dyDescent="0.35">
      <c r="A295" s="7">
        <v>4516656906</v>
      </c>
      <c r="B295" s="7">
        <v>2779817</v>
      </c>
      <c r="C295" s="32" t="s">
        <v>50</v>
      </c>
      <c r="D295" s="9">
        <v>750</v>
      </c>
      <c r="E295" s="3">
        <v>477</v>
      </c>
      <c r="F295" s="3">
        <f>Data[[#This Row],[Unit Price]]*Data[[#This Row],[Ordered Qty]]</f>
        <v>357750</v>
      </c>
      <c r="G295" s="5">
        <v>44564</v>
      </c>
      <c r="H295" s="4">
        <v>44573</v>
      </c>
      <c r="I295" s="10">
        <v>-9</v>
      </c>
      <c r="J295" s="32" t="str">
        <f>IF(Data[[#This Row],[Chênh lệch ngày]]&lt;-2,"ADVANCE", IF(Data[[#This Row],[Chênh lệch ngày]]&lt;4, "ON TIME", IF(Data[[#This Row],[REASON OF LATE]]="SUPPLIER","LATE BY SUPPLIER", "LATE")))</f>
        <v>ADVANCE</v>
      </c>
      <c r="K295" s="12"/>
      <c r="L295" s="16"/>
      <c r="M295" s="32" t="str">
        <f>TEXT(Data[[#This Row],[Ngày giao]],"yyyy")</f>
        <v>2022</v>
      </c>
      <c r="N295" s="32" t="str">
        <f>IF(MONTH(Data[[#This Row],[Ngày giao]])&lt;4,"Qtr1", IF(MONTH(Data[[#This Row],[Ngày giao]])&lt;7,"Qtr2",IF(MONTH(Data[[#This Row],[Ngày giao]])&lt;10,"Qtr3","Qtr4")))</f>
        <v>Qtr1</v>
      </c>
      <c r="O295" s="32" t="str">
        <f>TEXT(Data[[#This Row],[Ngày giao]],"MMM")</f>
        <v>Jan</v>
      </c>
    </row>
    <row r="296" spans="1:15" ht="14.5" x14ac:dyDescent="0.35">
      <c r="A296" s="7">
        <v>4516667724</v>
      </c>
      <c r="B296" s="7">
        <v>2663481</v>
      </c>
      <c r="C296" s="32" t="s">
        <v>50</v>
      </c>
      <c r="D296" s="9">
        <v>1380</v>
      </c>
      <c r="E296" s="3">
        <v>1478</v>
      </c>
      <c r="F296" s="3">
        <f>Data[[#This Row],[Unit Price]]*Data[[#This Row],[Ordered Qty]]</f>
        <v>2039640</v>
      </c>
      <c r="G296" s="5">
        <v>44564</v>
      </c>
      <c r="H296" s="4">
        <v>44573</v>
      </c>
      <c r="I296" s="10">
        <v>-9</v>
      </c>
      <c r="J296" s="32" t="str">
        <f>IF(Data[[#This Row],[Chênh lệch ngày]]&lt;-2,"ADVANCE", IF(Data[[#This Row],[Chênh lệch ngày]]&lt;4, "ON TIME", IF(Data[[#This Row],[REASON OF LATE]]="SUPPLIER","LATE BY SUPPLIER", "LATE")))</f>
        <v>ADVANCE</v>
      </c>
      <c r="K296" s="12"/>
      <c r="L296" s="16"/>
      <c r="M296" s="32" t="str">
        <f>TEXT(Data[[#This Row],[Ngày giao]],"yyyy")</f>
        <v>2022</v>
      </c>
      <c r="N296" s="32" t="str">
        <f>IF(MONTH(Data[[#This Row],[Ngày giao]])&lt;4,"Qtr1", IF(MONTH(Data[[#This Row],[Ngày giao]])&lt;7,"Qtr2",IF(MONTH(Data[[#This Row],[Ngày giao]])&lt;10,"Qtr3","Qtr4")))</f>
        <v>Qtr1</v>
      </c>
      <c r="O296" s="32" t="str">
        <f>TEXT(Data[[#This Row],[Ngày giao]],"MMM")</f>
        <v>Jan</v>
      </c>
    </row>
    <row r="297" spans="1:15" ht="14.5" x14ac:dyDescent="0.35">
      <c r="A297" s="7">
        <v>4516663327</v>
      </c>
      <c r="B297" s="7">
        <v>2487061</v>
      </c>
      <c r="C297" s="32" t="s">
        <v>50</v>
      </c>
      <c r="D297" s="9">
        <v>1140</v>
      </c>
      <c r="E297" s="3">
        <v>474</v>
      </c>
      <c r="F297" s="3">
        <f>Data[[#This Row],[Unit Price]]*Data[[#This Row],[Ordered Qty]]</f>
        <v>540360</v>
      </c>
      <c r="G297" s="5">
        <v>44564</v>
      </c>
      <c r="H297" s="4">
        <v>44573</v>
      </c>
      <c r="I297" s="10">
        <v>-9</v>
      </c>
      <c r="J297" s="32" t="str">
        <f>IF(Data[[#This Row],[Chênh lệch ngày]]&lt;-2,"ADVANCE", IF(Data[[#This Row],[Chênh lệch ngày]]&lt;4, "ON TIME", IF(Data[[#This Row],[REASON OF LATE]]="SUPPLIER","LATE BY SUPPLIER", "LATE")))</f>
        <v>ADVANCE</v>
      </c>
      <c r="K297" s="12"/>
      <c r="L297" s="16"/>
      <c r="M297" s="32" t="str">
        <f>TEXT(Data[[#This Row],[Ngày giao]],"yyyy")</f>
        <v>2022</v>
      </c>
      <c r="N297" s="32" t="str">
        <f>IF(MONTH(Data[[#This Row],[Ngày giao]])&lt;4,"Qtr1", IF(MONTH(Data[[#This Row],[Ngày giao]])&lt;7,"Qtr2",IF(MONTH(Data[[#This Row],[Ngày giao]])&lt;10,"Qtr3","Qtr4")))</f>
        <v>Qtr1</v>
      </c>
      <c r="O297" s="32" t="str">
        <f>TEXT(Data[[#This Row],[Ngày giao]],"MMM")</f>
        <v>Jan</v>
      </c>
    </row>
    <row r="298" spans="1:15" ht="14.5" x14ac:dyDescent="0.35">
      <c r="A298" s="7">
        <v>4516702396</v>
      </c>
      <c r="B298" s="7">
        <v>2487053</v>
      </c>
      <c r="C298" s="32" t="s">
        <v>50</v>
      </c>
      <c r="D298" s="9">
        <v>2310</v>
      </c>
      <c r="E298" s="3">
        <v>1106</v>
      </c>
      <c r="F298" s="3">
        <f>Data[[#This Row],[Unit Price]]*Data[[#This Row],[Ordered Qty]]</f>
        <v>2554860</v>
      </c>
      <c r="G298" s="5">
        <v>44564</v>
      </c>
      <c r="H298" s="4">
        <v>44573</v>
      </c>
      <c r="I298" s="10">
        <v>-9</v>
      </c>
      <c r="J298" s="32" t="str">
        <f>IF(Data[[#This Row],[Chênh lệch ngày]]&lt;-2,"ADVANCE", IF(Data[[#This Row],[Chênh lệch ngày]]&lt;4, "ON TIME", IF(Data[[#This Row],[REASON OF LATE]]="SUPPLIER","LATE BY SUPPLIER", "LATE")))</f>
        <v>ADVANCE</v>
      </c>
      <c r="K298" s="12"/>
      <c r="L298" s="16"/>
      <c r="M298" s="17" t="str">
        <f>TEXT(Data[[#This Row],[Ngày giao]],"yyyy")</f>
        <v>2022</v>
      </c>
      <c r="N298" s="17" t="str">
        <f>IF(MONTH(Data[[#This Row],[Ngày giao]])&lt;4,"Qtr1", IF(MONTH(Data[[#This Row],[Ngày giao]])&lt;7,"Qtr2",IF(MONTH(Data[[#This Row],[Ngày giao]])&lt;10,"Qtr3","Qtr4")))</f>
        <v>Qtr1</v>
      </c>
      <c r="O298" s="32" t="str">
        <f>TEXT(Data[[#This Row],[Ngày giao]],"MMM")</f>
        <v>Jan</v>
      </c>
    </row>
    <row r="299" spans="1:15" ht="13" x14ac:dyDescent="0.3">
      <c r="A299" s="1">
        <v>4516876126</v>
      </c>
      <c r="B299" s="1">
        <v>2899631</v>
      </c>
      <c r="C299" s="32" t="s">
        <v>50</v>
      </c>
      <c r="D299" s="3">
        <v>320</v>
      </c>
      <c r="E299" s="3">
        <v>1402</v>
      </c>
      <c r="F299" s="3">
        <f>Data[[#This Row],[Unit Price]]*Data[[#This Row],[Ordered Qty]]</f>
        <v>448640</v>
      </c>
      <c r="G299" s="5">
        <v>44574</v>
      </c>
      <c r="H299" s="4">
        <v>44574</v>
      </c>
      <c r="I299" s="6">
        <f t="shared" ref="I299:I319" si="6">G299-H299</f>
        <v>0</v>
      </c>
      <c r="J299" s="32" t="str">
        <f>IF(Data[[#This Row],[Chênh lệch ngày]]&lt;-2,"ADVANCE", IF(Data[[#This Row],[Chênh lệch ngày]]&lt;4, "ON TIME", IF(Data[[#This Row],[REASON OF LATE]]="SUPPLIER","LATE BY SUPPLIER", "LATE")))</f>
        <v>ON TIME</v>
      </c>
      <c r="K299" s="2"/>
      <c r="L299" s="32"/>
      <c r="M299" s="32" t="str">
        <f>TEXT(Data[[#This Row],[Ngày giao]],"yyyy")</f>
        <v>2022</v>
      </c>
      <c r="N299" s="32" t="str">
        <f>IF(MONTH(Data[[#This Row],[Ngày giao]])&lt;4,"Qtr1", IF(MONTH(Data[[#This Row],[Ngày giao]])&lt;7,"Qtr2",IF(MONTH(Data[[#This Row],[Ngày giao]])&lt;10,"Qtr3","Qtr4")))</f>
        <v>Qtr1</v>
      </c>
      <c r="O299" s="32" t="str">
        <f>TEXT(Data[[#This Row],[Ngày giao]],"MMM")</f>
        <v>Jan</v>
      </c>
    </row>
    <row r="300" spans="1:15" ht="13" x14ac:dyDescent="0.3">
      <c r="A300" s="1">
        <v>4516876128</v>
      </c>
      <c r="B300" s="1">
        <v>2989761</v>
      </c>
      <c r="C300" s="32" t="s">
        <v>50</v>
      </c>
      <c r="D300" s="3">
        <v>320</v>
      </c>
      <c r="E300" s="3">
        <v>846</v>
      </c>
      <c r="F300" s="3">
        <f>Data[[#This Row],[Unit Price]]*Data[[#This Row],[Ordered Qty]]</f>
        <v>270720</v>
      </c>
      <c r="G300" s="5">
        <v>44574</v>
      </c>
      <c r="H300" s="4">
        <v>44574</v>
      </c>
      <c r="I300" s="6">
        <f t="shared" si="6"/>
        <v>0</v>
      </c>
      <c r="J300" s="32" t="str">
        <f>IF(Data[[#This Row],[Chênh lệch ngày]]&lt;-2,"ADVANCE", IF(Data[[#This Row],[Chênh lệch ngày]]&lt;4, "ON TIME", IF(Data[[#This Row],[REASON OF LATE]]="SUPPLIER","LATE BY SUPPLIER", "LATE")))</f>
        <v>ON TIME</v>
      </c>
      <c r="K300" s="2"/>
      <c r="L300" s="32"/>
      <c r="M300" s="32" t="str">
        <f>TEXT(Data[[#This Row],[Ngày giao]],"yyyy")</f>
        <v>2022</v>
      </c>
      <c r="N300" s="32" t="str">
        <f>IF(MONTH(Data[[#This Row],[Ngày giao]])&lt;4,"Qtr1", IF(MONTH(Data[[#This Row],[Ngày giao]])&lt;7,"Qtr2",IF(MONTH(Data[[#This Row],[Ngày giao]])&lt;10,"Qtr3","Qtr4")))</f>
        <v>Qtr1</v>
      </c>
      <c r="O300" s="32" t="str">
        <f>TEXT(Data[[#This Row],[Ngày giao]],"MMM")</f>
        <v>Jan</v>
      </c>
    </row>
    <row r="301" spans="1:15" ht="13" x14ac:dyDescent="0.3">
      <c r="A301" s="1">
        <v>4516876137</v>
      </c>
      <c r="B301" s="1">
        <v>2899635</v>
      </c>
      <c r="C301" s="32" t="s">
        <v>50</v>
      </c>
      <c r="D301" s="3">
        <v>320</v>
      </c>
      <c r="E301" s="3">
        <v>749</v>
      </c>
      <c r="F301" s="3">
        <f>Data[[#This Row],[Unit Price]]*Data[[#This Row],[Ordered Qty]]</f>
        <v>239680</v>
      </c>
      <c r="G301" s="5">
        <v>44574</v>
      </c>
      <c r="H301" s="4">
        <v>44574</v>
      </c>
      <c r="I301" s="6">
        <f t="shared" si="6"/>
        <v>0</v>
      </c>
      <c r="J301" s="32" t="str">
        <f>IF(Data[[#This Row],[Chênh lệch ngày]]&lt;-2,"ADVANCE", IF(Data[[#This Row],[Chênh lệch ngày]]&lt;4, "ON TIME", IF(Data[[#This Row],[REASON OF LATE]]="SUPPLIER","LATE BY SUPPLIER", "LATE")))</f>
        <v>ON TIME</v>
      </c>
      <c r="K301" s="2"/>
      <c r="L301" s="32"/>
      <c r="M301" s="32" t="str">
        <f>TEXT(Data[[#This Row],[Ngày giao]],"yyyy")</f>
        <v>2022</v>
      </c>
      <c r="N301" s="32" t="str">
        <f>IF(MONTH(Data[[#This Row],[Ngày giao]])&lt;4,"Qtr1", IF(MONTH(Data[[#This Row],[Ngày giao]])&lt;7,"Qtr2",IF(MONTH(Data[[#This Row],[Ngày giao]])&lt;10,"Qtr3","Qtr4")))</f>
        <v>Qtr1</v>
      </c>
      <c r="O301" s="32" t="str">
        <f>TEXT(Data[[#This Row],[Ngày giao]],"MMM")</f>
        <v>Jan</v>
      </c>
    </row>
    <row r="302" spans="1:15" ht="13" x14ac:dyDescent="0.3">
      <c r="A302" s="1">
        <v>4516517297</v>
      </c>
      <c r="B302" s="1">
        <v>2899631</v>
      </c>
      <c r="C302" s="32" t="s">
        <v>50</v>
      </c>
      <c r="D302" s="3">
        <v>640</v>
      </c>
      <c r="E302" s="3">
        <v>619</v>
      </c>
      <c r="F302" s="3">
        <f>Data[[#This Row],[Unit Price]]*Data[[#This Row],[Ordered Qty]]</f>
        <v>396160</v>
      </c>
      <c r="G302" s="5">
        <v>44574</v>
      </c>
      <c r="H302" s="4">
        <v>44574</v>
      </c>
      <c r="I302" s="6">
        <f t="shared" si="6"/>
        <v>0</v>
      </c>
      <c r="J302" s="32" t="str">
        <f>IF(Data[[#This Row],[Chênh lệch ngày]]&lt;-2,"ADVANCE", IF(Data[[#This Row],[Chênh lệch ngày]]&lt;4, "ON TIME", IF(Data[[#This Row],[REASON OF LATE]]="SUPPLIER","LATE BY SUPPLIER", "LATE")))</f>
        <v>ON TIME</v>
      </c>
      <c r="K302" s="2"/>
      <c r="L302" s="32"/>
      <c r="M302" s="32" t="str">
        <f>TEXT(Data[[#This Row],[Ngày giao]],"yyyy")</f>
        <v>2022</v>
      </c>
      <c r="N302" s="32" t="str">
        <f>IF(MONTH(Data[[#This Row],[Ngày giao]])&lt;4,"Qtr1", IF(MONTH(Data[[#This Row],[Ngày giao]])&lt;7,"Qtr2",IF(MONTH(Data[[#This Row],[Ngày giao]])&lt;10,"Qtr3","Qtr4")))</f>
        <v>Qtr1</v>
      </c>
      <c r="O302" s="32" t="str">
        <f>TEXT(Data[[#This Row],[Ngày giao]],"MMM")</f>
        <v>Jan</v>
      </c>
    </row>
    <row r="303" spans="1:15" ht="13" x14ac:dyDescent="0.3">
      <c r="A303" s="1">
        <v>4516519411</v>
      </c>
      <c r="B303" s="1">
        <v>2899632</v>
      </c>
      <c r="C303" s="32" t="s">
        <v>50</v>
      </c>
      <c r="D303" s="3">
        <v>320</v>
      </c>
      <c r="E303" s="3">
        <v>946</v>
      </c>
      <c r="F303" s="3">
        <f>Data[[#This Row],[Unit Price]]*Data[[#This Row],[Ordered Qty]]</f>
        <v>302720</v>
      </c>
      <c r="G303" s="5">
        <v>44574</v>
      </c>
      <c r="H303" s="4">
        <v>44574</v>
      </c>
      <c r="I303" s="6">
        <f t="shared" si="6"/>
        <v>0</v>
      </c>
      <c r="J303" s="32" t="str">
        <f>IF(Data[[#This Row],[Chênh lệch ngày]]&lt;-2,"ADVANCE", IF(Data[[#This Row],[Chênh lệch ngày]]&lt;4, "ON TIME", IF(Data[[#This Row],[REASON OF LATE]]="SUPPLIER","LATE BY SUPPLIER", "LATE")))</f>
        <v>ON TIME</v>
      </c>
      <c r="K303" s="2"/>
      <c r="L303" s="32"/>
      <c r="M303" s="32" t="str">
        <f>TEXT(Data[[#This Row],[Ngày giao]],"yyyy")</f>
        <v>2022</v>
      </c>
      <c r="N303" s="32" t="str">
        <f>IF(MONTH(Data[[#This Row],[Ngày giao]])&lt;4,"Qtr1", IF(MONTH(Data[[#This Row],[Ngày giao]])&lt;7,"Qtr2",IF(MONTH(Data[[#This Row],[Ngày giao]])&lt;10,"Qtr3","Qtr4")))</f>
        <v>Qtr1</v>
      </c>
      <c r="O303" s="32" t="str">
        <f>TEXT(Data[[#This Row],[Ngày giao]],"MMM")</f>
        <v>Jan</v>
      </c>
    </row>
    <row r="304" spans="1:15" ht="13" x14ac:dyDescent="0.3">
      <c r="A304" s="1">
        <v>4516523866</v>
      </c>
      <c r="B304" s="1">
        <v>2899634</v>
      </c>
      <c r="C304" s="32" t="s">
        <v>50</v>
      </c>
      <c r="D304" s="3">
        <v>640</v>
      </c>
      <c r="E304" s="3">
        <v>615</v>
      </c>
      <c r="F304" s="3">
        <f>Data[[#This Row],[Unit Price]]*Data[[#This Row],[Ordered Qty]]</f>
        <v>393600</v>
      </c>
      <c r="G304" s="5">
        <v>44574</v>
      </c>
      <c r="H304" s="4">
        <v>44574</v>
      </c>
      <c r="I304" s="6">
        <f t="shared" si="6"/>
        <v>0</v>
      </c>
      <c r="J304" s="32" t="str">
        <f>IF(Data[[#This Row],[Chênh lệch ngày]]&lt;-2,"ADVANCE", IF(Data[[#This Row],[Chênh lệch ngày]]&lt;4, "ON TIME", IF(Data[[#This Row],[REASON OF LATE]]="SUPPLIER","LATE BY SUPPLIER", "LATE")))</f>
        <v>ON TIME</v>
      </c>
      <c r="K304" s="2"/>
      <c r="L304" s="32"/>
      <c r="M304" s="32" t="str">
        <f>TEXT(Data[[#This Row],[Ngày giao]],"yyyy")</f>
        <v>2022</v>
      </c>
      <c r="N304" s="32" t="str">
        <f>IF(MONTH(Data[[#This Row],[Ngày giao]])&lt;4,"Qtr1", IF(MONTH(Data[[#This Row],[Ngày giao]])&lt;7,"Qtr2",IF(MONTH(Data[[#This Row],[Ngày giao]])&lt;10,"Qtr3","Qtr4")))</f>
        <v>Qtr1</v>
      </c>
      <c r="O304" s="32" t="str">
        <f>TEXT(Data[[#This Row],[Ngày giao]],"MMM")</f>
        <v>Jan</v>
      </c>
    </row>
    <row r="305" spans="1:15" ht="13" x14ac:dyDescent="0.3">
      <c r="A305" s="1">
        <v>4517418804</v>
      </c>
      <c r="B305" s="1">
        <v>2903184</v>
      </c>
      <c r="C305" s="32" t="s">
        <v>50</v>
      </c>
      <c r="D305" s="3">
        <v>160</v>
      </c>
      <c r="E305" s="3">
        <v>396</v>
      </c>
      <c r="F305" s="3">
        <f>Data[[#This Row],[Unit Price]]*Data[[#This Row],[Ordered Qty]]</f>
        <v>63360</v>
      </c>
      <c r="G305" s="5">
        <v>44574</v>
      </c>
      <c r="H305" s="4">
        <v>44574</v>
      </c>
      <c r="I305" s="6">
        <f t="shared" si="6"/>
        <v>0</v>
      </c>
      <c r="J305" s="32" t="str">
        <f>IF(Data[[#This Row],[Chênh lệch ngày]]&lt;-2,"ADVANCE", IF(Data[[#This Row],[Chênh lệch ngày]]&lt;4, "ON TIME", IF(Data[[#This Row],[REASON OF LATE]]="SUPPLIER","LATE BY SUPPLIER", "LATE")))</f>
        <v>ON TIME</v>
      </c>
      <c r="K305" s="2"/>
      <c r="L305" s="32"/>
      <c r="M305" s="32" t="str">
        <f>TEXT(Data[[#This Row],[Ngày giao]],"yyyy")</f>
        <v>2022</v>
      </c>
      <c r="N305" s="32" t="str">
        <f>IF(MONTH(Data[[#This Row],[Ngày giao]])&lt;4,"Qtr1", IF(MONTH(Data[[#This Row],[Ngày giao]])&lt;7,"Qtr2",IF(MONTH(Data[[#This Row],[Ngày giao]])&lt;10,"Qtr3","Qtr4")))</f>
        <v>Qtr1</v>
      </c>
      <c r="O305" s="32" t="str">
        <f>TEXT(Data[[#This Row],[Ngày giao]],"MMM")</f>
        <v>Jan</v>
      </c>
    </row>
    <row r="306" spans="1:15" ht="13" x14ac:dyDescent="0.3">
      <c r="A306" s="1">
        <v>4516566913</v>
      </c>
      <c r="B306" s="1">
        <v>4451134</v>
      </c>
      <c r="C306" s="32" t="s">
        <v>50</v>
      </c>
      <c r="D306" s="3">
        <v>28</v>
      </c>
      <c r="E306" s="3">
        <v>1053</v>
      </c>
      <c r="F306" s="3">
        <f>Data[[#This Row],[Unit Price]]*Data[[#This Row],[Ordered Qty]]</f>
        <v>29484</v>
      </c>
      <c r="G306" s="5">
        <v>44578</v>
      </c>
      <c r="H306" s="4">
        <v>44574</v>
      </c>
      <c r="I306" s="6">
        <f t="shared" si="6"/>
        <v>4</v>
      </c>
      <c r="J306" s="32" t="str">
        <f>IF(Data[[#This Row],[Chênh lệch ngày]]&lt;-2,"ADVANCE", IF(Data[[#This Row],[Chênh lệch ngày]]&lt;4, "ON TIME", IF(Data[[#This Row],[REASON OF LATE]]="SUPPLIER","LATE BY SUPPLIER", "LATE")))</f>
        <v>LATE</v>
      </c>
      <c r="K306" s="32" t="s">
        <v>6</v>
      </c>
      <c r="L306" s="32"/>
      <c r="M306" s="32" t="str">
        <f>TEXT(Data[[#This Row],[Ngày giao]],"yyyy")</f>
        <v>2022</v>
      </c>
      <c r="N306" s="32" t="str">
        <f>IF(MONTH(Data[[#This Row],[Ngày giao]])&lt;4,"Qtr1", IF(MONTH(Data[[#This Row],[Ngày giao]])&lt;7,"Qtr2",IF(MONTH(Data[[#This Row],[Ngày giao]])&lt;10,"Qtr3","Qtr4")))</f>
        <v>Qtr1</v>
      </c>
      <c r="O306" s="32" t="str">
        <f>TEXT(Data[[#This Row],[Ngày giao]],"MMM")</f>
        <v>Jan</v>
      </c>
    </row>
    <row r="307" spans="1:15" ht="13" x14ac:dyDescent="0.3">
      <c r="A307" s="1">
        <v>4517441731</v>
      </c>
      <c r="B307" s="1">
        <v>2899631</v>
      </c>
      <c r="C307" s="32" t="s">
        <v>50</v>
      </c>
      <c r="D307" s="3">
        <v>320</v>
      </c>
      <c r="E307" s="3">
        <v>313</v>
      </c>
      <c r="F307" s="3">
        <f>Data[[#This Row],[Unit Price]]*Data[[#This Row],[Ordered Qty]]</f>
        <v>100160</v>
      </c>
      <c r="G307" s="5">
        <v>44578</v>
      </c>
      <c r="H307" s="4">
        <v>44574</v>
      </c>
      <c r="I307" s="6">
        <f t="shared" si="6"/>
        <v>4</v>
      </c>
      <c r="J307" s="32" t="str">
        <f>IF(Data[[#This Row],[Chênh lệch ngày]]&lt;-2,"ADVANCE", IF(Data[[#This Row],[Chênh lệch ngày]]&lt;4, "ON TIME", IF(Data[[#This Row],[REASON OF LATE]]="SUPPLIER","LATE BY SUPPLIER", "LATE")))</f>
        <v>LATE</v>
      </c>
      <c r="K307" s="32" t="s">
        <v>6</v>
      </c>
      <c r="L307" s="32"/>
      <c r="M307" s="32" t="str">
        <f>TEXT(Data[[#This Row],[Ngày giao]],"yyyy")</f>
        <v>2022</v>
      </c>
      <c r="N307" s="32" t="str">
        <f>IF(MONTH(Data[[#This Row],[Ngày giao]])&lt;4,"Qtr1", IF(MONTH(Data[[#This Row],[Ngày giao]])&lt;7,"Qtr2",IF(MONTH(Data[[#This Row],[Ngày giao]])&lt;10,"Qtr3","Qtr4")))</f>
        <v>Qtr1</v>
      </c>
      <c r="O307" s="32" t="str">
        <f>TEXT(Data[[#This Row],[Ngày giao]],"MMM")</f>
        <v>Jan</v>
      </c>
    </row>
    <row r="308" spans="1:15" ht="13" x14ac:dyDescent="0.3">
      <c r="A308" s="1">
        <v>4517311836</v>
      </c>
      <c r="B308" s="1">
        <v>4451121</v>
      </c>
      <c r="C308" s="32" t="s">
        <v>50</v>
      </c>
      <c r="D308" s="3">
        <v>20</v>
      </c>
      <c r="E308" s="3">
        <v>796</v>
      </c>
      <c r="F308" s="3">
        <f>Data[[#This Row],[Unit Price]]*Data[[#This Row],[Ordered Qty]]</f>
        <v>15920</v>
      </c>
      <c r="G308" s="5">
        <v>44644</v>
      </c>
      <c r="H308" s="4">
        <v>44574</v>
      </c>
      <c r="I308" s="6">
        <f t="shared" si="6"/>
        <v>70</v>
      </c>
      <c r="J308" s="32" t="str">
        <f>IF(Data[[#This Row],[Chênh lệch ngày]]&lt;-2,"ADVANCE", IF(Data[[#This Row],[Chênh lệch ngày]]&lt;4, "ON TIME", IF(Data[[#This Row],[REASON OF LATE]]="SUPPLIER","LATE BY SUPPLIER", "LATE")))</f>
        <v>LATE</v>
      </c>
      <c r="K308" s="32" t="s">
        <v>6</v>
      </c>
      <c r="L308" s="32"/>
      <c r="M308" s="32" t="str">
        <f>TEXT(Data[[#This Row],[Ngày giao]],"yyyy")</f>
        <v>2022</v>
      </c>
      <c r="N308" s="32" t="str">
        <f>IF(MONTH(Data[[#This Row],[Ngày giao]])&lt;4,"Qtr1", IF(MONTH(Data[[#This Row],[Ngày giao]])&lt;7,"Qtr2",IF(MONTH(Data[[#This Row],[Ngày giao]])&lt;10,"Qtr3","Qtr4")))</f>
        <v>Qtr1</v>
      </c>
      <c r="O308" s="32" t="str">
        <f>TEXT(Data[[#This Row],[Ngày giao]],"MMM")</f>
        <v>Mar</v>
      </c>
    </row>
    <row r="309" spans="1:15" ht="13" x14ac:dyDescent="0.3">
      <c r="A309" s="1">
        <v>4516657189</v>
      </c>
      <c r="B309" s="1">
        <v>2467687</v>
      </c>
      <c r="C309" s="32" t="s">
        <v>50</v>
      </c>
      <c r="D309" s="3">
        <v>70</v>
      </c>
      <c r="E309" s="3">
        <v>1437</v>
      </c>
      <c r="F309" s="3">
        <f>Data[[#This Row],[Unit Price]]*Data[[#This Row],[Ordered Qty]]</f>
        <v>100590</v>
      </c>
      <c r="G309" s="5">
        <v>44574</v>
      </c>
      <c r="H309" s="4">
        <v>44574</v>
      </c>
      <c r="I309" s="6">
        <f t="shared" si="6"/>
        <v>0</v>
      </c>
      <c r="J309" s="32" t="str">
        <f>IF(Data[[#This Row],[Chênh lệch ngày]]&lt;-2,"ADVANCE", IF(Data[[#This Row],[Chênh lệch ngày]]&lt;4, "ON TIME", IF(Data[[#This Row],[REASON OF LATE]]="SUPPLIER","LATE BY SUPPLIER", "LATE")))</f>
        <v>ON TIME</v>
      </c>
      <c r="K309" s="2"/>
      <c r="L309" s="32"/>
      <c r="M309" s="32" t="str">
        <f>TEXT(Data[[#This Row],[Ngày giao]],"yyyy")</f>
        <v>2022</v>
      </c>
      <c r="N309" s="32" t="str">
        <f>IF(MONTH(Data[[#This Row],[Ngày giao]])&lt;4,"Qtr1", IF(MONTH(Data[[#This Row],[Ngày giao]])&lt;7,"Qtr2",IF(MONTH(Data[[#This Row],[Ngày giao]])&lt;10,"Qtr3","Qtr4")))</f>
        <v>Qtr1</v>
      </c>
      <c r="O309" s="32" t="str">
        <f>TEXT(Data[[#This Row],[Ngày giao]],"MMM")</f>
        <v>Jan</v>
      </c>
    </row>
    <row r="310" spans="1:15" ht="13" x14ac:dyDescent="0.3">
      <c r="A310" s="1">
        <v>4517286619</v>
      </c>
      <c r="B310" s="1">
        <v>2758193</v>
      </c>
      <c r="C310" s="32" t="s">
        <v>50</v>
      </c>
      <c r="D310" s="3">
        <v>9</v>
      </c>
      <c r="E310" s="3">
        <v>1041</v>
      </c>
      <c r="F310" s="3">
        <f>Data[[#This Row],[Unit Price]]*Data[[#This Row],[Ordered Qty]]</f>
        <v>9369</v>
      </c>
      <c r="G310" s="5">
        <v>44574</v>
      </c>
      <c r="H310" s="4">
        <v>44574</v>
      </c>
      <c r="I310" s="6">
        <f t="shared" si="6"/>
        <v>0</v>
      </c>
      <c r="J310" s="32" t="str">
        <f>IF(Data[[#This Row],[Chênh lệch ngày]]&lt;-2,"ADVANCE", IF(Data[[#This Row],[Chênh lệch ngày]]&lt;4, "ON TIME", IF(Data[[#This Row],[REASON OF LATE]]="SUPPLIER","LATE BY SUPPLIER", "LATE")))</f>
        <v>ON TIME</v>
      </c>
      <c r="K310" s="2"/>
      <c r="L310" s="32"/>
      <c r="M310" s="32" t="str">
        <f>TEXT(Data[[#This Row],[Ngày giao]],"yyyy")</f>
        <v>2022</v>
      </c>
      <c r="N310" s="32" t="str">
        <f>IF(MONTH(Data[[#This Row],[Ngày giao]])&lt;4,"Qtr1", IF(MONTH(Data[[#This Row],[Ngày giao]])&lt;7,"Qtr2",IF(MONTH(Data[[#This Row],[Ngày giao]])&lt;10,"Qtr3","Qtr4")))</f>
        <v>Qtr1</v>
      </c>
      <c r="O310" s="32" t="str">
        <f>TEXT(Data[[#This Row],[Ngày giao]],"MMM")</f>
        <v>Jan</v>
      </c>
    </row>
    <row r="311" spans="1:15" ht="13" x14ac:dyDescent="0.3">
      <c r="A311" s="1">
        <v>4517310270</v>
      </c>
      <c r="B311" s="1">
        <v>2758193</v>
      </c>
      <c r="C311" s="32" t="s">
        <v>50</v>
      </c>
      <c r="D311" s="3">
        <v>66</v>
      </c>
      <c r="E311" s="3">
        <v>1255</v>
      </c>
      <c r="F311" s="3">
        <f>Data[[#This Row],[Unit Price]]*Data[[#This Row],[Ordered Qty]]</f>
        <v>82830</v>
      </c>
      <c r="G311" s="5">
        <v>44574</v>
      </c>
      <c r="H311" s="4">
        <v>44574</v>
      </c>
      <c r="I311" s="6">
        <f t="shared" si="6"/>
        <v>0</v>
      </c>
      <c r="J311" s="32" t="str">
        <f>IF(Data[[#This Row],[Chênh lệch ngày]]&lt;-2,"ADVANCE", IF(Data[[#This Row],[Chênh lệch ngày]]&lt;4, "ON TIME", IF(Data[[#This Row],[REASON OF LATE]]="SUPPLIER","LATE BY SUPPLIER", "LATE")))</f>
        <v>ON TIME</v>
      </c>
      <c r="K311" s="2"/>
      <c r="L311" s="32"/>
      <c r="M311" s="32" t="str">
        <f>TEXT(Data[[#This Row],[Ngày giao]],"yyyy")</f>
        <v>2022</v>
      </c>
      <c r="N311" s="32" t="str">
        <f>IF(MONTH(Data[[#This Row],[Ngày giao]])&lt;4,"Qtr1", IF(MONTH(Data[[#This Row],[Ngày giao]])&lt;7,"Qtr2",IF(MONTH(Data[[#This Row],[Ngày giao]])&lt;10,"Qtr3","Qtr4")))</f>
        <v>Qtr1</v>
      </c>
      <c r="O311" s="32" t="str">
        <f>TEXT(Data[[#This Row],[Ngày giao]],"MMM")</f>
        <v>Jan</v>
      </c>
    </row>
    <row r="312" spans="1:15" ht="13" x14ac:dyDescent="0.3">
      <c r="A312" s="1">
        <v>4517386713</v>
      </c>
      <c r="B312" s="1">
        <v>2467687</v>
      </c>
      <c r="C312" s="32" t="s">
        <v>50</v>
      </c>
      <c r="D312" s="3">
        <v>20</v>
      </c>
      <c r="E312" s="3">
        <v>318</v>
      </c>
      <c r="F312" s="3">
        <f>Data[[#This Row],[Unit Price]]*Data[[#This Row],[Ordered Qty]]</f>
        <v>6360</v>
      </c>
      <c r="G312" s="5">
        <v>44574</v>
      </c>
      <c r="H312" s="4">
        <v>44574</v>
      </c>
      <c r="I312" s="6">
        <f t="shared" si="6"/>
        <v>0</v>
      </c>
      <c r="J312" s="32" t="str">
        <f>IF(Data[[#This Row],[Chênh lệch ngày]]&lt;-2,"ADVANCE", IF(Data[[#This Row],[Chênh lệch ngày]]&lt;4, "ON TIME", IF(Data[[#This Row],[REASON OF LATE]]="SUPPLIER","LATE BY SUPPLIER", "LATE")))</f>
        <v>ON TIME</v>
      </c>
      <c r="K312" s="2"/>
      <c r="L312" s="32"/>
      <c r="M312" s="32" t="str">
        <f>TEXT(Data[[#This Row],[Ngày giao]],"yyyy")</f>
        <v>2022</v>
      </c>
      <c r="N312" s="32" t="str">
        <f>IF(MONTH(Data[[#This Row],[Ngày giao]])&lt;4,"Qtr1", IF(MONTH(Data[[#This Row],[Ngày giao]])&lt;7,"Qtr2",IF(MONTH(Data[[#This Row],[Ngày giao]])&lt;10,"Qtr3","Qtr4")))</f>
        <v>Qtr1</v>
      </c>
      <c r="O312" s="32" t="str">
        <f>TEXT(Data[[#This Row],[Ngày giao]],"MMM")</f>
        <v>Jan</v>
      </c>
    </row>
    <row r="313" spans="1:15" ht="13" x14ac:dyDescent="0.3">
      <c r="A313" s="1">
        <v>4517415802</v>
      </c>
      <c r="B313" s="1">
        <v>2758193</v>
      </c>
      <c r="C313" s="32" t="s">
        <v>50</v>
      </c>
      <c r="D313" s="3">
        <v>555</v>
      </c>
      <c r="E313" s="3">
        <v>1360</v>
      </c>
      <c r="F313" s="3">
        <f>Data[[#This Row],[Unit Price]]*Data[[#This Row],[Ordered Qty]]</f>
        <v>754800</v>
      </c>
      <c r="G313" s="5">
        <v>44574</v>
      </c>
      <c r="H313" s="4">
        <v>44574</v>
      </c>
      <c r="I313" s="6">
        <f t="shared" si="6"/>
        <v>0</v>
      </c>
      <c r="J313" s="32" t="str">
        <f>IF(Data[[#This Row],[Chênh lệch ngày]]&lt;-2,"ADVANCE", IF(Data[[#This Row],[Chênh lệch ngày]]&lt;4, "ON TIME", IF(Data[[#This Row],[REASON OF LATE]]="SUPPLIER","LATE BY SUPPLIER", "LATE")))</f>
        <v>ON TIME</v>
      </c>
      <c r="K313" s="2"/>
      <c r="L313" s="32"/>
      <c r="M313" s="32" t="str">
        <f>TEXT(Data[[#This Row],[Ngày giao]],"yyyy")</f>
        <v>2022</v>
      </c>
      <c r="N313" s="32" t="str">
        <f>IF(MONTH(Data[[#This Row],[Ngày giao]])&lt;4,"Qtr1", IF(MONTH(Data[[#This Row],[Ngày giao]])&lt;7,"Qtr2",IF(MONTH(Data[[#This Row],[Ngày giao]])&lt;10,"Qtr3","Qtr4")))</f>
        <v>Qtr1</v>
      </c>
      <c r="O313" s="32" t="str">
        <f>TEXT(Data[[#This Row],[Ngày giao]],"MMM")</f>
        <v>Jan</v>
      </c>
    </row>
    <row r="314" spans="1:15" ht="13" x14ac:dyDescent="0.3">
      <c r="A314" s="1">
        <v>4516415789</v>
      </c>
      <c r="B314" s="1">
        <v>2467687</v>
      </c>
      <c r="C314" s="32" t="s">
        <v>50</v>
      </c>
      <c r="D314" s="3">
        <v>1045</v>
      </c>
      <c r="E314" s="3">
        <v>1018</v>
      </c>
      <c r="F314" s="3">
        <f>Data[[#This Row],[Unit Price]]*Data[[#This Row],[Ordered Qty]]</f>
        <v>1063810</v>
      </c>
      <c r="G314" s="5">
        <v>44574</v>
      </c>
      <c r="H314" s="4">
        <v>44574</v>
      </c>
      <c r="I314" s="6">
        <f t="shared" si="6"/>
        <v>0</v>
      </c>
      <c r="J314" s="32" t="str">
        <f>IF(Data[[#This Row],[Chênh lệch ngày]]&lt;-2,"ADVANCE", IF(Data[[#This Row],[Chênh lệch ngày]]&lt;4, "ON TIME", IF(Data[[#This Row],[REASON OF LATE]]="SUPPLIER","LATE BY SUPPLIER", "LATE")))</f>
        <v>ON TIME</v>
      </c>
      <c r="K314" s="2"/>
      <c r="L314" s="32"/>
      <c r="M314" s="32" t="str">
        <f>TEXT(Data[[#This Row],[Ngày giao]],"yyyy")</f>
        <v>2022</v>
      </c>
      <c r="N314" s="32" t="str">
        <f>IF(MONTH(Data[[#This Row],[Ngày giao]])&lt;4,"Qtr1", IF(MONTH(Data[[#This Row],[Ngày giao]])&lt;7,"Qtr2",IF(MONTH(Data[[#This Row],[Ngày giao]])&lt;10,"Qtr3","Qtr4")))</f>
        <v>Qtr1</v>
      </c>
      <c r="O314" s="32" t="str">
        <f>TEXT(Data[[#This Row],[Ngày giao]],"MMM")</f>
        <v>Jan</v>
      </c>
    </row>
    <row r="315" spans="1:15" ht="13" x14ac:dyDescent="0.3">
      <c r="A315" s="1">
        <v>4516647646</v>
      </c>
      <c r="B315" s="1">
        <v>2958114</v>
      </c>
      <c r="C315" s="32" t="s">
        <v>50</v>
      </c>
      <c r="D315" s="3">
        <v>138</v>
      </c>
      <c r="E315" s="3">
        <v>1254</v>
      </c>
      <c r="F315" s="3">
        <f>Data[[#This Row],[Unit Price]]*Data[[#This Row],[Ordered Qty]]</f>
        <v>173052</v>
      </c>
      <c r="G315" s="5">
        <v>44574</v>
      </c>
      <c r="H315" s="4">
        <v>44574</v>
      </c>
      <c r="I315" s="6">
        <f t="shared" si="6"/>
        <v>0</v>
      </c>
      <c r="J315" s="32" t="str">
        <f>IF(Data[[#This Row],[Chênh lệch ngày]]&lt;-2,"ADVANCE", IF(Data[[#This Row],[Chênh lệch ngày]]&lt;4, "ON TIME", IF(Data[[#This Row],[REASON OF LATE]]="SUPPLIER","LATE BY SUPPLIER", "LATE")))</f>
        <v>ON TIME</v>
      </c>
      <c r="K315" s="2"/>
      <c r="L315" s="32"/>
      <c r="M315" s="32" t="str">
        <f>TEXT(Data[[#This Row],[Ngày giao]],"yyyy")</f>
        <v>2022</v>
      </c>
      <c r="N315" s="32" t="str">
        <f>IF(MONTH(Data[[#This Row],[Ngày giao]])&lt;4,"Qtr1", IF(MONTH(Data[[#This Row],[Ngày giao]])&lt;7,"Qtr2",IF(MONTH(Data[[#This Row],[Ngày giao]])&lt;10,"Qtr3","Qtr4")))</f>
        <v>Qtr1</v>
      </c>
      <c r="O315" s="32" t="str">
        <f>TEXT(Data[[#This Row],[Ngày giao]],"MMM")</f>
        <v>Jan</v>
      </c>
    </row>
    <row r="316" spans="1:15" ht="13" x14ac:dyDescent="0.3">
      <c r="A316" s="1">
        <v>4517420293</v>
      </c>
      <c r="B316" s="1">
        <v>2958114</v>
      </c>
      <c r="C316" s="32" t="s">
        <v>50</v>
      </c>
      <c r="D316" s="3">
        <v>150</v>
      </c>
      <c r="E316" s="3">
        <v>1138</v>
      </c>
      <c r="F316" s="3">
        <f>Data[[#This Row],[Unit Price]]*Data[[#This Row],[Ordered Qty]]</f>
        <v>170700</v>
      </c>
      <c r="G316" s="5">
        <v>44574</v>
      </c>
      <c r="H316" s="4">
        <v>44574</v>
      </c>
      <c r="I316" s="6">
        <f t="shared" si="6"/>
        <v>0</v>
      </c>
      <c r="J316" s="32" t="str">
        <f>IF(Data[[#This Row],[Chênh lệch ngày]]&lt;-2,"ADVANCE", IF(Data[[#This Row],[Chênh lệch ngày]]&lt;4, "ON TIME", IF(Data[[#This Row],[REASON OF LATE]]="SUPPLIER","LATE BY SUPPLIER", "LATE")))</f>
        <v>ON TIME</v>
      </c>
      <c r="K316" s="2"/>
      <c r="L316" s="32"/>
      <c r="M316" s="32" t="str">
        <f>TEXT(Data[[#This Row],[Ngày giao]],"yyyy")</f>
        <v>2022</v>
      </c>
      <c r="N316" s="32" t="str">
        <f>IF(MONTH(Data[[#This Row],[Ngày giao]])&lt;4,"Qtr1", IF(MONTH(Data[[#This Row],[Ngày giao]])&lt;7,"Qtr2",IF(MONTH(Data[[#This Row],[Ngày giao]])&lt;10,"Qtr3","Qtr4")))</f>
        <v>Qtr1</v>
      </c>
      <c r="O316" s="32" t="str">
        <f>TEXT(Data[[#This Row],[Ngày giao]],"MMM")</f>
        <v>Jan</v>
      </c>
    </row>
    <row r="317" spans="1:15" ht="13" x14ac:dyDescent="0.3">
      <c r="A317" s="1">
        <v>4516418507</v>
      </c>
      <c r="B317" s="1">
        <v>2958114</v>
      </c>
      <c r="C317" s="32" t="s">
        <v>50</v>
      </c>
      <c r="D317" s="3">
        <v>192</v>
      </c>
      <c r="E317" s="3">
        <v>1256</v>
      </c>
      <c r="F317" s="3">
        <f>Data[[#This Row],[Unit Price]]*Data[[#This Row],[Ordered Qty]]</f>
        <v>241152</v>
      </c>
      <c r="G317" s="5">
        <v>44574</v>
      </c>
      <c r="H317" s="4">
        <v>44574</v>
      </c>
      <c r="I317" s="6">
        <f t="shared" si="6"/>
        <v>0</v>
      </c>
      <c r="J317" s="32" t="str">
        <f>IF(Data[[#This Row],[Chênh lệch ngày]]&lt;-2,"ADVANCE", IF(Data[[#This Row],[Chênh lệch ngày]]&lt;4, "ON TIME", IF(Data[[#This Row],[REASON OF LATE]]="SUPPLIER","LATE BY SUPPLIER", "LATE")))</f>
        <v>ON TIME</v>
      </c>
      <c r="K317" s="2"/>
      <c r="L317" s="32"/>
      <c r="M317" s="32" t="str">
        <f>TEXT(Data[[#This Row],[Ngày giao]],"yyyy")</f>
        <v>2022</v>
      </c>
      <c r="N317" s="32" t="str">
        <f>IF(MONTH(Data[[#This Row],[Ngày giao]])&lt;4,"Qtr1", IF(MONTH(Data[[#This Row],[Ngày giao]])&lt;7,"Qtr2",IF(MONTH(Data[[#This Row],[Ngày giao]])&lt;10,"Qtr3","Qtr4")))</f>
        <v>Qtr1</v>
      </c>
      <c r="O317" s="32" t="str">
        <f>TEXT(Data[[#This Row],[Ngày giao]],"MMM")</f>
        <v>Jan</v>
      </c>
    </row>
    <row r="318" spans="1:15" ht="13" x14ac:dyDescent="0.3">
      <c r="A318" s="1">
        <v>4517441712</v>
      </c>
      <c r="B318" s="1">
        <v>1620152</v>
      </c>
      <c r="C318" s="32" t="s">
        <v>50</v>
      </c>
      <c r="D318" s="3">
        <v>144</v>
      </c>
      <c r="E318" s="3">
        <v>468</v>
      </c>
      <c r="F318" s="3">
        <f>Data[[#This Row],[Unit Price]]*Data[[#This Row],[Ordered Qty]]</f>
        <v>67392</v>
      </c>
      <c r="G318" s="5">
        <v>44574</v>
      </c>
      <c r="H318" s="4">
        <v>44574</v>
      </c>
      <c r="I318" s="6">
        <f t="shared" si="6"/>
        <v>0</v>
      </c>
      <c r="J318" s="32" t="str">
        <f>IF(Data[[#This Row],[Chênh lệch ngày]]&lt;-2,"ADVANCE", IF(Data[[#This Row],[Chênh lệch ngày]]&lt;4, "ON TIME", IF(Data[[#This Row],[REASON OF LATE]]="SUPPLIER","LATE BY SUPPLIER", "LATE")))</f>
        <v>ON TIME</v>
      </c>
      <c r="K318" s="2"/>
      <c r="L318" s="32"/>
      <c r="M318" s="32" t="str">
        <f>TEXT(Data[[#This Row],[Ngày giao]],"yyyy")</f>
        <v>2022</v>
      </c>
      <c r="N318" s="32" t="str">
        <f>IF(MONTH(Data[[#This Row],[Ngày giao]])&lt;4,"Qtr1", IF(MONTH(Data[[#This Row],[Ngày giao]])&lt;7,"Qtr2",IF(MONTH(Data[[#This Row],[Ngày giao]])&lt;10,"Qtr3","Qtr4")))</f>
        <v>Qtr1</v>
      </c>
      <c r="O318" s="32" t="str">
        <f>TEXT(Data[[#This Row],[Ngày giao]],"MMM")</f>
        <v>Jan</v>
      </c>
    </row>
    <row r="319" spans="1:15" ht="13" x14ac:dyDescent="0.3">
      <c r="A319" s="1">
        <v>4517418317</v>
      </c>
      <c r="B319" s="1">
        <v>4492201</v>
      </c>
      <c r="C319" s="32" t="s">
        <v>50</v>
      </c>
      <c r="D319" s="3">
        <v>54</v>
      </c>
      <c r="E319" s="3">
        <v>1415</v>
      </c>
      <c r="F319" s="3">
        <f>Data[[#This Row],[Unit Price]]*Data[[#This Row],[Ordered Qty]]</f>
        <v>76410</v>
      </c>
      <c r="G319" s="5">
        <v>44581</v>
      </c>
      <c r="H319" s="4">
        <v>44574</v>
      </c>
      <c r="I319" s="6">
        <f t="shared" si="6"/>
        <v>7</v>
      </c>
      <c r="J319" s="32" t="str">
        <f>IF(Data[[#This Row],[Chênh lệch ngày]]&lt;-2,"ADVANCE", IF(Data[[#This Row],[Chênh lệch ngày]]&lt;4, "ON TIME", IF(Data[[#This Row],[REASON OF LATE]]="SUPPLIER","LATE BY SUPPLIER", "LATE")))</f>
        <v>LATE</v>
      </c>
      <c r="K319" s="32" t="s">
        <v>6</v>
      </c>
      <c r="L319" s="32"/>
      <c r="M319" s="32" t="str">
        <f>TEXT(Data[[#This Row],[Ngày giao]],"yyyy")</f>
        <v>2022</v>
      </c>
      <c r="N319" s="32" t="str">
        <f>IF(MONTH(Data[[#This Row],[Ngày giao]])&lt;4,"Qtr1", IF(MONTH(Data[[#This Row],[Ngày giao]])&lt;7,"Qtr2",IF(MONTH(Data[[#This Row],[Ngày giao]])&lt;10,"Qtr3","Qtr4")))</f>
        <v>Qtr1</v>
      </c>
      <c r="O319" s="32" t="str">
        <f>TEXT(Data[[#This Row],[Ngày giao]],"MMM")</f>
        <v>Jan</v>
      </c>
    </row>
    <row r="320" spans="1:15" ht="14.5" x14ac:dyDescent="0.35">
      <c r="A320" s="7">
        <v>4516351646</v>
      </c>
      <c r="B320" s="7">
        <v>2779823</v>
      </c>
      <c r="C320" s="32" t="s">
        <v>50</v>
      </c>
      <c r="D320" s="9">
        <v>2130</v>
      </c>
      <c r="E320" s="3">
        <v>504</v>
      </c>
      <c r="F320" s="3">
        <f>Data[[#This Row],[Unit Price]]*Data[[#This Row],[Ordered Qty]]</f>
        <v>1073520</v>
      </c>
      <c r="G320" s="5">
        <v>44571</v>
      </c>
      <c r="H320" s="4">
        <v>44574</v>
      </c>
      <c r="I320" s="10">
        <v>-3</v>
      </c>
      <c r="J320" s="32" t="str">
        <f>IF(Data[[#This Row],[Chênh lệch ngày]]&lt;-2,"ADVANCE", IF(Data[[#This Row],[Chênh lệch ngày]]&lt;4, "ON TIME", IF(Data[[#This Row],[REASON OF LATE]]="SUPPLIER","LATE BY SUPPLIER", "LATE")))</f>
        <v>ADVANCE</v>
      </c>
      <c r="K320" s="12"/>
      <c r="L320" s="16"/>
      <c r="M320" s="32" t="str">
        <f>TEXT(Data[[#This Row],[Ngày giao]],"yyyy")</f>
        <v>2022</v>
      </c>
      <c r="N320" s="32" t="str">
        <f>IF(MONTH(Data[[#This Row],[Ngày giao]])&lt;4,"Qtr1", IF(MONTH(Data[[#This Row],[Ngày giao]])&lt;7,"Qtr2",IF(MONTH(Data[[#This Row],[Ngày giao]])&lt;10,"Qtr3","Qtr4")))</f>
        <v>Qtr1</v>
      </c>
      <c r="O320" s="32" t="str">
        <f>TEXT(Data[[#This Row],[Ngày giao]],"MMM")</f>
        <v>Jan</v>
      </c>
    </row>
    <row r="321" spans="1:15" ht="14.5" x14ac:dyDescent="0.35">
      <c r="A321" s="7">
        <v>4517254335</v>
      </c>
      <c r="B321" s="7">
        <v>2778106</v>
      </c>
      <c r="C321" s="32" t="s">
        <v>50</v>
      </c>
      <c r="D321" s="9">
        <v>2112</v>
      </c>
      <c r="E321" s="3">
        <v>435</v>
      </c>
      <c r="F321" s="3">
        <f>Data[[#This Row],[Unit Price]]*Data[[#This Row],[Ordered Qty]]</f>
        <v>918720</v>
      </c>
      <c r="G321" s="5">
        <v>44574</v>
      </c>
      <c r="H321" s="4">
        <v>44574</v>
      </c>
      <c r="I321" s="10">
        <v>0</v>
      </c>
      <c r="J321" s="32" t="str">
        <f>IF(Data[[#This Row],[Chênh lệch ngày]]&lt;-2,"ADVANCE", IF(Data[[#This Row],[Chênh lệch ngày]]&lt;4, "ON TIME", IF(Data[[#This Row],[REASON OF LATE]]="SUPPLIER","LATE BY SUPPLIER", "LATE")))</f>
        <v>ON TIME</v>
      </c>
      <c r="K321" s="12"/>
      <c r="L321" s="16"/>
      <c r="M321" s="32" t="str">
        <f>TEXT(Data[[#This Row],[Ngày giao]],"yyyy")</f>
        <v>2022</v>
      </c>
      <c r="N321" s="32" t="str">
        <f>IF(MONTH(Data[[#This Row],[Ngày giao]])&lt;4,"Qtr1", IF(MONTH(Data[[#This Row],[Ngày giao]])&lt;7,"Qtr2",IF(MONTH(Data[[#This Row],[Ngày giao]])&lt;10,"Qtr3","Qtr4")))</f>
        <v>Qtr1</v>
      </c>
      <c r="O321" s="32" t="str">
        <f>TEXT(Data[[#This Row],[Ngày giao]],"MMM")</f>
        <v>Jan</v>
      </c>
    </row>
    <row r="322" spans="1:15" ht="14.5" x14ac:dyDescent="0.35">
      <c r="A322" s="7">
        <v>4516558675</v>
      </c>
      <c r="B322" s="7">
        <v>4013297</v>
      </c>
      <c r="C322" s="32" t="s">
        <v>50</v>
      </c>
      <c r="D322" s="9">
        <v>60</v>
      </c>
      <c r="E322" s="3">
        <v>945</v>
      </c>
      <c r="F322" s="3">
        <f>Data[[#This Row],[Unit Price]]*Data[[#This Row],[Ordered Qty]]</f>
        <v>56700</v>
      </c>
      <c r="G322" s="5">
        <v>44578</v>
      </c>
      <c r="H322" s="4">
        <v>44574</v>
      </c>
      <c r="I322" s="10">
        <v>4</v>
      </c>
      <c r="J322" s="32" t="str">
        <f>IF(Data[[#This Row],[Chênh lệch ngày]]&lt;-2,"ADVANCE", IF(Data[[#This Row],[Chênh lệch ngày]]&lt;4, "ON TIME", IF(Data[[#This Row],[REASON OF LATE]]="SUPPLIER","LATE BY SUPPLIER", "LATE")))</f>
        <v>LATE</v>
      </c>
      <c r="K322" s="32" t="s">
        <v>6</v>
      </c>
      <c r="L322" s="16"/>
      <c r="M322" s="32" t="str">
        <f>TEXT(Data[[#This Row],[Ngày giao]],"yyyy")</f>
        <v>2022</v>
      </c>
      <c r="N322" s="32" t="str">
        <f>IF(MONTH(Data[[#This Row],[Ngày giao]])&lt;4,"Qtr1", IF(MONTH(Data[[#This Row],[Ngày giao]])&lt;7,"Qtr2",IF(MONTH(Data[[#This Row],[Ngày giao]])&lt;10,"Qtr3","Qtr4")))</f>
        <v>Qtr1</v>
      </c>
      <c r="O322" s="32" t="str">
        <f>TEXT(Data[[#This Row],[Ngày giao]],"MMM")</f>
        <v>Jan</v>
      </c>
    </row>
    <row r="323" spans="1:15" ht="14.5" x14ac:dyDescent="0.35">
      <c r="A323" s="7">
        <v>4516663581</v>
      </c>
      <c r="B323" s="7">
        <v>4454507</v>
      </c>
      <c r="C323" s="32" t="s">
        <v>50</v>
      </c>
      <c r="D323" s="9">
        <v>720</v>
      </c>
      <c r="E323" s="3">
        <v>492</v>
      </c>
      <c r="F323" s="3">
        <f>Data[[#This Row],[Unit Price]]*Data[[#This Row],[Ordered Qty]]</f>
        <v>354240</v>
      </c>
      <c r="G323" s="5">
        <v>44574</v>
      </c>
      <c r="H323" s="4">
        <v>44574</v>
      </c>
      <c r="I323" s="10">
        <v>0</v>
      </c>
      <c r="J323" s="32" t="str">
        <f>IF(Data[[#This Row],[Chênh lệch ngày]]&lt;-2,"ADVANCE", IF(Data[[#This Row],[Chênh lệch ngày]]&lt;4, "ON TIME", IF(Data[[#This Row],[REASON OF LATE]]="SUPPLIER","LATE BY SUPPLIER", "LATE")))</f>
        <v>ON TIME</v>
      </c>
      <c r="K323" s="12"/>
      <c r="L323" s="16"/>
      <c r="M323" s="32" t="str">
        <f>TEXT(Data[[#This Row],[Ngày giao]],"yyyy")</f>
        <v>2022</v>
      </c>
      <c r="N323" s="32" t="str">
        <f>IF(MONTH(Data[[#This Row],[Ngày giao]])&lt;4,"Qtr1", IF(MONTH(Data[[#This Row],[Ngày giao]])&lt;7,"Qtr2",IF(MONTH(Data[[#This Row],[Ngày giao]])&lt;10,"Qtr3","Qtr4")))</f>
        <v>Qtr1</v>
      </c>
      <c r="O323" s="32" t="str">
        <f>TEXT(Data[[#This Row],[Ngày giao]],"MMM")</f>
        <v>Jan</v>
      </c>
    </row>
    <row r="324" spans="1:15" ht="14.5" x14ac:dyDescent="0.35">
      <c r="A324" s="7">
        <v>4516876198</v>
      </c>
      <c r="B324" s="7">
        <v>2663481</v>
      </c>
      <c r="C324" s="32" t="s">
        <v>50</v>
      </c>
      <c r="D324" s="9">
        <v>405</v>
      </c>
      <c r="E324" s="3">
        <v>360</v>
      </c>
      <c r="F324" s="3">
        <f>Data[[#This Row],[Unit Price]]*Data[[#This Row],[Ordered Qty]]</f>
        <v>145800</v>
      </c>
      <c r="G324" s="5">
        <v>44574</v>
      </c>
      <c r="H324" s="4">
        <v>44574</v>
      </c>
      <c r="I324" s="10">
        <v>0</v>
      </c>
      <c r="J324" s="32" t="str">
        <f>IF(Data[[#This Row],[Chênh lệch ngày]]&lt;-2,"ADVANCE", IF(Data[[#This Row],[Chênh lệch ngày]]&lt;4, "ON TIME", IF(Data[[#This Row],[REASON OF LATE]]="SUPPLIER","LATE BY SUPPLIER", "LATE")))</f>
        <v>ON TIME</v>
      </c>
      <c r="K324" s="12"/>
      <c r="L324" s="16"/>
      <c r="M324" s="32" t="str">
        <f>TEXT(Data[[#This Row],[Ngày giao]],"yyyy")</f>
        <v>2022</v>
      </c>
      <c r="N324" s="32" t="str">
        <f>IF(MONTH(Data[[#This Row],[Ngày giao]])&lt;4,"Qtr1", IF(MONTH(Data[[#This Row],[Ngày giao]])&lt;7,"Qtr2",IF(MONTH(Data[[#This Row],[Ngày giao]])&lt;10,"Qtr3","Qtr4")))</f>
        <v>Qtr1</v>
      </c>
      <c r="O324" s="32" t="str">
        <f>TEXT(Data[[#This Row],[Ngày giao]],"MMM")</f>
        <v>Jan</v>
      </c>
    </row>
    <row r="325" spans="1:15" ht="14.5" x14ac:dyDescent="0.35">
      <c r="A325" s="7">
        <v>4516663583</v>
      </c>
      <c r="B325" s="7">
        <v>4455280</v>
      </c>
      <c r="C325" s="32" t="s">
        <v>50</v>
      </c>
      <c r="D325" s="9">
        <v>240</v>
      </c>
      <c r="E325" s="3">
        <v>708</v>
      </c>
      <c r="F325" s="3">
        <f>Data[[#This Row],[Unit Price]]*Data[[#This Row],[Ordered Qty]]</f>
        <v>169920</v>
      </c>
      <c r="G325" s="5">
        <v>44574</v>
      </c>
      <c r="H325" s="4">
        <v>44574</v>
      </c>
      <c r="I325" s="10">
        <v>0</v>
      </c>
      <c r="J325" s="32" t="str">
        <f>IF(Data[[#This Row],[Chênh lệch ngày]]&lt;-2,"ADVANCE", IF(Data[[#This Row],[Chênh lệch ngày]]&lt;4, "ON TIME", IF(Data[[#This Row],[REASON OF LATE]]="SUPPLIER","LATE BY SUPPLIER", "LATE")))</f>
        <v>ON TIME</v>
      </c>
      <c r="K325" s="12"/>
      <c r="L325" s="16"/>
      <c r="M325" s="32" t="str">
        <f>TEXT(Data[[#This Row],[Ngày giao]],"yyyy")</f>
        <v>2022</v>
      </c>
      <c r="N325" s="32" t="str">
        <f>IF(MONTH(Data[[#This Row],[Ngày giao]])&lt;4,"Qtr1", IF(MONTH(Data[[#This Row],[Ngày giao]])&lt;7,"Qtr2",IF(MONTH(Data[[#This Row],[Ngày giao]])&lt;10,"Qtr3","Qtr4")))</f>
        <v>Qtr1</v>
      </c>
      <c r="O325" s="32" t="str">
        <f>TEXT(Data[[#This Row],[Ngày giao]],"MMM")</f>
        <v>Jan</v>
      </c>
    </row>
    <row r="326" spans="1:15" ht="14.5" x14ac:dyDescent="0.35">
      <c r="A326" s="7">
        <v>4517172698</v>
      </c>
      <c r="B326" s="7">
        <v>2487053</v>
      </c>
      <c r="C326" s="32" t="s">
        <v>50</v>
      </c>
      <c r="D326" s="9">
        <v>300</v>
      </c>
      <c r="E326" s="3">
        <v>1207</v>
      </c>
      <c r="F326" s="3">
        <f>Data[[#This Row],[Unit Price]]*Data[[#This Row],[Ordered Qty]]</f>
        <v>362100</v>
      </c>
      <c r="G326" s="5">
        <v>44574</v>
      </c>
      <c r="H326" s="4">
        <v>44574</v>
      </c>
      <c r="I326" s="10">
        <v>0</v>
      </c>
      <c r="J326" s="32" t="str">
        <f>IF(Data[[#This Row],[Chênh lệch ngày]]&lt;-2,"ADVANCE", IF(Data[[#This Row],[Chênh lệch ngày]]&lt;4, "ON TIME", IF(Data[[#This Row],[REASON OF LATE]]="SUPPLIER","LATE BY SUPPLIER", "LATE")))</f>
        <v>ON TIME</v>
      </c>
      <c r="K326" s="12"/>
      <c r="L326" s="16"/>
      <c r="M326" s="32" t="str">
        <f>TEXT(Data[[#This Row],[Ngày giao]],"yyyy")</f>
        <v>2022</v>
      </c>
      <c r="N326" s="32" t="str">
        <f>IF(MONTH(Data[[#This Row],[Ngày giao]])&lt;4,"Qtr1", IF(MONTH(Data[[#This Row],[Ngày giao]])&lt;7,"Qtr2",IF(MONTH(Data[[#This Row],[Ngày giao]])&lt;10,"Qtr3","Qtr4")))</f>
        <v>Qtr1</v>
      </c>
      <c r="O326" s="32" t="str">
        <f>TEXT(Data[[#This Row],[Ngày giao]],"MMM")</f>
        <v>Jan</v>
      </c>
    </row>
    <row r="327" spans="1:15" ht="14.5" x14ac:dyDescent="0.35">
      <c r="A327" s="7">
        <v>4517179265</v>
      </c>
      <c r="B327" s="7">
        <v>2778106</v>
      </c>
      <c r="C327" s="32" t="s">
        <v>50</v>
      </c>
      <c r="D327" s="9">
        <v>24</v>
      </c>
      <c r="E327" s="3">
        <v>550</v>
      </c>
      <c r="F327" s="3">
        <f>Data[[#This Row],[Unit Price]]*Data[[#This Row],[Ordered Qty]]</f>
        <v>13200</v>
      </c>
      <c r="G327" s="5">
        <v>44574</v>
      </c>
      <c r="H327" s="4">
        <v>44574</v>
      </c>
      <c r="I327" s="10">
        <v>0</v>
      </c>
      <c r="J327" s="32" t="str">
        <f>IF(Data[[#This Row],[Chênh lệch ngày]]&lt;-2,"ADVANCE", IF(Data[[#This Row],[Chênh lệch ngày]]&lt;4, "ON TIME", IF(Data[[#This Row],[REASON OF LATE]]="SUPPLIER","LATE BY SUPPLIER", "LATE")))</f>
        <v>ON TIME</v>
      </c>
      <c r="K327" s="12"/>
      <c r="L327" s="16"/>
      <c r="M327" s="32" t="str">
        <f>TEXT(Data[[#This Row],[Ngày giao]],"yyyy")</f>
        <v>2022</v>
      </c>
      <c r="N327" s="32" t="str">
        <f>IF(MONTH(Data[[#This Row],[Ngày giao]])&lt;4,"Qtr1", IF(MONTH(Data[[#This Row],[Ngày giao]])&lt;7,"Qtr2",IF(MONTH(Data[[#This Row],[Ngày giao]])&lt;10,"Qtr3","Qtr4")))</f>
        <v>Qtr1</v>
      </c>
      <c r="O327" s="32" t="str">
        <f>TEXT(Data[[#This Row],[Ngày giao]],"MMM")</f>
        <v>Jan</v>
      </c>
    </row>
    <row r="328" spans="1:15" ht="14.5" x14ac:dyDescent="0.35">
      <c r="A328" s="7">
        <v>4517284749</v>
      </c>
      <c r="B328" s="7">
        <v>4333114</v>
      </c>
      <c r="C328" s="32" t="s">
        <v>50</v>
      </c>
      <c r="D328" s="9">
        <v>609</v>
      </c>
      <c r="E328" s="3">
        <v>1030</v>
      </c>
      <c r="F328" s="3">
        <f>Data[[#This Row],[Unit Price]]*Data[[#This Row],[Ordered Qty]]</f>
        <v>627270</v>
      </c>
      <c r="G328" s="5">
        <v>44574</v>
      </c>
      <c r="H328" s="4">
        <v>44574</v>
      </c>
      <c r="I328" s="10">
        <v>0</v>
      </c>
      <c r="J328" s="32" t="str">
        <f>IF(Data[[#This Row],[Chênh lệch ngày]]&lt;-2,"ADVANCE", IF(Data[[#This Row],[Chênh lệch ngày]]&lt;4, "ON TIME", IF(Data[[#This Row],[REASON OF LATE]]="SUPPLIER","LATE BY SUPPLIER", "LATE")))</f>
        <v>ON TIME</v>
      </c>
      <c r="K328" s="12"/>
      <c r="L328" s="16"/>
      <c r="M328" s="32" t="str">
        <f>TEXT(Data[[#This Row],[Ngày giao]],"yyyy")</f>
        <v>2022</v>
      </c>
      <c r="N328" s="32" t="str">
        <f>IF(MONTH(Data[[#This Row],[Ngày giao]])&lt;4,"Qtr1", IF(MONTH(Data[[#This Row],[Ngày giao]])&lt;7,"Qtr2",IF(MONTH(Data[[#This Row],[Ngày giao]])&lt;10,"Qtr3","Qtr4")))</f>
        <v>Qtr1</v>
      </c>
      <c r="O328" s="32" t="str">
        <f>TEXT(Data[[#This Row],[Ngày giao]],"MMM")</f>
        <v>Jan</v>
      </c>
    </row>
    <row r="329" spans="1:15" ht="14.5" x14ac:dyDescent="0.35">
      <c r="A329" s="7">
        <v>4516663582</v>
      </c>
      <c r="B329" s="7">
        <v>4455281</v>
      </c>
      <c r="C329" s="32" t="s">
        <v>50</v>
      </c>
      <c r="D329" s="9">
        <v>2160</v>
      </c>
      <c r="E329" s="3">
        <v>878</v>
      </c>
      <c r="F329" s="3">
        <f>Data[[#This Row],[Unit Price]]*Data[[#This Row],[Ordered Qty]]</f>
        <v>1896480</v>
      </c>
      <c r="G329" s="14">
        <v>44574</v>
      </c>
      <c r="H329" s="15">
        <v>44574</v>
      </c>
      <c r="I329" s="10">
        <v>0</v>
      </c>
      <c r="J329" s="32" t="str">
        <f>IF(Data[[#This Row],[Chênh lệch ngày]]&lt;-2,"ADVANCE", IF(Data[[#This Row],[Chênh lệch ngày]]&lt;4, "ON TIME", IF(Data[[#This Row],[REASON OF LATE]]="SUPPLIER","LATE BY SUPPLIER", "LATE")))</f>
        <v>ON TIME</v>
      </c>
      <c r="K329" s="12"/>
      <c r="L329" s="16"/>
      <c r="M329" s="32" t="str">
        <f>TEXT(Data[[#This Row],[Ngày giao]],"yyyy")</f>
        <v>2022</v>
      </c>
      <c r="N329" s="32" t="str">
        <f>IF(MONTH(Data[[#This Row],[Ngày giao]])&lt;4,"Qtr1", IF(MONTH(Data[[#This Row],[Ngày giao]])&lt;7,"Qtr2",IF(MONTH(Data[[#This Row],[Ngày giao]])&lt;10,"Qtr3","Qtr4")))</f>
        <v>Qtr1</v>
      </c>
      <c r="O329" s="32" t="str">
        <f>TEXT(Data[[#This Row],[Ngày giao]],"MMM")</f>
        <v>Jan</v>
      </c>
    </row>
    <row r="330" spans="1:15" ht="14.5" x14ac:dyDescent="0.35">
      <c r="A330" s="7">
        <v>4516557242</v>
      </c>
      <c r="B330" s="7">
        <v>4333116</v>
      </c>
      <c r="C330" s="32" t="s">
        <v>50</v>
      </c>
      <c r="D330" s="9">
        <v>210</v>
      </c>
      <c r="E330" s="3">
        <v>1119</v>
      </c>
      <c r="F330" s="3">
        <f>Data[[#This Row],[Unit Price]]*Data[[#This Row],[Ordered Qty]]</f>
        <v>234990</v>
      </c>
      <c r="G330" s="5">
        <v>44574</v>
      </c>
      <c r="H330" s="4">
        <v>44574</v>
      </c>
      <c r="I330" s="10">
        <v>0</v>
      </c>
      <c r="J330" s="32" t="str">
        <f>IF(Data[[#This Row],[Chênh lệch ngày]]&lt;-2,"ADVANCE", IF(Data[[#This Row],[Chênh lệch ngày]]&lt;4, "ON TIME", IF(Data[[#This Row],[REASON OF LATE]]="SUPPLIER","LATE BY SUPPLIER", "LATE")))</f>
        <v>ON TIME</v>
      </c>
      <c r="K330" s="12"/>
      <c r="L330" s="16"/>
      <c r="M330" s="32" t="str">
        <f>TEXT(Data[[#This Row],[Ngày giao]],"yyyy")</f>
        <v>2022</v>
      </c>
      <c r="N330" s="32" t="str">
        <f>IF(MONTH(Data[[#This Row],[Ngày giao]])&lt;4,"Qtr1", IF(MONTH(Data[[#This Row],[Ngày giao]])&lt;7,"Qtr2",IF(MONTH(Data[[#This Row],[Ngày giao]])&lt;10,"Qtr3","Qtr4")))</f>
        <v>Qtr1</v>
      </c>
      <c r="O330" s="32" t="str">
        <f>TEXT(Data[[#This Row],[Ngày giao]],"MMM")</f>
        <v>Jan</v>
      </c>
    </row>
    <row r="331" spans="1:15" ht="14.5" x14ac:dyDescent="0.35">
      <c r="A331" s="7">
        <v>4516563499</v>
      </c>
      <c r="B331" s="7">
        <v>4013293</v>
      </c>
      <c r="C331" s="32" t="s">
        <v>50</v>
      </c>
      <c r="D331" s="9">
        <v>15</v>
      </c>
      <c r="E331" s="3">
        <v>755</v>
      </c>
      <c r="F331" s="3">
        <f>Data[[#This Row],[Unit Price]]*Data[[#This Row],[Ordered Qty]]</f>
        <v>11325</v>
      </c>
      <c r="G331" s="5">
        <v>44574</v>
      </c>
      <c r="H331" s="4">
        <v>44574</v>
      </c>
      <c r="I331" s="10">
        <v>0</v>
      </c>
      <c r="J331" s="32" t="str">
        <f>IF(Data[[#This Row],[Chênh lệch ngày]]&lt;-2,"ADVANCE", IF(Data[[#This Row],[Chênh lệch ngày]]&lt;4, "ON TIME", IF(Data[[#This Row],[REASON OF LATE]]="SUPPLIER","LATE BY SUPPLIER", "LATE")))</f>
        <v>ON TIME</v>
      </c>
      <c r="K331" s="12"/>
      <c r="L331" s="16"/>
      <c r="M331" s="32" t="str">
        <f>TEXT(Data[[#This Row],[Ngày giao]],"yyyy")</f>
        <v>2022</v>
      </c>
      <c r="N331" s="32" t="str">
        <f>IF(MONTH(Data[[#This Row],[Ngày giao]])&lt;4,"Qtr1", IF(MONTH(Data[[#This Row],[Ngày giao]])&lt;7,"Qtr2",IF(MONTH(Data[[#This Row],[Ngày giao]])&lt;10,"Qtr3","Qtr4")))</f>
        <v>Qtr1</v>
      </c>
      <c r="O331" s="32" t="str">
        <f>TEXT(Data[[#This Row],[Ngày giao]],"MMM")</f>
        <v>Jan</v>
      </c>
    </row>
    <row r="332" spans="1:15" ht="14.5" x14ac:dyDescent="0.35">
      <c r="A332" s="7">
        <v>4516876155</v>
      </c>
      <c r="B332" s="7">
        <v>4455906</v>
      </c>
      <c r="C332" s="32" t="s">
        <v>50</v>
      </c>
      <c r="D332" s="9">
        <v>192</v>
      </c>
      <c r="E332" s="3">
        <v>320</v>
      </c>
      <c r="F332" s="3">
        <f>Data[[#This Row],[Unit Price]]*Data[[#This Row],[Ordered Qty]]</f>
        <v>61440</v>
      </c>
      <c r="G332" s="5">
        <v>44574</v>
      </c>
      <c r="H332" s="4">
        <v>44574</v>
      </c>
      <c r="I332" s="10">
        <v>0</v>
      </c>
      <c r="J332" s="32" t="str">
        <f>IF(Data[[#This Row],[Chênh lệch ngày]]&lt;-2,"ADVANCE", IF(Data[[#This Row],[Chênh lệch ngày]]&lt;4, "ON TIME", IF(Data[[#This Row],[REASON OF LATE]]="SUPPLIER","LATE BY SUPPLIER", "LATE")))</f>
        <v>ON TIME</v>
      </c>
      <c r="K332" s="12"/>
      <c r="L332" s="16"/>
      <c r="M332" s="32" t="str">
        <f>TEXT(Data[[#This Row],[Ngày giao]],"yyyy")</f>
        <v>2022</v>
      </c>
      <c r="N332" s="32" t="str">
        <f>IF(MONTH(Data[[#This Row],[Ngày giao]])&lt;4,"Qtr1", IF(MONTH(Data[[#This Row],[Ngày giao]])&lt;7,"Qtr2",IF(MONTH(Data[[#This Row],[Ngày giao]])&lt;10,"Qtr3","Qtr4")))</f>
        <v>Qtr1</v>
      </c>
      <c r="O332" s="32" t="str">
        <f>TEXT(Data[[#This Row],[Ngày giao]],"MMM")</f>
        <v>Jan</v>
      </c>
    </row>
    <row r="333" spans="1:15" ht="14.5" x14ac:dyDescent="0.35">
      <c r="A333" s="7">
        <v>4517415776</v>
      </c>
      <c r="B333" s="7">
        <v>2778106</v>
      </c>
      <c r="C333" s="32" t="s">
        <v>50</v>
      </c>
      <c r="D333" s="9">
        <v>168</v>
      </c>
      <c r="E333" s="3">
        <v>838</v>
      </c>
      <c r="F333" s="3">
        <f>Data[[#This Row],[Unit Price]]*Data[[#This Row],[Ordered Qty]]</f>
        <v>140784</v>
      </c>
      <c r="G333" s="5">
        <v>44574</v>
      </c>
      <c r="H333" s="4">
        <v>44574</v>
      </c>
      <c r="I333" s="10">
        <v>0</v>
      </c>
      <c r="J333" s="32" t="str">
        <f>IF(Data[[#This Row],[Chênh lệch ngày]]&lt;-2,"ADVANCE", IF(Data[[#This Row],[Chênh lệch ngày]]&lt;4, "ON TIME", IF(Data[[#This Row],[REASON OF LATE]]="SUPPLIER","LATE BY SUPPLIER", "LATE")))</f>
        <v>ON TIME</v>
      </c>
      <c r="K333" s="12"/>
      <c r="L333" s="16"/>
      <c r="M333" s="32" t="str">
        <f>TEXT(Data[[#This Row],[Ngày giao]],"yyyy")</f>
        <v>2022</v>
      </c>
      <c r="N333" s="32" t="str">
        <f>IF(MONTH(Data[[#This Row],[Ngày giao]])&lt;4,"Qtr1", IF(MONTH(Data[[#This Row],[Ngày giao]])&lt;7,"Qtr2",IF(MONTH(Data[[#This Row],[Ngày giao]])&lt;10,"Qtr3","Qtr4")))</f>
        <v>Qtr1</v>
      </c>
      <c r="O333" s="32" t="str">
        <f>TEXT(Data[[#This Row],[Ngày giao]],"MMM")</f>
        <v>Jan</v>
      </c>
    </row>
    <row r="334" spans="1:15" ht="14.5" x14ac:dyDescent="0.35">
      <c r="A334" s="7">
        <v>4516876193</v>
      </c>
      <c r="B334" s="7">
        <v>4013297</v>
      </c>
      <c r="C334" s="32" t="s">
        <v>50</v>
      </c>
      <c r="D334" s="9">
        <v>60</v>
      </c>
      <c r="E334" s="3">
        <v>1001</v>
      </c>
      <c r="F334" s="3">
        <f>Data[[#This Row],[Unit Price]]*Data[[#This Row],[Ordered Qty]]</f>
        <v>60060</v>
      </c>
      <c r="G334" s="5">
        <v>44578</v>
      </c>
      <c r="H334" s="4">
        <v>44574</v>
      </c>
      <c r="I334" s="10">
        <v>4</v>
      </c>
      <c r="J334" s="32" t="str">
        <f>IF(Data[[#This Row],[Chênh lệch ngày]]&lt;-2,"ADVANCE", IF(Data[[#This Row],[Chênh lệch ngày]]&lt;4, "ON TIME", IF(Data[[#This Row],[REASON OF LATE]]="SUPPLIER","LATE BY SUPPLIER", "LATE")))</f>
        <v>LATE</v>
      </c>
      <c r="K334" s="32" t="s">
        <v>6</v>
      </c>
      <c r="L334" s="16"/>
      <c r="M334" s="32" t="str">
        <f>TEXT(Data[[#This Row],[Ngày giao]],"yyyy")</f>
        <v>2022</v>
      </c>
      <c r="N334" s="32" t="str">
        <f>IF(MONTH(Data[[#This Row],[Ngày giao]])&lt;4,"Qtr1", IF(MONTH(Data[[#This Row],[Ngày giao]])&lt;7,"Qtr2",IF(MONTH(Data[[#This Row],[Ngày giao]])&lt;10,"Qtr3","Qtr4")))</f>
        <v>Qtr1</v>
      </c>
      <c r="O334" s="32" t="str">
        <f>TEXT(Data[[#This Row],[Ngày giao]],"MMM")</f>
        <v>Jan</v>
      </c>
    </row>
    <row r="335" spans="1:15" ht="13" x14ac:dyDescent="0.3">
      <c r="A335" s="1">
        <v>4516777263</v>
      </c>
      <c r="B335" s="1">
        <v>4451121</v>
      </c>
      <c r="C335" s="32" t="s">
        <v>50</v>
      </c>
      <c r="D335" s="3">
        <v>70</v>
      </c>
      <c r="E335" s="3">
        <v>567</v>
      </c>
      <c r="F335" s="3">
        <f>Data[[#This Row],[Unit Price]]*Data[[#This Row],[Ordered Qty]]</f>
        <v>39690</v>
      </c>
      <c r="G335" s="5">
        <v>44648</v>
      </c>
      <c r="H335" s="4">
        <v>44575</v>
      </c>
      <c r="I335" s="6">
        <f>G335-H335</f>
        <v>73</v>
      </c>
      <c r="J335" s="32" t="str">
        <f>IF(Data[[#This Row],[Chênh lệch ngày]]&lt;-2,"ADVANCE", IF(Data[[#This Row],[Chênh lệch ngày]]&lt;4, "ON TIME", IF(Data[[#This Row],[REASON OF LATE]]="SUPPLIER","LATE BY SUPPLIER", "LATE")))</f>
        <v>LATE</v>
      </c>
      <c r="K335" s="32" t="s">
        <v>6</v>
      </c>
      <c r="L335" s="32"/>
      <c r="M335" s="32" t="str">
        <f>TEXT(Data[[#This Row],[Ngày giao]],"yyyy")</f>
        <v>2022</v>
      </c>
      <c r="N335" s="32" t="str">
        <f>IF(MONTH(Data[[#This Row],[Ngày giao]])&lt;4,"Qtr1", IF(MONTH(Data[[#This Row],[Ngày giao]])&lt;7,"Qtr2",IF(MONTH(Data[[#This Row],[Ngày giao]])&lt;10,"Qtr3","Qtr4")))</f>
        <v>Qtr1</v>
      </c>
      <c r="O335" s="32" t="str">
        <f>TEXT(Data[[#This Row],[Ngày giao]],"MMM")</f>
        <v>Mar</v>
      </c>
    </row>
    <row r="336" spans="1:15" ht="13" x14ac:dyDescent="0.3">
      <c r="A336" s="1">
        <v>4516661110</v>
      </c>
      <c r="B336" s="1">
        <v>2752324</v>
      </c>
      <c r="C336" s="32" t="s">
        <v>50</v>
      </c>
      <c r="D336" s="3">
        <v>12</v>
      </c>
      <c r="E336" s="3">
        <v>1454</v>
      </c>
      <c r="F336" s="3">
        <f>Data[[#This Row],[Unit Price]]*Data[[#This Row],[Ordered Qty]]</f>
        <v>17448</v>
      </c>
      <c r="G336" s="5">
        <v>44574</v>
      </c>
      <c r="H336" s="4">
        <v>44575</v>
      </c>
      <c r="I336" s="6">
        <f>G336-H336</f>
        <v>-1</v>
      </c>
      <c r="J336" s="32" t="str">
        <f>IF(Data[[#This Row],[Chênh lệch ngày]]&lt;-2,"ADVANCE", IF(Data[[#This Row],[Chênh lệch ngày]]&lt;4, "ON TIME", IF(Data[[#This Row],[REASON OF LATE]]="SUPPLIER","LATE BY SUPPLIER", "LATE")))</f>
        <v>ON TIME</v>
      </c>
      <c r="K336" s="2"/>
      <c r="L336" s="32"/>
      <c r="M336" s="32" t="str">
        <f>TEXT(Data[[#This Row],[Ngày giao]],"yyyy")</f>
        <v>2022</v>
      </c>
      <c r="N336" s="32" t="str">
        <f>IF(MONTH(Data[[#This Row],[Ngày giao]])&lt;4,"Qtr1", IF(MONTH(Data[[#This Row],[Ngày giao]])&lt;7,"Qtr2",IF(MONTH(Data[[#This Row],[Ngày giao]])&lt;10,"Qtr3","Qtr4")))</f>
        <v>Qtr1</v>
      </c>
      <c r="O336" s="32" t="str">
        <f>TEXT(Data[[#This Row],[Ngày giao]],"MMM")</f>
        <v>Jan</v>
      </c>
    </row>
    <row r="337" spans="1:15" ht="14.5" x14ac:dyDescent="0.35">
      <c r="A337" s="7">
        <v>4517405324</v>
      </c>
      <c r="B337" s="7">
        <v>2973362</v>
      </c>
      <c r="C337" s="32" t="s">
        <v>50</v>
      </c>
      <c r="D337" s="9">
        <v>15000</v>
      </c>
      <c r="E337" s="3">
        <v>1047</v>
      </c>
      <c r="F337" s="3">
        <f>Data[[#This Row],[Unit Price]]*Data[[#This Row],[Ordered Qty]]</f>
        <v>15705000</v>
      </c>
      <c r="G337" s="5">
        <v>44574</v>
      </c>
      <c r="H337" s="4">
        <v>44575</v>
      </c>
      <c r="I337" s="10">
        <v>-1</v>
      </c>
      <c r="J337" s="32" t="str">
        <f>IF(Data[[#This Row],[Chênh lệch ngày]]&lt;-2,"ADVANCE", IF(Data[[#This Row],[Chênh lệch ngày]]&lt;4, "ON TIME", IF(Data[[#This Row],[REASON OF LATE]]="SUPPLIER","LATE BY SUPPLIER", "LATE")))</f>
        <v>ON TIME</v>
      </c>
      <c r="K337" s="12"/>
      <c r="L337" s="16"/>
      <c r="M337" s="32" t="str">
        <f>TEXT(Data[[#This Row],[Ngày giao]],"yyyy")</f>
        <v>2022</v>
      </c>
      <c r="N337" s="32" t="str">
        <f>IF(MONTH(Data[[#This Row],[Ngày giao]])&lt;4,"Qtr1", IF(MONTH(Data[[#This Row],[Ngày giao]])&lt;7,"Qtr2",IF(MONTH(Data[[#This Row],[Ngày giao]])&lt;10,"Qtr3","Qtr4")))</f>
        <v>Qtr1</v>
      </c>
      <c r="O337" s="32" t="str">
        <f>TEXT(Data[[#This Row],[Ngày giao]],"MMM")</f>
        <v>Jan</v>
      </c>
    </row>
    <row r="338" spans="1:15" ht="13" x14ac:dyDescent="0.3">
      <c r="A338" s="1">
        <v>4517013306</v>
      </c>
      <c r="B338" s="1">
        <v>2899631</v>
      </c>
      <c r="C338" s="2" t="s">
        <v>69</v>
      </c>
      <c r="D338" s="3">
        <v>640</v>
      </c>
      <c r="E338" s="3">
        <v>674</v>
      </c>
      <c r="F338" s="3">
        <f>Data[[#This Row],[Unit Price]]*Data[[#This Row],[Ordered Qty]]</f>
        <v>431360</v>
      </c>
      <c r="G338" s="5">
        <v>44578</v>
      </c>
      <c r="H338" s="4">
        <v>44578</v>
      </c>
      <c r="I338" s="6">
        <f t="shared" ref="I338:I409" si="7">G338-H338</f>
        <v>0</v>
      </c>
      <c r="J338" s="32" t="str">
        <f>IF(Data[[#This Row],[Chênh lệch ngày]]&lt;-2,"ADVANCE", IF(Data[[#This Row],[Chênh lệch ngày]]&lt;4, "ON TIME", IF(Data[[#This Row],[REASON OF LATE]]="SUPPLIER","LATE BY SUPPLIER", "LATE")))</f>
        <v>ON TIME</v>
      </c>
      <c r="K338" s="2"/>
      <c r="L338" s="32"/>
      <c r="M338" s="32" t="str">
        <f>TEXT(Data[[#This Row],[Ngày giao]],"yyyy")</f>
        <v>2022</v>
      </c>
      <c r="N338" s="32" t="str">
        <f>IF(MONTH(Data[[#This Row],[Ngày giao]])&lt;4,"Qtr1", IF(MONTH(Data[[#This Row],[Ngày giao]])&lt;7,"Qtr2",IF(MONTH(Data[[#This Row],[Ngày giao]])&lt;10,"Qtr3","Qtr4")))</f>
        <v>Qtr1</v>
      </c>
      <c r="O338" s="32" t="str">
        <f>TEXT(Data[[#This Row],[Ngày giao]],"MMM")</f>
        <v>Jan</v>
      </c>
    </row>
    <row r="339" spans="1:15" ht="13" x14ac:dyDescent="0.3">
      <c r="A339" s="1">
        <v>4517030008</v>
      </c>
      <c r="B339" s="1">
        <v>2899475</v>
      </c>
      <c r="C339" s="2" t="s">
        <v>69</v>
      </c>
      <c r="D339" s="3">
        <v>200</v>
      </c>
      <c r="E339" s="3">
        <v>548</v>
      </c>
      <c r="F339" s="3">
        <f>Data[[#This Row],[Unit Price]]*Data[[#This Row],[Ordered Qty]]</f>
        <v>109600</v>
      </c>
      <c r="G339" s="5">
        <v>44578</v>
      </c>
      <c r="H339" s="4">
        <v>44578</v>
      </c>
      <c r="I339" s="6">
        <f t="shared" si="7"/>
        <v>0</v>
      </c>
      <c r="J339" s="32" t="str">
        <f>IF(Data[[#This Row],[Chênh lệch ngày]]&lt;-2,"ADVANCE", IF(Data[[#This Row],[Chênh lệch ngày]]&lt;4, "ON TIME", IF(Data[[#This Row],[REASON OF LATE]]="SUPPLIER","LATE BY SUPPLIER", "LATE")))</f>
        <v>ON TIME</v>
      </c>
      <c r="K339" s="2"/>
      <c r="L339" s="32"/>
      <c r="M339" s="32" t="str">
        <f>TEXT(Data[[#This Row],[Ngày giao]],"yyyy")</f>
        <v>2022</v>
      </c>
      <c r="N339" s="32" t="str">
        <f>IF(MONTH(Data[[#This Row],[Ngày giao]])&lt;4,"Qtr1", IF(MONTH(Data[[#This Row],[Ngày giao]])&lt;7,"Qtr2",IF(MONTH(Data[[#This Row],[Ngày giao]])&lt;10,"Qtr3","Qtr4")))</f>
        <v>Qtr1</v>
      </c>
      <c r="O339" s="32" t="str">
        <f>TEXT(Data[[#This Row],[Ngày giao]],"MMM")</f>
        <v>Jan</v>
      </c>
    </row>
    <row r="340" spans="1:15" ht="13" x14ac:dyDescent="0.3">
      <c r="A340" s="1">
        <v>4517032902</v>
      </c>
      <c r="B340" s="1">
        <v>2899632</v>
      </c>
      <c r="C340" s="2" t="s">
        <v>69</v>
      </c>
      <c r="D340" s="3">
        <v>320</v>
      </c>
      <c r="E340" s="3">
        <v>525</v>
      </c>
      <c r="F340" s="3">
        <f>Data[[#This Row],[Unit Price]]*Data[[#This Row],[Ordered Qty]]</f>
        <v>168000</v>
      </c>
      <c r="G340" s="5">
        <v>44578</v>
      </c>
      <c r="H340" s="4">
        <v>44578</v>
      </c>
      <c r="I340" s="6">
        <f t="shared" si="7"/>
        <v>0</v>
      </c>
      <c r="J340" s="32" t="str">
        <f>IF(Data[[#This Row],[Chênh lệch ngày]]&lt;-2,"ADVANCE", IF(Data[[#This Row],[Chênh lệch ngày]]&lt;4, "ON TIME", IF(Data[[#This Row],[REASON OF LATE]]="SUPPLIER","LATE BY SUPPLIER", "LATE")))</f>
        <v>ON TIME</v>
      </c>
      <c r="K340" s="2"/>
      <c r="L340" s="32"/>
      <c r="M340" s="32" t="str">
        <f>TEXT(Data[[#This Row],[Ngày giao]],"yyyy")</f>
        <v>2022</v>
      </c>
      <c r="N340" s="32" t="str">
        <f>IF(MONTH(Data[[#This Row],[Ngày giao]])&lt;4,"Qtr1", IF(MONTH(Data[[#This Row],[Ngày giao]])&lt;7,"Qtr2",IF(MONTH(Data[[#This Row],[Ngày giao]])&lt;10,"Qtr3","Qtr4")))</f>
        <v>Qtr1</v>
      </c>
      <c r="O340" s="32" t="str">
        <f>TEXT(Data[[#This Row],[Ngày giao]],"MMM")</f>
        <v>Jan</v>
      </c>
    </row>
    <row r="341" spans="1:15" ht="13" x14ac:dyDescent="0.3">
      <c r="A341" s="1">
        <v>4517036533</v>
      </c>
      <c r="B341" s="1">
        <v>2899634</v>
      </c>
      <c r="C341" s="2" t="s">
        <v>69</v>
      </c>
      <c r="D341" s="3">
        <v>320</v>
      </c>
      <c r="E341" s="3">
        <v>1109</v>
      </c>
      <c r="F341" s="3">
        <f>Data[[#This Row],[Unit Price]]*Data[[#This Row],[Ordered Qty]]</f>
        <v>354880</v>
      </c>
      <c r="G341" s="5">
        <v>44578</v>
      </c>
      <c r="H341" s="4">
        <v>44578</v>
      </c>
      <c r="I341" s="6">
        <f t="shared" si="7"/>
        <v>0</v>
      </c>
      <c r="J341" s="32" t="str">
        <f>IF(Data[[#This Row],[Chênh lệch ngày]]&lt;-2,"ADVANCE", IF(Data[[#This Row],[Chênh lệch ngày]]&lt;4, "ON TIME", IF(Data[[#This Row],[REASON OF LATE]]="SUPPLIER","LATE BY SUPPLIER", "LATE")))</f>
        <v>ON TIME</v>
      </c>
      <c r="K341" s="2"/>
      <c r="L341" s="32"/>
      <c r="M341" s="32" t="str">
        <f>TEXT(Data[[#This Row],[Ngày giao]],"yyyy")</f>
        <v>2022</v>
      </c>
      <c r="N341" s="32" t="str">
        <f>IF(MONTH(Data[[#This Row],[Ngày giao]])&lt;4,"Qtr1", IF(MONTH(Data[[#This Row],[Ngày giao]])&lt;7,"Qtr2",IF(MONTH(Data[[#This Row],[Ngày giao]])&lt;10,"Qtr3","Qtr4")))</f>
        <v>Qtr1</v>
      </c>
      <c r="O341" s="32" t="str">
        <f>TEXT(Data[[#This Row],[Ngày giao]],"MMM")</f>
        <v>Jan</v>
      </c>
    </row>
    <row r="342" spans="1:15" ht="13" x14ac:dyDescent="0.3">
      <c r="A342" s="1">
        <v>4517038555</v>
      </c>
      <c r="B342" s="1">
        <v>4451134</v>
      </c>
      <c r="C342" s="2" t="s">
        <v>69</v>
      </c>
      <c r="D342" s="3">
        <v>24</v>
      </c>
      <c r="E342" s="3">
        <v>1056</v>
      </c>
      <c r="F342" s="3">
        <f>Data[[#This Row],[Unit Price]]*Data[[#This Row],[Ordered Qty]]</f>
        <v>25344</v>
      </c>
      <c r="G342" s="5">
        <v>44578</v>
      </c>
      <c r="H342" s="4">
        <v>44578</v>
      </c>
      <c r="I342" s="6">
        <f t="shared" si="7"/>
        <v>0</v>
      </c>
      <c r="J342" s="32" t="str">
        <f>IF(Data[[#This Row],[Chênh lệch ngày]]&lt;-2,"ADVANCE", IF(Data[[#This Row],[Chênh lệch ngày]]&lt;4, "ON TIME", IF(Data[[#This Row],[REASON OF LATE]]="SUPPLIER","LATE BY SUPPLIER", "LATE")))</f>
        <v>ON TIME</v>
      </c>
      <c r="K342" s="2"/>
      <c r="L342" s="32"/>
      <c r="M342" s="32" t="str">
        <f>TEXT(Data[[#This Row],[Ngày giao]],"yyyy")</f>
        <v>2022</v>
      </c>
      <c r="N342" s="32" t="str">
        <f>IF(MONTH(Data[[#This Row],[Ngày giao]])&lt;4,"Qtr1", IF(MONTH(Data[[#This Row],[Ngày giao]])&lt;7,"Qtr2",IF(MONTH(Data[[#This Row],[Ngày giao]])&lt;10,"Qtr3","Qtr4")))</f>
        <v>Qtr1</v>
      </c>
      <c r="O342" s="32" t="str">
        <f>TEXT(Data[[#This Row],[Ngày giao]],"MMM")</f>
        <v>Jan</v>
      </c>
    </row>
    <row r="343" spans="1:15" ht="13" x14ac:dyDescent="0.3">
      <c r="A343" s="1">
        <v>4517411052</v>
      </c>
      <c r="B343" s="1">
        <v>2899632</v>
      </c>
      <c r="C343" s="2" t="s">
        <v>69</v>
      </c>
      <c r="D343" s="3">
        <v>800</v>
      </c>
      <c r="E343" s="3">
        <v>844</v>
      </c>
      <c r="F343" s="3">
        <f>Data[[#This Row],[Unit Price]]*Data[[#This Row],[Ordered Qty]]</f>
        <v>675200</v>
      </c>
      <c r="G343" s="5">
        <v>44578</v>
      </c>
      <c r="H343" s="4">
        <v>44578</v>
      </c>
      <c r="I343" s="6">
        <f t="shared" si="7"/>
        <v>0</v>
      </c>
      <c r="J343" s="32" t="str">
        <f>IF(Data[[#This Row],[Chênh lệch ngày]]&lt;-2,"ADVANCE", IF(Data[[#This Row],[Chênh lệch ngày]]&lt;4, "ON TIME", IF(Data[[#This Row],[REASON OF LATE]]="SUPPLIER","LATE BY SUPPLIER", "LATE")))</f>
        <v>ON TIME</v>
      </c>
      <c r="K343" s="2"/>
      <c r="L343" s="32"/>
      <c r="M343" s="32" t="str">
        <f>TEXT(Data[[#This Row],[Ngày giao]],"yyyy")</f>
        <v>2022</v>
      </c>
      <c r="N343" s="32" t="str">
        <f>IF(MONTH(Data[[#This Row],[Ngày giao]])&lt;4,"Qtr1", IF(MONTH(Data[[#This Row],[Ngày giao]])&lt;7,"Qtr2",IF(MONTH(Data[[#This Row],[Ngày giao]])&lt;10,"Qtr3","Qtr4")))</f>
        <v>Qtr1</v>
      </c>
      <c r="O343" s="32" t="str">
        <f>TEXT(Data[[#This Row],[Ngày giao]],"MMM")</f>
        <v>Jan</v>
      </c>
    </row>
    <row r="344" spans="1:15" ht="13" x14ac:dyDescent="0.3">
      <c r="A344" s="1">
        <v>4517436269</v>
      </c>
      <c r="B344" s="1">
        <v>2899631</v>
      </c>
      <c r="C344" s="2" t="s">
        <v>69</v>
      </c>
      <c r="D344" s="3">
        <v>320</v>
      </c>
      <c r="E344" s="3">
        <v>731</v>
      </c>
      <c r="F344" s="3">
        <f>Data[[#This Row],[Unit Price]]*Data[[#This Row],[Ordered Qty]]</f>
        <v>233920</v>
      </c>
      <c r="G344" s="5">
        <v>44578</v>
      </c>
      <c r="H344" s="4">
        <v>44578</v>
      </c>
      <c r="I344" s="6">
        <f t="shared" si="7"/>
        <v>0</v>
      </c>
      <c r="J344" s="32" t="str">
        <f>IF(Data[[#This Row],[Chênh lệch ngày]]&lt;-2,"ADVANCE", IF(Data[[#This Row],[Chênh lệch ngày]]&lt;4, "ON TIME", IF(Data[[#This Row],[REASON OF LATE]]="SUPPLIER","LATE BY SUPPLIER", "LATE")))</f>
        <v>ON TIME</v>
      </c>
      <c r="K344" s="2"/>
      <c r="L344" s="32"/>
      <c r="M344" s="32" t="str">
        <f>TEXT(Data[[#This Row],[Ngày giao]],"yyyy")</f>
        <v>2022</v>
      </c>
      <c r="N344" s="32" t="str">
        <f>IF(MONTH(Data[[#This Row],[Ngày giao]])&lt;4,"Qtr1", IF(MONTH(Data[[#This Row],[Ngày giao]])&lt;7,"Qtr2",IF(MONTH(Data[[#This Row],[Ngày giao]])&lt;10,"Qtr3","Qtr4")))</f>
        <v>Qtr1</v>
      </c>
      <c r="O344" s="32" t="str">
        <f>TEXT(Data[[#This Row],[Ngày giao]],"MMM")</f>
        <v>Jan</v>
      </c>
    </row>
    <row r="345" spans="1:15" ht="13" x14ac:dyDescent="0.3">
      <c r="A345" s="1">
        <v>4517439403</v>
      </c>
      <c r="B345" s="1">
        <v>2989761</v>
      </c>
      <c r="C345" s="2" t="s">
        <v>69</v>
      </c>
      <c r="D345" s="3">
        <v>1280</v>
      </c>
      <c r="E345" s="3">
        <v>626</v>
      </c>
      <c r="F345" s="3">
        <f>Data[[#This Row],[Unit Price]]*Data[[#This Row],[Ordered Qty]]</f>
        <v>801280</v>
      </c>
      <c r="G345" s="5">
        <v>44578</v>
      </c>
      <c r="H345" s="4">
        <v>44578</v>
      </c>
      <c r="I345" s="6">
        <f t="shared" si="7"/>
        <v>0</v>
      </c>
      <c r="J345" s="32" t="str">
        <f>IF(Data[[#This Row],[Chênh lệch ngày]]&lt;-2,"ADVANCE", IF(Data[[#This Row],[Chênh lệch ngày]]&lt;4, "ON TIME", IF(Data[[#This Row],[REASON OF LATE]]="SUPPLIER","LATE BY SUPPLIER", "LATE")))</f>
        <v>ON TIME</v>
      </c>
      <c r="K345" s="2"/>
      <c r="L345" s="32"/>
      <c r="M345" s="32" t="str">
        <f>TEXT(Data[[#This Row],[Ngày giao]],"yyyy")</f>
        <v>2022</v>
      </c>
      <c r="N345" s="32" t="str">
        <f>IF(MONTH(Data[[#This Row],[Ngày giao]])&lt;4,"Qtr1", IF(MONTH(Data[[#This Row],[Ngày giao]])&lt;7,"Qtr2",IF(MONTH(Data[[#This Row],[Ngày giao]])&lt;10,"Qtr3","Qtr4")))</f>
        <v>Qtr1</v>
      </c>
      <c r="O345" s="32" t="str">
        <f>TEXT(Data[[#This Row],[Ngày giao]],"MMM")</f>
        <v>Jan</v>
      </c>
    </row>
    <row r="346" spans="1:15" ht="13" x14ac:dyDescent="0.3">
      <c r="A346" s="1">
        <v>4516873054</v>
      </c>
      <c r="B346" s="1">
        <v>2899944</v>
      </c>
      <c r="C346" s="32" t="s">
        <v>50</v>
      </c>
      <c r="D346" s="3">
        <v>1344</v>
      </c>
      <c r="E346" s="3">
        <v>1491</v>
      </c>
      <c r="F346" s="3">
        <f>Data[[#This Row],[Unit Price]]*Data[[#This Row],[Ordered Qty]]</f>
        <v>2003904</v>
      </c>
      <c r="G346" s="5">
        <v>44578</v>
      </c>
      <c r="H346" s="4">
        <v>44578</v>
      </c>
      <c r="I346" s="6">
        <f t="shared" si="7"/>
        <v>0</v>
      </c>
      <c r="J346" s="32" t="str">
        <f>IF(Data[[#This Row],[Chênh lệch ngày]]&lt;-2,"ADVANCE", IF(Data[[#This Row],[Chênh lệch ngày]]&lt;4, "ON TIME", IF(Data[[#This Row],[REASON OF LATE]]="SUPPLIER","LATE BY SUPPLIER", "LATE")))</f>
        <v>ON TIME</v>
      </c>
      <c r="K346" s="2"/>
      <c r="L346" s="32"/>
      <c r="M346" s="32" t="str">
        <f>TEXT(Data[[#This Row],[Ngày giao]],"yyyy")</f>
        <v>2022</v>
      </c>
      <c r="N346" s="32" t="str">
        <f>IF(MONTH(Data[[#This Row],[Ngày giao]])&lt;4,"Qtr1", IF(MONTH(Data[[#This Row],[Ngày giao]])&lt;7,"Qtr2",IF(MONTH(Data[[#This Row],[Ngày giao]])&lt;10,"Qtr3","Qtr4")))</f>
        <v>Qtr1</v>
      </c>
      <c r="O346" s="32" t="str">
        <f>TEXT(Data[[#This Row],[Ngày giao]],"MMM")</f>
        <v>Jan</v>
      </c>
    </row>
    <row r="347" spans="1:15" ht="13" x14ac:dyDescent="0.3">
      <c r="A347" s="1">
        <v>4516876017</v>
      </c>
      <c r="B347" s="1">
        <v>2903183</v>
      </c>
      <c r="C347" s="32" t="s">
        <v>50</v>
      </c>
      <c r="D347" s="3">
        <v>680</v>
      </c>
      <c r="E347" s="3">
        <v>1468</v>
      </c>
      <c r="F347" s="3">
        <f>Data[[#This Row],[Unit Price]]*Data[[#This Row],[Ordered Qty]]</f>
        <v>998240</v>
      </c>
      <c r="G347" s="5">
        <v>44578</v>
      </c>
      <c r="H347" s="4">
        <v>44578</v>
      </c>
      <c r="I347" s="6">
        <f t="shared" si="7"/>
        <v>0</v>
      </c>
      <c r="J347" s="32" t="str">
        <f>IF(Data[[#This Row],[Chênh lệch ngày]]&lt;-2,"ADVANCE", IF(Data[[#This Row],[Chênh lệch ngày]]&lt;4, "ON TIME", IF(Data[[#This Row],[REASON OF LATE]]="SUPPLIER","LATE BY SUPPLIER", "LATE")))</f>
        <v>ON TIME</v>
      </c>
      <c r="K347" s="2"/>
      <c r="L347" s="32"/>
      <c r="M347" s="32" t="str">
        <f>TEXT(Data[[#This Row],[Ngày giao]],"yyyy")</f>
        <v>2022</v>
      </c>
      <c r="N347" s="32" t="str">
        <f>IF(MONTH(Data[[#This Row],[Ngày giao]])&lt;4,"Qtr1", IF(MONTH(Data[[#This Row],[Ngày giao]])&lt;7,"Qtr2",IF(MONTH(Data[[#This Row],[Ngày giao]])&lt;10,"Qtr3","Qtr4")))</f>
        <v>Qtr1</v>
      </c>
      <c r="O347" s="32" t="str">
        <f>TEXT(Data[[#This Row],[Ngày giao]],"MMM")</f>
        <v>Jan</v>
      </c>
    </row>
    <row r="348" spans="1:15" ht="13" x14ac:dyDescent="0.3">
      <c r="A348" s="1">
        <v>4516876172</v>
      </c>
      <c r="B348" s="1">
        <v>2903183</v>
      </c>
      <c r="C348" s="32" t="s">
        <v>50</v>
      </c>
      <c r="D348" s="3">
        <v>140</v>
      </c>
      <c r="E348" s="3">
        <v>695</v>
      </c>
      <c r="F348" s="3">
        <f>Data[[#This Row],[Unit Price]]*Data[[#This Row],[Ordered Qty]]</f>
        <v>97300</v>
      </c>
      <c r="G348" s="5">
        <v>44578</v>
      </c>
      <c r="H348" s="4">
        <v>44578</v>
      </c>
      <c r="I348" s="6">
        <f t="shared" si="7"/>
        <v>0</v>
      </c>
      <c r="J348" s="32" t="str">
        <f>IF(Data[[#This Row],[Chênh lệch ngày]]&lt;-2,"ADVANCE", IF(Data[[#This Row],[Chênh lệch ngày]]&lt;4, "ON TIME", IF(Data[[#This Row],[REASON OF LATE]]="SUPPLIER","LATE BY SUPPLIER", "LATE")))</f>
        <v>ON TIME</v>
      </c>
      <c r="K348" s="2"/>
      <c r="L348" s="32"/>
      <c r="M348" s="32" t="str">
        <f>TEXT(Data[[#This Row],[Ngày giao]],"yyyy")</f>
        <v>2022</v>
      </c>
      <c r="N348" s="32" t="str">
        <f>IF(MONTH(Data[[#This Row],[Ngày giao]])&lt;4,"Qtr1", IF(MONTH(Data[[#This Row],[Ngày giao]])&lt;7,"Qtr2",IF(MONTH(Data[[#This Row],[Ngày giao]])&lt;10,"Qtr3","Qtr4")))</f>
        <v>Qtr1</v>
      </c>
      <c r="O348" s="32" t="str">
        <f>TEXT(Data[[#This Row],[Ngày giao]],"MMM")</f>
        <v>Jan</v>
      </c>
    </row>
    <row r="349" spans="1:15" ht="13" x14ac:dyDescent="0.3">
      <c r="A349" s="1">
        <v>4516876210</v>
      </c>
      <c r="B349" s="1">
        <v>2899944</v>
      </c>
      <c r="C349" s="32" t="s">
        <v>50</v>
      </c>
      <c r="D349" s="3">
        <v>288</v>
      </c>
      <c r="E349" s="3">
        <v>843</v>
      </c>
      <c r="F349" s="3">
        <f>Data[[#This Row],[Unit Price]]*Data[[#This Row],[Ordered Qty]]</f>
        <v>242784</v>
      </c>
      <c r="G349" s="5">
        <v>44578</v>
      </c>
      <c r="H349" s="4">
        <v>44578</v>
      </c>
      <c r="I349" s="6">
        <f t="shared" si="7"/>
        <v>0</v>
      </c>
      <c r="J349" s="32" t="str">
        <f>IF(Data[[#This Row],[Chênh lệch ngày]]&lt;-2,"ADVANCE", IF(Data[[#This Row],[Chênh lệch ngày]]&lt;4, "ON TIME", IF(Data[[#This Row],[REASON OF LATE]]="SUPPLIER","LATE BY SUPPLIER", "LATE")))</f>
        <v>ON TIME</v>
      </c>
      <c r="K349" s="2"/>
      <c r="L349" s="32"/>
      <c r="M349" s="32" t="str">
        <f>TEXT(Data[[#This Row],[Ngày giao]],"yyyy")</f>
        <v>2022</v>
      </c>
      <c r="N349" s="32" t="str">
        <f>IF(MONTH(Data[[#This Row],[Ngày giao]])&lt;4,"Qtr1", IF(MONTH(Data[[#This Row],[Ngày giao]])&lt;7,"Qtr2",IF(MONTH(Data[[#This Row],[Ngày giao]])&lt;10,"Qtr3","Qtr4")))</f>
        <v>Qtr1</v>
      </c>
      <c r="O349" s="32" t="str">
        <f>TEXT(Data[[#This Row],[Ngày giao]],"MMM")</f>
        <v>Jan</v>
      </c>
    </row>
    <row r="350" spans="1:15" ht="13" x14ac:dyDescent="0.3">
      <c r="A350" s="1">
        <v>4516483033</v>
      </c>
      <c r="B350" s="1">
        <v>2899475</v>
      </c>
      <c r="C350" s="32" t="s">
        <v>50</v>
      </c>
      <c r="D350" s="3">
        <v>500</v>
      </c>
      <c r="E350" s="3">
        <v>318</v>
      </c>
      <c r="F350" s="3">
        <f>Data[[#This Row],[Unit Price]]*Data[[#This Row],[Ordered Qty]]</f>
        <v>159000</v>
      </c>
      <c r="G350" s="5">
        <v>44578</v>
      </c>
      <c r="H350" s="4">
        <v>44578</v>
      </c>
      <c r="I350" s="6">
        <f t="shared" si="7"/>
        <v>0</v>
      </c>
      <c r="J350" s="32" t="str">
        <f>IF(Data[[#This Row],[Chênh lệch ngày]]&lt;-2,"ADVANCE", IF(Data[[#This Row],[Chênh lệch ngày]]&lt;4, "ON TIME", IF(Data[[#This Row],[REASON OF LATE]]="SUPPLIER","LATE BY SUPPLIER", "LATE")))</f>
        <v>ON TIME</v>
      </c>
      <c r="K350" s="2"/>
      <c r="L350" s="32"/>
      <c r="M350" s="32" t="str">
        <f>TEXT(Data[[#This Row],[Ngày giao]],"yyyy")</f>
        <v>2022</v>
      </c>
      <c r="N350" s="32" t="str">
        <f>IF(MONTH(Data[[#This Row],[Ngày giao]])&lt;4,"Qtr1", IF(MONTH(Data[[#This Row],[Ngày giao]])&lt;7,"Qtr2",IF(MONTH(Data[[#This Row],[Ngày giao]])&lt;10,"Qtr3","Qtr4")))</f>
        <v>Qtr1</v>
      </c>
      <c r="O350" s="32" t="str">
        <f>TEXT(Data[[#This Row],[Ngày giao]],"MMM")</f>
        <v>Jan</v>
      </c>
    </row>
    <row r="351" spans="1:15" ht="13" x14ac:dyDescent="0.3">
      <c r="A351" s="1">
        <v>4516514245</v>
      </c>
      <c r="B351" s="1">
        <v>2899632</v>
      </c>
      <c r="C351" s="32" t="s">
        <v>50</v>
      </c>
      <c r="D351" s="3">
        <v>480</v>
      </c>
      <c r="E351" s="3">
        <v>564</v>
      </c>
      <c r="F351" s="3">
        <f>Data[[#This Row],[Unit Price]]*Data[[#This Row],[Ordered Qty]]</f>
        <v>270720</v>
      </c>
      <c r="G351" s="5">
        <v>44578</v>
      </c>
      <c r="H351" s="4">
        <v>44578</v>
      </c>
      <c r="I351" s="6">
        <f t="shared" si="7"/>
        <v>0</v>
      </c>
      <c r="J351" s="32" t="str">
        <f>IF(Data[[#This Row],[Chênh lệch ngày]]&lt;-2,"ADVANCE", IF(Data[[#This Row],[Chênh lệch ngày]]&lt;4, "ON TIME", IF(Data[[#This Row],[REASON OF LATE]]="SUPPLIER","LATE BY SUPPLIER", "LATE")))</f>
        <v>ON TIME</v>
      </c>
      <c r="K351" s="2"/>
      <c r="L351" s="32"/>
      <c r="M351" s="32" t="str">
        <f>TEXT(Data[[#This Row],[Ngày giao]],"yyyy")</f>
        <v>2022</v>
      </c>
      <c r="N351" s="32" t="str">
        <f>IF(MONTH(Data[[#This Row],[Ngày giao]])&lt;4,"Qtr1", IF(MONTH(Data[[#This Row],[Ngày giao]])&lt;7,"Qtr2",IF(MONTH(Data[[#This Row],[Ngày giao]])&lt;10,"Qtr3","Qtr4")))</f>
        <v>Qtr1</v>
      </c>
      <c r="O351" s="32" t="str">
        <f>TEXT(Data[[#This Row],[Ngày giao]],"MMM")</f>
        <v>Jan</v>
      </c>
    </row>
    <row r="352" spans="1:15" ht="13" x14ac:dyDescent="0.3">
      <c r="A352" s="1">
        <v>4516794069</v>
      </c>
      <c r="B352" s="1">
        <v>2899475</v>
      </c>
      <c r="C352" s="32" t="s">
        <v>50</v>
      </c>
      <c r="D352" s="3">
        <v>300</v>
      </c>
      <c r="E352" s="3">
        <v>405</v>
      </c>
      <c r="F352" s="3">
        <f>Data[[#This Row],[Unit Price]]*Data[[#This Row],[Ordered Qty]]</f>
        <v>121500</v>
      </c>
      <c r="G352" s="5">
        <v>44578</v>
      </c>
      <c r="H352" s="4">
        <v>44578</v>
      </c>
      <c r="I352" s="6">
        <f t="shared" si="7"/>
        <v>0</v>
      </c>
      <c r="J352" s="32" t="str">
        <f>IF(Data[[#This Row],[Chênh lệch ngày]]&lt;-2,"ADVANCE", IF(Data[[#This Row],[Chênh lệch ngày]]&lt;4, "ON TIME", IF(Data[[#This Row],[REASON OF LATE]]="SUPPLIER","LATE BY SUPPLIER", "LATE")))</f>
        <v>ON TIME</v>
      </c>
      <c r="K352" s="2"/>
      <c r="L352" s="32"/>
      <c r="M352" s="32" t="str">
        <f>TEXT(Data[[#This Row],[Ngày giao]],"yyyy")</f>
        <v>2022</v>
      </c>
      <c r="N352" s="32" t="str">
        <f>IF(MONTH(Data[[#This Row],[Ngày giao]])&lt;4,"Qtr1", IF(MONTH(Data[[#This Row],[Ngày giao]])&lt;7,"Qtr2",IF(MONTH(Data[[#This Row],[Ngày giao]])&lt;10,"Qtr3","Qtr4")))</f>
        <v>Qtr1</v>
      </c>
      <c r="O352" s="32" t="str">
        <f>TEXT(Data[[#This Row],[Ngày giao]],"MMM")</f>
        <v>Jan</v>
      </c>
    </row>
    <row r="353" spans="1:15" ht="13" x14ac:dyDescent="0.3">
      <c r="A353" s="1">
        <v>4516838990</v>
      </c>
      <c r="B353" s="1">
        <v>2989761</v>
      </c>
      <c r="C353" s="32" t="s">
        <v>50</v>
      </c>
      <c r="D353" s="3">
        <v>320</v>
      </c>
      <c r="E353" s="3">
        <v>1470</v>
      </c>
      <c r="F353" s="3">
        <f>Data[[#This Row],[Unit Price]]*Data[[#This Row],[Ordered Qty]]</f>
        <v>470400</v>
      </c>
      <c r="G353" s="5">
        <v>44578</v>
      </c>
      <c r="H353" s="4">
        <v>44578</v>
      </c>
      <c r="I353" s="6">
        <f t="shared" si="7"/>
        <v>0</v>
      </c>
      <c r="J353" s="32" t="str">
        <f>IF(Data[[#This Row],[Chênh lệch ngày]]&lt;-2,"ADVANCE", IF(Data[[#This Row],[Chênh lệch ngày]]&lt;4, "ON TIME", IF(Data[[#This Row],[REASON OF LATE]]="SUPPLIER","LATE BY SUPPLIER", "LATE")))</f>
        <v>ON TIME</v>
      </c>
      <c r="K353" s="2"/>
      <c r="L353" s="32"/>
      <c r="M353" s="32" t="str">
        <f>TEXT(Data[[#This Row],[Ngày giao]],"yyyy")</f>
        <v>2022</v>
      </c>
      <c r="N353" s="32" t="str">
        <f>IF(MONTH(Data[[#This Row],[Ngày giao]])&lt;4,"Qtr1", IF(MONTH(Data[[#This Row],[Ngày giao]])&lt;7,"Qtr2",IF(MONTH(Data[[#This Row],[Ngày giao]])&lt;10,"Qtr3","Qtr4")))</f>
        <v>Qtr1</v>
      </c>
      <c r="O353" s="32" t="str">
        <f>TEXT(Data[[#This Row],[Ngày giao]],"MMM")</f>
        <v>Jan</v>
      </c>
    </row>
    <row r="354" spans="1:15" ht="13" x14ac:dyDescent="0.3">
      <c r="A354" s="1">
        <v>4516869787</v>
      </c>
      <c r="B354" s="1">
        <v>2899478</v>
      </c>
      <c r="C354" s="32" t="s">
        <v>50</v>
      </c>
      <c r="D354" s="3">
        <v>300</v>
      </c>
      <c r="E354" s="3">
        <v>815</v>
      </c>
      <c r="F354" s="3">
        <f>Data[[#This Row],[Unit Price]]*Data[[#This Row],[Ordered Qty]]</f>
        <v>244500</v>
      </c>
      <c r="G354" s="5">
        <v>44578</v>
      </c>
      <c r="H354" s="4">
        <v>44578</v>
      </c>
      <c r="I354" s="6">
        <f t="shared" si="7"/>
        <v>0</v>
      </c>
      <c r="J354" s="32" t="str">
        <f>IF(Data[[#This Row],[Chênh lệch ngày]]&lt;-2,"ADVANCE", IF(Data[[#This Row],[Chênh lệch ngày]]&lt;4, "ON TIME", IF(Data[[#This Row],[REASON OF LATE]]="SUPPLIER","LATE BY SUPPLIER", "LATE")))</f>
        <v>ON TIME</v>
      </c>
      <c r="K354" s="2"/>
      <c r="L354" s="32"/>
      <c r="M354" s="32" t="str">
        <f>TEXT(Data[[#This Row],[Ngày giao]],"yyyy")</f>
        <v>2022</v>
      </c>
      <c r="N354" s="32" t="str">
        <f>IF(MONTH(Data[[#This Row],[Ngày giao]])&lt;4,"Qtr1", IF(MONTH(Data[[#This Row],[Ngày giao]])&lt;7,"Qtr2",IF(MONTH(Data[[#This Row],[Ngày giao]])&lt;10,"Qtr3","Qtr4")))</f>
        <v>Qtr1</v>
      </c>
      <c r="O354" s="32" t="str">
        <f>TEXT(Data[[#This Row],[Ngày giao]],"MMM")</f>
        <v>Jan</v>
      </c>
    </row>
    <row r="355" spans="1:15" ht="13" x14ac:dyDescent="0.3">
      <c r="A355" s="1">
        <v>4516870671</v>
      </c>
      <c r="B355" s="1">
        <v>2903183</v>
      </c>
      <c r="C355" s="32" t="s">
        <v>50</v>
      </c>
      <c r="D355" s="3">
        <v>20</v>
      </c>
      <c r="E355" s="3">
        <v>313</v>
      </c>
      <c r="F355" s="3">
        <f>Data[[#This Row],[Unit Price]]*Data[[#This Row],[Ordered Qty]]</f>
        <v>6260</v>
      </c>
      <c r="G355" s="5">
        <v>44578</v>
      </c>
      <c r="H355" s="4">
        <v>44578</v>
      </c>
      <c r="I355" s="6">
        <f t="shared" si="7"/>
        <v>0</v>
      </c>
      <c r="J355" s="32" t="str">
        <f>IF(Data[[#This Row],[Chênh lệch ngày]]&lt;-2,"ADVANCE", IF(Data[[#This Row],[Chênh lệch ngày]]&lt;4, "ON TIME", IF(Data[[#This Row],[REASON OF LATE]]="SUPPLIER","LATE BY SUPPLIER", "LATE")))</f>
        <v>ON TIME</v>
      </c>
      <c r="K355" s="2"/>
      <c r="L355" s="32"/>
      <c r="M355" s="32" t="str">
        <f>TEXT(Data[[#This Row],[Ngày giao]],"yyyy")</f>
        <v>2022</v>
      </c>
      <c r="N355" s="32" t="str">
        <f>IF(MONTH(Data[[#This Row],[Ngày giao]])&lt;4,"Qtr1", IF(MONTH(Data[[#This Row],[Ngày giao]])&lt;7,"Qtr2",IF(MONTH(Data[[#This Row],[Ngày giao]])&lt;10,"Qtr3","Qtr4")))</f>
        <v>Qtr1</v>
      </c>
      <c r="O355" s="32" t="str">
        <f>TEXT(Data[[#This Row],[Ngày giao]],"MMM")</f>
        <v>Jan</v>
      </c>
    </row>
    <row r="356" spans="1:15" ht="13" x14ac:dyDescent="0.3">
      <c r="A356" s="1">
        <v>4516943279</v>
      </c>
      <c r="B356" s="1">
        <v>4228041</v>
      </c>
      <c r="C356" s="32" t="s">
        <v>50</v>
      </c>
      <c r="D356" s="3">
        <v>180</v>
      </c>
      <c r="E356" s="3">
        <v>666</v>
      </c>
      <c r="F356" s="3">
        <f>Data[[#This Row],[Unit Price]]*Data[[#This Row],[Ordered Qty]]</f>
        <v>119880</v>
      </c>
      <c r="G356" s="5">
        <v>44578</v>
      </c>
      <c r="H356" s="4">
        <v>44578</v>
      </c>
      <c r="I356" s="6">
        <f t="shared" si="7"/>
        <v>0</v>
      </c>
      <c r="J356" s="32" t="str">
        <f>IF(Data[[#This Row],[Chênh lệch ngày]]&lt;-2,"ADVANCE", IF(Data[[#This Row],[Chênh lệch ngày]]&lt;4, "ON TIME", IF(Data[[#This Row],[REASON OF LATE]]="SUPPLIER","LATE BY SUPPLIER", "LATE")))</f>
        <v>ON TIME</v>
      </c>
      <c r="K356" s="2"/>
      <c r="L356" s="32"/>
      <c r="M356" s="32" t="str">
        <f>TEXT(Data[[#This Row],[Ngày giao]],"yyyy")</f>
        <v>2022</v>
      </c>
      <c r="N356" s="32" t="str">
        <f>IF(MONTH(Data[[#This Row],[Ngày giao]])&lt;4,"Qtr1", IF(MONTH(Data[[#This Row],[Ngày giao]])&lt;7,"Qtr2",IF(MONTH(Data[[#This Row],[Ngày giao]])&lt;10,"Qtr3","Qtr4")))</f>
        <v>Qtr1</v>
      </c>
      <c r="O356" s="32" t="str">
        <f>TEXT(Data[[#This Row],[Ngày giao]],"MMM")</f>
        <v>Jan</v>
      </c>
    </row>
    <row r="357" spans="1:15" ht="13" x14ac:dyDescent="0.3">
      <c r="A357" s="1">
        <v>4516962854</v>
      </c>
      <c r="B357" s="1">
        <v>2899944</v>
      </c>
      <c r="C357" s="32" t="s">
        <v>50</v>
      </c>
      <c r="D357" s="3">
        <v>48</v>
      </c>
      <c r="E357" s="3">
        <v>313</v>
      </c>
      <c r="F357" s="3">
        <f>Data[[#This Row],[Unit Price]]*Data[[#This Row],[Ordered Qty]]</f>
        <v>15024</v>
      </c>
      <c r="G357" s="5">
        <v>44578</v>
      </c>
      <c r="H357" s="4">
        <v>44578</v>
      </c>
      <c r="I357" s="6">
        <f t="shared" si="7"/>
        <v>0</v>
      </c>
      <c r="J357" s="32" t="str">
        <f>IF(Data[[#This Row],[Chênh lệch ngày]]&lt;-2,"ADVANCE", IF(Data[[#This Row],[Chênh lệch ngày]]&lt;4, "ON TIME", IF(Data[[#This Row],[REASON OF LATE]]="SUPPLIER","LATE BY SUPPLIER", "LATE")))</f>
        <v>ON TIME</v>
      </c>
      <c r="K357" s="2"/>
      <c r="L357" s="32"/>
      <c r="M357" s="32" t="str">
        <f>TEXT(Data[[#This Row],[Ngày giao]],"yyyy")</f>
        <v>2022</v>
      </c>
      <c r="N357" s="32" t="str">
        <f>IF(MONTH(Data[[#This Row],[Ngày giao]])&lt;4,"Qtr1", IF(MONTH(Data[[#This Row],[Ngày giao]])&lt;7,"Qtr2",IF(MONTH(Data[[#This Row],[Ngày giao]])&lt;10,"Qtr3","Qtr4")))</f>
        <v>Qtr1</v>
      </c>
      <c r="O357" s="32" t="str">
        <f>TEXT(Data[[#This Row],[Ngày giao]],"MMM")</f>
        <v>Jan</v>
      </c>
    </row>
    <row r="358" spans="1:15" ht="13" x14ac:dyDescent="0.3">
      <c r="A358" s="1">
        <v>4516555947</v>
      </c>
      <c r="B358" s="1">
        <v>4451134</v>
      </c>
      <c r="C358" s="32" t="s">
        <v>50</v>
      </c>
      <c r="D358" s="3">
        <v>268</v>
      </c>
      <c r="E358" s="3">
        <v>745</v>
      </c>
      <c r="F358" s="3">
        <f>Data[[#This Row],[Unit Price]]*Data[[#This Row],[Ordered Qty]]</f>
        <v>199660</v>
      </c>
      <c r="G358" s="5">
        <v>44585</v>
      </c>
      <c r="H358" s="4">
        <v>44578</v>
      </c>
      <c r="I358" s="6">
        <f t="shared" si="7"/>
        <v>7</v>
      </c>
      <c r="J358" s="32" t="str">
        <f>IF(Data[[#This Row],[Chênh lệch ngày]]&lt;-2,"ADVANCE", IF(Data[[#This Row],[Chênh lệch ngày]]&lt;4, "ON TIME", IF(Data[[#This Row],[REASON OF LATE]]="SUPPLIER","LATE BY SUPPLIER", "LATE")))</f>
        <v>LATE</v>
      </c>
      <c r="K358" s="32" t="s">
        <v>6</v>
      </c>
      <c r="L358" s="32"/>
      <c r="M358" s="32" t="str">
        <f>TEXT(Data[[#This Row],[Ngày giao]],"yyyy")</f>
        <v>2022</v>
      </c>
      <c r="N358" s="32" t="str">
        <f>IF(MONTH(Data[[#This Row],[Ngày giao]])&lt;4,"Qtr1", IF(MONTH(Data[[#This Row],[Ngày giao]])&lt;7,"Qtr2",IF(MONTH(Data[[#This Row],[Ngày giao]])&lt;10,"Qtr3","Qtr4")))</f>
        <v>Qtr1</v>
      </c>
      <c r="O358" s="32" t="str">
        <f>TEXT(Data[[#This Row],[Ngày giao]],"MMM")</f>
        <v>Jan</v>
      </c>
    </row>
    <row r="359" spans="1:15" ht="13" x14ac:dyDescent="0.3">
      <c r="A359" s="1">
        <v>5501219290</v>
      </c>
      <c r="B359" s="1">
        <v>2899945</v>
      </c>
      <c r="C359" s="32" t="s">
        <v>50</v>
      </c>
      <c r="D359" s="3">
        <v>48</v>
      </c>
      <c r="E359" s="3">
        <v>699</v>
      </c>
      <c r="F359" s="3">
        <f>Data[[#This Row],[Unit Price]]*Data[[#This Row],[Ordered Qty]]</f>
        <v>33552</v>
      </c>
      <c r="G359" s="5">
        <v>44606</v>
      </c>
      <c r="H359" s="4">
        <v>44578</v>
      </c>
      <c r="I359" s="6">
        <f t="shared" si="7"/>
        <v>28</v>
      </c>
      <c r="J359" s="32" t="str">
        <f>IF(Data[[#This Row],[Chênh lệch ngày]]&lt;-2,"ADVANCE", IF(Data[[#This Row],[Chênh lệch ngày]]&lt;4, "ON TIME", IF(Data[[#This Row],[REASON OF LATE]]="SUPPLIER","LATE BY SUPPLIER", "LATE")))</f>
        <v>LATE</v>
      </c>
      <c r="K359" s="32" t="s">
        <v>6</v>
      </c>
      <c r="L359" s="32"/>
      <c r="M359" s="32" t="str">
        <f>TEXT(Data[[#This Row],[Ngày giao]],"yyyy")</f>
        <v>2022</v>
      </c>
      <c r="N359" s="32" t="str">
        <f>IF(MONTH(Data[[#This Row],[Ngày giao]])&lt;4,"Qtr1", IF(MONTH(Data[[#This Row],[Ngày giao]])&lt;7,"Qtr2",IF(MONTH(Data[[#This Row],[Ngày giao]])&lt;10,"Qtr3","Qtr4")))</f>
        <v>Qtr1</v>
      </c>
      <c r="O359" s="32" t="str">
        <f>TEXT(Data[[#This Row],[Ngày giao]],"MMM")</f>
        <v>Feb</v>
      </c>
    </row>
    <row r="360" spans="1:15" ht="13" x14ac:dyDescent="0.3">
      <c r="A360" s="1">
        <v>4517034535</v>
      </c>
      <c r="B360" s="1">
        <v>2461389</v>
      </c>
      <c r="C360" s="2" t="s">
        <v>69</v>
      </c>
      <c r="D360" s="3">
        <v>200</v>
      </c>
      <c r="E360" s="3">
        <v>978</v>
      </c>
      <c r="F360" s="3">
        <f>Data[[#This Row],[Unit Price]]*Data[[#This Row],[Ordered Qty]]</f>
        <v>195600</v>
      </c>
      <c r="G360" s="5">
        <v>44578</v>
      </c>
      <c r="H360" s="4">
        <v>44578</v>
      </c>
      <c r="I360" s="6">
        <f t="shared" si="7"/>
        <v>0</v>
      </c>
      <c r="J360" s="32" t="str">
        <f>IF(Data[[#This Row],[Chênh lệch ngày]]&lt;-2,"ADVANCE", IF(Data[[#This Row],[Chênh lệch ngày]]&lt;4, "ON TIME", IF(Data[[#This Row],[REASON OF LATE]]="SUPPLIER","LATE BY SUPPLIER", "LATE")))</f>
        <v>ON TIME</v>
      </c>
      <c r="K360" s="2"/>
      <c r="L360" s="32"/>
      <c r="M360" s="32" t="str">
        <f>TEXT(Data[[#This Row],[Ngày giao]],"yyyy")</f>
        <v>2022</v>
      </c>
      <c r="N360" s="32" t="str">
        <f>IF(MONTH(Data[[#This Row],[Ngày giao]])&lt;4,"Qtr1", IF(MONTH(Data[[#This Row],[Ngày giao]])&lt;7,"Qtr2",IF(MONTH(Data[[#This Row],[Ngày giao]])&lt;10,"Qtr3","Qtr4")))</f>
        <v>Qtr1</v>
      </c>
      <c r="O360" s="32" t="str">
        <f>TEXT(Data[[#This Row],[Ngày giao]],"MMM")</f>
        <v>Jan</v>
      </c>
    </row>
    <row r="361" spans="1:15" ht="13" x14ac:dyDescent="0.3">
      <c r="A361" s="1">
        <v>4517091964</v>
      </c>
      <c r="B361" s="1">
        <v>2461389</v>
      </c>
      <c r="C361" s="2" t="s">
        <v>69</v>
      </c>
      <c r="D361" s="3">
        <v>200</v>
      </c>
      <c r="E361" s="3">
        <v>1263</v>
      </c>
      <c r="F361" s="3">
        <f>Data[[#This Row],[Unit Price]]*Data[[#This Row],[Ordered Qty]]</f>
        <v>252600</v>
      </c>
      <c r="G361" s="5">
        <v>44578</v>
      </c>
      <c r="H361" s="4">
        <v>44578</v>
      </c>
      <c r="I361" s="6">
        <f t="shared" si="7"/>
        <v>0</v>
      </c>
      <c r="J361" s="32" t="str">
        <f>IF(Data[[#This Row],[Chênh lệch ngày]]&lt;-2,"ADVANCE", IF(Data[[#This Row],[Chênh lệch ngày]]&lt;4, "ON TIME", IF(Data[[#This Row],[REASON OF LATE]]="SUPPLIER","LATE BY SUPPLIER", "LATE")))</f>
        <v>ON TIME</v>
      </c>
      <c r="K361" s="2"/>
      <c r="L361" s="32"/>
      <c r="M361" s="32" t="str">
        <f>TEXT(Data[[#This Row],[Ngày giao]],"yyyy")</f>
        <v>2022</v>
      </c>
      <c r="N361" s="32" t="str">
        <f>IF(MONTH(Data[[#This Row],[Ngày giao]])&lt;4,"Qtr1", IF(MONTH(Data[[#This Row],[Ngày giao]])&lt;7,"Qtr2",IF(MONTH(Data[[#This Row],[Ngày giao]])&lt;10,"Qtr3","Qtr4")))</f>
        <v>Qtr1</v>
      </c>
      <c r="O361" s="32" t="str">
        <f>TEXT(Data[[#This Row],[Ngày giao]],"MMM")</f>
        <v>Jan</v>
      </c>
    </row>
    <row r="362" spans="1:15" ht="13" x14ac:dyDescent="0.3">
      <c r="A362" s="1">
        <v>4517438925</v>
      </c>
      <c r="B362" s="1">
        <v>2461389</v>
      </c>
      <c r="C362" s="2" t="s">
        <v>69</v>
      </c>
      <c r="D362" s="3">
        <v>200</v>
      </c>
      <c r="E362" s="3">
        <v>609</v>
      </c>
      <c r="F362" s="3">
        <f>Data[[#This Row],[Unit Price]]*Data[[#This Row],[Ordered Qty]]</f>
        <v>121800</v>
      </c>
      <c r="G362" s="5">
        <v>44578</v>
      </c>
      <c r="H362" s="4">
        <v>44578</v>
      </c>
      <c r="I362" s="6">
        <f t="shared" si="7"/>
        <v>0</v>
      </c>
      <c r="J362" s="32" t="str">
        <f>IF(Data[[#This Row],[Chênh lệch ngày]]&lt;-2,"ADVANCE", IF(Data[[#This Row],[Chênh lệch ngày]]&lt;4, "ON TIME", IF(Data[[#This Row],[REASON OF LATE]]="SUPPLIER","LATE BY SUPPLIER", "LATE")))</f>
        <v>ON TIME</v>
      </c>
      <c r="K362" s="2"/>
      <c r="L362" s="32"/>
      <c r="M362" s="32" t="str">
        <f>TEXT(Data[[#This Row],[Ngày giao]],"yyyy")</f>
        <v>2022</v>
      </c>
      <c r="N362" s="32" t="str">
        <f>IF(MONTH(Data[[#This Row],[Ngày giao]])&lt;4,"Qtr1", IF(MONTH(Data[[#This Row],[Ngày giao]])&lt;7,"Qtr2",IF(MONTH(Data[[#This Row],[Ngày giao]])&lt;10,"Qtr3","Qtr4")))</f>
        <v>Qtr1</v>
      </c>
      <c r="O362" s="32" t="str">
        <f>TEXT(Data[[#This Row],[Ngày giao]],"MMM")</f>
        <v>Jan</v>
      </c>
    </row>
    <row r="363" spans="1:15" ht="13" x14ac:dyDescent="0.3">
      <c r="A363" s="1">
        <v>4516926350</v>
      </c>
      <c r="B363" s="1">
        <v>2461389</v>
      </c>
      <c r="C363" s="32" t="s">
        <v>50</v>
      </c>
      <c r="D363" s="3">
        <v>1800</v>
      </c>
      <c r="E363" s="3">
        <v>1062</v>
      </c>
      <c r="F363" s="3">
        <f>Data[[#This Row],[Unit Price]]*Data[[#This Row],[Ordered Qty]]</f>
        <v>1911600</v>
      </c>
      <c r="G363" s="5">
        <v>44578</v>
      </c>
      <c r="H363" s="4">
        <v>44578</v>
      </c>
      <c r="I363" s="6">
        <f t="shared" si="7"/>
        <v>0</v>
      </c>
      <c r="J363" s="32" t="str">
        <f>IF(Data[[#This Row],[Chênh lệch ngày]]&lt;-2,"ADVANCE", IF(Data[[#This Row],[Chênh lệch ngày]]&lt;4, "ON TIME", IF(Data[[#This Row],[REASON OF LATE]]="SUPPLIER","LATE BY SUPPLIER", "LATE")))</f>
        <v>ON TIME</v>
      </c>
      <c r="K363" s="2"/>
      <c r="L363" s="32"/>
      <c r="M363" s="32" t="str">
        <f>TEXT(Data[[#This Row],[Ngày giao]],"yyyy")</f>
        <v>2022</v>
      </c>
      <c r="N363" s="32" t="str">
        <f>IF(MONTH(Data[[#This Row],[Ngày giao]])&lt;4,"Qtr1", IF(MONTH(Data[[#This Row],[Ngày giao]])&lt;7,"Qtr2",IF(MONTH(Data[[#This Row],[Ngày giao]])&lt;10,"Qtr3","Qtr4")))</f>
        <v>Qtr1</v>
      </c>
      <c r="O363" s="32" t="str">
        <f>TEXT(Data[[#This Row],[Ngày giao]],"MMM")</f>
        <v>Jan</v>
      </c>
    </row>
    <row r="364" spans="1:15" ht="13" x14ac:dyDescent="0.3">
      <c r="A364" s="1">
        <v>4516927975</v>
      </c>
      <c r="B364" s="1">
        <v>4196590</v>
      </c>
      <c r="C364" s="32" t="s">
        <v>50</v>
      </c>
      <c r="D364" s="3">
        <v>1200</v>
      </c>
      <c r="E364" s="3">
        <v>331</v>
      </c>
      <c r="F364" s="3">
        <f>Data[[#This Row],[Unit Price]]*Data[[#This Row],[Ordered Qty]]</f>
        <v>397200</v>
      </c>
      <c r="G364" s="5">
        <v>44578</v>
      </c>
      <c r="H364" s="4">
        <v>44578</v>
      </c>
      <c r="I364" s="6">
        <f t="shared" si="7"/>
        <v>0</v>
      </c>
      <c r="J364" s="32" t="str">
        <f>IF(Data[[#This Row],[Chênh lệch ngày]]&lt;-2,"ADVANCE", IF(Data[[#This Row],[Chênh lệch ngày]]&lt;4, "ON TIME", IF(Data[[#This Row],[REASON OF LATE]]="SUPPLIER","LATE BY SUPPLIER", "LATE")))</f>
        <v>ON TIME</v>
      </c>
      <c r="K364" s="2"/>
      <c r="L364" s="32"/>
      <c r="M364" s="32" t="str">
        <f>TEXT(Data[[#This Row],[Ngày giao]],"yyyy")</f>
        <v>2022</v>
      </c>
      <c r="N364" s="32" t="str">
        <f>IF(MONTH(Data[[#This Row],[Ngày giao]])&lt;4,"Qtr1", IF(MONTH(Data[[#This Row],[Ngày giao]])&lt;7,"Qtr2",IF(MONTH(Data[[#This Row],[Ngày giao]])&lt;10,"Qtr3","Qtr4")))</f>
        <v>Qtr1</v>
      </c>
      <c r="O364" s="32" t="str">
        <f>TEXT(Data[[#This Row],[Ngày giao]],"MMM")</f>
        <v>Jan</v>
      </c>
    </row>
    <row r="365" spans="1:15" ht="13" x14ac:dyDescent="0.3">
      <c r="A365" s="1">
        <v>4516825283</v>
      </c>
      <c r="B365" s="1">
        <v>4196590</v>
      </c>
      <c r="C365" s="32" t="s">
        <v>50</v>
      </c>
      <c r="D365" s="3">
        <v>200</v>
      </c>
      <c r="E365" s="3">
        <v>1272</v>
      </c>
      <c r="F365" s="3">
        <f>Data[[#This Row],[Unit Price]]*Data[[#This Row],[Ordered Qty]]</f>
        <v>254400</v>
      </c>
      <c r="G365" s="5">
        <v>44578</v>
      </c>
      <c r="H365" s="4">
        <v>44578</v>
      </c>
      <c r="I365" s="6">
        <f t="shared" si="7"/>
        <v>0</v>
      </c>
      <c r="J365" s="32" t="str">
        <f>IF(Data[[#This Row],[Chênh lệch ngày]]&lt;-2,"ADVANCE", IF(Data[[#This Row],[Chênh lệch ngày]]&lt;4, "ON TIME", IF(Data[[#This Row],[REASON OF LATE]]="SUPPLIER","LATE BY SUPPLIER", "LATE")))</f>
        <v>ON TIME</v>
      </c>
      <c r="K365" s="2"/>
      <c r="L365" s="32"/>
      <c r="M365" s="32" t="str">
        <f>TEXT(Data[[#This Row],[Ngày giao]],"yyyy")</f>
        <v>2022</v>
      </c>
      <c r="N365" s="32" t="str">
        <f>IF(MONTH(Data[[#This Row],[Ngày giao]])&lt;4,"Qtr1", IF(MONTH(Data[[#This Row],[Ngày giao]])&lt;7,"Qtr2",IF(MONTH(Data[[#This Row],[Ngày giao]])&lt;10,"Qtr3","Qtr4")))</f>
        <v>Qtr1</v>
      </c>
      <c r="O365" s="32" t="str">
        <f>TEXT(Data[[#This Row],[Ngày giao]],"MMM")</f>
        <v>Jan</v>
      </c>
    </row>
    <row r="366" spans="1:15" ht="13" x14ac:dyDescent="0.3">
      <c r="A366" s="1">
        <v>4516875647</v>
      </c>
      <c r="B366" s="1">
        <v>2461389</v>
      </c>
      <c r="C366" s="32" t="s">
        <v>50</v>
      </c>
      <c r="D366" s="3">
        <v>200</v>
      </c>
      <c r="E366" s="3">
        <v>1269</v>
      </c>
      <c r="F366" s="3">
        <f>Data[[#This Row],[Unit Price]]*Data[[#This Row],[Ordered Qty]]</f>
        <v>253800</v>
      </c>
      <c r="G366" s="5">
        <v>44578</v>
      </c>
      <c r="H366" s="4">
        <v>44578</v>
      </c>
      <c r="I366" s="6">
        <f t="shared" si="7"/>
        <v>0</v>
      </c>
      <c r="J366" s="32" t="str">
        <f>IF(Data[[#This Row],[Chênh lệch ngày]]&lt;-2,"ADVANCE", IF(Data[[#This Row],[Chênh lệch ngày]]&lt;4, "ON TIME", IF(Data[[#This Row],[REASON OF LATE]]="SUPPLIER","LATE BY SUPPLIER", "LATE")))</f>
        <v>ON TIME</v>
      </c>
      <c r="K366" s="2"/>
      <c r="L366" s="32"/>
      <c r="M366" s="32" t="str">
        <f>TEXT(Data[[#This Row],[Ngày giao]],"yyyy")</f>
        <v>2022</v>
      </c>
      <c r="N366" s="32" t="str">
        <f>IF(MONTH(Data[[#This Row],[Ngày giao]])&lt;4,"Qtr1", IF(MONTH(Data[[#This Row],[Ngày giao]])&lt;7,"Qtr2",IF(MONTH(Data[[#This Row],[Ngày giao]])&lt;10,"Qtr3","Qtr4")))</f>
        <v>Qtr1</v>
      </c>
      <c r="O366" s="32" t="str">
        <f>TEXT(Data[[#This Row],[Ngày giao]],"MMM")</f>
        <v>Jan</v>
      </c>
    </row>
    <row r="367" spans="1:15" ht="13" x14ac:dyDescent="0.3">
      <c r="A367" s="1">
        <v>4516821281</v>
      </c>
      <c r="B367" s="1">
        <v>2758193</v>
      </c>
      <c r="C367" s="2" t="s">
        <v>69</v>
      </c>
      <c r="D367" s="3">
        <v>246</v>
      </c>
      <c r="E367" s="3">
        <v>1276</v>
      </c>
      <c r="F367" s="3">
        <f>Data[[#This Row],[Unit Price]]*Data[[#This Row],[Ordered Qty]]</f>
        <v>313896</v>
      </c>
      <c r="G367" s="5">
        <v>44578</v>
      </c>
      <c r="H367" s="4">
        <v>44578</v>
      </c>
      <c r="I367" s="6">
        <f t="shared" si="7"/>
        <v>0</v>
      </c>
      <c r="J367" s="32" t="str">
        <f>IF(Data[[#This Row],[Chênh lệch ngày]]&lt;-2,"ADVANCE", IF(Data[[#This Row],[Chênh lệch ngày]]&lt;4, "ON TIME", IF(Data[[#This Row],[REASON OF LATE]]="SUPPLIER","LATE BY SUPPLIER", "LATE")))</f>
        <v>ON TIME</v>
      </c>
      <c r="K367" s="2"/>
      <c r="L367" s="32"/>
      <c r="M367" s="32" t="str">
        <f>TEXT(Data[[#This Row],[Ngày giao]],"yyyy")</f>
        <v>2022</v>
      </c>
      <c r="N367" s="32" t="str">
        <f>IF(MONTH(Data[[#This Row],[Ngày giao]])&lt;4,"Qtr1", IF(MONTH(Data[[#This Row],[Ngày giao]])&lt;7,"Qtr2",IF(MONTH(Data[[#This Row],[Ngày giao]])&lt;10,"Qtr3","Qtr4")))</f>
        <v>Qtr1</v>
      </c>
      <c r="O367" s="32" t="str">
        <f>TEXT(Data[[#This Row],[Ngày giao]],"MMM")</f>
        <v>Jan</v>
      </c>
    </row>
    <row r="368" spans="1:15" ht="13" x14ac:dyDescent="0.3">
      <c r="A368" s="1">
        <v>4516896664</v>
      </c>
      <c r="B368" s="1">
        <v>2556834</v>
      </c>
      <c r="C368" s="2" t="s">
        <v>69</v>
      </c>
      <c r="D368" s="3">
        <v>15</v>
      </c>
      <c r="E368" s="3">
        <v>1498</v>
      </c>
      <c r="F368" s="3">
        <f>Data[[#This Row],[Unit Price]]*Data[[#This Row],[Ordered Qty]]</f>
        <v>22470</v>
      </c>
      <c r="G368" s="5">
        <v>44578</v>
      </c>
      <c r="H368" s="4">
        <v>44578</v>
      </c>
      <c r="I368" s="6">
        <f t="shared" si="7"/>
        <v>0</v>
      </c>
      <c r="J368" s="32" t="str">
        <f>IF(Data[[#This Row],[Chênh lệch ngày]]&lt;-2,"ADVANCE", IF(Data[[#This Row],[Chênh lệch ngày]]&lt;4, "ON TIME", IF(Data[[#This Row],[REASON OF LATE]]="SUPPLIER","LATE BY SUPPLIER", "LATE")))</f>
        <v>ON TIME</v>
      </c>
      <c r="K368" s="2"/>
      <c r="L368" s="32"/>
      <c r="M368" s="32" t="str">
        <f>TEXT(Data[[#This Row],[Ngày giao]],"yyyy")</f>
        <v>2022</v>
      </c>
      <c r="N368" s="32" t="str">
        <f>IF(MONTH(Data[[#This Row],[Ngày giao]])&lt;4,"Qtr1", IF(MONTH(Data[[#This Row],[Ngày giao]])&lt;7,"Qtr2",IF(MONTH(Data[[#This Row],[Ngày giao]])&lt;10,"Qtr3","Qtr4")))</f>
        <v>Qtr1</v>
      </c>
      <c r="O368" s="32" t="str">
        <f>TEXT(Data[[#This Row],[Ngày giao]],"MMM")</f>
        <v>Jan</v>
      </c>
    </row>
    <row r="369" spans="1:15" ht="13" x14ac:dyDescent="0.3">
      <c r="A369" s="1">
        <v>4516970864</v>
      </c>
      <c r="B369" s="1">
        <v>2556834</v>
      </c>
      <c r="C369" s="2" t="s">
        <v>69</v>
      </c>
      <c r="D369" s="3">
        <v>12</v>
      </c>
      <c r="E369" s="3">
        <v>1299</v>
      </c>
      <c r="F369" s="3">
        <f>Data[[#This Row],[Unit Price]]*Data[[#This Row],[Ordered Qty]]</f>
        <v>15588</v>
      </c>
      <c r="G369" s="5">
        <v>44578</v>
      </c>
      <c r="H369" s="4">
        <v>44578</v>
      </c>
      <c r="I369" s="6">
        <f t="shared" si="7"/>
        <v>0</v>
      </c>
      <c r="J369" s="32" t="str">
        <f>IF(Data[[#This Row],[Chênh lệch ngày]]&lt;-2,"ADVANCE", IF(Data[[#This Row],[Chênh lệch ngày]]&lt;4, "ON TIME", IF(Data[[#This Row],[REASON OF LATE]]="SUPPLIER","LATE BY SUPPLIER", "LATE")))</f>
        <v>ON TIME</v>
      </c>
      <c r="K369" s="2"/>
      <c r="L369" s="32"/>
      <c r="M369" s="32" t="str">
        <f>TEXT(Data[[#This Row],[Ngày giao]],"yyyy")</f>
        <v>2022</v>
      </c>
      <c r="N369" s="32" t="str">
        <f>IF(MONTH(Data[[#This Row],[Ngày giao]])&lt;4,"Qtr1", IF(MONTH(Data[[#This Row],[Ngày giao]])&lt;7,"Qtr2",IF(MONTH(Data[[#This Row],[Ngày giao]])&lt;10,"Qtr3","Qtr4")))</f>
        <v>Qtr1</v>
      </c>
      <c r="O369" s="32" t="str">
        <f>TEXT(Data[[#This Row],[Ngày giao]],"MMM")</f>
        <v>Jan</v>
      </c>
    </row>
    <row r="370" spans="1:15" ht="13" x14ac:dyDescent="0.3">
      <c r="A370" s="1">
        <v>4517033727</v>
      </c>
      <c r="B370" s="1">
        <v>2556834</v>
      </c>
      <c r="C370" s="2" t="s">
        <v>69</v>
      </c>
      <c r="D370" s="3">
        <v>15</v>
      </c>
      <c r="E370" s="3">
        <v>918</v>
      </c>
      <c r="F370" s="3">
        <f>Data[[#This Row],[Unit Price]]*Data[[#This Row],[Ordered Qty]]</f>
        <v>13770</v>
      </c>
      <c r="G370" s="5">
        <v>44578</v>
      </c>
      <c r="H370" s="4">
        <v>44578</v>
      </c>
      <c r="I370" s="6">
        <f t="shared" si="7"/>
        <v>0</v>
      </c>
      <c r="J370" s="32" t="str">
        <f>IF(Data[[#This Row],[Chênh lệch ngày]]&lt;-2,"ADVANCE", IF(Data[[#This Row],[Chênh lệch ngày]]&lt;4, "ON TIME", IF(Data[[#This Row],[REASON OF LATE]]="SUPPLIER","LATE BY SUPPLIER", "LATE")))</f>
        <v>ON TIME</v>
      </c>
      <c r="K370" s="2"/>
      <c r="L370" s="32"/>
      <c r="M370" s="32" t="str">
        <f>TEXT(Data[[#This Row],[Ngày giao]],"yyyy")</f>
        <v>2022</v>
      </c>
      <c r="N370" s="32" t="str">
        <f>IF(MONTH(Data[[#This Row],[Ngày giao]])&lt;4,"Qtr1", IF(MONTH(Data[[#This Row],[Ngày giao]])&lt;7,"Qtr2",IF(MONTH(Data[[#This Row],[Ngày giao]])&lt;10,"Qtr3","Qtr4")))</f>
        <v>Qtr1</v>
      </c>
      <c r="O370" s="32" t="str">
        <f>TEXT(Data[[#This Row],[Ngày giao]],"MMM")</f>
        <v>Jan</v>
      </c>
    </row>
    <row r="371" spans="1:15" ht="13" x14ac:dyDescent="0.3">
      <c r="A371" s="1">
        <v>4517078598</v>
      </c>
      <c r="B371" s="1">
        <v>2467687</v>
      </c>
      <c r="C371" s="2" t="s">
        <v>69</v>
      </c>
      <c r="D371" s="3">
        <v>115</v>
      </c>
      <c r="E371" s="3">
        <v>756</v>
      </c>
      <c r="F371" s="3">
        <f>Data[[#This Row],[Unit Price]]*Data[[#This Row],[Ordered Qty]]</f>
        <v>86940</v>
      </c>
      <c r="G371" s="5">
        <v>44578</v>
      </c>
      <c r="H371" s="4">
        <v>44578</v>
      </c>
      <c r="I371" s="6">
        <f t="shared" si="7"/>
        <v>0</v>
      </c>
      <c r="J371" s="32" t="str">
        <f>IF(Data[[#This Row],[Chênh lệch ngày]]&lt;-2,"ADVANCE", IF(Data[[#This Row],[Chênh lệch ngày]]&lt;4, "ON TIME", IF(Data[[#This Row],[REASON OF LATE]]="SUPPLIER","LATE BY SUPPLIER", "LATE")))</f>
        <v>ON TIME</v>
      </c>
      <c r="K371" s="2"/>
      <c r="L371" s="32"/>
      <c r="M371" s="32" t="str">
        <f>TEXT(Data[[#This Row],[Ngày giao]],"yyyy")</f>
        <v>2022</v>
      </c>
      <c r="N371" s="32" t="str">
        <f>IF(MONTH(Data[[#This Row],[Ngày giao]])&lt;4,"Qtr1", IF(MONTH(Data[[#This Row],[Ngày giao]])&lt;7,"Qtr2",IF(MONTH(Data[[#This Row],[Ngày giao]])&lt;10,"Qtr3","Qtr4")))</f>
        <v>Qtr1</v>
      </c>
      <c r="O371" s="32" t="str">
        <f>TEXT(Data[[#This Row],[Ngày giao]],"MMM")</f>
        <v>Jan</v>
      </c>
    </row>
    <row r="372" spans="1:15" ht="13" x14ac:dyDescent="0.3">
      <c r="A372" s="1">
        <v>4517081848</v>
      </c>
      <c r="B372" s="1">
        <v>2758193</v>
      </c>
      <c r="C372" s="2" t="s">
        <v>69</v>
      </c>
      <c r="D372" s="3">
        <v>84</v>
      </c>
      <c r="E372" s="3">
        <v>913</v>
      </c>
      <c r="F372" s="3">
        <f>Data[[#This Row],[Unit Price]]*Data[[#This Row],[Ordered Qty]]</f>
        <v>76692</v>
      </c>
      <c r="G372" s="5">
        <v>44578</v>
      </c>
      <c r="H372" s="4">
        <v>44578</v>
      </c>
      <c r="I372" s="6">
        <f t="shared" si="7"/>
        <v>0</v>
      </c>
      <c r="J372" s="32" t="str">
        <f>IF(Data[[#This Row],[Chênh lệch ngày]]&lt;-2,"ADVANCE", IF(Data[[#This Row],[Chênh lệch ngày]]&lt;4, "ON TIME", IF(Data[[#This Row],[REASON OF LATE]]="SUPPLIER","LATE BY SUPPLIER", "LATE")))</f>
        <v>ON TIME</v>
      </c>
      <c r="K372" s="2"/>
      <c r="L372" s="32"/>
      <c r="M372" s="32" t="str">
        <f>TEXT(Data[[#This Row],[Ngày giao]],"yyyy")</f>
        <v>2022</v>
      </c>
      <c r="N372" s="32" t="str">
        <f>IF(MONTH(Data[[#This Row],[Ngày giao]])&lt;4,"Qtr1", IF(MONTH(Data[[#This Row],[Ngày giao]])&lt;7,"Qtr2",IF(MONTH(Data[[#This Row],[Ngày giao]])&lt;10,"Qtr3","Qtr4")))</f>
        <v>Qtr1</v>
      </c>
      <c r="O372" s="32" t="str">
        <f>TEXT(Data[[#This Row],[Ngày giao]],"MMM")</f>
        <v>Jan</v>
      </c>
    </row>
    <row r="373" spans="1:15" ht="13" x14ac:dyDescent="0.3">
      <c r="A373" s="1">
        <v>4517095403</v>
      </c>
      <c r="B373" s="1">
        <v>2556834</v>
      </c>
      <c r="C373" s="2" t="s">
        <v>69</v>
      </c>
      <c r="D373" s="3">
        <v>15</v>
      </c>
      <c r="E373" s="3">
        <v>915</v>
      </c>
      <c r="F373" s="3">
        <f>Data[[#This Row],[Unit Price]]*Data[[#This Row],[Ordered Qty]]</f>
        <v>13725</v>
      </c>
      <c r="G373" s="5">
        <v>44578</v>
      </c>
      <c r="H373" s="4">
        <v>44578</v>
      </c>
      <c r="I373" s="6">
        <f t="shared" si="7"/>
        <v>0</v>
      </c>
      <c r="J373" s="32" t="str">
        <f>IF(Data[[#This Row],[Chênh lệch ngày]]&lt;-2,"ADVANCE", IF(Data[[#This Row],[Chênh lệch ngày]]&lt;4, "ON TIME", IF(Data[[#This Row],[REASON OF LATE]]="SUPPLIER","LATE BY SUPPLIER", "LATE")))</f>
        <v>ON TIME</v>
      </c>
      <c r="K373" s="2"/>
      <c r="L373" s="32"/>
      <c r="M373" s="32" t="str">
        <f>TEXT(Data[[#This Row],[Ngày giao]],"yyyy")</f>
        <v>2022</v>
      </c>
      <c r="N373" s="32" t="str">
        <f>IF(MONTH(Data[[#This Row],[Ngày giao]])&lt;4,"Qtr1", IF(MONTH(Data[[#This Row],[Ngày giao]])&lt;7,"Qtr2",IF(MONTH(Data[[#This Row],[Ngày giao]])&lt;10,"Qtr3","Qtr4")))</f>
        <v>Qtr1</v>
      </c>
      <c r="O373" s="32" t="str">
        <f>TEXT(Data[[#This Row],[Ngày giao]],"MMM")</f>
        <v>Jan</v>
      </c>
    </row>
    <row r="374" spans="1:15" ht="13" x14ac:dyDescent="0.3">
      <c r="A374" s="1">
        <v>4517110194</v>
      </c>
      <c r="B374" s="1">
        <v>2165271</v>
      </c>
      <c r="C374" s="2" t="s">
        <v>69</v>
      </c>
      <c r="D374" s="3">
        <v>48</v>
      </c>
      <c r="E374" s="3">
        <v>342</v>
      </c>
      <c r="F374" s="3">
        <f>Data[[#This Row],[Unit Price]]*Data[[#This Row],[Ordered Qty]]</f>
        <v>16416</v>
      </c>
      <c r="G374" s="5">
        <v>44578</v>
      </c>
      <c r="H374" s="4">
        <v>44578</v>
      </c>
      <c r="I374" s="6">
        <f t="shared" si="7"/>
        <v>0</v>
      </c>
      <c r="J374" s="32" t="str">
        <f>IF(Data[[#This Row],[Chênh lệch ngày]]&lt;-2,"ADVANCE", IF(Data[[#This Row],[Chênh lệch ngày]]&lt;4, "ON TIME", IF(Data[[#This Row],[REASON OF LATE]]="SUPPLIER","LATE BY SUPPLIER", "LATE")))</f>
        <v>ON TIME</v>
      </c>
      <c r="K374" s="2"/>
      <c r="L374" s="32"/>
      <c r="M374" s="32" t="str">
        <f>TEXT(Data[[#This Row],[Ngày giao]],"yyyy")</f>
        <v>2022</v>
      </c>
      <c r="N374" s="32" t="str">
        <f>IF(MONTH(Data[[#This Row],[Ngày giao]])&lt;4,"Qtr1", IF(MONTH(Data[[#This Row],[Ngày giao]])&lt;7,"Qtr2",IF(MONTH(Data[[#This Row],[Ngày giao]])&lt;10,"Qtr3","Qtr4")))</f>
        <v>Qtr1</v>
      </c>
      <c r="O374" s="32" t="str">
        <f>TEXT(Data[[#This Row],[Ngày giao]],"MMM")</f>
        <v>Jan</v>
      </c>
    </row>
    <row r="375" spans="1:15" ht="13" x14ac:dyDescent="0.3">
      <c r="A375" s="1">
        <v>4517153235</v>
      </c>
      <c r="B375" s="1">
        <v>2556834</v>
      </c>
      <c r="C375" s="2" t="s">
        <v>69</v>
      </c>
      <c r="D375" s="3">
        <v>15</v>
      </c>
      <c r="E375" s="3">
        <v>1298</v>
      </c>
      <c r="F375" s="3">
        <f>Data[[#This Row],[Unit Price]]*Data[[#This Row],[Ordered Qty]]</f>
        <v>19470</v>
      </c>
      <c r="G375" s="5">
        <v>44578</v>
      </c>
      <c r="H375" s="4">
        <v>44578</v>
      </c>
      <c r="I375" s="6">
        <f t="shared" si="7"/>
        <v>0</v>
      </c>
      <c r="J375" s="32" t="str">
        <f>IF(Data[[#This Row],[Chênh lệch ngày]]&lt;-2,"ADVANCE", IF(Data[[#This Row],[Chênh lệch ngày]]&lt;4, "ON TIME", IF(Data[[#This Row],[REASON OF LATE]]="SUPPLIER","LATE BY SUPPLIER", "LATE")))</f>
        <v>ON TIME</v>
      </c>
      <c r="K375" s="2"/>
      <c r="L375" s="32"/>
      <c r="M375" s="32" t="str">
        <f>TEXT(Data[[#This Row],[Ngày giao]],"yyyy")</f>
        <v>2022</v>
      </c>
      <c r="N375" s="32" t="str">
        <f>IF(MONTH(Data[[#This Row],[Ngày giao]])&lt;4,"Qtr1", IF(MONTH(Data[[#This Row],[Ngày giao]])&lt;7,"Qtr2",IF(MONTH(Data[[#This Row],[Ngày giao]])&lt;10,"Qtr3","Qtr4")))</f>
        <v>Qtr1</v>
      </c>
      <c r="O375" s="32" t="str">
        <f>TEXT(Data[[#This Row],[Ngày giao]],"MMM")</f>
        <v>Jan</v>
      </c>
    </row>
    <row r="376" spans="1:15" ht="13" x14ac:dyDescent="0.3">
      <c r="A376" s="1">
        <v>4517157542</v>
      </c>
      <c r="B376" s="1">
        <v>2467687</v>
      </c>
      <c r="C376" s="2" t="s">
        <v>69</v>
      </c>
      <c r="D376" s="3">
        <v>175</v>
      </c>
      <c r="E376" s="3">
        <v>706</v>
      </c>
      <c r="F376" s="3">
        <f>Data[[#This Row],[Unit Price]]*Data[[#This Row],[Ordered Qty]]</f>
        <v>123550</v>
      </c>
      <c r="G376" s="5">
        <v>44578</v>
      </c>
      <c r="H376" s="4">
        <v>44578</v>
      </c>
      <c r="I376" s="6">
        <f t="shared" si="7"/>
        <v>0</v>
      </c>
      <c r="J376" s="32" t="str">
        <f>IF(Data[[#This Row],[Chênh lệch ngày]]&lt;-2,"ADVANCE", IF(Data[[#This Row],[Chênh lệch ngày]]&lt;4, "ON TIME", IF(Data[[#This Row],[REASON OF LATE]]="SUPPLIER","LATE BY SUPPLIER", "LATE")))</f>
        <v>ON TIME</v>
      </c>
      <c r="K376" s="2"/>
      <c r="L376" s="32"/>
      <c r="M376" s="32" t="str">
        <f>TEXT(Data[[#This Row],[Ngày giao]],"yyyy")</f>
        <v>2022</v>
      </c>
      <c r="N376" s="32" t="str">
        <f>IF(MONTH(Data[[#This Row],[Ngày giao]])&lt;4,"Qtr1", IF(MONTH(Data[[#This Row],[Ngày giao]])&lt;7,"Qtr2",IF(MONTH(Data[[#This Row],[Ngày giao]])&lt;10,"Qtr3","Qtr4")))</f>
        <v>Qtr1</v>
      </c>
      <c r="O376" s="32" t="str">
        <f>TEXT(Data[[#This Row],[Ngày giao]],"MMM")</f>
        <v>Jan</v>
      </c>
    </row>
    <row r="377" spans="1:15" ht="13" x14ac:dyDescent="0.3">
      <c r="A377" s="1">
        <v>4517180651</v>
      </c>
      <c r="B377" s="1">
        <v>2556834</v>
      </c>
      <c r="C377" s="2" t="s">
        <v>69</v>
      </c>
      <c r="D377" s="3">
        <v>21</v>
      </c>
      <c r="E377" s="3">
        <v>1224</v>
      </c>
      <c r="F377" s="3">
        <f>Data[[#This Row],[Unit Price]]*Data[[#This Row],[Ordered Qty]]</f>
        <v>25704</v>
      </c>
      <c r="G377" s="5">
        <v>44578</v>
      </c>
      <c r="H377" s="4">
        <v>44578</v>
      </c>
      <c r="I377" s="6">
        <f t="shared" si="7"/>
        <v>0</v>
      </c>
      <c r="J377" s="32" t="str">
        <f>IF(Data[[#This Row],[Chênh lệch ngày]]&lt;-2,"ADVANCE", IF(Data[[#This Row],[Chênh lệch ngày]]&lt;4, "ON TIME", IF(Data[[#This Row],[REASON OF LATE]]="SUPPLIER","LATE BY SUPPLIER", "LATE")))</f>
        <v>ON TIME</v>
      </c>
      <c r="K377" s="2"/>
      <c r="L377" s="32"/>
      <c r="M377" s="32" t="str">
        <f>TEXT(Data[[#This Row],[Ngày giao]],"yyyy")</f>
        <v>2022</v>
      </c>
      <c r="N377" s="32" t="str">
        <f>IF(MONTH(Data[[#This Row],[Ngày giao]])&lt;4,"Qtr1", IF(MONTH(Data[[#This Row],[Ngày giao]])&lt;7,"Qtr2",IF(MONTH(Data[[#This Row],[Ngày giao]])&lt;10,"Qtr3","Qtr4")))</f>
        <v>Qtr1</v>
      </c>
      <c r="O377" s="32" t="str">
        <f>TEXT(Data[[#This Row],[Ngày giao]],"MMM")</f>
        <v>Jan</v>
      </c>
    </row>
    <row r="378" spans="1:15" ht="13" x14ac:dyDescent="0.3">
      <c r="A378" s="1">
        <v>4517419463</v>
      </c>
      <c r="B378" s="1">
        <v>2556834</v>
      </c>
      <c r="C378" s="2" t="s">
        <v>69</v>
      </c>
      <c r="D378" s="3">
        <v>66</v>
      </c>
      <c r="E378" s="3">
        <v>673</v>
      </c>
      <c r="F378" s="3">
        <f>Data[[#This Row],[Unit Price]]*Data[[#This Row],[Ordered Qty]]</f>
        <v>44418</v>
      </c>
      <c r="G378" s="5">
        <v>44578</v>
      </c>
      <c r="H378" s="4">
        <v>44578</v>
      </c>
      <c r="I378" s="6">
        <f t="shared" si="7"/>
        <v>0</v>
      </c>
      <c r="J378" s="32" t="str">
        <f>IF(Data[[#This Row],[Chênh lệch ngày]]&lt;-2,"ADVANCE", IF(Data[[#This Row],[Chênh lệch ngày]]&lt;4, "ON TIME", IF(Data[[#This Row],[REASON OF LATE]]="SUPPLIER","LATE BY SUPPLIER", "LATE")))</f>
        <v>ON TIME</v>
      </c>
      <c r="K378" s="2"/>
      <c r="L378" s="32"/>
      <c r="M378" s="32" t="str">
        <f>TEXT(Data[[#This Row],[Ngày giao]],"yyyy")</f>
        <v>2022</v>
      </c>
      <c r="N378" s="32" t="str">
        <f>IF(MONTH(Data[[#This Row],[Ngày giao]])&lt;4,"Qtr1", IF(MONTH(Data[[#This Row],[Ngày giao]])&lt;7,"Qtr2",IF(MONTH(Data[[#This Row],[Ngày giao]])&lt;10,"Qtr3","Qtr4")))</f>
        <v>Qtr1</v>
      </c>
      <c r="O378" s="32" t="str">
        <f>TEXT(Data[[#This Row],[Ngày giao]],"MMM")</f>
        <v>Jan</v>
      </c>
    </row>
    <row r="379" spans="1:15" ht="13" x14ac:dyDescent="0.3">
      <c r="A379" s="1">
        <v>4516502373</v>
      </c>
      <c r="B379" s="1">
        <v>2758193</v>
      </c>
      <c r="C379" s="2" t="s">
        <v>69</v>
      </c>
      <c r="D379" s="3">
        <v>123</v>
      </c>
      <c r="E379" s="3">
        <v>1022</v>
      </c>
      <c r="F379" s="3">
        <f>Data[[#This Row],[Unit Price]]*Data[[#This Row],[Ordered Qty]]</f>
        <v>125706</v>
      </c>
      <c r="G379" s="5">
        <v>44578</v>
      </c>
      <c r="H379" s="4">
        <v>44578</v>
      </c>
      <c r="I379" s="6">
        <f t="shared" si="7"/>
        <v>0</v>
      </c>
      <c r="J379" s="32" t="str">
        <f>IF(Data[[#This Row],[Chênh lệch ngày]]&lt;-2,"ADVANCE", IF(Data[[#This Row],[Chênh lệch ngày]]&lt;4, "ON TIME", IF(Data[[#This Row],[REASON OF LATE]]="SUPPLIER","LATE BY SUPPLIER", "LATE")))</f>
        <v>ON TIME</v>
      </c>
      <c r="K379" s="2"/>
      <c r="L379" s="32"/>
      <c r="M379" s="32" t="str">
        <f>TEXT(Data[[#This Row],[Ngày giao]],"yyyy")</f>
        <v>2022</v>
      </c>
      <c r="N379" s="32" t="str">
        <f>IF(MONTH(Data[[#This Row],[Ngày giao]])&lt;4,"Qtr1", IF(MONTH(Data[[#This Row],[Ngày giao]])&lt;7,"Qtr2",IF(MONTH(Data[[#This Row],[Ngày giao]])&lt;10,"Qtr3","Qtr4")))</f>
        <v>Qtr1</v>
      </c>
      <c r="O379" s="32" t="str">
        <f>TEXT(Data[[#This Row],[Ngày giao]],"MMM")</f>
        <v>Jan</v>
      </c>
    </row>
    <row r="380" spans="1:15" ht="13" x14ac:dyDescent="0.3">
      <c r="A380" s="1">
        <v>4516532060</v>
      </c>
      <c r="B380" s="1">
        <v>2467687</v>
      </c>
      <c r="C380" s="2" t="s">
        <v>69</v>
      </c>
      <c r="D380" s="3">
        <v>235</v>
      </c>
      <c r="E380" s="3">
        <v>545</v>
      </c>
      <c r="F380" s="3">
        <f>Data[[#This Row],[Unit Price]]*Data[[#This Row],[Ordered Qty]]</f>
        <v>128075</v>
      </c>
      <c r="G380" s="5">
        <v>44578</v>
      </c>
      <c r="H380" s="4">
        <v>44578</v>
      </c>
      <c r="I380" s="6">
        <f t="shared" si="7"/>
        <v>0</v>
      </c>
      <c r="J380" s="32" t="str">
        <f>IF(Data[[#This Row],[Chênh lệch ngày]]&lt;-2,"ADVANCE", IF(Data[[#This Row],[Chênh lệch ngày]]&lt;4, "ON TIME", IF(Data[[#This Row],[REASON OF LATE]]="SUPPLIER","LATE BY SUPPLIER", "LATE")))</f>
        <v>ON TIME</v>
      </c>
      <c r="K380" s="2"/>
      <c r="L380" s="32"/>
      <c r="M380" s="32" t="str">
        <f>TEXT(Data[[#This Row],[Ngày giao]],"yyyy")</f>
        <v>2022</v>
      </c>
      <c r="N380" s="32" t="str">
        <f>IF(MONTH(Data[[#This Row],[Ngày giao]])&lt;4,"Qtr1", IF(MONTH(Data[[#This Row],[Ngày giao]])&lt;7,"Qtr2",IF(MONTH(Data[[#This Row],[Ngày giao]])&lt;10,"Qtr3","Qtr4")))</f>
        <v>Qtr1</v>
      </c>
      <c r="O380" s="32" t="str">
        <f>TEXT(Data[[#This Row],[Ngày giao]],"MMM")</f>
        <v>Jan</v>
      </c>
    </row>
    <row r="381" spans="1:15" ht="13" x14ac:dyDescent="0.3">
      <c r="A381" s="1">
        <v>4516889432</v>
      </c>
      <c r="B381" s="1">
        <v>4327106</v>
      </c>
      <c r="C381" s="32" t="s">
        <v>50</v>
      </c>
      <c r="D381" s="3">
        <v>180</v>
      </c>
      <c r="E381" s="3">
        <v>879</v>
      </c>
      <c r="F381" s="3">
        <f>Data[[#This Row],[Unit Price]]*Data[[#This Row],[Ordered Qty]]</f>
        <v>158220</v>
      </c>
      <c r="G381" s="5">
        <v>44578</v>
      </c>
      <c r="H381" s="4">
        <v>44578</v>
      </c>
      <c r="I381" s="6">
        <f t="shared" si="7"/>
        <v>0</v>
      </c>
      <c r="J381" s="32" t="str">
        <f>IF(Data[[#This Row],[Chênh lệch ngày]]&lt;-2,"ADVANCE", IF(Data[[#This Row],[Chênh lệch ngày]]&lt;4, "ON TIME", IF(Data[[#This Row],[REASON OF LATE]]="SUPPLIER","LATE BY SUPPLIER", "LATE")))</f>
        <v>ON TIME</v>
      </c>
      <c r="K381" s="2"/>
      <c r="L381" s="32"/>
      <c r="M381" s="32" t="str">
        <f>TEXT(Data[[#This Row],[Ngày giao]],"yyyy")</f>
        <v>2022</v>
      </c>
      <c r="N381" s="32" t="str">
        <f>IF(MONTH(Data[[#This Row],[Ngày giao]])&lt;4,"Qtr1", IF(MONTH(Data[[#This Row],[Ngày giao]])&lt;7,"Qtr2",IF(MONTH(Data[[#This Row],[Ngày giao]])&lt;10,"Qtr3","Qtr4")))</f>
        <v>Qtr1</v>
      </c>
      <c r="O381" s="32" t="str">
        <f>TEXT(Data[[#This Row],[Ngày giao]],"MMM")</f>
        <v>Jan</v>
      </c>
    </row>
    <row r="382" spans="1:15" ht="13" x14ac:dyDescent="0.3">
      <c r="A382" s="1">
        <v>4517072548</v>
      </c>
      <c r="B382" s="1">
        <v>4327106</v>
      </c>
      <c r="C382" s="32" t="s">
        <v>50</v>
      </c>
      <c r="D382" s="3">
        <v>90</v>
      </c>
      <c r="E382" s="3">
        <v>539</v>
      </c>
      <c r="F382" s="3">
        <f>Data[[#This Row],[Unit Price]]*Data[[#This Row],[Ordered Qty]]</f>
        <v>48510</v>
      </c>
      <c r="G382" s="5">
        <v>44578</v>
      </c>
      <c r="H382" s="4">
        <v>44578</v>
      </c>
      <c r="I382" s="6">
        <f t="shared" si="7"/>
        <v>0</v>
      </c>
      <c r="J382" s="32" t="str">
        <f>IF(Data[[#This Row],[Chênh lệch ngày]]&lt;-2,"ADVANCE", IF(Data[[#This Row],[Chênh lệch ngày]]&lt;4, "ON TIME", IF(Data[[#This Row],[REASON OF LATE]]="SUPPLIER","LATE BY SUPPLIER", "LATE")))</f>
        <v>ON TIME</v>
      </c>
      <c r="K382" s="2"/>
      <c r="L382" s="32"/>
      <c r="M382" s="32" t="str">
        <f>TEXT(Data[[#This Row],[Ngày giao]],"yyyy")</f>
        <v>2022</v>
      </c>
      <c r="N382" s="32" t="str">
        <f>IF(MONTH(Data[[#This Row],[Ngày giao]])&lt;4,"Qtr1", IF(MONTH(Data[[#This Row],[Ngày giao]])&lt;7,"Qtr2",IF(MONTH(Data[[#This Row],[Ngày giao]])&lt;10,"Qtr3","Qtr4")))</f>
        <v>Qtr1</v>
      </c>
      <c r="O382" s="32" t="str">
        <f>TEXT(Data[[#This Row],[Ngày giao]],"MMM")</f>
        <v>Jan</v>
      </c>
    </row>
    <row r="383" spans="1:15" ht="13" x14ac:dyDescent="0.3">
      <c r="A383" s="1">
        <v>4517289952</v>
      </c>
      <c r="B383" s="1">
        <v>2165271</v>
      </c>
      <c r="C383" s="32" t="s">
        <v>50</v>
      </c>
      <c r="D383" s="3">
        <v>200</v>
      </c>
      <c r="E383" s="3">
        <v>1127</v>
      </c>
      <c r="F383" s="3">
        <f>Data[[#This Row],[Unit Price]]*Data[[#This Row],[Ordered Qty]]</f>
        <v>225400</v>
      </c>
      <c r="G383" s="5">
        <v>44578</v>
      </c>
      <c r="H383" s="4">
        <v>44578</v>
      </c>
      <c r="I383" s="6">
        <f t="shared" si="7"/>
        <v>0</v>
      </c>
      <c r="J383" s="32" t="str">
        <f>IF(Data[[#This Row],[Chênh lệch ngày]]&lt;-2,"ADVANCE", IF(Data[[#This Row],[Chênh lệch ngày]]&lt;4, "ON TIME", IF(Data[[#This Row],[REASON OF LATE]]="SUPPLIER","LATE BY SUPPLIER", "LATE")))</f>
        <v>ON TIME</v>
      </c>
      <c r="K383" s="2"/>
      <c r="L383" s="32"/>
      <c r="M383" s="32" t="str">
        <f>TEXT(Data[[#This Row],[Ngày giao]],"yyyy")</f>
        <v>2022</v>
      </c>
      <c r="N383" s="32" t="str">
        <f>IF(MONTH(Data[[#This Row],[Ngày giao]])&lt;4,"Qtr1", IF(MONTH(Data[[#This Row],[Ngày giao]])&lt;7,"Qtr2",IF(MONTH(Data[[#This Row],[Ngày giao]])&lt;10,"Qtr3","Qtr4")))</f>
        <v>Qtr1</v>
      </c>
      <c r="O383" s="32" t="str">
        <f>TEXT(Data[[#This Row],[Ngày giao]],"MMM")</f>
        <v>Jan</v>
      </c>
    </row>
    <row r="384" spans="1:15" ht="13" x14ac:dyDescent="0.3">
      <c r="A384" s="1">
        <v>4516594298</v>
      </c>
      <c r="B384" s="1">
        <v>2467687</v>
      </c>
      <c r="C384" s="32" t="s">
        <v>50</v>
      </c>
      <c r="D384" s="3">
        <v>275</v>
      </c>
      <c r="E384" s="3">
        <v>664</v>
      </c>
      <c r="F384" s="3">
        <f>Data[[#This Row],[Unit Price]]*Data[[#This Row],[Ordered Qty]]</f>
        <v>182600</v>
      </c>
      <c r="G384" s="5">
        <v>44578</v>
      </c>
      <c r="H384" s="4">
        <v>44578</v>
      </c>
      <c r="I384" s="6">
        <f t="shared" si="7"/>
        <v>0</v>
      </c>
      <c r="J384" s="32" t="str">
        <f>IF(Data[[#This Row],[Chênh lệch ngày]]&lt;-2,"ADVANCE", IF(Data[[#This Row],[Chênh lệch ngày]]&lt;4, "ON TIME", IF(Data[[#This Row],[REASON OF LATE]]="SUPPLIER","LATE BY SUPPLIER", "LATE")))</f>
        <v>ON TIME</v>
      </c>
      <c r="K384" s="2"/>
      <c r="L384" s="32"/>
      <c r="M384" s="32" t="str">
        <f>TEXT(Data[[#This Row],[Ngày giao]],"yyyy")</f>
        <v>2022</v>
      </c>
      <c r="N384" s="32" t="str">
        <f>IF(MONTH(Data[[#This Row],[Ngày giao]])&lt;4,"Qtr1", IF(MONTH(Data[[#This Row],[Ngày giao]])&lt;7,"Qtr2",IF(MONTH(Data[[#This Row],[Ngày giao]])&lt;10,"Qtr3","Qtr4")))</f>
        <v>Qtr1</v>
      </c>
      <c r="O384" s="32" t="str">
        <f>TEXT(Data[[#This Row],[Ngày giao]],"MMM")</f>
        <v>Jan</v>
      </c>
    </row>
    <row r="385" spans="1:15" ht="13" x14ac:dyDescent="0.3">
      <c r="A385" s="1">
        <v>4517050961</v>
      </c>
      <c r="B385" s="1">
        <v>2165271</v>
      </c>
      <c r="C385" s="32" t="s">
        <v>50</v>
      </c>
      <c r="D385" s="3">
        <v>323</v>
      </c>
      <c r="E385" s="3">
        <v>428</v>
      </c>
      <c r="F385" s="3">
        <f>Data[[#This Row],[Unit Price]]*Data[[#This Row],[Ordered Qty]]</f>
        <v>138244</v>
      </c>
      <c r="G385" s="5">
        <v>44578</v>
      </c>
      <c r="H385" s="4">
        <v>44578</v>
      </c>
      <c r="I385" s="6">
        <f t="shared" si="7"/>
        <v>0</v>
      </c>
      <c r="J385" s="32" t="str">
        <f>IF(Data[[#This Row],[Chênh lệch ngày]]&lt;-2,"ADVANCE", IF(Data[[#This Row],[Chênh lệch ngày]]&lt;4, "ON TIME", IF(Data[[#This Row],[REASON OF LATE]]="SUPPLIER","LATE BY SUPPLIER", "LATE")))</f>
        <v>ON TIME</v>
      </c>
      <c r="K385" s="2"/>
      <c r="L385" s="32"/>
      <c r="M385" s="32" t="str">
        <f>TEXT(Data[[#This Row],[Ngày giao]],"yyyy")</f>
        <v>2022</v>
      </c>
      <c r="N385" s="32" t="str">
        <f>IF(MONTH(Data[[#This Row],[Ngày giao]])&lt;4,"Qtr1", IF(MONTH(Data[[#This Row],[Ngày giao]])&lt;7,"Qtr2",IF(MONTH(Data[[#This Row],[Ngày giao]])&lt;10,"Qtr3","Qtr4")))</f>
        <v>Qtr1</v>
      </c>
      <c r="O385" s="32" t="str">
        <f>TEXT(Data[[#This Row],[Ngày giao]],"MMM")</f>
        <v>Jan</v>
      </c>
    </row>
    <row r="386" spans="1:15" ht="13" x14ac:dyDescent="0.3">
      <c r="A386" s="1">
        <v>4516829593</v>
      </c>
      <c r="B386" s="1">
        <v>2758193</v>
      </c>
      <c r="C386" s="32" t="s">
        <v>50</v>
      </c>
      <c r="D386" s="3">
        <v>225</v>
      </c>
      <c r="E386" s="3">
        <v>446</v>
      </c>
      <c r="F386" s="3">
        <f>Data[[#This Row],[Unit Price]]*Data[[#This Row],[Ordered Qty]]</f>
        <v>100350</v>
      </c>
      <c r="G386" s="5">
        <v>44578</v>
      </c>
      <c r="H386" s="4">
        <v>44578</v>
      </c>
      <c r="I386" s="6">
        <f t="shared" si="7"/>
        <v>0</v>
      </c>
      <c r="J386" s="32" t="str">
        <f>IF(Data[[#This Row],[Chênh lệch ngày]]&lt;-2,"ADVANCE", IF(Data[[#This Row],[Chênh lệch ngày]]&lt;4, "ON TIME", IF(Data[[#This Row],[REASON OF LATE]]="SUPPLIER","LATE BY SUPPLIER", "LATE")))</f>
        <v>ON TIME</v>
      </c>
      <c r="K386" s="2"/>
      <c r="L386" s="32"/>
      <c r="M386" s="32" t="str">
        <f>TEXT(Data[[#This Row],[Ngày giao]],"yyyy")</f>
        <v>2022</v>
      </c>
      <c r="N386" s="32" t="str">
        <f>IF(MONTH(Data[[#This Row],[Ngày giao]])&lt;4,"Qtr1", IF(MONTH(Data[[#This Row],[Ngày giao]])&lt;7,"Qtr2",IF(MONTH(Data[[#This Row],[Ngày giao]])&lt;10,"Qtr3","Qtr4")))</f>
        <v>Qtr1</v>
      </c>
      <c r="O386" s="32" t="str">
        <f>TEXT(Data[[#This Row],[Ngày giao]],"MMM")</f>
        <v>Jan</v>
      </c>
    </row>
    <row r="387" spans="1:15" ht="13" x14ac:dyDescent="0.3">
      <c r="A387" s="1">
        <v>4517052903</v>
      </c>
      <c r="B387" s="1">
        <v>2467687</v>
      </c>
      <c r="C387" s="32" t="s">
        <v>50</v>
      </c>
      <c r="D387" s="3">
        <v>685</v>
      </c>
      <c r="E387" s="3">
        <v>1425</v>
      </c>
      <c r="F387" s="3">
        <f>Data[[#This Row],[Unit Price]]*Data[[#This Row],[Ordered Qty]]</f>
        <v>976125</v>
      </c>
      <c r="G387" s="5">
        <v>44578</v>
      </c>
      <c r="H387" s="4">
        <v>44578</v>
      </c>
      <c r="I387" s="6">
        <f t="shared" si="7"/>
        <v>0</v>
      </c>
      <c r="J387" s="32" t="str">
        <f>IF(Data[[#This Row],[Chênh lệch ngày]]&lt;-2,"ADVANCE", IF(Data[[#This Row],[Chênh lệch ngày]]&lt;4, "ON TIME", IF(Data[[#This Row],[REASON OF LATE]]="SUPPLIER","LATE BY SUPPLIER", "LATE")))</f>
        <v>ON TIME</v>
      </c>
      <c r="K387" s="2"/>
      <c r="L387" s="32"/>
      <c r="M387" s="32" t="str">
        <f>TEXT(Data[[#This Row],[Ngày giao]],"yyyy")</f>
        <v>2022</v>
      </c>
      <c r="N387" s="32" t="str">
        <f>IF(MONTH(Data[[#This Row],[Ngày giao]])&lt;4,"Qtr1", IF(MONTH(Data[[#This Row],[Ngày giao]])&lt;7,"Qtr2",IF(MONTH(Data[[#This Row],[Ngày giao]])&lt;10,"Qtr3","Qtr4")))</f>
        <v>Qtr1</v>
      </c>
      <c r="O387" s="32" t="str">
        <f>TEXT(Data[[#This Row],[Ngày giao]],"MMM")</f>
        <v>Jan</v>
      </c>
    </row>
    <row r="388" spans="1:15" ht="13" x14ac:dyDescent="0.3">
      <c r="A388" s="1">
        <v>4517116050</v>
      </c>
      <c r="B388" s="1">
        <v>2165271</v>
      </c>
      <c r="C388" s="32" t="s">
        <v>50</v>
      </c>
      <c r="D388" s="3">
        <v>484</v>
      </c>
      <c r="E388" s="3">
        <v>1111</v>
      </c>
      <c r="F388" s="3">
        <f>Data[[#This Row],[Unit Price]]*Data[[#This Row],[Ordered Qty]]</f>
        <v>537724</v>
      </c>
      <c r="G388" s="5">
        <v>44578</v>
      </c>
      <c r="H388" s="4">
        <v>44578</v>
      </c>
      <c r="I388" s="6">
        <f t="shared" si="7"/>
        <v>0</v>
      </c>
      <c r="J388" s="32" t="str">
        <f>IF(Data[[#This Row],[Chênh lệch ngày]]&lt;-2,"ADVANCE", IF(Data[[#This Row],[Chênh lệch ngày]]&lt;4, "ON TIME", IF(Data[[#This Row],[REASON OF LATE]]="SUPPLIER","LATE BY SUPPLIER", "LATE")))</f>
        <v>ON TIME</v>
      </c>
      <c r="K388" s="2"/>
      <c r="L388" s="32"/>
      <c r="M388" s="32" t="str">
        <f>TEXT(Data[[#This Row],[Ngày giao]],"yyyy")</f>
        <v>2022</v>
      </c>
      <c r="N388" s="32" t="str">
        <f>IF(MONTH(Data[[#This Row],[Ngày giao]])&lt;4,"Qtr1", IF(MONTH(Data[[#This Row],[Ngày giao]])&lt;7,"Qtr2",IF(MONTH(Data[[#This Row],[Ngày giao]])&lt;10,"Qtr3","Qtr4")))</f>
        <v>Qtr1</v>
      </c>
      <c r="O388" s="32" t="str">
        <f>TEXT(Data[[#This Row],[Ngày giao]],"MMM")</f>
        <v>Jan</v>
      </c>
    </row>
    <row r="389" spans="1:15" ht="13" x14ac:dyDescent="0.3">
      <c r="A389" s="1">
        <v>4517162184</v>
      </c>
      <c r="B389" s="1">
        <v>2558275</v>
      </c>
      <c r="C389" s="32" t="s">
        <v>50</v>
      </c>
      <c r="D389" s="3">
        <v>123</v>
      </c>
      <c r="E389" s="3">
        <v>1030</v>
      </c>
      <c r="F389" s="3">
        <f>Data[[#This Row],[Unit Price]]*Data[[#This Row],[Ordered Qty]]</f>
        <v>126690</v>
      </c>
      <c r="G389" s="5">
        <v>44578</v>
      </c>
      <c r="H389" s="4">
        <v>44578</v>
      </c>
      <c r="I389" s="6">
        <f t="shared" si="7"/>
        <v>0</v>
      </c>
      <c r="J389" s="32" t="str">
        <f>IF(Data[[#This Row],[Chênh lệch ngày]]&lt;-2,"ADVANCE", IF(Data[[#This Row],[Chênh lệch ngày]]&lt;4, "ON TIME", IF(Data[[#This Row],[REASON OF LATE]]="SUPPLIER","LATE BY SUPPLIER", "LATE")))</f>
        <v>ON TIME</v>
      </c>
      <c r="K389" s="2"/>
      <c r="L389" s="32"/>
      <c r="M389" s="32" t="str">
        <f>TEXT(Data[[#This Row],[Ngày giao]],"yyyy")</f>
        <v>2022</v>
      </c>
      <c r="N389" s="32" t="str">
        <f>IF(MONTH(Data[[#This Row],[Ngày giao]])&lt;4,"Qtr1", IF(MONTH(Data[[#This Row],[Ngày giao]])&lt;7,"Qtr2",IF(MONTH(Data[[#This Row],[Ngày giao]])&lt;10,"Qtr3","Qtr4")))</f>
        <v>Qtr1</v>
      </c>
      <c r="O389" s="32" t="str">
        <f>TEXT(Data[[#This Row],[Ngày giao]],"MMM")</f>
        <v>Jan</v>
      </c>
    </row>
    <row r="390" spans="1:15" ht="13" x14ac:dyDescent="0.3">
      <c r="A390" s="1">
        <v>4516810254</v>
      </c>
      <c r="B390" s="1">
        <v>2963896</v>
      </c>
      <c r="C390" s="32" t="s">
        <v>50</v>
      </c>
      <c r="D390" s="3">
        <v>44</v>
      </c>
      <c r="E390" s="3">
        <v>521</v>
      </c>
      <c r="F390" s="3">
        <f>Data[[#This Row],[Unit Price]]*Data[[#This Row],[Ordered Qty]]</f>
        <v>22924</v>
      </c>
      <c r="G390" s="5">
        <v>44613</v>
      </c>
      <c r="H390" s="4">
        <v>44578</v>
      </c>
      <c r="I390" s="6">
        <f t="shared" si="7"/>
        <v>35</v>
      </c>
      <c r="J390" s="32" t="str">
        <f>IF(Data[[#This Row],[Chênh lệch ngày]]&lt;-2,"ADVANCE", IF(Data[[#This Row],[Chênh lệch ngày]]&lt;4, "ON TIME", IF(Data[[#This Row],[REASON OF LATE]]="SUPPLIER","LATE BY SUPPLIER", "LATE")))</f>
        <v>LATE</v>
      </c>
      <c r="K390" s="32" t="s">
        <v>6</v>
      </c>
      <c r="L390" s="32"/>
      <c r="M390" s="32" t="str">
        <f>TEXT(Data[[#This Row],[Ngày giao]],"yyyy")</f>
        <v>2022</v>
      </c>
      <c r="N390" s="32" t="str">
        <f>IF(MONTH(Data[[#This Row],[Ngày giao]])&lt;4,"Qtr1", IF(MONTH(Data[[#This Row],[Ngày giao]])&lt;7,"Qtr2",IF(MONTH(Data[[#This Row],[Ngày giao]])&lt;10,"Qtr3","Qtr4")))</f>
        <v>Qtr1</v>
      </c>
      <c r="O390" s="32" t="str">
        <f>TEXT(Data[[#This Row],[Ngày giao]],"MMM")</f>
        <v>Feb</v>
      </c>
    </row>
    <row r="391" spans="1:15" ht="13" x14ac:dyDescent="0.3">
      <c r="A391" s="1">
        <v>4516874361</v>
      </c>
      <c r="B391" s="1">
        <v>2958114</v>
      </c>
      <c r="C391" s="2" t="s">
        <v>69</v>
      </c>
      <c r="D391" s="3">
        <v>282</v>
      </c>
      <c r="E391" s="3">
        <v>1195</v>
      </c>
      <c r="F391" s="3">
        <f>Data[[#This Row],[Unit Price]]*Data[[#This Row],[Ordered Qty]]</f>
        <v>336990</v>
      </c>
      <c r="G391" s="5">
        <v>44578</v>
      </c>
      <c r="H391" s="4">
        <v>44578</v>
      </c>
      <c r="I391" s="6">
        <f t="shared" si="7"/>
        <v>0</v>
      </c>
      <c r="J391" s="32" t="str">
        <f>IF(Data[[#This Row],[Chênh lệch ngày]]&lt;-2,"ADVANCE", IF(Data[[#This Row],[Chênh lệch ngày]]&lt;4, "ON TIME", IF(Data[[#This Row],[REASON OF LATE]]="SUPPLIER","LATE BY SUPPLIER", "LATE")))</f>
        <v>ON TIME</v>
      </c>
      <c r="K391" s="2"/>
      <c r="L391" s="32"/>
      <c r="M391" s="32" t="str">
        <f>TEXT(Data[[#This Row],[Ngày giao]],"yyyy")</f>
        <v>2022</v>
      </c>
      <c r="N391" s="32" t="str">
        <f>IF(MONTH(Data[[#This Row],[Ngày giao]])&lt;4,"Qtr1", IF(MONTH(Data[[#This Row],[Ngày giao]])&lt;7,"Qtr2",IF(MONTH(Data[[#This Row],[Ngày giao]])&lt;10,"Qtr3","Qtr4")))</f>
        <v>Qtr1</v>
      </c>
      <c r="O391" s="32" t="str">
        <f>TEXT(Data[[#This Row],[Ngày giao]],"MMM")</f>
        <v>Jan</v>
      </c>
    </row>
    <row r="392" spans="1:15" ht="13" x14ac:dyDescent="0.3">
      <c r="A392" s="1">
        <v>4517029190</v>
      </c>
      <c r="B392" s="1">
        <v>1620152</v>
      </c>
      <c r="C392" s="2" t="s">
        <v>69</v>
      </c>
      <c r="D392" s="3">
        <v>72</v>
      </c>
      <c r="E392" s="3">
        <v>1279</v>
      </c>
      <c r="F392" s="3">
        <f>Data[[#This Row],[Unit Price]]*Data[[#This Row],[Ordered Qty]]</f>
        <v>92088</v>
      </c>
      <c r="G392" s="5">
        <v>44578</v>
      </c>
      <c r="H392" s="4">
        <v>44578</v>
      </c>
      <c r="I392" s="6">
        <f t="shared" si="7"/>
        <v>0</v>
      </c>
      <c r="J392" s="32" t="str">
        <f>IF(Data[[#This Row],[Chênh lệch ngày]]&lt;-2,"ADVANCE", IF(Data[[#This Row],[Chênh lệch ngày]]&lt;4, "ON TIME", IF(Data[[#This Row],[REASON OF LATE]]="SUPPLIER","LATE BY SUPPLIER", "LATE")))</f>
        <v>ON TIME</v>
      </c>
      <c r="K392" s="2"/>
      <c r="L392" s="32"/>
      <c r="M392" s="32" t="str">
        <f>TEXT(Data[[#This Row],[Ngày giao]],"yyyy")</f>
        <v>2022</v>
      </c>
      <c r="N392" s="32" t="str">
        <f>IF(MONTH(Data[[#This Row],[Ngày giao]])&lt;4,"Qtr1", IF(MONTH(Data[[#This Row],[Ngày giao]])&lt;7,"Qtr2",IF(MONTH(Data[[#This Row],[Ngày giao]])&lt;10,"Qtr3","Qtr4")))</f>
        <v>Qtr1</v>
      </c>
      <c r="O392" s="32" t="str">
        <f>TEXT(Data[[#This Row],[Ngày giao]],"MMM")</f>
        <v>Jan</v>
      </c>
    </row>
    <row r="393" spans="1:15" ht="13" x14ac:dyDescent="0.3">
      <c r="A393" s="1">
        <v>4517100883</v>
      </c>
      <c r="B393" s="1">
        <v>2958114</v>
      </c>
      <c r="C393" s="2" t="s">
        <v>69</v>
      </c>
      <c r="D393" s="3">
        <v>186</v>
      </c>
      <c r="E393" s="3">
        <v>726</v>
      </c>
      <c r="F393" s="3">
        <f>Data[[#This Row],[Unit Price]]*Data[[#This Row],[Ordered Qty]]</f>
        <v>135036</v>
      </c>
      <c r="G393" s="5">
        <v>44578</v>
      </c>
      <c r="H393" s="4">
        <v>44578</v>
      </c>
      <c r="I393" s="6">
        <f t="shared" si="7"/>
        <v>0</v>
      </c>
      <c r="J393" s="32" t="str">
        <f>IF(Data[[#This Row],[Chênh lệch ngày]]&lt;-2,"ADVANCE", IF(Data[[#This Row],[Chênh lệch ngày]]&lt;4, "ON TIME", IF(Data[[#This Row],[REASON OF LATE]]="SUPPLIER","LATE BY SUPPLIER", "LATE")))</f>
        <v>ON TIME</v>
      </c>
      <c r="K393" s="2"/>
      <c r="L393" s="32"/>
      <c r="M393" s="32" t="str">
        <f>TEXT(Data[[#This Row],[Ngày giao]],"yyyy")</f>
        <v>2022</v>
      </c>
      <c r="N393" s="32" t="str">
        <f>IF(MONTH(Data[[#This Row],[Ngày giao]])&lt;4,"Qtr1", IF(MONTH(Data[[#This Row],[Ngày giao]])&lt;7,"Qtr2",IF(MONTH(Data[[#This Row],[Ngày giao]])&lt;10,"Qtr3","Qtr4")))</f>
        <v>Qtr1</v>
      </c>
      <c r="O393" s="32" t="str">
        <f>TEXT(Data[[#This Row],[Ngày giao]],"MMM")</f>
        <v>Jan</v>
      </c>
    </row>
    <row r="394" spans="1:15" ht="13" x14ac:dyDescent="0.3">
      <c r="A394" s="1">
        <v>4517196202</v>
      </c>
      <c r="B394" s="1">
        <v>1620152</v>
      </c>
      <c r="C394" s="2" t="s">
        <v>69</v>
      </c>
      <c r="D394" s="3">
        <v>18</v>
      </c>
      <c r="E394" s="3">
        <v>594</v>
      </c>
      <c r="F394" s="3">
        <f>Data[[#This Row],[Unit Price]]*Data[[#This Row],[Ordered Qty]]</f>
        <v>10692</v>
      </c>
      <c r="G394" s="5">
        <v>44578</v>
      </c>
      <c r="H394" s="4">
        <v>44578</v>
      </c>
      <c r="I394" s="6">
        <f t="shared" si="7"/>
        <v>0</v>
      </c>
      <c r="J394" s="32" t="str">
        <f>IF(Data[[#This Row],[Chênh lệch ngày]]&lt;-2,"ADVANCE", IF(Data[[#This Row],[Chênh lệch ngày]]&lt;4, "ON TIME", IF(Data[[#This Row],[REASON OF LATE]]="SUPPLIER","LATE BY SUPPLIER", "LATE")))</f>
        <v>ON TIME</v>
      </c>
      <c r="K394" s="2"/>
      <c r="L394" s="32"/>
      <c r="M394" s="32" t="str">
        <f>TEXT(Data[[#This Row],[Ngày giao]],"yyyy")</f>
        <v>2022</v>
      </c>
      <c r="N394" s="32" t="str">
        <f>IF(MONTH(Data[[#This Row],[Ngày giao]])&lt;4,"Qtr1", IF(MONTH(Data[[#This Row],[Ngày giao]])&lt;7,"Qtr2",IF(MONTH(Data[[#This Row],[Ngày giao]])&lt;10,"Qtr3","Qtr4")))</f>
        <v>Qtr1</v>
      </c>
      <c r="O394" s="32" t="str">
        <f>TEXT(Data[[#This Row],[Ngày giao]],"MMM")</f>
        <v>Jan</v>
      </c>
    </row>
    <row r="395" spans="1:15" ht="13" x14ac:dyDescent="0.3">
      <c r="A395" s="1">
        <v>4516589892</v>
      </c>
      <c r="B395" s="1">
        <v>2958114</v>
      </c>
      <c r="C395" s="2" t="s">
        <v>69</v>
      </c>
      <c r="D395" s="3">
        <v>6</v>
      </c>
      <c r="E395" s="3">
        <v>1472</v>
      </c>
      <c r="F395" s="3">
        <f>Data[[#This Row],[Unit Price]]*Data[[#This Row],[Ordered Qty]]</f>
        <v>8832</v>
      </c>
      <c r="G395" s="5">
        <v>44578</v>
      </c>
      <c r="H395" s="4">
        <v>44578</v>
      </c>
      <c r="I395" s="6">
        <f t="shared" si="7"/>
        <v>0</v>
      </c>
      <c r="J395" s="32" t="str">
        <f>IF(Data[[#This Row],[Chênh lệch ngày]]&lt;-2,"ADVANCE", IF(Data[[#This Row],[Chênh lệch ngày]]&lt;4, "ON TIME", IF(Data[[#This Row],[REASON OF LATE]]="SUPPLIER","LATE BY SUPPLIER", "LATE")))</f>
        <v>ON TIME</v>
      </c>
      <c r="K395" s="2"/>
      <c r="L395" s="32"/>
      <c r="M395" s="32" t="str">
        <f>TEXT(Data[[#This Row],[Ngày giao]],"yyyy")</f>
        <v>2022</v>
      </c>
      <c r="N395" s="32" t="str">
        <f>IF(MONTH(Data[[#This Row],[Ngày giao]])&lt;4,"Qtr1", IF(MONTH(Data[[#This Row],[Ngày giao]])&lt;7,"Qtr2",IF(MONTH(Data[[#This Row],[Ngày giao]])&lt;10,"Qtr3","Qtr4")))</f>
        <v>Qtr1</v>
      </c>
      <c r="O395" s="32" t="str">
        <f>TEXT(Data[[#This Row],[Ngày giao]],"MMM")</f>
        <v>Jan</v>
      </c>
    </row>
    <row r="396" spans="1:15" ht="13" x14ac:dyDescent="0.3">
      <c r="A396" s="1">
        <v>4516532866</v>
      </c>
      <c r="B396" s="1">
        <v>2958114</v>
      </c>
      <c r="C396" s="2" t="s">
        <v>69</v>
      </c>
      <c r="D396" s="3">
        <v>42</v>
      </c>
      <c r="E396" s="3">
        <v>575</v>
      </c>
      <c r="F396" s="3">
        <f>Data[[#This Row],[Unit Price]]*Data[[#This Row],[Ordered Qty]]</f>
        <v>24150</v>
      </c>
      <c r="G396" s="5">
        <v>44578</v>
      </c>
      <c r="H396" s="4">
        <v>44578</v>
      </c>
      <c r="I396" s="6">
        <f t="shared" si="7"/>
        <v>0</v>
      </c>
      <c r="J396" s="32" t="str">
        <f>IF(Data[[#This Row],[Chênh lệch ngày]]&lt;-2,"ADVANCE", IF(Data[[#This Row],[Chênh lệch ngày]]&lt;4, "ON TIME", IF(Data[[#This Row],[REASON OF LATE]]="SUPPLIER","LATE BY SUPPLIER", "LATE")))</f>
        <v>ON TIME</v>
      </c>
      <c r="K396" s="2"/>
      <c r="L396" s="32"/>
      <c r="M396" s="32" t="str">
        <f>TEXT(Data[[#This Row],[Ngày giao]],"yyyy")</f>
        <v>2022</v>
      </c>
      <c r="N396" s="32" t="str">
        <f>IF(MONTH(Data[[#This Row],[Ngày giao]])&lt;4,"Qtr1", IF(MONTH(Data[[#This Row],[Ngày giao]])&lt;7,"Qtr2",IF(MONTH(Data[[#This Row],[Ngày giao]])&lt;10,"Qtr3","Qtr4")))</f>
        <v>Qtr1</v>
      </c>
      <c r="O396" s="32" t="str">
        <f>TEXT(Data[[#This Row],[Ngày giao]],"MMM")</f>
        <v>Jan</v>
      </c>
    </row>
    <row r="397" spans="1:15" ht="13" x14ac:dyDescent="0.3">
      <c r="A397" s="1">
        <v>4516972908</v>
      </c>
      <c r="B397" s="1">
        <v>2958114</v>
      </c>
      <c r="C397" s="32" t="s">
        <v>50</v>
      </c>
      <c r="D397" s="3">
        <v>36</v>
      </c>
      <c r="E397" s="3">
        <v>1420</v>
      </c>
      <c r="F397" s="3">
        <f>Data[[#This Row],[Unit Price]]*Data[[#This Row],[Ordered Qty]]</f>
        <v>51120</v>
      </c>
      <c r="G397" s="5">
        <v>44578</v>
      </c>
      <c r="H397" s="4">
        <v>44578</v>
      </c>
      <c r="I397" s="6">
        <f t="shared" si="7"/>
        <v>0</v>
      </c>
      <c r="J397" s="32" t="str">
        <f>IF(Data[[#This Row],[Chênh lệch ngày]]&lt;-2,"ADVANCE", IF(Data[[#This Row],[Chênh lệch ngày]]&lt;4, "ON TIME", IF(Data[[#This Row],[REASON OF LATE]]="SUPPLIER","LATE BY SUPPLIER", "LATE")))</f>
        <v>ON TIME</v>
      </c>
      <c r="K397" s="2"/>
      <c r="L397" s="32"/>
      <c r="M397" s="32" t="str">
        <f>TEXT(Data[[#This Row],[Ngày giao]],"yyyy")</f>
        <v>2022</v>
      </c>
      <c r="N397" s="32" t="str">
        <f>IF(MONTH(Data[[#This Row],[Ngày giao]])&lt;4,"Qtr1", IF(MONTH(Data[[#This Row],[Ngày giao]])&lt;7,"Qtr2",IF(MONTH(Data[[#This Row],[Ngày giao]])&lt;10,"Qtr3","Qtr4")))</f>
        <v>Qtr1</v>
      </c>
      <c r="O397" s="32" t="str">
        <f>TEXT(Data[[#This Row],[Ngày giao]],"MMM")</f>
        <v>Jan</v>
      </c>
    </row>
    <row r="398" spans="1:15" ht="13" x14ac:dyDescent="0.3">
      <c r="A398" s="1">
        <v>4516394209</v>
      </c>
      <c r="B398" s="1">
        <v>1620152</v>
      </c>
      <c r="C398" s="32" t="s">
        <v>50</v>
      </c>
      <c r="D398" s="3">
        <v>288</v>
      </c>
      <c r="E398" s="3">
        <v>882</v>
      </c>
      <c r="F398" s="3">
        <f>Data[[#This Row],[Unit Price]]*Data[[#This Row],[Ordered Qty]]</f>
        <v>254016</v>
      </c>
      <c r="G398" s="5">
        <v>44578</v>
      </c>
      <c r="H398" s="4">
        <v>44578</v>
      </c>
      <c r="I398" s="6">
        <f t="shared" si="7"/>
        <v>0</v>
      </c>
      <c r="J398" s="32" t="str">
        <f>IF(Data[[#This Row],[Chênh lệch ngày]]&lt;-2,"ADVANCE", IF(Data[[#This Row],[Chênh lệch ngày]]&lt;4, "ON TIME", IF(Data[[#This Row],[REASON OF LATE]]="SUPPLIER","LATE BY SUPPLIER", "LATE")))</f>
        <v>ON TIME</v>
      </c>
      <c r="K398" s="2"/>
      <c r="L398" s="32"/>
      <c r="M398" s="32" t="str">
        <f>TEXT(Data[[#This Row],[Ngày giao]],"yyyy")</f>
        <v>2022</v>
      </c>
      <c r="N398" s="32" t="str">
        <f>IF(MONTH(Data[[#This Row],[Ngày giao]])&lt;4,"Qtr1", IF(MONTH(Data[[#This Row],[Ngày giao]])&lt;7,"Qtr2",IF(MONTH(Data[[#This Row],[Ngày giao]])&lt;10,"Qtr3","Qtr4")))</f>
        <v>Qtr1</v>
      </c>
      <c r="O398" s="32" t="str">
        <f>TEXT(Data[[#This Row],[Ngày giao]],"MMM")</f>
        <v>Jan</v>
      </c>
    </row>
    <row r="399" spans="1:15" ht="13" x14ac:dyDescent="0.3">
      <c r="A399" s="1">
        <v>4516855218</v>
      </c>
      <c r="B399" s="1">
        <v>1620152</v>
      </c>
      <c r="C399" s="32" t="s">
        <v>50</v>
      </c>
      <c r="D399" s="3">
        <v>36</v>
      </c>
      <c r="E399" s="3">
        <v>575</v>
      </c>
      <c r="F399" s="3">
        <f>Data[[#This Row],[Unit Price]]*Data[[#This Row],[Ordered Qty]]</f>
        <v>20700</v>
      </c>
      <c r="G399" s="5">
        <v>44578</v>
      </c>
      <c r="H399" s="4">
        <v>44578</v>
      </c>
      <c r="I399" s="6">
        <f t="shared" si="7"/>
        <v>0</v>
      </c>
      <c r="J399" s="32" t="str">
        <f>IF(Data[[#This Row],[Chênh lệch ngày]]&lt;-2,"ADVANCE", IF(Data[[#This Row],[Chênh lệch ngày]]&lt;4, "ON TIME", IF(Data[[#This Row],[REASON OF LATE]]="SUPPLIER","LATE BY SUPPLIER", "LATE")))</f>
        <v>ON TIME</v>
      </c>
      <c r="K399" s="2"/>
      <c r="L399" s="32"/>
      <c r="M399" s="32" t="str">
        <f>TEXT(Data[[#This Row],[Ngày giao]],"yyyy")</f>
        <v>2022</v>
      </c>
      <c r="N399" s="32" t="str">
        <f>IF(MONTH(Data[[#This Row],[Ngày giao]])&lt;4,"Qtr1", IF(MONTH(Data[[#This Row],[Ngày giao]])&lt;7,"Qtr2",IF(MONTH(Data[[#This Row],[Ngày giao]])&lt;10,"Qtr3","Qtr4")))</f>
        <v>Qtr1</v>
      </c>
      <c r="O399" s="32" t="str">
        <f>TEXT(Data[[#This Row],[Ngày giao]],"MMM")</f>
        <v>Jan</v>
      </c>
    </row>
    <row r="400" spans="1:15" ht="13" x14ac:dyDescent="0.3">
      <c r="A400" s="1">
        <v>4516863690</v>
      </c>
      <c r="B400" s="1">
        <v>2884301</v>
      </c>
      <c r="C400" s="32" t="s">
        <v>50</v>
      </c>
      <c r="D400" s="3">
        <v>60</v>
      </c>
      <c r="E400" s="3">
        <v>1425</v>
      </c>
      <c r="F400" s="3">
        <f>Data[[#This Row],[Unit Price]]*Data[[#This Row],[Ordered Qty]]</f>
        <v>85500</v>
      </c>
      <c r="G400" s="5">
        <v>44578</v>
      </c>
      <c r="H400" s="4">
        <v>44578</v>
      </c>
      <c r="I400" s="6">
        <f t="shared" si="7"/>
        <v>0</v>
      </c>
      <c r="J400" s="32" t="str">
        <f>IF(Data[[#This Row],[Chênh lệch ngày]]&lt;-2,"ADVANCE", IF(Data[[#This Row],[Chênh lệch ngày]]&lt;4, "ON TIME", IF(Data[[#This Row],[REASON OF LATE]]="SUPPLIER","LATE BY SUPPLIER", "LATE")))</f>
        <v>ON TIME</v>
      </c>
      <c r="K400" s="2"/>
      <c r="L400" s="32"/>
      <c r="M400" s="32" t="str">
        <f>TEXT(Data[[#This Row],[Ngày giao]],"yyyy")</f>
        <v>2022</v>
      </c>
      <c r="N400" s="32" t="str">
        <f>IF(MONTH(Data[[#This Row],[Ngày giao]])&lt;4,"Qtr1", IF(MONTH(Data[[#This Row],[Ngày giao]])&lt;7,"Qtr2",IF(MONTH(Data[[#This Row],[Ngày giao]])&lt;10,"Qtr3","Qtr4")))</f>
        <v>Qtr1</v>
      </c>
      <c r="O400" s="32" t="str">
        <f>TEXT(Data[[#This Row],[Ngày giao]],"MMM")</f>
        <v>Jan</v>
      </c>
    </row>
    <row r="401" spans="1:15" ht="13" x14ac:dyDescent="0.3">
      <c r="A401" s="1">
        <v>4516864004</v>
      </c>
      <c r="B401" s="1">
        <v>2958114</v>
      </c>
      <c r="C401" s="32" t="s">
        <v>50</v>
      </c>
      <c r="D401" s="3">
        <v>30</v>
      </c>
      <c r="E401" s="3">
        <v>809</v>
      </c>
      <c r="F401" s="3">
        <f>Data[[#This Row],[Unit Price]]*Data[[#This Row],[Ordered Qty]]</f>
        <v>24270</v>
      </c>
      <c r="G401" s="5">
        <v>44578</v>
      </c>
      <c r="H401" s="4">
        <v>44578</v>
      </c>
      <c r="I401" s="6">
        <f t="shared" si="7"/>
        <v>0</v>
      </c>
      <c r="J401" s="32" t="str">
        <f>IF(Data[[#This Row],[Chênh lệch ngày]]&lt;-2,"ADVANCE", IF(Data[[#This Row],[Chênh lệch ngày]]&lt;4, "ON TIME", IF(Data[[#This Row],[REASON OF LATE]]="SUPPLIER","LATE BY SUPPLIER", "LATE")))</f>
        <v>ON TIME</v>
      </c>
      <c r="K401" s="2"/>
      <c r="L401" s="32"/>
      <c r="M401" s="32" t="str">
        <f>TEXT(Data[[#This Row],[Ngày giao]],"yyyy")</f>
        <v>2022</v>
      </c>
      <c r="N401" s="32" t="str">
        <f>IF(MONTH(Data[[#This Row],[Ngày giao]])&lt;4,"Qtr1", IF(MONTH(Data[[#This Row],[Ngày giao]])&lt;7,"Qtr2",IF(MONTH(Data[[#This Row],[Ngày giao]])&lt;10,"Qtr3","Qtr4")))</f>
        <v>Qtr1</v>
      </c>
      <c r="O401" s="32" t="str">
        <f>TEXT(Data[[#This Row],[Ngày giao]],"MMM")</f>
        <v>Jan</v>
      </c>
    </row>
    <row r="402" spans="1:15" ht="13" x14ac:dyDescent="0.3">
      <c r="A402" s="1">
        <v>4517136384</v>
      </c>
      <c r="B402" s="1">
        <v>4492204</v>
      </c>
      <c r="C402" s="32" t="s">
        <v>50</v>
      </c>
      <c r="D402" s="3">
        <v>60</v>
      </c>
      <c r="E402" s="3">
        <v>1409</v>
      </c>
      <c r="F402" s="3">
        <f>Data[[#This Row],[Unit Price]]*Data[[#This Row],[Ordered Qty]]</f>
        <v>84540</v>
      </c>
      <c r="G402" s="5">
        <v>44578</v>
      </c>
      <c r="H402" s="4">
        <v>44578</v>
      </c>
      <c r="I402" s="6">
        <f t="shared" si="7"/>
        <v>0</v>
      </c>
      <c r="J402" s="32" t="str">
        <f>IF(Data[[#This Row],[Chênh lệch ngày]]&lt;-2,"ADVANCE", IF(Data[[#This Row],[Chênh lệch ngày]]&lt;4, "ON TIME", IF(Data[[#This Row],[REASON OF LATE]]="SUPPLIER","LATE BY SUPPLIER", "LATE")))</f>
        <v>ON TIME</v>
      </c>
      <c r="K402" s="2"/>
      <c r="L402" s="32"/>
      <c r="M402" s="32" t="str">
        <f>TEXT(Data[[#This Row],[Ngày giao]],"yyyy")</f>
        <v>2022</v>
      </c>
      <c r="N402" s="32" t="str">
        <f>IF(MONTH(Data[[#This Row],[Ngày giao]])&lt;4,"Qtr1", IF(MONTH(Data[[#This Row],[Ngày giao]])&lt;7,"Qtr2",IF(MONTH(Data[[#This Row],[Ngày giao]])&lt;10,"Qtr3","Qtr4")))</f>
        <v>Qtr1</v>
      </c>
      <c r="O402" s="32" t="str">
        <f>TEXT(Data[[#This Row],[Ngày giao]],"MMM")</f>
        <v>Jan</v>
      </c>
    </row>
    <row r="403" spans="1:15" ht="13" x14ac:dyDescent="0.3">
      <c r="A403" s="1">
        <v>4517143000</v>
      </c>
      <c r="B403" s="1">
        <v>2958114</v>
      </c>
      <c r="C403" s="32" t="s">
        <v>50</v>
      </c>
      <c r="D403" s="3">
        <v>108</v>
      </c>
      <c r="E403" s="3">
        <v>894</v>
      </c>
      <c r="F403" s="3">
        <f>Data[[#This Row],[Unit Price]]*Data[[#This Row],[Ordered Qty]]</f>
        <v>96552</v>
      </c>
      <c r="G403" s="5">
        <v>44578</v>
      </c>
      <c r="H403" s="4">
        <v>44578</v>
      </c>
      <c r="I403" s="6">
        <f t="shared" si="7"/>
        <v>0</v>
      </c>
      <c r="J403" s="32" t="str">
        <f>IF(Data[[#This Row],[Chênh lệch ngày]]&lt;-2,"ADVANCE", IF(Data[[#This Row],[Chênh lệch ngày]]&lt;4, "ON TIME", IF(Data[[#This Row],[REASON OF LATE]]="SUPPLIER","LATE BY SUPPLIER", "LATE")))</f>
        <v>ON TIME</v>
      </c>
      <c r="K403" s="2"/>
      <c r="L403" s="32"/>
      <c r="M403" s="32" t="str">
        <f>TEXT(Data[[#This Row],[Ngày giao]],"yyyy")</f>
        <v>2022</v>
      </c>
      <c r="N403" s="32" t="str">
        <f>IF(MONTH(Data[[#This Row],[Ngày giao]])&lt;4,"Qtr1", IF(MONTH(Data[[#This Row],[Ngày giao]])&lt;7,"Qtr2",IF(MONTH(Data[[#This Row],[Ngày giao]])&lt;10,"Qtr3","Qtr4")))</f>
        <v>Qtr1</v>
      </c>
      <c r="O403" s="32" t="str">
        <f>TEXT(Data[[#This Row],[Ngày giao]],"MMM")</f>
        <v>Jan</v>
      </c>
    </row>
    <row r="404" spans="1:15" ht="13" x14ac:dyDescent="0.3">
      <c r="A404" s="1">
        <v>4516805436</v>
      </c>
      <c r="B404" s="1">
        <v>4492201</v>
      </c>
      <c r="C404" s="32" t="s">
        <v>50</v>
      </c>
      <c r="D404" s="3">
        <v>126</v>
      </c>
      <c r="E404" s="3">
        <v>1259</v>
      </c>
      <c r="F404" s="3">
        <f>Data[[#This Row],[Unit Price]]*Data[[#This Row],[Ordered Qty]]</f>
        <v>158634</v>
      </c>
      <c r="G404" s="5">
        <v>44585</v>
      </c>
      <c r="H404" s="4">
        <v>44578</v>
      </c>
      <c r="I404" s="6">
        <f t="shared" si="7"/>
        <v>7</v>
      </c>
      <c r="J404" s="32" t="str">
        <f>IF(Data[[#This Row],[Chênh lệch ngày]]&lt;-2,"ADVANCE", IF(Data[[#This Row],[Chênh lệch ngày]]&lt;4, "ON TIME", IF(Data[[#This Row],[REASON OF LATE]]="SUPPLIER","LATE BY SUPPLIER", "LATE")))</f>
        <v>LATE</v>
      </c>
      <c r="K404" s="32" t="s">
        <v>6</v>
      </c>
      <c r="L404" s="32"/>
      <c r="M404" s="32" t="str">
        <f>TEXT(Data[[#This Row],[Ngày giao]],"yyyy")</f>
        <v>2022</v>
      </c>
      <c r="N404" s="32" t="str">
        <f>IF(MONTH(Data[[#This Row],[Ngày giao]])&lt;4,"Qtr1", IF(MONTH(Data[[#This Row],[Ngày giao]])&lt;7,"Qtr2",IF(MONTH(Data[[#This Row],[Ngày giao]])&lt;10,"Qtr3","Qtr4")))</f>
        <v>Qtr1</v>
      </c>
      <c r="O404" s="32" t="str">
        <f>TEXT(Data[[#This Row],[Ngày giao]],"MMM")</f>
        <v>Jan</v>
      </c>
    </row>
    <row r="405" spans="1:15" ht="13" x14ac:dyDescent="0.3">
      <c r="A405" s="1">
        <v>4516874188</v>
      </c>
      <c r="B405" s="1">
        <v>4492201</v>
      </c>
      <c r="C405" s="32" t="s">
        <v>50</v>
      </c>
      <c r="D405" s="3">
        <v>180</v>
      </c>
      <c r="E405" s="3">
        <v>1028</v>
      </c>
      <c r="F405" s="3">
        <f>Data[[#This Row],[Unit Price]]*Data[[#This Row],[Ordered Qty]]</f>
        <v>185040</v>
      </c>
      <c r="G405" s="5">
        <v>44585</v>
      </c>
      <c r="H405" s="4">
        <v>44578</v>
      </c>
      <c r="I405" s="6">
        <f t="shared" si="7"/>
        <v>7</v>
      </c>
      <c r="J405" s="32" t="str">
        <f>IF(Data[[#This Row],[Chênh lệch ngày]]&lt;-2,"ADVANCE", IF(Data[[#This Row],[Chênh lệch ngày]]&lt;4, "ON TIME", IF(Data[[#This Row],[REASON OF LATE]]="SUPPLIER","LATE BY SUPPLIER", "LATE")))</f>
        <v>LATE</v>
      </c>
      <c r="K405" s="32" t="s">
        <v>6</v>
      </c>
      <c r="L405" s="32"/>
      <c r="M405" s="32" t="str">
        <f>TEXT(Data[[#This Row],[Ngày giao]],"yyyy")</f>
        <v>2022</v>
      </c>
      <c r="N405" s="32" t="str">
        <f>IF(MONTH(Data[[#This Row],[Ngày giao]])&lt;4,"Qtr1", IF(MONTH(Data[[#This Row],[Ngày giao]])&lt;7,"Qtr2",IF(MONTH(Data[[#This Row],[Ngày giao]])&lt;10,"Qtr3","Qtr4")))</f>
        <v>Qtr1</v>
      </c>
      <c r="O405" s="32" t="str">
        <f>TEXT(Data[[#This Row],[Ngày giao]],"MMM")</f>
        <v>Jan</v>
      </c>
    </row>
    <row r="406" spans="1:15" ht="13" x14ac:dyDescent="0.3">
      <c r="A406" s="1">
        <v>4516834397</v>
      </c>
      <c r="B406" s="1">
        <v>4403290</v>
      </c>
      <c r="C406" s="2" t="s">
        <v>69</v>
      </c>
      <c r="D406" s="3">
        <v>376</v>
      </c>
      <c r="E406" s="3">
        <v>654</v>
      </c>
      <c r="F406" s="3">
        <f>Data[[#This Row],[Unit Price]]*Data[[#This Row],[Ordered Qty]]</f>
        <v>245904</v>
      </c>
      <c r="G406" s="5">
        <v>44606</v>
      </c>
      <c r="H406" s="4">
        <v>44578</v>
      </c>
      <c r="I406" s="6">
        <f t="shared" si="7"/>
        <v>28</v>
      </c>
      <c r="J406" s="32" t="str">
        <f>IF(Data[[#This Row],[Chênh lệch ngày]]&lt;-2,"ADVANCE", IF(Data[[#This Row],[Chênh lệch ngày]]&lt;4, "ON TIME", IF(Data[[#This Row],[REASON OF LATE]]="SUPPLIER","LATE BY SUPPLIER", "LATE")))</f>
        <v>LATE</v>
      </c>
      <c r="K406" s="32" t="s">
        <v>6</v>
      </c>
      <c r="L406" s="32"/>
      <c r="M406" s="32" t="str">
        <f>TEXT(Data[[#This Row],[Ngày giao]],"yyyy")</f>
        <v>2022</v>
      </c>
      <c r="N406" s="32" t="str">
        <f>IF(MONTH(Data[[#This Row],[Ngày giao]])&lt;4,"Qtr1", IF(MONTH(Data[[#This Row],[Ngày giao]])&lt;7,"Qtr2",IF(MONTH(Data[[#This Row],[Ngày giao]])&lt;10,"Qtr3","Qtr4")))</f>
        <v>Qtr1</v>
      </c>
      <c r="O406" s="32" t="str">
        <f>TEXT(Data[[#This Row],[Ngày giao]],"MMM")</f>
        <v>Feb</v>
      </c>
    </row>
    <row r="407" spans="1:15" ht="13" x14ac:dyDescent="0.3">
      <c r="A407" s="1">
        <v>4516943434</v>
      </c>
      <c r="B407" s="1">
        <v>4403290</v>
      </c>
      <c r="C407" s="32" t="s">
        <v>50</v>
      </c>
      <c r="D407" s="3">
        <v>32</v>
      </c>
      <c r="E407" s="3">
        <v>323</v>
      </c>
      <c r="F407" s="3">
        <f>Data[[#This Row],[Unit Price]]*Data[[#This Row],[Ordered Qty]]</f>
        <v>10336</v>
      </c>
      <c r="G407" s="5">
        <v>44613</v>
      </c>
      <c r="H407" s="4">
        <v>44578</v>
      </c>
      <c r="I407" s="6">
        <f t="shared" si="7"/>
        <v>35</v>
      </c>
      <c r="J407" s="32" t="str">
        <f>IF(Data[[#This Row],[Chênh lệch ngày]]&lt;-2,"ADVANCE", IF(Data[[#This Row],[Chênh lệch ngày]]&lt;4, "ON TIME", IF(Data[[#This Row],[REASON OF LATE]]="SUPPLIER","LATE BY SUPPLIER", "LATE")))</f>
        <v>LATE</v>
      </c>
      <c r="K407" s="32" t="s">
        <v>6</v>
      </c>
      <c r="L407" s="32"/>
      <c r="M407" s="32" t="str">
        <f>TEXT(Data[[#This Row],[Ngày giao]],"yyyy")</f>
        <v>2022</v>
      </c>
      <c r="N407" s="32" t="str">
        <f>IF(MONTH(Data[[#This Row],[Ngày giao]])&lt;4,"Qtr1", IF(MONTH(Data[[#This Row],[Ngày giao]])&lt;7,"Qtr2",IF(MONTH(Data[[#This Row],[Ngày giao]])&lt;10,"Qtr3","Qtr4")))</f>
        <v>Qtr1</v>
      </c>
      <c r="O407" s="32" t="str">
        <f>TEXT(Data[[#This Row],[Ngày giao]],"MMM")</f>
        <v>Feb</v>
      </c>
    </row>
    <row r="408" spans="1:15" ht="13" x14ac:dyDescent="0.3">
      <c r="A408" s="1">
        <v>4516955709</v>
      </c>
      <c r="B408" s="1">
        <v>4403290</v>
      </c>
      <c r="C408" s="32" t="s">
        <v>50</v>
      </c>
      <c r="D408" s="3">
        <v>504</v>
      </c>
      <c r="E408" s="3">
        <v>1323</v>
      </c>
      <c r="F408" s="3">
        <f>Data[[#This Row],[Unit Price]]*Data[[#This Row],[Ordered Qty]]</f>
        <v>666792</v>
      </c>
      <c r="G408" s="5">
        <v>44616</v>
      </c>
      <c r="H408" s="4">
        <v>44578</v>
      </c>
      <c r="I408" s="6">
        <f t="shared" si="7"/>
        <v>38</v>
      </c>
      <c r="J408" s="32" t="str">
        <f>IF(Data[[#This Row],[Chênh lệch ngày]]&lt;-2,"ADVANCE", IF(Data[[#This Row],[Chênh lệch ngày]]&lt;4, "ON TIME", IF(Data[[#This Row],[REASON OF LATE]]="SUPPLIER","LATE BY SUPPLIER", "LATE")))</f>
        <v>LATE</v>
      </c>
      <c r="K408" s="32" t="s">
        <v>6</v>
      </c>
      <c r="L408" s="32"/>
      <c r="M408" s="32" t="str">
        <f>TEXT(Data[[#This Row],[Ngày giao]],"yyyy")</f>
        <v>2022</v>
      </c>
      <c r="N408" s="32" t="str">
        <f>IF(MONTH(Data[[#This Row],[Ngày giao]])&lt;4,"Qtr1", IF(MONTH(Data[[#This Row],[Ngày giao]])&lt;7,"Qtr2",IF(MONTH(Data[[#This Row],[Ngày giao]])&lt;10,"Qtr3","Qtr4")))</f>
        <v>Qtr1</v>
      </c>
      <c r="O408" s="32" t="str">
        <f>TEXT(Data[[#This Row],[Ngày giao]],"MMM")</f>
        <v>Feb</v>
      </c>
    </row>
    <row r="409" spans="1:15" ht="13" x14ac:dyDescent="0.3">
      <c r="A409" s="1">
        <v>4516978395</v>
      </c>
      <c r="B409" s="1">
        <v>4492204</v>
      </c>
      <c r="C409" s="32" t="s">
        <v>50</v>
      </c>
      <c r="D409" s="3">
        <v>1740</v>
      </c>
      <c r="E409" s="3">
        <v>693</v>
      </c>
      <c r="F409" s="3">
        <f>Data[[#This Row],[Unit Price]]*Data[[#This Row],[Ordered Qty]]</f>
        <v>1205820</v>
      </c>
      <c r="G409" s="5">
        <v>44634</v>
      </c>
      <c r="H409" s="4">
        <v>44578</v>
      </c>
      <c r="I409" s="6">
        <f t="shared" si="7"/>
        <v>56</v>
      </c>
      <c r="J409" s="32" t="str">
        <f>IF(Data[[#This Row],[Chênh lệch ngày]]&lt;-2,"ADVANCE", IF(Data[[#This Row],[Chênh lệch ngày]]&lt;4, "ON TIME", IF(Data[[#This Row],[REASON OF LATE]]="SUPPLIER","LATE BY SUPPLIER", "LATE")))</f>
        <v>LATE</v>
      </c>
      <c r="K409" s="32" t="s">
        <v>6</v>
      </c>
      <c r="L409" s="32"/>
      <c r="M409" s="32" t="str">
        <f>TEXT(Data[[#This Row],[Ngày giao]],"yyyy")</f>
        <v>2022</v>
      </c>
      <c r="N409" s="32" t="str">
        <f>IF(MONTH(Data[[#This Row],[Ngày giao]])&lt;4,"Qtr1", IF(MONTH(Data[[#This Row],[Ngày giao]])&lt;7,"Qtr2",IF(MONTH(Data[[#This Row],[Ngày giao]])&lt;10,"Qtr3","Qtr4")))</f>
        <v>Qtr1</v>
      </c>
      <c r="O409" s="32" t="str">
        <f>TEXT(Data[[#This Row],[Ngày giao]],"MMM")</f>
        <v>Mar</v>
      </c>
    </row>
    <row r="410" spans="1:15" ht="14.5" x14ac:dyDescent="0.35">
      <c r="A410" s="7">
        <v>4517255549</v>
      </c>
      <c r="B410" s="7">
        <v>4455298</v>
      </c>
      <c r="C410" s="32" t="s">
        <v>50</v>
      </c>
      <c r="D410" s="9">
        <v>1395</v>
      </c>
      <c r="E410" s="3">
        <v>735</v>
      </c>
      <c r="F410" s="3">
        <f>Data[[#This Row],[Unit Price]]*Data[[#This Row],[Ordered Qty]]</f>
        <v>1025325</v>
      </c>
      <c r="G410" s="5">
        <v>44578</v>
      </c>
      <c r="H410" s="4">
        <v>44578</v>
      </c>
      <c r="I410" s="10">
        <v>0</v>
      </c>
      <c r="J410" s="32" t="str">
        <f>IF(Data[[#This Row],[Chênh lệch ngày]]&lt;-2,"ADVANCE", IF(Data[[#This Row],[Chênh lệch ngày]]&lt;4, "ON TIME", IF(Data[[#This Row],[REASON OF LATE]]="SUPPLIER","LATE BY SUPPLIER", "LATE")))</f>
        <v>ON TIME</v>
      </c>
      <c r="K410" s="12"/>
      <c r="L410" s="16"/>
      <c r="M410" s="32" t="str">
        <f>TEXT(Data[[#This Row],[Ngày giao]],"yyyy")</f>
        <v>2022</v>
      </c>
      <c r="N410" s="32" t="str">
        <f>IF(MONTH(Data[[#This Row],[Ngày giao]])&lt;4,"Qtr1", IF(MONTH(Data[[#This Row],[Ngày giao]])&lt;7,"Qtr2",IF(MONTH(Data[[#This Row],[Ngày giao]])&lt;10,"Qtr3","Qtr4")))</f>
        <v>Qtr1</v>
      </c>
      <c r="O410" s="32" t="str">
        <f>TEXT(Data[[#This Row],[Ngày giao]],"MMM")</f>
        <v>Jan</v>
      </c>
    </row>
    <row r="411" spans="1:15" ht="14.5" x14ac:dyDescent="0.35">
      <c r="A411" s="7">
        <v>4516964364</v>
      </c>
      <c r="B411" s="7">
        <v>4455280</v>
      </c>
      <c r="C411" s="32" t="s">
        <v>50</v>
      </c>
      <c r="D411" s="9">
        <v>270</v>
      </c>
      <c r="E411" s="3">
        <v>371</v>
      </c>
      <c r="F411" s="3">
        <f>Data[[#This Row],[Unit Price]]*Data[[#This Row],[Ordered Qty]]</f>
        <v>100170</v>
      </c>
      <c r="G411" s="5">
        <v>44578</v>
      </c>
      <c r="H411" s="4">
        <v>44578</v>
      </c>
      <c r="I411" s="10">
        <v>0</v>
      </c>
      <c r="J411" s="32" t="str">
        <f>IF(Data[[#This Row],[Chênh lệch ngày]]&lt;-2,"ADVANCE", IF(Data[[#This Row],[Chênh lệch ngày]]&lt;4, "ON TIME", IF(Data[[#This Row],[REASON OF LATE]]="SUPPLIER","LATE BY SUPPLIER", "LATE")))</f>
        <v>ON TIME</v>
      </c>
      <c r="K411" s="12"/>
      <c r="L411" s="16"/>
      <c r="M411" s="32" t="str">
        <f>TEXT(Data[[#This Row],[Ngày giao]],"yyyy")</f>
        <v>2022</v>
      </c>
      <c r="N411" s="32" t="str">
        <f>IF(MONTH(Data[[#This Row],[Ngày giao]])&lt;4,"Qtr1", IF(MONTH(Data[[#This Row],[Ngày giao]])&lt;7,"Qtr2",IF(MONTH(Data[[#This Row],[Ngày giao]])&lt;10,"Qtr3","Qtr4")))</f>
        <v>Qtr1</v>
      </c>
      <c r="O411" s="32" t="str">
        <f>TEXT(Data[[#This Row],[Ngày giao]],"MMM")</f>
        <v>Jan</v>
      </c>
    </row>
    <row r="412" spans="1:15" ht="14.5" x14ac:dyDescent="0.35">
      <c r="A412" s="7">
        <v>4516876162</v>
      </c>
      <c r="B412" s="7">
        <v>4455906</v>
      </c>
      <c r="C412" s="32" t="s">
        <v>50</v>
      </c>
      <c r="D412" s="9">
        <v>204</v>
      </c>
      <c r="E412" s="3">
        <v>965</v>
      </c>
      <c r="F412" s="3">
        <f>Data[[#This Row],[Unit Price]]*Data[[#This Row],[Ordered Qty]]</f>
        <v>196860</v>
      </c>
      <c r="G412" s="5">
        <v>44578</v>
      </c>
      <c r="H412" s="4">
        <v>44578</v>
      </c>
      <c r="I412" s="10">
        <v>0</v>
      </c>
      <c r="J412" s="32" t="str">
        <f>IF(Data[[#This Row],[Chênh lệch ngày]]&lt;-2,"ADVANCE", IF(Data[[#This Row],[Chênh lệch ngày]]&lt;4, "ON TIME", IF(Data[[#This Row],[REASON OF LATE]]="SUPPLIER","LATE BY SUPPLIER", "LATE")))</f>
        <v>ON TIME</v>
      </c>
      <c r="K412" s="12"/>
      <c r="L412" s="16"/>
      <c r="M412" s="32" t="str">
        <f>TEXT(Data[[#This Row],[Ngày giao]],"yyyy")</f>
        <v>2022</v>
      </c>
      <c r="N412" s="32" t="str">
        <f>IF(MONTH(Data[[#This Row],[Ngày giao]])&lt;4,"Qtr1", IF(MONTH(Data[[#This Row],[Ngày giao]])&lt;7,"Qtr2",IF(MONTH(Data[[#This Row],[Ngày giao]])&lt;10,"Qtr3","Qtr4")))</f>
        <v>Qtr1</v>
      </c>
      <c r="O412" s="32" t="str">
        <f>TEXT(Data[[#This Row],[Ngày giao]],"MMM")</f>
        <v>Jan</v>
      </c>
    </row>
    <row r="413" spans="1:15" ht="14.5" x14ac:dyDescent="0.35">
      <c r="A413" s="7">
        <v>4517255916</v>
      </c>
      <c r="B413" s="7">
        <v>2778106</v>
      </c>
      <c r="C413" s="32" t="s">
        <v>50</v>
      </c>
      <c r="D413" s="9">
        <v>264</v>
      </c>
      <c r="E413" s="3">
        <v>1141</v>
      </c>
      <c r="F413" s="3">
        <f>Data[[#This Row],[Unit Price]]*Data[[#This Row],[Ordered Qty]]</f>
        <v>301224</v>
      </c>
      <c r="G413" s="5">
        <v>44578</v>
      </c>
      <c r="H413" s="4">
        <v>44578</v>
      </c>
      <c r="I413" s="10">
        <v>0</v>
      </c>
      <c r="J413" s="32" t="str">
        <f>IF(Data[[#This Row],[Chênh lệch ngày]]&lt;-2,"ADVANCE", IF(Data[[#This Row],[Chênh lệch ngày]]&lt;4, "ON TIME", IF(Data[[#This Row],[REASON OF LATE]]="SUPPLIER","LATE BY SUPPLIER", "LATE")))</f>
        <v>ON TIME</v>
      </c>
      <c r="K413" s="12"/>
      <c r="L413" s="16"/>
      <c r="M413" s="32" t="str">
        <f>TEXT(Data[[#This Row],[Ngày giao]],"yyyy")</f>
        <v>2022</v>
      </c>
      <c r="N413" s="32" t="str">
        <f>IF(MONTH(Data[[#This Row],[Ngày giao]])&lt;4,"Qtr1", IF(MONTH(Data[[#This Row],[Ngày giao]])&lt;7,"Qtr2",IF(MONTH(Data[[#This Row],[Ngày giao]])&lt;10,"Qtr3","Qtr4")))</f>
        <v>Qtr1</v>
      </c>
      <c r="O413" s="32" t="str">
        <f>TEXT(Data[[#This Row],[Ngày giao]],"MMM")</f>
        <v>Jan</v>
      </c>
    </row>
    <row r="414" spans="1:15" ht="14.5" x14ac:dyDescent="0.35">
      <c r="A414" s="7">
        <v>4517034440</v>
      </c>
      <c r="B414" s="7">
        <v>2487053</v>
      </c>
      <c r="C414" s="8" t="s">
        <v>69</v>
      </c>
      <c r="D414" s="9">
        <v>1770</v>
      </c>
      <c r="E414" s="3">
        <v>1451</v>
      </c>
      <c r="F414" s="3">
        <f>Data[[#This Row],[Unit Price]]*Data[[#This Row],[Ordered Qty]]</f>
        <v>2568270</v>
      </c>
      <c r="G414" s="5">
        <v>44578</v>
      </c>
      <c r="H414" s="4">
        <v>44578</v>
      </c>
      <c r="I414" s="10">
        <v>0</v>
      </c>
      <c r="J414" s="32" t="str">
        <f>IF(Data[[#This Row],[Chênh lệch ngày]]&lt;-2,"ADVANCE", IF(Data[[#This Row],[Chênh lệch ngày]]&lt;4, "ON TIME", IF(Data[[#This Row],[REASON OF LATE]]="SUPPLIER","LATE BY SUPPLIER", "LATE")))</f>
        <v>ON TIME</v>
      </c>
      <c r="K414" s="12"/>
      <c r="L414" s="16"/>
      <c r="M414" s="32" t="str">
        <f>TEXT(Data[[#This Row],[Ngày giao]],"yyyy")</f>
        <v>2022</v>
      </c>
      <c r="N414" s="32" t="str">
        <f>IF(MONTH(Data[[#This Row],[Ngày giao]])&lt;4,"Qtr1", IF(MONTH(Data[[#This Row],[Ngày giao]])&lt;7,"Qtr2",IF(MONTH(Data[[#This Row],[Ngày giao]])&lt;10,"Qtr3","Qtr4")))</f>
        <v>Qtr1</v>
      </c>
      <c r="O414" s="32" t="str">
        <f>TEXT(Data[[#This Row],[Ngày giao]],"MMM")</f>
        <v>Jan</v>
      </c>
    </row>
    <row r="415" spans="1:15" ht="14.5" x14ac:dyDescent="0.35">
      <c r="A415" s="7">
        <v>4517475847</v>
      </c>
      <c r="B415" s="7">
        <v>4454507</v>
      </c>
      <c r="C415" s="32" t="s">
        <v>50</v>
      </c>
      <c r="D415" s="9">
        <v>6120</v>
      </c>
      <c r="E415" s="3">
        <v>945</v>
      </c>
      <c r="F415" s="3">
        <f>Data[[#This Row],[Unit Price]]*Data[[#This Row],[Ordered Qty]]</f>
        <v>5783400</v>
      </c>
      <c r="G415" s="5">
        <v>44578</v>
      </c>
      <c r="H415" s="4">
        <v>44578</v>
      </c>
      <c r="I415" s="10">
        <v>0</v>
      </c>
      <c r="J415" s="32" t="str">
        <f>IF(Data[[#This Row],[Chênh lệch ngày]]&lt;-2,"ADVANCE", IF(Data[[#This Row],[Chênh lệch ngày]]&lt;4, "ON TIME", IF(Data[[#This Row],[REASON OF LATE]]="SUPPLIER","LATE BY SUPPLIER", "LATE")))</f>
        <v>ON TIME</v>
      </c>
      <c r="K415" s="12"/>
      <c r="L415" s="16"/>
      <c r="M415" s="32" t="str">
        <f>TEXT(Data[[#This Row],[Ngày giao]],"yyyy")</f>
        <v>2022</v>
      </c>
      <c r="N415" s="32" t="str">
        <f>IF(MONTH(Data[[#This Row],[Ngày giao]])&lt;4,"Qtr1", IF(MONTH(Data[[#This Row],[Ngày giao]])&lt;7,"Qtr2",IF(MONTH(Data[[#This Row],[Ngày giao]])&lt;10,"Qtr3","Qtr4")))</f>
        <v>Qtr1</v>
      </c>
      <c r="O415" s="32" t="str">
        <f>TEXT(Data[[#This Row],[Ngày giao]],"MMM")</f>
        <v>Jan</v>
      </c>
    </row>
    <row r="416" spans="1:15" ht="14.5" x14ac:dyDescent="0.35">
      <c r="A416" s="7">
        <v>4517412818</v>
      </c>
      <c r="B416" s="7">
        <v>4013293</v>
      </c>
      <c r="C416" s="32" t="s">
        <v>50</v>
      </c>
      <c r="D416" s="9">
        <v>150</v>
      </c>
      <c r="E416" s="3">
        <v>600</v>
      </c>
      <c r="F416" s="3">
        <f>Data[[#This Row],[Unit Price]]*Data[[#This Row],[Ordered Qty]]</f>
        <v>90000</v>
      </c>
      <c r="G416" s="5">
        <v>44606</v>
      </c>
      <c r="H416" s="4">
        <v>44578</v>
      </c>
      <c r="I416" s="10">
        <v>28</v>
      </c>
      <c r="J416" s="32" t="str">
        <f>IF(Data[[#This Row],[Chênh lệch ngày]]&lt;-2,"ADVANCE", IF(Data[[#This Row],[Chênh lệch ngày]]&lt;4, "ON TIME", IF(Data[[#This Row],[REASON OF LATE]]="SUPPLIER","LATE BY SUPPLIER", "LATE")))</f>
        <v>LATE</v>
      </c>
      <c r="K416" s="32" t="s">
        <v>6</v>
      </c>
      <c r="L416" s="16"/>
      <c r="M416" s="32" t="str">
        <f>TEXT(Data[[#This Row],[Ngày giao]],"yyyy")</f>
        <v>2022</v>
      </c>
      <c r="N416" s="32" t="str">
        <f>IF(MONTH(Data[[#This Row],[Ngày giao]])&lt;4,"Qtr1", IF(MONTH(Data[[#This Row],[Ngày giao]])&lt;7,"Qtr2",IF(MONTH(Data[[#This Row],[Ngày giao]])&lt;10,"Qtr3","Qtr4")))</f>
        <v>Qtr1</v>
      </c>
      <c r="O416" s="32" t="str">
        <f>TEXT(Data[[#This Row],[Ngày giao]],"MMM")</f>
        <v>Feb</v>
      </c>
    </row>
    <row r="417" spans="1:15" ht="14.5" x14ac:dyDescent="0.35">
      <c r="A417" s="7">
        <v>4517024501</v>
      </c>
      <c r="B417" s="7">
        <v>2487052</v>
      </c>
      <c r="C417" s="8" t="s">
        <v>69</v>
      </c>
      <c r="D417" s="9">
        <v>8610</v>
      </c>
      <c r="E417" s="3">
        <v>349</v>
      </c>
      <c r="F417" s="3">
        <f>Data[[#This Row],[Unit Price]]*Data[[#This Row],[Ordered Qty]]</f>
        <v>3004890</v>
      </c>
      <c r="G417" s="5">
        <v>44578</v>
      </c>
      <c r="H417" s="4">
        <v>44578</v>
      </c>
      <c r="I417" s="10">
        <v>0</v>
      </c>
      <c r="J417" s="32" t="str">
        <f>IF(Data[[#This Row],[Chênh lệch ngày]]&lt;-2,"ADVANCE", IF(Data[[#This Row],[Chênh lệch ngày]]&lt;4, "ON TIME", IF(Data[[#This Row],[REASON OF LATE]]="SUPPLIER","LATE BY SUPPLIER", "LATE")))</f>
        <v>ON TIME</v>
      </c>
      <c r="K417" s="12"/>
      <c r="L417" s="16"/>
      <c r="M417" s="32" t="str">
        <f>TEXT(Data[[#This Row],[Ngày giao]],"yyyy")</f>
        <v>2022</v>
      </c>
      <c r="N417" s="32" t="str">
        <f>IF(MONTH(Data[[#This Row],[Ngày giao]])&lt;4,"Qtr1", IF(MONTH(Data[[#This Row],[Ngày giao]])&lt;7,"Qtr2",IF(MONTH(Data[[#This Row],[Ngày giao]])&lt;10,"Qtr3","Qtr4")))</f>
        <v>Qtr1</v>
      </c>
      <c r="O417" s="32" t="str">
        <f>TEXT(Data[[#This Row],[Ngày giao]],"MMM")</f>
        <v>Jan</v>
      </c>
    </row>
    <row r="418" spans="1:15" ht="14.5" x14ac:dyDescent="0.35">
      <c r="A418" s="7">
        <v>4517219375</v>
      </c>
      <c r="B418" s="7">
        <v>2487053</v>
      </c>
      <c r="C418" s="32" t="s">
        <v>50</v>
      </c>
      <c r="D418" s="9">
        <v>2580</v>
      </c>
      <c r="E418" s="3">
        <v>1475</v>
      </c>
      <c r="F418" s="3">
        <f>Data[[#This Row],[Unit Price]]*Data[[#This Row],[Ordered Qty]]</f>
        <v>3805500</v>
      </c>
      <c r="G418" s="5">
        <v>44578</v>
      </c>
      <c r="H418" s="4">
        <v>44578</v>
      </c>
      <c r="I418" s="10">
        <v>0</v>
      </c>
      <c r="J418" s="32" t="str">
        <f>IF(Data[[#This Row],[Chênh lệch ngày]]&lt;-2,"ADVANCE", IF(Data[[#This Row],[Chênh lệch ngày]]&lt;4, "ON TIME", IF(Data[[#This Row],[REASON OF LATE]]="SUPPLIER","LATE BY SUPPLIER", "LATE")))</f>
        <v>ON TIME</v>
      </c>
      <c r="K418" s="12"/>
      <c r="L418" s="16"/>
      <c r="M418" s="32" t="str">
        <f>TEXT(Data[[#This Row],[Ngày giao]],"yyyy")</f>
        <v>2022</v>
      </c>
      <c r="N418" s="32" t="str">
        <f>IF(MONTH(Data[[#This Row],[Ngày giao]])&lt;4,"Qtr1", IF(MONTH(Data[[#This Row],[Ngày giao]])&lt;7,"Qtr2",IF(MONTH(Data[[#This Row],[Ngày giao]])&lt;10,"Qtr3","Qtr4")))</f>
        <v>Qtr1</v>
      </c>
      <c r="O418" s="32" t="str">
        <f>TEXT(Data[[#This Row],[Ngày giao]],"MMM")</f>
        <v>Jan</v>
      </c>
    </row>
    <row r="419" spans="1:15" ht="14.5" x14ac:dyDescent="0.35">
      <c r="A419" s="7">
        <v>4516555433</v>
      </c>
      <c r="B419" s="7">
        <v>2778106</v>
      </c>
      <c r="C419" s="32" t="s">
        <v>50</v>
      </c>
      <c r="D419" s="9">
        <v>540</v>
      </c>
      <c r="E419" s="3">
        <v>1328</v>
      </c>
      <c r="F419" s="3">
        <f>Data[[#This Row],[Unit Price]]*Data[[#This Row],[Ordered Qty]]</f>
        <v>717120</v>
      </c>
      <c r="G419" s="5">
        <v>44578</v>
      </c>
      <c r="H419" s="4">
        <v>44578</v>
      </c>
      <c r="I419" s="10">
        <v>0</v>
      </c>
      <c r="J419" s="32" t="str">
        <f>IF(Data[[#This Row],[Chênh lệch ngày]]&lt;-2,"ADVANCE", IF(Data[[#This Row],[Chênh lệch ngày]]&lt;4, "ON TIME", IF(Data[[#This Row],[REASON OF LATE]]="SUPPLIER","LATE BY SUPPLIER", "LATE")))</f>
        <v>ON TIME</v>
      </c>
      <c r="K419" s="12"/>
      <c r="L419" s="16"/>
      <c r="M419" s="32" t="str">
        <f>TEXT(Data[[#This Row],[Ngày giao]],"yyyy")</f>
        <v>2022</v>
      </c>
      <c r="N419" s="32" t="str">
        <f>IF(MONTH(Data[[#This Row],[Ngày giao]])&lt;4,"Qtr1", IF(MONTH(Data[[#This Row],[Ngày giao]])&lt;7,"Qtr2",IF(MONTH(Data[[#This Row],[Ngày giao]])&lt;10,"Qtr3","Qtr4")))</f>
        <v>Qtr1</v>
      </c>
      <c r="O419" s="32" t="str">
        <f>TEXT(Data[[#This Row],[Ngày giao]],"MMM")</f>
        <v>Jan</v>
      </c>
    </row>
    <row r="420" spans="1:15" ht="14.5" x14ac:dyDescent="0.35">
      <c r="A420" s="7">
        <v>4516873047</v>
      </c>
      <c r="B420" s="7">
        <v>4455298</v>
      </c>
      <c r="C420" s="32" t="s">
        <v>50</v>
      </c>
      <c r="D420" s="9">
        <v>570</v>
      </c>
      <c r="E420" s="3">
        <v>1246</v>
      </c>
      <c r="F420" s="3">
        <f>Data[[#This Row],[Unit Price]]*Data[[#This Row],[Ordered Qty]]</f>
        <v>710220</v>
      </c>
      <c r="G420" s="5">
        <v>44585</v>
      </c>
      <c r="H420" s="4">
        <v>44578</v>
      </c>
      <c r="I420" s="10">
        <v>8</v>
      </c>
      <c r="J420" s="32" t="str">
        <f>IF(Data[[#This Row],[Chênh lệch ngày]]&lt;-2,"ADVANCE", IF(Data[[#This Row],[Chênh lệch ngày]]&lt;4, "ON TIME", IF(Data[[#This Row],[REASON OF LATE]]="SUPPLIER","LATE BY SUPPLIER", "LATE")))</f>
        <v>LATE</v>
      </c>
      <c r="K420" s="32" t="s">
        <v>6</v>
      </c>
      <c r="L420" s="16"/>
      <c r="M420" s="32" t="str">
        <f>TEXT(Data[[#This Row],[Ngày giao]],"yyyy")</f>
        <v>2022</v>
      </c>
      <c r="N420" s="32" t="str">
        <f>IF(MONTH(Data[[#This Row],[Ngày giao]])&lt;4,"Qtr1", IF(MONTH(Data[[#This Row],[Ngày giao]])&lt;7,"Qtr2",IF(MONTH(Data[[#This Row],[Ngày giao]])&lt;10,"Qtr3","Qtr4")))</f>
        <v>Qtr1</v>
      </c>
      <c r="O420" s="32" t="str">
        <f>TEXT(Data[[#This Row],[Ngày giao]],"MMM")</f>
        <v>Jan</v>
      </c>
    </row>
    <row r="421" spans="1:15" ht="14.5" x14ac:dyDescent="0.35">
      <c r="A421" s="7">
        <v>4517419035</v>
      </c>
      <c r="B421" s="7">
        <v>2162036</v>
      </c>
      <c r="C421" s="32" t="s">
        <v>50</v>
      </c>
      <c r="D421" s="9">
        <v>240</v>
      </c>
      <c r="E421" s="3">
        <v>1170</v>
      </c>
      <c r="F421" s="3">
        <f>Data[[#This Row],[Unit Price]]*Data[[#This Row],[Ordered Qty]]</f>
        <v>280800</v>
      </c>
      <c r="G421" s="5">
        <v>44578</v>
      </c>
      <c r="H421" s="4">
        <v>44578</v>
      </c>
      <c r="I421" s="10">
        <v>0</v>
      </c>
      <c r="J421" s="32" t="str">
        <f>IF(Data[[#This Row],[Chênh lệch ngày]]&lt;-2,"ADVANCE", IF(Data[[#This Row],[Chênh lệch ngày]]&lt;4, "ON TIME", IF(Data[[#This Row],[REASON OF LATE]]="SUPPLIER","LATE BY SUPPLIER", "LATE")))</f>
        <v>ON TIME</v>
      </c>
      <c r="K421" s="12"/>
      <c r="L421" s="16"/>
      <c r="M421" s="32" t="str">
        <f>TEXT(Data[[#This Row],[Ngày giao]],"yyyy")</f>
        <v>2022</v>
      </c>
      <c r="N421" s="32" t="str">
        <f>IF(MONTH(Data[[#This Row],[Ngày giao]])&lt;4,"Qtr1", IF(MONTH(Data[[#This Row],[Ngày giao]])&lt;7,"Qtr2",IF(MONTH(Data[[#This Row],[Ngày giao]])&lt;10,"Qtr3","Qtr4")))</f>
        <v>Qtr1</v>
      </c>
      <c r="O421" s="32" t="str">
        <f>TEXT(Data[[#This Row],[Ngày giao]],"MMM")</f>
        <v>Jan</v>
      </c>
    </row>
    <row r="422" spans="1:15" ht="14.5" x14ac:dyDescent="0.35">
      <c r="A422" s="7">
        <v>4516559394</v>
      </c>
      <c r="B422" s="7">
        <v>4455906</v>
      </c>
      <c r="C422" s="32" t="s">
        <v>50</v>
      </c>
      <c r="D422" s="9">
        <v>288</v>
      </c>
      <c r="E422" s="3">
        <v>437</v>
      </c>
      <c r="F422" s="3">
        <f>Data[[#This Row],[Unit Price]]*Data[[#This Row],[Ordered Qty]]</f>
        <v>125856</v>
      </c>
      <c r="G422" s="5">
        <v>44578</v>
      </c>
      <c r="H422" s="4">
        <v>44578</v>
      </c>
      <c r="I422" s="10">
        <v>0</v>
      </c>
      <c r="J422" s="32" t="str">
        <f>IF(Data[[#This Row],[Chênh lệch ngày]]&lt;-2,"ADVANCE", IF(Data[[#This Row],[Chênh lệch ngày]]&lt;4, "ON TIME", IF(Data[[#This Row],[REASON OF LATE]]="SUPPLIER","LATE BY SUPPLIER", "LATE")))</f>
        <v>ON TIME</v>
      </c>
      <c r="K422" s="12"/>
      <c r="L422" s="16"/>
      <c r="M422" s="32" t="str">
        <f>TEXT(Data[[#This Row],[Ngày giao]],"yyyy")</f>
        <v>2022</v>
      </c>
      <c r="N422" s="32" t="str">
        <f>IF(MONTH(Data[[#This Row],[Ngày giao]])&lt;4,"Qtr1", IF(MONTH(Data[[#This Row],[Ngày giao]])&lt;7,"Qtr2",IF(MONTH(Data[[#This Row],[Ngày giao]])&lt;10,"Qtr3","Qtr4")))</f>
        <v>Qtr1</v>
      </c>
      <c r="O422" s="32" t="str">
        <f>TEXT(Data[[#This Row],[Ngày giao]],"MMM")</f>
        <v>Jan</v>
      </c>
    </row>
    <row r="423" spans="1:15" ht="14.5" x14ac:dyDescent="0.35">
      <c r="A423" s="7">
        <v>4517408647</v>
      </c>
      <c r="B423" s="7">
        <v>4013297</v>
      </c>
      <c r="C423" s="32" t="s">
        <v>50</v>
      </c>
      <c r="D423" s="9">
        <v>15</v>
      </c>
      <c r="E423" s="3">
        <v>914</v>
      </c>
      <c r="F423" s="3">
        <f>Data[[#This Row],[Unit Price]]*Data[[#This Row],[Ordered Qty]]</f>
        <v>13710</v>
      </c>
      <c r="G423" s="5">
        <v>44578</v>
      </c>
      <c r="H423" s="4">
        <v>44578</v>
      </c>
      <c r="I423" s="10">
        <v>0</v>
      </c>
      <c r="J423" s="32" t="str">
        <f>IF(Data[[#This Row],[Chênh lệch ngày]]&lt;-2,"ADVANCE", IF(Data[[#This Row],[Chênh lệch ngày]]&lt;4, "ON TIME", IF(Data[[#This Row],[REASON OF LATE]]="SUPPLIER","LATE BY SUPPLIER", "LATE")))</f>
        <v>ON TIME</v>
      </c>
      <c r="K423" s="12"/>
      <c r="L423" s="16"/>
      <c r="M423" s="32" t="str">
        <f>TEXT(Data[[#This Row],[Ngày giao]],"yyyy")</f>
        <v>2022</v>
      </c>
      <c r="N423" s="32" t="str">
        <f>IF(MONTH(Data[[#This Row],[Ngày giao]])&lt;4,"Qtr1", IF(MONTH(Data[[#This Row],[Ngày giao]])&lt;7,"Qtr2",IF(MONTH(Data[[#This Row],[Ngày giao]])&lt;10,"Qtr3","Qtr4")))</f>
        <v>Qtr1</v>
      </c>
      <c r="O423" s="32" t="str">
        <f>TEXT(Data[[#This Row],[Ngày giao]],"MMM")</f>
        <v>Jan</v>
      </c>
    </row>
    <row r="424" spans="1:15" ht="14.5" x14ac:dyDescent="0.35">
      <c r="A424" s="7">
        <v>4516563468</v>
      </c>
      <c r="B424" s="7">
        <v>4013305</v>
      </c>
      <c r="C424" s="32" t="s">
        <v>50</v>
      </c>
      <c r="D424" s="9">
        <v>264</v>
      </c>
      <c r="E424" s="3">
        <v>1273</v>
      </c>
      <c r="F424" s="3">
        <f>Data[[#This Row],[Unit Price]]*Data[[#This Row],[Ordered Qty]]</f>
        <v>336072</v>
      </c>
      <c r="G424" s="5">
        <v>44578</v>
      </c>
      <c r="H424" s="4">
        <v>44578</v>
      </c>
      <c r="I424" s="10">
        <v>0</v>
      </c>
      <c r="J424" s="32" t="str">
        <f>IF(Data[[#This Row],[Chênh lệch ngày]]&lt;-2,"ADVANCE", IF(Data[[#This Row],[Chênh lệch ngày]]&lt;4, "ON TIME", IF(Data[[#This Row],[REASON OF LATE]]="SUPPLIER","LATE BY SUPPLIER", "LATE")))</f>
        <v>ON TIME</v>
      </c>
      <c r="K424" s="12"/>
      <c r="L424" s="16"/>
      <c r="M424" s="32" t="str">
        <f>TEXT(Data[[#This Row],[Ngày giao]],"yyyy")</f>
        <v>2022</v>
      </c>
      <c r="N424" s="32" t="str">
        <f>IF(MONTH(Data[[#This Row],[Ngày giao]])&lt;4,"Qtr1", IF(MONTH(Data[[#This Row],[Ngày giao]])&lt;7,"Qtr2",IF(MONTH(Data[[#This Row],[Ngày giao]])&lt;10,"Qtr3","Qtr4")))</f>
        <v>Qtr1</v>
      </c>
      <c r="O424" s="32" t="str">
        <f>TEXT(Data[[#This Row],[Ngày giao]],"MMM")</f>
        <v>Jan</v>
      </c>
    </row>
    <row r="425" spans="1:15" ht="14.5" x14ac:dyDescent="0.35">
      <c r="A425" s="7">
        <v>4516963933</v>
      </c>
      <c r="B425" s="7">
        <v>4454507</v>
      </c>
      <c r="C425" s="32" t="s">
        <v>50</v>
      </c>
      <c r="D425" s="9">
        <v>900</v>
      </c>
      <c r="E425" s="3">
        <v>510</v>
      </c>
      <c r="F425" s="3">
        <f>Data[[#This Row],[Unit Price]]*Data[[#This Row],[Ordered Qty]]</f>
        <v>459000</v>
      </c>
      <c r="G425" s="5">
        <v>44578</v>
      </c>
      <c r="H425" s="4">
        <v>44578</v>
      </c>
      <c r="I425" s="10">
        <v>0</v>
      </c>
      <c r="J425" s="32" t="str">
        <f>IF(Data[[#This Row],[Chênh lệch ngày]]&lt;-2,"ADVANCE", IF(Data[[#This Row],[Chênh lệch ngày]]&lt;4, "ON TIME", IF(Data[[#This Row],[REASON OF LATE]]="SUPPLIER","LATE BY SUPPLIER", "LATE")))</f>
        <v>ON TIME</v>
      </c>
      <c r="K425" s="12"/>
      <c r="L425" s="16"/>
      <c r="M425" s="32" t="str">
        <f>TEXT(Data[[#This Row],[Ngày giao]],"yyyy")</f>
        <v>2022</v>
      </c>
      <c r="N425" s="32" t="str">
        <f>IF(MONTH(Data[[#This Row],[Ngày giao]])&lt;4,"Qtr1", IF(MONTH(Data[[#This Row],[Ngày giao]])&lt;7,"Qtr2",IF(MONTH(Data[[#This Row],[Ngày giao]])&lt;10,"Qtr3","Qtr4")))</f>
        <v>Qtr1</v>
      </c>
      <c r="O425" s="32" t="str">
        <f>TEXT(Data[[#This Row],[Ngày giao]],"MMM")</f>
        <v>Jan</v>
      </c>
    </row>
    <row r="426" spans="1:15" ht="14.5" x14ac:dyDescent="0.35">
      <c r="A426" s="7">
        <v>4517025011</v>
      </c>
      <c r="B426" s="7">
        <v>2765851</v>
      </c>
      <c r="C426" s="8" t="s">
        <v>69</v>
      </c>
      <c r="D426" s="9">
        <v>288</v>
      </c>
      <c r="E426" s="3">
        <v>1203</v>
      </c>
      <c r="F426" s="3">
        <f>Data[[#This Row],[Unit Price]]*Data[[#This Row],[Ordered Qty]]</f>
        <v>346464</v>
      </c>
      <c r="G426" s="5">
        <v>44578</v>
      </c>
      <c r="H426" s="4">
        <v>44578</v>
      </c>
      <c r="I426" s="10">
        <v>0</v>
      </c>
      <c r="J426" s="32" t="str">
        <f>IF(Data[[#This Row],[Chênh lệch ngày]]&lt;-2,"ADVANCE", IF(Data[[#This Row],[Chênh lệch ngày]]&lt;4, "ON TIME", IF(Data[[#This Row],[REASON OF LATE]]="SUPPLIER","LATE BY SUPPLIER", "LATE")))</f>
        <v>ON TIME</v>
      </c>
      <c r="K426" s="12"/>
      <c r="L426" s="16"/>
      <c r="M426" s="32" t="str">
        <f>TEXT(Data[[#This Row],[Ngày giao]],"yyyy")</f>
        <v>2022</v>
      </c>
      <c r="N426" s="32" t="str">
        <f>IF(MONTH(Data[[#This Row],[Ngày giao]])&lt;4,"Qtr1", IF(MONTH(Data[[#This Row],[Ngày giao]])&lt;7,"Qtr2",IF(MONTH(Data[[#This Row],[Ngày giao]])&lt;10,"Qtr3","Qtr4")))</f>
        <v>Qtr1</v>
      </c>
      <c r="O426" s="32" t="str">
        <f>TEXT(Data[[#This Row],[Ngày giao]],"MMM")</f>
        <v>Jan</v>
      </c>
    </row>
    <row r="427" spans="1:15" ht="14.5" x14ac:dyDescent="0.35">
      <c r="A427" s="7">
        <v>4516555411</v>
      </c>
      <c r="B427" s="7">
        <v>4333116</v>
      </c>
      <c r="C427" s="32" t="s">
        <v>50</v>
      </c>
      <c r="D427" s="9">
        <v>63</v>
      </c>
      <c r="E427" s="3">
        <v>419</v>
      </c>
      <c r="F427" s="3">
        <f>Data[[#This Row],[Unit Price]]*Data[[#This Row],[Ordered Qty]]</f>
        <v>26397</v>
      </c>
      <c r="G427" s="5">
        <v>44578</v>
      </c>
      <c r="H427" s="4">
        <v>44578</v>
      </c>
      <c r="I427" s="10">
        <v>0</v>
      </c>
      <c r="J427" s="32" t="str">
        <f>IF(Data[[#This Row],[Chênh lệch ngày]]&lt;-2,"ADVANCE", IF(Data[[#This Row],[Chênh lệch ngày]]&lt;4, "ON TIME", IF(Data[[#This Row],[REASON OF LATE]]="SUPPLIER","LATE BY SUPPLIER", "LATE")))</f>
        <v>ON TIME</v>
      </c>
      <c r="K427" s="12"/>
      <c r="L427" s="16"/>
      <c r="M427" s="32" t="str">
        <f>TEXT(Data[[#This Row],[Ngày giao]],"yyyy")</f>
        <v>2022</v>
      </c>
      <c r="N427" s="32" t="str">
        <f>IF(MONTH(Data[[#This Row],[Ngày giao]])&lt;4,"Qtr1", IF(MONTH(Data[[#This Row],[Ngày giao]])&lt;7,"Qtr2",IF(MONTH(Data[[#This Row],[Ngày giao]])&lt;10,"Qtr3","Qtr4")))</f>
        <v>Qtr1</v>
      </c>
      <c r="O427" s="32" t="str">
        <f>TEXT(Data[[#This Row],[Ngày giao]],"MMM")</f>
        <v>Jan</v>
      </c>
    </row>
    <row r="428" spans="1:15" ht="14.5" x14ac:dyDescent="0.35">
      <c r="A428" s="7">
        <v>4516964372</v>
      </c>
      <c r="B428" s="7">
        <v>4455281</v>
      </c>
      <c r="C428" s="32" t="s">
        <v>50</v>
      </c>
      <c r="D428" s="9">
        <v>1440</v>
      </c>
      <c r="E428" s="3">
        <v>1305</v>
      </c>
      <c r="F428" s="3">
        <f>Data[[#This Row],[Unit Price]]*Data[[#This Row],[Ordered Qty]]</f>
        <v>1879200</v>
      </c>
      <c r="G428" s="14">
        <v>44578</v>
      </c>
      <c r="H428" s="15">
        <v>44578</v>
      </c>
      <c r="I428" s="10">
        <v>0</v>
      </c>
      <c r="J428" s="32" t="str">
        <f>IF(Data[[#This Row],[Chênh lệch ngày]]&lt;-2,"ADVANCE", IF(Data[[#This Row],[Chênh lệch ngày]]&lt;4, "ON TIME", IF(Data[[#This Row],[REASON OF LATE]]="SUPPLIER","LATE BY SUPPLIER", "LATE")))</f>
        <v>ON TIME</v>
      </c>
      <c r="K428" s="12"/>
      <c r="L428" s="16"/>
      <c r="M428" s="32" t="str">
        <f>TEXT(Data[[#This Row],[Ngày giao]],"yyyy")</f>
        <v>2022</v>
      </c>
      <c r="N428" s="32" t="str">
        <f>IF(MONTH(Data[[#This Row],[Ngày giao]])&lt;4,"Qtr1", IF(MONTH(Data[[#This Row],[Ngày giao]])&lt;7,"Qtr2",IF(MONTH(Data[[#This Row],[Ngày giao]])&lt;10,"Qtr3","Qtr4")))</f>
        <v>Qtr1</v>
      </c>
      <c r="O428" s="32" t="str">
        <f>TEXT(Data[[#This Row],[Ngày giao]],"MMM")</f>
        <v>Jan</v>
      </c>
    </row>
    <row r="429" spans="1:15" ht="14.5" x14ac:dyDescent="0.35">
      <c r="A429" s="7">
        <v>5501204524</v>
      </c>
      <c r="B429" s="7">
        <v>4333116</v>
      </c>
      <c r="C429" s="32" t="s">
        <v>50</v>
      </c>
      <c r="D429" s="9">
        <v>189</v>
      </c>
      <c r="E429" s="3">
        <v>1236</v>
      </c>
      <c r="F429" s="3">
        <f>Data[[#This Row],[Unit Price]]*Data[[#This Row],[Ordered Qty]]</f>
        <v>233604</v>
      </c>
      <c r="G429" s="5">
        <v>44578</v>
      </c>
      <c r="H429" s="4">
        <v>44578</v>
      </c>
      <c r="I429" s="10">
        <v>0</v>
      </c>
      <c r="J429" s="32" t="str">
        <f>IF(Data[[#This Row],[Chênh lệch ngày]]&lt;-2,"ADVANCE", IF(Data[[#This Row],[Chênh lệch ngày]]&lt;4, "ON TIME", IF(Data[[#This Row],[REASON OF LATE]]="SUPPLIER","LATE BY SUPPLIER", "LATE")))</f>
        <v>ON TIME</v>
      </c>
      <c r="K429" s="12"/>
      <c r="L429" s="16"/>
      <c r="M429" s="32" t="str">
        <f>TEXT(Data[[#This Row],[Ngày giao]],"yyyy")</f>
        <v>2022</v>
      </c>
      <c r="N429" s="32" t="str">
        <f>IF(MONTH(Data[[#This Row],[Ngày giao]])&lt;4,"Qtr1", IF(MONTH(Data[[#This Row],[Ngày giao]])&lt;7,"Qtr2",IF(MONTH(Data[[#This Row],[Ngày giao]])&lt;10,"Qtr3","Qtr4")))</f>
        <v>Qtr1</v>
      </c>
      <c r="O429" s="32" t="str">
        <f>TEXT(Data[[#This Row],[Ngày giao]],"MMM")</f>
        <v>Jan</v>
      </c>
    </row>
    <row r="430" spans="1:15" ht="14.5" x14ac:dyDescent="0.35">
      <c r="A430" s="7">
        <v>4517127567</v>
      </c>
      <c r="B430" s="7">
        <v>4287388</v>
      </c>
      <c r="C430" s="32" t="s">
        <v>50</v>
      </c>
      <c r="D430" s="9">
        <v>96</v>
      </c>
      <c r="E430" s="3">
        <v>954</v>
      </c>
      <c r="F430" s="3">
        <f>Data[[#This Row],[Unit Price]]*Data[[#This Row],[Ordered Qty]]</f>
        <v>91584</v>
      </c>
      <c r="G430" s="5">
        <v>44578</v>
      </c>
      <c r="H430" s="4">
        <v>44578</v>
      </c>
      <c r="I430" s="10">
        <v>0</v>
      </c>
      <c r="J430" s="32" t="str">
        <f>IF(Data[[#This Row],[Chênh lệch ngày]]&lt;-2,"ADVANCE", IF(Data[[#This Row],[Chênh lệch ngày]]&lt;4, "ON TIME", IF(Data[[#This Row],[REASON OF LATE]]="SUPPLIER","LATE BY SUPPLIER", "LATE")))</f>
        <v>ON TIME</v>
      </c>
      <c r="K430" s="12"/>
      <c r="L430" s="16"/>
      <c r="M430" s="32" t="str">
        <f>TEXT(Data[[#This Row],[Ngày giao]],"yyyy")</f>
        <v>2022</v>
      </c>
      <c r="N430" s="32" t="str">
        <f>IF(MONTH(Data[[#This Row],[Ngày giao]])&lt;4,"Qtr1", IF(MONTH(Data[[#This Row],[Ngày giao]])&lt;7,"Qtr2",IF(MONTH(Data[[#This Row],[Ngày giao]])&lt;10,"Qtr3","Qtr4")))</f>
        <v>Qtr1</v>
      </c>
      <c r="O430" s="32" t="str">
        <f>TEXT(Data[[#This Row],[Ngày giao]],"MMM")</f>
        <v>Jan</v>
      </c>
    </row>
    <row r="431" spans="1:15" ht="14.5" x14ac:dyDescent="0.35">
      <c r="A431" s="7">
        <v>4515674080</v>
      </c>
      <c r="B431" s="7">
        <v>4663418</v>
      </c>
      <c r="C431" s="32" t="s">
        <v>50</v>
      </c>
      <c r="D431" s="9">
        <v>120000</v>
      </c>
      <c r="E431" s="3">
        <v>825</v>
      </c>
      <c r="F431" s="3">
        <f>Data[[#This Row],[Unit Price]]*Data[[#This Row],[Ordered Qty]]</f>
        <v>99000000</v>
      </c>
      <c r="G431" s="5">
        <v>44578</v>
      </c>
      <c r="H431" s="4">
        <v>44578</v>
      </c>
      <c r="I431" s="10">
        <v>0</v>
      </c>
      <c r="J431" s="32" t="str">
        <f>IF(Data[[#This Row],[Chênh lệch ngày]]&lt;-2,"ADVANCE", IF(Data[[#This Row],[Chênh lệch ngày]]&lt;4, "ON TIME", IF(Data[[#This Row],[REASON OF LATE]]="SUPPLIER","LATE BY SUPPLIER", "LATE")))</f>
        <v>ON TIME</v>
      </c>
      <c r="K431" s="12"/>
      <c r="L431" s="16"/>
      <c r="M431" s="32" t="str">
        <f>TEXT(Data[[#This Row],[Ngày giao]],"yyyy")</f>
        <v>2022</v>
      </c>
      <c r="N431" s="32" t="str">
        <f>IF(MONTH(Data[[#This Row],[Ngày giao]])&lt;4,"Qtr1", IF(MONTH(Data[[#This Row],[Ngày giao]])&lt;7,"Qtr2",IF(MONTH(Data[[#This Row],[Ngày giao]])&lt;10,"Qtr3","Qtr4")))</f>
        <v>Qtr1</v>
      </c>
      <c r="O431" s="32" t="str">
        <f>TEXT(Data[[#This Row],[Ngày giao]],"MMM")</f>
        <v>Jan</v>
      </c>
    </row>
    <row r="432" spans="1:15" ht="14.5" x14ac:dyDescent="0.35">
      <c r="A432" s="7">
        <v>4516711507</v>
      </c>
      <c r="B432" s="7">
        <v>2487053</v>
      </c>
      <c r="C432" s="32" t="s">
        <v>50</v>
      </c>
      <c r="D432" s="9">
        <v>480</v>
      </c>
      <c r="E432" s="3">
        <v>1474</v>
      </c>
      <c r="F432" s="3">
        <f>Data[[#This Row],[Unit Price]]*Data[[#This Row],[Ordered Qty]]</f>
        <v>707520</v>
      </c>
      <c r="G432" s="5">
        <v>44578</v>
      </c>
      <c r="H432" s="4">
        <v>44578</v>
      </c>
      <c r="I432" s="10">
        <v>0</v>
      </c>
      <c r="J432" s="32" t="str">
        <f>IF(Data[[#This Row],[Chênh lệch ngày]]&lt;-2,"ADVANCE", IF(Data[[#This Row],[Chênh lệch ngày]]&lt;4, "ON TIME", IF(Data[[#This Row],[REASON OF LATE]]="SUPPLIER","LATE BY SUPPLIER", "LATE")))</f>
        <v>ON TIME</v>
      </c>
      <c r="K432" s="12"/>
      <c r="L432" s="16"/>
      <c r="M432" s="32" t="str">
        <f>TEXT(Data[[#This Row],[Ngày giao]],"yyyy")</f>
        <v>2022</v>
      </c>
      <c r="N432" s="32" t="str">
        <f>IF(MONTH(Data[[#This Row],[Ngày giao]])&lt;4,"Qtr1", IF(MONTH(Data[[#This Row],[Ngày giao]])&lt;7,"Qtr2",IF(MONTH(Data[[#This Row],[Ngày giao]])&lt;10,"Qtr3","Qtr4")))</f>
        <v>Qtr1</v>
      </c>
      <c r="O432" s="32" t="str">
        <f>TEXT(Data[[#This Row],[Ngày giao]],"MMM")</f>
        <v>Jan</v>
      </c>
    </row>
    <row r="433" spans="1:15" ht="14.5" x14ac:dyDescent="0.35">
      <c r="A433" s="7">
        <v>4516834452</v>
      </c>
      <c r="B433" s="7">
        <v>2765851</v>
      </c>
      <c r="C433" s="32" t="s">
        <v>50</v>
      </c>
      <c r="D433" s="9">
        <v>1328</v>
      </c>
      <c r="E433" s="3">
        <v>541</v>
      </c>
      <c r="F433" s="3">
        <f>Data[[#This Row],[Unit Price]]*Data[[#This Row],[Ordered Qty]]</f>
        <v>718448</v>
      </c>
      <c r="G433" s="5">
        <v>44578</v>
      </c>
      <c r="H433" s="4">
        <v>44578</v>
      </c>
      <c r="I433" s="10">
        <v>0</v>
      </c>
      <c r="J433" s="32" t="str">
        <f>IF(Data[[#This Row],[Chênh lệch ngày]]&lt;-2,"ADVANCE", IF(Data[[#This Row],[Chênh lệch ngày]]&lt;4, "ON TIME", IF(Data[[#This Row],[REASON OF LATE]]="SUPPLIER","LATE BY SUPPLIER", "LATE")))</f>
        <v>ON TIME</v>
      </c>
      <c r="K433" s="12"/>
      <c r="L433" s="16"/>
      <c r="M433" s="32" t="str">
        <f>TEXT(Data[[#This Row],[Ngày giao]],"yyyy")</f>
        <v>2022</v>
      </c>
      <c r="N433" s="32" t="str">
        <f>IF(MONTH(Data[[#This Row],[Ngày giao]])&lt;4,"Qtr1", IF(MONTH(Data[[#This Row],[Ngày giao]])&lt;7,"Qtr2",IF(MONTH(Data[[#This Row],[Ngày giao]])&lt;10,"Qtr3","Qtr4")))</f>
        <v>Qtr1</v>
      </c>
      <c r="O433" s="32" t="str">
        <f>TEXT(Data[[#This Row],[Ngày giao]],"MMM")</f>
        <v>Jan</v>
      </c>
    </row>
    <row r="434" spans="1:15" ht="14.5" x14ac:dyDescent="0.35">
      <c r="A434" s="7">
        <v>4516529761</v>
      </c>
      <c r="B434" s="7">
        <v>2487053</v>
      </c>
      <c r="C434" s="32" t="s">
        <v>50</v>
      </c>
      <c r="D434" s="9">
        <v>1320</v>
      </c>
      <c r="E434" s="3">
        <v>874</v>
      </c>
      <c r="F434" s="3">
        <f>Data[[#This Row],[Unit Price]]*Data[[#This Row],[Ordered Qty]]</f>
        <v>1153680</v>
      </c>
      <c r="G434" s="5">
        <v>44578</v>
      </c>
      <c r="H434" s="4">
        <v>44578</v>
      </c>
      <c r="I434" s="10">
        <v>0</v>
      </c>
      <c r="J434" s="32" t="str">
        <f>IF(Data[[#This Row],[Chênh lệch ngày]]&lt;-2,"ADVANCE", IF(Data[[#This Row],[Chênh lệch ngày]]&lt;4, "ON TIME", IF(Data[[#This Row],[REASON OF LATE]]="SUPPLIER","LATE BY SUPPLIER", "LATE")))</f>
        <v>ON TIME</v>
      </c>
      <c r="K434" s="12"/>
      <c r="L434" s="16"/>
      <c r="M434" s="32" t="str">
        <f>TEXT(Data[[#This Row],[Ngày giao]],"yyyy")</f>
        <v>2022</v>
      </c>
      <c r="N434" s="32" t="str">
        <f>IF(MONTH(Data[[#This Row],[Ngày giao]])&lt;4,"Qtr1", IF(MONTH(Data[[#This Row],[Ngày giao]])&lt;7,"Qtr2",IF(MONTH(Data[[#This Row],[Ngày giao]])&lt;10,"Qtr3","Qtr4")))</f>
        <v>Qtr1</v>
      </c>
      <c r="O434" s="32" t="str">
        <f>TEXT(Data[[#This Row],[Ngày giao]],"MMM")</f>
        <v>Jan</v>
      </c>
    </row>
    <row r="435" spans="1:15" ht="14.5" x14ac:dyDescent="0.35">
      <c r="A435" s="7">
        <v>4517185882</v>
      </c>
      <c r="B435" s="7">
        <v>2487052</v>
      </c>
      <c r="C435" s="8" t="s">
        <v>69</v>
      </c>
      <c r="D435" s="9">
        <v>1800</v>
      </c>
      <c r="E435" s="3">
        <v>1154</v>
      </c>
      <c r="F435" s="3">
        <f>Data[[#This Row],[Unit Price]]*Data[[#This Row],[Ordered Qty]]</f>
        <v>2077200</v>
      </c>
      <c r="G435" s="5">
        <v>44578</v>
      </c>
      <c r="H435" s="4">
        <v>44578</v>
      </c>
      <c r="I435" s="10">
        <v>0</v>
      </c>
      <c r="J435" s="32" t="str">
        <f>IF(Data[[#This Row],[Chênh lệch ngày]]&lt;-2,"ADVANCE", IF(Data[[#This Row],[Chênh lệch ngày]]&lt;4, "ON TIME", IF(Data[[#This Row],[REASON OF LATE]]="SUPPLIER","LATE BY SUPPLIER", "LATE")))</f>
        <v>ON TIME</v>
      </c>
      <c r="K435" s="12"/>
      <c r="L435" s="16"/>
      <c r="M435" s="32" t="str">
        <f>TEXT(Data[[#This Row],[Ngày giao]],"yyyy")</f>
        <v>2022</v>
      </c>
      <c r="N435" s="32" t="str">
        <f>IF(MONTH(Data[[#This Row],[Ngày giao]])&lt;4,"Qtr1", IF(MONTH(Data[[#This Row],[Ngày giao]])&lt;7,"Qtr2",IF(MONTH(Data[[#This Row],[Ngày giao]])&lt;10,"Qtr3","Qtr4")))</f>
        <v>Qtr1</v>
      </c>
      <c r="O435" s="32" t="str">
        <f>TEXT(Data[[#This Row],[Ngày giao]],"MMM")</f>
        <v>Jan</v>
      </c>
    </row>
    <row r="436" spans="1:15" ht="14.5" x14ac:dyDescent="0.35">
      <c r="A436" s="7">
        <v>4517099086</v>
      </c>
      <c r="B436" s="7">
        <v>2487052</v>
      </c>
      <c r="C436" s="8" t="s">
        <v>69</v>
      </c>
      <c r="D436" s="9">
        <v>1590</v>
      </c>
      <c r="E436" s="3">
        <v>1002</v>
      </c>
      <c r="F436" s="3">
        <f>Data[[#This Row],[Unit Price]]*Data[[#This Row],[Ordered Qty]]</f>
        <v>1593180</v>
      </c>
      <c r="G436" s="5">
        <v>44578</v>
      </c>
      <c r="H436" s="4">
        <v>44578</v>
      </c>
      <c r="I436" s="10">
        <v>0</v>
      </c>
      <c r="J436" s="32" t="str">
        <f>IF(Data[[#This Row],[Chênh lệch ngày]]&lt;-2,"ADVANCE", IF(Data[[#This Row],[Chênh lệch ngày]]&lt;4, "ON TIME", IF(Data[[#This Row],[REASON OF LATE]]="SUPPLIER","LATE BY SUPPLIER", "LATE")))</f>
        <v>ON TIME</v>
      </c>
      <c r="K436" s="12"/>
      <c r="L436" s="16"/>
      <c r="M436" s="32" t="str">
        <f>TEXT(Data[[#This Row],[Ngày giao]],"yyyy")</f>
        <v>2022</v>
      </c>
      <c r="N436" s="32" t="str">
        <f>IF(MONTH(Data[[#This Row],[Ngày giao]])&lt;4,"Qtr1", IF(MONTH(Data[[#This Row],[Ngày giao]])&lt;7,"Qtr2",IF(MONTH(Data[[#This Row],[Ngày giao]])&lt;10,"Qtr3","Qtr4")))</f>
        <v>Qtr1</v>
      </c>
      <c r="O436" s="32" t="str">
        <f>TEXT(Data[[#This Row],[Ngày giao]],"MMM")</f>
        <v>Jan</v>
      </c>
    </row>
    <row r="437" spans="1:15" ht="14.5" x14ac:dyDescent="0.35">
      <c r="A437" s="7">
        <v>4517345587</v>
      </c>
      <c r="B437" s="7">
        <v>4455298</v>
      </c>
      <c r="C437" s="32" t="s">
        <v>50</v>
      </c>
      <c r="D437" s="9">
        <v>150</v>
      </c>
      <c r="E437" s="3">
        <v>709</v>
      </c>
      <c r="F437" s="3">
        <f>Data[[#This Row],[Unit Price]]*Data[[#This Row],[Ordered Qty]]</f>
        <v>106350</v>
      </c>
      <c r="G437" s="5">
        <v>44634</v>
      </c>
      <c r="H437" s="4">
        <v>44578</v>
      </c>
      <c r="I437" s="10">
        <v>56</v>
      </c>
      <c r="J437" s="32" t="str">
        <f>IF(Data[[#This Row],[Chênh lệch ngày]]&lt;-2,"ADVANCE", IF(Data[[#This Row],[Chênh lệch ngày]]&lt;4, "ON TIME", IF(Data[[#This Row],[REASON OF LATE]]="SUPPLIER","LATE BY SUPPLIER", "LATE")))</f>
        <v>LATE</v>
      </c>
      <c r="K437" s="32" t="s">
        <v>6</v>
      </c>
      <c r="L437" s="16"/>
      <c r="M437" s="32" t="str">
        <f>TEXT(Data[[#This Row],[Ngày giao]],"yyyy")</f>
        <v>2022</v>
      </c>
      <c r="N437" s="32" t="str">
        <f>IF(MONTH(Data[[#This Row],[Ngày giao]])&lt;4,"Qtr1", IF(MONTH(Data[[#This Row],[Ngày giao]])&lt;7,"Qtr2",IF(MONTH(Data[[#This Row],[Ngày giao]])&lt;10,"Qtr3","Qtr4")))</f>
        <v>Qtr1</v>
      </c>
      <c r="O437" s="32" t="str">
        <f>TEXT(Data[[#This Row],[Ngày giao]],"MMM")</f>
        <v>Mar</v>
      </c>
    </row>
    <row r="438" spans="1:15" ht="14.5" x14ac:dyDescent="0.35">
      <c r="A438" s="7">
        <v>4517221375</v>
      </c>
      <c r="B438" s="7">
        <v>4455298</v>
      </c>
      <c r="C438" s="32" t="s">
        <v>50</v>
      </c>
      <c r="D438" s="9">
        <v>300</v>
      </c>
      <c r="E438" s="3">
        <v>502</v>
      </c>
      <c r="F438" s="3">
        <f>Data[[#This Row],[Unit Price]]*Data[[#This Row],[Ordered Qty]]</f>
        <v>150600</v>
      </c>
      <c r="G438" s="5">
        <v>44606</v>
      </c>
      <c r="H438" s="4">
        <v>44578</v>
      </c>
      <c r="I438" s="10">
        <v>28</v>
      </c>
      <c r="J438" s="32" t="str">
        <f>IF(Data[[#This Row],[Chênh lệch ngày]]&lt;-2,"ADVANCE", IF(Data[[#This Row],[Chênh lệch ngày]]&lt;4, "ON TIME", IF(Data[[#This Row],[REASON OF LATE]]="SUPPLIER","LATE BY SUPPLIER", "LATE")))</f>
        <v>LATE</v>
      </c>
      <c r="K438" s="32" t="s">
        <v>6</v>
      </c>
      <c r="L438" s="16"/>
      <c r="M438" s="32" t="str">
        <f>TEXT(Data[[#This Row],[Ngày giao]],"yyyy")</f>
        <v>2022</v>
      </c>
      <c r="N438" s="32" t="str">
        <f>IF(MONTH(Data[[#This Row],[Ngày giao]])&lt;4,"Qtr1", IF(MONTH(Data[[#This Row],[Ngày giao]])&lt;7,"Qtr2",IF(MONTH(Data[[#This Row],[Ngày giao]])&lt;10,"Qtr3","Qtr4")))</f>
        <v>Qtr1</v>
      </c>
      <c r="O438" s="32" t="str">
        <f>TEXT(Data[[#This Row],[Ngày giao]],"MMM")</f>
        <v>Feb</v>
      </c>
    </row>
    <row r="439" spans="1:15" ht="14.5" x14ac:dyDescent="0.35">
      <c r="A439" s="7">
        <v>4516803539</v>
      </c>
      <c r="B439" s="7">
        <v>4455281</v>
      </c>
      <c r="C439" s="32" t="s">
        <v>50</v>
      </c>
      <c r="D439" s="9">
        <v>840</v>
      </c>
      <c r="E439" s="3">
        <v>605</v>
      </c>
      <c r="F439" s="3">
        <f>Data[[#This Row],[Unit Price]]*Data[[#This Row],[Ordered Qty]]</f>
        <v>508200</v>
      </c>
      <c r="G439" s="14">
        <v>44564</v>
      </c>
      <c r="H439" s="15">
        <v>44578</v>
      </c>
      <c r="I439" s="10">
        <v>-14</v>
      </c>
      <c r="J439" s="32" t="str">
        <f>IF(Data[[#This Row],[Chênh lệch ngày]]&lt;-2,"ADVANCE", IF(Data[[#This Row],[Chênh lệch ngày]]&lt;4, "ON TIME", IF(Data[[#This Row],[REASON OF LATE]]="SUPPLIER","LATE BY SUPPLIER", "LATE")))</f>
        <v>ADVANCE</v>
      </c>
      <c r="K439" s="12"/>
      <c r="L439" s="16"/>
      <c r="M439" s="32" t="str">
        <f>TEXT(Data[[#This Row],[Ngày giao]],"yyyy")</f>
        <v>2022</v>
      </c>
      <c r="N439" s="32" t="str">
        <f>IF(MONTH(Data[[#This Row],[Ngày giao]])&lt;4,"Qtr1", IF(MONTH(Data[[#This Row],[Ngày giao]])&lt;7,"Qtr2",IF(MONTH(Data[[#This Row],[Ngày giao]])&lt;10,"Qtr3","Qtr4")))</f>
        <v>Qtr1</v>
      </c>
      <c r="O439" s="32" t="str">
        <f>TEXT(Data[[#This Row],[Ngày giao]],"MMM")</f>
        <v>Jan</v>
      </c>
    </row>
    <row r="440" spans="1:15" ht="14.5" x14ac:dyDescent="0.35">
      <c r="A440" s="7">
        <v>4516558795</v>
      </c>
      <c r="B440" s="7">
        <v>4013293</v>
      </c>
      <c r="C440" s="32" t="s">
        <v>50</v>
      </c>
      <c r="D440" s="9">
        <v>90</v>
      </c>
      <c r="E440" s="3">
        <v>384</v>
      </c>
      <c r="F440" s="3">
        <f>Data[[#This Row],[Unit Price]]*Data[[#This Row],[Ordered Qty]]</f>
        <v>34560</v>
      </c>
      <c r="G440" s="5">
        <v>44578</v>
      </c>
      <c r="H440" s="4">
        <v>44578</v>
      </c>
      <c r="I440" s="10">
        <v>0</v>
      </c>
      <c r="J440" s="32" t="str">
        <f>IF(Data[[#This Row],[Chênh lệch ngày]]&lt;-2,"ADVANCE", IF(Data[[#This Row],[Chênh lệch ngày]]&lt;4, "ON TIME", IF(Data[[#This Row],[REASON OF LATE]]="SUPPLIER","LATE BY SUPPLIER", "LATE")))</f>
        <v>ON TIME</v>
      </c>
      <c r="K440" s="12"/>
      <c r="L440" s="16"/>
      <c r="M440" s="32" t="str">
        <f>TEXT(Data[[#This Row],[Ngày giao]],"yyyy")</f>
        <v>2022</v>
      </c>
      <c r="N440" s="32" t="str">
        <f>IF(MONTH(Data[[#This Row],[Ngày giao]])&lt;4,"Qtr1", IF(MONTH(Data[[#This Row],[Ngày giao]])&lt;7,"Qtr2",IF(MONTH(Data[[#This Row],[Ngày giao]])&lt;10,"Qtr3","Qtr4")))</f>
        <v>Qtr1</v>
      </c>
      <c r="O440" s="32" t="str">
        <f>TEXT(Data[[#This Row],[Ngày giao]],"MMM")</f>
        <v>Jan</v>
      </c>
    </row>
    <row r="441" spans="1:15" ht="14.5" x14ac:dyDescent="0.35">
      <c r="A441" s="7">
        <v>4517415986</v>
      </c>
      <c r="B441" s="7">
        <v>4013297</v>
      </c>
      <c r="C441" s="32" t="s">
        <v>50</v>
      </c>
      <c r="D441" s="9">
        <v>150</v>
      </c>
      <c r="E441" s="3">
        <v>1185</v>
      </c>
      <c r="F441" s="3">
        <f>Data[[#This Row],[Unit Price]]*Data[[#This Row],[Ordered Qty]]</f>
        <v>177750</v>
      </c>
      <c r="G441" s="5">
        <v>44578</v>
      </c>
      <c r="H441" s="4">
        <v>44578</v>
      </c>
      <c r="I441" s="10">
        <v>0</v>
      </c>
      <c r="J441" s="32" t="str">
        <f>IF(Data[[#This Row],[Chênh lệch ngày]]&lt;-2,"ADVANCE", IF(Data[[#This Row],[Chênh lệch ngày]]&lt;4, "ON TIME", IF(Data[[#This Row],[REASON OF LATE]]="SUPPLIER","LATE BY SUPPLIER", "LATE")))</f>
        <v>ON TIME</v>
      </c>
      <c r="K441" s="12"/>
      <c r="L441" s="16"/>
      <c r="M441" s="32" t="str">
        <f>TEXT(Data[[#This Row],[Ngày giao]],"yyyy")</f>
        <v>2022</v>
      </c>
      <c r="N441" s="32" t="str">
        <f>IF(MONTH(Data[[#This Row],[Ngày giao]])&lt;4,"Qtr1", IF(MONTH(Data[[#This Row],[Ngày giao]])&lt;7,"Qtr2",IF(MONTH(Data[[#This Row],[Ngày giao]])&lt;10,"Qtr3","Qtr4")))</f>
        <v>Qtr1</v>
      </c>
      <c r="O441" s="32" t="str">
        <f>TEXT(Data[[#This Row],[Ngày giao]],"MMM")</f>
        <v>Jan</v>
      </c>
    </row>
    <row r="442" spans="1:15" ht="14.5" x14ac:dyDescent="0.35">
      <c r="A442" s="7">
        <v>4517026446</v>
      </c>
      <c r="B442" s="7">
        <v>2487061</v>
      </c>
      <c r="C442" s="8" t="s">
        <v>69</v>
      </c>
      <c r="D442" s="9">
        <v>4680</v>
      </c>
      <c r="E442" s="3">
        <v>332</v>
      </c>
      <c r="F442" s="3">
        <f>Data[[#This Row],[Unit Price]]*Data[[#This Row],[Ordered Qty]]</f>
        <v>1553760</v>
      </c>
      <c r="G442" s="5">
        <v>44578</v>
      </c>
      <c r="H442" s="4">
        <v>44578</v>
      </c>
      <c r="I442" s="10">
        <v>0</v>
      </c>
      <c r="J442" s="32" t="str">
        <f>IF(Data[[#This Row],[Chênh lệch ngày]]&lt;-2,"ADVANCE", IF(Data[[#This Row],[Chênh lệch ngày]]&lt;4, "ON TIME", IF(Data[[#This Row],[REASON OF LATE]]="SUPPLIER","LATE BY SUPPLIER", "LATE")))</f>
        <v>ON TIME</v>
      </c>
      <c r="K442" s="12"/>
      <c r="L442" s="16"/>
      <c r="M442" s="32" t="str">
        <f>TEXT(Data[[#This Row],[Ngày giao]],"yyyy")</f>
        <v>2022</v>
      </c>
      <c r="N442" s="32" t="str">
        <f>IF(MONTH(Data[[#This Row],[Ngày giao]])&lt;4,"Qtr1", IF(MONTH(Data[[#This Row],[Ngày giao]])&lt;7,"Qtr2",IF(MONTH(Data[[#This Row],[Ngày giao]])&lt;10,"Qtr3","Qtr4")))</f>
        <v>Qtr1</v>
      </c>
      <c r="O442" s="32" t="str">
        <f>TEXT(Data[[#This Row],[Ngày giao]],"MMM")</f>
        <v>Jan</v>
      </c>
    </row>
    <row r="443" spans="1:15" ht="14.5" x14ac:dyDescent="0.35">
      <c r="A443" s="7">
        <v>4517207747</v>
      </c>
      <c r="B443" s="7">
        <v>4333116</v>
      </c>
      <c r="C443" s="32" t="s">
        <v>50</v>
      </c>
      <c r="D443" s="9">
        <v>630</v>
      </c>
      <c r="E443" s="3">
        <v>1236</v>
      </c>
      <c r="F443" s="3">
        <f>Data[[#This Row],[Unit Price]]*Data[[#This Row],[Ordered Qty]]</f>
        <v>778680</v>
      </c>
      <c r="G443" s="5">
        <v>44578</v>
      </c>
      <c r="H443" s="4">
        <v>44578</v>
      </c>
      <c r="I443" s="10">
        <v>0</v>
      </c>
      <c r="J443" s="32" t="str">
        <f>IF(Data[[#This Row],[Chênh lệch ngày]]&lt;-2,"ADVANCE", IF(Data[[#This Row],[Chênh lệch ngày]]&lt;4, "ON TIME", IF(Data[[#This Row],[REASON OF LATE]]="SUPPLIER","LATE BY SUPPLIER", "LATE")))</f>
        <v>ON TIME</v>
      </c>
      <c r="K443" s="12"/>
      <c r="L443" s="16"/>
      <c r="M443" s="32" t="str">
        <f>TEXT(Data[[#This Row],[Ngày giao]],"yyyy")</f>
        <v>2022</v>
      </c>
      <c r="N443" s="32" t="str">
        <f>IF(MONTH(Data[[#This Row],[Ngày giao]])&lt;4,"Qtr1", IF(MONTH(Data[[#This Row],[Ngày giao]])&lt;7,"Qtr2",IF(MONTH(Data[[#This Row],[Ngày giao]])&lt;10,"Qtr3","Qtr4")))</f>
        <v>Qtr1</v>
      </c>
      <c r="O443" s="32" t="str">
        <f>TEXT(Data[[#This Row],[Ngày giao]],"MMM")</f>
        <v>Jan</v>
      </c>
    </row>
    <row r="444" spans="1:15" ht="14.5" x14ac:dyDescent="0.35">
      <c r="A444" s="7">
        <v>4517420280</v>
      </c>
      <c r="B444" s="7">
        <v>4333114</v>
      </c>
      <c r="C444" s="32" t="s">
        <v>50</v>
      </c>
      <c r="D444" s="9">
        <v>105</v>
      </c>
      <c r="E444" s="3">
        <v>635</v>
      </c>
      <c r="F444" s="3">
        <f>Data[[#This Row],[Unit Price]]*Data[[#This Row],[Ordered Qty]]</f>
        <v>66675</v>
      </c>
      <c r="G444" s="5">
        <v>44606</v>
      </c>
      <c r="H444" s="4">
        <v>44578</v>
      </c>
      <c r="I444" s="10">
        <v>28</v>
      </c>
      <c r="J444" s="32" t="str">
        <f>IF(Data[[#This Row],[Chênh lệch ngày]]&lt;-2,"ADVANCE", IF(Data[[#This Row],[Chênh lệch ngày]]&lt;4, "ON TIME", IF(Data[[#This Row],[REASON OF LATE]]="SUPPLIER","LATE BY SUPPLIER", "LATE")))</f>
        <v>LATE</v>
      </c>
      <c r="K444" s="32" t="s">
        <v>6</v>
      </c>
      <c r="L444" s="16"/>
      <c r="M444" s="32" t="str">
        <f>TEXT(Data[[#This Row],[Ngày giao]],"yyyy")</f>
        <v>2022</v>
      </c>
      <c r="N444" s="32" t="str">
        <f>IF(MONTH(Data[[#This Row],[Ngày giao]])&lt;4,"Qtr1", IF(MONTH(Data[[#This Row],[Ngày giao]])&lt;7,"Qtr2",IF(MONTH(Data[[#This Row],[Ngày giao]])&lt;10,"Qtr3","Qtr4")))</f>
        <v>Qtr1</v>
      </c>
      <c r="O444" s="32" t="str">
        <f>TEXT(Data[[#This Row],[Ngày giao]],"MMM")</f>
        <v>Feb</v>
      </c>
    </row>
    <row r="445" spans="1:15" ht="14.5" x14ac:dyDescent="0.35">
      <c r="A445" s="7">
        <v>4517174712</v>
      </c>
      <c r="B445" s="7">
        <v>4333114</v>
      </c>
      <c r="C445" s="32" t="s">
        <v>50</v>
      </c>
      <c r="D445" s="9">
        <v>525</v>
      </c>
      <c r="E445" s="3">
        <v>810</v>
      </c>
      <c r="F445" s="3">
        <f>Data[[#This Row],[Unit Price]]*Data[[#This Row],[Ordered Qty]]</f>
        <v>425250</v>
      </c>
      <c r="G445" s="5">
        <v>44578</v>
      </c>
      <c r="H445" s="4">
        <v>44578</v>
      </c>
      <c r="I445" s="10">
        <v>0</v>
      </c>
      <c r="J445" s="32" t="str">
        <f>IF(Data[[#This Row],[Chênh lệch ngày]]&lt;-2,"ADVANCE", IF(Data[[#This Row],[Chênh lệch ngày]]&lt;4, "ON TIME", IF(Data[[#This Row],[REASON OF LATE]]="SUPPLIER","LATE BY SUPPLIER", "LATE")))</f>
        <v>ON TIME</v>
      </c>
      <c r="K445" s="12"/>
      <c r="L445" s="16"/>
      <c r="M445" s="32" t="str">
        <f>TEXT(Data[[#This Row],[Ngày giao]],"yyyy")</f>
        <v>2022</v>
      </c>
      <c r="N445" s="32" t="str">
        <f>IF(MONTH(Data[[#This Row],[Ngày giao]])&lt;4,"Qtr1", IF(MONTH(Data[[#This Row],[Ngày giao]])&lt;7,"Qtr2",IF(MONTH(Data[[#This Row],[Ngày giao]])&lt;10,"Qtr3","Qtr4")))</f>
        <v>Qtr1</v>
      </c>
      <c r="O445" s="32" t="str">
        <f>TEXT(Data[[#This Row],[Ngày giao]],"MMM")</f>
        <v>Jan</v>
      </c>
    </row>
    <row r="446" spans="1:15" ht="14.5" x14ac:dyDescent="0.35">
      <c r="A446" s="7">
        <v>4515674082</v>
      </c>
      <c r="B446" s="7">
        <v>2044651</v>
      </c>
      <c r="C446" s="32" t="s">
        <v>50</v>
      </c>
      <c r="D446" s="9">
        <v>108000</v>
      </c>
      <c r="E446" s="3">
        <v>454</v>
      </c>
      <c r="F446" s="3">
        <f>Data[[#This Row],[Unit Price]]*Data[[#This Row],[Ordered Qty]]</f>
        <v>49032000</v>
      </c>
      <c r="G446" s="5">
        <v>44578</v>
      </c>
      <c r="H446" s="4">
        <v>44578</v>
      </c>
      <c r="I446" s="10">
        <v>0</v>
      </c>
      <c r="J446" s="32" t="str">
        <f>IF(Data[[#This Row],[Chênh lệch ngày]]&lt;-2,"ADVANCE", IF(Data[[#This Row],[Chênh lệch ngày]]&lt;4, "ON TIME", IF(Data[[#This Row],[REASON OF LATE]]="SUPPLIER","LATE BY SUPPLIER", "LATE")))</f>
        <v>ON TIME</v>
      </c>
      <c r="K446" s="12"/>
      <c r="L446" s="16"/>
      <c r="M446" s="32" t="str">
        <f>TEXT(Data[[#This Row],[Ngày giao]],"yyyy")</f>
        <v>2022</v>
      </c>
      <c r="N446" s="32" t="str">
        <f>IF(MONTH(Data[[#This Row],[Ngày giao]])&lt;4,"Qtr1", IF(MONTH(Data[[#This Row],[Ngày giao]])&lt;7,"Qtr2",IF(MONTH(Data[[#This Row],[Ngày giao]])&lt;10,"Qtr3","Qtr4")))</f>
        <v>Qtr1</v>
      </c>
      <c r="O446" s="32" t="str">
        <f>TEXT(Data[[#This Row],[Ngày giao]],"MMM")</f>
        <v>Jan</v>
      </c>
    </row>
    <row r="447" spans="1:15" ht="14.5" x14ac:dyDescent="0.35">
      <c r="A447" s="7">
        <v>4517210841</v>
      </c>
      <c r="B447" s="7">
        <v>2663481</v>
      </c>
      <c r="C447" s="32" t="s">
        <v>50</v>
      </c>
      <c r="D447" s="9">
        <v>750</v>
      </c>
      <c r="E447" s="3">
        <v>769</v>
      </c>
      <c r="F447" s="3">
        <f>Data[[#This Row],[Unit Price]]*Data[[#This Row],[Ordered Qty]]</f>
        <v>576750</v>
      </c>
      <c r="G447" s="5">
        <v>44606</v>
      </c>
      <c r="H447" s="4">
        <v>44578</v>
      </c>
      <c r="I447" s="10">
        <v>28</v>
      </c>
      <c r="J447" s="32" t="str">
        <f>IF(Data[[#This Row],[Chênh lệch ngày]]&lt;-2,"ADVANCE", IF(Data[[#This Row],[Chênh lệch ngày]]&lt;4, "ON TIME", IF(Data[[#This Row],[REASON OF LATE]]="SUPPLIER","LATE BY SUPPLIER", "LATE")))</f>
        <v>LATE</v>
      </c>
      <c r="K447" s="32" t="s">
        <v>6</v>
      </c>
      <c r="L447" s="16"/>
      <c r="M447" s="32" t="str">
        <f>TEXT(Data[[#This Row],[Ngày giao]],"yyyy")</f>
        <v>2022</v>
      </c>
      <c r="N447" s="32" t="str">
        <f>IF(MONTH(Data[[#This Row],[Ngày giao]])&lt;4,"Qtr1", IF(MONTH(Data[[#This Row],[Ngày giao]])&lt;7,"Qtr2",IF(MONTH(Data[[#This Row],[Ngày giao]])&lt;10,"Qtr3","Qtr4")))</f>
        <v>Qtr1</v>
      </c>
      <c r="O447" s="32" t="str">
        <f>TEXT(Data[[#This Row],[Ngày giao]],"MMM")</f>
        <v>Feb</v>
      </c>
    </row>
    <row r="448" spans="1:15" ht="14.5" x14ac:dyDescent="0.35">
      <c r="A448" s="7">
        <v>4516876170</v>
      </c>
      <c r="B448" s="7">
        <v>2778106</v>
      </c>
      <c r="C448" s="32" t="s">
        <v>50</v>
      </c>
      <c r="D448" s="9">
        <v>84</v>
      </c>
      <c r="E448" s="3">
        <v>529</v>
      </c>
      <c r="F448" s="3">
        <f>Data[[#This Row],[Unit Price]]*Data[[#This Row],[Ordered Qty]]</f>
        <v>44436</v>
      </c>
      <c r="G448" s="5">
        <v>44578</v>
      </c>
      <c r="H448" s="4">
        <v>44578</v>
      </c>
      <c r="I448" s="10">
        <v>0</v>
      </c>
      <c r="J448" s="32" t="str">
        <f>IF(Data[[#This Row],[Chênh lệch ngày]]&lt;-2,"ADVANCE", IF(Data[[#This Row],[Chênh lệch ngày]]&lt;4, "ON TIME", IF(Data[[#This Row],[REASON OF LATE]]="SUPPLIER","LATE BY SUPPLIER", "LATE")))</f>
        <v>ON TIME</v>
      </c>
      <c r="K448" s="12"/>
      <c r="L448" s="16"/>
      <c r="M448" s="32" t="str">
        <f>TEXT(Data[[#This Row],[Ngày giao]],"yyyy")</f>
        <v>2022</v>
      </c>
      <c r="N448" s="32" t="str">
        <f>IF(MONTH(Data[[#This Row],[Ngày giao]])&lt;4,"Qtr1", IF(MONTH(Data[[#This Row],[Ngày giao]])&lt;7,"Qtr2",IF(MONTH(Data[[#This Row],[Ngày giao]])&lt;10,"Qtr3","Qtr4")))</f>
        <v>Qtr1</v>
      </c>
      <c r="O448" s="32" t="str">
        <f>TEXT(Data[[#This Row],[Ngày giao]],"MMM")</f>
        <v>Jan</v>
      </c>
    </row>
    <row r="449" spans="1:15" ht="14.5" x14ac:dyDescent="0.35">
      <c r="A449" s="7">
        <v>4517362242</v>
      </c>
      <c r="B449" s="7">
        <v>2725582</v>
      </c>
      <c r="C449" s="8" t="s">
        <v>69</v>
      </c>
      <c r="D449" s="9">
        <v>4800</v>
      </c>
      <c r="E449" s="3">
        <v>1497</v>
      </c>
      <c r="F449" s="3">
        <f>Data[[#This Row],[Unit Price]]*Data[[#This Row],[Ordered Qty]]</f>
        <v>7185600</v>
      </c>
      <c r="G449" s="5">
        <v>44578</v>
      </c>
      <c r="H449" s="4">
        <v>44578</v>
      </c>
      <c r="I449" s="10">
        <v>0</v>
      </c>
      <c r="J449" s="32" t="str">
        <f>IF(Data[[#This Row],[Chênh lệch ngày]]&lt;-2,"ADVANCE", IF(Data[[#This Row],[Chênh lệch ngày]]&lt;4, "ON TIME", IF(Data[[#This Row],[REASON OF LATE]]="SUPPLIER","LATE BY SUPPLIER", "LATE")))</f>
        <v>ON TIME</v>
      </c>
      <c r="K449" s="12"/>
      <c r="L449" s="16"/>
      <c r="M449" s="32" t="str">
        <f>TEXT(Data[[#This Row],[Ngày giao]],"yyyy")</f>
        <v>2022</v>
      </c>
      <c r="N449" s="32" t="str">
        <f>IF(MONTH(Data[[#This Row],[Ngày giao]])&lt;4,"Qtr1", IF(MONTH(Data[[#This Row],[Ngày giao]])&lt;7,"Qtr2",IF(MONTH(Data[[#This Row],[Ngày giao]])&lt;10,"Qtr3","Qtr4")))</f>
        <v>Qtr1</v>
      </c>
      <c r="O449" s="32" t="str">
        <f>TEXT(Data[[#This Row],[Ngày giao]],"MMM")</f>
        <v>Jan</v>
      </c>
    </row>
    <row r="450" spans="1:15" ht="14.5" x14ac:dyDescent="0.35">
      <c r="A450" s="7">
        <v>4517258061</v>
      </c>
      <c r="B450" s="7">
        <v>4333116</v>
      </c>
      <c r="C450" s="32" t="s">
        <v>50</v>
      </c>
      <c r="D450" s="9">
        <v>945</v>
      </c>
      <c r="E450" s="3">
        <v>736</v>
      </c>
      <c r="F450" s="3">
        <f>Data[[#This Row],[Unit Price]]*Data[[#This Row],[Ordered Qty]]</f>
        <v>695520</v>
      </c>
      <c r="G450" s="5">
        <v>44578</v>
      </c>
      <c r="H450" s="4">
        <v>44578</v>
      </c>
      <c r="I450" s="10">
        <v>0</v>
      </c>
      <c r="J450" s="32" t="str">
        <f>IF(Data[[#This Row],[Chênh lệch ngày]]&lt;-2,"ADVANCE", IF(Data[[#This Row],[Chênh lệch ngày]]&lt;4, "ON TIME", IF(Data[[#This Row],[REASON OF LATE]]="SUPPLIER","LATE BY SUPPLIER", "LATE")))</f>
        <v>ON TIME</v>
      </c>
      <c r="K450" s="12"/>
      <c r="L450" s="16"/>
      <c r="M450" s="32" t="str">
        <f>TEXT(Data[[#This Row],[Ngày giao]],"yyyy")</f>
        <v>2022</v>
      </c>
      <c r="N450" s="32" t="str">
        <f>IF(MONTH(Data[[#This Row],[Ngày giao]])&lt;4,"Qtr1", IF(MONTH(Data[[#This Row],[Ngày giao]])&lt;7,"Qtr2",IF(MONTH(Data[[#This Row],[Ngày giao]])&lt;10,"Qtr3","Qtr4")))</f>
        <v>Qtr1</v>
      </c>
      <c r="O450" s="32" t="str">
        <f>TEXT(Data[[#This Row],[Ngày giao]],"MMM")</f>
        <v>Jan</v>
      </c>
    </row>
    <row r="451" spans="1:15" ht="14.5" x14ac:dyDescent="0.35">
      <c r="A451" s="7">
        <v>4517447328</v>
      </c>
      <c r="B451" s="7">
        <v>4013305</v>
      </c>
      <c r="C451" s="32" t="s">
        <v>50</v>
      </c>
      <c r="D451" s="9">
        <v>60</v>
      </c>
      <c r="E451" s="3">
        <v>659</v>
      </c>
      <c r="F451" s="3">
        <f>Data[[#This Row],[Unit Price]]*Data[[#This Row],[Ordered Qty]]</f>
        <v>39540</v>
      </c>
      <c r="G451" s="5">
        <v>44606</v>
      </c>
      <c r="H451" s="4">
        <v>44578</v>
      </c>
      <c r="I451" s="10">
        <v>28</v>
      </c>
      <c r="J451" s="32" t="str">
        <f>IF(Data[[#This Row],[Chênh lệch ngày]]&lt;-2,"ADVANCE", IF(Data[[#This Row],[Chênh lệch ngày]]&lt;4, "ON TIME", IF(Data[[#This Row],[REASON OF LATE]]="SUPPLIER","LATE BY SUPPLIER", "LATE")))</f>
        <v>LATE BY SUPPLIER</v>
      </c>
      <c r="K451" s="13" t="s">
        <v>8</v>
      </c>
      <c r="L451" s="16" t="s">
        <v>41</v>
      </c>
      <c r="M451" s="32" t="str">
        <f>TEXT(Data[[#This Row],[Ngày giao]],"yyyy")</f>
        <v>2022</v>
      </c>
      <c r="N451" s="32" t="str">
        <f>IF(MONTH(Data[[#This Row],[Ngày giao]])&lt;4,"Qtr1", IF(MONTH(Data[[#This Row],[Ngày giao]])&lt;7,"Qtr2",IF(MONTH(Data[[#This Row],[Ngày giao]])&lt;10,"Qtr3","Qtr4")))</f>
        <v>Qtr1</v>
      </c>
      <c r="O451" s="32" t="str">
        <f>TEXT(Data[[#This Row],[Ngày giao]],"MMM")</f>
        <v>Feb</v>
      </c>
    </row>
    <row r="452" spans="1:15" ht="14.5" x14ac:dyDescent="0.35">
      <c r="A452" s="7">
        <v>4517404635</v>
      </c>
      <c r="B452" s="7">
        <v>2725582</v>
      </c>
      <c r="C452" s="8" t="s">
        <v>69</v>
      </c>
      <c r="D452" s="9">
        <v>450</v>
      </c>
      <c r="E452" s="3">
        <v>1023</v>
      </c>
      <c r="F452" s="3">
        <f>Data[[#This Row],[Unit Price]]*Data[[#This Row],[Ordered Qty]]</f>
        <v>460350</v>
      </c>
      <c r="G452" s="5">
        <v>44578</v>
      </c>
      <c r="H452" s="4">
        <v>44578</v>
      </c>
      <c r="I452" s="10">
        <v>0</v>
      </c>
      <c r="J452" s="32" t="str">
        <f>IF(Data[[#This Row],[Chênh lệch ngày]]&lt;-2,"ADVANCE", IF(Data[[#This Row],[Chênh lệch ngày]]&lt;4, "ON TIME", IF(Data[[#This Row],[REASON OF LATE]]="SUPPLIER","LATE BY SUPPLIER", "LATE")))</f>
        <v>ON TIME</v>
      </c>
      <c r="K452" s="12"/>
      <c r="L452" s="16"/>
      <c r="M452" s="32" t="str">
        <f>TEXT(Data[[#This Row],[Ngày giao]],"yyyy")</f>
        <v>2022</v>
      </c>
      <c r="N452" s="32" t="str">
        <f>IF(MONTH(Data[[#This Row],[Ngày giao]])&lt;4,"Qtr1", IF(MONTH(Data[[#This Row],[Ngày giao]])&lt;7,"Qtr2",IF(MONTH(Data[[#This Row],[Ngày giao]])&lt;10,"Qtr3","Qtr4")))</f>
        <v>Qtr1</v>
      </c>
      <c r="O452" s="32" t="str">
        <f>TEXT(Data[[#This Row],[Ngày giao]],"MMM")</f>
        <v>Jan</v>
      </c>
    </row>
    <row r="453" spans="1:15" ht="14.5" x14ac:dyDescent="0.35">
      <c r="A453" s="7">
        <v>4517096458</v>
      </c>
      <c r="B453" s="7">
        <v>2765851</v>
      </c>
      <c r="C453" s="8" t="s">
        <v>69</v>
      </c>
      <c r="D453" s="9">
        <v>16</v>
      </c>
      <c r="E453" s="3">
        <v>1096</v>
      </c>
      <c r="F453" s="3">
        <f>Data[[#This Row],[Unit Price]]*Data[[#This Row],[Ordered Qty]]</f>
        <v>17536</v>
      </c>
      <c r="G453" s="5">
        <v>44578</v>
      </c>
      <c r="H453" s="4">
        <v>44578</v>
      </c>
      <c r="I453" s="10">
        <v>0</v>
      </c>
      <c r="J453" s="32" t="str">
        <f>IF(Data[[#This Row],[Chênh lệch ngày]]&lt;-2,"ADVANCE", IF(Data[[#This Row],[Chênh lệch ngày]]&lt;4, "ON TIME", IF(Data[[#This Row],[REASON OF LATE]]="SUPPLIER","LATE BY SUPPLIER", "LATE")))</f>
        <v>ON TIME</v>
      </c>
      <c r="K453" s="12"/>
      <c r="L453" s="16"/>
      <c r="M453" s="32" t="str">
        <f>TEXT(Data[[#This Row],[Ngày giao]],"yyyy")</f>
        <v>2022</v>
      </c>
      <c r="N453" s="32" t="str">
        <f>IF(MONTH(Data[[#This Row],[Ngày giao]])&lt;4,"Qtr1", IF(MONTH(Data[[#This Row],[Ngày giao]])&lt;7,"Qtr2",IF(MONTH(Data[[#This Row],[Ngày giao]])&lt;10,"Qtr3","Qtr4")))</f>
        <v>Qtr1</v>
      </c>
      <c r="O453" s="32" t="str">
        <f>TEXT(Data[[#This Row],[Ngày giao]],"MMM")</f>
        <v>Jan</v>
      </c>
    </row>
    <row r="454" spans="1:15" ht="14.5" x14ac:dyDescent="0.35">
      <c r="A454" s="7">
        <v>4517207746</v>
      </c>
      <c r="B454" s="7">
        <v>4013297</v>
      </c>
      <c r="C454" s="32" t="s">
        <v>50</v>
      </c>
      <c r="D454" s="9">
        <v>300</v>
      </c>
      <c r="E454" s="3">
        <v>1464</v>
      </c>
      <c r="F454" s="3">
        <f>Data[[#This Row],[Unit Price]]*Data[[#This Row],[Ordered Qty]]</f>
        <v>439200</v>
      </c>
      <c r="G454" s="5">
        <v>44578</v>
      </c>
      <c r="H454" s="4">
        <v>44578</v>
      </c>
      <c r="I454" s="10">
        <v>0</v>
      </c>
      <c r="J454" s="32" t="str">
        <f>IF(Data[[#This Row],[Chênh lệch ngày]]&lt;-2,"ADVANCE", IF(Data[[#This Row],[Chênh lệch ngày]]&lt;4, "ON TIME", IF(Data[[#This Row],[REASON OF LATE]]="SUPPLIER","LATE BY SUPPLIER", "LATE")))</f>
        <v>ON TIME</v>
      </c>
      <c r="K454" s="12"/>
      <c r="L454" s="16"/>
      <c r="M454" s="32" t="str">
        <f>TEXT(Data[[#This Row],[Ngày giao]],"yyyy")</f>
        <v>2022</v>
      </c>
      <c r="N454" s="32" t="str">
        <f>IF(MONTH(Data[[#This Row],[Ngày giao]])&lt;4,"Qtr1", IF(MONTH(Data[[#This Row],[Ngày giao]])&lt;7,"Qtr2",IF(MONTH(Data[[#This Row],[Ngày giao]])&lt;10,"Qtr3","Qtr4")))</f>
        <v>Qtr1</v>
      </c>
      <c r="O454" s="32" t="str">
        <f>TEXT(Data[[#This Row],[Ngày giao]],"MMM")</f>
        <v>Jan</v>
      </c>
    </row>
    <row r="455" spans="1:15" ht="13" x14ac:dyDescent="0.3">
      <c r="A455" s="1">
        <v>5501192014</v>
      </c>
      <c r="B455" s="1">
        <v>2899944</v>
      </c>
      <c r="C455" s="32" t="s">
        <v>50</v>
      </c>
      <c r="D455" s="3">
        <v>144</v>
      </c>
      <c r="E455" s="3">
        <v>1283</v>
      </c>
      <c r="F455" s="3">
        <f>Data[[#This Row],[Unit Price]]*Data[[#This Row],[Ordered Qty]]</f>
        <v>184752</v>
      </c>
      <c r="G455" s="5">
        <v>44571</v>
      </c>
      <c r="H455" s="4">
        <v>44579</v>
      </c>
      <c r="I455" s="6">
        <f t="shared" ref="I455:I481" si="8">G455-H455</f>
        <v>-8</v>
      </c>
      <c r="J455" s="32" t="str">
        <f>IF(Data[[#This Row],[Chênh lệch ngày]]&lt;-2,"ADVANCE", IF(Data[[#This Row],[Chênh lệch ngày]]&lt;4, "ON TIME", IF(Data[[#This Row],[REASON OF LATE]]="SUPPLIER","LATE BY SUPPLIER", "LATE")))</f>
        <v>ADVANCE</v>
      </c>
      <c r="K455" s="2"/>
      <c r="L455" s="32"/>
      <c r="M455" s="32" t="str">
        <f>TEXT(Data[[#This Row],[Ngày giao]],"yyyy")</f>
        <v>2022</v>
      </c>
      <c r="N455" s="32" t="str">
        <f>IF(MONTH(Data[[#This Row],[Ngày giao]])&lt;4,"Qtr1", IF(MONTH(Data[[#This Row],[Ngày giao]])&lt;7,"Qtr2",IF(MONTH(Data[[#This Row],[Ngày giao]])&lt;10,"Qtr3","Qtr4")))</f>
        <v>Qtr1</v>
      </c>
      <c r="O455" s="32" t="str">
        <f>TEXT(Data[[#This Row],[Ngày giao]],"MMM")</f>
        <v>Jan</v>
      </c>
    </row>
    <row r="456" spans="1:15" ht="13" x14ac:dyDescent="0.3">
      <c r="A456" s="1">
        <v>4516649086</v>
      </c>
      <c r="B456" s="1">
        <v>2899944</v>
      </c>
      <c r="C456" s="2" t="s">
        <v>69</v>
      </c>
      <c r="D456" s="3">
        <v>144</v>
      </c>
      <c r="E456" s="3">
        <v>923</v>
      </c>
      <c r="F456" s="3">
        <f>Data[[#This Row],[Unit Price]]*Data[[#This Row],[Ordered Qty]]</f>
        <v>132912</v>
      </c>
      <c r="G456" s="5">
        <v>44578</v>
      </c>
      <c r="H456" s="4">
        <v>44579</v>
      </c>
      <c r="I456" s="6">
        <f t="shared" si="8"/>
        <v>-1</v>
      </c>
      <c r="J456" s="32" t="str">
        <f>IF(Data[[#This Row],[Chênh lệch ngày]]&lt;-2,"ADVANCE", IF(Data[[#This Row],[Chênh lệch ngày]]&lt;4, "ON TIME", IF(Data[[#This Row],[REASON OF LATE]]="SUPPLIER","LATE BY SUPPLIER", "LATE")))</f>
        <v>ON TIME</v>
      </c>
      <c r="K456" s="2"/>
      <c r="L456" s="32"/>
      <c r="M456" s="32" t="str">
        <f>TEXT(Data[[#This Row],[Ngày giao]],"yyyy")</f>
        <v>2022</v>
      </c>
      <c r="N456" s="32" t="str">
        <f>IF(MONTH(Data[[#This Row],[Ngày giao]])&lt;4,"Qtr1", IF(MONTH(Data[[#This Row],[Ngày giao]])&lt;7,"Qtr2",IF(MONTH(Data[[#This Row],[Ngày giao]])&lt;10,"Qtr3","Qtr4")))</f>
        <v>Qtr1</v>
      </c>
      <c r="O456" s="32" t="str">
        <f>TEXT(Data[[#This Row],[Ngày giao]],"MMM")</f>
        <v>Jan</v>
      </c>
    </row>
    <row r="457" spans="1:15" ht="13" x14ac:dyDescent="0.3">
      <c r="A457" s="1">
        <v>4516631920</v>
      </c>
      <c r="B457" s="1">
        <v>4228041</v>
      </c>
      <c r="C457" s="2" t="s">
        <v>69</v>
      </c>
      <c r="D457" s="3">
        <v>300</v>
      </c>
      <c r="E457" s="3">
        <v>466</v>
      </c>
      <c r="F457" s="3">
        <f>Data[[#This Row],[Unit Price]]*Data[[#This Row],[Ordered Qty]]</f>
        <v>139800</v>
      </c>
      <c r="G457" s="5">
        <v>44578</v>
      </c>
      <c r="H457" s="4">
        <v>44579</v>
      </c>
      <c r="I457" s="6">
        <f t="shared" si="8"/>
        <v>-1</v>
      </c>
      <c r="J457" s="32" t="str">
        <f>IF(Data[[#This Row],[Chênh lệch ngày]]&lt;-2,"ADVANCE", IF(Data[[#This Row],[Chênh lệch ngày]]&lt;4, "ON TIME", IF(Data[[#This Row],[REASON OF LATE]]="SUPPLIER","LATE BY SUPPLIER", "LATE")))</f>
        <v>ON TIME</v>
      </c>
      <c r="K457" s="2"/>
      <c r="L457" s="32"/>
      <c r="M457" s="32" t="str">
        <f>TEXT(Data[[#This Row],[Ngày giao]],"yyyy")</f>
        <v>2022</v>
      </c>
      <c r="N457" s="32" t="str">
        <f>IF(MONTH(Data[[#This Row],[Ngày giao]])&lt;4,"Qtr1", IF(MONTH(Data[[#This Row],[Ngày giao]])&lt;7,"Qtr2",IF(MONTH(Data[[#This Row],[Ngày giao]])&lt;10,"Qtr3","Qtr4")))</f>
        <v>Qtr1</v>
      </c>
      <c r="O457" s="32" t="str">
        <f>TEXT(Data[[#This Row],[Ngày giao]],"MMM")</f>
        <v>Jan</v>
      </c>
    </row>
    <row r="458" spans="1:15" ht="13" x14ac:dyDescent="0.3">
      <c r="A458" s="1">
        <v>4516655867</v>
      </c>
      <c r="B458" s="1">
        <v>4228041</v>
      </c>
      <c r="C458" s="2" t="s">
        <v>69</v>
      </c>
      <c r="D458" s="3">
        <v>90</v>
      </c>
      <c r="E458" s="3">
        <v>672</v>
      </c>
      <c r="F458" s="3">
        <f>Data[[#This Row],[Unit Price]]*Data[[#This Row],[Ordered Qty]]</f>
        <v>60480</v>
      </c>
      <c r="G458" s="5">
        <v>44578</v>
      </c>
      <c r="H458" s="4">
        <v>44579</v>
      </c>
      <c r="I458" s="6">
        <f t="shared" si="8"/>
        <v>-1</v>
      </c>
      <c r="J458" s="32" t="str">
        <f>IF(Data[[#This Row],[Chênh lệch ngày]]&lt;-2,"ADVANCE", IF(Data[[#This Row],[Chênh lệch ngày]]&lt;4, "ON TIME", IF(Data[[#This Row],[REASON OF LATE]]="SUPPLIER","LATE BY SUPPLIER", "LATE")))</f>
        <v>ON TIME</v>
      </c>
      <c r="K458" s="2"/>
      <c r="L458" s="32"/>
      <c r="M458" s="32" t="str">
        <f>TEXT(Data[[#This Row],[Ngày giao]],"yyyy")</f>
        <v>2022</v>
      </c>
      <c r="N458" s="32" t="str">
        <f>IF(MONTH(Data[[#This Row],[Ngày giao]])&lt;4,"Qtr1", IF(MONTH(Data[[#This Row],[Ngày giao]])&lt;7,"Qtr2",IF(MONTH(Data[[#This Row],[Ngày giao]])&lt;10,"Qtr3","Qtr4")))</f>
        <v>Qtr1</v>
      </c>
      <c r="O458" s="32" t="str">
        <f>TEXT(Data[[#This Row],[Ngày giao]],"MMM")</f>
        <v>Jan</v>
      </c>
    </row>
    <row r="459" spans="1:15" ht="13" x14ac:dyDescent="0.3">
      <c r="A459" s="1">
        <v>4516570950</v>
      </c>
      <c r="B459" s="1">
        <v>4451134</v>
      </c>
      <c r="C459" s="32" t="s">
        <v>50</v>
      </c>
      <c r="D459" s="3">
        <v>196</v>
      </c>
      <c r="E459" s="3">
        <v>349</v>
      </c>
      <c r="F459" s="3">
        <f>Data[[#This Row],[Unit Price]]*Data[[#This Row],[Ordered Qty]]</f>
        <v>68404</v>
      </c>
      <c r="G459" s="5">
        <v>44578</v>
      </c>
      <c r="H459" s="4">
        <v>44579</v>
      </c>
      <c r="I459" s="6">
        <f t="shared" si="8"/>
        <v>-1</v>
      </c>
      <c r="J459" s="32" t="str">
        <f>IF(Data[[#This Row],[Chênh lệch ngày]]&lt;-2,"ADVANCE", IF(Data[[#This Row],[Chênh lệch ngày]]&lt;4, "ON TIME", IF(Data[[#This Row],[REASON OF LATE]]="SUPPLIER","LATE BY SUPPLIER", "LATE")))</f>
        <v>ON TIME</v>
      </c>
      <c r="K459" s="2"/>
      <c r="L459" s="32"/>
      <c r="M459" s="32" t="str">
        <f>TEXT(Data[[#This Row],[Ngày giao]],"yyyy")</f>
        <v>2022</v>
      </c>
      <c r="N459" s="32" t="str">
        <f>IF(MONTH(Data[[#This Row],[Ngày giao]])&lt;4,"Qtr1", IF(MONTH(Data[[#This Row],[Ngày giao]])&lt;7,"Qtr2",IF(MONTH(Data[[#This Row],[Ngày giao]])&lt;10,"Qtr3","Qtr4")))</f>
        <v>Qtr1</v>
      </c>
      <c r="O459" s="32" t="str">
        <f>TEXT(Data[[#This Row],[Ngày giao]],"MMM")</f>
        <v>Jan</v>
      </c>
    </row>
    <row r="460" spans="1:15" ht="13" x14ac:dyDescent="0.3">
      <c r="A460" s="1">
        <v>4516434430</v>
      </c>
      <c r="B460" s="1">
        <v>2899945</v>
      </c>
      <c r="C460" s="32" t="s">
        <v>50</v>
      </c>
      <c r="D460" s="3">
        <v>192</v>
      </c>
      <c r="E460" s="3">
        <v>660</v>
      </c>
      <c r="F460" s="3">
        <f>Data[[#This Row],[Unit Price]]*Data[[#This Row],[Ordered Qty]]</f>
        <v>126720</v>
      </c>
      <c r="G460" s="5">
        <v>44578</v>
      </c>
      <c r="H460" s="4">
        <v>44579</v>
      </c>
      <c r="I460" s="6">
        <f t="shared" si="8"/>
        <v>-1</v>
      </c>
      <c r="J460" s="32" t="str">
        <f>IF(Data[[#This Row],[Chênh lệch ngày]]&lt;-2,"ADVANCE", IF(Data[[#This Row],[Chênh lệch ngày]]&lt;4, "ON TIME", IF(Data[[#This Row],[REASON OF LATE]]="SUPPLIER","LATE BY SUPPLIER", "LATE")))</f>
        <v>ON TIME</v>
      </c>
      <c r="K460" s="2"/>
      <c r="L460" s="32"/>
      <c r="M460" s="32" t="str">
        <f>TEXT(Data[[#This Row],[Ngày giao]],"yyyy")</f>
        <v>2022</v>
      </c>
      <c r="N460" s="32" t="str">
        <f>IF(MONTH(Data[[#This Row],[Ngày giao]])&lt;4,"Qtr1", IF(MONTH(Data[[#This Row],[Ngày giao]])&lt;7,"Qtr2",IF(MONTH(Data[[#This Row],[Ngày giao]])&lt;10,"Qtr3","Qtr4")))</f>
        <v>Qtr1</v>
      </c>
      <c r="O460" s="32" t="str">
        <f>TEXT(Data[[#This Row],[Ngày giao]],"MMM")</f>
        <v>Jan</v>
      </c>
    </row>
    <row r="461" spans="1:15" ht="13" x14ac:dyDescent="0.3">
      <c r="A461" s="1">
        <v>4516453441</v>
      </c>
      <c r="B461" s="1">
        <v>2899944</v>
      </c>
      <c r="C461" s="32" t="s">
        <v>50</v>
      </c>
      <c r="D461" s="3">
        <v>1248</v>
      </c>
      <c r="E461" s="3">
        <v>1496</v>
      </c>
      <c r="F461" s="3">
        <f>Data[[#This Row],[Unit Price]]*Data[[#This Row],[Ordered Qty]]</f>
        <v>1867008</v>
      </c>
      <c r="G461" s="5">
        <v>44578</v>
      </c>
      <c r="H461" s="4">
        <v>44579</v>
      </c>
      <c r="I461" s="6">
        <f t="shared" si="8"/>
        <v>-1</v>
      </c>
      <c r="J461" s="32" t="str">
        <f>IF(Data[[#This Row],[Chênh lệch ngày]]&lt;-2,"ADVANCE", IF(Data[[#This Row],[Chênh lệch ngày]]&lt;4, "ON TIME", IF(Data[[#This Row],[REASON OF LATE]]="SUPPLIER","LATE BY SUPPLIER", "LATE")))</f>
        <v>ON TIME</v>
      </c>
      <c r="K461" s="2"/>
      <c r="L461" s="32"/>
      <c r="M461" s="32" t="str">
        <f>TEXT(Data[[#This Row],[Ngày giao]],"yyyy")</f>
        <v>2022</v>
      </c>
      <c r="N461" s="32" t="str">
        <f>IF(MONTH(Data[[#This Row],[Ngày giao]])&lt;4,"Qtr1", IF(MONTH(Data[[#This Row],[Ngày giao]])&lt;7,"Qtr2",IF(MONTH(Data[[#This Row],[Ngày giao]])&lt;10,"Qtr3","Qtr4")))</f>
        <v>Qtr1</v>
      </c>
      <c r="O461" s="32" t="str">
        <f>TEXT(Data[[#This Row],[Ngày giao]],"MMM")</f>
        <v>Jan</v>
      </c>
    </row>
    <row r="462" spans="1:15" ht="13" x14ac:dyDescent="0.3">
      <c r="A462" s="1">
        <v>4516457009</v>
      </c>
      <c r="B462" s="1">
        <v>2903183</v>
      </c>
      <c r="C462" s="32" t="s">
        <v>50</v>
      </c>
      <c r="D462" s="3">
        <v>700</v>
      </c>
      <c r="E462" s="3">
        <v>1105</v>
      </c>
      <c r="F462" s="3">
        <f>Data[[#This Row],[Unit Price]]*Data[[#This Row],[Ordered Qty]]</f>
        <v>773500</v>
      </c>
      <c r="G462" s="5">
        <v>44578</v>
      </c>
      <c r="H462" s="4">
        <v>44579</v>
      </c>
      <c r="I462" s="6">
        <f t="shared" si="8"/>
        <v>-1</v>
      </c>
      <c r="J462" s="32" t="str">
        <f>IF(Data[[#This Row],[Chênh lệch ngày]]&lt;-2,"ADVANCE", IF(Data[[#This Row],[Chênh lệch ngày]]&lt;4, "ON TIME", IF(Data[[#This Row],[REASON OF LATE]]="SUPPLIER","LATE BY SUPPLIER", "LATE")))</f>
        <v>ON TIME</v>
      </c>
      <c r="K462" s="2"/>
      <c r="L462" s="32"/>
      <c r="M462" s="32" t="str">
        <f>TEXT(Data[[#This Row],[Ngày giao]],"yyyy")</f>
        <v>2022</v>
      </c>
      <c r="N462" s="32" t="str">
        <f>IF(MONTH(Data[[#This Row],[Ngày giao]])&lt;4,"Qtr1", IF(MONTH(Data[[#This Row],[Ngày giao]])&lt;7,"Qtr2",IF(MONTH(Data[[#This Row],[Ngày giao]])&lt;10,"Qtr3","Qtr4")))</f>
        <v>Qtr1</v>
      </c>
      <c r="O462" s="32" t="str">
        <f>TEXT(Data[[#This Row],[Ngày giao]],"MMM")</f>
        <v>Jan</v>
      </c>
    </row>
    <row r="463" spans="1:15" ht="13" x14ac:dyDescent="0.3">
      <c r="A463" s="1">
        <v>4516462739</v>
      </c>
      <c r="B463" s="1">
        <v>4228041</v>
      </c>
      <c r="C463" s="32" t="s">
        <v>50</v>
      </c>
      <c r="D463" s="3">
        <v>1860</v>
      </c>
      <c r="E463" s="3">
        <v>359</v>
      </c>
      <c r="F463" s="3">
        <f>Data[[#This Row],[Unit Price]]*Data[[#This Row],[Ordered Qty]]</f>
        <v>667740</v>
      </c>
      <c r="G463" s="5">
        <v>44578</v>
      </c>
      <c r="H463" s="4">
        <v>44579</v>
      </c>
      <c r="I463" s="6">
        <f t="shared" si="8"/>
        <v>-1</v>
      </c>
      <c r="J463" s="32" t="str">
        <f>IF(Data[[#This Row],[Chênh lệch ngày]]&lt;-2,"ADVANCE", IF(Data[[#This Row],[Chênh lệch ngày]]&lt;4, "ON TIME", IF(Data[[#This Row],[REASON OF LATE]]="SUPPLIER","LATE BY SUPPLIER", "LATE")))</f>
        <v>ON TIME</v>
      </c>
      <c r="K463" s="2"/>
      <c r="L463" s="32"/>
      <c r="M463" s="32" t="str">
        <f>TEXT(Data[[#This Row],[Ngày giao]],"yyyy")</f>
        <v>2022</v>
      </c>
      <c r="N463" s="32" t="str">
        <f>IF(MONTH(Data[[#This Row],[Ngày giao]])&lt;4,"Qtr1", IF(MONTH(Data[[#This Row],[Ngày giao]])&lt;7,"Qtr2",IF(MONTH(Data[[#This Row],[Ngày giao]])&lt;10,"Qtr3","Qtr4")))</f>
        <v>Qtr1</v>
      </c>
      <c r="O463" s="32" t="str">
        <f>TEXT(Data[[#This Row],[Ngày giao]],"MMM")</f>
        <v>Jan</v>
      </c>
    </row>
    <row r="464" spans="1:15" ht="13" x14ac:dyDescent="0.3">
      <c r="A464" s="1">
        <v>4516570062</v>
      </c>
      <c r="B464" s="1">
        <v>4228041</v>
      </c>
      <c r="C464" s="32" t="s">
        <v>50</v>
      </c>
      <c r="D464" s="3">
        <v>450</v>
      </c>
      <c r="E464" s="3">
        <v>938</v>
      </c>
      <c r="F464" s="3">
        <f>Data[[#This Row],[Unit Price]]*Data[[#This Row],[Ordered Qty]]</f>
        <v>422100</v>
      </c>
      <c r="G464" s="5">
        <v>44578</v>
      </c>
      <c r="H464" s="4">
        <v>44579</v>
      </c>
      <c r="I464" s="6">
        <f t="shared" si="8"/>
        <v>-1</v>
      </c>
      <c r="J464" s="32" t="str">
        <f>IF(Data[[#This Row],[Chênh lệch ngày]]&lt;-2,"ADVANCE", IF(Data[[#This Row],[Chênh lệch ngày]]&lt;4, "ON TIME", IF(Data[[#This Row],[REASON OF LATE]]="SUPPLIER","LATE BY SUPPLIER", "LATE")))</f>
        <v>ON TIME</v>
      </c>
      <c r="K464" s="2"/>
      <c r="L464" s="32"/>
      <c r="M464" s="32" t="str">
        <f>TEXT(Data[[#This Row],[Ngày giao]],"yyyy")</f>
        <v>2022</v>
      </c>
      <c r="N464" s="32" t="str">
        <f>IF(MONTH(Data[[#This Row],[Ngày giao]])&lt;4,"Qtr1", IF(MONTH(Data[[#This Row],[Ngày giao]])&lt;7,"Qtr2",IF(MONTH(Data[[#This Row],[Ngày giao]])&lt;10,"Qtr3","Qtr4")))</f>
        <v>Qtr1</v>
      </c>
      <c r="O464" s="32" t="str">
        <f>TEXT(Data[[#This Row],[Ngày giao]],"MMM")</f>
        <v>Jan</v>
      </c>
    </row>
    <row r="465" spans="1:15" ht="13" x14ac:dyDescent="0.3">
      <c r="A465" s="1">
        <v>4516768115</v>
      </c>
      <c r="B465" s="1">
        <v>4451134</v>
      </c>
      <c r="C465" s="32" t="s">
        <v>50</v>
      </c>
      <c r="D465" s="3">
        <v>12</v>
      </c>
      <c r="E465" s="3">
        <v>1445</v>
      </c>
      <c r="F465" s="3">
        <f>Data[[#This Row],[Unit Price]]*Data[[#This Row],[Ordered Qty]]</f>
        <v>17340</v>
      </c>
      <c r="G465" s="5">
        <v>44578</v>
      </c>
      <c r="H465" s="4">
        <v>44579</v>
      </c>
      <c r="I465" s="6">
        <f t="shared" si="8"/>
        <v>-1</v>
      </c>
      <c r="J465" s="32" t="str">
        <f>IF(Data[[#This Row],[Chênh lệch ngày]]&lt;-2,"ADVANCE", IF(Data[[#This Row],[Chênh lệch ngày]]&lt;4, "ON TIME", IF(Data[[#This Row],[REASON OF LATE]]="SUPPLIER","LATE BY SUPPLIER", "LATE")))</f>
        <v>ON TIME</v>
      </c>
      <c r="K465" s="2"/>
      <c r="L465" s="32"/>
      <c r="M465" s="32" t="str">
        <f>TEXT(Data[[#This Row],[Ngày giao]],"yyyy")</f>
        <v>2022</v>
      </c>
      <c r="N465" s="32" t="str">
        <f>IF(MONTH(Data[[#This Row],[Ngày giao]])&lt;4,"Qtr1", IF(MONTH(Data[[#This Row],[Ngày giao]])&lt;7,"Qtr2",IF(MONTH(Data[[#This Row],[Ngày giao]])&lt;10,"Qtr3","Qtr4")))</f>
        <v>Qtr1</v>
      </c>
      <c r="O465" s="32" t="str">
        <f>TEXT(Data[[#This Row],[Ngày giao]],"MMM")</f>
        <v>Jan</v>
      </c>
    </row>
    <row r="466" spans="1:15" ht="13" x14ac:dyDescent="0.3">
      <c r="A466" s="1">
        <v>4516789006</v>
      </c>
      <c r="B466" s="1">
        <v>2903183</v>
      </c>
      <c r="C466" s="32" t="s">
        <v>50</v>
      </c>
      <c r="D466" s="3">
        <v>20</v>
      </c>
      <c r="E466" s="3">
        <v>748</v>
      </c>
      <c r="F466" s="3">
        <f>Data[[#This Row],[Unit Price]]*Data[[#This Row],[Ordered Qty]]</f>
        <v>14960</v>
      </c>
      <c r="G466" s="5">
        <v>44578</v>
      </c>
      <c r="H466" s="4">
        <v>44579</v>
      </c>
      <c r="I466" s="6">
        <f t="shared" si="8"/>
        <v>-1</v>
      </c>
      <c r="J466" s="32" t="str">
        <f>IF(Data[[#This Row],[Chênh lệch ngày]]&lt;-2,"ADVANCE", IF(Data[[#This Row],[Chênh lệch ngày]]&lt;4, "ON TIME", IF(Data[[#This Row],[REASON OF LATE]]="SUPPLIER","LATE BY SUPPLIER", "LATE")))</f>
        <v>ON TIME</v>
      </c>
      <c r="K466" s="2"/>
      <c r="L466" s="32"/>
      <c r="M466" s="32" t="str">
        <f>TEXT(Data[[#This Row],[Ngày giao]],"yyyy")</f>
        <v>2022</v>
      </c>
      <c r="N466" s="32" t="str">
        <f>IF(MONTH(Data[[#This Row],[Ngày giao]])&lt;4,"Qtr1", IF(MONTH(Data[[#This Row],[Ngày giao]])&lt;7,"Qtr2",IF(MONTH(Data[[#This Row],[Ngày giao]])&lt;10,"Qtr3","Qtr4")))</f>
        <v>Qtr1</v>
      </c>
      <c r="O466" s="32" t="str">
        <f>TEXT(Data[[#This Row],[Ngày giao]],"MMM")</f>
        <v>Jan</v>
      </c>
    </row>
    <row r="467" spans="1:15" ht="13" x14ac:dyDescent="0.3">
      <c r="A467" s="1">
        <v>4517412552</v>
      </c>
      <c r="B467" s="1">
        <v>4451134</v>
      </c>
      <c r="C467" s="32" t="s">
        <v>50</v>
      </c>
      <c r="D467" s="3">
        <v>204</v>
      </c>
      <c r="E467" s="3">
        <v>447</v>
      </c>
      <c r="F467" s="3">
        <f>Data[[#This Row],[Unit Price]]*Data[[#This Row],[Ordered Qty]]</f>
        <v>91188</v>
      </c>
      <c r="G467" s="5">
        <v>44578</v>
      </c>
      <c r="H467" s="4">
        <v>44579</v>
      </c>
      <c r="I467" s="6">
        <f t="shared" si="8"/>
        <v>-1</v>
      </c>
      <c r="J467" s="32" t="str">
        <f>IF(Data[[#This Row],[Chênh lệch ngày]]&lt;-2,"ADVANCE", IF(Data[[#This Row],[Chênh lệch ngày]]&lt;4, "ON TIME", IF(Data[[#This Row],[REASON OF LATE]]="SUPPLIER","LATE BY SUPPLIER", "LATE")))</f>
        <v>ON TIME</v>
      </c>
      <c r="K467" s="2"/>
      <c r="L467" s="32"/>
      <c r="M467" s="32" t="str">
        <f>TEXT(Data[[#This Row],[Ngày giao]],"yyyy")</f>
        <v>2022</v>
      </c>
      <c r="N467" s="32" t="str">
        <f>IF(MONTH(Data[[#This Row],[Ngày giao]])&lt;4,"Qtr1", IF(MONTH(Data[[#This Row],[Ngày giao]])&lt;7,"Qtr2",IF(MONTH(Data[[#This Row],[Ngày giao]])&lt;10,"Qtr3","Qtr4")))</f>
        <v>Qtr1</v>
      </c>
      <c r="O467" s="32" t="str">
        <f>TEXT(Data[[#This Row],[Ngày giao]],"MMM")</f>
        <v>Jan</v>
      </c>
    </row>
    <row r="468" spans="1:15" ht="13" x14ac:dyDescent="0.3">
      <c r="A468" s="1">
        <v>4516468143</v>
      </c>
      <c r="B468" s="1">
        <v>4451134</v>
      </c>
      <c r="C468" s="32" t="s">
        <v>50</v>
      </c>
      <c r="D468" s="3">
        <v>208</v>
      </c>
      <c r="E468" s="3">
        <v>1147</v>
      </c>
      <c r="F468" s="3">
        <f>Data[[#This Row],[Unit Price]]*Data[[#This Row],[Ordered Qty]]</f>
        <v>238576</v>
      </c>
      <c r="G468" s="5">
        <v>44585</v>
      </c>
      <c r="H468" s="4">
        <v>44579</v>
      </c>
      <c r="I468" s="6">
        <f t="shared" si="8"/>
        <v>6</v>
      </c>
      <c r="J468" s="32" t="str">
        <f>IF(Data[[#This Row],[Chênh lệch ngày]]&lt;-2,"ADVANCE", IF(Data[[#This Row],[Chênh lệch ngày]]&lt;4, "ON TIME", IF(Data[[#This Row],[REASON OF LATE]]="SUPPLIER","LATE BY SUPPLIER", "LATE")))</f>
        <v>LATE</v>
      </c>
      <c r="K468" s="32" t="s">
        <v>6</v>
      </c>
      <c r="L468" s="32"/>
      <c r="M468" s="32" t="str">
        <f>TEXT(Data[[#This Row],[Ngày giao]],"yyyy")</f>
        <v>2022</v>
      </c>
      <c r="N468" s="32" t="str">
        <f>IF(MONTH(Data[[#This Row],[Ngày giao]])&lt;4,"Qtr1", IF(MONTH(Data[[#This Row],[Ngày giao]])&lt;7,"Qtr2",IF(MONTH(Data[[#This Row],[Ngày giao]])&lt;10,"Qtr3","Qtr4")))</f>
        <v>Qtr1</v>
      </c>
      <c r="O468" s="32" t="str">
        <f>TEXT(Data[[#This Row],[Ngày giao]],"MMM")</f>
        <v>Jan</v>
      </c>
    </row>
    <row r="469" spans="1:15" ht="13" x14ac:dyDescent="0.3">
      <c r="A469" s="1">
        <v>4516777081</v>
      </c>
      <c r="B469" s="1">
        <v>4451121</v>
      </c>
      <c r="C469" s="32" t="s">
        <v>50</v>
      </c>
      <c r="D469" s="3">
        <v>35</v>
      </c>
      <c r="E469" s="3">
        <v>1429</v>
      </c>
      <c r="F469" s="3">
        <f>Data[[#This Row],[Unit Price]]*Data[[#This Row],[Ordered Qty]]</f>
        <v>50015</v>
      </c>
      <c r="G469" s="5">
        <v>44648</v>
      </c>
      <c r="H469" s="4">
        <v>44579</v>
      </c>
      <c r="I469" s="6">
        <f t="shared" si="8"/>
        <v>69</v>
      </c>
      <c r="J469" s="32" t="str">
        <f>IF(Data[[#This Row],[Chênh lệch ngày]]&lt;-2,"ADVANCE", IF(Data[[#This Row],[Chênh lệch ngày]]&lt;4, "ON TIME", IF(Data[[#This Row],[REASON OF LATE]]="SUPPLIER","LATE BY SUPPLIER", "LATE")))</f>
        <v>LATE</v>
      </c>
      <c r="K469" s="32" t="s">
        <v>6</v>
      </c>
      <c r="L469" s="32"/>
      <c r="M469" s="32" t="str">
        <f>TEXT(Data[[#This Row],[Ngày giao]],"yyyy")</f>
        <v>2022</v>
      </c>
      <c r="N469" s="32" t="str">
        <f>IF(MONTH(Data[[#This Row],[Ngày giao]])&lt;4,"Qtr1", IF(MONTH(Data[[#This Row],[Ngày giao]])&lt;7,"Qtr2",IF(MONTH(Data[[#This Row],[Ngày giao]])&lt;10,"Qtr3","Qtr4")))</f>
        <v>Qtr1</v>
      </c>
      <c r="O469" s="32" t="str">
        <f>TEXT(Data[[#This Row],[Ngày giao]],"MMM")</f>
        <v>Mar</v>
      </c>
    </row>
    <row r="470" spans="1:15" ht="13" x14ac:dyDescent="0.3">
      <c r="A470" s="1">
        <v>4517446943</v>
      </c>
      <c r="B470" s="1">
        <v>4451121</v>
      </c>
      <c r="C470" s="32" t="s">
        <v>50</v>
      </c>
      <c r="D470" s="3">
        <v>565</v>
      </c>
      <c r="E470" s="3">
        <v>468</v>
      </c>
      <c r="F470" s="3">
        <f>Data[[#This Row],[Unit Price]]*Data[[#This Row],[Ordered Qty]]</f>
        <v>264420</v>
      </c>
      <c r="G470" s="5">
        <v>44718</v>
      </c>
      <c r="H470" s="4">
        <v>44579</v>
      </c>
      <c r="I470" s="6">
        <f t="shared" si="8"/>
        <v>139</v>
      </c>
      <c r="J470" s="32" t="str">
        <f>IF(Data[[#This Row],[Chênh lệch ngày]]&lt;-2,"ADVANCE", IF(Data[[#This Row],[Chênh lệch ngày]]&lt;4, "ON TIME", IF(Data[[#This Row],[REASON OF LATE]]="SUPPLIER","LATE BY SUPPLIER", "LATE")))</f>
        <v>LATE</v>
      </c>
      <c r="K470" s="32" t="s">
        <v>6</v>
      </c>
      <c r="L470" s="32"/>
      <c r="M470" s="32" t="str">
        <f>TEXT(Data[[#This Row],[Ngày giao]],"yyyy")</f>
        <v>2022</v>
      </c>
      <c r="N470" s="32" t="str">
        <f>IF(MONTH(Data[[#This Row],[Ngày giao]])&lt;4,"Qtr1", IF(MONTH(Data[[#This Row],[Ngày giao]])&lt;7,"Qtr2",IF(MONTH(Data[[#This Row],[Ngày giao]])&lt;10,"Qtr3","Qtr4")))</f>
        <v>Qtr2</v>
      </c>
      <c r="O470" s="32" t="str">
        <f>TEXT(Data[[#This Row],[Ngày giao]],"MMM")</f>
        <v>Jun</v>
      </c>
    </row>
    <row r="471" spans="1:15" ht="13" x14ac:dyDescent="0.3">
      <c r="A471" s="1">
        <v>4516724890</v>
      </c>
      <c r="B471" s="1">
        <v>4196590</v>
      </c>
      <c r="C471" s="2" t="s">
        <v>69</v>
      </c>
      <c r="D471" s="3">
        <v>800</v>
      </c>
      <c r="E471" s="3">
        <v>1097</v>
      </c>
      <c r="F471" s="3">
        <f>Data[[#This Row],[Unit Price]]*Data[[#This Row],[Ordered Qty]]</f>
        <v>877600</v>
      </c>
      <c r="G471" s="5">
        <v>44578</v>
      </c>
      <c r="H471" s="4">
        <v>44579</v>
      </c>
      <c r="I471" s="6">
        <f t="shared" si="8"/>
        <v>-1</v>
      </c>
      <c r="J471" s="32" t="str">
        <f>IF(Data[[#This Row],[Chênh lệch ngày]]&lt;-2,"ADVANCE", IF(Data[[#This Row],[Chênh lệch ngày]]&lt;4, "ON TIME", IF(Data[[#This Row],[REASON OF LATE]]="SUPPLIER","LATE BY SUPPLIER", "LATE")))</f>
        <v>ON TIME</v>
      </c>
      <c r="K471" s="2"/>
      <c r="L471" s="32"/>
      <c r="M471" s="32" t="str">
        <f>TEXT(Data[[#This Row],[Ngày giao]],"yyyy")</f>
        <v>2022</v>
      </c>
      <c r="N471" s="32" t="str">
        <f>IF(MONTH(Data[[#This Row],[Ngày giao]])&lt;4,"Qtr1", IF(MONTH(Data[[#This Row],[Ngày giao]])&lt;7,"Qtr2",IF(MONTH(Data[[#This Row],[Ngày giao]])&lt;10,"Qtr3","Qtr4")))</f>
        <v>Qtr1</v>
      </c>
      <c r="O471" s="32" t="str">
        <f>TEXT(Data[[#This Row],[Ngày giao]],"MMM")</f>
        <v>Jan</v>
      </c>
    </row>
    <row r="472" spans="1:15" ht="13" x14ac:dyDescent="0.3">
      <c r="A472" s="1">
        <v>4517252443</v>
      </c>
      <c r="B472" s="1">
        <v>2461389</v>
      </c>
      <c r="C472" s="32" t="s">
        <v>50</v>
      </c>
      <c r="D472" s="3">
        <v>200</v>
      </c>
      <c r="E472" s="3">
        <v>1067</v>
      </c>
      <c r="F472" s="3">
        <f>Data[[#This Row],[Unit Price]]*Data[[#This Row],[Ordered Qty]]</f>
        <v>213400</v>
      </c>
      <c r="G472" s="5">
        <v>44578</v>
      </c>
      <c r="H472" s="4">
        <v>44579</v>
      </c>
      <c r="I472" s="6">
        <f t="shared" si="8"/>
        <v>-1</v>
      </c>
      <c r="J472" s="32" t="str">
        <f>IF(Data[[#This Row],[Chênh lệch ngày]]&lt;-2,"ADVANCE", IF(Data[[#This Row],[Chênh lệch ngày]]&lt;4, "ON TIME", IF(Data[[#This Row],[REASON OF LATE]]="SUPPLIER","LATE BY SUPPLIER", "LATE")))</f>
        <v>ON TIME</v>
      </c>
      <c r="K472" s="2"/>
      <c r="L472" s="32"/>
      <c r="M472" s="32" t="str">
        <f>TEXT(Data[[#This Row],[Ngày giao]],"yyyy")</f>
        <v>2022</v>
      </c>
      <c r="N472" s="32" t="str">
        <f>IF(MONTH(Data[[#This Row],[Ngày giao]])&lt;4,"Qtr1", IF(MONTH(Data[[#This Row],[Ngày giao]])&lt;7,"Qtr2",IF(MONTH(Data[[#This Row],[Ngày giao]])&lt;10,"Qtr3","Qtr4")))</f>
        <v>Qtr1</v>
      </c>
      <c r="O472" s="32" t="str">
        <f>TEXT(Data[[#This Row],[Ngày giao]],"MMM")</f>
        <v>Jan</v>
      </c>
    </row>
    <row r="473" spans="1:15" ht="13" x14ac:dyDescent="0.3">
      <c r="A473" s="1">
        <v>4516514404</v>
      </c>
      <c r="B473" s="1">
        <v>2165271</v>
      </c>
      <c r="C473" s="32" t="s">
        <v>50</v>
      </c>
      <c r="D473" s="3">
        <v>42</v>
      </c>
      <c r="E473" s="3">
        <v>1309</v>
      </c>
      <c r="F473" s="3">
        <f>Data[[#This Row],[Unit Price]]*Data[[#This Row],[Ordered Qty]]</f>
        <v>54978</v>
      </c>
      <c r="G473" s="5">
        <v>44578</v>
      </c>
      <c r="H473" s="4">
        <v>44579</v>
      </c>
      <c r="I473" s="6">
        <f t="shared" si="8"/>
        <v>-1</v>
      </c>
      <c r="J473" s="32" t="str">
        <f>IF(Data[[#This Row],[Chênh lệch ngày]]&lt;-2,"ADVANCE", IF(Data[[#This Row],[Chênh lệch ngày]]&lt;4, "ON TIME", IF(Data[[#This Row],[REASON OF LATE]]="SUPPLIER","LATE BY SUPPLIER", "LATE")))</f>
        <v>ON TIME</v>
      </c>
      <c r="K473" s="2"/>
      <c r="L473" s="32"/>
      <c r="M473" s="32" t="str">
        <f>TEXT(Data[[#This Row],[Ngày giao]],"yyyy")</f>
        <v>2022</v>
      </c>
      <c r="N473" s="32" t="str">
        <f>IF(MONTH(Data[[#This Row],[Ngày giao]])&lt;4,"Qtr1", IF(MONTH(Data[[#This Row],[Ngày giao]])&lt;7,"Qtr2",IF(MONTH(Data[[#This Row],[Ngày giao]])&lt;10,"Qtr3","Qtr4")))</f>
        <v>Qtr1</v>
      </c>
      <c r="O473" s="32" t="str">
        <f>TEXT(Data[[#This Row],[Ngày giao]],"MMM")</f>
        <v>Jan</v>
      </c>
    </row>
    <row r="474" spans="1:15" ht="13" x14ac:dyDescent="0.3">
      <c r="A474" s="1">
        <v>4516345667</v>
      </c>
      <c r="B474" s="1">
        <v>4327106</v>
      </c>
      <c r="C474" s="32" t="s">
        <v>50</v>
      </c>
      <c r="D474" s="3">
        <v>486</v>
      </c>
      <c r="E474" s="3">
        <v>1015</v>
      </c>
      <c r="F474" s="3">
        <f>Data[[#This Row],[Unit Price]]*Data[[#This Row],[Ordered Qty]]</f>
        <v>493290</v>
      </c>
      <c r="G474" s="5">
        <v>44578</v>
      </c>
      <c r="H474" s="4">
        <v>44579</v>
      </c>
      <c r="I474" s="6">
        <f t="shared" si="8"/>
        <v>-1</v>
      </c>
      <c r="J474" s="32" t="str">
        <f>IF(Data[[#This Row],[Chênh lệch ngày]]&lt;-2,"ADVANCE", IF(Data[[#This Row],[Chênh lệch ngày]]&lt;4, "ON TIME", IF(Data[[#This Row],[REASON OF LATE]]="SUPPLIER","LATE BY SUPPLIER", "LATE")))</f>
        <v>ON TIME</v>
      </c>
      <c r="K474" s="2"/>
      <c r="L474" s="32"/>
      <c r="M474" s="32" t="str">
        <f>TEXT(Data[[#This Row],[Ngày giao]],"yyyy")</f>
        <v>2022</v>
      </c>
      <c r="N474" s="32" t="str">
        <f>IF(MONTH(Data[[#This Row],[Ngày giao]])&lt;4,"Qtr1", IF(MONTH(Data[[#This Row],[Ngày giao]])&lt;7,"Qtr2",IF(MONTH(Data[[#This Row],[Ngày giao]])&lt;10,"Qtr3","Qtr4")))</f>
        <v>Qtr1</v>
      </c>
      <c r="O474" s="32" t="str">
        <f>TEXT(Data[[#This Row],[Ngày giao]],"MMM")</f>
        <v>Jan</v>
      </c>
    </row>
    <row r="475" spans="1:15" ht="13" x14ac:dyDescent="0.3">
      <c r="A475" s="1">
        <v>4516358579</v>
      </c>
      <c r="B475" s="1">
        <v>2165271</v>
      </c>
      <c r="C475" s="32" t="s">
        <v>50</v>
      </c>
      <c r="D475" s="3">
        <v>1500</v>
      </c>
      <c r="E475" s="3">
        <v>927</v>
      </c>
      <c r="F475" s="3">
        <f>Data[[#This Row],[Unit Price]]*Data[[#This Row],[Ordered Qty]]</f>
        <v>1390500</v>
      </c>
      <c r="G475" s="5">
        <v>44578</v>
      </c>
      <c r="H475" s="4">
        <v>44579</v>
      </c>
      <c r="I475" s="6">
        <f t="shared" si="8"/>
        <v>-1</v>
      </c>
      <c r="J475" s="32" t="str">
        <f>IF(Data[[#This Row],[Chênh lệch ngày]]&lt;-2,"ADVANCE", IF(Data[[#This Row],[Chênh lệch ngày]]&lt;4, "ON TIME", IF(Data[[#This Row],[REASON OF LATE]]="SUPPLIER","LATE BY SUPPLIER", "LATE")))</f>
        <v>ON TIME</v>
      </c>
      <c r="K475" s="2"/>
      <c r="L475" s="32"/>
      <c r="M475" s="32" t="str">
        <f>TEXT(Data[[#This Row],[Ngày giao]],"yyyy")</f>
        <v>2022</v>
      </c>
      <c r="N475" s="32" t="str">
        <f>IF(MONTH(Data[[#This Row],[Ngày giao]])&lt;4,"Qtr1", IF(MONTH(Data[[#This Row],[Ngày giao]])&lt;7,"Qtr2",IF(MONTH(Data[[#This Row],[Ngày giao]])&lt;10,"Qtr3","Qtr4")))</f>
        <v>Qtr1</v>
      </c>
      <c r="O475" s="32" t="str">
        <f>TEXT(Data[[#This Row],[Ngày giao]],"MMM")</f>
        <v>Jan</v>
      </c>
    </row>
    <row r="476" spans="1:15" ht="13" x14ac:dyDescent="0.3">
      <c r="A476" s="1">
        <v>4516338056</v>
      </c>
      <c r="B476" s="1">
        <v>2165271</v>
      </c>
      <c r="C476" s="32" t="s">
        <v>50</v>
      </c>
      <c r="D476" s="3">
        <v>91</v>
      </c>
      <c r="E476" s="3">
        <v>1476</v>
      </c>
      <c r="F476" s="3">
        <f>Data[[#This Row],[Unit Price]]*Data[[#This Row],[Ordered Qty]]</f>
        <v>134316</v>
      </c>
      <c r="G476" s="5">
        <v>44578</v>
      </c>
      <c r="H476" s="4">
        <v>44579</v>
      </c>
      <c r="I476" s="6">
        <f t="shared" si="8"/>
        <v>-1</v>
      </c>
      <c r="J476" s="32" t="str">
        <f>IF(Data[[#This Row],[Chênh lệch ngày]]&lt;-2,"ADVANCE", IF(Data[[#This Row],[Chênh lệch ngày]]&lt;4, "ON TIME", IF(Data[[#This Row],[REASON OF LATE]]="SUPPLIER","LATE BY SUPPLIER", "LATE")))</f>
        <v>ON TIME</v>
      </c>
      <c r="K476" s="2"/>
      <c r="L476" s="32"/>
      <c r="M476" s="32" t="str">
        <f>TEXT(Data[[#This Row],[Ngày giao]],"yyyy")</f>
        <v>2022</v>
      </c>
      <c r="N476" s="32" t="str">
        <f>IF(MONTH(Data[[#This Row],[Ngày giao]])&lt;4,"Qtr1", IF(MONTH(Data[[#This Row],[Ngày giao]])&lt;7,"Qtr2",IF(MONTH(Data[[#This Row],[Ngày giao]])&lt;10,"Qtr3","Qtr4")))</f>
        <v>Qtr1</v>
      </c>
      <c r="O476" s="32" t="str">
        <f>TEXT(Data[[#This Row],[Ngày giao]],"MMM")</f>
        <v>Jan</v>
      </c>
    </row>
    <row r="477" spans="1:15" ht="13" x14ac:dyDescent="0.3">
      <c r="A477" s="1">
        <v>4516341629</v>
      </c>
      <c r="B477" s="1">
        <v>4271870</v>
      </c>
      <c r="C477" s="32" t="s">
        <v>50</v>
      </c>
      <c r="D477" s="3">
        <v>88</v>
      </c>
      <c r="E477" s="3">
        <v>407</v>
      </c>
      <c r="F477" s="3">
        <f>Data[[#This Row],[Unit Price]]*Data[[#This Row],[Ordered Qty]]</f>
        <v>35816</v>
      </c>
      <c r="G477" s="5">
        <v>44690</v>
      </c>
      <c r="H477" s="4">
        <v>44579</v>
      </c>
      <c r="I477" s="6">
        <f t="shared" si="8"/>
        <v>111</v>
      </c>
      <c r="J477" s="32" t="str">
        <f>IF(Data[[#This Row],[Chênh lệch ngày]]&lt;-2,"ADVANCE", IF(Data[[#This Row],[Chênh lệch ngày]]&lt;4, "ON TIME", IF(Data[[#This Row],[REASON OF LATE]]="SUPPLIER","LATE BY SUPPLIER", "LATE")))</f>
        <v>LATE</v>
      </c>
      <c r="K477" s="32" t="s">
        <v>6</v>
      </c>
      <c r="L477" s="32"/>
      <c r="M477" s="32" t="str">
        <f>TEXT(Data[[#This Row],[Ngày giao]],"yyyy")</f>
        <v>2022</v>
      </c>
      <c r="N477" s="32" t="str">
        <f>IF(MONTH(Data[[#This Row],[Ngày giao]])&lt;4,"Qtr1", IF(MONTH(Data[[#This Row],[Ngày giao]])&lt;7,"Qtr2",IF(MONTH(Data[[#This Row],[Ngày giao]])&lt;10,"Qtr3","Qtr4")))</f>
        <v>Qtr2</v>
      </c>
      <c r="O477" s="32" t="str">
        <f>TEXT(Data[[#This Row],[Ngày giao]],"MMM")</f>
        <v>May</v>
      </c>
    </row>
    <row r="478" spans="1:15" ht="13" x14ac:dyDescent="0.3">
      <c r="A478" s="1">
        <v>4516811195</v>
      </c>
      <c r="B478" s="1">
        <v>2884301</v>
      </c>
      <c r="C478" s="2" t="s">
        <v>69</v>
      </c>
      <c r="D478" s="3">
        <v>105</v>
      </c>
      <c r="E478" s="3">
        <v>945</v>
      </c>
      <c r="F478" s="3">
        <f>Data[[#This Row],[Unit Price]]*Data[[#This Row],[Ordered Qty]]</f>
        <v>99225</v>
      </c>
      <c r="G478" s="5">
        <v>44578</v>
      </c>
      <c r="H478" s="4">
        <v>44579</v>
      </c>
      <c r="I478" s="6">
        <f t="shared" si="8"/>
        <v>-1</v>
      </c>
      <c r="J478" s="32" t="str">
        <f>IF(Data[[#This Row],[Chênh lệch ngày]]&lt;-2,"ADVANCE", IF(Data[[#This Row],[Chênh lệch ngày]]&lt;4, "ON TIME", IF(Data[[#This Row],[REASON OF LATE]]="SUPPLIER","LATE BY SUPPLIER", "LATE")))</f>
        <v>ON TIME</v>
      </c>
      <c r="K478" s="2"/>
      <c r="L478" s="32"/>
      <c r="M478" s="32" t="str">
        <f>TEXT(Data[[#This Row],[Ngày giao]],"yyyy")</f>
        <v>2022</v>
      </c>
      <c r="N478" s="32" t="str">
        <f>IF(MONTH(Data[[#This Row],[Ngày giao]])&lt;4,"Qtr1", IF(MONTH(Data[[#This Row],[Ngày giao]])&lt;7,"Qtr2",IF(MONTH(Data[[#This Row],[Ngày giao]])&lt;10,"Qtr3","Qtr4")))</f>
        <v>Qtr1</v>
      </c>
      <c r="O478" s="32" t="str">
        <f>TEXT(Data[[#This Row],[Ngày giao]],"MMM")</f>
        <v>Jan</v>
      </c>
    </row>
    <row r="479" spans="1:15" ht="13" x14ac:dyDescent="0.3">
      <c r="A479" s="1">
        <v>4517195790</v>
      </c>
      <c r="B479" s="1">
        <v>2752324</v>
      </c>
      <c r="C479" s="32" t="s">
        <v>50</v>
      </c>
      <c r="D479" s="3">
        <v>108</v>
      </c>
      <c r="E479" s="3">
        <v>1438</v>
      </c>
      <c r="F479" s="3">
        <f>Data[[#This Row],[Unit Price]]*Data[[#This Row],[Ordered Qty]]</f>
        <v>155304</v>
      </c>
      <c r="G479" s="5">
        <v>44578</v>
      </c>
      <c r="H479" s="4">
        <v>44579</v>
      </c>
      <c r="I479" s="6">
        <f t="shared" si="8"/>
        <v>-1</v>
      </c>
      <c r="J479" s="32" t="str">
        <f>IF(Data[[#This Row],[Chênh lệch ngày]]&lt;-2,"ADVANCE", IF(Data[[#This Row],[Chênh lệch ngày]]&lt;4, "ON TIME", IF(Data[[#This Row],[REASON OF LATE]]="SUPPLIER","LATE BY SUPPLIER", "LATE")))</f>
        <v>ON TIME</v>
      </c>
      <c r="K479" s="2"/>
      <c r="L479" s="32"/>
      <c r="M479" s="32" t="str">
        <f>TEXT(Data[[#This Row],[Ngày giao]],"yyyy")</f>
        <v>2022</v>
      </c>
      <c r="N479" s="32" t="str">
        <f>IF(MONTH(Data[[#This Row],[Ngày giao]])&lt;4,"Qtr1", IF(MONTH(Data[[#This Row],[Ngày giao]])&lt;7,"Qtr2",IF(MONTH(Data[[#This Row],[Ngày giao]])&lt;10,"Qtr3","Qtr4")))</f>
        <v>Qtr1</v>
      </c>
      <c r="O479" s="32" t="str">
        <f>TEXT(Data[[#This Row],[Ngày giao]],"MMM")</f>
        <v>Jan</v>
      </c>
    </row>
    <row r="480" spans="1:15" ht="13" x14ac:dyDescent="0.3">
      <c r="A480" s="1">
        <v>4516822484</v>
      </c>
      <c r="B480" s="1">
        <v>4492204</v>
      </c>
      <c r="C480" s="2" t="s">
        <v>69</v>
      </c>
      <c r="D480" s="3">
        <v>312</v>
      </c>
      <c r="E480" s="3">
        <v>1293</v>
      </c>
      <c r="F480" s="3">
        <f>Data[[#This Row],[Unit Price]]*Data[[#This Row],[Ordered Qty]]</f>
        <v>403416</v>
      </c>
      <c r="G480" s="5">
        <v>44606</v>
      </c>
      <c r="H480" s="4">
        <v>44579</v>
      </c>
      <c r="I480" s="6">
        <f t="shared" si="8"/>
        <v>27</v>
      </c>
      <c r="J480" s="32" t="str">
        <f>IF(Data[[#This Row],[Chênh lệch ngày]]&lt;-2,"ADVANCE", IF(Data[[#This Row],[Chênh lệch ngày]]&lt;4, "ON TIME", IF(Data[[#This Row],[REASON OF LATE]]="SUPPLIER","LATE BY SUPPLIER", "LATE")))</f>
        <v>LATE</v>
      </c>
      <c r="K480" s="32" t="s">
        <v>6</v>
      </c>
      <c r="L480" s="32"/>
      <c r="M480" s="32" t="str">
        <f>TEXT(Data[[#This Row],[Ngày giao]],"yyyy")</f>
        <v>2022</v>
      </c>
      <c r="N480" s="32" t="str">
        <f>IF(MONTH(Data[[#This Row],[Ngày giao]])&lt;4,"Qtr1", IF(MONTH(Data[[#This Row],[Ngày giao]])&lt;7,"Qtr2",IF(MONTH(Data[[#This Row],[Ngày giao]])&lt;10,"Qtr3","Qtr4")))</f>
        <v>Qtr1</v>
      </c>
      <c r="O480" s="32" t="str">
        <f>TEXT(Data[[#This Row],[Ngày giao]],"MMM")</f>
        <v>Feb</v>
      </c>
    </row>
    <row r="481" spans="1:15" ht="13" x14ac:dyDescent="0.3">
      <c r="A481" s="1">
        <v>4516753961</v>
      </c>
      <c r="B481" s="1">
        <v>4403290</v>
      </c>
      <c r="C481" s="2" t="s">
        <v>69</v>
      </c>
      <c r="D481" s="3">
        <v>392</v>
      </c>
      <c r="E481" s="3">
        <v>737</v>
      </c>
      <c r="F481" s="3">
        <f>Data[[#This Row],[Unit Price]]*Data[[#This Row],[Ordered Qty]]</f>
        <v>288904</v>
      </c>
      <c r="G481" s="5">
        <v>44634</v>
      </c>
      <c r="H481" s="4">
        <v>44579</v>
      </c>
      <c r="I481" s="6">
        <f t="shared" si="8"/>
        <v>55</v>
      </c>
      <c r="J481" s="32" t="str">
        <f>IF(Data[[#This Row],[Chênh lệch ngày]]&lt;-2,"ADVANCE", IF(Data[[#This Row],[Chênh lệch ngày]]&lt;4, "ON TIME", IF(Data[[#This Row],[REASON OF LATE]]="SUPPLIER","LATE BY SUPPLIER", "LATE")))</f>
        <v>LATE</v>
      </c>
      <c r="K481" s="32" t="s">
        <v>6</v>
      </c>
      <c r="L481" s="32"/>
      <c r="M481" s="32" t="str">
        <f>TEXT(Data[[#This Row],[Ngày giao]],"yyyy")</f>
        <v>2022</v>
      </c>
      <c r="N481" s="32" t="str">
        <f>IF(MONTH(Data[[#This Row],[Ngày giao]])&lt;4,"Qtr1", IF(MONTH(Data[[#This Row],[Ngày giao]])&lt;7,"Qtr2",IF(MONTH(Data[[#This Row],[Ngày giao]])&lt;10,"Qtr3","Qtr4")))</f>
        <v>Qtr1</v>
      </c>
      <c r="O481" s="32" t="str">
        <f>TEXT(Data[[#This Row],[Ngày giao]],"MMM")</f>
        <v>Mar</v>
      </c>
    </row>
    <row r="482" spans="1:15" ht="14.5" x14ac:dyDescent="0.35">
      <c r="A482" s="7">
        <v>4516807781</v>
      </c>
      <c r="B482" s="7">
        <v>4333114</v>
      </c>
      <c r="C482" s="8" t="s">
        <v>69</v>
      </c>
      <c r="D482" s="9">
        <v>2247</v>
      </c>
      <c r="E482" s="3">
        <v>952</v>
      </c>
      <c r="F482" s="3">
        <f>Data[[#This Row],[Unit Price]]*Data[[#This Row],[Ordered Qty]]</f>
        <v>2139144</v>
      </c>
      <c r="G482" s="5">
        <v>44578</v>
      </c>
      <c r="H482" s="4">
        <v>44579</v>
      </c>
      <c r="I482" s="10">
        <v>-1</v>
      </c>
      <c r="J482" s="32" t="str">
        <f>IF(Data[[#This Row],[Chênh lệch ngày]]&lt;-2,"ADVANCE", IF(Data[[#This Row],[Chênh lệch ngày]]&lt;4, "ON TIME", IF(Data[[#This Row],[REASON OF LATE]]="SUPPLIER","LATE BY SUPPLIER", "LATE")))</f>
        <v>ON TIME</v>
      </c>
      <c r="K482" s="12"/>
      <c r="L482" s="16"/>
      <c r="M482" s="32" t="str">
        <f>TEXT(Data[[#This Row],[Ngày giao]],"yyyy")</f>
        <v>2022</v>
      </c>
      <c r="N482" s="32" t="str">
        <f>IF(MONTH(Data[[#This Row],[Ngày giao]])&lt;4,"Qtr1", IF(MONTH(Data[[#This Row],[Ngày giao]])&lt;7,"Qtr2",IF(MONTH(Data[[#This Row],[Ngày giao]])&lt;10,"Qtr3","Qtr4")))</f>
        <v>Qtr1</v>
      </c>
      <c r="O482" s="32" t="str">
        <f>TEXT(Data[[#This Row],[Ngày giao]],"MMM")</f>
        <v>Jan</v>
      </c>
    </row>
    <row r="483" spans="1:15" ht="14.5" x14ac:dyDescent="0.35">
      <c r="A483" s="7">
        <v>4516394577</v>
      </c>
      <c r="B483" s="7">
        <v>4454507</v>
      </c>
      <c r="C483" s="32" t="s">
        <v>50</v>
      </c>
      <c r="D483" s="9">
        <v>1080</v>
      </c>
      <c r="E483" s="3">
        <v>1346</v>
      </c>
      <c r="F483" s="3">
        <f>Data[[#This Row],[Unit Price]]*Data[[#This Row],[Ordered Qty]]</f>
        <v>1453680</v>
      </c>
      <c r="G483" s="5">
        <v>44578</v>
      </c>
      <c r="H483" s="4">
        <v>44579</v>
      </c>
      <c r="I483" s="10">
        <v>-1</v>
      </c>
      <c r="J483" s="32" t="str">
        <f>IF(Data[[#This Row],[Chênh lệch ngày]]&lt;-2,"ADVANCE", IF(Data[[#This Row],[Chênh lệch ngày]]&lt;4, "ON TIME", IF(Data[[#This Row],[REASON OF LATE]]="SUPPLIER","LATE BY SUPPLIER", "LATE")))</f>
        <v>ON TIME</v>
      </c>
      <c r="K483" s="12"/>
      <c r="L483" s="16"/>
      <c r="M483" s="32" t="str">
        <f>TEXT(Data[[#This Row],[Ngày giao]],"yyyy")</f>
        <v>2022</v>
      </c>
      <c r="N483" s="32" t="str">
        <f>IF(MONTH(Data[[#This Row],[Ngày giao]])&lt;4,"Qtr1", IF(MONTH(Data[[#This Row],[Ngày giao]])&lt;7,"Qtr2",IF(MONTH(Data[[#This Row],[Ngày giao]])&lt;10,"Qtr3","Qtr4")))</f>
        <v>Qtr1</v>
      </c>
      <c r="O483" s="32" t="str">
        <f>TEXT(Data[[#This Row],[Ngày giao]],"MMM")</f>
        <v>Jan</v>
      </c>
    </row>
    <row r="484" spans="1:15" ht="14.5" x14ac:dyDescent="0.35">
      <c r="A484" s="7">
        <v>4516663936</v>
      </c>
      <c r="B484" s="7">
        <v>4335239</v>
      </c>
      <c r="C484" s="32" t="s">
        <v>50</v>
      </c>
      <c r="D484" s="9">
        <v>270</v>
      </c>
      <c r="E484" s="3">
        <v>312</v>
      </c>
      <c r="F484" s="3">
        <f>Data[[#This Row],[Unit Price]]*Data[[#This Row],[Ordered Qty]]</f>
        <v>84240</v>
      </c>
      <c r="G484" s="5">
        <v>44578</v>
      </c>
      <c r="H484" s="4">
        <v>44579</v>
      </c>
      <c r="I484" s="10">
        <v>-1</v>
      </c>
      <c r="J484" s="32" t="str">
        <f>IF(Data[[#This Row],[Chênh lệch ngày]]&lt;-2,"ADVANCE", IF(Data[[#This Row],[Chênh lệch ngày]]&lt;4, "ON TIME", IF(Data[[#This Row],[REASON OF LATE]]="SUPPLIER","LATE BY SUPPLIER", "LATE")))</f>
        <v>ON TIME</v>
      </c>
      <c r="K484" s="12"/>
      <c r="L484" s="16"/>
      <c r="M484" s="32" t="str">
        <f>TEXT(Data[[#This Row],[Ngày giao]],"yyyy")</f>
        <v>2022</v>
      </c>
      <c r="N484" s="32" t="str">
        <f>IF(MONTH(Data[[#This Row],[Ngày giao]])&lt;4,"Qtr1", IF(MONTH(Data[[#This Row],[Ngày giao]])&lt;7,"Qtr2",IF(MONTH(Data[[#This Row],[Ngày giao]])&lt;10,"Qtr3","Qtr4")))</f>
        <v>Qtr1</v>
      </c>
      <c r="O484" s="32" t="str">
        <f>TEXT(Data[[#This Row],[Ngày giao]],"MMM")</f>
        <v>Jan</v>
      </c>
    </row>
    <row r="485" spans="1:15" ht="14.5" x14ac:dyDescent="0.35">
      <c r="A485" s="7">
        <v>4516651569</v>
      </c>
      <c r="B485" s="7">
        <v>4333113</v>
      </c>
      <c r="C485" s="32" t="s">
        <v>50</v>
      </c>
      <c r="D485" s="9">
        <v>147</v>
      </c>
      <c r="E485" s="3">
        <v>1284</v>
      </c>
      <c r="F485" s="3">
        <f>Data[[#This Row],[Unit Price]]*Data[[#This Row],[Ordered Qty]]</f>
        <v>188748</v>
      </c>
      <c r="G485" s="5">
        <v>44613</v>
      </c>
      <c r="H485" s="4">
        <v>44579</v>
      </c>
      <c r="I485" s="10">
        <v>34</v>
      </c>
      <c r="J485" s="32" t="str">
        <f>IF(Data[[#This Row],[Chênh lệch ngày]]&lt;-2,"ADVANCE", IF(Data[[#This Row],[Chênh lệch ngày]]&lt;4, "ON TIME", IF(Data[[#This Row],[REASON OF LATE]]="SUPPLIER","LATE BY SUPPLIER", "LATE")))</f>
        <v>LATE</v>
      </c>
      <c r="K485" s="32" t="s">
        <v>6</v>
      </c>
      <c r="L485" s="16"/>
      <c r="M485" s="32" t="str">
        <f>TEXT(Data[[#This Row],[Ngày giao]],"yyyy")</f>
        <v>2022</v>
      </c>
      <c r="N485" s="32" t="str">
        <f>IF(MONTH(Data[[#This Row],[Ngày giao]])&lt;4,"Qtr1", IF(MONTH(Data[[#This Row],[Ngày giao]])&lt;7,"Qtr2",IF(MONTH(Data[[#This Row],[Ngày giao]])&lt;10,"Qtr3","Qtr4")))</f>
        <v>Qtr1</v>
      </c>
      <c r="O485" s="32" t="str">
        <f>TEXT(Data[[#This Row],[Ngày giao]],"MMM")</f>
        <v>Feb</v>
      </c>
    </row>
    <row r="486" spans="1:15" ht="14.5" x14ac:dyDescent="0.35">
      <c r="A486" s="7">
        <v>4516676511</v>
      </c>
      <c r="B486" s="7">
        <v>4335235</v>
      </c>
      <c r="C486" s="32" t="s">
        <v>50</v>
      </c>
      <c r="D486" s="9">
        <v>120</v>
      </c>
      <c r="E486" s="3">
        <v>1281</v>
      </c>
      <c r="F486" s="3">
        <f>Data[[#This Row],[Unit Price]]*Data[[#This Row],[Ordered Qty]]</f>
        <v>153720</v>
      </c>
      <c r="G486" s="5">
        <v>44578</v>
      </c>
      <c r="H486" s="4">
        <v>44579</v>
      </c>
      <c r="I486" s="10">
        <v>-1</v>
      </c>
      <c r="J486" s="32" t="str">
        <f>IF(Data[[#This Row],[Chênh lệch ngày]]&lt;-2,"ADVANCE", IF(Data[[#This Row],[Chênh lệch ngày]]&lt;4, "ON TIME", IF(Data[[#This Row],[REASON OF LATE]]="SUPPLIER","LATE BY SUPPLIER", "LATE")))</f>
        <v>ON TIME</v>
      </c>
      <c r="K486" s="12"/>
      <c r="L486" s="16"/>
      <c r="M486" s="32" t="str">
        <f>TEXT(Data[[#This Row],[Ngày giao]],"yyyy")</f>
        <v>2022</v>
      </c>
      <c r="N486" s="32" t="str">
        <f>IF(MONTH(Data[[#This Row],[Ngày giao]])&lt;4,"Qtr1", IF(MONTH(Data[[#This Row],[Ngày giao]])&lt;7,"Qtr2",IF(MONTH(Data[[#This Row],[Ngày giao]])&lt;10,"Qtr3","Qtr4")))</f>
        <v>Qtr1</v>
      </c>
      <c r="O486" s="32" t="str">
        <f>TEXT(Data[[#This Row],[Ngày giao]],"MMM")</f>
        <v>Jan</v>
      </c>
    </row>
    <row r="487" spans="1:15" ht="14.5" x14ac:dyDescent="0.35">
      <c r="A487" s="7">
        <v>4516810194</v>
      </c>
      <c r="B487" s="7">
        <v>4454507</v>
      </c>
      <c r="C487" s="8" t="s">
        <v>69</v>
      </c>
      <c r="D487" s="9">
        <v>7320</v>
      </c>
      <c r="E487" s="3">
        <v>802</v>
      </c>
      <c r="F487" s="3">
        <f>Data[[#This Row],[Unit Price]]*Data[[#This Row],[Ordered Qty]]</f>
        <v>5870640</v>
      </c>
      <c r="G487" s="5">
        <v>44606</v>
      </c>
      <c r="H487" s="4">
        <v>44579</v>
      </c>
      <c r="I487" s="10">
        <v>27</v>
      </c>
      <c r="J487" s="32" t="str">
        <f>IF(Data[[#This Row],[Chênh lệch ngày]]&lt;-2,"ADVANCE", IF(Data[[#This Row],[Chênh lệch ngày]]&lt;4, "ON TIME", IF(Data[[#This Row],[REASON OF LATE]]="SUPPLIER","LATE BY SUPPLIER", "LATE")))</f>
        <v>LATE</v>
      </c>
      <c r="K487" s="32" t="s">
        <v>6</v>
      </c>
      <c r="L487" s="16"/>
      <c r="M487" s="32" t="str">
        <f>TEXT(Data[[#This Row],[Ngày giao]],"yyyy")</f>
        <v>2022</v>
      </c>
      <c r="N487" s="32" t="str">
        <f>IF(MONTH(Data[[#This Row],[Ngày giao]])&lt;4,"Qtr1", IF(MONTH(Data[[#This Row],[Ngày giao]])&lt;7,"Qtr2",IF(MONTH(Data[[#This Row],[Ngày giao]])&lt;10,"Qtr3","Qtr4")))</f>
        <v>Qtr1</v>
      </c>
      <c r="O487" s="32" t="str">
        <f>TEXT(Data[[#This Row],[Ngày giao]],"MMM")</f>
        <v>Feb</v>
      </c>
    </row>
    <row r="488" spans="1:15" ht="14.5" x14ac:dyDescent="0.35">
      <c r="A488" s="7">
        <v>4516390433</v>
      </c>
      <c r="B488" s="7">
        <v>4335239</v>
      </c>
      <c r="C488" s="32" t="s">
        <v>50</v>
      </c>
      <c r="D488" s="9">
        <v>75</v>
      </c>
      <c r="E488" s="3">
        <v>915</v>
      </c>
      <c r="F488" s="3">
        <f>Data[[#This Row],[Unit Price]]*Data[[#This Row],[Ordered Qty]]</f>
        <v>68625</v>
      </c>
      <c r="G488" s="5">
        <v>44578</v>
      </c>
      <c r="H488" s="4">
        <v>44579</v>
      </c>
      <c r="I488" s="10">
        <v>-1</v>
      </c>
      <c r="J488" s="32" t="str">
        <f>IF(Data[[#This Row],[Chênh lệch ngày]]&lt;-2,"ADVANCE", IF(Data[[#This Row],[Chênh lệch ngày]]&lt;4, "ON TIME", IF(Data[[#This Row],[REASON OF LATE]]="SUPPLIER","LATE BY SUPPLIER", "LATE")))</f>
        <v>ON TIME</v>
      </c>
      <c r="K488" s="12"/>
      <c r="L488" s="16"/>
      <c r="M488" s="32" t="str">
        <f>TEXT(Data[[#This Row],[Ngày giao]],"yyyy")</f>
        <v>2022</v>
      </c>
      <c r="N488" s="32" t="str">
        <f>IF(MONTH(Data[[#This Row],[Ngày giao]])&lt;4,"Qtr1", IF(MONTH(Data[[#This Row],[Ngày giao]])&lt;7,"Qtr2",IF(MONTH(Data[[#This Row],[Ngày giao]])&lt;10,"Qtr3","Qtr4")))</f>
        <v>Qtr1</v>
      </c>
      <c r="O488" s="32" t="str">
        <f>TEXT(Data[[#This Row],[Ngày giao]],"MMM")</f>
        <v>Jan</v>
      </c>
    </row>
    <row r="489" spans="1:15" ht="14.5" x14ac:dyDescent="0.35">
      <c r="A489" s="7">
        <v>4516659217</v>
      </c>
      <c r="B489" s="7">
        <v>4455298</v>
      </c>
      <c r="C489" s="32" t="s">
        <v>50</v>
      </c>
      <c r="D489" s="9">
        <v>225</v>
      </c>
      <c r="E489" s="3">
        <v>1075</v>
      </c>
      <c r="F489" s="3">
        <f>Data[[#This Row],[Unit Price]]*Data[[#This Row],[Ordered Qty]]</f>
        <v>241875</v>
      </c>
      <c r="G489" s="5">
        <v>44578</v>
      </c>
      <c r="H489" s="4">
        <v>44579</v>
      </c>
      <c r="I489" s="10">
        <v>-1</v>
      </c>
      <c r="J489" s="32" t="str">
        <f>IF(Data[[#This Row],[Chênh lệch ngày]]&lt;-2,"ADVANCE", IF(Data[[#This Row],[Chênh lệch ngày]]&lt;4, "ON TIME", IF(Data[[#This Row],[REASON OF LATE]]="SUPPLIER","LATE BY SUPPLIER", "LATE")))</f>
        <v>ON TIME</v>
      </c>
      <c r="K489" s="12"/>
      <c r="L489" s="16"/>
      <c r="M489" s="32" t="str">
        <f>TEXT(Data[[#This Row],[Ngày giao]],"yyyy")</f>
        <v>2022</v>
      </c>
      <c r="N489" s="32" t="str">
        <f>IF(MONTH(Data[[#This Row],[Ngày giao]])&lt;4,"Qtr1", IF(MONTH(Data[[#This Row],[Ngày giao]])&lt;7,"Qtr2",IF(MONTH(Data[[#This Row],[Ngày giao]])&lt;10,"Qtr3","Qtr4")))</f>
        <v>Qtr1</v>
      </c>
      <c r="O489" s="32" t="str">
        <f>TEXT(Data[[#This Row],[Ngày giao]],"MMM")</f>
        <v>Jan</v>
      </c>
    </row>
    <row r="490" spans="1:15" ht="14.5" x14ac:dyDescent="0.35">
      <c r="A490" s="7">
        <v>4516399582</v>
      </c>
      <c r="B490" s="7">
        <v>4455280</v>
      </c>
      <c r="C490" s="32" t="s">
        <v>50</v>
      </c>
      <c r="D490" s="9">
        <v>240</v>
      </c>
      <c r="E490" s="3">
        <v>842</v>
      </c>
      <c r="F490" s="3">
        <f>Data[[#This Row],[Unit Price]]*Data[[#This Row],[Ordered Qty]]</f>
        <v>202080</v>
      </c>
      <c r="G490" s="5">
        <v>44578</v>
      </c>
      <c r="H490" s="4">
        <v>44579</v>
      </c>
      <c r="I490" s="10">
        <v>-1</v>
      </c>
      <c r="J490" s="32" t="str">
        <f>IF(Data[[#This Row],[Chênh lệch ngày]]&lt;-2,"ADVANCE", IF(Data[[#This Row],[Chênh lệch ngày]]&lt;4, "ON TIME", IF(Data[[#This Row],[REASON OF LATE]]="SUPPLIER","LATE BY SUPPLIER", "LATE")))</f>
        <v>ON TIME</v>
      </c>
      <c r="K490" s="12"/>
      <c r="L490" s="16"/>
      <c r="M490" s="32" t="str">
        <f>TEXT(Data[[#This Row],[Ngày giao]],"yyyy")</f>
        <v>2022</v>
      </c>
      <c r="N490" s="32" t="str">
        <f>IF(MONTH(Data[[#This Row],[Ngày giao]])&lt;4,"Qtr1", IF(MONTH(Data[[#This Row],[Ngày giao]])&lt;7,"Qtr2",IF(MONTH(Data[[#This Row],[Ngày giao]])&lt;10,"Qtr3","Qtr4")))</f>
        <v>Qtr1</v>
      </c>
      <c r="O490" s="32" t="str">
        <f>TEXT(Data[[#This Row],[Ngày giao]],"MMM")</f>
        <v>Jan</v>
      </c>
    </row>
    <row r="491" spans="1:15" ht="14.5" x14ac:dyDescent="0.35">
      <c r="A491" s="7">
        <v>4516652015</v>
      </c>
      <c r="B491" s="7">
        <v>4455299</v>
      </c>
      <c r="C491" s="32" t="s">
        <v>50</v>
      </c>
      <c r="D491" s="9">
        <v>135</v>
      </c>
      <c r="E491" s="3">
        <v>472</v>
      </c>
      <c r="F491" s="3">
        <f>Data[[#This Row],[Unit Price]]*Data[[#This Row],[Ordered Qty]]</f>
        <v>63720</v>
      </c>
      <c r="G491" s="5">
        <v>44578</v>
      </c>
      <c r="H491" s="4">
        <v>44579</v>
      </c>
      <c r="I491" s="10">
        <v>-1</v>
      </c>
      <c r="J491" s="32" t="str">
        <f>IF(Data[[#This Row],[Chênh lệch ngày]]&lt;-2,"ADVANCE", IF(Data[[#This Row],[Chênh lệch ngày]]&lt;4, "ON TIME", IF(Data[[#This Row],[REASON OF LATE]]="SUPPLIER","LATE BY SUPPLIER", "LATE")))</f>
        <v>ON TIME</v>
      </c>
      <c r="K491" s="12"/>
      <c r="L491" s="16"/>
      <c r="M491" s="32" t="str">
        <f>TEXT(Data[[#This Row],[Ngày giao]],"yyyy")</f>
        <v>2022</v>
      </c>
      <c r="N491" s="32" t="str">
        <f>IF(MONTH(Data[[#This Row],[Ngày giao]])&lt;4,"Qtr1", IF(MONTH(Data[[#This Row],[Ngày giao]])&lt;7,"Qtr2",IF(MONTH(Data[[#This Row],[Ngày giao]])&lt;10,"Qtr3","Qtr4")))</f>
        <v>Qtr1</v>
      </c>
      <c r="O491" s="32" t="str">
        <f>TEXT(Data[[#This Row],[Ngày giao]],"MMM")</f>
        <v>Jan</v>
      </c>
    </row>
    <row r="492" spans="1:15" ht="14.5" x14ac:dyDescent="0.35">
      <c r="A492" s="7">
        <v>4516721640</v>
      </c>
      <c r="B492" s="7">
        <v>4455280</v>
      </c>
      <c r="C492" s="32" t="s">
        <v>50</v>
      </c>
      <c r="D492" s="9">
        <v>240</v>
      </c>
      <c r="E492" s="3">
        <v>1461</v>
      </c>
      <c r="F492" s="3">
        <f>Data[[#This Row],[Unit Price]]*Data[[#This Row],[Ordered Qty]]</f>
        <v>350640</v>
      </c>
      <c r="G492" s="5">
        <v>44578</v>
      </c>
      <c r="H492" s="4">
        <v>44579</v>
      </c>
      <c r="I492" s="10">
        <v>-1</v>
      </c>
      <c r="J492" s="32" t="str">
        <f>IF(Data[[#This Row],[Chênh lệch ngày]]&lt;-2,"ADVANCE", IF(Data[[#This Row],[Chênh lệch ngày]]&lt;4, "ON TIME", IF(Data[[#This Row],[REASON OF LATE]]="SUPPLIER","LATE BY SUPPLIER", "LATE")))</f>
        <v>ON TIME</v>
      </c>
      <c r="K492" s="12"/>
      <c r="L492" s="16"/>
      <c r="M492" s="32" t="str">
        <f>TEXT(Data[[#This Row],[Ngày giao]],"yyyy")</f>
        <v>2022</v>
      </c>
      <c r="N492" s="32" t="str">
        <f>IF(MONTH(Data[[#This Row],[Ngày giao]])&lt;4,"Qtr1", IF(MONTH(Data[[#This Row],[Ngày giao]])&lt;7,"Qtr2",IF(MONTH(Data[[#This Row],[Ngày giao]])&lt;10,"Qtr3","Qtr4")))</f>
        <v>Qtr1</v>
      </c>
      <c r="O492" s="32" t="str">
        <f>TEXT(Data[[#This Row],[Ngày giao]],"MMM")</f>
        <v>Jan</v>
      </c>
    </row>
    <row r="493" spans="1:15" ht="14.5" x14ac:dyDescent="0.35">
      <c r="A493" s="7">
        <v>4516803691</v>
      </c>
      <c r="B493" s="7">
        <v>4455281</v>
      </c>
      <c r="C493" s="8" t="s">
        <v>69</v>
      </c>
      <c r="D493" s="9">
        <v>3000</v>
      </c>
      <c r="E493" s="3">
        <v>619</v>
      </c>
      <c r="F493" s="3">
        <f>Data[[#This Row],[Unit Price]]*Data[[#This Row],[Ordered Qty]]</f>
        <v>1857000</v>
      </c>
      <c r="G493" s="14">
        <v>44578</v>
      </c>
      <c r="H493" s="15">
        <v>44579</v>
      </c>
      <c r="I493" s="10">
        <v>-1</v>
      </c>
      <c r="J493" s="32" t="str">
        <f>IF(Data[[#This Row],[Chênh lệch ngày]]&lt;-2,"ADVANCE", IF(Data[[#This Row],[Chênh lệch ngày]]&lt;4, "ON TIME", IF(Data[[#This Row],[REASON OF LATE]]="SUPPLIER","LATE BY SUPPLIER", "LATE")))</f>
        <v>ON TIME</v>
      </c>
      <c r="K493" s="12"/>
      <c r="L493" s="16"/>
      <c r="M493" s="32" t="str">
        <f>TEXT(Data[[#This Row],[Ngày giao]],"yyyy")</f>
        <v>2022</v>
      </c>
      <c r="N493" s="32" t="str">
        <f>IF(MONTH(Data[[#This Row],[Ngày giao]])&lt;4,"Qtr1", IF(MONTH(Data[[#This Row],[Ngày giao]])&lt;7,"Qtr2",IF(MONTH(Data[[#This Row],[Ngày giao]])&lt;10,"Qtr3","Qtr4")))</f>
        <v>Qtr1</v>
      </c>
      <c r="O493" s="32" t="str">
        <f>TEXT(Data[[#This Row],[Ngày giao]],"MMM")</f>
        <v>Jan</v>
      </c>
    </row>
    <row r="494" spans="1:15" ht="14.5" x14ac:dyDescent="0.35">
      <c r="A494" s="7">
        <v>4517428339</v>
      </c>
      <c r="B494" s="7">
        <v>4013297</v>
      </c>
      <c r="C494" s="32" t="s">
        <v>50</v>
      </c>
      <c r="D494" s="9">
        <v>570</v>
      </c>
      <c r="E494" s="3">
        <v>379</v>
      </c>
      <c r="F494" s="3">
        <f>Data[[#This Row],[Unit Price]]*Data[[#This Row],[Ordered Qty]]</f>
        <v>216030</v>
      </c>
      <c r="G494" s="5">
        <v>44578</v>
      </c>
      <c r="H494" s="4">
        <v>44579</v>
      </c>
      <c r="I494" s="10">
        <v>-1</v>
      </c>
      <c r="J494" s="32" t="str">
        <f>IF(Data[[#This Row],[Chênh lệch ngày]]&lt;-2,"ADVANCE", IF(Data[[#This Row],[Chênh lệch ngày]]&lt;4, "ON TIME", IF(Data[[#This Row],[REASON OF LATE]]="SUPPLIER","LATE BY SUPPLIER", "LATE")))</f>
        <v>ON TIME</v>
      </c>
      <c r="K494" s="12"/>
      <c r="L494" s="16"/>
      <c r="M494" s="32" t="str">
        <f>TEXT(Data[[#This Row],[Ngày giao]],"yyyy")</f>
        <v>2022</v>
      </c>
      <c r="N494" s="32" t="str">
        <f>IF(MONTH(Data[[#This Row],[Ngày giao]])&lt;4,"Qtr1", IF(MONTH(Data[[#This Row],[Ngày giao]])&lt;7,"Qtr2",IF(MONTH(Data[[#This Row],[Ngày giao]])&lt;10,"Qtr3","Qtr4")))</f>
        <v>Qtr1</v>
      </c>
      <c r="O494" s="32" t="str">
        <f>TEXT(Data[[#This Row],[Ngày giao]],"MMM")</f>
        <v>Jan</v>
      </c>
    </row>
    <row r="495" spans="1:15" ht="14.5" x14ac:dyDescent="0.35">
      <c r="A495" s="7">
        <v>4517305095</v>
      </c>
      <c r="B495" s="7">
        <v>2973362</v>
      </c>
      <c r="C495" s="32" t="s">
        <v>50</v>
      </c>
      <c r="D495" s="9">
        <v>15000</v>
      </c>
      <c r="E495" s="3">
        <v>1373</v>
      </c>
      <c r="F495" s="3">
        <f>Data[[#This Row],[Unit Price]]*Data[[#This Row],[Ordered Qty]]</f>
        <v>20595000</v>
      </c>
      <c r="G495" s="5">
        <v>44581</v>
      </c>
      <c r="H495" s="4">
        <v>44579</v>
      </c>
      <c r="I495" s="10">
        <v>2</v>
      </c>
      <c r="J495" s="32" t="str">
        <f>IF(Data[[#This Row],[Chênh lệch ngày]]&lt;-2,"ADVANCE", IF(Data[[#This Row],[Chênh lệch ngày]]&lt;4, "ON TIME", IF(Data[[#This Row],[REASON OF LATE]]="SUPPLIER","LATE BY SUPPLIER", "LATE")))</f>
        <v>ON TIME</v>
      </c>
      <c r="K495" s="12"/>
      <c r="L495" s="16"/>
      <c r="M495" s="32" t="str">
        <f>TEXT(Data[[#This Row],[Ngày giao]],"yyyy")</f>
        <v>2022</v>
      </c>
      <c r="N495" s="32" t="str">
        <f>IF(MONTH(Data[[#This Row],[Ngày giao]])&lt;4,"Qtr1", IF(MONTH(Data[[#This Row],[Ngày giao]])&lt;7,"Qtr2",IF(MONTH(Data[[#This Row],[Ngày giao]])&lt;10,"Qtr3","Qtr4")))</f>
        <v>Qtr1</v>
      </c>
      <c r="O495" s="32" t="str">
        <f>TEXT(Data[[#This Row],[Ngày giao]],"MMM")</f>
        <v>Jan</v>
      </c>
    </row>
    <row r="496" spans="1:15" ht="14.5" x14ac:dyDescent="0.35">
      <c r="A496" s="7">
        <v>4516380684</v>
      </c>
      <c r="B496" s="7">
        <v>4455298</v>
      </c>
      <c r="C496" s="32" t="s">
        <v>50</v>
      </c>
      <c r="D496" s="9">
        <v>1335</v>
      </c>
      <c r="E496" s="3">
        <v>1182</v>
      </c>
      <c r="F496" s="3">
        <f>Data[[#This Row],[Unit Price]]*Data[[#This Row],[Ordered Qty]]</f>
        <v>1577970</v>
      </c>
      <c r="G496" s="5">
        <v>44585</v>
      </c>
      <c r="H496" s="4">
        <v>44579</v>
      </c>
      <c r="I496" s="10">
        <v>7</v>
      </c>
      <c r="J496" s="32" t="str">
        <f>IF(Data[[#This Row],[Chênh lệch ngày]]&lt;-2,"ADVANCE", IF(Data[[#This Row],[Chênh lệch ngày]]&lt;4, "ON TIME", IF(Data[[#This Row],[REASON OF LATE]]="SUPPLIER","LATE BY SUPPLIER", "LATE")))</f>
        <v>LATE</v>
      </c>
      <c r="K496" s="32" t="s">
        <v>6</v>
      </c>
      <c r="L496" s="16"/>
      <c r="M496" s="32" t="str">
        <f>TEXT(Data[[#This Row],[Ngày giao]],"yyyy")</f>
        <v>2022</v>
      </c>
      <c r="N496" s="32" t="str">
        <f>IF(MONTH(Data[[#This Row],[Ngày giao]])&lt;4,"Qtr1", IF(MONTH(Data[[#This Row],[Ngày giao]])&lt;7,"Qtr2",IF(MONTH(Data[[#This Row],[Ngày giao]])&lt;10,"Qtr3","Qtr4")))</f>
        <v>Qtr1</v>
      </c>
      <c r="O496" s="32" t="str">
        <f>TEXT(Data[[#This Row],[Ngày giao]],"MMM")</f>
        <v>Jan</v>
      </c>
    </row>
    <row r="497" spans="1:15" ht="14.5" x14ac:dyDescent="0.35">
      <c r="A497" s="7">
        <v>4516637501</v>
      </c>
      <c r="B497" s="7">
        <v>4013305</v>
      </c>
      <c r="C497" s="32" t="s">
        <v>50</v>
      </c>
      <c r="D497" s="9">
        <v>144</v>
      </c>
      <c r="E497" s="3">
        <v>1102</v>
      </c>
      <c r="F497" s="3">
        <f>Data[[#This Row],[Unit Price]]*Data[[#This Row],[Ordered Qty]]</f>
        <v>158688</v>
      </c>
      <c r="G497" s="5">
        <v>44578</v>
      </c>
      <c r="H497" s="4">
        <v>44579</v>
      </c>
      <c r="I497" s="10">
        <v>-1</v>
      </c>
      <c r="J497" s="32" t="str">
        <f>IF(Data[[#This Row],[Chênh lệch ngày]]&lt;-2,"ADVANCE", IF(Data[[#This Row],[Chênh lệch ngày]]&lt;4, "ON TIME", IF(Data[[#This Row],[REASON OF LATE]]="SUPPLIER","LATE BY SUPPLIER", "LATE")))</f>
        <v>ON TIME</v>
      </c>
      <c r="K497" s="12"/>
      <c r="L497" s="16"/>
      <c r="M497" s="32" t="str">
        <f>TEXT(Data[[#This Row],[Ngày giao]],"yyyy")</f>
        <v>2022</v>
      </c>
      <c r="N497" s="32" t="str">
        <f>IF(MONTH(Data[[#This Row],[Ngày giao]])&lt;4,"Qtr1", IF(MONTH(Data[[#This Row],[Ngày giao]])&lt;7,"Qtr2",IF(MONTH(Data[[#This Row],[Ngày giao]])&lt;10,"Qtr3","Qtr4")))</f>
        <v>Qtr1</v>
      </c>
      <c r="O497" s="32" t="str">
        <f>TEXT(Data[[#This Row],[Ngày giao]],"MMM")</f>
        <v>Jan</v>
      </c>
    </row>
    <row r="498" spans="1:15" ht="14.5" x14ac:dyDescent="0.35">
      <c r="A498" s="7">
        <v>4516691492</v>
      </c>
      <c r="B498" s="7">
        <v>4013297</v>
      </c>
      <c r="C498" s="32" t="s">
        <v>50</v>
      </c>
      <c r="D498" s="9">
        <v>180</v>
      </c>
      <c r="E498" s="3">
        <v>731</v>
      </c>
      <c r="F498" s="3">
        <f>Data[[#This Row],[Unit Price]]*Data[[#This Row],[Ordered Qty]]</f>
        <v>131580</v>
      </c>
      <c r="G498" s="5">
        <v>44578</v>
      </c>
      <c r="H498" s="4">
        <v>44579</v>
      </c>
      <c r="I498" s="10">
        <v>-1</v>
      </c>
      <c r="J498" s="32" t="str">
        <f>IF(Data[[#This Row],[Chênh lệch ngày]]&lt;-2,"ADVANCE", IF(Data[[#This Row],[Chênh lệch ngày]]&lt;4, "ON TIME", IF(Data[[#This Row],[REASON OF LATE]]="SUPPLIER","LATE BY SUPPLIER", "LATE")))</f>
        <v>ON TIME</v>
      </c>
      <c r="K498" s="12"/>
      <c r="L498" s="16"/>
      <c r="M498" s="32" t="str">
        <f>TEXT(Data[[#This Row],[Ngày giao]],"yyyy")</f>
        <v>2022</v>
      </c>
      <c r="N498" s="32" t="str">
        <f>IF(MONTH(Data[[#This Row],[Ngày giao]])&lt;4,"Qtr1", IF(MONTH(Data[[#This Row],[Ngày giao]])&lt;7,"Qtr2",IF(MONTH(Data[[#This Row],[Ngày giao]])&lt;10,"Qtr3","Qtr4")))</f>
        <v>Qtr1</v>
      </c>
      <c r="O498" s="32" t="str">
        <f>TEXT(Data[[#This Row],[Ngày giao]],"MMM")</f>
        <v>Jan</v>
      </c>
    </row>
    <row r="499" spans="1:15" ht="14.5" x14ac:dyDescent="0.35">
      <c r="A499" s="7">
        <v>4516368537</v>
      </c>
      <c r="B499" s="7">
        <v>4455281</v>
      </c>
      <c r="C499" s="32" t="s">
        <v>50</v>
      </c>
      <c r="D499" s="9">
        <v>1920</v>
      </c>
      <c r="E499" s="3">
        <v>1086</v>
      </c>
      <c r="F499" s="3">
        <f>Data[[#This Row],[Unit Price]]*Data[[#This Row],[Ordered Qty]]</f>
        <v>2085120</v>
      </c>
      <c r="G499" s="14">
        <v>44578</v>
      </c>
      <c r="H499" s="15">
        <v>44579</v>
      </c>
      <c r="I499" s="10">
        <v>-1</v>
      </c>
      <c r="J499" s="32" t="str">
        <f>IF(Data[[#This Row],[Chênh lệch ngày]]&lt;-2,"ADVANCE", IF(Data[[#This Row],[Chênh lệch ngày]]&lt;4, "ON TIME", IF(Data[[#This Row],[REASON OF LATE]]="SUPPLIER","LATE BY SUPPLIER", "LATE")))</f>
        <v>ON TIME</v>
      </c>
      <c r="K499" s="12"/>
      <c r="L499" s="16"/>
      <c r="M499" s="32" t="str">
        <f>TEXT(Data[[#This Row],[Ngày giao]],"yyyy")</f>
        <v>2022</v>
      </c>
      <c r="N499" s="32" t="str">
        <f>IF(MONTH(Data[[#This Row],[Ngày giao]])&lt;4,"Qtr1", IF(MONTH(Data[[#This Row],[Ngày giao]])&lt;7,"Qtr2",IF(MONTH(Data[[#This Row],[Ngày giao]])&lt;10,"Qtr3","Qtr4")))</f>
        <v>Qtr1</v>
      </c>
      <c r="O499" s="32" t="str">
        <f>TEXT(Data[[#This Row],[Ngày giao]],"MMM")</f>
        <v>Jan</v>
      </c>
    </row>
    <row r="500" spans="1:15" ht="14.5" x14ac:dyDescent="0.35">
      <c r="A500" s="7">
        <v>4516824725</v>
      </c>
      <c r="B500" s="7">
        <v>2765851</v>
      </c>
      <c r="C500" s="32" t="s">
        <v>50</v>
      </c>
      <c r="D500" s="9">
        <v>112</v>
      </c>
      <c r="E500" s="3">
        <v>701</v>
      </c>
      <c r="F500" s="3">
        <f>Data[[#This Row],[Unit Price]]*Data[[#This Row],[Ordered Qty]]</f>
        <v>78512</v>
      </c>
      <c r="G500" s="5">
        <v>44578</v>
      </c>
      <c r="H500" s="4">
        <v>44579</v>
      </c>
      <c r="I500" s="10">
        <v>-1</v>
      </c>
      <c r="J500" s="32" t="str">
        <f>IF(Data[[#This Row],[Chênh lệch ngày]]&lt;-2,"ADVANCE", IF(Data[[#This Row],[Chênh lệch ngày]]&lt;4, "ON TIME", IF(Data[[#This Row],[REASON OF LATE]]="SUPPLIER","LATE BY SUPPLIER", "LATE")))</f>
        <v>ON TIME</v>
      </c>
      <c r="K500" s="12"/>
      <c r="L500" s="16"/>
      <c r="M500" s="32" t="str">
        <f>TEXT(Data[[#This Row],[Ngày giao]],"yyyy")</f>
        <v>2022</v>
      </c>
      <c r="N500" s="32" t="str">
        <f>IF(MONTH(Data[[#This Row],[Ngày giao]])&lt;4,"Qtr1", IF(MONTH(Data[[#This Row],[Ngày giao]])&lt;7,"Qtr2",IF(MONTH(Data[[#This Row],[Ngày giao]])&lt;10,"Qtr3","Qtr4")))</f>
        <v>Qtr1</v>
      </c>
      <c r="O500" s="32" t="str">
        <f>TEXT(Data[[#This Row],[Ngày giao]],"MMM")</f>
        <v>Jan</v>
      </c>
    </row>
    <row r="501" spans="1:15" ht="14.5" x14ac:dyDescent="0.35">
      <c r="A501" s="7">
        <v>4516665915</v>
      </c>
      <c r="B501" s="7">
        <v>4455281</v>
      </c>
      <c r="C501" s="32" t="s">
        <v>50</v>
      </c>
      <c r="D501" s="9">
        <v>480</v>
      </c>
      <c r="E501" s="3">
        <v>1359</v>
      </c>
      <c r="F501" s="3">
        <f>Data[[#This Row],[Unit Price]]*Data[[#This Row],[Ordered Qty]]</f>
        <v>652320</v>
      </c>
      <c r="G501" s="14">
        <v>44578</v>
      </c>
      <c r="H501" s="15">
        <v>44579</v>
      </c>
      <c r="I501" s="10">
        <v>-1</v>
      </c>
      <c r="J501" s="32" t="str">
        <f>IF(Data[[#This Row],[Chênh lệch ngày]]&lt;-2,"ADVANCE", IF(Data[[#This Row],[Chênh lệch ngày]]&lt;4, "ON TIME", IF(Data[[#This Row],[REASON OF LATE]]="SUPPLIER","LATE BY SUPPLIER", "LATE")))</f>
        <v>ON TIME</v>
      </c>
      <c r="K501" s="12"/>
      <c r="L501" s="16"/>
      <c r="M501" s="32" t="str">
        <f>TEXT(Data[[#This Row],[Ngày giao]],"yyyy")</f>
        <v>2022</v>
      </c>
      <c r="N501" s="32" t="str">
        <f>IF(MONTH(Data[[#This Row],[Ngày giao]])&lt;4,"Qtr1", IF(MONTH(Data[[#This Row],[Ngày giao]])&lt;7,"Qtr2",IF(MONTH(Data[[#This Row],[Ngày giao]])&lt;10,"Qtr3","Qtr4")))</f>
        <v>Qtr1</v>
      </c>
      <c r="O501" s="32" t="str">
        <f>TEXT(Data[[#This Row],[Ngày giao]],"MMM")</f>
        <v>Jan</v>
      </c>
    </row>
    <row r="502" spans="1:15" ht="14.5" x14ac:dyDescent="0.35">
      <c r="A502" s="7">
        <v>4516419554</v>
      </c>
      <c r="B502" s="7">
        <v>4335235</v>
      </c>
      <c r="C502" s="32" t="s">
        <v>50</v>
      </c>
      <c r="D502" s="9">
        <v>600</v>
      </c>
      <c r="E502" s="3">
        <v>534</v>
      </c>
      <c r="F502" s="3">
        <f>Data[[#This Row],[Unit Price]]*Data[[#This Row],[Ordered Qty]]</f>
        <v>320400</v>
      </c>
      <c r="G502" s="5">
        <v>44578</v>
      </c>
      <c r="H502" s="4">
        <v>44579</v>
      </c>
      <c r="I502" s="10">
        <v>-1</v>
      </c>
      <c r="J502" s="32" t="str">
        <f>IF(Data[[#This Row],[Chênh lệch ngày]]&lt;-2,"ADVANCE", IF(Data[[#This Row],[Chênh lệch ngày]]&lt;4, "ON TIME", IF(Data[[#This Row],[REASON OF LATE]]="SUPPLIER","LATE BY SUPPLIER", "LATE")))</f>
        <v>ON TIME</v>
      </c>
      <c r="K502" s="12"/>
      <c r="L502" s="16"/>
      <c r="M502" s="32" t="str">
        <f>TEXT(Data[[#This Row],[Ngày giao]],"yyyy")</f>
        <v>2022</v>
      </c>
      <c r="N502" s="32" t="str">
        <f>IF(MONTH(Data[[#This Row],[Ngày giao]])&lt;4,"Qtr1", IF(MONTH(Data[[#This Row],[Ngày giao]])&lt;7,"Qtr2",IF(MONTH(Data[[#This Row],[Ngày giao]])&lt;10,"Qtr3","Qtr4")))</f>
        <v>Qtr1</v>
      </c>
      <c r="O502" s="32" t="str">
        <f>TEXT(Data[[#This Row],[Ngày giao]],"MMM")</f>
        <v>Jan</v>
      </c>
    </row>
    <row r="503" spans="1:15" ht="14.5" x14ac:dyDescent="0.35">
      <c r="A503" s="7">
        <v>4516348024</v>
      </c>
      <c r="B503" s="7">
        <v>2779823</v>
      </c>
      <c r="C503" s="32" t="s">
        <v>50</v>
      </c>
      <c r="D503" s="9">
        <v>5760</v>
      </c>
      <c r="E503" s="3">
        <v>704</v>
      </c>
      <c r="F503" s="3">
        <f>Data[[#This Row],[Unit Price]]*Data[[#This Row],[Ordered Qty]]</f>
        <v>4055040</v>
      </c>
      <c r="G503" s="5">
        <v>44578</v>
      </c>
      <c r="H503" s="4">
        <v>44579</v>
      </c>
      <c r="I503" s="10">
        <v>-1</v>
      </c>
      <c r="J503" s="32" t="str">
        <f>IF(Data[[#This Row],[Chênh lệch ngày]]&lt;-2,"ADVANCE", IF(Data[[#This Row],[Chênh lệch ngày]]&lt;4, "ON TIME", IF(Data[[#This Row],[REASON OF LATE]]="SUPPLIER","LATE BY SUPPLIER", "LATE")))</f>
        <v>ON TIME</v>
      </c>
      <c r="K503" s="12"/>
      <c r="L503" s="16"/>
      <c r="M503" s="32" t="str">
        <f>TEXT(Data[[#This Row],[Ngày giao]],"yyyy")</f>
        <v>2022</v>
      </c>
      <c r="N503" s="32" t="str">
        <f>IF(MONTH(Data[[#This Row],[Ngày giao]])&lt;4,"Qtr1", IF(MONTH(Data[[#This Row],[Ngày giao]])&lt;7,"Qtr2",IF(MONTH(Data[[#This Row],[Ngày giao]])&lt;10,"Qtr3","Qtr4")))</f>
        <v>Qtr1</v>
      </c>
      <c r="O503" s="32" t="str">
        <f>TEXT(Data[[#This Row],[Ngày giao]],"MMM")</f>
        <v>Jan</v>
      </c>
    </row>
    <row r="504" spans="1:15" ht="14.5" x14ac:dyDescent="0.35">
      <c r="A504" s="7">
        <v>4516370372</v>
      </c>
      <c r="B504" s="7">
        <v>4454506</v>
      </c>
      <c r="C504" s="32" t="s">
        <v>50</v>
      </c>
      <c r="D504" s="9">
        <v>540</v>
      </c>
      <c r="E504" s="3">
        <v>854</v>
      </c>
      <c r="F504" s="3">
        <f>Data[[#This Row],[Unit Price]]*Data[[#This Row],[Ordered Qty]]</f>
        <v>461160</v>
      </c>
      <c r="G504" s="5">
        <v>44585</v>
      </c>
      <c r="H504" s="4">
        <v>44579</v>
      </c>
      <c r="I504" s="10">
        <v>6</v>
      </c>
      <c r="J504" s="32" t="str">
        <f>IF(Data[[#This Row],[Chênh lệch ngày]]&lt;-2,"ADVANCE", IF(Data[[#This Row],[Chênh lệch ngày]]&lt;4, "ON TIME", IF(Data[[#This Row],[REASON OF LATE]]="SUPPLIER","LATE BY SUPPLIER", "LATE")))</f>
        <v>LATE</v>
      </c>
      <c r="K504" s="32" t="s">
        <v>6</v>
      </c>
      <c r="L504" s="16"/>
      <c r="M504" s="32" t="str">
        <f>TEXT(Data[[#This Row],[Ngày giao]],"yyyy")</f>
        <v>2022</v>
      </c>
      <c r="N504" s="32" t="str">
        <f>IF(MONTH(Data[[#This Row],[Ngày giao]])&lt;4,"Qtr1", IF(MONTH(Data[[#This Row],[Ngày giao]])&lt;7,"Qtr2",IF(MONTH(Data[[#This Row],[Ngày giao]])&lt;10,"Qtr3","Qtr4")))</f>
        <v>Qtr1</v>
      </c>
      <c r="O504" s="32" t="str">
        <f>TEXT(Data[[#This Row],[Ngày giao]],"MMM")</f>
        <v>Jan</v>
      </c>
    </row>
    <row r="505" spans="1:15" ht="13" x14ac:dyDescent="0.3">
      <c r="A505" s="1">
        <v>4516768116</v>
      </c>
      <c r="B505" s="1">
        <v>4451134</v>
      </c>
      <c r="C505" s="32" t="s">
        <v>50</v>
      </c>
      <c r="D505" s="3">
        <v>28</v>
      </c>
      <c r="E505" s="3">
        <v>697</v>
      </c>
      <c r="F505" s="3">
        <f>Data[[#This Row],[Unit Price]]*Data[[#This Row],[Ordered Qty]]</f>
        <v>19516</v>
      </c>
      <c r="G505" s="5">
        <v>44578</v>
      </c>
      <c r="H505" s="4">
        <v>44580</v>
      </c>
      <c r="I505" s="6">
        <f t="shared" ref="I505:I551" si="9">G505-H505</f>
        <v>-2</v>
      </c>
      <c r="J505" s="32" t="str">
        <f>IF(Data[[#This Row],[Chênh lệch ngày]]&lt;-2,"ADVANCE", IF(Data[[#This Row],[Chênh lệch ngày]]&lt;4, "ON TIME", IF(Data[[#This Row],[REASON OF LATE]]="SUPPLIER","LATE BY SUPPLIER", "LATE")))</f>
        <v>ON TIME</v>
      </c>
      <c r="K505" s="2"/>
      <c r="L505" s="32"/>
      <c r="M505" s="32" t="str">
        <f>TEXT(Data[[#This Row],[Ngày giao]],"yyyy")</f>
        <v>2022</v>
      </c>
      <c r="N505" s="32" t="str">
        <f>IF(MONTH(Data[[#This Row],[Ngày giao]])&lt;4,"Qtr1", IF(MONTH(Data[[#This Row],[Ngày giao]])&lt;7,"Qtr2",IF(MONTH(Data[[#This Row],[Ngày giao]])&lt;10,"Qtr3","Qtr4")))</f>
        <v>Qtr1</v>
      </c>
      <c r="O505" s="32" t="str">
        <f>TEXT(Data[[#This Row],[Ngày giao]],"MMM")</f>
        <v>Jan</v>
      </c>
    </row>
    <row r="506" spans="1:15" ht="13" x14ac:dyDescent="0.3">
      <c r="A506" s="1">
        <v>4516789007</v>
      </c>
      <c r="B506" s="1">
        <v>2903183</v>
      </c>
      <c r="C506" s="32" t="s">
        <v>50</v>
      </c>
      <c r="D506" s="3">
        <v>60</v>
      </c>
      <c r="E506" s="3">
        <v>421</v>
      </c>
      <c r="F506" s="3">
        <f>Data[[#This Row],[Unit Price]]*Data[[#This Row],[Ordered Qty]]</f>
        <v>25260</v>
      </c>
      <c r="G506" s="5">
        <v>44578</v>
      </c>
      <c r="H506" s="4">
        <v>44580</v>
      </c>
      <c r="I506" s="6">
        <f t="shared" si="9"/>
        <v>-2</v>
      </c>
      <c r="J506" s="32" t="str">
        <f>IF(Data[[#This Row],[Chênh lệch ngày]]&lt;-2,"ADVANCE", IF(Data[[#This Row],[Chênh lệch ngày]]&lt;4, "ON TIME", IF(Data[[#This Row],[REASON OF LATE]]="SUPPLIER","LATE BY SUPPLIER", "LATE")))</f>
        <v>ON TIME</v>
      </c>
      <c r="K506" s="2"/>
      <c r="L506" s="32"/>
      <c r="M506" s="32" t="str">
        <f>TEXT(Data[[#This Row],[Ngày giao]],"yyyy")</f>
        <v>2022</v>
      </c>
      <c r="N506" s="32" t="str">
        <f>IF(MONTH(Data[[#This Row],[Ngày giao]])&lt;4,"Qtr1", IF(MONTH(Data[[#This Row],[Ngày giao]])&lt;7,"Qtr2",IF(MONTH(Data[[#This Row],[Ngày giao]])&lt;10,"Qtr3","Qtr4")))</f>
        <v>Qtr1</v>
      </c>
      <c r="O506" s="32" t="str">
        <f>TEXT(Data[[#This Row],[Ngày giao]],"MMM")</f>
        <v>Jan</v>
      </c>
    </row>
    <row r="507" spans="1:15" ht="13" x14ac:dyDescent="0.3">
      <c r="A507" s="1">
        <v>4517442592</v>
      </c>
      <c r="B507" s="1">
        <v>4451121</v>
      </c>
      <c r="C507" s="32" t="s">
        <v>50</v>
      </c>
      <c r="D507" s="3">
        <v>400</v>
      </c>
      <c r="E507" s="3">
        <v>458</v>
      </c>
      <c r="F507" s="3">
        <f>Data[[#This Row],[Unit Price]]*Data[[#This Row],[Ordered Qty]]</f>
        <v>183200</v>
      </c>
      <c r="G507" s="5">
        <v>44609</v>
      </c>
      <c r="H507" s="4">
        <v>44580</v>
      </c>
      <c r="I507" s="6">
        <f t="shared" si="9"/>
        <v>29</v>
      </c>
      <c r="J507" s="32" t="str">
        <f>IF(Data[[#This Row],[Chênh lệch ngày]]&lt;-2,"ADVANCE", IF(Data[[#This Row],[Chênh lệch ngày]]&lt;4, "ON TIME", IF(Data[[#This Row],[REASON OF LATE]]="SUPPLIER","LATE BY SUPPLIER", "LATE")))</f>
        <v>LATE</v>
      </c>
      <c r="K507" s="32" t="s">
        <v>6</v>
      </c>
      <c r="L507" s="32"/>
      <c r="M507" s="32" t="str">
        <f>TEXT(Data[[#This Row],[Ngày giao]],"yyyy")</f>
        <v>2022</v>
      </c>
      <c r="N507" s="32" t="str">
        <f>IF(MONTH(Data[[#This Row],[Ngày giao]])&lt;4,"Qtr1", IF(MONTH(Data[[#This Row],[Ngày giao]])&lt;7,"Qtr2",IF(MONTH(Data[[#This Row],[Ngày giao]])&lt;10,"Qtr3","Qtr4")))</f>
        <v>Qtr1</v>
      </c>
      <c r="O507" s="32" t="str">
        <f>TEXT(Data[[#This Row],[Ngày giao]],"MMM")</f>
        <v>Feb</v>
      </c>
    </row>
    <row r="508" spans="1:15" ht="13" x14ac:dyDescent="0.3">
      <c r="A508" s="1">
        <v>4516516678</v>
      </c>
      <c r="B508" s="1">
        <v>2556834</v>
      </c>
      <c r="C508" s="2" t="s">
        <v>69</v>
      </c>
      <c r="D508" s="3">
        <v>24</v>
      </c>
      <c r="E508" s="3">
        <v>680</v>
      </c>
      <c r="F508" s="3">
        <f>Data[[#This Row],[Unit Price]]*Data[[#This Row],[Ordered Qty]]</f>
        <v>16320</v>
      </c>
      <c r="G508" s="5">
        <v>44578</v>
      </c>
      <c r="H508" s="4">
        <v>44580</v>
      </c>
      <c r="I508" s="6">
        <f t="shared" si="9"/>
        <v>-2</v>
      </c>
      <c r="J508" s="32" t="str">
        <f>IF(Data[[#This Row],[Chênh lệch ngày]]&lt;-2,"ADVANCE", IF(Data[[#This Row],[Chênh lệch ngày]]&lt;4, "ON TIME", IF(Data[[#This Row],[REASON OF LATE]]="SUPPLIER","LATE BY SUPPLIER", "LATE")))</f>
        <v>ON TIME</v>
      </c>
      <c r="K508" s="2"/>
      <c r="L508" s="32"/>
      <c r="M508" s="32" t="str">
        <f>TEXT(Data[[#This Row],[Ngày giao]],"yyyy")</f>
        <v>2022</v>
      </c>
      <c r="N508" s="32" t="str">
        <f>IF(MONTH(Data[[#This Row],[Ngày giao]])&lt;4,"Qtr1", IF(MONTH(Data[[#This Row],[Ngày giao]])&lt;7,"Qtr2",IF(MONTH(Data[[#This Row],[Ngày giao]])&lt;10,"Qtr3","Qtr4")))</f>
        <v>Qtr1</v>
      </c>
      <c r="O508" s="32" t="str">
        <f>TEXT(Data[[#This Row],[Ngày giao]],"MMM")</f>
        <v>Jan</v>
      </c>
    </row>
    <row r="509" spans="1:15" ht="13" x14ac:dyDescent="0.3">
      <c r="A509" s="1">
        <v>4517198682</v>
      </c>
      <c r="B509" s="1">
        <v>2899475</v>
      </c>
      <c r="C509" s="32" t="s">
        <v>50</v>
      </c>
      <c r="D509" s="3">
        <v>100</v>
      </c>
      <c r="E509" s="3">
        <v>1166</v>
      </c>
      <c r="F509" s="3">
        <f>Data[[#This Row],[Unit Price]]*Data[[#This Row],[Ordered Qty]]</f>
        <v>116600</v>
      </c>
      <c r="G509" s="5">
        <v>44581</v>
      </c>
      <c r="H509" s="4">
        <v>44581</v>
      </c>
      <c r="I509" s="6">
        <f t="shared" si="9"/>
        <v>0</v>
      </c>
      <c r="J509" s="32" t="str">
        <f>IF(Data[[#This Row],[Chênh lệch ngày]]&lt;-2,"ADVANCE", IF(Data[[#This Row],[Chênh lệch ngày]]&lt;4, "ON TIME", IF(Data[[#This Row],[REASON OF LATE]]="SUPPLIER","LATE BY SUPPLIER", "LATE")))</f>
        <v>ON TIME</v>
      </c>
      <c r="K509" s="2"/>
      <c r="L509" s="32"/>
      <c r="M509" s="32" t="str">
        <f>TEXT(Data[[#This Row],[Ngày giao]],"yyyy")</f>
        <v>2022</v>
      </c>
      <c r="N509" s="32" t="str">
        <f>IF(MONTH(Data[[#This Row],[Ngày giao]])&lt;4,"Qtr1", IF(MONTH(Data[[#This Row],[Ngày giao]])&lt;7,"Qtr2",IF(MONTH(Data[[#This Row],[Ngày giao]])&lt;10,"Qtr3","Qtr4")))</f>
        <v>Qtr1</v>
      </c>
      <c r="O509" s="32" t="str">
        <f>TEXT(Data[[#This Row],[Ngày giao]],"MMM")</f>
        <v>Jan</v>
      </c>
    </row>
    <row r="510" spans="1:15" ht="13" x14ac:dyDescent="0.3">
      <c r="A510" s="1">
        <v>4517245780</v>
      </c>
      <c r="B510" s="1">
        <v>2989761</v>
      </c>
      <c r="C510" s="32" t="s">
        <v>50</v>
      </c>
      <c r="D510" s="3">
        <v>320</v>
      </c>
      <c r="E510" s="3">
        <v>546</v>
      </c>
      <c r="F510" s="3">
        <f>Data[[#This Row],[Unit Price]]*Data[[#This Row],[Ordered Qty]]</f>
        <v>174720</v>
      </c>
      <c r="G510" s="5">
        <v>44581</v>
      </c>
      <c r="H510" s="4">
        <v>44581</v>
      </c>
      <c r="I510" s="6">
        <f t="shared" si="9"/>
        <v>0</v>
      </c>
      <c r="J510" s="32" t="str">
        <f>IF(Data[[#This Row],[Chênh lệch ngày]]&lt;-2,"ADVANCE", IF(Data[[#This Row],[Chênh lệch ngày]]&lt;4, "ON TIME", IF(Data[[#This Row],[REASON OF LATE]]="SUPPLIER","LATE BY SUPPLIER", "LATE")))</f>
        <v>ON TIME</v>
      </c>
      <c r="K510" s="2"/>
      <c r="L510" s="32"/>
      <c r="M510" s="32" t="str">
        <f>TEXT(Data[[#This Row],[Ngày giao]],"yyyy")</f>
        <v>2022</v>
      </c>
      <c r="N510" s="32" t="str">
        <f>IF(MONTH(Data[[#This Row],[Ngày giao]])&lt;4,"Qtr1", IF(MONTH(Data[[#This Row],[Ngày giao]])&lt;7,"Qtr2",IF(MONTH(Data[[#This Row],[Ngày giao]])&lt;10,"Qtr3","Qtr4")))</f>
        <v>Qtr1</v>
      </c>
      <c r="O510" s="32" t="str">
        <f>TEXT(Data[[#This Row],[Ngày giao]],"MMM")</f>
        <v>Jan</v>
      </c>
    </row>
    <row r="511" spans="1:15" ht="13" x14ac:dyDescent="0.3">
      <c r="A511" s="1">
        <v>4517383839</v>
      </c>
      <c r="B511" s="1">
        <v>2899631</v>
      </c>
      <c r="C511" s="32" t="s">
        <v>50</v>
      </c>
      <c r="D511" s="3">
        <v>320</v>
      </c>
      <c r="E511" s="3">
        <v>939</v>
      </c>
      <c r="F511" s="3">
        <f>Data[[#This Row],[Unit Price]]*Data[[#This Row],[Ordered Qty]]</f>
        <v>300480</v>
      </c>
      <c r="G511" s="5">
        <v>44581</v>
      </c>
      <c r="H511" s="4">
        <v>44581</v>
      </c>
      <c r="I511" s="6">
        <f t="shared" si="9"/>
        <v>0</v>
      </c>
      <c r="J511" s="32" t="str">
        <f>IF(Data[[#This Row],[Chênh lệch ngày]]&lt;-2,"ADVANCE", IF(Data[[#This Row],[Chênh lệch ngày]]&lt;4, "ON TIME", IF(Data[[#This Row],[REASON OF LATE]]="SUPPLIER","LATE BY SUPPLIER", "LATE")))</f>
        <v>ON TIME</v>
      </c>
      <c r="K511" s="2"/>
      <c r="L511" s="32"/>
      <c r="M511" s="32" t="str">
        <f>TEXT(Data[[#This Row],[Ngày giao]],"yyyy")</f>
        <v>2022</v>
      </c>
      <c r="N511" s="32" t="str">
        <f>IF(MONTH(Data[[#This Row],[Ngày giao]])&lt;4,"Qtr1", IF(MONTH(Data[[#This Row],[Ngày giao]])&lt;7,"Qtr2",IF(MONTH(Data[[#This Row],[Ngày giao]])&lt;10,"Qtr3","Qtr4")))</f>
        <v>Qtr1</v>
      </c>
      <c r="O511" s="32" t="str">
        <f>TEXT(Data[[#This Row],[Ngày giao]],"MMM")</f>
        <v>Jan</v>
      </c>
    </row>
    <row r="512" spans="1:15" ht="13" x14ac:dyDescent="0.3">
      <c r="A512" s="1">
        <v>4517438906</v>
      </c>
      <c r="B512" s="1">
        <v>2899632</v>
      </c>
      <c r="C512" s="32" t="s">
        <v>50</v>
      </c>
      <c r="D512" s="3">
        <v>160</v>
      </c>
      <c r="E512" s="3">
        <v>628</v>
      </c>
      <c r="F512" s="3">
        <f>Data[[#This Row],[Unit Price]]*Data[[#This Row],[Ordered Qty]]</f>
        <v>100480</v>
      </c>
      <c r="G512" s="5">
        <v>44581</v>
      </c>
      <c r="H512" s="4">
        <v>44581</v>
      </c>
      <c r="I512" s="6">
        <f t="shared" si="9"/>
        <v>0</v>
      </c>
      <c r="J512" s="32" t="str">
        <f>IF(Data[[#This Row],[Chênh lệch ngày]]&lt;-2,"ADVANCE", IF(Data[[#This Row],[Chênh lệch ngày]]&lt;4, "ON TIME", IF(Data[[#This Row],[REASON OF LATE]]="SUPPLIER","LATE BY SUPPLIER", "LATE")))</f>
        <v>ON TIME</v>
      </c>
      <c r="K512" s="2"/>
      <c r="L512" s="32"/>
      <c r="M512" s="32" t="str">
        <f>TEXT(Data[[#This Row],[Ngày giao]],"yyyy")</f>
        <v>2022</v>
      </c>
      <c r="N512" s="32" t="str">
        <f>IF(MONTH(Data[[#This Row],[Ngày giao]])&lt;4,"Qtr1", IF(MONTH(Data[[#This Row],[Ngày giao]])&lt;7,"Qtr2",IF(MONTH(Data[[#This Row],[Ngày giao]])&lt;10,"Qtr3","Qtr4")))</f>
        <v>Qtr1</v>
      </c>
      <c r="O512" s="32" t="str">
        <f>TEXT(Data[[#This Row],[Ngày giao]],"MMM")</f>
        <v>Jan</v>
      </c>
    </row>
    <row r="513" spans="1:15" ht="13" x14ac:dyDescent="0.3">
      <c r="A513" s="1">
        <v>4517445791</v>
      </c>
      <c r="B513" s="1">
        <v>2899944</v>
      </c>
      <c r="C513" s="32" t="s">
        <v>50</v>
      </c>
      <c r="D513" s="3">
        <v>144</v>
      </c>
      <c r="E513" s="3">
        <v>1191</v>
      </c>
      <c r="F513" s="3">
        <f>Data[[#This Row],[Unit Price]]*Data[[#This Row],[Ordered Qty]]</f>
        <v>171504</v>
      </c>
      <c r="G513" s="5">
        <v>44581</v>
      </c>
      <c r="H513" s="4">
        <v>44581</v>
      </c>
      <c r="I513" s="6">
        <f t="shared" si="9"/>
        <v>0</v>
      </c>
      <c r="J513" s="32" t="str">
        <f>IF(Data[[#This Row],[Chênh lệch ngày]]&lt;-2,"ADVANCE", IF(Data[[#This Row],[Chênh lệch ngày]]&lt;4, "ON TIME", IF(Data[[#This Row],[REASON OF LATE]]="SUPPLIER","LATE BY SUPPLIER", "LATE")))</f>
        <v>ON TIME</v>
      </c>
      <c r="K513" s="2"/>
      <c r="L513" s="32"/>
      <c r="M513" s="32" t="str">
        <f>TEXT(Data[[#This Row],[Ngày giao]],"yyyy")</f>
        <v>2022</v>
      </c>
      <c r="N513" s="32" t="str">
        <f>IF(MONTH(Data[[#This Row],[Ngày giao]])&lt;4,"Qtr1", IF(MONTH(Data[[#This Row],[Ngày giao]])&lt;7,"Qtr2",IF(MONTH(Data[[#This Row],[Ngày giao]])&lt;10,"Qtr3","Qtr4")))</f>
        <v>Qtr1</v>
      </c>
      <c r="O513" s="32" t="str">
        <f>TEXT(Data[[#This Row],[Ngày giao]],"MMM")</f>
        <v>Jan</v>
      </c>
    </row>
    <row r="514" spans="1:15" ht="13" x14ac:dyDescent="0.3">
      <c r="A514" s="1">
        <v>4517079398</v>
      </c>
      <c r="B514" s="1">
        <v>4451134</v>
      </c>
      <c r="C514" s="32" t="s">
        <v>50</v>
      </c>
      <c r="D514" s="3">
        <v>12</v>
      </c>
      <c r="E514" s="3">
        <v>320</v>
      </c>
      <c r="F514" s="3">
        <f>Data[[#This Row],[Unit Price]]*Data[[#This Row],[Ordered Qty]]</f>
        <v>3840</v>
      </c>
      <c r="G514" s="5">
        <v>44581</v>
      </c>
      <c r="H514" s="4">
        <v>44581</v>
      </c>
      <c r="I514" s="6">
        <f t="shared" si="9"/>
        <v>0</v>
      </c>
      <c r="J514" s="32" t="str">
        <f>IF(Data[[#This Row],[Chênh lệch ngày]]&lt;-2,"ADVANCE", IF(Data[[#This Row],[Chênh lệch ngày]]&lt;4, "ON TIME", IF(Data[[#This Row],[REASON OF LATE]]="SUPPLIER","LATE BY SUPPLIER", "LATE")))</f>
        <v>ON TIME</v>
      </c>
      <c r="K514" s="2"/>
      <c r="L514" s="32"/>
      <c r="M514" s="32" t="str">
        <f>TEXT(Data[[#This Row],[Ngày giao]],"yyyy")</f>
        <v>2022</v>
      </c>
      <c r="N514" s="32" t="str">
        <f>IF(MONTH(Data[[#This Row],[Ngày giao]])&lt;4,"Qtr1", IF(MONTH(Data[[#This Row],[Ngày giao]])&lt;7,"Qtr2",IF(MONTH(Data[[#This Row],[Ngày giao]])&lt;10,"Qtr3","Qtr4")))</f>
        <v>Qtr1</v>
      </c>
      <c r="O514" s="32" t="str">
        <f>TEXT(Data[[#This Row],[Ngày giao]],"MMM")</f>
        <v>Jan</v>
      </c>
    </row>
    <row r="515" spans="1:15" ht="13" x14ac:dyDescent="0.3">
      <c r="A515" s="1">
        <v>4517101589</v>
      </c>
      <c r="B515" s="1">
        <v>2899944</v>
      </c>
      <c r="C515" s="32" t="s">
        <v>50</v>
      </c>
      <c r="D515" s="3">
        <v>192</v>
      </c>
      <c r="E515" s="3">
        <v>1278</v>
      </c>
      <c r="F515" s="3">
        <f>Data[[#This Row],[Unit Price]]*Data[[#This Row],[Ordered Qty]]</f>
        <v>245376</v>
      </c>
      <c r="G515" s="5">
        <v>44581</v>
      </c>
      <c r="H515" s="4">
        <v>44581</v>
      </c>
      <c r="I515" s="6">
        <f t="shared" si="9"/>
        <v>0</v>
      </c>
      <c r="J515" s="32" t="str">
        <f>IF(Data[[#This Row],[Chênh lệch ngày]]&lt;-2,"ADVANCE", IF(Data[[#This Row],[Chênh lệch ngày]]&lt;4, "ON TIME", IF(Data[[#This Row],[REASON OF LATE]]="SUPPLIER","LATE BY SUPPLIER", "LATE")))</f>
        <v>ON TIME</v>
      </c>
      <c r="K515" s="2"/>
      <c r="L515" s="32"/>
      <c r="M515" s="32" t="str">
        <f>TEXT(Data[[#This Row],[Ngày giao]],"yyyy")</f>
        <v>2022</v>
      </c>
      <c r="N515" s="32" t="str">
        <f>IF(MONTH(Data[[#This Row],[Ngày giao]])&lt;4,"Qtr1", IF(MONTH(Data[[#This Row],[Ngày giao]])&lt;7,"Qtr2",IF(MONTH(Data[[#This Row],[Ngày giao]])&lt;10,"Qtr3","Qtr4")))</f>
        <v>Qtr1</v>
      </c>
      <c r="O515" s="32" t="str">
        <f>TEXT(Data[[#This Row],[Ngày giao]],"MMM")</f>
        <v>Jan</v>
      </c>
    </row>
    <row r="516" spans="1:15" ht="13" x14ac:dyDescent="0.3">
      <c r="A516" s="1">
        <v>4516960358</v>
      </c>
      <c r="B516" s="1">
        <v>2903184</v>
      </c>
      <c r="C516" s="32" t="s">
        <v>50</v>
      </c>
      <c r="D516" s="3">
        <v>40</v>
      </c>
      <c r="E516" s="3">
        <v>551</v>
      </c>
      <c r="F516" s="3">
        <f>Data[[#This Row],[Unit Price]]*Data[[#This Row],[Ordered Qty]]</f>
        <v>22040</v>
      </c>
      <c r="G516" s="5">
        <v>44581</v>
      </c>
      <c r="H516" s="4">
        <v>44581</v>
      </c>
      <c r="I516" s="6">
        <f t="shared" si="9"/>
        <v>0</v>
      </c>
      <c r="J516" s="32" t="str">
        <f>IF(Data[[#This Row],[Chênh lệch ngày]]&lt;-2,"ADVANCE", IF(Data[[#This Row],[Chênh lệch ngày]]&lt;4, "ON TIME", IF(Data[[#This Row],[REASON OF LATE]]="SUPPLIER","LATE BY SUPPLIER", "LATE")))</f>
        <v>ON TIME</v>
      </c>
      <c r="K516" s="2"/>
      <c r="L516" s="32"/>
      <c r="M516" s="32" t="str">
        <f>TEXT(Data[[#This Row],[Ngày giao]],"yyyy")</f>
        <v>2022</v>
      </c>
      <c r="N516" s="32" t="str">
        <f>IF(MONTH(Data[[#This Row],[Ngày giao]])&lt;4,"Qtr1", IF(MONTH(Data[[#This Row],[Ngày giao]])&lt;7,"Qtr2",IF(MONTH(Data[[#This Row],[Ngày giao]])&lt;10,"Qtr3","Qtr4")))</f>
        <v>Qtr1</v>
      </c>
      <c r="O516" s="32" t="str">
        <f>TEXT(Data[[#This Row],[Ngày giao]],"MMM")</f>
        <v>Jan</v>
      </c>
    </row>
    <row r="517" spans="1:15" ht="13" x14ac:dyDescent="0.3">
      <c r="A517" s="1">
        <v>4516973090</v>
      </c>
      <c r="B517" s="1">
        <v>2903189</v>
      </c>
      <c r="C517" s="32" t="s">
        <v>50</v>
      </c>
      <c r="D517" s="3">
        <v>30</v>
      </c>
      <c r="E517" s="3">
        <v>736</v>
      </c>
      <c r="F517" s="3">
        <f>Data[[#This Row],[Unit Price]]*Data[[#This Row],[Ordered Qty]]</f>
        <v>22080</v>
      </c>
      <c r="G517" s="5">
        <v>44581</v>
      </c>
      <c r="H517" s="4">
        <v>44581</v>
      </c>
      <c r="I517" s="6">
        <f t="shared" si="9"/>
        <v>0</v>
      </c>
      <c r="J517" s="32" t="str">
        <f>IF(Data[[#This Row],[Chênh lệch ngày]]&lt;-2,"ADVANCE", IF(Data[[#This Row],[Chênh lệch ngày]]&lt;4, "ON TIME", IF(Data[[#This Row],[REASON OF LATE]]="SUPPLIER","LATE BY SUPPLIER", "LATE")))</f>
        <v>ON TIME</v>
      </c>
      <c r="K517" s="2"/>
      <c r="L517" s="32"/>
      <c r="M517" s="32" t="str">
        <f>TEXT(Data[[#This Row],[Ngày giao]],"yyyy")</f>
        <v>2022</v>
      </c>
      <c r="N517" s="32" t="str">
        <f>IF(MONTH(Data[[#This Row],[Ngày giao]])&lt;4,"Qtr1", IF(MONTH(Data[[#This Row],[Ngày giao]])&lt;7,"Qtr2",IF(MONTH(Data[[#This Row],[Ngày giao]])&lt;10,"Qtr3","Qtr4")))</f>
        <v>Qtr1</v>
      </c>
      <c r="O517" s="32" t="str">
        <f>TEXT(Data[[#This Row],[Ngày giao]],"MMM")</f>
        <v>Jan</v>
      </c>
    </row>
    <row r="518" spans="1:15" ht="13" x14ac:dyDescent="0.3">
      <c r="A518" s="1">
        <v>4517015314</v>
      </c>
      <c r="B518" s="1">
        <v>2903183</v>
      </c>
      <c r="C518" s="32" t="s">
        <v>50</v>
      </c>
      <c r="D518" s="3">
        <v>40</v>
      </c>
      <c r="E518" s="3">
        <v>356</v>
      </c>
      <c r="F518" s="3">
        <f>Data[[#This Row],[Unit Price]]*Data[[#This Row],[Ordered Qty]]</f>
        <v>14240</v>
      </c>
      <c r="G518" s="5">
        <v>44581</v>
      </c>
      <c r="H518" s="4">
        <v>44581</v>
      </c>
      <c r="I518" s="6">
        <f t="shared" si="9"/>
        <v>0</v>
      </c>
      <c r="J518" s="32" t="str">
        <f>IF(Data[[#This Row],[Chênh lệch ngày]]&lt;-2,"ADVANCE", IF(Data[[#This Row],[Chênh lệch ngày]]&lt;4, "ON TIME", IF(Data[[#This Row],[REASON OF LATE]]="SUPPLIER","LATE BY SUPPLIER", "LATE")))</f>
        <v>ON TIME</v>
      </c>
      <c r="K518" s="2"/>
      <c r="L518" s="32"/>
      <c r="M518" s="32" t="str">
        <f>TEXT(Data[[#This Row],[Ngày giao]],"yyyy")</f>
        <v>2022</v>
      </c>
      <c r="N518" s="32" t="str">
        <f>IF(MONTH(Data[[#This Row],[Ngày giao]])&lt;4,"Qtr1", IF(MONTH(Data[[#This Row],[Ngày giao]])&lt;7,"Qtr2",IF(MONTH(Data[[#This Row],[Ngày giao]])&lt;10,"Qtr3","Qtr4")))</f>
        <v>Qtr1</v>
      </c>
      <c r="O518" s="32" t="str">
        <f>TEXT(Data[[#This Row],[Ngày giao]],"MMM")</f>
        <v>Jan</v>
      </c>
    </row>
    <row r="519" spans="1:15" ht="13" x14ac:dyDescent="0.3">
      <c r="A519" s="1">
        <v>4517446872</v>
      </c>
      <c r="B519" s="1">
        <v>2903184</v>
      </c>
      <c r="C519" s="32" t="s">
        <v>50</v>
      </c>
      <c r="D519" s="3">
        <v>20</v>
      </c>
      <c r="E519" s="3">
        <v>1424</v>
      </c>
      <c r="F519" s="3">
        <f>Data[[#This Row],[Unit Price]]*Data[[#This Row],[Ordered Qty]]</f>
        <v>28480</v>
      </c>
      <c r="G519" s="5">
        <v>44581</v>
      </c>
      <c r="H519" s="4">
        <v>44581</v>
      </c>
      <c r="I519" s="6">
        <f t="shared" si="9"/>
        <v>0</v>
      </c>
      <c r="J519" s="32" t="str">
        <f>IF(Data[[#This Row],[Chênh lệch ngày]]&lt;-2,"ADVANCE", IF(Data[[#This Row],[Chênh lệch ngày]]&lt;4, "ON TIME", IF(Data[[#This Row],[REASON OF LATE]]="SUPPLIER","LATE BY SUPPLIER", "LATE")))</f>
        <v>ON TIME</v>
      </c>
      <c r="K519" s="2"/>
      <c r="L519" s="32"/>
      <c r="M519" s="32" t="str">
        <f>TEXT(Data[[#This Row],[Ngày giao]],"yyyy")</f>
        <v>2022</v>
      </c>
      <c r="N519" s="32" t="str">
        <f>IF(MONTH(Data[[#This Row],[Ngày giao]])&lt;4,"Qtr1", IF(MONTH(Data[[#This Row],[Ngày giao]])&lt;7,"Qtr2",IF(MONTH(Data[[#This Row],[Ngày giao]])&lt;10,"Qtr3","Qtr4")))</f>
        <v>Qtr1</v>
      </c>
      <c r="O519" s="32" t="str">
        <f>TEXT(Data[[#This Row],[Ngày giao]],"MMM")</f>
        <v>Jan</v>
      </c>
    </row>
    <row r="520" spans="1:15" ht="13" x14ac:dyDescent="0.3">
      <c r="A520" s="1">
        <v>4517456185</v>
      </c>
      <c r="B520" s="1">
        <v>2903189</v>
      </c>
      <c r="C520" s="32" t="s">
        <v>50</v>
      </c>
      <c r="D520" s="3">
        <v>30</v>
      </c>
      <c r="E520" s="3">
        <v>302</v>
      </c>
      <c r="F520" s="3">
        <f>Data[[#This Row],[Unit Price]]*Data[[#This Row],[Ordered Qty]]</f>
        <v>9060</v>
      </c>
      <c r="G520" s="5">
        <v>44581</v>
      </c>
      <c r="H520" s="4">
        <v>44581</v>
      </c>
      <c r="I520" s="6">
        <f t="shared" si="9"/>
        <v>0</v>
      </c>
      <c r="J520" s="32" t="str">
        <f>IF(Data[[#This Row],[Chênh lệch ngày]]&lt;-2,"ADVANCE", IF(Data[[#This Row],[Chênh lệch ngày]]&lt;4, "ON TIME", IF(Data[[#This Row],[REASON OF LATE]]="SUPPLIER","LATE BY SUPPLIER", "LATE")))</f>
        <v>ON TIME</v>
      </c>
      <c r="K520" s="2"/>
      <c r="L520" s="32"/>
      <c r="M520" s="32" t="str">
        <f>TEXT(Data[[#This Row],[Ngày giao]],"yyyy")</f>
        <v>2022</v>
      </c>
      <c r="N520" s="32" t="str">
        <f>IF(MONTH(Data[[#This Row],[Ngày giao]])&lt;4,"Qtr1", IF(MONTH(Data[[#This Row],[Ngày giao]])&lt;7,"Qtr2",IF(MONTH(Data[[#This Row],[Ngày giao]])&lt;10,"Qtr3","Qtr4")))</f>
        <v>Qtr1</v>
      </c>
      <c r="O520" s="32" t="str">
        <f>TEXT(Data[[#This Row],[Ngày giao]],"MMM")</f>
        <v>Jan</v>
      </c>
    </row>
    <row r="521" spans="1:15" ht="13" x14ac:dyDescent="0.3">
      <c r="A521" s="1">
        <v>4516876125</v>
      </c>
      <c r="B521" s="1">
        <v>2989761</v>
      </c>
      <c r="C521" s="32" t="s">
        <v>50</v>
      </c>
      <c r="D521" s="3">
        <v>320</v>
      </c>
      <c r="E521" s="3">
        <v>1327</v>
      </c>
      <c r="F521" s="3">
        <f>Data[[#This Row],[Unit Price]]*Data[[#This Row],[Ordered Qty]]</f>
        <v>424640</v>
      </c>
      <c r="G521" s="5">
        <v>44581</v>
      </c>
      <c r="H521" s="4">
        <v>44581</v>
      </c>
      <c r="I521" s="6">
        <f t="shared" si="9"/>
        <v>0</v>
      </c>
      <c r="J521" s="32" t="str">
        <f>IF(Data[[#This Row],[Chênh lệch ngày]]&lt;-2,"ADVANCE", IF(Data[[#This Row],[Chênh lệch ngày]]&lt;4, "ON TIME", IF(Data[[#This Row],[REASON OF LATE]]="SUPPLIER","LATE BY SUPPLIER", "LATE")))</f>
        <v>ON TIME</v>
      </c>
      <c r="K521" s="2"/>
      <c r="L521" s="32"/>
      <c r="M521" s="32" t="str">
        <f>TEXT(Data[[#This Row],[Ngày giao]],"yyyy")</f>
        <v>2022</v>
      </c>
      <c r="N521" s="32" t="str">
        <f>IF(MONTH(Data[[#This Row],[Ngày giao]])&lt;4,"Qtr1", IF(MONTH(Data[[#This Row],[Ngày giao]])&lt;7,"Qtr2",IF(MONTH(Data[[#This Row],[Ngày giao]])&lt;10,"Qtr3","Qtr4")))</f>
        <v>Qtr1</v>
      </c>
      <c r="O521" s="32" t="str">
        <f>TEXT(Data[[#This Row],[Ngày giao]],"MMM")</f>
        <v>Jan</v>
      </c>
    </row>
    <row r="522" spans="1:15" ht="13" x14ac:dyDescent="0.3">
      <c r="A522" s="1">
        <v>4516876132</v>
      </c>
      <c r="B522" s="1">
        <v>2899631</v>
      </c>
      <c r="C522" s="32" t="s">
        <v>50</v>
      </c>
      <c r="D522" s="3">
        <v>320</v>
      </c>
      <c r="E522" s="3">
        <v>493</v>
      </c>
      <c r="F522" s="3">
        <f>Data[[#This Row],[Unit Price]]*Data[[#This Row],[Ordered Qty]]</f>
        <v>157760</v>
      </c>
      <c r="G522" s="5">
        <v>44581</v>
      </c>
      <c r="H522" s="4">
        <v>44581</v>
      </c>
      <c r="I522" s="6">
        <f t="shared" si="9"/>
        <v>0</v>
      </c>
      <c r="J522" s="32" t="str">
        <f>IF(Data[[#This Row],[Chênh lệch ngày]]&lt;-2,"ADVANCE", IF(Data[[#This Row],[Chênh lệch ngày]]&lt;4, "ON TIME", IF(Data[[#This Row],[REASON OF LATE]]="SUPPLIER","LATE BY SUPPLIER", "LATE")))</f>
        <v>ON TIME</v>
      </c>
      <c r="K522" s="2"/>
      <c r="L522" s="32"/>
      <c r="M522" s="32" t="str">
        <f>TEXT(Data[[#This Row],[Ngày giao]],"yyyy")</f>
        <v>2022</v>
      </c>
      <c r="N522" s="32" t="str">
        <f>IF(MONTH(Data[[#This Row],[Ngày giao]])&lt;4,"Qtr1", IF(MONTH(Data[[#This Row],[Ngày giao]])&lt;7,"Qtr2",IF(MONTH(Data[[#This Row],[Ngày giao]])&lt;10,"Qtr3","Qtr4")))</f>
        <v>Qtr1</v>
      </c>
      <c r="O522" s="32" t="str">
        <f>TEXT(Data[[#This Row],[Ngày giao]],"MMM")</f>
        <v>Jan</v>
      </c>
    </row>
    <row r="523" spans="1:15" ht="13" x14ac:dyDescent="0.3">
      <c r="A523" s="1">
        <v>4516479564</v>
      </c>
      <c r="B523" s="1">
        <v>2899475</v>
      </c>
      <c r="C523" s="32" t="s">
        <v>50</v>
      </c>
      <c r="D523" s="3">
        <v>100</v>
      </c>
      <c r="E523" s="3">
        <v>1074</v>
      </c>
      <c r="F523" s="3">
        <f>Data[[#This Row],[Unit Price]]*Data[[#This Row],[Ordered Qty]]</f>
        <v>107400</v>
      </c>
      <c r="G523" s="5">
        <v>44581</v>
      </c>
      <c r="H523" s="4">
        <v>44581</v>
      </c>
      <c r="I523" s="6">
        <f t="shared" si="9"/>
        <v>0</v>
      </c>
      <c r="J523" s="32" t="str">
        <f>IF(Data[[#This Row],[Chênh lệch ngày]]&lt;-2,"ADVANCE", IF(Data[[#This Row],[Chênh lệch ngày]]&lt;4, "ON TIME", IF(Data[[#This Row],[REASON OF LATE]]="SUPPLIER","LATE BY SUPPLIER", "LATE")))</f>
        <v>ON TIME</v>
      </c>
      <c r="K523" s="2"/>
      <c r="L523" s="32"/>
      <c r="M523" s="32" t="str">
        <f>TEXT(Data[[#This Row],[Ngày giao]],"yyyy")</f>
        <v>2022</v>
      </c>
      <c r="N523" s="32" t="str">
        <f>IF(MONTH(Data[[#This Row],[Ngày giao]])&lt;4,"Qtr1", IF(MONTH(Data[[#This Row],[Ngày giao]])&lt;7,"Qtr2",IF(MONTH(Data[[#This Row],[Ngày giao]])&lt;10,"Qtr3","Qtr4")))</f>
        <v>Qtr1</v>
      </c>
      <c r="O523" s="32" t="str">
        <f>TEXT(Data[[#This Row],[Ngày giao]],"MMM")</f>
        <v>Jan</v>
      </c>
    </row>
    <row r="524" spans="1:15" ht="13" x14ac:dyDescent="0.3">
      <c r="A524" s="1">
        <v>4516510031</v>
      </c>
      <c r="B524" s="1">
        <v>2989761</v>
      </c>
      <c r="C524" s="32" t="s">
        <v>50</v>
      </c>
      <c r="D524" s="3">
        <v>320</v>
      </c>
      <c r="E524" s="3">
        <v>333</v>
      </c>
      <c r="F524" s="3">
        <f>Data[[#This Row],[Unit Price]]*Data[[#This Row],[Ordered Qty]]</f>
        <v>106560</v>
      </c>
      <c r="G524" s="5">
        <v>44581</v>
      </c>
      <c r="H524" s="4">
        <v>44581</v>
      </c>
      <c r="I524" s="6">
        <f t="shared" si="9"/>
        <v>0</v>
      </c>
      <c r="J524" s="32" t="str">
        <f>IF(Data[[#This Row],[Chênh lệch ngày]]&lt;-2,"ADVANCE", IF(Data[[#This Row],[Chênh lệch ngày]]&lt;4, "ON TIME", IF(Data[[#This Row],[REASON OF LATE]]="SUPPLIER","LATE BY SUPPLIER", "LATE")))</f>
        <v>ON TIME</v>
      </c>
      <c r="K524" s="2"/>
      <c r="L524" s="32"/>
      <c r="M524" s="32" t="str">
        <f>TEXT(Data[[#This Row],[Ngày giao]],"yyyy")</f>
        <v>2022</v>
      </c>
      <c r="N524" s="32" t="str">
        <f>IF(MONTH(Data[[#This Row],[Ngày giao]])&lt;4,"Qtr1", IF(MONTH(Data[[#This Row],[Ngày giao]])&lt;7,"Qtr2",IF(MONTH(Data[[#This Row],[Ngày giao]])&lt;10,"Qtr3","Qtr4")))</f>
        <v>Qtr1</v>
      </c>
      <c r="O524" s="32" t="str">
        <f>TEXT(Data[[#This Row],[Ngày giao]],"MMM")</f>
        <v>Jan</v>
      </c>
    </row>
    <row r="525" spans="1:15" ht="13" x14ac:dyDescent="0.3">
      <c r="A525" s="1">
        <v>4516510060</v>
      </c>
      <c r="B525" s="1">
        <v>2899632</v>
      </c>
      <c r="C525" s="32" t="s">
        <v>50</v>
      </c>
      <c r="D525" s="3">
        <v>320</v>
      </c>
      <c r="E525" s="3">
        <v>1090</v>
      </c>
      <c r="F525" s="3">
        <f>Data[[#This Row],[Unit Price]]*Data[[#This Row],[Ordered Qty]]</f>
        <v>348800</v>
      </c>
      <c r="G525" s="5">
        <v>44581</v>
      </c>
      <c r="H525" s="4">
        <v>44581</v>
      </c>
      <c r="I525" s="6">
        <f t="shared" si="9"/>
        <v>0</v>
      </c>
      <c r="J525" s="32" t="str">
        <f>IF(Data[[#This Row],[Chênh lệch ngày]]&lt;-2,"ADVANCE", IF(Data[[#This Row],[Chênh lệch ngày]]&lt;4, "ON TIME", IF(Data[[#This Row],[REASON OF LATE]]="SUPPLIER","LATE BY SUPPLIER", "LATE")))</f>
        <v>ON TIME</v>
      </c>
      <c r="K525" s="2"/>
      <c r="L525" s="32"/>
      <c r="M525" s="32" t="str">
        <f>TEXT(Data[[#This Row],[Ngày giao]],"yyyy")</f>
        <v>2022</v>
      </c>
      <c r="N525" s="32" t="str">
        <f>IF(MONTH(Data[[#This Row],[Ngày giao]])&lt;4,"Qtr1", IF(MONTH(Data[[#This Row],[Ngày giao]])&lt;7,"Qtr2",IF(MONTH(Data[[#This Row],[Ngày giao]])&lt;10,"Qtr3","Qtr4")))</f>
        <v>Qtr1</v>
      </c>
      <c r="O525" s="32" t="str">
        <f>TEXT(Data[[#This Row],[Ngày giao]],"MMM")</f>
        <v>Jan</v>
      </c>
    </row>
    <row r="526" spans="1:15" ht="13" x14ac:dyDescent="0.3">
      <c r="A526" s="1">
        <v>4516521255</v>
      </c>
      <c r="B526" s="1">
        <v>2899631</v>
      </c>
      <c r="C526" s="32" t="s">
        <v>50</v>
      </c>
      <c r="D526" s="3">
        <v>640</v>
      </c>
      <c r="E526" s="3">
        <v>1105</v>
      </c>
      <c r="F526" s="3">
        <f>Data[[#This Row],[Unit Price]]*Data[[#This Row],[Ordered Qty]]</f>
        <v>707200</v>
      </c>
      <c r="G526" s="5">
        <v>44581</v>
      </c>
      <c r="H526" s="4">
        <v>44581</v>
      </c>
      <c r="I526" s="6">
        <f t="shared" si="9"/>
        <v>0</v>
      </c>
      <c r="J526" s="32" t="str">
        <f>IF(Data[[#This Row],[Chênh lệch ngày]]&lt;-2,"ADVANCE", IF(Data[[#This Row],[Chênh lệch ngày]]&lt;4, "ON TIME", IF(Data[[#This Row],[REASON OF LATE]]="SUPPLIER","LATE BY SUPPLIER", "LATE")))</f>
        <v>ON TIME</v>
      </c>
      <c r="K526" s="2"/>
      <c r="L526" s="32"/>
      <c r="M526" s="32" t="str">
        <f>TEXT(Data[[#This Row],[Ngày giao]],"yyyy")</f>
        <v>2022</v>
      </c>
      <c r="N526" s="32" t="str">
        <f>IF(MONTH(Data[[#This Row],[Ngày giao]])&lt;4,"Qtr1", IF(MONTH(Data[[#This Row],[Ngày giao]])&lt;7,"Qtr2",IF(MONTH(Data[[#This Row],[Ngày giao]])&lt;10,"Qtr3","Qtr4")))</f>
        <v>Qtr1</v>
      </c>
      <c r="O526" s="32" t="str">
        <f>TEXT(Data[[#This Row],[Ngày giao]],"MMM")</f>
        <v>Jan</v>
      </c>
    </row>
    <row r="527" spans="1:15" ht="13" x14ac:dyDescent="0.3">
      <c r="A527" s="1">
        <v>4516529616</v>
      </c>
      <c r="B527" s="1">
        <v>4451134</v>
      </c>
      <c r="C527" s="32" t="s">
        <v>50</v>
      </c>
      <c r="D527" s="3">
        <v>40</v>
      </c>
      <c r="E527" s="3">
        <v>628</v>
      </c>
      <c r="F527" s="3">
        <f>Data[[#This Row],[Unit Price]]*Data[[#This Row],[Ordered Qty]]</f>
        <v>25120</v>
      </c>
      <c r="G527" s="5">
        <v>44581</v>
      </c>
      <c r="H527" s="4">
        <v>44581</v>
      </c>
      <c r="I527" s="6">
        <f t="shared" si="9"/>
        <v>0</v>
      </c>
      <c r="J527" s="32" t="str">
        <f>IF(Data[[#This Row],[Chênh lệch ngày]]&lt;-2,"ADVANCE", IF(Data[[#This Row],[Chênh lệch ngày]]&lt;4, "ON TIME", IF(Data[[#This Row],[REASON OF LATE]]="SUPPLIER","LATE BY SUPPLIER", "LATE")))</f>
        <v>ON TIME</v>
      </c>
      <c r="K527" s="2"/>
      <c r="L527" s="32"/>
      <c r="M527" s="32" t="str">
        <f>TEXT(Data[[#This Row],[Ngày giao]],"yyyy")</f>
        <v>2022</v>
      </c>
      <c r="N527" s="32" t="str">
        <f>IF(MONTH(Data[[#This Row],[Ngày giao]])&lt;4,"Qtr1", IF(MONTH(Data[[#This Row],[Ngày giao]])&lt;7,"Qtr2",IF(MONTH(Data[[#This Row],[Ngày giao]])&lt;10,"Qtr3","Qtr4")))</f>
        <v>Qtr1</v>
      </c>
      <c r="O527" s="32" t="str">
        <f>TEXT(Data[[#This Row],[Ngày giao]],"MMM")</f>
        <v>Jan</v>
      </c>
    </row>
    <row r="528" spans="1:15" ht="13" x14ac:dyDescent="0.3">
      <c r="A528" s="1">
        <v>4517451169</v>
      </c>
      <c r="B528" s="1">
        <v>4451121</v>
      </c>
      <c r="C528" s="32" t="s">
        <v>50</v>
      </c>
      <c r="D528" s="3">
        <v>200</v>
      </c>
      <c r="E528" s="3">
        <v>1479</v>
      </c>
      <c r="F528" s="3">
        <f>Data[[#This Row],[Unit Price]]*Data[[#This Row],[Ordered Qty]]</f>
        <v>295800</v>
      </c>
      <c r="G528" s="5">
        <v>44609</v>
      </c>
      <c r="H528" s="4">
        <v>44581</v>
      </c>
      <c r="I528" s="6">
        <f t="shared" si="9"/>
        <v>28</v>
      </c>
      <c r="J528" s="32" t="str">
        <f>IF(Data[[#This Row],[Chênh lệch ngày]]&lt;-2,"ADVANCE", IF(Data[[#This Row],[Chênh lệch ngày]]&lt;4, "ON TIME", IF(Data[[#This Row],[REASON OF LATE]]="SUPPLIER","LATE BY SUPPLIER", "LATE")))</f>
        <v>LATE</v>
      </c>
      <c r="K528" s="32" t="s">
        <v>6</v>
      </c>
      <c r="L528" s="32"/>
      <c r="M528" s="32" t="str">
        <f>TEXT(Data[[#This Row],[Ngày giao]],"yyyy")</f>
        <v>2022</v>
      </c>
      <c r="N528" s="32" t="str">
        <f>IF(MONTH(Data[[#This Row],[Ngày giao]])&lt;4,"Qtr1", IF(MONTH(Data[[#This Row],[Ngày giao]])&lt;7,"Qtr2",IF(MONTH(Data[[#This Row],[Ngày giao]])&lt;10,"Qtr3","Qtr4")))</f>
        <v>Qtr1</v>
      </c>
      <c r="O528" s="32" t="str">
        <f>TEXT(Data[[#This Row],[Ngày giao]],"MMM")</f>
        <v>Feb</v>
      </c>
    </row>
    <row r="529" spans="1:15" ht="13" x14ac:dyDescent="0.3">
      <c r="A529" s="1">
        <v>4517408801</v>
      </c>
      <c r="B529" s="1">
        <v>2923264</v>
      </c>
      <c r="C529" s="32" t="s">
        <v>50</v>
      </c>
      <c r="D529" s="3">
        <v>1680</v>
      </c>
      <c r="E529" s="3">
        <v>1118</v>
      </c>
      <c r="F529" s="3">
        <f>Data[[#This Row],[Unit Price]]*Data[[#This Row],[Ordered Qty]]</f>
        <v>1878240</v>
      </c>
      <c r="G529" s="5">
        <v>44581</v>
      </c>
      <c r="H529" s="4">
        <v>44581</v>
      </c>
      <c r="I529" s="6">
        <f t="shared" si="9"/>
        <v>0</v>
      </c>
      <c r="J529" s="32" t="str">
        <f>IF(Data[[#This Row],[Chênh lệch ngày]]&lt;-2,"ADVANCE", IF(Data[[#This Row],[Chênh lệch ngày]]&lt;4, "ON TIME", IF(Data[[#This Row],[REASON OF LATE]]="SUPPLIER","LATE BY SUPPLIER", "LATE")))</f>
        <v>ON TIME</v>
      </c>
      <c r="K529" s="2"/>
      <c r="L529" s="32"/>
      <c r="M529" s="32" t="str">
        <f>TEXT(Data[[#This Row],[Ngày giao]],"yyyy")</f>
        <v>2022</v>
      </c>
      <c r="N529" s="32" t="str">
        <f>IF(MONTH(Data[[#This Row],[Ngày giao]])&lt;4,"Qtr1", IF(MONTH(Data[[#This Row],[Ngày giao]])&lt;7,"Qtr2",IF(MONTH(Data[[#This Row],[Ngày giao]])&lt;10,"Qtr3","Qtr4")))</f>
        <v>Qtr1</v>
      </c>
      <c r="O529" s="32" t="str">
        <f>TEXT(Data[[#This Row],[Ngày giao]],"MMM")</f>
        <v>Jan</v>
      </c>
    </row>
    <row r="530" spans="1:15" ht="13" x14ac:dyDescent="0.3">
      <c r="A530" s="1">
        <v>4517102122</v>
      </c>
      <c r="B530" s="1">
        <v>2461389</v>
      </c>
      <c r="C530" s="32" t="s">
        <v>50</v>
      </c>
      <c r="D530" s="3">
        <v>200</v>
      </c>
      <c r="E530" s="3">
        <v>386</v>
      </c>
      <c r="F530" s="3">
        <f>Data[[#This Row],[Unit Price]]*Data[[#This Row],[Ordered Qty]]</f>
        <v>77200</v>
      </c>
      <c r="G530" s="5">
        <v>44581</v>
      </c>
      <c r="H530" s="4">
        <v>44581</v>
      </c>
      <c r="I530" s="6">
        <f t="shared" si="9"/>
        <v>0</v>
      </c>
      <c r="J530" s="32" t="str">
        <f>IF(Data[[#This Row],[Chênh lệch ngày]]&lt;-2,"ADVANCE", IF(Data[[#This Row],[Chênh lệch ngày]]&lt;4, "ON TIME", IF(Data[[#This Row],[REASON OF LATE]]="SUPPLIER","LATE BY SUPPLIER", "LATE")))</f>
        <v>ON TIME</v>
      </c>
      <c r="K530" s="2"/>
      <c r="L530" s="32"/>
      <c r="M530" s="32" t="str">
        <f>TEXT(Data[[#This Row],[Ngày giao]],"yyyy")</f>
        <v>2022</v>
      </c>
      <c r="N530" s="32" t="str">
        <f>IF(MONTH(Data[[#This Row],[Ngày giao]])&lt;4,"Qtr1", IF(MONTH(Data[[#This Row],[Ngày giao]])&lt;7,"Qtr2",IF(MONTH(Data[[#This Row],[Ngày giao]])&lt;10,"Qtr3","Qtr4")))</f>
        <v>Qtr1</v>
      </c>
      <c r="O530" s="32" t="str">
        <f>TEXT(Data[[#This Row],[Ngày giao]],"MMM")</f>
        <v>Jan</v>
      </c>
    </row>
    <row r="531" spans="1:15" ht="13" x14ac:dyDescent="0.3">
      <c r="A531" s="1">
        <v>4517493501</v>
      </c>
      <c r="B531" s="1">
        <v>2461389</v>
      </c>
      <c r="C531" s="32" t="s">
        <v>50</v>
      </c>
      <c r="D531" s="3">
        <v>400</v>
      </c>
      <c r="E531" s="3">
        <v>1037</v>
      </c>
      <c r="F531" s="3">
        <f>Data[[#This Row],[Unit Price]]*Data[[#This Row],[Ordered Qty]]</f>
        <v>414800</v>
      </c>
      <c r="G531" s="5">
        <v>44602</v>
      </c>
      <c r="H531" s="4">
        <v>44581</v>
      </c>
      <c r="I531" s="6">
        <f t="shared" si="9"/>
        <v>21</v>
      </c>
      <c r="J531" s="32" t="str">
        <f>IF(Data[[#This Row],[Chênh lệch ngày]]&lt;-2,"ADVANCE", IF(Data[[#This Row],[Chênh lệch ngày]]&lt;4, "ON TIME", IF(Data[[#This Row],[REASON OF LATE]]="SUPPLIER","LATE BY SUPPLIER", "LATE")))</f>
        <v>LATE</v>
      </c>
      <c r="K531" s="32" t="s">
        <v>6</v>
      </c>
      <c r="L531" s="32"/>
      <c r="M531" s="32" t="str">
        <f>TEXT(Data[[#This Row],[Ngày giao]],"yyyy")</f>
        <v>2022</v>
      </c>
      <c r="N531" s="32" t="str">
        <f>IF(MONTH(Data[[#This Row],[Ngày giao]])&lt;4,"Qtr1", IF(MONTH(Data[[#This Row],[Ngày giao]])&lt;7,"Qtr2",IF(MONTH(Data[[#This Row],[Ngày giao]])&lt;10,"Qtr3","Qtr4")))</f>
        <v>Qtr1</v>
      </c>
      <c r="O531" s="32" t="str">
        <f>TEXT(Data[[#This Row],[Ngày giao]],"MMM")</f>
        <v>Feb</v>
      </c>
    </row>
    <row r="532" spans="1:15" ht="13" x14ac:dyDescent="0.3">
      <c r="A532" s="1">
        <v>4516632217</v>
      </c>
      <c r="B532" s="1">
        <v>2467687</v>
      </c>
      <c r="C532" s="32" t="s">
        <v>50</v>
      </c>
      <c r="D532" s="3">
        <v>185</v>
      </c>
      <c r="E532" s="3">
        <v>986</v>
      </c>
      <c r="F532" s="3">
        <f>Data[[#This Row],[Unit Price]]*Data[[#This Row],[Ordered Qty]]</f>
        <v>182410</v>
      </c>
      <c r="G532" s="5">
        <v>44581</v>
      </c>
      <c r="H532" s="4">
        <v>44581</v>
      </c>
      <c r="I532" s="6">
        <f t="shared" si="9"/>
        <v>0</v>
      </c>
      <c r="J532" s="32" t="str">
        <f>IF(Data[[#This Row],[Chênh lệch ngày]]&lt;-2,"ADVANCE", IF(Data[[#This Row],[Chênh lệch ngày]]&lt;4, "ON TIME", IF(Data[[#This Row],[REASON OF LATE]]="SUPPLIER","LATE BY SUPPLIER", "LATE")))</f>
        <v>ON TIME</v>
      </c>
      <c r="K532" s="2"/>
      <c r="L532" s="32"/>
      <c r="M532" s="32" t="str">
        <f>TEXT(Data[[#This Row],[Ngày giao]],"yyyy")</f>
        <v>2022</v>
      </c>
      <c r="N532" s="32" t="str">
        <f>IF(MONTH(Data[[#This Row],[Ngày giao]])&lt;4,"Qtr1", IF(MONTH(Data[[#This Row],[Ngày giao]])&lt;7,"Qtr2",IF(MONTH(Data[[#This Row],[Ngày giao]])&lt;10,"Qtr3","Qtr4")))</f>
        <v>Qtr1</v>
      </c>
      <c r="O532" s="32" t="str">
        <f>TEXT(Data[[#This Row],[Ngày giao]],"MMM")</f>
        <v>Jan</v>
      </c>
    </row>
    <row r="533" spans="1:15" ht="13" x14ac:dyDescent="0.3">
      <c r="A533" s="1">
        <v>4517267053</v>
      </c>
      <c r="B533" s="1">
        <v>2758193</v>
      </c>
      <c r="C533" s="32" t="s">
        <v>50</v>
      </c>
      <c r="D533" s="3">
        <v>69</v>
      </c>
      <c r="E533" s="3">
        <v>478</v>
      </c>
      <c r="F533" s="3">
        <f>Data[[#This Row],[Unit Price]]*Data[[#This Row],[Ordered Qty]]</f>
        <v>32982</v>
      </c>
      <c r="G533" s="5">
        <v>44581</v>
      </c>
      <c r="H533" s="4">
        <v>44581</v>
      </c>
      <c r="I533" s="6">
        <f t="shared" si="9"/>
        <v>0</v>
      </c>
      <c r="J533" s="32" t="str">
        <f>IF(Data[[#This Row],[Chênh lệch ngày]]&lt;-2,"ADVANCE", IF(Data[[#This Row],[Chênh lệch ngày]]&lt;4, "ON TIME", IF(Data[[#This Row],[REASON OF LATE]]="SUPPLIER","LATE BY SUPPLIER", "LATE")))</f>
        <v>ON TIME</v>
      </c>
      <c r="K533" s="2"/>
      <c r="L533" s="32"/>
      <c r="M533" s="32" t="str">
        <f>TEXT(Data[[#This Row],[Ngày giao]],"yyyy")</f>
        <v>2022</v>
      </c>
      <c r="N533" s="32" t="str">
        <f>IF(MONTH(Data[[#This Row],[Ngày giao]])&lt;4,"Qtr1", IF(MONTH(Data[[#This Row],[Ngày giao]])&lt;7,"Qtr2",IF(MONTH(Data[[#This Row],[Ngày giao]])&lt;10,"Qtr3","Qtr4")))</f>
        <v>Qtr1</v>
      </c>
      <c r="O533" s="32" t="str">
        <f>TEXT(Data[[#This Row],[Ngày giao]],"MMM")</f>
        <v>Jan</v>
      </c>
    </row>
    <row r="534" spans="1:15" ht="13" x14ac:dyDescent="0.3">
      <c r="A534" s="1">
        <v>4517278122</v>
      </c>
      <c r="B534" s="1">
        <v>2758193</v>
      </c>
      <c r="C534" s="32" t="s">
        <v>50</v>
      </c>
      <c r="D534" s="3">
        <v>99</v>
      </c>
      <c r="E534" s="3">
        <v>1339</v>
      </c>
      <c r="F534" s="3">
        <f>Data[[#This Row],[Unit Price]]*Data[[#This Row],[Ordered Qty]]</f>
        <v>132561</v>
      </c>
      <c r="G534" s="5">
        <v>44581</v>
      </c>
      <c r="H534" s="4">
        <v>44581</v>
      </c>
      <c r="I534" s="6">
        <f t="shared" si="9"/>
        <v>0</v>
      </c>
      <c r="J534" s="32" t="str">
        <f>IF(Data[[#This Row],[Chênh lệch ngày]]&lt;-2,"ADVANCE", IF(Data[[#This Row],[Chênh lệch ngày]]&lt;4, "ON TIME", IF(Data[[#This Row],[REASON OF LATE]]="SUPPLIER","LATE BY SUPPLIER", "LATE")))</f>
        <v>ON TIME</v>
      </c>
      <c r="K534" s="2"/>
      <c r="L534" s="32"/>
      <c r="M534" s="32" t="str">
        <f>TEXT(Data[[#This Row],[Ngày giao]],"yyyy")</f>
        <v>2022</v>
      </c>
      <c r="N534" s="32" t="str">
        <f>IF(MONTH(Data[[#This Row],[Ngày giao]])&lt;4,"Qtr1", IF(MONTH(Data[[#This Row],[Ngày giao]])&lt;7,"Qtr2",IF(MONTH(Data[[#This Row],[Ngày giao]])&lt;10,"Qtr3","Qtr4")))</f>
        <v>Qtr1</v>
      </c>
      <c r="O534" s="32" t="str">
        <f>TEXT(Data[[#This Row],[Ngày giao]],"MMM")</f>
        <v>Jan</v>
      </c>
    </row>
    <row r="535" spans="1:15" ht="13" x14ac:dyDescent="0.3">
      <c r="A535" s="1">
        <v>4517414697</v>
      </c>
      <c r="B535" s="1">
        <v>2467687</v>
      </c>
      <c r="C535" s="32" t="s">
        <v>50</v>
      </c>
      <c r="D535" s="3">
        <v>65</v>
      </c>
      <c r="E535" s="3">
        <v>398</v>
      </c>
      <c r="F535" s="3">
        <f>Data[[#This Row],[Unit Price]]*Data[[#This Row],[Ordered Qty]]</f>
        <v>25870</v>
      </c>
      <c r="G535" s="5">
        <v>44581</v>
      </c>
      <c r="H535" s="4">
        <v>44581</v>
      </c>
      <c r="I535" s="6">
        <f t="shared" si="9"/>
        <v>0</v>
      </c>
      <c r="J535" s="32" t="str">
        <f>IF(Data[[#This Row],[Chênh lệch ngày]]&lt;-2,"ADVANCE", IF(Data[[#This Row],[Chênh lệch ngày]]&lt;4, "ON TIME", IF(Data[[#This Row],[REASON OF LATE]]="SUPPLIER","LATE BY SUPPLIER", "LATE")))</f>
        <v>ON TIME</v>
      </c>
      <c r="K535" s="2"/>
      <c r="L535" s="32"/>
      <c r="M535" s="32" t="str">
        <f>TEXT(Data[[#This Row],[Ngày giao]],"yyyy")</f>
        <v>2022</v>
      </c>
      <c r="N535" s="32" t="str">
        <f>IF(MONTH(Data[[#This Row],[Ngày giao]])&lt;4,"Qtr1", IF(MONTH(Data[[#This Row],[Ngày giao]])&lt;7,"Qtr2",IF(MONTH(Data[[#This Row],[Ngày giao]])&lt;10,"Qtr3","Qtr4")))</f>
        <v>Qtr1</v>
      </c>
      <c r="O535" s="32" t="str">
        <f>TEXT(Data[[#This Row],[Ngày giao]],"MMM")</f>
        <v>Jan</v>
      </c>
    </row>
    <row r="536" spans="1:15" ht="13" x14ac:dyDescent="0.3">
      <c r="A536" s="1">
        <v>4517438519</v>
      </c>
      <c r="B536" s="1">
        <v>2467687</v>
      </c>
      <c r="C536" s="32" t="s">
        <v>50</v>
      </c>
      <c r="D536" s="3">
        <v>425</v>
      </c>
      <c r="E536" s="3">
        <v>834</v>
      </c>
      <c r="F536" s="3">
        <f>Data[[#This Row],[Unit Price]]*Data[[#This Row],[Ordered Qty]]</f>
        <v>354450</v>
      </c>
      <c r="G536" s="5">
        <v>44581</v>
      </c>
      <c r="H536" s="4">
        <v>44581</v>
      </c>
      <c r="I536" s="6">
        <f t="shared" si="9"/>
        <v>0</v>
      </c>
      <c r="J536" s="32" t="str">
        <f>IF(Data[[#This Row],[Chênh lệch ngày]]&lt;-2,"ADVANCE", IF(Data[[#This Row],[Chênh lệch ngày]]&lt;4, "ON TIME", IF(Data[[#This Row],[REASON OF LATE]]="SUPPLIER","LATE BY SUPPLIER", "LATE")))</f>
        <v>ON TIME</v>
      </c>
      <c r="K536" s="2"/>
      <c r="L536" s="32"/>
      <c r="M536" s="32" t="str">
        <f>TEXT(Data[[#This Row],[Ngày giao]],"yyyy")</f>
        <v>2022</v>
      </c>
      <c r="N536" s="32" t="str">
        <f>IF(MONTH(Data[[#This Row],[Ngày giao]])&lt;4,"Qtr1", IF(MONTH(Data[[#This Row],[Ngày giao]])&lt;7,"Qtr2",IF(MONTH(Data[[#This Row],[Ngày giao]])&lt;10,"Qtr3","Qtr4")))</f>
        <v>Qtr1</v>
      </c>
      <c r="O536" s="32" t="str">
        <f>TEXT(Data[[#This Row],[Ngày giao]],"MMM")</f>
        <v>Jan</v>
      </c>
    </row>
    <row r="537" spans="1:15" ht="13" x14ac:dyDescent="0.3">
      <c r="A537" s="1">
        <v>4516404816</v>
      </c>
      <c r="B537" s="1">
        <v>2758193</v>
      </c>
      <c r="C537" s="32" t="s">
        <v>50</v>
      </c>
      <c r="D537" s="3">
        <v>69</v>
      </c>
      <c r="E537" s="3">
        <v>897</v>
      </c>
      <c r="F537" s="3">
        <f>Data[[#This Row],[Unit Price]]*Data[[#This Row],[Ordered Qty]]</f>
        <v>61893</v>
      </c>
      <c r="G537" s="5">
        <v>44581</v>
      </c>
      <c r="H537" s="4">
        <v>44581</v>
      </c>
      <c r="I537" s="6">
        <f t="shared" si="9"/>
        <v>0</v>
      </c>
      <c r="J537" s="32" t="str">
        <f>IF(Data[[#This Row],[Chênh lệch ngày]]&lt;-2,"ADVANCE", IF(Data[[#This Row],[Chênh lệch ngày]]&lt;4, "ON TIME", IF(Data[[#This Row],[REASON OF LATE]]="SUPPLIER","LATE BY SUPPLIER", "LATE")))</f>
        <v>ON TIME</v>
      </c>
      <c r="K537" s="2"/>
      <c r="L537" s="32"/>
      <c r="M537" s="32" t="str">
        <f>TEXT(Data[[#This Row],[Ngày giao]],"yyyy")</f>
        <v>2022</v>
      </c>
      <c r="N537" s="32" t="str">
        <f>IF(MONTH(Data[[#This Row],[Ngày giao]])&lt;4,"Qtr1", IF(MONTH(Data[[#This Row],[Ngày giao]])&lt;7,"Qtr2",IF(MONTH(Data[[#This Row],[Ngày giao]])&lt;10,"Qtr3","Qtr4")))</f>
        <v>Qtr1</v>
      </c>
      <c r="O537" s="32" t="str">
        <f>TEXT(Data[[#This Row],[Ngày giao]],"MMM")</f>
        <v>Jan</v>
      </c>
    </row>
    <row r="538" spans="1:15" ht="13" x14ac:dyDescent="0.3">
      <c r="A538" s="1">
        <v>4516407669</v>
      </c>
      <c r="B538" s="1">
        <v>2758193</v>
      </c>
      <c r="C538" s="32" t="s">
        <v>50</v>
      </c>
      <c r="D538" s="3">
        <v>21</v>
      </c>
      <c r="E538" s="3">
        <v>584</v>
      </c>
      <c r="F538" s="3">
        <f>Data[[#This Row],[Unit Price]]*Data[[#This Row],[Ordered Qty]]</f>
        <v>12264</v>
      </c>
      <c r="G538" s="5">
        <v>44581</v>
      </c>
      <c r="H538" s="4">
        <v>44581</v>
      </c>
      <c r="I538" s="6">
        <f t="shared" si="9"/>
        <v>0</v>
      </c>
      <c r="J538" s="32" t="str">
        <f>IF(Data[[#This Row],[Chênh lệch ngày]]&lt;-2,"ADVANCE", IF(Data[[#This Row],[Chênh lệch ngày]]&lt;4, "ON TIME", IF(Data[[#This Row],[REASON OF LATE]]="SUPPLIER","LATE BY SUPPLIER", "LATE")))</f>
        <v>ON TIME</v>
      </c>
      <c r="K538" s="2"/>
      <c r="L538" s="32"/>
      <c r="M538" s="32" t="str">
        <f>TEXT(Data[[#This Row],[Ngày giao]],"yyyy")</f>
        <v>2022</v>
      </c>
      <c r="N538" s="32" t="str">
        <f>IF(MONTH(Data[[#This Row],[Ngày giao]])&lt;4,"Qtr1", IF(MONTH(Data[[#This Row],[Ngày giao]])&lt;7,"Qtr2",IF(MONTH(Data[[#This Row],[Ngày giao]])&lt;10,"Qtr3","Qtr4")))</f>
        <v>Qtr1</v>
      </c>
      <c r="O538" s="32" t="str">
        <f>TEXT(Data[[#This Row],[Ngày giao]],"MMM")</f>
        <v>Jan</v>
      </c>
    </row>
    <row r="539" spans="1:15" ht="13" x14ac:dyDescent="0.3">
      <c r="A539" s="1">
        <v>4516411600</v>
      </c>
      <c r="B539" s="1">
        <v>2467687</v>
      </c>
      <c r="C539" s="32" t="s">
        <v>50</v>
      </c>
      <c r="D539" s="3">
        <v>1245</v>
      </c>
      <c r="E539" s="3">
        <v>657</v>
      </c>
      <c r="F539" s="3">
        <f>Data[[#This Row],[Unit Price]]*Data[[#This Row],[Ordered Qty]]</f>
        <v>817965</v>
      </c>
      <c r="G539" s="5">
        <v>44581</v>
      </c>
      <c r="H539" s="4">
        <v>44581</v>
      </c>
      <c r="I539" s="6">
        <f t="shared" si="9"/>
        <v>0</v>
      </c>
      <c r="J539" s="32" t="str">
        <f>IF(Data[[#This Row],[Chênh lệch ngày]]&lt;-2,"ADVANCE", IF(Data[[#This Row],[Chênh lệch ngày]]&lt;4, "ON TIME", IF(Data[[#This Row],[REASON OF LATE]]="SUPPLIER","LATE BY SUPPLIER", "LATE")))</f>
        <v>ON TIME</v>
      </c>
      <c r="K539" s="2"/>
      <c r="L539" s="32"/>
      <c r="M539" s="32" t="str">
        <f>TEXT(Data[[#This Row],[Ngày giao]],"yyyy")</f>
        <v>2022</v>
      </c>
      <c r="N539" s="32" t="str">
        <f>IF(MONTH(Data[[#This Row],[Ngày giao]])&lt;4,"Qtr1", IF(MONTH(Data[[#This Row],[Ngày giao]])&lt;7,"Qtr2",IF(MONTH(Data[[#This Row],[Ngày giao]])&lt;10,"Qtr3","Qtr4")))</f>
        <v>Qtr1</v>
      </c>
      <c r="O539" s="32" t="str">
        <f>TEXT(Data[[#This Row],[Ngày giao]],"MMM")</f>
        <v>Jan</v>
      </c>
    </row>
    <row r="540" spans="1:15" ht="13" x14ac:dyDescent="0.3">
      <c r="A540" s="1">
        <v>4517482411</v>
      </c>
      <c r="B540" s="1">
        <v>2467687</v>
      </c>
      <c r="C540" s="32" t="s">
        <v>50</v>
      </c>
      <c r="D540" s="3">
        <v>700</v>
      </c>
      <c r="E540" s="3">
        <v>1320</v>
      </c>
      <c r="F540" s="3">
        <f>Data[[#This Row],[Unit Price]]*Data[[#This Row],[Ordered Qty]]</f>
        <v>924000</v>
      </c>
      <c r="G540" s="5">
        <v>44602</v>
      </c>
      <c r="H540" s="4">
        <v>44581</v>
      </c>
      <c r="I540" s="6">
        <f t="shared" si="9"/>
        <v>21</v>
      </c>
      <c r="J540" s="32" t="str">
        <f>IF(Data[[#This Row],[Chênh lệch ngày]]&lt;-2,"ADVANCE", IF(Data[[#This Row],[Chênh lệch ngày]]&lt;4, "ON TIME", IF(Data[[#This Row],[REASON OF LATE]]="SUPPLIER","LATE BY SUPPLIER", "LATE")))</f>
        <v>LATE</v>
      </c>
      <c r="K540" s="32" t="s">
        <v>6</v>
      </c>
      <c r="L540" s="32"/>
      <c r="M540" s="32" t="str">
        <f>TEXT(Data[[#This Row],[Ngày giao]],"yyyy")</f>
        <v>2022</v>
      </c>
      <c r="N540" s="32" t="str">
        <f>IF(MONTH(Data[[#This Row],[Ngày giao]])&lt;4,"Qtr1", IF(MONTH(Data[[#This Row],[Ngày giao]])&lt;7,"Qtr2",IF(MONTH(Data[[#This Row],[Ngày giao]])&lt;10,"Qtr3","Qtr4")))</f>
        <v>Qtr1</v>
      </c>
      <c r="O540" s="32" t="str">
        <f>TEXT(Data[[#This Row],[Ngày giao]],"MMM")</f>
        <v>Feb</v>
      </c>
    </row>
    <row r="541" spans="1:15" ht="13" x14ac:dyDescent="0.3">
      <c r="A541" s="1">
        <v>4517285133</v>
      </c>
      <c r="B541" s="1">
        <v>4271870</v>
      </c>
      <c r="C541" s="32" t="s">
        <v>50</v>
      </c>
      <c r="D541" s="3">
        <v>30</v>
      </c>
      <c r="E541" s="3">
        <v>1285</v>
      </c>
      <c r="F541" s="3">
        <f>Data[[#This Row],[Unit Price]]*Data[[#This Row],[Ordered Qty]]</f>
        <v>38550</v>
      </c>
      <c r="G541" s="5">
        <v>44693</v>
      </c>
      <c r="H541" s="4">
        <v>44581</v>
      </c>
      <c r="I541" s="6">
        <f t="shared" si="9"/>
        <v>112</v>
      </c>
      <c r="J541" s="32" t="str">
        <f>IF(Data[[#This Row],[Chênh lệch ngày]]&lt;-2,"ADVANCE", IF(Data[[#This Row],[Chênh lệch ngày]]&lt;4, "ON TIME", IF(Data[[#This Row],[REASON OF LATE]]="SUPPLIER","LATE BY SUPPLIER", "LATE")))</f>
        <v>LATE</v>
      </c>
      <c r="K541" s="32" t="s">
        <v>6</v>
      </c>
      <c r="L541" s="32"/>
      <c r="M541" s="32" t="str">
        <f>TEXT(Data[[#This Row],[Ngày giao]],"yyyy")</f>
        <v>2022</v>
      </c>
      <c r="N541" s="32" t="str">
        <f>IF(MONTH(Data[[#This Row],[Ngày giao]])&lt;4,"Qtr1", IF(MONTH(Data[[#This Row],[Ngày giao]])&lt;7,"Qtr2",IF(MONTH(Data[[#This Row],[Ngày giao]])&lt;10,"Qtr3","Qtr4")))</f>
        <v>Qtr2</v>
      </c>
      <c r="O541" s="32" t="str">
        <f>TEXT(Data[[#This Row],[Ngày giao]],"MMM")</f>
        <v>May</v>
      </c>
    </row>
    <row r="542" spans="1:15" ht="13" x14ac:dyDescent="0.3">
      <c r="A542" s="1">
        <v>4516658956</v>
      </c>
      <c r="B542" s="1">
        <v>2958114</v>
      </c>
      <c r="C542" s="32" t="s">
        <v>50</v>
      </c>
      <c r="D542" s="3">
        <v>258</v>
      </c>
      <c r="E542" s="3">
        <v>592</v>
      </c>
      <c r="F542" s="3">
        <f>Data[[#This Row],[Unit Price]]*Data[[#This Row],[Ordered Qty]]</f>
        <v>152736</v>
      </c>
      <c r="G542" s="5">
        <v>44581</v>
      </c>
      <c r="H542" s="4">
        <v>44581</v>
      </c>
      <c r="I542" s="6">
        <f t="shared" si="9"/>
        <v>0</v>
      </c>
      <c r="J542" s="32" t="str">
        <f>IF(Data[[#This Row],[Chênh lệch ngày]]&lt;-2,"ADVANCE", IF(Data[[#This Row],[Chênh lệch ngày]]&lt;4, "ON TIME", IF(Data[[#This Row],[REASON OF LATE]]="SUPPLIER","LATE BY SUPPLIER", "LATE")))</f>
        <v>ON TIME</v>
      </c>
      <c r="K542" s="2"/>
      <c r="L542" s="32"/>
      <c r="M542" s="32" t="str">
        <f>TEXT(Data[[#This Row],[Ngày giao]],"yyyy")</f>
        <v>2022</v>
      </c>
      <c r="N542" s="32" t="str">
        <f>IF(MONTH(Data[[#This Row],[Ngày giao]])&lt;4,"Qtr1", IF(MONTH(Data[[#This Row],[Ngày giao]])&lt;7,"Qtr2",IF(MONTH(Data[[#This Row],[Ngày giao]])&lt;10,"Qtr3","Qtr4")))</f>
        <v>Qtr1</v>
      </c>
      <c r="O542" s="32" t="str">
        <f>TEXT(Data[[#This Row],[Ngày giao]],"MMM")</f>
        <v>Jan</v>
      </c>
    </row>
    <row r="543" spans="1:15" ht="13" x14ac:dyDescent="0.3">
      <c r="A543" s="1">
        <v>4516756817</v>
      </c>
      <c r="B543" s="1">
        <v>4492201</v>
      </c>
      <c r="C543" s="32" t="s">
        <v>50</v>
      </c>
      <c r="D543" s="3">
        <v>36</v>
      </c>
      <c r="E543" s="3">
        <v>1442</v>
      </c>
      <c r="F543" s="3">
        <f>Data[[#This Row],[Unit Price]]*Data[[#This Row],[Ordered Qty]]</f>
        <v>51912</v>
      </c>
      <c r="G543" s="5">
        <v>44581</v>
      </c>
      <c r="H543" s="4">
        <v>44581</v>
      </c>
      <c r="I543" s="6">
        <f t="shared" si="9"/>
        <v>0</v>
      </c>
      <c r="J543" s="32" t="str">
        <f>IF(Data[[#This Row],[Chênh lệch ngày]]&lt;-2,"ADVANCE", IF(Data[[#This Row],[Chênh lệch ngày]]&lt;4, "ON TIME", IF(Data[[#This Row],[REASON OF LATE]]="SUPPLIER","LATE BY SUPPLIER", "LATE")))</f>
        <v>ON TIME</v>
      </c>
      <c r="K543" s="2"/>
      <c r="L543" s="32"/>
      <c r="M543" s="32" t="str">
        <f>TEXT(Data[[#This Row],[Ngày giao]],"yyyy")</f>
        <v>2022</v>
      </c>
      <c r="N543" s="32" t="str">
        <f>IF(MONTH(Data[[#This Row],[Ngày giao]])&lt;4,"Qtr1", IF(MONTH(Data[[#This Row],[Ngày giao]])&lt;7,"Qtr2",IF(MONTH(Data[[#This Row],[Ngày giao]])&lt;10,"Qtr3","Qtr4")))</f>
        <v>Qtr1</v>
      </c>
      <c r="O543" s="32" t="str">
        <f>TEXT(Data[[#This Row],[Ngày giao]],"MMM")</f>
        <v>Jan</v>
      </c>
    </row>
    <row r="544" spans="1:15" ht="13" x14ac:dyDescent="0.3">
      <c r="A544" s="1">
        <v>4517189217</v>
      </c>
      <c r="B544" s="1">
        <v>4492201</v>
      </c>
      <c r="C544" s="32" t="s">
        <v>50</v>
      </c>
      <c r="D544" s="3">
        <v>54</v>
      </c>
      <c r="E544" s="3">
        <v>1232</v>
      </c>
      <c r="F544" s="3">
        <f>Data[[#This Row],[Unit Price]]*Data[[#This Row],[Ordered Qty]]</f>
        <v>66528</v>
      </c>
      <c r="G544" s="5">
        <v>44581</v>
      </c>
      <c r="H544" s="4">
        <v>44581</v>
      </c>
      <c r="I544" s="6">
        <f t="shared" si="9"/>
        <v>0</v>
      </c>
      <c r="J544" s="32" t="str">
        <f>IF(Data[[#This Row],[Chênh lệch ngày]]&lt;-2,"ADVANCE", IF(Data[[#This Row],[Chênh lệch ngày]]&lt;4, "ON TIME", IF(Data[[#This Row],[REASON OF LATE]]="SUPPLIER","LATE BY SUPPLIER", "LATE")))</f>
        <v>ON TIME</v>
      </c>
      <c r="K544" s="2"/>
      <c r="L544" s="32"/>
      <c r="M544" s="32" t="str">
        <f>TEXT(Data[[#This Row],[Ngày giao]],"yyyy")</f>
        <v>2022</v>
      </c>
      <c r="N544" s="32" t="str">
        <f>IF(MONTH(Data[[#This Row],[Ngày giao]])&lt;4,"Qtr1", IF(MONTH(Data[[#This Row],[Ngày giao]])&lt;7,"Qtr2",IF(MONTH(Data[[#This Row],[Ngày giao]])&lt;10,"Qtr3","Qtr4")))</f>
        <v>Qtr1</v>
      </c>
      <c r="O544" s="32" t="str">
        <f>TEXT(Data[[#This Row],[Ngày giao]],"MMM")</f>
        <v>Jan</v>
      </c>
    </row>
    <row r="545" spans="1:15" ht="13" x14ac:dyDescent="0.3">
      <c r="A545" s="1">
        <v>4517231489</v>
      </c>
      <c r="B545" s="1">
        <v>4492201</v>
      </c>
      <c r="C545" s="32" t="s">
        <v>50</v>
      </c>
      <c r="D545" s="3">
        <v>54</v>
      </c>
      <c r="E545" s="3">
        <v>855</v>
      </c>
      <c r="F545" s="3">
        <f>Data[[#This Row],[Unit Price]]*Data[[#This Row],[Ordered Qty]]</f>
        <v>46170</v>
      </c>
      <c r="G545" s="5">
        <v>44581</v>
      </c>
      <c r="H545" s="4">
        <v>44581</v>
      </c>
      <c r="I545" s="6">
        <f t="shared" si="9"/>
        <v>0</v>
      </c>
      <c r="J545" s="32" t="str">
        <f>IF(Data[[#This Row],[Chênh lệch ngày]]&lt;-2,"ADVANCE", IF(Data[[#This Row],[Chênh lệch ngày]]&lt;4, "ON TIME", IF(Data[[#This Row],[REASON OF LATE]]="SUPPLIER","LATE BY SUPPLIER", "LATE")))</f>
        <v>ON TIME</v>
      </c>
      <c r="K545" s="2"/>
      <c r="L545" s="32"/>
      <c r="M545" s="32" t="str">
        <f>TEXT(Data[[#This Row],[Ngày giao]],"yyyy")</f>
        <v>2022</v>
      </c>
      <c r="N545" s="32" t="str">
        <f>IF(MONTH(Data[[#This Row],[Ngày giao]])&lt;4,"Qtr1", IF(MONTH(Data[[#This Row],[Ngày giao]])&lt;7,"Qtr2",IF(MONTH(Data[[#This Row],[Ngày giao]])&lt;10,"Qtr3","Qtr4")))</f>
        <v>Qtr1</v>
      </c>
      <c r="O545" s="32" t="str">
        <f>TEXT(Data[[#This Row],[Ngày giao]],"MMM")</f>
        <v>Jan</v>
      </c>
    </row>
    <row r="546" spans="1:15" ht="13" x14ac:dyDescent="0.3">
      <c r="A546" s="1">
        <v>4517354642</v>
      </c>
      <c r="B546" s="1">
        <v>2958114</v>
      </c>
      <c r="C546" s="32" t="s">
        <v>50</v>
      </c>
      <c r="D546" s="3">
        <v>18</v>
      </c>
      <c r="E546" s="3">
        <v>345</v>
      </c>
      <c r="F546" s="3">
        <f>Data[[#This Row],[Unit Price]]*Data[[#This Row],[Ordered Qty]]</f>
        <v>6210</v>
      </c>
      <c r="G546" s="5">
        <v>44581</v>
      </c>
      <c r="H546" s="4">
        <v>44581</v>
      </c>
      <c r="I546" s="6">
        <f t="shared" si="9"/>
        <v>0</v>
      </c>
      <c r="J546" s="32" t="str">
        <f>IF(Data[[#This Row],[Chênh lệch ngày]]&lt;-2,"ADVANCE", IF(Data[[#This Row],[Chênh lệch ngày]]&lt;4, "ON TIME", IF(Data[[#This Row],[REASON OF LATE]]="SUPPLIER","LATE BY SUPPLIER", "LATE")))</f>
        <v>ON TIME</v>
      </c>
      <c r="K546" s="2"/>
      <c r="L546" s="32"/>
      <c r="M546" s="32" t="str">
        <f>TEXT(Data[[#This Row],[Ngày giao]],"yyyy")</f>
        <v>2022</v>
      </c>
      <c r="N546" s="32" t="str">
        <f>IF(MONTH(Data[[#This Row],[Ngày giao]])&lt;4,"Qtr1", IF(MONTH(Data[[#This Row],[Ngày giao]])&lt;7,"Qtr2",IF(MONTH(Data[[#This Row],[Ngày giao]])&lt;10,"Qtr3","Qtr4")))</f>
        <v>Qtr1</v>
      </c>
      <c r="O546" s="32" t="str">
        <f>TEXT(Data[[#This Row],[Ngày giao]],"MMM")</f>
        <v>Jan</v>
      </c>
    </row>
    <row r="547" spans="1:15" ht="13" x14ac:dyDescent="0.3">
      <c r="A547" s="1">
        <v>4517098848</v>
      </c>
      <c r="B547" s="1">
        <v>2884301</v>
      </c>
      <c r="C547" s="32" t="s">
        <v>50</v>
      </c>
      <c r="D547" s="3">
        <v>60</v>
      </c>
      <c r="E547" s="3">
        <v>1119</v>
      </c>
      <c r="F547" s="3">
        <f>Data[[#This Row],[Unit Price]]*Data[[#This Row],[Ordered Qty]]</f>
        <v>67140</v>
      </c>
      <c r="G547" s="5">
        <v>44581</v>
      </c>
      <c r="H547" s="4">
        <v>44581</v>
      </c>
      <c r="I547" s="6">
        <f t="shared" si="9"/>
        <v>0</v>
      </c>
      <c r="J547" s="32" t="str">
        <f>IF(Data[[#This Row],[Chênh lệch ngày]]&lt;-2,"ADVANCE", IF(Data[[#This Row],[Chênh lệch ngày]]&lt;4, "ON TIME", IF(Data[[#This Row],[REASON OF LATE]]="SUPPLIER","LATE BY SUPPLIER", "LATE")))</f>
        <v>ON TIME</v>
      </c>
      <c r="K547" s="2"/>
      <c r="L547" s="32"/>
      <c r="M547" s="32" t="str">
        <f>TEXT(Data[[#This Row],[Ngày giao]],"yyyy")</f>
        <v>2022</v>
      </c>
      <c r="N547" s="32" t="str">
        <f>IF(MONTH(Data[[#This Row],[Ngày giao]])&lt;4,"Qtr1", IF(MONTH(Data[[#This Row],[Ngày giao]])&lt;7,"Qtr2",IF(MONTH(Data[[#This Row],[Ngày giao]])&lt;10,"Qtr3","Qtr4")))</f>
        <v>Qtr1</v>
      </c>
      <c r="O547" s="32" t="str">
        <f>TEXT(Data[[#This Row],[Ngày giao]],"MMM")</f>
        <v>Jan</v>
      </c>
    </row>
    <row r="548" spans="1:15" ht="13" x14ac:dyDescent="0.3">
      <c r="A548" s="1">
        <v>4517186532</v>
      </c>
      <c r="B548" s="1">
        <v>2958114</v>
      </c>
      <c r="C548" s="32" t="s">
        <v>50</v>
      </c>
      <c r="D548" s="3">
        <v>48</v>
      </c>
      <c r="E548" s="3">
        <v>1009</v>
      </c>
      <c r="F548" s="3">
        <f>Data[[#This Row],[Unit Price]]*Data[[#This Row],[Ordered Qty]]</f>
        <v>48432</v>
      </c>
      <c r="G548" s="5">
        <v>44581</v>
      </c>
      <c r="H548" s="4">
        <v>44581</v>
      </c>
      <c r="I548" s="6">
        <f t="shared" si="9"/>
        <v>0</v>
      </c>
      <c r="J548" s="32" t="str">
        <f>IF(Data[[#This Row],[Chênh lệch ngày]]&lt;-2,"ADVANCE", IF(Data[[#This Row],[Chênh lệch ngày]]&lt;4, "ON TIME", IF(Data[[#This Row],[REASON OF LATE]]="SUPPLIER","LATE BY SUPPLIER", "LATE")))</f>
        <v>ON TIME</v>
      </c>
      <c r="K548" s="2"/>
      <c r="L548" s="32"/>
      <c r="M548" s="32" t="str">
        <f>TEXT(Data[[#This Row],[Ngày giao]],"yyyy")</f>
        <v>2022</v>
      </c>
      <c r="N548" s="32" t="str">
        <f>IF(MONTH(Data[[#This Row],[Ngày giao]])&lt;4,"Qtr1", IF(MONTH(Data[[#This Row],[Ngày giao]])&lt;7,"Qtr2",IF(MONTH(Data[[#This Row],[Ngày giao]])&lt;10,"Qtr3","Qtr4")))</f>
        <v>Qtr1</v>
      </c>
      <c r="O548" s="32" t="str">
        <f>TEXT(Data[[#This Row],[Ngày giao]],"MMM")</f>
        <v>Jan</v>
      </c>
    </row>
    <row r="549" spans="1:15" ht="13" x14ac:dyDescent="0.3">
      <c r="A549" s="1">
        <v>4517287126</v>
      </c>
      <c r="B549" s="1">
        <v>2752324</v>
      </c>
      <c r="C549" s="32" t="s">
        <v>50</v>
      </c>
      <c r="D549" s="3">
        <v>36</v>
      </c>
      <c r="E549" s="3">
        <v>1044</v>
      </c>
      <c r="F549" s="3">
        <f>Data[[#This Row],[Unit Price]]*Data[[#This Row],[Ordered Qty]]</f>
        <v>37584</v>
      </c>
      <c r="G549" s="5">
        <v>44581</v>
      </c>
      <c r="H549" s="4">
        <v>44581</v>
      </c>
      <c r="I549" s="6">
        <f t="shared" si="9"/>
        <v>0</v>
      </c>
      <c r="J549" s="32" t="str">
        <f>IF(Data[[#This Row],[Chênh lệch ngày]]&lt;-2,"ADVANCE", IF(Data[[#This Row],[Chênh lệch ngày]]&lt;4, "ON TIME", IF(Data[[#This Row],[REASON OF LATE]]="SUPPLIER","LATE BY SUPPLIER", "LATE")))</f>
        <v>ON TIME</v>
      </c>
      <c r="K549" s="2"/>
      <c r="L549" s="32"/>
      <c r="M549" s="32" t="str">
        <f>TEXT(Data[[#This Row],[Ngày giao]],"yyyy")</f>
        <v>2022</v>
      </c>
      <c r="N549" s="32" t="str">
        <f>IF(MONTH(Data[[#This Row],[Ngày giao]])&lt;4,"Qtr1", IF(MONTH(Data[[#This Row],[Ngày giao]])&lt;7,"Qtr2",IF(MONTH(Data[[#This Row],[Ngày giao]])&lt;10,"Qtr3","Qtr4")))</f>
        <v>Qtr1</v>
      </c>
      <c r="O549" s="32" t="str">
        <f>TEXT(Data[[#This Row],[Ngày giao]],"MMM")</f>
        <v>Jan</v>
      </c>
    </row>
    <row r="550" spans="1:15" ht="13" x14ac:dyDescent="0.3">
      <c r="A550" s="1">
        <v>4516377669</v>
      </c>
      <c r="B550" s="1">
        <v>2958114</v>
      </c>
      <c r="C550" s="32" t="s">
        <v>50</v>
      </c>
      <c r="D550" s="3">
        <v>408</v>
      </c>
      <c r="E550" s="3">
        <v>612</v>
      </c>
      <c r="F550" s="3">
        <f>Data[[#This Row],[Unit Price]]*Data[[#This Row],[Ordered Qty]]</f>
        <v>249696</v>
      </c>
      <c r="G550" s="5">
        <v>44581</v>
      </c>
      <c r="H550" s="4">
        <v>44581</v>
      </c>
      <c r="I550" s="6">
        <f t="shared" si="9"/>
        <v>0</v>
      </c>
      <c r="J550" s="32" t="str">
        <f>IF(Data[[#This Row],[Chênh lệch ngày]]&lt;-2,"ADVANCE", IF(Data[[#This Row],[Chênh lệch ngày]]&lt;4, "ON TIME", IF(Data[[#This Row],[REASON OF LATE]]="SUPPLIER","LATE BY SUPPLIER", "LATE")))</f>
        <v>ON TIME</v>
      </c>
      <c r="K550" s="2"/>
      <c r="L550" s="32"/>
      <c r="M550" s="32" t="str">
        <f>TEXT(Data[[#This Row],[Ngày giao]],"yyyy")</f>
        <v>2022</v>
      </c>
      <c r="N550" s="32" t="str">
        <f>IF(MONTH(Data[[#This Row],[Ngày giao]])&lt;4,"Qtr1", IF(MONTH(Data[[#This Row],[Ngày giao]])&lt;7,"Qtr2",IF(MONTH(Data[[#This Row],[Ngày giao]])&lt;10,"Qtr3","Qtr4")))</f>
        <v>Qtr1</v>
      </c>
      <c r="O550" s="32" t="str">
        <f>TEXT(Data[[#This Row],[Ngày giao]],"MMM")</f>
        <v>Jan</v>
      </c>
    </row>
    <row r="551" spans="1:15" ht="13" x14ac:dyDescent="0.3">
      <c r="A551" s="1">
        <v>4516387950</v>
      </c>
      <c r="B551" s="1">
        <v>1620152</v>
      </c>
      <c r="C551" s="32" t="s">
        <v>50</v>
      </c>
      <c r="D551" s="3">
        <v>1440</v>
      </c>
      <c r="E551" s="3">
        <v>648</v>
      </c>
      <c r="F551" s="3">
        <f>Data[[#This Row],[Unit Price]]*Data[[#This Row],[Ordered Qty]]</f>
        <v>933120</v>
      </c>
      <c r="G551" s="5">
        <v>44581</v>
      </c>
      <c r="H551" s="4">
        <v>44581</v>
      </c>
      <c r="I551" s="6">
        <f t="shared" si="9"/>
        <v>0</v>
      </c>
      <c r="J551" s="32" t="str">
        <f>IF(Data[[#This Row],[Chênh lệch ngày]]&lt;-2,"ADVANCE", IF(Data[[#This Row],[Chênh lệch ngày]]&lt;4, "ON TIME", IF(Data[[#This Row],[REASON OF LATE]]="SUPPLIER","LATE BY SUPPLIER", "LATE")))</f>
        <v>ON TIME</v>
      </c>
      <c r="K551" s="2"/>
      <c r="L551" s="32"/>
      <c r="M551" s="32" t="str">
        <f>TEXT(Data[[#This Row],[Ngày giao]],"yyyy")</f>
        <v>2022</v>
      </c>
      <c r="N551" s="32" t="str">
        <f>IF(MONTH(Data[[#This Row],[Ngày giao]])&lt;4,"Qtr1", IF(MONTH(Data[[#This Row],[Ngày giao]])&lt;7,"Qtr2",IF(MONTH(Data[[#This Row],[Ngày giao]])&lt;10,"Qtr3","Qtr4")))</f>
        <v>Qtr1</v>
      </c>
      <c r="O551" s="32" t="str">
        <f>TEXT(Data[[#This Row],[Ngày giao]],"MMM")</f>
        <v>Jan</v>
      </c>
    </row>
    <row r="552" spans="1:15" ht="14.5" x14ac:dyDescent="0.35">
      <c r="A552" s="7">
        <v>4516759585</v>
      </c>
      <c r="B552" s="7">
        <v>2765851</v>
      </c>
      <c r="C552" s="32" t="s">
        <v>50</v>
      </c>
      <c r="D552" s="9">
        <v>32</v>
      </c>
      <c r="E552" s="3">
        <v>328</v>
      </c>
      <c r="F552" s="3">
        <f>Data[[#This Row],[Unit Price]]*Data[[#This Row],[Ordered Qty]]</f>
        <v>10496</v>
      </c>
      <c r="G552" s="5">
        <v>44581</v>
      </c>
      <c r="H552" s="4">
        <v>44581</v>
      </c>
      <c r="I552" s="10">
        <v>0</v>
      </c>
      <c r="J552" s="32" t="str">
        <f>IF(Data[[#This Row],[Chênh lệch ngày]]&lt;-2,"ADVANCE", IF(Data[[#This Row],[Chênh lệch ngày]]&lt;4, "ON TIME", IF(Data[[#This Row],[REASON OF LATE]]="SUPPLIER","LATE BY SUPPLIER", "LATE")))</f>
        <v>ON TIME</v>
      </c>
      <c r="K552" s="12"/>
      <c r="L552" s="16"/>
      <c r="M552" s="32" t="str">
        <f>TEXT(Data[[#This Row],[Ngày giao]],"yyyy")</f>
        <v>2022</v>
      </c>
      <c r="N552" s="32" t="str">
        <f>IF(MONTH(Data[[#This Row],[Ngày giao]])&lt;4,"Qtr1", IF(MONTH(Data[[#This Row],[Ngày giao]])&lt;7,"Qtr2",IF(MONTH(Data[[#This Row],[Ngày giao]])&lt;10,"Qtr3","Qtr4")))</f>
        <v>Qtr1</v>
      </c>
      <c r="O552" s="32" t="str">
        <f>TEXT(Data[[#This Row],[Ngày giao]],"MMM")</f>
        <v>Jan</v>
      </c>
    </row>
    <row r="553" spans="1:15" ht="14.5" x14ac:dyDescent="0.35">
      <c r="A553" s="7">
        <v>4516670787</v>
      </c>
      <c r="B553" s="7">
        <v>4333116</v>
      </c>
      <c r="C553" s="32" t="s">
        <v>50</v>
      </c>
      <c r="D553" s="9">
        <v>1239</v>
      </c>
      <c r="E553" s="3">
        <v>1166</v>
      </c>
      <c r="F553" s="3">
        <f>Data[[#This Row],[Unit Price]]*Data[[#This Row],[Ordered Qty]]</f>
        <v>1444674</v>
      </c>
      <c r="G553" s="5">
        <v>44578</v>
      </c>
      <c r="H553" s="4">
        <v>44581</v>
      </c>
      <c r="I553" s="10">
        <v>-3</v>
      </c>
      <c r="J553" s="32" t="str">
        <f>IF(Data[[#This Row],[Chênh lệch ngày]]&lt;-2,"ADVANCE", IF(Data[[#This Row],[Chênh lệch ngày]]&lt;4, "ON TIME", IF(Data[[#This Row],[REASON OF LATE]]="SUPPLIER","LATE BY SUPPLIER", "LATE")))</f>
        <v>ADVANCE</v>
      </c>
      <c r="K553" s="12"/>
      <c r="L553" s="16"/>
      <c r="M553" s="32" t="str">
        <f>TEXT(Data[[#This Row],[Ngày giao]],"yyyy")</f>
        <v>2022</v>
      </c>
      <c r="N553" s="32" t="str">
        <f>IF(MONTH(Data[[#This Row],[Ngày giao]])&lt;4,"Qtr1", IF(MONTH(Data[[#This Row],[Ngày giao]])&lt;7,"Qtr2",IF(MONTH(Data[[#This Row],[Ngày giao]])&lt;10,"Qtr3","Qtr4")))</f>
        <v>Qtr1</v>
      </c>
      <c r="O553" s="32" t="str">
        <f>TEXT(Data[[#This Row],[Ngày giao]],"MMM")</f>
        <v>Jan</v>
      </c>
    </row>
    <row r="554" spans="1:15" ht="14.5" x14ac:dyDescent="0.35">
      <c r="A554" s="7">
        <v>4517101225</v>
      </c>
      <c r="B554" s="7">
        <v>2765851</v>
      </c>
      <c r="C554" s="32" t="s">
        <v>50</v>
      </c>
      <c r="D554" s="9">
        <v>48</v>
      </c>
      <c r="E554" s="3">
        <v>445</v>
      </c>
      <c r="F554" s="3">
        <f>Data[[#This Row],[Unit Price]]*Data[[#This Row],[Ordered Qty]]</f>
        <v>21360</v>
      </c>
      <c r="G554" s="5">
        <v>44581</v>
      </c>
      <c r="H554" s="4">
        <v>44581</v>
      </c>
      <c r="I554" s="10">
        <v>0</v>
      </c>
      <c r="J554" s="32" t="str">
        <f>IF(Data[[#This Row],[Chênh lệch ngày]]&lt;-2,"ADVANCE", IF(Data[[#This Row],[Chênh lệch ngày]]&lt;4, "ON TIME", IF(Data[[#This Row],[REASON OF LATE]]="SUPPLIER","LATE BY SUPPLIER", "LATE")))</f>
        <v>ON TIME</v>
      </c>
      <c r="K554" s="12"/>
      <c r="L554" s="16"/>
      <c r="M554" s="32" t="str">
        <f>TEXT(Data[[#This Row],[Ngày giao]],"yyyy")</f>
        <v>2022</v>
      </c>
      <c r="N554" s="32" t="str">
        <f>IF(MONTH(Data[[#This Row],[Ngày giao]])&lt;4,"Qtr1", IF(MONTH(Data[[#This Row],[Ngày giao]])&lt;7,"Qtr2",IF(MONTH(Data[[#This Row],[Ngày giao]])&lt;10,"Qtr3","Qtr4")))</f>
        <v>Qtr1</v>
      </c>
      <c r="O554" s="32" t="str">
        <f>TEXT(Data[[#This Row],[Ngày giao]],"MMM")</f>
        <v>Jan</v>
      </c>
    </row>
    <row r="555" spans="1:15" ht="14.5" x14ac:dyDescent="0.35">
      <c r="A555" s="7">
        <v>4516350417</v>
      </c>
      <c r="B555" s="7">
        <v>2779823</v>
      </c>
      <c r="C555" s="32" t="s">
        <v>50</v>
      </c>
      <c r="D555" s="9">
        <v>2070</v>
      </c>
      <c r="E555" s="3">
        <v>1404</v>
      </c>
      <c r="F555" s="3">
        <f>Data[[#This Row],[Unit Price]]*Data[[#This Row],[Ordered Qty]]</f>
        <v>2906280</v>
      </c>
      <c r="G555" s="5">
        <v>44578</v>
      </c>
      <c r="H555" s="4">
        <v>44581</v>
      </c>
      <c r="I555" s="10">
        <v>-3</v>
      </c>
      <c r="J555" s="32" t="str">
        <f>IF(Data[[#This Row],[Chênh lệch ngày]]&lt;-2,"ADVANCE", IF(Data[[#This Row],[Chênh lệch ngày]]&lt;4, "ON TIME", IF(Data[[#This Row],[REASON OF LATE]]="SUPPLIER","LATE BY SUPPLIER", "LATE")))</f>
        <v>ADVANCE</v>
      </c>
      <c r="K555" s="12"/>
      <c r="L555" s="16"/>
      <c r="M555" s="32" t="str">
        <f>TEXT(Data[[#This Row],[Ngày giao]],"yyyy")</f>
        <v>2022</v>
      </c>
      <c r="N555" s="32" t="str">
        <f>IF(MONTH(Data[[#This Row],[Ngày giao]])&lt;4,"Qtr1", IF(MONTH(Data[[#This Row],[Ngày giao]])&lt;7,"Qtr2",IF(MONTH(Data[[#This Row],[Ngày giao]])&lt;10,"Qtr3","Qtr4")))</f>
        <v>Qtr1</v>
      </c>
      <c r="O555" s="32" t="str">
        <f>TEXT(Data[[#This Row],[Ngày giao]],"MMM")</f>
        <v>Jan</v>
      </c>
    </row>
    <row r="556" spans="1:15" ht="14.5" x14ac:dyDescent="0.35">
      <c r="A556" s="7">
        <v>4516670788</v>
      </c>
      <c r="B556" s="7">
        <v>4333114</v>
      </c>
      <c r="C556" s="32" t="s">
        <v>50</v>
      </c>
      <c r="D556" s="9">
        <v>21</v>
      </c>
      <c r="E556" s="3">
        <v>1245</v>
      </c>
      <c r="F556" s="3">
        <f>Data[[#This Row],[Unit Price]]*Data[[#This Row],[Ordered Qty]]</f>
        <v>26145</v>
      </c>
      <c r="G556" s="5">
        <v>44578</v>
      </c>
      <c r="H556" s="4">
        <v>44581</v>
      </c>
      <c r="I556" s="10">
        <v>-3</v>
      </c>
      <c r="J556" s="32" t="str">
        <f>IF(Data[[#This Row],[Chênh lệch ngày]]&lt;-2,"ADVANCE", IF(Data[[#This Row],[Chênh lệch ngày]]&lt;4, "ON TIME", IF(Data[[#This Row],[REASON OF LATE]]="SUPPLIER","LATE BY SUPPLIER", "LATE")))</f>
        <v>ADVANCE</v>
      </c>
      <c r="K556" s="12"/>
      <c r="L556" s="16"/>
      <c r="M556" s="32" t="str">
        <f>TEXT(Data[[#This Row],[Ngày giao]],"yyyy")</f>
        <v>2022</v>
      </c>
      <c r="N556" s="32" t="str">
        <f>IF(MONTH(Data[[#This Row],[Ngày giao]])&lt;4,"Qtr1", IF(MONTH(Data[[#This Row],[Ngày giao]])&lt;7,"Qtr2",IF(MONTH(Data[[#This Row],[Ngày giao]])&lt;10,"Qtr3","Qtr4")))</f>
        <v>Qtr1</v>
      </c>
      <c r="O556" s="32" t="str">
        <f>TEXT(Data[[#This Row],[Ngày giao]],"MMM")</f>
        <v>Jan</v>
      </c>
    </row>
    <row r="557" spans="1:15" ht="14.5" x14ac:dyDescent="0.35">
      <c r="A557" s="7">
        <v>4516951289</v>
      </c>
      <c r="B557" s="7">
        <v>4333116</v>
      </c>
      <c r="C557" s="32" t="s">
        <v>50</v>
      </c>
      <c r="D557" s="9">
        <v>105</v>
      </c>
      <c r="E557" s="3">
        <v>340</v>
      </c>
      <c r="F557" s="3">
        <f>Data[[#This Row],[Unit Price]]*Data[[#This Row],[Ordered Qty]]</f>
        <v>35700</v>
      </c>
      <c r="G557" s="5">
        <v>44581</v>
      </c>
      <c r="H557" s="4">
        <v>44581</v>
      </c>
      <c r="I557" s="10">
        <v>0</v>
      </c>
      <c r="J557" s="32" t="str">
        <f>IF(Data[[#This Row],[Chênh lệch ngày]]&lt;-2,"ADVANCE", IF(Data[[#This Row],[Chênh lệch ngày]]&lt;4, "ON TIME", IF(Data[[#This Row],[REASON OF LATE]]="SUPPLIER","LATE BY SUPPLIER", "LATE")))</f>
        <v>ON TIME</v>
      </c>
      <c r="K557" s="12"/>
      <c r="L557" s="16"/>
      <c r="M557" s="32" t="str">
        <f>TEXT(Data[[#This Row],[Ngày giao]],"yyyy")</f>
        <v>2022</v>
      </c>
      <c r="N557" s="32" t="str">
        <f>IF(MONTH(Data[[#This Row],[Ngày giao]])&lt;4,"Qtr1", IF(MONTH(Data[[#This Row],[Ngày giao]])&lt;7,"Qtr2",IF(MONTH(Data[[#This Row],[Ngày giao]])&lt;10,"Qtr3","Qtr4")))</f>
        <v>Qtr1</v>
      </c>
      <c r="O557" s="32" t="str">
        <f>TEXT(Data[[#This Row],[Ngày giao]],"MMM")</f>
        <v>Jan</v>
      </c>
    </row>
    <row r="558" spans="1:15" ht="14.5" x14ac:dyDescent="0.35">
      <c r="A558" s="7">
        <v>4516564006</v>
      </c>
      <c r="B558" s="7">
        <v>4333116</v>
      </c>
      <c r="C558" s="32" t="s">
        <v>50</v>
      </c>
      <c r="D558" s="9">
        <v>630</v>
      </c>
      <c r="E558" s="3">
        <v>1059</v>
      </c>
      <c r="F558" s="3">
        <f>Data[[#This Row],[Unit Price]]*Data[[#This Row],[Ordered Qty]]</f>
        <v>667170</v>
      </c>
      <c r="G558" s="5">
        <v>44581</v>
      </c>
      <c r="H558" s="4">
        <v>44581</v>
      </c>
      <c r="I558" s="10">
        <v>0</v>
      </c>
      <c r="J558" s="32" t="str">
        <f>IF(Data[[#This Row],[Chênh lệch ngày]]&lt;-2,"ADVANCE", IF(Data[[#This Row],[Chênh lệch ngày]]&lt;4, "ON TIME", IF(Data[[#This Row],[REASON OF LATE]]="SUPPLIER","LATE BY SUPPLIER", "LATE")))</f>
        <v>ON TIME</v>
      </c>
      <c r="K558" s="12"/>
      <c r="L558" s="16"/>
      <c r="M558" s="32" t="str">
        <f>TEXT(Data[[#This Row],[Ngày giao]],"yyyy")</f>
        <v>2022</v>
      </c>
      <c r="N558" s="32" t="str">
        <f>IF(MONTH(Data[[#This Row],[Ngày giao]])&lt;4,"Qtr1", IF(MONTH(Data[[#This Row],[Ngày giao]])&lt;7,"Qtr2",IF(MONTH(Data[[#This Row],[Ngày giao]])&lt;10,"Qtr3","Qtr4")))</f>
        <v>Qtr1</v>
      </c>
      <c r="O558" s="32" t="str">
        <f>TEXT(Data[[#This Row],[Ngày giao]],"MMM")</f>
        <v>Jan</v>
      </c>
    </row>
    <row r="559" spans="1:15" ht="14.5" x14ac:dyDescent="0.35">
      <c r="A559" s="7">
        <v>4517448905</v>
      </c>
      <c r="B559" s="7">
        <v>4455281</v>
      </c>
      <c r="C559" s="32" t="s">
        <v>50</v>
      </c>
      <c r="D559" s="9">
        <v>3330</v>
      </c>
      <c r="E559" s="3">
        <v>983</v>
      </c>
      <c r="F559" s="3">
        <f>Data[[#This Row],[Unit Price]]*Data[[#This Row],[Ordered Qty]]</f>
        <v>3273390</v>
      </c>
      <c r="G559" s="14">
        <v>44581</v>
      </c>
      <c r="H559" s="15">
        <v>44581</v>
      </c>
      <c r="I559" s="10">
        <v>0</v>
      </c>
      <c r="J559" s="32" t="str">
        <f>IF(Data[[#This Row],[Chênh lệch ngày]]&lt;-2,"ADVANCE", IF(Data[[#This Row],[Chênh lệch ngày]]&lt;4, "ON TIME", IF(Data[[#This Row],[REASON OF LATE]]="SUPPLIER","LATE BY SUPPLIER", "LATE")))</f>
        <v>ON TIME</v>
      </c>
      <c r="K559" s="12"/>
      <c r="L559" s="16"/>
      <c r="M559" s="32" t="str">
        <f>TEXT(Data[[#This Row],[Ngày giao]],"yyyy")</f>
        <v>2022</v>
      </c>
      <c r="N559" s="32" t="str">
        <f>IF(MONTH(Data[[#This Row],[Ngày giao]])&lt;4,"Qtr1", IF(MONTH(Data[[#This Row],[Ngày giao]])&lt;7,"Qtr2",IF(MONTH(Data[[#This Row],[Ngày giao]])&lt;10,"Qtr3","Qtr4")))</f>
        <v>Qtr1</v>
      </c>
      <c r="O559" s="32" t="str">
        <f>TEXT(Data[[#This Row],[Ngày giao]],"MMM")</f>
        <v>Jan</v>
      </c>
    </row>
    <row r="560" spans="1:15" ht="14.5" x14ac:dyDescent="0.35">
      <c r="A560" s="7">
        <v>4517177434</v>
      </c>
      <c r="B560" s="7">
        <v>2778106</v>
      </c>
      <c r="C560" s="32" t="s">
        <v>50</v>
      </c>
      <c r="D560" s="9">
        <v>60</v>
      </c>
      <c r="E560" s="3">
        <v>405</v>
      </c>
      <c r="F560" s="3">
        <f>Data[[#This Row],[Unit Price]]*Data[[#This Row],[Ordered Qty]]</f>
        <v>24300</v>
      </c>
      <c r="G560" s="5">
        <v>44581</v>
      </c>
      <c r="H560" s="4">
        <v>44581</v>
      </c>
      <c r="I560" s="10">
        <v>0</v>
      </c>
      <c r="J560" s="32" t="str">
        <f>IF(Data[[#This Row],[Chênh lệch ngày]]&lt;-2,"ADVANCE", IF(Data[[#This Row],[Chênh lệch ngày]]&lt;4, "ON TIME", IF(Data[[#This Row],[REASON OF LATE]]="SUPPLIER","LATE BY SUPPLIER", "LATE")))</f>
        <v>ON TIME</v>
      </c>
      <c r="K560" s="12"/>
      <c r="L560" s="16"/>
      <c r="M560" s="32" t="str">
        <f>TEXT(Data[[#This Row],[Ngày giao]],"yyyy")</f>
        <v>2022</v>
      </c>
      <c r="N560" s="32" t="str">
        <f>IF(MONTH(Data[[#This Row],[Ngày giao]])&lt;4,"Qtr1", IF(MONTH(Data[[#This Row],[Ngày giao]])&lt;7,"Qtr2",IF(MONTH(Data[[#This Row],[Ngày giao]])&lt;10,"Qtr3","Qtr4")))</f>
        <v>Qtr1</v>
      </c>
      <c r="O560" s="32" t="str">
        <f>TEXT(Data[[#This Row],[Ngày giao]],"MMM")</f>
        <v>Jan</v>
      </c>
    </row>
    <row r="561" spans="1:15" ht="14.5" x14ac:dyDescent="0.35">
      <c r="A561" s="7">
        <v>4516876169</v>
      </c>
      <c r="B561" s="7">
        <v>4455906</v>
      </c>
      <c r="C561" s="32" t="s">
        <v>50</v>
      </c>
      <c r="D561" s="9">
        <v>216</v>
      </c>
      <c r="E561" s="3">
        <v>1173</v>
      </c>
      <c r="F561" s="3">
        <f>Data[[#This Row],[Unit Price]]*Data[[#This Row],[Ordered Qty]]</f>
        <v>253368</v>
      </c>
      <c r="G561" s="5">
        <v>44581</v>
      </c>
      <c r="H561" s="4">
        <v>44581</v>
      </c>
      <c r="I561" s="10">
        <v>0</v>
      </c>
      <c r="J561" s="32" t="str">
        <f>IF(Data[[#This Row],[Chênh lệch ngày]]&lt;-2,"ADVANCE", IF(Data[[#This Row],[Chênh lệch ngày]]&lt;4, "ON TIME", IF(Data[[#This Row],[REASON OF LATE]]="SUPPLIER","LATE BY SUPPLIER", "LATE")))</f>
        <v>ON TIME</v>
      </c>
      <c r="K561" s="12"/>
      <c r="L561" s="16"/>
      <c r="M561" s="32" t="str">
        <f>TEXT(Data[[#This Row],[Ngày giao]],"yyyy")</f>
        <v>2022</v>
      </c>
      <c r="N561" s="32" t="str">
        <f>IF(MONTH(Data[[#This Row],[Ngày giao]])&lt;4,"Qtr1", IF(MONTH(Data[[#This Row],[Ngày giao]])&lt;7,"Qtr2",IF(MONTH(Data[[#This Row],[Ngày giao]])&lt;10,"Qtr3","Qtr4")))</f>
        <v>Qtr1</v>
      </c>
      <c r="O561" s="32" t="str">
        <f>TEXT(Data[[#This Row],[Ngày giao]],"MMM")</f>
        <v>Jan</v>
      </c>
    </row>
    <row r="562" spans="1:15" ht="14.5" x14ac:dyDescent="0.35">
      <c r="A562" s="7">
        <v>4517186521</v>
      </c>
      <c r="B562" s="7">
        <v>4455281</v>
      </c>
      <c r="C562" s="32" t="s">
        <v>50</v>
      </c>
      <c r="D562" s="9">
        <v>360</v>
      </c>
      <c r="E562" s="3">
        <v>1392</v>
      </c>
      <c r="F562" s="3">
        <f>Data[[#This Row],[Unit Price]]*Data[[#This Row],[Ordered Qty]]</f>
        <v>501120</v>
      </c>
      <c r="G562" s="14">
        <v>44581</v>
      </c>
      <c r="H562" s="15">
        <v>44581</v>
      </c>
      <c r="I562" s="10">
        <v>0</v>
      </c>
      <c r="J562" s="32" t="str">
        <f>IF(Data[[#This Row],[Chênh lệch ngày]]&lt;-2,"ADVANCE", IF(Data[[#This Row],[Chênh lệch ngày]]&lt;4, "ON TIME", IF(Data[[#This Row],[REASON OF LATE]]="SUPPLIER","LATE BY SUPPLIER", "LATE")))</f>
        <v>ON TIME</v>
      </c>
      <c r="K562" s="12"/>
      <c r="L562" s="16"/>
      <c r="M562" s="32" t="str">
        <f>TEXT(Data[[#This Row],[Ngày giao]],"yyyy")</f>
        <v>2022</v>
      </c>
      <c r="N562" s="32" t="str">
        <f>IF(MONTH(Data[[#This Row],[Ngày giao]])&lt;4,"Qtr1", IF(MONTH(Data[[#This Row],[Ngày giao]])&lt;7,"Qtr2",IF(MONTH(Data[[#This Row],[Ngày giao]])&lt;10,"Qtr3","Qtr4")))</f>
        <v>Qtr1</v>
      </c>
      <c r="O562" s="32" t="str">
        <f>TEXT(Data[[#This Row],[Ngày giao]],"MMM")</f>
        <v>Jan</v>
      </c>
    </row>
    <row r="563" spans="1:15" ht="14.5" x14ac:dyDescent="0.35">
      <c r="A563" s="7">
        <v>4517175175</v>
      </c>
      <c r="B563" s="7">
        <v>2487053</v>
      </c>
      <c r="C563" s="32" t="s">
        <v>50</v>
      </c>
      <c r="D563" s="9">
        <v>600</v>
      </c>
      <c r="E563" s="3">
        <v>957</v>
      </c>
      <c r="F563" s="3">
        <f>Data[[#This Row],[Unit Price]]*Data[[#This Row],[Ordered Qty]]</f>
        <v>574200</v>
      </c>
      <c r="G563" s="5">
        <v>44581</v>
      </c>
      <c r="H563" s="4">
        <v>44581</v>
      </c>
      <c r="I563" s="10">
        <v>0</v>
      </c>
      <c r="J563" s="32" t="str">
        <f>IF(Data[[#This Row],[Chênh lệch ngày]]&lt;-2,"ADVANCE", IF(Data[[#This Row],[Chênh lệch ngày]]&lt;4, "ON TIME", IF(Data[[#This Row],[REASON OF LATE]]="SUPPLIER","LATE BY SUPPLIER", "LATE")))</f>
        <v>ON TIME</v>
      </c>
      <c r="K563" s="12"/>
      <c r="L563" s="16"/>
      <c r="M563" s="32" t="str">
        <f>TEXT(Data[[#This Row],[Ngày giao]],"yyyy")</f>
        <v>2022</v>
      </c>
      <c r="N563" s="32" t="str">
        <f>IF(MONTH(Data[[#This Row],[Ngày giao]])&lt;4,"Qtr1", IF(MONTH(Data[[#This Row],[Ngày giao]])&lt;7,"Qtr2",IF(MONTH(Data[[#This Row],[Ngày giao]])&lt;10,"Qtr3","Qtr4")))</f>
        <v>Qtr1</v>
      </c>
      <c r="O563" s="32" t="str">
        <f>TEXT(Data[[#This Row],[Ngày giao]],"MMM")</f>
        <v>Jan</v>
      </c>
    </row>
    <row r="564" spans="1:15" ht="14.5" x14ac:dyDescent="0.35">
      <c r="A564" s="7">
        <v>4516560927</v>
      </c>
      <c r="B564" s="7">
        <v>2487053</v>
      </c>
      <c r="C564" s="32" t="s">
        <v>50</v>
      </c>
      <c r="D564" s="9">
        <v>6780</v>
      </c>
      <c r="E564" s="3">
        <v>678</v>
      </c>
      <c r="F564" s="3">
        <f>Data[[#This Row],[Unit Price]]*Data[[#This Row],[Ordered Qty]]</f>
        <v>4596840</v>
      </c>
      <c r="G564" s="5">
        <v>44581</v>
      </c>
      <c r="H564" s="4">
        <v>44581</v>
      </c>
      <c r="I564" s="10">
        <v>0</v>
      </c>
      <c r="J564" s="32" t="str">
        <f>IF(Data[[#This Row],[Chênh lệch ngày]]&lt;-2,"ADVANCE", IF(Data[[#This Row],[Chênh lệch ngày]]&lt;4, "ON TIME", IF(Data[[#This Row],[REASON OF LATE]]="SUPPLIER","LATE BY SUPPLIER", "LATE")))</f>
        <v>ON TIME</v>
      </c>
      <c r="K564" s="12"/>
      <c r="L564" s="16"/>
      <c r="M564" s="32" t="str">
        <f>TEXT(Data[[#This Row],[Ngày giao]],"yyyy")</f>
        <v>2022</v>
      </c>
      <c r="N564" s="32" t="str">
        <f>IF(MONTH(Data[[#This Row],[Ngày giao]])&lt;4,"Qtr1", IF(MONTH(Data[[#This Row],[Ngày giao]])&lt;7,"Qtr2",IF(MONTH(Data[[#This Row],[Ngày giao]])&lt;10,"Qtr3","Qtr4")))</f>
        <v>Qtr1</v>
      </c>
      <c r="O564" s="32" t="str">
        <f>TEXT(Data[[#This Row],[Ngày giao]],"MMM")</f>
        <v>Jan</v>
      </c>
    </row>
    <row r="565" spans="1:15" ht="14.5" x14ac:dyDescent="0.35">
      <c r="A565" s="7">
        <v>4516556785</v>
      </c>
      <c r="B565" s="7">
        <v>4013297</v>
      </c>
      <c r="C565" s="32" t="s">
        <v>50</v>
      </c>
      <c r="D565" s="9">
        <v>1290</v>
      </c>
      <c r="E565" s="3">
        <v>1285</v>
      </c>
      <c r="F565" s="3">
        <f>Data[[#This Row],[Unit Price]]*Data[[#This Row],[Ordered Qty]]</f>
        <v>1657650</v>
      </c>
      <c r="G565" s="5">
        <v>44581</v>
      </c>
      <c r="H565" s="4">
        <v>44581</v>
      </c>
      <c r="I565" s="10">
        <v>0</v>
      </c>
      <c r="J565" s="32" t="str">
        <f>IF(Data[[#This Row],[Chênh lệch ngày]]&lt;-2,"ADVANCE", IF(Data[[#This Row],[Chênh lệch ngày]]&lt;4, "ON TIME", IF(Data[[#This Row],[REASON OF LATE]]="SUPPLIER","LATE BY SUPPLIER", "LATE")))</f>
        <v>ON TIME</v>
      </c>
      <c r="K565" s="12"/>
      <c r="L565" s="16"/>
      <c r="M565" s="32" t="str">
        <f>TEXT(Data[[#This Row],[Ngày giao]],"yyyy")</f>
        <v>2022</v>
      </c>
      <c r="N565" s="32" t="str">
        <f>IF(MONTH(Data[[#This Row],[Ngày giao]])&lt;4,"Qtr1", IF(MONTH(Data[[#This Row],[Ngày giao]])&lt;7,"Qtr2",IF(MONTH(Data[[#This Row],[Ngày giao]])&lt;10,"Qtr3","Qtr4")))</f>
        <v>Qtr1</v>
      </c>
      <c r="O565" s="32" t="str">
        <f>TEXT(Data[[#This Row],[Ngày giao]],"MMM")</f>
        <v>Jan</v>
      </c>
    </row>
    <row r="566" spans="1:15" ht="14.5" x14ac:dyDescent="0.35">
      <c r="A566" s="7">
        <v>4516565183</v>
      </c>
      <c r="B566" s="7">
        <v>4013293</v>
      </c>
      <c r="C566" s="32" t="s">
        <v>50</v>
      </c>
      <c r="D566" s="9">
        <v>15</v>
      </c>
      <c r="E566" s="3">
        <v>478</v>
      </c>
      <c r="F566" s="3">
        <f>Data[[#This Row],[Unit Price]]*Data[[#This Row],[Ordered Qty]]</f>
        <v>7170</v>
      </c>
      <c r="G566" s="5">
        <v>44581</v>
      </c>
      <c r="H566" s="4">
        <v>44581</v>
      </c>
      <c r="I566" s="10">
        <v>0</v>
      </c>
      <c r="J566" s="32" t="str">
        <f>IF(Data[[#This Row],[Chênh lệch ngày]]&lt;-2,"ADVANCE", IF(Data[[#This Row],[Chênh lệch ngày]]&lt;4, "ON TIME", IF(Data[[#This Row],[REASON OF LATE]]="SUPPLIER","LATE BY SUPPLIER", "LATE")))</f>
        <v>ON TIME</v>
      </c>
      <c r="K566" s="12"/>
      <c r="L566" s="16"/>
      <c r="M566" s="32" t="str">
        <f>TEXT(Data[[#This Row],[Ngày giao]],"yyyy")</f>
        <v>2022</v>
      </c>
      <c r="N566" s="32" t="str">
        <f>IF(MONTH(Data[[#This Row],[Ngày giao]])&lt;4,"Qtr1", IF(MONTH(Data[[#This Row],[Ngày giao]])&lt;7,"Qtr2",IF(MONTH(Data[[#This Row],[Ngày giao]])&lt;10,"Qtr3","Qtr4")))</f>
        <v>Qtr1</v>
      </c>
      <c r="O566" s="32" t="str">
        <f>TEXT(Data[[#This Row],[Ngày giao]],"MMM")</f>
        <v>Jan</v>
      </c>
    </row>
    <row r="567" spans="1:15" ht="14.5" x14ac:dyDescent="0.35">
      <c r="A567" s="7">
        <v>4516876153</v>
      </c>
      <c r="B567" s="7">
        <v>2778106</v>
      </c>
      <c r="C567" s="32" t="s">
        <v>50</v>
      </c>
      <c r="D567" s="9">
        <v>816</v>
      </c>
      <c r="E567" s="3">
        <v>1216</v>
      </c>
      <c r="F567" s="3">
        <f>Data[[#This Row],[Unit Price]]*Data[[#This Row],[Ordered Qty]]</f>
        <v>992256</v>
      </c>
      <c r="G567" s="5">
        <v>44581</v>
      </c>
      <c r="H567" s="4">
        <v>44581</v>
      </c>
      <c r="I567" s="10">
        <v>0</v>
      </c>
      <c r="J567" s="32" t="str">
        <f>IF(Data[[#This Row],[Chênh lệch ngày]]&lt;-2,"ADVANCE", IF(Data[[#This Row],[Chênh lệch ngày]]&lt;4, "ON TIME", IF(Data[[#This Row],[REASON OF LATE]]="SUPPLIER","LATE BY SUPPLIER", "LATE")))</f>
        <v>ON TIME</v>
      </c>
      <c r="K567" s="12"/>
      <c r="L567" s="16"/>
      <c r="M567" s="32" t="str">
        <f>TEXT(Data[[#This Row],[Ngày giao]],"yyyy")</f>
        <v>2022</v>
      </c>
      <c r="N567" s="32" t="str">
        <f>IF(MONTH(Data[[#This Row],[Ngày giao]])&lt;4,"Qtr1", IF(MONTH(Data[[#This Row],[Ngày giao]])&lt;7,"Qtr2",IF(MONTH(Data[[#This Row],[Ngày giao]])&lt;10,"Qtr3","Qtr4")))</f>
        <v>Qtr1</v>
      </c>
      <c r="O567" s="32" t="str">
        <f>TEXT(Data[[#This Row],[Ngày giao]],"MMM")</f>
        <v>Jan</v>
      </c>
    </row>
    <row r="568" spans="1:15" ht="14.5" x14ac:dyDescent="0.35">
      <c r="A568" s="7">
        <v>4516561374</v>
      </c>
      <c r="B568" s="7">
        <v>2778106</v>
      </c>
      <c r="C568" s="32" t="s">
        <v>50</v>
      </c>
      <c r="D568" s="9">
        <v>360</v>
      </c>
      <c r="E568" s="3">
        <v>929</v>
      </c>
      <c r="F568" s="3">
        <f>Data[[#This Row],[Unit Price]]*Data[[#This Row],[Ordered Qty]]</f>
        <v>334440</v>
      </c>
      <c r="G568" s="5">
        <v>44581</v>
      </c>
      <c r="H568" s="4">
        <v>44581</v>
      </c>
      <c r="I568" s="10">
        <v>0</v>
      </c>
      <c r="J568" s="32" t="str">
        <f>IF(Data[[#This Row],[Chênh lệch ngày]]&lt;-2,"ADVANCE", IF(Data[[#This Row],[Chênh lệch ngày]]&lt;4, "ON TIME", IF(Data[[#This Row],[REASON OF LATE]]="SUPPLIER","LATE BY SUPPLIER", "LATE")))</f>
        <v>ON TIME</v>
      </c>
      <c r="K568" s="12"/>
      <c r="L568" s="16"/>
      <c r="M568" s="32" t="str">
        <f>TEXT(Data[[#This Row],[Ngày giao]],"yyyy")</f>
        <v>2022</v>
      </c>
      <c r="N568" s="32" t="str">
        <f>IF(MONTH(Data[[#This Row],[Ngày giao]])&lt;4,"Qtr1", IF(MONTH(Data[[#This Row],[Ngày giao]])&lt;7,"Qtr2",IF(MONTH(Data[[#This Row],[Ngày giao]])&lt;10,"Qtr3","Qtr4")))</f>
        <v>Qtr1</v>
      </c>
      <c r="O568" s="32" t="str">
        <f>TEXT(Data[[#This Row],[Ngày giao]],"MMM")</f>
        <v>Jan</v>
      </c>
    </row>
    <row r="569" spans="1:15" ht="14.5" x14ac:dyDescent="0.35">
      <c r="A569" s="7">
        <v>4516876146</v>
      </c>
      <c r="B569" s="7">
        <v>4013297</v>
      </c>
      <c r="C569" s="32" t="s">
        <v>50</v>
      </c>
      <c r="D569" s="9">
        <v>1305</v>
      </c>
      <c r="E569" s="3">
        <v>833</v>
      </c>
      <c r="F569" s="3">
        <f>Data[[#This Row],[Unit Price]]*Data[[#This Row],[Ordered Qty]]</f>
        <v>1087065</v>
      </c>
      <c r="G569" s="5">
        <v>44581</v>
      </c>
      <c r="H569" s="4">
        <v>44581</v>
      </c>
      <c r="I569" s="10">
        <v>0</v>
      </c>
      <c r="J569" s="32" t="str">
        <f>IF(Data[[#This Row],[Chênh lệch ngày]]&lt;-2,"ADVANCE", IF(Data[[#This Row],[Chênh lệch ngày]]&lt;4, "ON TIME", IF(Data[[#This Row],[REASON OF LATE]]="SUPPLIER","LATE BY SUPPLIER", "LATE")))</f>
        <v>ON TIME</v>
      </c>
      <c r="K569" s="12"/>
      <c r="L569" s="16"/>
      <c r="M569" s="32" t="str">
        <f>TEXT(Data[[#This Row],[Ngày giao]],"yyyy")</f>
        <v>2022</v>
      </c>
      <c r="N569" s="32" t="str">
        <f>IF(MONTH(Data[[#This Row],[Ngày giao]])&lt;4,"Qtr1", IF(MONTH(Data[[#This Row],[Ngày giao]])&lt;7,"Qtr2",IF(MONTH(Data[[#This Row],[Ngày giao]])&lt;10,"Qtr3","Qtr4")))</f>
        <v>Qtr1</v>
      </c>
      <c r="O569" s="32" t="str">
        <f>TEXT(Data[[#This Row],[Ngày giao]],"MMM")</f>
        <v>Jan</v>
      </c>
    </row>
    <row r="570" spans="1:15" ht="14.5" x14ac:dyDescent="0.35">
      <c r="A570" s="7">
        <v>4516674013</v>
      </c>
      <c r="B570" s="7">
        <v>4455280</v>
      </c>
      <c r="C570" s="32" t="s">
        <v>50</v>
      </c>
      <c r="D570" s="9">
        <v>240</v>
      </c>
      <c r="E570" s="3">
        <v>1118</v>
      </c>
      <c r="F570" s="3">
        <f>Data[[#This Row],[Unit Price]]*Data[[#This Row],[Ordered Qty]]</f>
        <v>268320</v>
      </c>
      <c r="G570" s="5">
        <v>44581</v>
      </c>
      <c r="H570" s="4">
        <v>44581</v>
      </c>
      <c r="I570" s="10">
        <v>0</v>
      </c>
      <c r="J570" s="32" t="str">
        <f>IF(Data[[#This Row],[Chênh lệch ngày]]&lt;-2,"ADVANCE", IF(Data[[#This Row],[Chênh lệch ngày]]&lt;4, "ON TIME", IF(Data[[#This Row],[REASON OF LATE]]="SUPPLIER","LATE BY SUPPLIER", "LATE")))</f>
        <v>ON TIME</v>
      </c>
      <c r="K570" s="12"/>
      <c r="L570" s="16"/>
      <c r="M570" s="32" t="str">
        <f>TEXT(Data[[#This Row],[Ngày giao]],"yyyy")</f>
        <v>2022</v>
      </c>
      <c r="N570" s="32" t="str">
        <f>IF(MONTH(Data[[#This Row],[Ngày giao]])&lt;4,"Qtr1", IF(MONTH(Data[[#This Row],[Ngày giao]])&lt;7,"Qtr2",IF(MONTH(Data[[#This Row],[Ngày giao]])&lt;10,"Qtr3","Qtr4")))</f>
        <v>Qtr1</v>
      </c>
      <c r="O570" s="32" t="str">
        <f>TEXT(Data[[#This Row],[Ngày giao]],"MMM")</f>
        <v>Jan</v>
      </c>
    </row>
    <row r="571" spans="1:15" ht="14.5" x14ac:dyDescent="0.35">
      <c r="A571" s="7">
        <v>4516566523</v>
      </c>
      <c r="B571" s="7">
        <v>2487061</v>
      </c>
      <c r="C571" s="32" t="s">
        <v>50</v>
      </c>
      <c r="D571" s="9">
        <v>3420</v>
      </c>
      <c r="E571" s="3">
        <v>1051</v>
      </c>
      <c r="F571" s="3">
        <f>Data[[#This Row],[Unit Price]]*Data[[#This Row],[Ordered Qty]]</f>
        <v>3594420</v>
      </c>
      <c r="G571" s="5">
        <v>44581</v>
      </c>
      <c r="H571" s="4">
        <v>44581</v>
      </c>
      <c r="I571" s="10">
        <v>0</v>
      </c>
      <c r="J571" s="32" t="str">
        <f>IF(Data[[#This Row],[Chênh lệch ngày]]&lt;-2,"ADVANCE", IF(Data[[#This Row],[Chênh lệch ngày]]&lt;4, "ON TIME", IF(Data[[#This Row],[REASON OF LATE]]="SUPPLIER","LATE BY SUPPLIER", "LATE")))</f>
        <v>ON TIME</v>
      </c>
      <c r="K571" s="12"/>
      <c r="L571" s="16"/>
      <c r="M571" s="32" t="str">
        <f>TEXT(Data[[#This Row],[Ngày giao]],"yyyy")</f>
        <v>2022</v>
      </c>
      <c r="N571" s="32" t="str">
        <f>IF(MONTH(Data[[#This Row],[Ngày giao]])&lt;4,"Qtr1", IF(MONTH(Data[[#This Row],[Ngày giao]])&lt;7,"Qtr2",IF(MONTH(Data[[#This Row],[Ngày giao]])&lt;10,"Qtr3","Qtr4")))</f>
        <v>Qtr1</v>
      </c>
      <c r="O571" s="32" t="str">
        <f>TEXT(Data[[#This Row],[Ngày giao]],"MMM")</f>
        <v>Jan</v>
      </c>
    </row>
    <row r="572" spans="1:15" ht="13" x14ac:dyDescent="0.3">
      <c r="A572" s="1">
        <v>4516571639</v>
      </c>
      <c r="B572" s="1">
        <v>2556834</v>
      </c>
      <c r="C572" s="2" t="s">
        <v>69</v>
      </c>
      <c r="D572" s="3">
        <v>30</v>
      </c>
      <c r="E572" s="3">
        <v>1366</v>
      </c>
      <c r="F572" s="3">
        <f>Data[[#This Row],[Unit Price]]*Data[[#This Row],[Ordered Qty]]</f>
        <v>40980</v>
      </c>
      <c r="G572" s="5">
        <v>44606</v>
      </c>
      <c r="H572" s="4">
        <v>44582</v>
      </c>
      <c r="I572" s="6">
        <f>G572-H572</f>
        <v>24</v>
      </c>
      <c r="J572" s="32" t="str">
        <f>IF(Data[[#This Row],[Chênh lệch ngày]]&lt;-2,"ADVANCE", IF(Data[[#This Row],[Chênh lệch ngày]]&lt;4, "ON TIME", IF(Data[[#This Row],[REASON OF LATE]]="SUPPLIER","LATE BY SUPPLIER", "LATE")))</f>
        <v>LATE</v>
      </c>
      <c r="K572" s="32" t="s">
        <v>6</v>
      </c>
      <c r="L572" s="32"/>
      <c r="M572" s="32" t="str">
        <f>TEXT(Data[[#This Row],[Ngày giao]],"yyyy")</f>
        <v>2022</v>
      </c>
      <c r="N572" s="32" t="str">
        <f>IF(MONTH(Data[[#This Row],[Ngày giao]])&lt;4,"Qtr1", IF(MONTH(Data[[#This Row],[Ngày giao]])&lt;7,"Qtr2",IF(MONTH(Data[[#This Row],[Ngày giao]])&lt;10,"Qtr3","Qtr4")))</f>
        <v>Qtr1</v>
      </c>
      <c r="O572" s="32" t="str">
        <f>TEXT(Data[[#This Row],[Ngày giao]],"MMM")</f>
        <v>Feb</v>
      </c>
    </row>
    <row r="573" spans="1:15" ht="13" x14ac:dyDescent="0.3">
      <c r="A573" s="1">
        <v>4516619989</v>
      </c>
      <c r="B573" s="1">
        <v>4327058</v>
      </c>
      <c r="C573" s="32" t="s">
        <v>50</v>
      </c>
      <c r="D573" s="3">
        <v>400</v>
      </c>
      <c r="E573" s="3">
        <v>338</v>
      </c>
      <c r="F573" s="3">
        <f>Data[[#This Row],[Unit Price]]*Data[[#This Row],[Ordered Qty]]</f>
        <v>135200</v>
      </c>
      <c r="G573" s="5">
        <v>44637</v>
      </c>
      <c r="H573" s="4">
        <v>44582</v>
      </c>
      <c r="I573" s="6">
        <f>G573-H573</f>
        <v>55</v>
      </c>
      <c r="J573" s="32" t="str">
        <f>IF(Data[[#This Row],[Chênh lệch ngày]]&lt;-2,"ADVANCE", IF(Data[[#This Row],[Chênh lệch ngày]]&lt;4, "ON TIME", IF(Data[[#This Row],[REASON OF LATE]]="SUPPLIER","LATE BY SUPPLIER", "LATE")))</f>
        <v>LATE</v>
      </c>
      <c r="K573" s="32" t="s">
        <v>6</v>
      </c>
      <c r="L573" s="32"/>
      <c r="M573" s="32" t="str">
        <f>TEXT(Data[[#This Row],[Ngày giao]],"yyyy")</f>
        <v>2022</v>
      </c>
      <c r="N573" s="32" t="str">
        <f>IF(MONTH(Data[[#This Row],[Ngày giao]])&lt;4,"Qtr1", IF(MONTH(Data[[#This Row],[Ngày giao]])&lt;7,"Qtr2",IF(MONTH(Data[[#This Row],[Ngày giao]])&lt;10,"Qtr3","Qtr4")))</f>
        <v>Qtr1</v>
      </c>
      <c r="O573" s="32" t="str">
        <f>TEXT(Data[[#This Row],[Ngày giao]],"MMM")</f>
        <v>Mar</v>
      </c>
    </row>
    <row r="574" spans="1:15" ht="13" x14ac:dyDescent="0.3">
      <c r="A574" s="1">
        <v>4516655044</v>
      </c>
      <c r="B574" s="1">
        <v>2752324</v>
      </c>
      <c r="C574" s="32" t="s">
        <v>50</v>
      </c>
      <c r="D574" s="3">
        <v>30</v>
      </c>
      <c r="E574" s="3">
        <v>350</v>
      </c>
      <c r="F574" s="3">
        <f>Data[[#This Row],[Unit Price]]*Data[[#This Row],[Ordered Qty]]</f>
        <v>10500</v>
      </c>
      <c r="G574" s="5">
        <v>44581</v>
      </c>
      <c r="H574" s="4">
        <v>44582</v>
      </c>
      <c r="I574" s="6">
        <f>G574-H574</f>
        <v>-1</v>
      </c>
      <c r="J574" s="32" t="str">
        <f>IF(Data[[#This Row],[Chênh lệch ngày]]&lt;-2,"ADVANCE", IF(Data[[#This Row],[Chênh lệch ngày]]&lt;4, "ON TIME", IF(Data[[#This Row],[REASON OF LATE]]="SUPPLIER","LATE BY SUPPLIER", "LATE")))</f>
        <v>ON TIME</v>
      </c>
      <c r="K574" s="2"/>
      <c r="L574" s="32"/>
      <c r="M574" s="32" t="str">
        <f>TEXT(Data[[#This Row],[Ngày giao]],"yyyy")</f>
        <v>2022</v>
      </c>
      <c r="N574" s="32" t="str">
        <f>IF(MONTH(Data[[#This Row],[Ngày giao]])&lt;4,"Qtr1", IF(MONTH(Data[[#This Row],[Ngày giao]])&lt;7,"Qtr2",IF(MONTH(Data[[#This Row],[Ngày giao]])&lt;10,"Qtr3","Qtr4")))</f>
        <v>Qtr1</v>
      </c>
      <c r="O574" s="32" t="str">
        <f>TEXT(Data[[#This Row],[Ngày giao]],"MMM")</f>
        <v>Jan</v>
      </c>
    </row>
    <row r="575" spans="1:15" ht="14.5" x14ac:dyDescent="0.35">
      <c r="A575" s="7">
        <v>4517034371</v>
      </c>
      <c r="B575" s="7">
        <v>4287388</v>
      </c>
      <c r="C575" s="32" t="s">
        <v>50</v>
      </c>
      <c r="D575" s="9">
        <v>192</v>
      </c>
      <c r="E575" s="3">
        <v>820</v>
      </c>
      <c r="F575" s="3">
        <f>Data[[#This Row],[Unit Price]]*Data[[#This Row],[Ordered Qty]]</f>
        <v>157440</v>
      </c>
      <c r="G575" s="5">
        <v>44581</v>
      </c>
      <c r="H575" s="4">
        <v>44582</v>
      </c>
      <c r="I575" s="10">
        <v>-1</v>
      </c>
      <c r="J575" s="32" t="str">
        <f>IF(Data[[#This Row],[Chênh lệch ngày]]&lt;-2,"ADVANCE", IF(Data[[#This Row],[Chênh lệch ngày]]&lt;4, "ON TIME", IF(Data[[#This Row],[REASON OF LATE]]="SUPPLIER","LATE BY SUPPLIER", "LATE")))</f>
        <v>ON TIME</v>
      </c>
      <c r="K575" s="12"/>
      <c r="L575" s="16"/>
      <c r="M575" s="32" t="str">
        <f>TEXT(Data[[#This Row],[Ngày giao]],"yyyy")</f>
        <v>2022</v>
      </c>
      <c r="N575" s="32" t="str">
        <f>IF(MONTH(Data[[#This Row],[Ngày giao]])&lt;4,"Qtr1", IF(MONTH(Data[[#This Row],[Ngày giao]])&lt;7,"Qtr2",IF(MONTH(Data[[#This Row],[Ngày giao]])&lt;10,"Qtr3","Qtr4")))</f>
        <v>Qtr1</v>
      </c>
      <c r="O575" s="32" t="str">
        <f>TEXT(Data[[#This Row],[Ngày giao]],"MMM")</f>
        <v>Jan</v>
      </c>
    </row>
    <row r="576" spans="1:15" ht="14.5" x14ac:dyDescent="0.35">
      <c r="A576" s="7">
        <v>4516613376</v>
      </c>
      <c r="B576" s="7">
        <v>4455280</v>
      </c>
      <c r="C576" s="32" t="s">
        <v>50</v>
      </c>
      <c r="D576" s="9">
        <v>840</v>
      </c>
      <c r="E576" s="3">
        <v>366</v>
      </c>
      <c r="F576" s="3">
        <f>Data[[#This Row],[Unit Price]]*Data[[#This Row],[Ordered Qty]]</f>
        <v>307440</v>
      </c>
      <c r="G576" s="5">
        <v>44581</v>
      </c>
      <c r="H576" s="4">
        <v>44582</v>
      </c>
      <c r="I576" s="10">
        <v>-1</v>
      </c>
      <c r="J576" s="32" t="str">
        <f>IF(Data[[#This Row],[Chênh lệch ngày]]&lt;-2,"ADVANCE", IF(Data[[#This Row],[Chênh lệch ngày]]&lt;4, "ON TIME", IF(Data[[#This Row],[REASON OF LATE]]="SUPPLIER","LATE BY SUPPLIER", "LATE")))</f>
        <v>ON TIME</v>
      </c>
      <c r="K576" s="12"/>
      <c r="L576" s="16"/>
      <c r="M576" s="32" t="str">
        <f>TEXT(Data[[#This Row],[Ngày giao]],"yyyy")</f>
        <v>2022</v>
      </c>
      <c r="N576" s="32" t="str">
        <f>IF(MONTH(Data[[#This Row],[Ngày giao]])&lt;4,"Qtr1", IF(MONTH(Data[[#This Row],[Ngày giao]])&lt;7,"Qtr2",IF(MONTH(Data[[#This Row],[Ngày giao]])&lt;10,"Qtr3","Qtr4")))</f>
        <v>Qtr1</v>
      </c>
      <c r="O576" s="32" t="str">
        <f>TEXT(Data[[#This Row],[Ngày giao]],"MMM")</f>
        <v>Jan</v>
      </c>
    </row>
    <row r="577" spans="1:15" ht="13" x14ac:dyDescent="0.3">
      <c r="A577" s="1">
        <v>4516653329</v>
      </c>
      <c r="B577" s="1">
        <v>2899475</v>
      </c>
      <c r="C577" s="32" t="s">
        <v>50</v>
      </c>
      <c r="D577" s="3">
        <v>100</v>
      </c>
      <c r="E577" s="3">
        <v>1242</v>
      </c>
      <c r="F577" s="3">
        <f>Data[[#This Row],[Unit Price]]*Data[[#This Row],[Ordered Qty]]</f>
        <v>124200</v>
      </c>
      <c r="G577" s="5">
        <v>44578</v>
      </c>
      <c r="H577" s="4">
        <v>44585</v>
      </c>
      <c r="I577" s="6">
        <f t="shared" ref="I577:I639" si="10">G577-H577</f>
        <v>-7</v>
      </c>
      <c r="J577" s="32" t="str">
        <f>IF(Data[[#This Row],[Chênh lệch ngày]]&lt;-2,"ADVANCE", IF(Data[[#This Row],[Chênh lệch ngày]]&lt;4, "ON TIME", IF(Data[[#This Row],[REASON OF LATE]]="SUPPLIER","LATE BY SUPPLIER", "LATE")))</f>
        <v>ADVANCE</v>
      </c>
      <c r="K577" s="2"/>
      <c r="L577" s="32"/>
      <c r="M577" s="32" t="str">
        <f>TEXT(Data[[#This Row],[Ngày giao]],"yyyy")</f>
        <v>2022</v>
      </c>
      <c r="N577" s="32" t="str">
        <f>IF(MONTH(Data[[#This Row],[Ngày giao]])&lt;4,"Qtr1", IF(MONTH(Data[[#This Row],[Ngày giao]])&lt;7,"Qtr2",IF(MONTH(Data[[#This Row],[Ngày giao]])&lt;10,"Qtr3","Qtr4")))</f>
        <v>Qtr1</v>
      </c>
      <c r="O577" s="32" t="str">
        <f>TEXT(Data[[#This Row],[Ngày giao]],"MMM")</f>
        <v>Jan</v>
      </c>
    </row>
    <row r="578" spans="1:15" ht="13" x14ac:dyDescent="0.3">
      <c r="A578" s="1">
        <v>4516876102</v>
      </c>
      <c r="B578" s="1">
        <v>2903184</v>
      </c>
      <c r="C578" s="32" t="s">
        <v>50</v>
      </c>
      <c r="D578" s="3">
        <v>440</v>
      </c>
      <c r="E578" s="3">
        <v>537</v>
      </c>
      <c r="F578" s="3">
        <f>Data[[#This Row],[Unit Price]]*Data[[#This Row],[Ordered Qty]]</f>
        <v>236280</v>
      </c>
      <c r="G578" s="5">
        <v>44585</v>
      </c>
      <c r="H578" s="4">
        <v>44585</v>
      </c>
      <c r="I578" s="6">
        <f t="shared" si="10"/>
        <v>0</v>
      </c>
      <c r="J578" s="32" t="str">
        <f>IF(Data[[#This Row],[Chênh lệch ngày]]&lt;-2,"ADVANCE", IF(Data[[#This Row],[Chênh lệch ngày]]&lt;4, "ON TIME", IF(Data[[#This Row],[REASON OF LATE]]="SUPPLIER","LATE BY SUPPLIER", "LATE")))</f>
        <v>ON TIME</v>
      </c>
      <c r="K578" s="2"/>
      <c r="L578" s="32"/>
      <c r="M578" s="32" t="str">
        <f>TEXT(Data[[#This Row],[Ngày giao]],"yyyy")</f>
        <v>2022</v>
      </c>
      <c r="N578" s="32" t="str">
        <f>IF(MONTH(Data[[#This Row],[Ngày giao]])&lt;4,"Qtr1", IF(MONTH(Data[[#This Row],[Ngày giao]])&lt;7,"Qtr2",IF(MONTH(Data[[#This Row],[Ngày giao]])&lt;10,"Qtr3","Qtr4")))</f>
        <v>Qtr1</v>
      </c>
      <c r="O578" s="32" t="str">
        <f>TEXT(Data[[#This Row],[Ngày giao]],"MMM")</f>
        <v>Jan</v>
      </c>
    </row>
    <row r="579" spans="1:15" ht="13" x14ac:dyDescent="0.3">
      <c r="A579" s="1">
        <v>4516876218</v>
      </c>
      <c r="B579" s="1">
        <v>2903184</v>
      </c>
      <c r="C579" s="32" t="s">
        <v>50</v>
      </c>
      <c r="D579" s="3">
        <v>280</v>
      </c>
      <c r="E579" s="3">
        <v>607</v>
      </c>
      <c r="F579" s="3">
        <f>Data[[#This Row],[Unit Price]]*Data[[#This Row],[Ordered Qty]]</f>
        <v>169960</v>
      </c>
      <c r="G579" s="5">
        <v>44585</v>
      </c>
      <c r="H579" s="4">
        <v>44585</v>
      </c>
      <c r="I579" s="6">
        <f t="shared" si="10"/>
        <v>0</v>
      </c>
      <c r="J579" s="32" t="str">
        <f>IF(Data[[#This Row],[Chênh lệch ngày]]&lt;-2,"ADVANCE", IF(Data[[#This Row],[Chênh lệch ngày]]&lt;4, "ON TIME", IF(Data[[#This Row],[REASON OF LATE]]="SUPPLIER","LATE BY SUPPLIER", "LATE")))</f>
        <v>ON TIME</v>
      </c>
      <c r="K579" s="2"/>
      <c r="L579" s="32"/>
      <c r="M579" s="32" t="str">
        <f>TEXT(Data[[#This Row],[Ngày giao]],"yyyy")</f>
        <v>2022</v>
      </c>
      <c r="N579" s="32" t="str">
        <f>IF(MONTH(Data[[#This Row],[Ngày giao]])&lt;4,"Qtr1", IF(MONTH(Data[[#This Row],[Ngày giao]])&lt;7,"Qtr2",IF(MONTH(Data[[#This Row],[Ngày giao]])&lt;10,"Qtr3","Qtr4")))</f>
        <v>Qtr1</v>
      </c>
      <c r="O579" s="32" t="str">
        <f>TEXT(Data[[#This Row],[Ngày giao]],"MMM")</f>
        <v>Jan</v>
      </c>
    </row>
    <row r="580" spans="1:15" ht="13" x14ac:dyDescent="0.3">
      <c r="A580" s="1">
        <v>4516876072</v>
      </c>
      <c r="B580" s="1">
        <v>2903183</v>
      </c>
      <c r="C580" s="32" t="s">
        <v>50</v>
      </c>
      <c r="D580" s="3">
        <v>940</v>
      </c>
      <c r="E580" s="3">
        <v>1169</v>
      </c>
      <c r="F580" s="3">
        <f>Data[[#This Row],[Unit Price]]*Data[[#This Row],[Ordered Qty]]</f>
        <v>1098860</v>
      </c>
      <c r="G580" s="5">
        <v>44585</v>
      </c>
      <c r="H580" s="4">
        <v>44585</v>
      </c>
      <c r="I580" s="6">
        <f t="shared" si="10"/>
        <v>0</v>
      </c>
      <c r="J580" s="32" t="str">
        <f>IF(Data[[#This Row],[Chênh lệch ngày]]&lt;-2,"ADVANCE", IF(Data[[#This Row],[Chênh lệch ngày]]&lt;4, "ON TIME", IF(Data[[#This Row],[REASON OF LATE]]="SUPPLIER","LATE BY SUPPLIER", "LATE")))</f>
        <v>ON TIME</v>
      </c>
      <c r="K580" s="2"/>
      <c r="L580" s="32"/>
      <c r="M580" s="32" t="str">
        <f>TEXT(Data[[#This Row],[Ngày giao]],"yyyy")</f>
        <v>2022</v>
      </c>
      <c r="N580" s="32" t="str">
        <f>IF(MONTH(Data[[#This Row],[Ngày giao]])&lt;4,"Qtr1", IF(MONTH(Data[[#This Row],[Ngày giao]])&lt;7,"Qtr2",IF(MONTH(Data[[#This Row],[Ngày giao]])&lt;10,"Qtr3","Qtr4")))</f>
        <v>Qtr1</v>
      </c>
      <c r="O580" s="32" t="str">
        <f>TEXT(Data[[#This Row],[Ngày giao]],"MMM")</f>
        <v>Jan</v>
      </c>
    </row>
    <row r="581" spans="1:15" ht="13" x14ac:dyDescent="0.3">
      <c r="A581" s="1">
        <v>4516876089</v>
      </c>
      <c r="B581" s="1">
        <v>2899944</v>
      </c>
      <c r="C581" s="32" t="s">
        <v>50</v>
      </c>
      <c r="D581" s="3">
        <v>1584</v>
      </c>
      <c r="E581" s="3">
        <v>1452</v>
      </c>
      <c r="F581" s="3">
        <f>Data[[#This Row],[Unit Price]]*Data[[#This Row],[Ordered Qty]]</f>
        <v>2299968</v>
      </c>
      <c r="G581" s="5">
        <v>44585</v>
      </c>
      <c r="H581" s="4">
        <v>44585</v>
      </c>
      <c r="I581" s="6">
        <f t="shared" si="10"/>
        <v>0</v>
      </c>
      <c r="J581" s="32" t="str">
        <f>IF(Data[[#This Row],[Chênh lệch ngày]]&lt;-2,"ADVANCE", IF(Data[[#This Row],[Chênh lệch ngày]]&lt;4, "ON TIME", IF(Data[[#This Row],[REASON OF LATE]]="SUPPLIER","LATE BY SUPPLIER", "LATE")))</f>
        <v>ON TIME</v>
      </c>
      <c r="K581" s="2"/>
      <c r="L581" s="32"/>
      <c r="M581" s="32" t="str">
        <f>TEXT(Data[[#This Row],[Ngày giao]],"yyyy")</f>
        <v>2022</v>
      </c>
      <c r="N581" s="32" t="str">
        <f>IF(MONTH(Data[[#This Row],[Ngày giao]])&lt;4,"Qtr1", IF(MONTH(Data[[#This Row],[Ngày giao]])&lt;7,"Qtr2",IF(MONTH(Data[[#This Row],[Ngày giao]])&lt;10,"Qtr3","Qtr4")))</f>
        <v>Qtr1</v>
      </c>
      <c r="O581" s="32" t="str">
        <f>TEXT(Data[[#This Row],[Ngày giao]],"MMM")</f>
        <v>Jan</v>
      </c>
    </row>
    <row r="582" spans="1:15" ht="13" x14ac:dyDescent="0.3">
      <c r="A582" s="1">
        <v>4516876091</v>
      </c>
      <c r="B582" s="1">
        <v>2899945</v>
      </c>
      <c r="C582" s="32" t="s">
        <v>50</v>
      </c>
      <c r="D582" s="3">
        <v>240</v>
      </c>
      <c r="E582" s="3">
        <v>691</v>
      </c>
      <c r="F582" s="3">
        <f>Data[[#This Row],[Unit Price]]*Data[[#This Row],[Ordered Qty]]</f>
        <v>165840</v>
      </c>
      <c r="G582" s="5">
        <v>44585</v>
      </c>
      <c r="H582" s="4">
        <v>44585</v>
      </c>
      <c r="I582" s="6">
        <f t="shared" si="10"/>
        <v>0</v>
      </c>
      <c r="J582" s="32" t="str">
        <f>IF(Data[[#This Row],[Chênh lệch ngày]]&lt;-2,"ADVANCE", IF(Data[[#This Row],[Chênh lệch ngày]]&lt;4, "ON TIME", IF(Data[[#This Row],[REASON OF LATE]]="SUPPLIER","LATE BY SUPPLIER", "LATE")))</f>
        <v>ON TIME</v>
      </c>
      <c r="K582" s="2"/>
      <c r="L582" s="32"/>
      <c r="M582" s="32" t="str">
        <f>TEXT(Data[[#This Row],[Ngày giao]],"yyyy")</f>
        <v>2022</v>
      </c>
      <c r="N582" s="32" t="str">
        <f>IF(MONTH(Data[[#This Row],[Ngày giao]])&lt;4,"Qtr1", IF(MONTH(Data[[#This Row],[Ngày giao]])&lt;7,"Qtr2",IF(MONTH(Data[[#This Row],[Ngày giao]])&lt;10,"Qtr3","Qtr4")))</f>
        <v>Qtr1</v>
      </c>
      <c r="O582" s="32" t="str">
        <f>TEXT(Data[[#This Row],[Ngày giao]],"MMM")</f>
        <v>Jan</v>
      </c>
    </row>
    <row r="583" spans="1:15" ht="13" x14ac:dyDescent="0.3">
      <c r="A583" s="1">
        <v>4517477903</v>
      </c>
      <c r="B583" s="1">
        <v>4228041</v>
      </c>
      <c r="C583" s="32" t="s">
        <v>50</v>
      </c>
      <c r="D583" s="3">
        <v>2610</v>
      </c>
      <c r="E583" s="3">
        <v>704</v>
      </c>
      <c r="F583" s="3">
        <f>Data[[#This Row],[Unit Price]]*Data[[#This Row],[Ordered Qty]]</f>
        <v>1837440</v>
      </c>
      <c r="G583" s="5">
        <v>44585</v>
      </c>
      <c r="H583" s="4">
        <v>44585</v>
      </c>
      <c r="I583" s="6">
        <f t="shared" si="10"/>
        <v>0</v>
      </c>
      <c r="J583" s="32" t="str">
        <f>IF(Data[[#This Row],[Chênh lệch ngày]]&lt;-2,"ADVANCE", IF(Data[[#This Row],[Chênh lệch ngày]]&lt;4, "ON TIME", IF(Data[[#This Row],[REASON OF LATE]]="SUPPLIER","LATE BY SUPPLIER", "LATE")))</f>
        <v>ON TIME</v>
      </c>
      <c r="K583" s="2"/>
      <c r="L583" s="32"/>
      <c r="M583" s="32" t="str">
        <f>TEXT(Data[[#This Row],[Ngày giao]],"yyyy")</f>
        <v>2022</v>
      </c>
      <c r="N583" s="32" t="str">
        <f>IF(MONTH(Data[[#This Row],[Ngày giao]])&lt;4,"Qtr1", IF(MONTH(Data[[#This Row],[Ngày giao]])&lt;7,"Qtr2",IF(MONTH(Data[[#This Row],[Ngày giao]])&lt;10,"Qtr3","Qtr4")))</f>
        <v>Qtr1</v>
      </c>
      <c r="O583" s="32" t="str">
        <f>TEXT(Data[[#This Row],[Ngày giao]],"MMM")</f>
        <v>Jan</v>
      </c>
    </row>
    <row r="584" spans="1:15" ht="13" x14ac:dyDescent="0.3">
      <c r="A584" s="1">
        <v>4516876148</v>
      </c>
      <c r="B584" s="1">
        <v>2903183</v>
      </c>
      <c r="C584" s="32" t="s">
        <v>50</v>
      </c>
      <c r="D584" s="3">
        <v>320</v>
      </c>
      <c r="E584" s="3">
        <v>1008</v>
      </c>
      <c r="F584" s="3">
        <f>Data[[#This Row],[Unit Price]]*Data[[#This Row],[Ordered Qty]]</f>
        <v>322560</v>
      </c>
      <c r="G584" s="5">
        <v>44585</v>
      </c>
      <c r="H584" s="4">
        <v>44585</v>
      </c>
      <c r="I584" s="6">
        <f t="shared" si="10"/>
        <v>0</v>
      </c>
      <c r="J584" s="32" t="str">
        <f>IF(Data[[#This Row],[Chênh lệch ngày]]&lt;-2,"ADVANCE", IF(Data[[#This Row],[Chênh lệch ngày]]&lt;4, "ON TIME", IF(Data[[#This Row],[REASON OF LATE]]="SUPPLIER","LATE BY SUPPLIER", "LATE")))</f>
        <v>ON TIME</v>
      </c>
      <c r="K584" s="2"/>
      <c r="L584" s="32"/>
      <c r="M584" s="32" t="str">
        <f>TEXT(Data[[#This Row],[Ngày giao]],"yyyy")</f>
        <v>2022</v>
      </c>
      <c r="N584" s="32" t="str">
        <f>IF(MONTH(Data[[#This Row],[Ngày giao]])&lt;4,"Qtr1", IF(MONTH(Data[[#This Row],[Ngày giao]])&lt;7,"Qtr2",IF(MONTH(Data[[#This Row],[Ngày giao]])&lt;10,"Qtr3","Qtr4")))</f>
        <v>Qtr1</v>
      </c>
      <c r="O584" s="32" t="str">
        <f>TEXT(Data[[#This Row],[Ngày giao]],"MMM")</f>
        <v>Jan</v>
      </c>
    </row>
    <row r="585" spans="1:15" ht="13" x14ac:dyDescent="0.3">
      <c r="A585" s="1">
        <v>4516876213</v>
      </c>
      <c r="B585" s="1">
        <v>2899945</v>
      </c>
      <c r="C585" s="32" t="s">
        <v>50</v>
      </c>
      <c r="D585" s="3">
        <v>336</v>
      </c>
      <c r="E585" s="3">
        <v>715</v>
      </c>
      <c r="F585" s="3">
        <f>Data[[#This Row],[Unit Price]]*Data[[#This Row],[Ordered Qty]]</f>
        <v>240240</v>
      </c>
      <c r="G585" s="5">
        <v>44585</v>
      </c>
      <c r="H585" s="4">
        <v>44585</v>
      </c>
      <c r="I585" s="6">
        <f t="shared" si="10"/>
        <v>0</v>
      </c>
      <c r="J585" s="32" t="str">
        <f>IF(Data[[#This Row],[Chênh lệch ngày]]&lt;-2,"ADVANCE", IF(Data[[#This Row],[Chênh lệch ngày]]&lt;4, "ON TIME", IF(Data[[#This Row],[REASON OF LATE]]="SUPPLIER","LATE BY SUPPLIER", "LATE")))</f>
        <v>ON TIME</v>
      </c>
      <c r="K585" s="2"/>
      <c r="L585" s="32"/>
      <c r="M585" s="32" t="str">
        <f>TEXT(Data[[#This Row],[Ngày giao]],"yyyy")</f>
        <v>2022</v>
      </c>
      <c r="N585" s="32" t="str">
        <f>IF(MONTH(Data[[#This Row],[Ngày giao]])&lt;4,"Qtr1", IF(MONTH(Data[[#This Row],[Ngày giao]])&lt;7,"Qtr2",IF(MONTH(Data[[#This Row],[Ngày giao]])&lt;10,"Qtr3","Qtr4")))</f>
        <v>Qtr1</v>
      </c>
      <c r="O585" s="32" t="str">
        <f>TEXT(Data[[#This Row],[Ngày giao]],"MMM")</f>
        <v>Jan</v>
      </c>
    </row>
    <row r="586" spans="1:15" ht="13" x14ac:dyDescent="0.3">
      <c r="A586" s="1">
        <v>4516876216</v>
      </c>
      <c r="B586" s="1">
        <v>2899944</v>
      </c>
      <c r="C586" s="32" t="s">
        <v>50</v>
      </c>
      <c r="D586" s="3">
        <v>768</v>
      </c>
      <c r="E586" s="3">
        <v>843</v>
      </c>
      <c r="F586" s="3">
        <f>Data[[#This Row],[Unit Price]]*Data[[#This Row],[Ordered Qty]]</f>
        <v>647424</v>
      </c>
      <c r="G586" s="5">
        <v>44585</v>
      </c>
      <c r="H586" s="4">
        <v>44585</v>
      </c>
      <c r="I586" s="6">
        <f t="shared" si="10"/>
        <v>0</v>
      </c>
      <c r="J586" s="32" t="str">
        <f>IF(Data[[#This Row],[Chênh lệch ngày]]&lt;-2,"ADVANCE", IF(Data[[#This Row],[Chênh lệch ngày]]&lt;4, "ON TIME", IF(Data[[#This Row],[REASON OF LATE]]="SUPPLIER","LATE BY SUPPLIER", "LATE")))</f>
        <v>ON TIME</v>
      </c>
      <c r="K586" s="2"/>
      <c r="L586" s="32"/>
      <c r="M586" s="32" t="str">
        <f>TEXT(Data[[#This Row],[Ngày giao]],"yyyy")</f>
        <v>2022</v>
      </c>
      <c r="N586" s="32" t="str">
        <f>IF(MONTH(Data[[#This Row],[Ngày giao]])&lt;4,"Qtr1", IF(MONTH(Data[[#This Row],[Ngày giao]])&lt;7,"Qtr2",IF(MONTH(Data[[#This Row],[Ngày giao]])&lt;10,"Qtr3","Qtr4")))</f>
        <v>Qtr1</v>
      </c>
      <c r="O586" s="32" t="str">
        <f>TEXT(Data[[#This Row],[Ngày giao]],"MMM")</f>
        <v>Jan</v>
      </c>
    </row>
    <row r="587" spans="1:15" ht="13" x14ac:dyDescent="0.3">
      <c r="A587" s="1">
        <v>4516463882</v>
      </c>
      <c r="B587" s="1">
        <v>2899475</v>
      </c>
      <c r="C587" s="32" t="s">
        <v>50</v>
      </c>
      <c r="D587" s="3">
        <v>2000</v>
      </c>
      <c r="E587" s="3">
        <v>343</v>
      </c>
      <c r="F587" s="3">
        <f>Data[[#This Row],[Unit Price]]*Data[[#This Row],[Ordered Qty]]</f>
        <v>686000</v>
      </c>
      <c r="G587" s="5">
        <v>44585</v>
      </c>
      <c r="H587" s="4">
        <v>44585</v>
      </c>
      <c r="I587" s="6">
        <f t="shared" si="10"/>
        <v>0</v>
      </c>
      <c r="J587" s="32" t="str">
        <f>IF(Data[[#This Row],[Chênh lệch ngày]]&lt;-2,"ADVANCE", IF(Data[[#This Row],[Chênh lệch ngày]]&lt;4, "ON TIME", IF(Data[[#This Row],[REASON OF LATE]]="SUPPLIER","LATE BY SUPPLIER", "LATE")))</f>
        <v>ON TIME</v>
      </c>
      <c r="K587" s="2"/>
      <c r="L587" s="32"/>
      <c r="M587" s="32" t="str">
        <f>TEXT(Data[[#This Row],[Ngày giao]],"yyyy")</f>
        <v>2022</v>
      </c>
      <c r="N587" s="32" t="str">
        <f>IF(MONTH(Data[[#This Row],[Ngày giao]])&lt;4,"Qtr1", IF(MONTH(Data[[#This Row],[Ngày giao]])&lt;7,"Qtr2",IF(MONTH(Data[[#This Row],[Ngày giao]])&lt;10,"Qtr3","Qtr4")))</f>
        <v>Qtr1</v>
      </c>
      <c r="O587" s="32" t="str">
        <f>TEXT(Data[[#This Row],[Ngày giao]],"MMM")</f>
        <v>Jan</v>
      </c>
    </row>
    <row r="588" spans="1:15" ht="13" x14ac:dyDescent="0.3">
      <c r="A588" s="1">
        <v>4516523206</v>
      </c>
      <c r="B588" s="1">
        <v>2989761</v>
      </c>
      <c r="C588" s="32" t="s">
        <v>50</v>
      </c>
      <c r="D588" s="3">
        <v>960</v>
      </c>
      <c r="E588" s="3">
        <v>555</v>
      </c>
      <c r="F588" s="3">
        <f>Data[[#This Row],[Unit Price]]*Data[[#This Row],[Ordered Qty]]</f>
        <v>532800</v>
      </c>
      <c r="G588" s="5">
        <v>44585</v>
      </c>
      <c r="H588" s="4">
        <v>44585</v>
      </c>
      <c r="I588" s="6">
        <f t="shared" si="10"/>
        <v>0</v>
      </c>
      <c r="J588" s="32" t="str">
        <f>IF(Data[[#This Row],[Chênh lệch ngày]]&lt;-2,"ADVANCE", IF(Data[[#This Row],[Chênh lệch ngày]]&lt;4, "ON TIME", IF(Data[[#This Row],[REASON OF LATE]]="SUPPLIER","LATE BY SUPPLIER", "LATE")))</f>
        <v>ON TIME</v>
      </c>
      <c r="K588" s="2"/>
      <c r="L588" s="32"/>
      <c r="M588" s="32" t="str">
        <f>TEXT(Data[[#This Row],[Ngày giao]],"yyyy")</f>
        <v>2022</v>
      </c>
      <c r="N588" s="32" t="str">
        <f>IF(MONTH(Data[[#This Row],[Ngày giao]])&lt;4,"Qtr1", IF(MONTH(Data[[#This Row],[Ngày giao]])&lt;7,"Qtr2",IF(MONTH(Data[[#This Row],[Ngày giao]])&lt;10,"Qtr3","Qtr4")))</f>
        <v>Qtr1</v>
      </c>
      <c r="O588" s="32" t="str">
        <f>TEXT(Data[[#This Row],[Ngày giao]],"MMM")</f>
        <v>Jan</v>
      </c>
    </row>
    <row r="589" spans="1:15" ht="13" x14ac:dyDescent="0.3">
      <c r="A589" s="1">
        <v>4516523627</v>
      </c>
      <c r="B589" s="1">
        <v>2899635</v>
      </c>
      <c r="C589" s="32" t="s">
        <v>50</v>
      </c>
      <c r="D589" s="3">
        <v>640</v>
      </c>
      <c r="E589" s="3">
        <v>450</v>
      </c>
      <c r="F589" s="3">
        <f>Data[[#This Row],[Unit Price]]*Data[[#This Row],[Ordered Qty]]</f>
        <v>288000</v>
      </c>
      <c r="G589" s="5">
        <v>44585</v>
      </c>
      <c r="H589" s="4">
        <v>44585</v>
      </c>
      <c r="I589" s="6">
        <f t="shared" si="10"/>
        <v>0</v>
      </c>
      <c r="J589" s="32" t="str">
        <f>IF(Data[[#This Row],[Chênh lệch ngày]]&lt;-2,"ADVANCE", IF(Data[[#This Row],[Chênh lệch ngày]]&lt;4, "ON TIME", IF(Data[[#This Row],[REASON OF LATE]]="SUPPLIER","LATE BY SUPPLIER", "LATE")))</f>
        <v>ON TIME</v>
      </c>
      <c r="K589" s="2"/>
      <c r="L589" s="32"/>
      <c r="M589" s="32" t="str">
        <f>TEXT(Data[[#This Row],[Ngày giao]],"yyyy")</f>
        <v>2022</v>
      </c>
      <c r="N589" s="32" t="str">
        <f>IF(MONTH(Data[[#This Row],[Ngày giao]])&lt;4,"Qtr1", IF(MONTH(Data[[#This Row],[Ngày giao]])&lt;7,"Qtr2",IF(MONTH(Data[[#This Row],[Ngày giao]])&lt;10,"Qtr3","Qtr4")))</f>
        <v>Qtr1</v>
      </c>
      <c r="O589" s="32" t="str">
        <f>TEXT(Data[[#This Row],[Ngày giao]],"MMM")</f>
        <v>Jan</v>
      </c>
    </row>
    <row r="590" spans="1:15" ht="13" x14ac:dyDescent="0.3">
      <c r="A590" s="1">
        <v>4516562661</v>
      </c>
      <c r="B590" s="1">
        <v>4451134</v>
      </c>
      <c r="C590" s="32" t="s">
        <v>50</v>
      </c>
      <c r="D590" s="3">
        <v>56</v>
      </c>
      <c r="E590" s="3">
        <v>1181</v>
      </c>
      <c r="F590" s="3">
        <f>Data[[#This Row],[Unit Price]]*Data[[#This Row],[Ordered Qty]]</f>
        <v>66136</v>
      </c>
      <c r="G590" s="5">
        <v>44585</v>
      </c>
      <c r="H590" s="4">
        <v>44585</v>
      </c>
      <c r="I590" s="6">
        <f t="shared" si="10"/>
        <v>0</v>
      </c>
      <c r="J590" s="32" t="str">
        <f>IF(Data[[#This Row],[Chênh lệch ngày]]&lt;-2,"ADVANCE", IF(Data[[#This Row],[Chênh lệch ngày]]&lt;4, "ON TIME", IF(Data[[#This Row],[REASON OF LATE]]="SUPPLIER","LATE BY SUPPLIER", "LATE")))</f>
        <v>ON TIME</v>
      </c>
      <c r="K590" s="2"/>
      <c r="L590" s="32"/>
      <c r="M590" s="32" t="str">
        <f>TEXT(Data[[#This Row],[Ngày giao]],"yyyy")</f>
        <v>2022</v>
      </c>
      <c r="N590" s="32" t="str">
        <f>IF(MONTH(Data[[#This Row],[Ngày giao]])&lt;4,"Qtr1", IF(MONTH(Data[[#This Row],[Ngày giao]])&lt;7,"Qtr2",IF(MONTH(Data[[#This Row],[Ngày giao]])&lt;10,"Qtr3","Qtr4")))</f>
        <v>Qtr1</v>
      </c>
      <c r="O590" s="32" t="str">
        <f>TEXT(Data[[#This Row],[Ngày giao]],"MMM")</f>
        <v>Jan</v>
      </c>
    </row>
    <row r="591" spans="1:15" ht="13" x14ac:dyDescent="0.3">
      <c r="A591" s="1">
        <v>4517151894</v>
      </c>
      <c r="B591" s="1">
        <v>2899632</v>
      </c>
      <c r="C591" s="32" t="s">
        <v>50</v>
      </c>
      <c r="D591" s="3">
        <v>960</v>
      </c>
      <c r="E591" s="3">
        <v>1189</v>
      </c>
      <c r="F591" s="3">
        <f>Data[[#This Row],[Unit Price]]*Data[[#This Row],[Ordered Qty]]</f>
        <v>1141440</v>
      </c>
      <c r="G591" s="5">
        <v>44585</v>
      </c>
      <c r="H591" s="4">
        <v>44585</v>
      </c>
      <c r="I591" s="6">
        <f t="shared" si="10"/>
        <v>0</v>
      </c>
      <c r="J591" s="32" t="str">
        <f>IF(Data[[#This Row],[Chênh lệch ngày]]&lt;-2,"ADVANCE", IF(Data[[#This Row],[Chênh lệch ngày]]&lt;4, "ON TIME", IF(Data[[#This Row],[REASON OF LATE]]="SUPPLIER","LATE BY SUPPLIER", "LATE")))</f>
        <v>ON TIME</v>
      </c>
      <c r="K591" s="2"/>
      <c r="L591" s="32"/>
      <c r="M591" s="32" t="str">
        <f>TEXT(Data[[#This Row],[Ngày giao]],"yyyy")</f>
        <v>2022</v>
      </c>
      <c r="N591" s="32" t="str">
        <f>IF(MONTH(Data[[#This Row],[Ngày giao]])&lt;4,"Qtr1", IF(MONTH(Data[[#This Row],[Ngày giao]])&lt;7,"Qtr2",IF(MONTH(Data[[#This Row],[Ngày giao]])&lt;10,"Qtr3","Qtr4")))</f>
        <v>Qtr1</v>
      </c>
      <c r="O591" s="32" t="str">
        <f>TEXT(Data[[#This Row],[Ngày giao]],"MMM")</f>
        <v>Jan</v>
      </c>
    </row>
    <row r="592" spans="1:15" ht="13" x14ac:dyDescent="0.3">
      <c r="A592" s="1">
        <v>4517272806</v>
      </c>
      <c r="B592" s="1">
        <v>2899632</v>
      </c>
      <c r="C592" s="32" t="s">
        <v>50</v>
      </c>
      <c r="D592" s="3">
        <v>160</v>
      </c>
      <c r="E592" s="3">
        <v>538</v>
      </c>
      <c r="F592" s="3">
        <f>Data[[#This Row],[Unit Price]]*Data[[#This Row],[Ordered Qty]]</f>
        <v>86080</v>
      </c>
      <c r="G592" s="5">
        <v>44585</v>
      </c>
      <c r="H592" s="4">
        <v>44585</v>
      </c>
      <c r="I592" s="6">
        <f t="shared" si="10"/>
        <v>0</v>
      </c>
      <c r="J592" s="32" t="str">
        <f>IF(Data[[#This Row],[Chênh lệch ngày]]&lt;-2,"ADVANCE", IF(Data[[#This Row],[Chênh lệch ngày]]&lt;4, "ON TIME", IF(Data[[#This Row],[REASON OF LATE]]="SUPPLIER","LATE BY SUPPLIER", "LATE")))</f>
        <v>ON TIME</v>
      </c>
      <c r="K592" s="2"/>
      <c r="L592" s="32"/>
      <c r="M592" s="32" t="str">
        <f>TEXT(Data[[#This Row],[Ngày giao]],"yyyy")</f>
        <v>2022</v>
      </c>
      <c r="N592" s="32" t="str">
        <f>IF(MONTH(Data[[#This Row],[Ngày giao]])&lt;4,"Qtr1", IF(MONTH(Data[[#This Row],[Ngày giao]])&lt;7,"Qtr2",IF(MONTH(Data[[#This Row],[Ngày giao]])&lt;10,"Qtr3","Qtr4")))</f>
        <v>Qtr1</v>
      </c>
      <c r="O592" s="32" t="str">
        <f>TEXT(Data[[#This Row],[Ngày giao]],"MMM")</f>
        <v>Jan</v>
      </c>
    </row>
    <row r="593" spans="1:15" ht="13" x14ac:dyDescent="0.3">
      <c r="A593" s="1">
        <v>4516801868</v>
      </c>
      <c r="B593" s="1">
        <v>2899475</v>
      </c>
      <c r="C593" s="32" t="s">
        <v>50</v>
      </c>
      <c r="D593" s="3">
        <v>500</v>
      </c>
      <c r="E593" s="3">
        <v>929</v>
      </c>
      <c r="F593" s="3">
        <f>Data[[#This Row],[Unit Price]]*Data[[#This Row],[Ordered Qty]]</f>
        <v>464500</v>
      </c>
      <c r="G593" s="5">
        <v>44585</v>
      </c>
      <c r="H593" s="4">
        <v>44585</v>
      </c>
      <c r="I593" s="6">
        <f t="shared" si="10"/>
        <v>0</v>
      </c>
      <c r="J593" s="32" t="str">
        <f>IF(Data[[#This Row],[Chênh lệch ngày]]&lt;-2,"ADVANCE", IF(Data[[#This Row],[Chênh lệch ngày]]&lt;4, "ON TIME", IF(Data[[#This Row],[REASON OF LATE]]="SUPPLIER","LATE BY SUPPLIER", "LATE")))</f>
        <v>ON TIME</v>
      </c>
      <c r="K593" s="2"/>
      <c r="L593" s="32"/>
      <c r="M593" s="32" t="str">
        <f>TEXT(Data[[#This Row],[Ngày giao]],"yyyy")</f>
        <v>2022</v>
      </c>
      <c r="N593" s="32" t="str">
        <f>IF(MONTH(Data[[#This Row],[Ngày giao]])&lt;4,"Qtr1", IF(MONTH(Data[[#This Row],[Ngày giao]])&lt;7,"Qtr2",IF(MONTH(Data[[#This Row],[Ngày giao]])&lt;10,"Qtr3","Qtr4")))</f>
        <v>Qtr1</v>
      </c>
      <c r="O593" s="32" t="str">
        <f>TEXT(Data[[#This Row],[Ngày giao]],"MMM")</f>
        <v>Jan</v>
      </c>
    </row>
    <row r="594" spans="1:15" ht="13" x14ac:dyDescent="0.3">
      <c r="A594" s="1">
        <v>4516804092</v>
      </c>
      <c r="B594" s="1">
        <v>2899478</v>
      </c>
      <c r="C594" s="32" t="s">
        <v>50</v>
      </c>
      <c r="D594" s="3">
        <v>500</v>
      </c>
      <c r="E594" s="3">
        <v>420</v>
      </c>
      <c r="F594" s="3">
        <f>Data[[#This Row],[Unit Price]]*Data[[#This Row],[Ordered Qty]]</f>
        <v>210000</v>
      </c>
      <c r="G594" s="5">
        <v>44585</v>
      </c>
      <c r="H594" s="4">
        <v>44585</v>
      </c>
      <c r="I594" s="6">
        <f t="shared" si="10"/>
        <v>0</v>
      </c>
      <c r="J594" s="32" t="str">
        <f>IF(Data[[#This Row],[Chênh lệch ngày]]&lt;-2,"ADVANCE", IF(Data[[#This Row],[Chênh lệch ngày]]&lt;4, "ON TIME", IF(Data[[#This Row],[REASON OF LATE]]="SUPPLIER","LATE BY SUPPLIER", "LATE")))</f>
        <v>ON TIME</v>
      </c>
      <c r="K594" s="2"/>
      <c r="L594" s="32"/>
      <c r="M594" s="32" t="str">
        <f>TEXT(Data[[#This Row],[Ngày giao]],"yyyy")</f>
        <v>2022</v>
      </c>
      <c r="N594" s="32" t="str">
        <f>IF(MONTH(Data[[#This Row],[Ngày giao]])&lt;4,"Qtr1", IF(MONTH(Data[[#This Row],[Ngày giao]])&lt;7,"Qtr2",IF(MONTH(Data[[#This Row],[Ngày giao]])&lt;10,"Qtr3","Qtr4")))</f>
        <v>Qtr1</v>
      </c>
      <c r="O594" s="32" t="str">
        <f>TEXT(Data[[#This Row],[Ngày giao]],"MMM")</f>
        <v>Jan</v>
      </c>
    </row>
    <row r="595" spans="1:15" ht="13" x14ac:dyDescent="0.3">
      <c r="A595" s="1">
        <v>4516812004</v>
      </c>
      <c r="B595" s="1">
        <v>2903183</v>
      </c>
      <c r="C595" s="32" t="s">
        <v>50</v>
      </c>
      <c r="D595" s="3">
        <v>20</v>
      </c>
      <c r="E595" s="3">
        <v>1128</v>
      </c>
      <c r="F595" s="3">
        <f>Data[[#This Row],[Unit Price]]*Data[[#This Row],[Ordered Qty]]</f>
        <v>22560</v>
      </c>
      <c r="G595" s="5">
        <v>44585</v>
      </c>
      <c r="H595" s="4">
        <v>44585</v>
      </c>
      <c r="I595" s="6">
        <f t="shared" si="10"/>
        <v>0</v>
      </c>
      <c r="J595" s="32" t="str">
        <f>IF(Data[[#This Row],[Chênh lệch ngày]]&lt;-2,"ADVANCE", IF(Data[[#This Row],[Chênh lệch ngày]]&lt;4, "ON TIME", IF(Data[[#This Row],[REASON OF LATE]]="SUPPLIER","LATE BY SUPPLIER", "LATE")))</f>
        <v>ON TIME</v>
      </c>
      <c r="K595" s="2"/>
      <c r="L595" s="32"/>
      <c r="M595" s="32" t="str">
        <f>TEXT(Data[[#This Row],[Ngày giao]],"yyyy")</f>
        <v>2022</v>
      </c>
      <c r="N595" s="32" t="str">
        <f>IF(MONTH(Data[[#This Row],[Ngày giao]])&lt;4,"Qtr1", IF(MONTH(Data[[#This Row],[Ngày giao]])&lt;7,"Qtr2",IF(MONTH(Data[[#This Row],[Ngày giao]])&lt;10,"Qtr3","Qtr4")))</f>
        <v>Qtr1</v>
      </c>
      <c r="O595" s="32" t="str">
        <f>TEXT(Data[[#This Row],[Ngày giao]],"MMM")</f>
        <v>Jan</v>
      </c>
    </row>
    <row r="596" spans="1:15" ht="13" x14ac:dyDescent="0.3">
      <c r="A596" s="1">
        <v>4516815997</v>
      </c>
      <c r="B596" s="1">
        <v>2899632</v>
      </c>
      <c r="C596" s="32" t="s">
        <v>50</v>
      </c>
      <c r="D596" s="3">
        <v>480</v>
      </c>
      <c r="E596" s="3">
        <v>372</v>
      </c>
      <c r="F596" s="3">
        <f>Data[[#This Row],[Unit Price]]*Data[[#This Row],[Ordered Qty]]</f>
        <v>178560</v>
      </c>
      <c r="G596" s="5">
        <v>44585</v>
      </c>
      <c r="H596" s="4">
        <v>44585</v>
      </c>
      <c r="I596" s="6">
        <f t="shared" si="10"/>
        <v>0</v>
      </c>
      <c r="J596" s="32" t="str">
        <f>IF(Data[[#This Row],[Chênh lệch ngày]]&lt;-2,"ADVANCE", IF(Data[[#This Row],[Chênh lệch ngày]]&lt;4, "ON TIME", IF(Data[[#This Row],[REASON OF LATE]]="SUPPLIER","LATE BY SUPPLIER", "LATE")))</f>
        <v>ON TIME</v>
      </c>
      <c r="K596" s="2"/>
      <c r="L596" s="32"/>
      <c r="M596" s="32" t="str">
        <f>TEXT(Data[[#This Row],[Ngày giao]],"yyyy")</f>
        <v>2022</v>
      </c>
      <c r="N596" s="32" t="str">
        <f>IF(MONTH(Data[[#This Row],[Ngày giao]])&lt;4,"Qtr1", IF(MONTH(Data[[#This Row],[Ngày giao]])&lt;7,"Qtr2",IF(MONTH(Data[[#This Row],[Ngày giao]])&lt;10,"Qtr3","Qtr4")))</f>
        <v>Qtr1</v>
      </c>
      <c r="O596" s="32" t="str">
        <f>TEXT(Data[[#This Row],[Ngày giao]],"MMM")</f>
        <v>Jan</v>
      </c>
    </row>
    <row r="597" spans="1:15" ht="13" x14ac:dyDescent="0.3">
      <c r="A597" s="1">
        <v>4516825500</v>
      </c>
      <c r="B597" s="1">
        <v>2899631</v>
      </c>
      <c r="C597" s="32" t="s">
        <v>50</v>
      </c>
      <c r="D597" s="3">
        <v>640</v>
      </c>
      <c r="E597" s="3">
        <v>619</v>
      </c>
      <c r="F597" s="3">
        <f>Data[[#This Row],[Unit Price]]*Data[[#This Row],[Ordered Qty]]</f>
        <v>396160</v>
      </c>
      <c r="G597" s="5">
        <v>44585</v>
      </c>
      <c r="H597" s="4">
        <v>44585</v>
      </c>
      <c r="I597" s="6">
        <f t="shared" si="10"/>
        <v>0</v>
      </c>
      <c r="J597" s="32" t="str">
        <f>IF(Data[[#This Row],[Chênh lệch ngày]]&lt;-2,"ADVANCE", IF(Data[[#This Row],[Chênh lệch ngày]]&lt;4, "ON TIME", IF(Data[[#This Row],[REASON OF LATE]]="SUPPLIER","LATE BY SUPPLIER", "LATE")))</f>
        <v>ON TIME</v>
      </c>
      <c r="K597" s="2"/>
      <c r="L597" s="32"/>
      <c r="M597" s="32" t="str">
        <f>TEXT(Data[[#This Row],[Ngày giao]],"yyyy")</f>
        <v>2022</v>
      </c>
      <c r="N597" s="32" t="str">
        <f>IF(MONTH(Data[[#This Row],[Ngày giao]])&lt;4,"Qtr1", IF(MONTH(Data[[#This Row],[Ngày giao]])&lt;7,"Qtr2",IF(MONTH(Data[[#This Row],[Ngày giao]])&lt;10,"Qtr3","Qtr4")))</f>
        <v>Qtr1</v>
      </c>
      <c r="O597" s="32" t="str">
        <f>TEXT(Data[[#This Row],[Ngày giao]],"MMM")</f>
        <v>Jan</v>
      </c>
    </row>
    <row r="598" spans="1:15" ht="13" x14ac:dyDescent="0.3">
      <c r="A598" s="1">
        <v>4516867787</v>
      </c>
      <c r="B598" s="1">
        <v>2899634</v>
      </c>
      <c r="C598" s="32" t="s">
        <v>50</v>
      </c>
      <c r="D598" s="3">
        <v>320</v>
      </c>
      <c r="E598" s="3">
        <v>670</v>
      </c>
      <c r="F598" s="3">
        <f>Data[[#This Row],[Unit Price]]*Data[[#This Row],[Ordered Qty]]</f>
        <v>214400</v>
      </c>
      <c r="G598" s="5">
        <v>44585</v>
      </c>
      <c r="H598" s="4">
        <v>44585</v>
      </c>
      <c r="I598" s="6">
        <f t="shared" si="10"/>
        <v>0</v>
      </c>
      <c r="J598" s="32" t="str">
        <f>IF(Data[[#This Row],[Chênh lệch ngày]]&lt;-2,"ADVANCE", IF(Data[[#This Row],[Chênh lệch ngày]]&lt;4, "ON TIME", IF(Data[[#This Row],[REASON OF LATE]]="SUPPLIER","LATE BY SUPPLIER", "LATE")))</f>
        <v>ON TIME</v>
      </c>
      <c r="K598" s="2"/>
      <c r="L598" s="32"/>
      <c r="M598" s="32" t="str">
        <f>TEXT(Data[[#This Row],[Ngày giao]],"yyyy")</f>
        <v>2022</v>
      </c>
      <c r="N598" s="32" t="str">
        <f>IF(MONTH(Data[[#This Row],[Ngày giao]])&lt;4,"Qtr1", IF(MONTH(Data[[#This Row],[Ngày giao]])&lt;7,"Qtr2",IF(MONTH(Data[[#This Row],[Ngày giao]])&lt;10,"Qtr3","Qtr4")))</f>
        <v>Qtr1</v>
      </c>
      <c r="O598" s="32" t="str">
        <f>TEXT(Data[[#This Row],[Ngày giao]],"MMM")</f>
        <v>Jan</v>
      </c>
    </row>
    <row r="599" spans="1:15" ht="13" x14ac:dyDescent="0.3">
      <c r="A599" s="1">
        <v>4516914940</v>
      </c>
      <c r="B599" s="1">
        <v>2899478</v>
      </c>
      <c r="C599" s="32" t="s">
        <v>50</v>
      </c>
      <c r="D599" s="3">
        <v>100</v>
      </c>
      <c r="E599" s="3">
        <v>312</v>
      </c>
      <c r="F599" s="3">
        <f>Data[[#This Row],[Unit Price]]*Data[[#This Row],[Ordered Qty]]</f>
        <v>31200</v>
      </c>
      <c r="G599" s="5">
        <v>44585</v>
      </c>
      <c r="H599" s="4">
        <v>44585</v>
      </c>
      <c r="I599" s="6">
        <f t="shared" si="10"/>
        <v>0</v>
      </c>
      <c r="J599" s="32" t="str">
        <f>IF(Data[[#This Row],[Chênh lệch ngày]]&lt;-2,"ADVANCE", IF(Data[[#This Row],[Chênh lệch ngày]]&lt;4, "ON TIME", IF(Data[[#This Row],[REASON OF LATE]]="SUPPLIER","LATE BY SUPPLIER", "LATE")))</f>
        <v>ON TIME</v>
      </c>
      <c r="K599" s="2"/>
      <c r="L599" s="32"/>
      <c r="M599" s="32" t="str">
        <f>TEXT(Data[[#This Row],[Ngày giao]],"yyyy")</f>
        <v>2022</v>
      </c>
      <c r="N599" s="32" t="str">
        <f>IF(MONTH(Data[[#This Row],[Ngày giao]])&lt;4,"Qtr1", IF(MONTH(Data[[#This Row],[Ngày giao]])&lt;7,"Qtr2",IF(MONTH(Data[[#This Row],[Ngày giao]])&lt;10,"Qtr3","Qtr4")))</f>
        <v>Qtr1</v>
      </c>
      <c r="O599" s="32" t="str">
        <f>TEXT(Data[[#This Row],[Ngày giao]],"MMM")</f>
        <v>Jan</v>
      </c>
    </row>
    <row r="600" spans="1:15" ht="13" x14ac:dyDescent="0.3">
      <c r="A600" s="1">
        <v>4516943801</v>
      </c>
      <c r="B600" s="1">
        <v>2899944</v>
      </c>
      <c r="C600" s="32" t="s">
        <v>50</v>
      </c>
      <c r="D600" s="3">
        <v>288</v>
      </c>
      <c r="E600" s="3">
        <v>367</v>
      </c>
      <c r="F600" s="3">
        <f>Data[[#This Row],[Unit Price]]*Data[[#This Row],[Ordered Qty]]</f>
        <v>105696</v>
      </c>
      <c r="G600" s="5">
        <v>44585</v>
      </c>
      <c r="H600" s="4">
        <v>44585</v>
      </c>
      <c r="I600" s="6">
        <f t="shared" si="10"/>
        <v>0</v>
      </c>
      <c r="J600" s="32" t="str">
        <f>IF(Data[[#This Row],[Chênh lệch ngày]]&lt;-2,"ADVANCE", IF(Data[[#This Row],[Chênh lệch ngày]]&lt;4, "ON TIME", IF(Data[[#This Row],[REASON OF LATE]]="SUPPLIER","LATE BY SUPPLIER", "LATE")))</f>
        <v>ON TIME</v>
      </c>
      <c r="K600" s="2"/>
      <c r="L600" s="32"/>
      <c r="M600" s="32" t="str">
        <f>TEXT(Data[[#This Row],[Ngày giao]],"yyyy")</f>
        <v>2022</v>
      </c>
      <c r="N600" s="32" t="str">
        <f>IF(MONTH(Data[[#This Row],[Ngày giao]])&lt;4,"Qtr1", IF(MONTH(Data[[#This Row],[Ngày giao]])&lt;7,"Qtr2",IF(MONTH(Data[[#This Row],[Ngày giao]])&lt;10,"Qtr3","Qtr4")))</f>
        <v>Qtr1</v>
      </c>
      <c r="O600" s="32" t="str">
        <f>TEXT(Data[[#This Row],[Ngày giao]],"MMM")</f>
        <v>Jan</v>
      </c>
    </row>
    <row r="601" spans="1:15" ht="13" x14ac:dyDescent="0.3">
      <c r="A601" s="1">
        <v>4516952958</v>
      </c>
      <c r="B601" s="1">
        <v>4228041</v>
      </c>
      <c r="C601" s="32" t="s">
        <v>50</v>
      </c>
      <c r="D601" s="3">
        <v>510</v>
      </c>
      <c r="E601" s="3">
        <v>917</v>
      </c>
      <c r="F601" s="3">
        <f>Data[[#This Row],[Unit Price]]*Data[[#This Row],[Ordered Qty]]</f>
        <v>467670</v>
      </c>
      <c r="G601" s="5">
        <v>44585</v>
      </c>
      <c r="H601" s="4">
        <v>44585</v>
      </c>
      <c r="I601" s="6">
        <f t="shared" si="10"/>
        <v>0</v>
      </c>
      <c r="J601" s="32" t="str">
        <f>IF(Data[[#This Row],[Chênh lệch ngày]]&lt;-2,"ADVANCE", IF(Data[[#This Row],[Chênh lệch ngày]]&lt;4, "ON TIME", IF(Data[[#This Row],[REASON OF LATE]]="SUPPLIER","LATE BY SUPPLIER", "LATE")))</f>
        <v>ON TIME</v>
      </c>
      <c r="K601" s="2"/>
      <c r="L601" s="32"/>
      <c r="M601" s="32" t="str">
        <f>TEXT(Data[[#This Row],[Ngày giao]],"yyyy")</f>
        <v>2022</v>
      </c>
      <c r="N601" s="32" t="str">
        <f>IF(MONTH(Data[[#This Row],[Ngày giao]])&lt;4,"Qtr1", IF(MONTH(Data[[#This Row],[Ngày giao]])&lt;7,"Qtr2",IF(MONTH(Data[[#This Row],[Ngày giao]])&lt;10,"Qtr3","Qtr4")))</f>
        <v>Qtr1</v>
      </c>
      <c r="O601" s="32" t="str">
        <f>TEXT(Data[[#This Row],[Ngày giao]],"MMM")</f>
        <v>Jan</v>
      </c>
    </row>
    <row r="602" spans="1:15" ht="13" x14ac:dyDescent="0.3">
      <c r="A602" s="1">
        <v>4516953994</v>
      </c>
      <c r="B602" s="1">
        <v>2903183</v>
      </c>
      <c r="C602" s="32" t="s">
        <v>50</v>
      </c>
      <c r="D602" s="3">
        <v>100</v>
      </c>
      <c r="E602" s="3">
        <v>491</v>
      </c>
      <c r="F602" s="3">
        <f>Data[[#This Row],[Unit Price]]*Data[[#This Row],[Ordered Qty]]</f>
        <v>49100</v>
      </c>
      <c r="G602" s="5">
        <v>44585</v>
      </c>
      <c r="H602" s="4">
        <v>44585</v>
      </c>
      <c r="I602" s="6">
        <f t="shared" si="10"/>
        <v>0</v>
      </c>
      <c r="J602" s="32" t="str">
        <f>IF(Data[[#This Row],[Chênh lệch ngày]]&lt;-2,"ADVANCE", IF(Data[[#This Row],[Chênh lệch ngày]]&lt;4, "ON TIME", IF(Data[[#This Row],[REASON OF LATE]]="SUPPLIER","LATE BY SUPPLIER", "LATE")))</f>
        <v>ON TIME</v>
      </c>
      <c r="K602" s="2"/>
      <c r="L602" s="32"/>
      <c r="M602" s="32" t="str">
        <f>TEXT(Data[[#This Row],[Ngày giao]],"yyyy")</f>
        <v>2022</v>
      </c>
      <c r="N602" s="32" t="str">
        <f>IF(MONTH(Data[[#This Row],[Ngày giao]])&lt;4,"Qtr1", IF(MONTH(Data[[#This Row],[Ngày giao]])&lt;7,"Qtr2",IF(MONTH(Data[[#This Row],[Ngày giao]])&lt;10,"Qtr3","Qtr4")))</f>
        <v>Qtr1</v>
      </c>
      <c r="O602" s="32" t="str">
        <f>TEXT(Data[[#This Row],[Ngày giao]],"MMM")</f>
        <v>Jan</v>
      </c>
    </row>
    <row r="603" spans="1:15" ht="13" x14ac:dyDescent="0.3">
      <c r="A603" s="1">
        <v>4517477905</v>
      </c>
      <c r="B603" s="1">
        <v>4228041</v>
      </c>
      <c r="C603" s="32" t="s">
        <v>50</v>
      </c>
      <c r="D603" s="3">
        <v>210</v>
      </c>
      <c r="E603" s="3">
        <v>382</v>
      </c>
      <c r="F603" s="3">
        <f>Data[[#This Row],[Unit Price]]*Data[[#This Row],[Ordered Qty]]</f>
        <v>80220</v>
      </c>
      <c r="G603" s="5">
        <v>44585</v>
      </c>
      <c r="H603" s="4">
        <v>44585</v>
      </c>
      <c r="I603" s="6">
        <f t="shared" si="10"/>
        <v>0</v>
      </c>
      <c r="J603" s="32" t="str">
        <f>IF(Data[[#This Row],[Chênh lệch ngày]]&lt;-2,"ADVANCE", IF(Data[[#This Row],[Chênh lệch ngày]]&lt;4, "ON TIME", IF(Data[[#This Row],[REASON OF LATE]]="SUPPLIER","LATE BY SUPPLIER", "LATE")))</f>
        <v>ON TIME</v>
      </c>
      <c r="K603" s="2"/>
      <c r="L603" s="32"/>
      <c r="M603" s="32" t="str">
        <f>TEXT(Data[[#This Row],[Ngày giao]],"yyyy")</f>
        <v>2022</v>
      </c>
      <c r="N603" s="32" t="str">
        <f>IF(MONTH(Data[[#This Row],[Ngày giao]])&lt;4,"Qtr1", IF(MONTH(Data[[#This Row],[Ngày giao]])&lt;7,"Qtr2",IF(MONTH(Data[[#This Row],[Ngày giao]])&lt;10,"Qtr3","Qtr4")))</f>
        <v>Qtr1</v>
      </c>
      <c r="O603" s="32" t="str">
        <f>TEXT(Data[[#This Row],[Ngày giao]],"MMM")</f>
        <v>Jan</v>
      </c>
    </row>
    <row r="604" spans="1:15" ht="13" x14ac:dyDescent="0.3">
      <c r="A604" s="1">
        <v>4517119424</v>
      </c>
      <c r="B604" s="1">
        <v>4334436</v>
      </c>
      <c r="C604" s="32" t="s">
        <v>50</v>
      </c>
      <c r="D604" s="3">
        <v>176</v>
      </c>
      <c r="E604" s="3">
        <v>322</v>
      </c>
      <c r="F604" s="3">
        <f>Data[[#This Row],[Unit Price]]*Data[[#This Row],[Ordered Qty]]</f>
        <v>56672</v>
      </c>
      <c r="G604" s="5">
        <v>44602</v>
      </c>
      <c r="H604" s="4">
        <v>44585</v>
      </c>
      <c r="I604" s="6">
        <f t="shared" si="10"/>
        <v>17</v>
      </c>
      <c r="J604" s="32" t="str">
        <f>IF(Data[[#This Row],[Chênh lệch ngày]]&lt;-2,"ADVANCE", IF(Data[[#This Row],[Chênh lệch ngày]]&lt;4, "ON TIME", IF(Data[[#This Row],[REASON OF LATE]]="SUPPLIER","LATE BY SUPPLIER", "LATE")))</f>
        <v>LATE</v>
      </c>
      <c r="K604" s="32" t="s">
        <v>6</v>
      </c>
      <c r="L604" s="32"/>
      <c r="M604" s="32" t="str">
        <f>TEXT(Data[[#This Row],[Ngày giao]],"yyyy")</f>
        <v>2022</v>
      </c>
      <c r="N604" s="32" t="str">
        <f>IF(MONTH(Data[[#This Row],[Ngày giao]])&lt;4,"Qtr1", IF(MONTH(Data[[#This Row],[Ngày giao]])&lt;7,"Qtr2",IF(MONTH(Data[[#This Row],[Ngày giao]])&lt;10,"Qtr3","Qtr4")))</f>
        <v>Qtr1</v>
      </c>
      <c r="O604" s="32" t="str">
        <f>TEXT(Data[[#This Row],[Ngày giao]],"MMM")</f>
        <v>Feb</v>
      </c>
    </row>
    <row r="605" spans="1:15" ht="13" x14ac:dyDescent="0.3">
      <c r="A605" s="1">
        <v>4517139938</v>
      </c>
      <c r="B605" s="1">
        <v>4334436</v>
      </c>
      <c r="C605" s="32" t="s">
        <v>50</v>
      </c>
      <c r="D605" s="3">
        <v>96</v>
      </c>
      <c r="E605" s="3">
        <v>934</v>
      </c>
      <c r="F605" s="3">
        <f>Data[[#This Row],[Unit Price]]*Data[[#This Row],[Ordered Qty]]</f>
        <v>89664</v>
      </c>
      <c r="G605" s="5">
        <v>44602</v>
      </c>
      <c r="H605" s="4">
        <v>44585</v>
      </c>
      <c r="I605" s="6">
        <f t="shared" si="10"/>
        <v>17</v>
      </c>
      <c r="J605" s="32" t="str">
        <f>IF(Data[[#This Row],[Chênh lệch ngày]]&lt;-2,"ADVANCE", IF(Data[[#This Row],[Chênh lệch ngày]]&lt;4, "ON TIME", IF(Data[[#This Row],[REASON OF LATE]]="SUPPLIER","LATE BY SUPPLIER", "LATE")))</f>
        <v>LATE</v>
      </c>
      <c r="K605" s="32" t="s">
        <v>6</v>
      </c>
      <c r="L605" s="32"/>
      <c r="M605" s="32" t="str">
        <f>TEXT(Data[[#This Row],[Ngày giao]],"yyyy")</f>
        <v>2022</v>
      </c>
      <c r="N605" s="32" t="str">
        <f>IF(MONTH(Data[[#This Row],[Ngày giao]])&lt;4,"Qtr1", IF(MONTH(Data[[#This Row],[Ngày giao]])&lt;7,"Qtr2",IF(MONTH(Data[[#This Row],[Ngày giao]])&lt;10,"Qtr3","Qtr4")))</f>
        <v>Qtr1</v>
      </c>
      <c r="O605" s="32" t="str">
        <f>TEXT(Data[[#This Row],[Ngày giao]],"MMM")</f>
        <v>Feb</v>
      </c>
    </row>
    <row r="606" spans="1:15" ht="13" x14ac:dyDescent="0.3">
      <c r="A606" s="1">
        <v>4516822145</v>
      </c>
      <c r="B606" s="1">
        <v>2989761</v>
      </c>
      <c r="C606" s="32" t="s">
        <v>50</v>
      </c>
      <c r="D606" s="3">
        <v>960</v>
      </c>
      <c r="E606" s="3">
        <v>1335</v>
      </c>
      <c r="F606" s="3">
        <f>Data[[#This Row],[Unit Price]]*Data[[#This Row],[Ordered Qty]]</f>
        <v>1281600</v>
      </c>
      <c r="G606" s="5">
        <v>44613</v>
      </c>
      <c r="H606" s="4">
        <v>44585</v>
      </c>
      <c r="I606" s="6">
        <f t="shared" si="10"/>
        <v>28</v>
      </c>
      <c r="J606" s="32" t="str">
        <f>IF(Data[[#This Row],[Chênh lệch ngày]]&lt;-2,"ADVANCE", IF(Data[[#This Row],[Chênh lệch ngày]]&lt;4, "ON TIME", IF(Data[[#This Row],[REASON OF LATE]]="SUPPLIER","LATE BY SUPPLIER", "LATE")))</f>
        <v>LATE</v>
      </c>
      <c r="K606" s="32" t="s">
        <v>6</v>
      </c>
      <c r="L606" s="32"/>
      <c r="M606" s="32" t="str">
        <f>TEXT(Data[[#This Row],[Ngày giao]],"yyyy")</f>
        <v>2022</v>
      </c>
      <c r="N606" s="32" t="str">
        <f>IF(MONTH(Data[[#This Row],[Ngày giao]])&lt;4,"Qtr1", IF(MONTH(Data[[#This Row],[Ngày giao]])&lt;7,"Qtr2",IF(MONTH(Data[[#This Row],[Ngày giao]])&lt;10,"Qtr3","Qtr4")))</f>
        <v>Qtr1</v>
      </c>
      <c r="O606" s="32" t="str">
        <f>TEXT(Data[[#This Row],[Ngày giao]],"MMM")</f>
        <v>Feb</v>
      </c>
    </row>
    <row r="607" spans="1:15" ht="13" x14ac:dyDescent="0.3">
      <c r="A607" s="1">
        <v>4516754035</v>
      </c>
      <c r="B607" s="1">
        <v>4451121</v>
      </c>
      <c r="C607" s="32" t="s">
        <v>50</v>
      </c>
      <c r="D607" s="3">
        <v>240</v>
      </c>
      <c r="E607" s="3">
        <v>1347</v>
      </c>
      <c r="F607" s="3">
        <f>Data[[#This Row],[Unit Price]]*Data[[#This Row],[Ordered Qty]]</f>
        <v>323280</v>
      </c>
      <c r="G607" s="5">
        <v>44679</v>
      </c>
      <c r="H607" s="4">
        <v>44585</v>
      </c>
      <c r="I607" s="6">
        <f t="shared" si="10"/>
        <v>94</v>
      </c>
      <c r="J607" s="32" t="str">
        <f>IF(Data[[#This Row],[Chênh lệch ngày]]&lt;-2,"ADVANCE", IF(Data[[#This Row],[Chênh lệch ngày]]&lt;4, "ON TIME", IF(Data[[#This Row],[REASON OF LATE]]="SUPPLIER","LATE BY SUPPLIER", "LATE")))</f>
        <v>LATE</v>
      </c>
      <c r="K607" s="32" t="s">
        <v>6</v>
      </c>
      <c r="L607" s="32"/>
      <c r="M607" s="32" t="str">
        <f>TEXT(Data[[#This Row],[Ngày giao]],"yyyy")</f>
        <v>2022</v>
      </c>
      <c r="N607" s="32" t="str">
        <f>IF(MONTH(Data[[#This Row],[Ngày giao]])&lt;4,"Qtr1", IF(MONTH(Data[[#This Row],[Ngày giao]])&lt;7,"Qtr2",IF(MONTH(Data[[#This Row],[Ngày giao]])&lt;10,"Qtr3","Qtr4")))</f>
        <v>Qtr2</v>
      </c>
      <c r="O607" s="32" t="str">
        <f>TEXT(Data[[#This Row],[Ngày giao]],"MMM")</f>
        <v>Apr</v>
      </c>
    </row>
    <row r="608" spans="1:15" ht="13" x14ac:dyDescent="0.3">
      <c r="A608" s="1">
        <v>4516669654</v>
      </c>
      <c r="B608" s="1">
        <v>2461389</v>
      </c>
      <c r="C608" s="32" t="s">
        <v>50</v>
      </c>
      <c r="D608" s="3">
        <v>200</v>
      </c>
      <c r="E608" s="3">
        <v>340</v>
      </c>
      <c r="F608" s="3">
        <f>Data[[#This Row],[Unit Price]]*Data[[#This Row],[Ordered Qty]]</f>
        <v>68000</v>
      </c>
      <c r="G608" s="5">
        <v>44578</v>
      </c>
      <c r="H608" s="4">
        <v>44585</v>
      </c>
      <c r="I608" s="6">
        <f t="shared" si="10"/>
        <v>-7</v>
      </c>
      <c r="J608" s="32" t="str">
        <f>IF(Data[[#This Row],[Chênh lệch ngày]]&lt;-2,"ADVANCE", IF(Data[[#This Row],[Chênh lệch ngày]]&lt;4, "ON TIME", IF(Data[[#This Row],[REASON OF LATE]]="SUPPLIER","LATE BY SUPPLIER", "LATE")))</f>
        <v>ADVANCE</v>
      </c>
      <c r="K608" s="2"/>
      <c r="L608" s="32"/>
      <c r="M608" s="32" t="str">
        <f>TEXT(Data[[#This Row],[Ngày giao]],"yyyy")</f>
        <v>2022</v>
      </c>
      <c r="N608" s="32" t="str">
        <f>IF(MONTH(Data[[#This Row],[Ngày giao]])&lt;4,"Qtr1", IF(MONTH(Data[[#This Row],[Ngày giao]])&lt;7,"Qtr2",IF(MONTH(Data[[#This Row],[Ngày giao]])&lt;10,"Qtr3","Qtr4")))</f>
        <v>Qtr1</v>
      </c>
      <c r="O608" s="32" t="str">
        <f>TEXT(Data[[#This Row],[Ngày giao]],"MMM")</f>
        <v>Jan</v>
      </c>
    </row>
    <row r="609" spans="1:15" ht="13" x14ac:dyDescent="0.3">
      <c r="A609" s="1">
        <v>4516923779</v>
      </c>
      <c r="B609" s="1">
        <v>2461389</v>
      </c>
      <c r="C609" s="32" t="s">
        <v>50</v>
      </c>
      <c r="D609" s="3">
        <v>1800</v>
      </c>
      <c r="E609" s="3">
        <v>761</v>
      </c>
      <c r="F609" s="3">
        <f>Data[[#This Row],[Unit Price]]*Data[[#This Row],[Ordered Qty]]</f>
        <v>1369800</v>
      </c>
      <c r="G609" s="5">
        <v>44585</v>
      </c>
      <c r="H609" s="4">
        <v>44585</v>
      </c>
      <c r="I609" s="6">
        <f t="shared" si="10"/>
        <v>0</v>
      </c>
      <c r="J609" s="32" t="str">
        <f>IF(Data[[#This Row],[Chênh lệch ngày]]&lt;-2,"ADVANCE", IF(Data[[#This Row],[Chênh lệch ngày]]&lt;4, "ON TIME", IF(Data[[#This Row],[REASON OF LATE]]="SUPPLIER","LATE BY SUPPLIER", "LATE")))</f>
        <v>ON TIME</v>
      </c>
      <c r="K609" s="2"/>
      <c r="L609" s="32"/>
      <c r="M609" s="32" t="str">
        <f>TEXT(Data[[#This Row],[Ngày giao]],"yyyy")</f>
        <v>2022</v>
      </c>
      <c r="N609" s="32" t="str">
        <f>IF(MONTH(Data[[#This Row],[Ngày giao]])&lt;4,"Qtr1", IF(MONTH(Data[[#This Row],[Ngày giao]])&lt;7,"Qtr2",IF(MONTH(Data[[#This Row],[Ngày giao]])&lt;10,"Qtr3","Qtr4")))</f>
        <v>Qtr1</v>
      </c>
      <c r="O609" s="32" t="str">
        <f>TEXT(Data[[#This Row],[Ngày giao]],"MMM")</f>
        <v>Jan</v>
      </c>
    </row>
    <row r="610" spans="1:15" ht="13" x14ac:dyDescent="0.3">
      <c r="A610" s="1">
        <v>5501190177</v>
      </c>
      <c r="B610" s="1">
        <v>2461389</v>
      </c>
      <c r="C610" s="32" t="s">
        <v>50</v>
      </c>
      <c r="D610" s="3">
        <v>200</v>
      </c>
      <c r="E610" s="3">
        <v>958</v>
      </c>
      <c r="F610" s="3">
        <f>Data[[#This Row],[Unit Price]]*Data[[#This Row],[Ordered Qty]]</f>
        <v>191600</v>
      </c>
      <c r="G610" s="5">
        <v>44585</v>
      </c>
      <c r="H610" s="4">
        <v>44585</v>
      </c>
      <c r="I610" s="6">
        <f t="shared" si="10"/>
        <v>0</v>
      </c>
      <c r="J610" s="32" t="str">
        <f>IF(Data[[#This Row],[Chênh lệch ngày]]&lt;-2,"ADVANCE", IF(Data[[#This Row],[Chênh lệch ngày]]&lt;4, "ON TIME", IF(Data[[#This Row],[REASON OF LATE]]="SUPPLIER","LATE BY SUPPLIER", "LATE")))</f>
        <v>ON TIME</v>
      </c>
      <c r="K610" s="2"/>
      <c r="L610" s="32"/>
      <c r="M610" s="32" t="str">
        <f>TEXT(Data[[#This Row],[Ngày giao]],"yyyy")</f>
        <v>2022</v>
      </c>
      <c r="N610" s="32" t="str">
        <f>IF(MONTH(Data[[#This Row],[Ngày giao]])&lt;4,"Qtr1", IF(MONTH(Data[[#This Row],[Ngày giao]])&lt;7,"Qtr2",IF(MONTH(Data[[#This Row],[Ngày giao]])&lt;10,"Qtr3","Qtr4")))</f>
        <v>Qtr1</v>
      </c>
      <c r="O610" s="32" t="str">
        <f>TEXT(Data[[#This Row],[Ngày giao]],"MMM")</f>
        <v>Jan</v>
      </c>
    </row>
    <row r="611" spans="1:15" ht="13" x14ac:dyDescent="0.3">
      <c r="A611" s="1">
        <v>4516916665</v>
      </c>
      <c r="B611" s="1">
        <v>4196590</v>
      </c>
      <c r="C611" s="32" t="s">
        <v>50</v>
      </c>
      <c r="D611" s="3">
        <v>1000</v>
      </c>
      <c r="E611" s="3">
        <v>1337</v>
      </c>
      <c r="F611" s="3">
        <f>Data[[#This Row],[Unit Price]]*Data[[#This Row],[Ordered Qty]]</f>
        <v>1337000</v>
      </c>
      <c r="G611" s="5">
        <v>44634</v>
      </c>
      <c r="H611" s="4">
        <v>44585</v>
      </c>
      <c r="I611" s="6">
        <f t="shared" si="10"/>
        <v>49</v>
      </c>
      <c r="J611" s="32" t="str">
        <f>IF(Data[[#This Row],[Chênh lệch ngày]]&lt;-2,"ADVANCE", IF(Data[[#This Row],[Chênh lệch ngày]]&lt;4, "ON TIME", IF(Data[[#This Row],[REASON OF LATE]]="SUPPLIER","LATE BY SUPPLIER", "LATE")))</f>
        <v>LATE</v>
      </c>
      <c r="K611" s="32" t="s">
        <v>6</v>
      </c>
      <c r="L611" s="32"/>
      <c r="M611" s="32" t="str">
        <f>TEXT(Data[[#This Row],[Ngày giao]],"yyyy")</f>
        <v>2022</v>
      </c>
      <c r="N611" s="32" t="str">
        <f>IF(MONTH(Data[[#This Row],[Ngày giao]])&lt;4,"Qtr1", IF(MONTH(Data[[#This Row],[Ngày giao]])&lt;7,"Qtr2",IF(MONTH(Data[[#This Row],[Ngày giao]])&lt;10,"Qtr3","Qtr4")))</f>
        <v>Qtr1</v>
      </c>
      <c r="O611" s="32" t="str">
        <f>TEXT(Data[[#This Row],[Ngày giao]],"MMM")</f>
        <v>Mar</v>
      </c>
    </row>
    <row r="612" spans="1:15" ht="13" x14ac:dyDescent="0.3">
      <c r="A612" s="1">
        <v>4516584088</v>
      </c>
      <c r="B612" s="1">
        <v>2467687</v>
      </c>
      <c r="C612" s="32" t="s">
        <v>50</v>
      </c>
      <c r="D612" s="3">
        <v>1095</v>
      </c>
      <c r="E612" s="3">
        <v>1308</v>
      </c>
      <c r="F612" s="3">
        <f>Data[[#This Row],[Unit Price]]*Data[[#This Row],[Ordered Qty]]</f>
        <v>1432260</v>
      </c>
      <c r="G612" s="5">
        <v>44585</v>
      </c>
      <c r="H612" s="4">
        <v>44585</v>
      </c>
      <c r="I612" s="6">
        <f t="shared" si="10"/>
        <v>0</v>
      </c>
      <c r="J612" s="32" t="str">
        <f>IF(Data[[#This Row],[Chênh lệch ngày]]&lt;-2,"ADVANCE", IF(Data[[#This Row],[Chênh lệch ngày]]&lt;4, "ON TIME", IF(Data[[#This Row],[REASON OF LATE]]="SUPPLIER","LATE BY SUPPLIER", "LATE")))</f>
        <v>ON TIME</v>
      </c>
      <c r="K612" s="2"/>
      <c r="L612" s="32"/>
      <c r="M612" s="32" t="str">
        <f>TEXT(Data[[#This Row],[Ngày giao]],"yyyy")</f>
        <v>2022</v>
      </c>
      <c r="N612" s="32" t="str">
        <f>IF(MONTH(Data[[#This Row],[Ngày giao]])&lt;4,"Qtr1", IF(MONTH(Data[[#This Row],[Ngày giao]])&lt;7,"Qtr2",IF(MONTH(Data[[#This Row],[Ngày giao]])&lt;10,"Qtr3","Qtr4")))</f>
        <v>Qtr1</v>
      </c>
      <c r="O612" s="32" t="str">
        <f>TEXT(Data[[#This Row],[Ngày giao]],"MMM")</f>
        <v>Jan</v>
      </c>
    </row>
    <row r="613" spans="1:15" ht="13" x14ac:dyDescent="0.3">
      <c r="A613" s="1">
        <v>4517054350</v>
      </c>
      <c r="B613" s="1">
        <v>2165271</v>
      </c>
      <c r="C613" s="32" t="s">
        <v>50</v>
      </c>
      <c r="D613" s="3">
        <v>646</v>
      </c>
      <c r="E613" s="3">
        <v>883</v>
      </c>
      <c r="F613" s="3">
        <f>Data[[#This Row],[Unit Price]]*Data[[#This Row],[Ordered Qty]]</f>
        <v>570418</v>
      </c>
      <c r="G613" s="5">
        <v>44585</v>
      </c>
      <c r="H613" s="4">
        <v>44585</v>
      </c>
      <c r="I613" s="6">
        <f t="shared" si="10"/>
        <v>0</v>
      </c>
      <c r="J613" s="32" t="str">
        <f>IF(Data[[#This Row],[Chênh lệch ngày]]&lt;-2,"ADVANCE", IF(Data[[#This Row],[Chênh lệch ngày]]&lt;4, "ON TIME", IF(Data[[#This Row],[REASON OF LATE]]="SUPPLIER","LATE BY SUPPLIER", "LATE")))</f>
        <v>ON TIME</v>
      </c>
      <c r="K613" s="2"/>
      <c r="L613" s="32"/>
      <c r="M613" s="32" t="str">
        <f>TEXT(Data[[#This Row],[Ngày giao]],"yyyy")</f>
        <v>2022</v>
      </c>
      <c r="N613" s="32" t="str">
        <f>IF(MONTH(Data[[#This Row],[Ngày giao]])&lt;4,"Qtr1", IF(MONTH(Data[[#This Row],[Ngày giao]])&lt;7,"Qtr2",IF(MONTH(Data[[#This Row],[Ngày giao]])&lt;10,"Qtr3","Qtr4")))</f>
        <v>Qtr1</v>
      </c>
      <c r="O613" s="32" t="str">
        <f>TEXT(Data[[#This Row],[Ngày giao]],"MMM")</f>
        <v>Jan</v>
      </c>
    </row>
    <row r="614" spans="1:15" ht="13" x14ac:dyDescent="0.3">
      <c r="A614" s="1">
        <v>4517339383</v>
      </c>
      <c r="B614" s="1">
        <v>2556834</v>
      </c>
      <c r="C614" s="32" t="s">
        <v>50</v>
      </c>
      <c r="D614" s="3">
        <v>330</v>
      </c>
      <c r="E614" s="3">
        <v>827</v>
      </c>
      <c r="F614" s="3">
        <f>Data[[#This Row],[Unit Price]]*Data[[#This Row],[Ordered Qty]]</f>
        <v>272910</v>
      </c>
      <c r="G614" s="5">
        <v>44585</v>
      </c>
      <c r="H614" s="4">
        <v>44585</v>
      </c>
      <c r="I614" s="6">
        <f t="shared" si="10"/>
        <v>0</v>
      </c>
      <c r="J614" s="32" t="str">
        <f>IF(Data[[#This Row],[Chênh lệch ngày]]&lt;-2,"ADVANCE", IF(Data[[#This Row],[Chênh lệch ngày]]&lt;4, "ON TIME", IF(Data[[#This Row],[REASON OF LATE]]="SUPPLIER","LATE BY SUPPLIER", "LATE")))</f>
        <v>ON TIME</v>
      </c>
      <c r="K614" s="2"/>
      <c r="L614" s="32"/>
      <c r="M614" s="32" t="str">
        <f>TEXT(Data[[#This Row],[Ngày giao]],"yyyy")</f>
        <v>2022</v>
      </c>
      <c r="N614" s="32" t="str">
        <f>IF(MONTH(Data[[#This Row],[Ngày giao]])&lt;4,"Qtr1", IF(MONTH(Data[[#This Row],[Ngày giao]])&lt;7,"Qtr2",IF(MONTH(Data[[#This Row],[Ngày giao]])&lt;10,"Qtr3","Qtr4")))</f>
        <v>Qtr1</v>
      </c>
      <c r="O614" s="32" t="str">
        <f>TEXT(Data[[#This Row],[Ngày giao]],"MMM")</f>
        <v>Jan</v>
      </c>
    </row>
    <row r="615" spans="1:15" ht="13" x14ac:dyDescent="0.3">
      <c r="A615" s="1">
        <v>4516814681</v>
      </c>
      <c r="B615" s="1">
        <v>2758193</v>
      </c>
      <c r="C615" s="32" t="s">
        <v>50</v>
      </c>
      <c r="D615" s="3">
        <v>1401</v>
      </c>
      <c r="E615" s="3">
        <v>679</v>
      </c>
      <c r="F615" s="3">
        <f>Data[[#This Row],[Unit Price]]*Data[[#This Row],[Ordered Qty]]</f>
        <v>951279</v>
      </c>
      <c r="G615" s="5">
        <v>44585</v>
      </c>
      <c r="H615" s="4">
        <v>44585</v>
      </c>
      <c r="I615" s="6">
        <f t="shared" si="10"/>
        <v>0</v>
      </c>
      <c r="J615" s="32" t="str">
        <f>IF(Data[[#This Row],[Chênh lệch ngày]]&lt;-2,"ADVANCE", IF(Data[[#This Row],[Chênh lệch ngày]]&lt;4, "ON TIME", IF(Data[[#This Row],[REASON OF LATE]]="SUPPLIER","LATE BY SUPPLIER", "LATE")))</f>
        <v>ON TIME</v>
      </c>
      <c r="K615" s="2"/>
      <c r="L615" s="32"/>
      <c r="M615" s="32" t="str">
        <f>TEXT(Data[[#This Row],[Ngày giao]],"yyyy")</f>
        <v>2022</v>
      </c>
      <c r="N615" s="32" t="str">
        <f>IF(MONTH(Data[[#This Row],[Ngày giao]])&lt;4,"Qtr1", IF(MONTH(Data[[#This Row],[Ngày giao]])&lt;7,"Qtr2",IF(MONTH(Data[[#This Row],[Ngày giao]])&lt;10,"Qtr3","Qtr4")))</f>
        <v>Qtr1</v>
      </c>
      <c r="O615" s="32" t="str">
        <f>TEXT(Data[[#This Row],[Ngày giao]],"MMM")</f>
        <v>Jan</v>
      </c>
    </row>
    <row r="616" spans="1:15" ht="13" x14ac:dyDescent="0.3">
      <c r="A616" s="1">
        <v>4517116051</v>
      </c>
      <c r="B616" s="1">
        <v>2165271</v>
      </c>
      <c r="C616" s="32" t="s">
        <v>50</v>
      </c>
      <c r="D616" s="3">
        <v>968</v>
      </c>
      <c r="E616" s="3">
        <v>779</v>
      </c>
      <c r="F616" s="3">
        <f>Data[[#This Row],[Unit Price]]*Data[[#This Row],[Ordered Qty]]</f>
        <v>754072</v>
      </c>
      <c r="G616" s="5">
        <v>44585</v>
      </c>
      <c r="H616" s="4">
        <v>44585</v>
      </c>
      <c r="I616" s="6">
        <f t="shared" si="10"/>
        <v>0</v>
      </c>
      <c r="J616" s="32" t="str">
        <f>IF(Data[[#This Row],[Chênh lệch ngày]]&lt;-2,"ADVANCE", IF(Data[[#This Row],[Chênh lệch ngày]]&lt;4, "ON TIME", IF(Data[[#This Row],[REASON OF LATE]]="SUPPLIER","LATE BY SUPPLIER", "LATE")))</f>
        <v>ON TIME</v>
      </c>
      <c r="K616" s="2"/>
      <c r="L616" s="32"/>
      <c r="M616" s="32" t="str">
        <f>TEXT(Data[[#This Row],[Ngày giao]],"yyyy")</f>
        <v>2022</v>
      </c>
      <c r="N616" s="32" t="str">
        <f>IF(MONTH(Data[[#This Row],[Ngày giao]])&lt;4,"Qtr1", IF(MONTH(Data[[#This Row],[Ngày giao]])&lt;7,"Qtr2",IF(MONTH(Data[[#This Row],[Ngày giao]])&lt;10,"Qtr3","Qtr4")))</f>
        <v>Qtr1</v>
      </c>
      <c r="O616" s="32" t="str">
        <f>TEXT(Data[[#This Row],[Ngày giao]],"MMM")</f>
        <v>Jan</v>
      </c>
    </row>
    <row r="617" spans="1:15" ht="13" x14ac:dyDescent="0.3">
      <c r="A617" s="1">
        <v>4517155800</v>
      </c>
      <c r="B617" s="1">
        <v>2558275</v>
      </c>
      <c r="C617" s="32" t="s">
        <v>50</v>
      </c>
      <c r="D617" s="3">
        <v>162</v>
      </c>
      <c r="E617" s="3">
        <v>452</v>
      </c>
      <c r="F617" s="3">
        <f>Data[[#This Row],[Unit Price]]*Data[[#This Row],[Ordered Qty]]</f>
        <v>73224</v>
      </c>
      <c r="G617" s="5">
        <v>44585</v>
      </c>
      <c r="H617" s="4">
        <v>44585</v>
      </c>
      <c r="I617" s="6">
        <f t="shared" si="10"/>
        <v>0</v>
      </c>
      <c r="J617" s="32" t="str">
        <f>IF(Data[[#This Row],[Chênh lệch ngày]]&lt;-2,"ADVANCE", IF(Data[[#This Row],[Chênh lệch ngày]]&lt;4, "ON TIME", IF(Data[[#This Row],[REASON OF LATE]]="SUPPLIER","LATE BY SUPPLIER", "LATE")))</f>
        <v>ON TIME</v>
      </c>
      <c r="K617" s="2"/>
      <c r="L617" s="32"/>
      <c r="M617" s="32" t="str">
        <f>TEXT(Data[[#This Row],[Ngày giao]],"yyyy")</f>
        <v>2022</v>
      </c>
      <c r="N617" s="32" t="str">
        <f>IF(MONTH(Data[[#This Row],[Ngày giao]])&lt;4,"Qtr1", IF(MONTH(Data[[#This Row],[Ngày giao]])&lt;7,"Qtr2",IF(MONTH(Data[[#This Row],[Ngày giao]])&lt;10,"Qtr3","Qtr4")))</f>
        <v>Qtr1</v>
      </c>
      <c r="O617" s="32" t="str">
        <f>TEXT(Data[[#This Row],[Ngày giao]],"MMM")</f>
        <v>Jan</v>
      </c>
    </row>
    <row r="618" spans="1:15" ht="13" x14ac:dyDescent="0.3">
      <c r="A618" s="1">
        <v>4517169687</v>
      </c>
      <c r="B618" s="1">
        <v>2556834</v>
      </c>
      <c r="C618" s="32" t="s">
        <v>50</v>
      </c>
      <c r="D618" s="3">
        <v>81</v>
      </c>
      <c r="E618" s="3">
        <v>1112</v>
      </c>
      <c r="F618" s="3">
        <f>Data[[#This Row],[Unit Price]]*Data[[#This Row],[Ordered Qty]]</f>
        <v>90072</v>
      </c>
      <c r="G618" s="5">
        <v>44585</v>
      </c>
      <c r="H618" s="4">
        <v>44585</v>
      </c>
      <c r="I618" s="6">
        <f t="shared" si="10"/>
        <v>0</v>
      </c>
      <c r="J618" s="32" t="str">
        <f>IF(Data[[#This Row],[Chênh lệch ngày]]&lt;-2,"ADVANCE", IF(Data[[#This Row],[Chênh lệch ngày]]&lt;4, "ON TIME", IF(Data[[#This Row],[REASON OF LATE]]="SUPPLIER","LATE BY SUPPLIER", "LATE")))</f>
        <v>ON TIME</v>
      </c>
      <c r="K618" s="2"/>
      <c r="L618" s="32"/>
      <c r="M618" s="32" t="str">
        <f>TEXT(Data[[#This Row],[Ngày giao]],"yyyy")</f>
        <v>2022</v>
      </c>
      <c r="N618" s="32" t="str">
        <f>IF(MONTH(Data[[#This Row],[Ngày giao]])&lt;4,"Qtr1", IF(MONTH(Data[[#This Row],[Ngày giao]])&lt;7,"Qtr2",IF(MONTH(Data[[#This Row],[Ngày giao]])&lt;10,"Qtr3","Qtr4")))</f>
        <v>Qtr1</v>
      </c>
      <c r="O618" s="32" t="str">
        <f>TEXT(Data[[#This Row],[Ngày giao]],"MMM")</f>
        <v>Jan</v>
      </c>
    </row>
    <row r="619" spans="1:15" ht="13" x14ac:dyDescent="0.3">
      <c r="A619" s="1">
        <v>4517181343</v>
      </c>
      <c r="B619" s="1">
        <v>2758193</v>
      </c>
      <c r="C619" s="32" t="s">
        <v>50</v>
      </c>
      <c r="D619" s="3">
        <v>540</v>
      </c>
      <c r="E619" s="3">
        <v>829</v>
      </c>
      <c r="F619" s="3">
        <f>Data[[#This Row],[Unit Price]]*Data[[#This Row],[Ordered Qty]]</f>
        <v>447660</v>
      </c>
      <c r="G619" s="5">
        <v>44585</v>
      </c>
      <c r="H619" s="4">
        <v>44585</v>
      </c>
      <c r="I619" s="6">
        <f t="shared" si="10"/>
        <v>0</v>
      </c>
      <c r="J619" s="32" t="str">
        <f>IF(Data[[#This Row],[Chênh lệch ngày]]&lt;-2,"ADVANCE", IF(Data[[#This Row],[Chênh lệch ngày]]&lt;4, "ON TIME", IF(Data[[#This Row],[REASON OF LATE]]="SUPPLIER","LATE BY SUPPLIER", "LATE")))</f>
        <v>ON TIME</v>
      </c>
      <c r="K619" s="2"/>
      <c r="L619" s="32"/>
      <c r="M619" s="32" t="str">
        <f>TEXT(Data[[#This Row],[Ngày giao]],"yyyy")</f>
        <v>2022</v>
      </c>
      <c r="N619" s="32" t="str">
        <f>IF(MONTH(Data[[#This Row],[Ngày giao]])&lt;4,"Qtr1", IF(MONTH(Data[[#This Row],[Ngày giao]])&lt;7,"Qtr2",IF(MONTH(Data[[#This Row],[Ngày giao]])&lt;10,"Qtr3","Qtr4")))</f>
        <v>Qtr1</v>
      </c>
      <c r="O619" s="32" t="str">
        <f>TEXT(Data[[#This Row],[Ngày giao]],"MMM")</f>
        <v>Jan</v>
      </c>
    </row>
    <row r="620" spans="1:15" ht="13" x14ac:dyDescent="0.3">
      <c r="A620" s="1">
        <v>4517473139</v>
      </c>
      <c r="B620" s="1">
        <v>2758193</v>
      </c>
      <c r="C620" s="32" t="s">
        <v>50</v>
      </c>
      <c r="D620" s="3">
        <v>204</v>
      </c>
      <c r="E620" s="3">
        <v>1205</v>
      </c>
      <c r="F620" s="3">
        <f>Data[[#This Row],[Unit Price]]*Data[[#This Row],[Ordered Qty]]</f>
        <v>245820</v>
      </c>
      <c r="G620" s="5">
        <v>44585</v>
      </c>
      <c r="H620" s="4">
        <v>44585</v>
      </c>
      <c r="I620" s="6">
        <f t="shared" si="10"/>
        <v>0</v>
      </c>
      <c r="J620" s="32" t="str">
        <f>IF(Data[[#This Row],[Chênh lệch ngày]]&lt;-2,"ADVANCE", IF(Data[[#This Row],[Chênh lệch ngày]]&lt;4, "ON TIME", IF(Data[[#This Row],[REASON OF LATE]]="SUPPLIER","LATE BY SUPPLIER", "LATE")))</f>
        <v>ON TIME</v>
      </c>
      <c r="K620" s="2"/>
      <c r="L620" s="32"/>
      <c r="M620" s="32" t="str">
        <f>TEXT(Data[[#This Row],[Ngày giao]],"yyyy")</f>
        <v>2022</v>
      </c>
      <c r="N620" s="32" t="str">
        <f>IF(MONTH(Data[[#This Row],[Ngày giao]])&lt;4,"Qtr1", IF(MONTH(Data[[#This Row],[Ngày giao]])&lt;7,"Qtr2",IF(MONTH(Data[[#This Row],[Ngày giao]])&lt;10,"Qtr3","Qtr4")))</f>
        <v>Qtr1</v>
      </c>
      <c r="O620" s="32" t="str">
        <f>TEXT(Data[[#This Row],[Ngày giao]],"MMM")</f>
        <v>Jan</v>
      </c>
    </row>
    <row r="621" spans="1:15" ht="13" x14ac:dyDescent="0.3">
      <c r="A621" s="1">
        <v>4517482979</v>
      </c>
      <c r="B621" s="1">
        <v>2165271</v>
      </c>
      <c r="C621" s="32" t="s">
        <v>50</v>
      </c>
      <c r="D621" s="3">
        <v>6</v>
      </c>
      <c r="E621" s="3">
        <v>993</v>
      </c>
      <c r="F621" s="3">
        <f>Data[[#This Row],[Unit Price]]*Data[[#This Row],[Ordered Qty]]</f>
        <v>5958</v>
      </c>
      <c r="G621" s="5">
        <v>44585</v>
      </c>
      <c r="H621" s="4">
        <v>44585</v>
      </c>
      <c r="I621" s="6">
        <f t="shared" si="10"/>
        <v>0</v>
      </c>
      <c r="J621" s="32" t="str">
        <f>IF(Data[[#This Row],[Chênh lệch ngày]]&lt;-2,"ADVANCE", IF(Data[[#This Row],[Chênh lệch ngày]]&lt;4, "ON TIME", IF(Data[[#This Row],[REASON OF LATE]]="SUPPLIER","LATE BY SUPPLIER", "LATE")))</f>
        <v>ON TIME</v>
      </c>
      <c r="K621" s="2"/>
      <c r="L621" s="32"/>
      <c r="M621" s="32" t="str">
        <f>TEXT(Data[[#This Row],[Ngày giao]],"yyyy")</f>
        <v>2022</v>
      </c>
      <c r="N621" s="32" t="str">
        <f>IF(MONTH(Data[[#This Row],[Ngày giao]])&lt;4,"Qtr1", IF(MONTH(Data[[#This Row],[Ngày giao]])&lt;7,"Qtr2",IF(MONTH(Data[[#This Row],[Ngày giao]])&lt;10,"Qtr3","Qtr4")))</f>
        <v>Qtr1</v>
      </c>
      <c r="O621" s="32" t="str">
        <f>TEXT(Data[[#This Row],[Ngày giao]],"MMM")</f>
        <v>Jan</v>
      </c>
    </row>
    <row r="622" spans="1:15" ht="13" x14ac:dyDescent="0.3">
      <c r="A622" s="1">
        <v>4517357682</v>
      </c>
      <c r="B622" s="1">
        <v>2556834</v>
      </c>
      <c r="C622" s="2" t="s">
        <v>69</v>
      </c>
      <c r="D622" s="3">
        <v>174</v>
      </c>
      <c r="E622" s="3">
        <v>882</v>
      </c>
      <c r="F622" s="3">
        <f>Data[[#This Row],[Unit Price]]*Data[[#This Row],[Ordered Qty]]</f>
        <v>153468</v>
      </c>
      <c r="G622" s="5">
        <v>44606</v>
      </c>
      <c r="H622" s="4">
        <v>44585</v>
      </c>
      <c r="I622" s="6">
        <f t="shared" si="10"/>
        <v>21</v>
      </c>
      <c r="J622" s="32" t="str">
        <f>IF(Data[[#This Row],[Chênh lệch ngày]]&lt;-2,"ADVANCE", IF(Data[[#This Row],[Chênh lệch ngày]]&lt;4, "ON TIME", IF(Data[[#This Row],[REASON OF LATE]]="SUPPLIER","LATE BY SUPPLIER", "LATE")))</f>
        <v>LATE</v>
      </c>
      <c r="K622" s="32" t="s">
        <v>6</v>
      </c>
      <c r="L622" s="32"/>
      <c r="M622" s="32" t="str">
        <f>TEXT(Data[[#This Row],[Ngày giao]],"yyyy")</f>
        <v>2022</v>
      </c>
      <c r="N622" s="32" t="str">
        <f>IF(MONTH(Data[[#This Row],[Ngày giao]])&lt;4,"Qtr1", IF(MONTH(Data[[#This Row],[Ngày giao]])&lt;7,"Qtr2",IF(MONTH(Data[[#This Row],[Ngày giao]])&lt;10,"Qtr3","Qtr4")))</f>
        <v>Qtr1</v>
      </c>
      <c r="O622" s="32" t="str">
        <f>TEXT(Data[[#This Row],[Ngày giao]],"MMM")</f>
        <v>Feb</v>
      </c>
    </row>
    <row r="623" spans="1:15" ht="13" x14ac:dyDescent="0.3">
      <c r="A623" s="1">
        <v>4516508103</v>
      </c>
      <c r="B623" s="1">
        <v>2467687</v>
      </c>
      <c r="C623" s="2" t="s">
        <v>69</v>
      </c>
      <c r="D623" s="3">
        <v>175</v>
      </c>
      <c r="E623" s="3">
        <v>661</v>
      </c>
      <c r="F623" s="3">
        <f>Data[[#This Row],[Unit Price]]*Data[[#This Row],[Ordered Qty]]</f>
        <v>115675</v>
      </c>
      <c r="G623" s="5">
        <v>44606</v>
      </c>
      <c r="H623" s="4">
        <v>44585</v>
      </c>
      <c r="I623" s="6">
        <f t="shared" si="10"/>
        <v>21</v>
      </c>
      <c r="J623" s="32" t="str">
        <f>IF(Data[[#This Row],[Chênh lệch ngày]]&lt;-2,"ADVANCE", IF(Data[[#This Row],[Chênh lệch ngày]]&lt;4, "ON TIME", IF(Data[[#This Row],[REASON OF LATE]]="SUPPLIER","LATE BY SUPPLIER", "LATE")))</f>
        <v>LATE</v>
      </c>
      <c r="K623" s="32" t="s">
        <v>6</v>
      </c>
      <c r="L623" s="32"/>
      <c r="M623" s="32" t="str">
        <f>TEXT(Data[[#This Row],[Ngày giao]],"yyyy")</f>
        <v>2022</v>
      </c>
      <c r="N623" s="32" t="str">
        <f>IF(MONTH(Data[[#This Row],[Ngày giao]])&lt;4,"Qtr1", IF(MONTH(Data[[#This Row],[Ngày giao]])&lt;7,"Qtr2",IF(MONTH(Data[[#This Row],[Ngày giao]])&lt;10,"Qtr3","Qtr4")))</f>
        <v>Qtr1</v>
      </c>
      <c r="O623" s="32" t="str">
        <f>TEXT(Data[[#This Row],[Ngày giao]],"MMM")</f>
        <v>Feb</v>
      </c>
    </row>
    <row r="624" spans="1:15" ht="13" x14ac:dyDescent="0.3">
      <c r="A624" s="1">
        <v>4516522381</v>
      </c>
      <c r="B624" s="1">
        <v>2758193</v>
      </c>
      <c r="C624" s="2" t="s">
        <v>69</v>
      </c>
      <c r="D624" s="3">
        <v>129</v>
      </c>
      <c r="E624" s="3">
        <v>358</v>
      </c>
      <c r="F624" s="3">
        <f>Data[[#This Row],[Unit Price]]*Data[[#This Row],[Ordered Qty]]</f>
        <v>46182</v>
      </c>
      <c r="G624" s="5">
        <v>44606</v>
      </c>
      <c r="H624" s="4">
        <v>44585</v>
      </c>
      <c r="I624" s="6">
        <f t="shared" si="10"/>
        <v>21</v>
      </c>
      <c r="J624" s="32" t="str">
        <f>IF(Data[[#This Row],[Chênh lệch ngày]]&lt;-2,"ADVANCE", IF(Data[[#This Row],[Chênh lệch ngày]]&lt;4, "ON TIME", IF(Data[[#This Row],[REASON OF LATE]]="SUPPLIER","LATE BY SUPPLIER", "LATE")))</f>
        <v>LATE</v>
      </c>
      <c r="K624" s="32" t="s">
        <v>6</v>
      </c>
      <c r="L624" s="32"/>
      <c r="M624" s="32" t="str">
        <f>TEXT(Data[[#This Row],[Ngày giao]],"yyyy")</f>
        <v>2022</v>
      </c>
      <c r="N624" s="32" t="str">
        <f>IF(MONTH(Data[[#This Row],[Ngày giao]])&lt;4,"Qtr1", IF(MONTH(Data[[#This Row],[Ngày giao]])&lt;7,"Qtr2",IF(MONTH(Data[[#This Row],[Ngày giao]])&lt;10,"Qtr3","Qtr4")))</f>
        <v>Qtr1</v>
      </c>
      <c r="O624" s="32" t="str">
        <f>TEXT(Data[[#This Row],[Ngày giao]],"MMM")</f>
        <v>Feb</v>
      </c>
    </row>
    <row r="625" spans="1:15" ht="13" x14ac:dyDescent="0.3">
      <c r="A625" s="1">
        <v>4516960352</v>
      </c>
      <c r="B625" s="1">
        <v>4403290</v>
      </c>
      <c r="C625" s="32" t="s">
        <v>50</v>
      </c>
      <c r="D625" s="3">
        <v>80</v>
      </c>
      <c r="E625" s="3">
        <v>1314</v>
      </c>
      <c r="F625" s="3">
        <f>Data[[#This Row],[Unit Price]]*Data[[#This Row],[Ordered Qty]]</f>
        <v>105120</v>
      </c>
      <c r="G625" s="5">
        <v>44585</v>
      </c>
      <c r="H625" s="4">
        <v>44585</v>
      </c>
      <c r="I625" s="6">
        <f t="shared" si="10"/>
        <v>0</v>
      </c>
      <c r="J625" s="32" t="str">
        <f>IF(Data[[#This Row],[Chênh lệch ngày]]&lt;-2,"ADVANCE", IF(Data[[#This Row],[Chênh lệch ngày]]&lt;4, "ON TIME", IF(Data[[#This Row],[REASON OF LATE]]="SUPPLIER","LATE BY SUPPLIER", "LATE")))</f>
        <v>ON TIME</v>
      </c>
      <c r="K625" s="2"/>
      <c r="L625" s="32"/>
      <c r="M625" s="32" t="str">
        <f>TEXT(Data[[#This Row],[Ngày giao]],"yyyy")</f>
        <v>2022</v>
      </c>
      <c r="N625" s="32" t="str">
        <f>IF(MONTH(Data[[#This Row],[Ngày giao]])&lt;4,"Qtr1", IF(MONTH(Data[[#This Row],[Ngày giao]])&lt;7,"Qtr2",IF(MONTH(Data[[#This Row],[Ngày giao]])&lt;10,"Qtr3","Qtr4")))</f>
        <v>Qtr1</v>
      </c>
      <c r="O625" s="32" t="str">
        <f>TEXT(Data[[#This Row],[Ngày giao]],"MMM")</f>
        <v>Jan</v>
      </c>
    </row>
    <row r="626" spans="1:15" ht="13" x14ac:dyDescent="0.3">
      <c r="A626" s="1">
        <v>4516972610</v>
      </c>
      <c r="B626" s="1">
        <v>2958114</v>
      </c>
      <c r="C626" s="32" t="s">
        <v>50</v>
      </c>
      <c r="D626" s="3">
        <v>144</v>
      </c>
      <c r="E626" s="3">
        <v>1432</v>
      </c>
      <c r="F626" s="3">
        <f>Data[[#This Row],[Unit Price]]*Data[[#This Row],[Ordered Qty]]</f>
        <v>206208</v>
      </c>
      <c r="G626" s="5">
        <v>44585</v>
      </c>
      <c r="H626" s="4">
        <v>44585</v>
      </c>
      <c r="I626" s="6">
        <f t="shared" si="10"/>
        <v>0</v>
      </c>
      <c r="J626" s="32" t="str">
        <f>IF(Data[[#This Row],[Chênh lệch ngày]]&lt;-2,"ADVANCE", IF(Data[[#This Row],[Chênh lệch ngày]]&lt;4, "ON TIME", IF(Data[[#This Row],[REASON OF LATE]]="SUPPLIER","LATE BY SUPPLIER", "LATE")))</f>
        <v>ON TIME</v>
      </c>
      <c r="K626" s="2"/>
      <c r="L626" s="32"/>
      <c r="M626" s="32" t="str">
        <f>TEXT(Data[[#This Row],[Ngày giao]],"yyyy")</f>
        <v>2022</v>
      </c>
      <c r="N626" s="32" t="str">
        <f>IF(MONTH(Data[[#This Row],[Ngày giao]])&lt;4,"Qtr1", IF(MONTH(Data[[#This Row],[Ngày giao]])&lt;7,"Qtr2",IF(MONTH(Data[[#This Row],[Ngày giao]])&lt;10,"Qtr3","Qtr4")))</f>
        <v>Qtr1</v>
      </c>
      <c r="O626" s="32" t="str">
        <f>TEXT(Data[[#This Row],[Ngày giao]],"MMM")</f>
        <v>Jan</v>
      </c>
    </row>
    <row r="627" spans="1:15" ht="13" x14ac:dyDescent="0.3">
      <c r="A627" s="1">
        <v>4516972708</v>
      </c>
      <c r="B627" s="1">
        <v>4492204</v>
      </c>
      <c r="C627" s="32" t="s">
        <v>50</v>
      </c>
      <c r="D627" s="3">
        <v>1404</v>
      </c>
      <c r="E627" s="3">
        <v>484</v>
      </c>
      <c r="F627" s="3">
        <f>Data[[#This Row],[Unit Price]]*Data[[#This Row],[Ordered Qty]]</f>
        <v>679536</v>
      </c>
      <c r="G627" s="5">
        <v>44585</v>
      </c>
      <c r="H627" s="4">
        <v>44585</v>
      </c>
      <c r="I627" s="6">
        <f t="shared" si="10"/>
        <v>0</v>
      </c>
      <c r="J627" s="32" t="str">
        <f>IF(Data[[#This Row],[Chênh lệch ngày]]&lt;-2,"ADVANCE", IF(Data[[#This Row],[Chênh lệch ngày]]&lt;4, "ON TIME", IF(Data[[#This Row],[REASON OF LATE]]="SUPPLIER","LATE BY SUPPLIER", "LATE")))</f>
        <v>ON TIME</v>
      </c>
      <c r="K627" s="2"/>
      <c r="L627" s="32"/>
      <c r="M627" s="32" t="str">
        <f>TEXT(Data[[#This Row],[Ngày giao]],"yyyy")</f>
        <v>2022</v>
      </c>
      <c r="N627" s="32" t="str">
        <f>IF(MONTH(Data[[#This Row],[Ngày giao]])&lt;4,"Qtr1", IF(MONTH(Data[[#This Row],[Ngày giao]])&lt;7,"Qtr2",IF(MONTH(Data[[#This Row],[Ngày giao]])&lt;10,"Qtr3","Qtr4")))</f>
        <v>Qtr1</v>
      </c>
      <c r="O627" s="32" t="str">
        <f>TEXT(Data[[#This Row],[Ngày giao]],"MMM")</f>
        <v>Jan</v>
      </c>
    </row>
    <row r="628" spans="1:15" ht="13" x14ac:dyDescent="0.3">
      <c r="A628" s="1">
        <v>4516384802</v>
      </c>
      <c r="B628" s="1">
        <v>2884301</v>
      </c>
      <c r="C628" s="32" t="s">
        <v>50</v>
      </c>
      <c r="D628" s="3">
        <v>1020</v>
      </c>
      <c r="E628" s="3">
        <v>1099</v>
      </c>
      <c r="F628" s="3">
        <f>Data[[#This Row],[Unit Price]]*Data[[#This Row],[Ordered Qty]]</f>
        <v>1120980</v>
      </c>
      <c r="G628" s="5">
        <v>44585</v>
      </c>
      <c r="H628" s="4">
        <v>44585</v>
      </c>
      <c r="I628" s="6">
        <f t="shared" si="10"/>
        <v>0</v>
      </c>
      <c r="J628" s="32" t="str">
        <f>IF(Data[[#This Row],[Chênh lệch ngày]]&lt;-2,"ADVANCE", IF(Data[[#This Row],[Chênh lệch ngày]]&lt;4, "ON TIME", IF(Data[[#This Row],[REASON OF LATE]]="SUPPLIER","LATE BY SUPPLIER", "LATE")))</f>
        <v>ON TIME</v>
      </c>
      <c r="K628" s="2"/>
      <c r="L628" s="32"/>
      <c r="M628" s="32" t="str">
        <f>TEXT(Data[[#This Row],[Ngày giao]],"yyyy")</f>
        <v>2022</v>
      </c>
      <c r="N628" s="32" t="str">
        <f>IF(MONTH(Data[[#This Row],[Ngày giao]])&lt;4,"Qtr1", IF(MONTH(Data[[#This Row],[Ngày giao]])&lt;7,"Qtr2",IF(MONTH(Data[[#This Row],[Ngày giao]])&lt;10,"Qtr3","Qtr4")))</f>
        <v>Qtr1</v>
      </c>
      <c r="O628" s="32" t="str">
        <f>TEXT(Data[[#This Row],[Ngày giao]],"MMM")</f>
        <v>Jan</v>
      </c>
    </row>
    <row r="629" spans="1:15" ht="13" x14ac:dyDescent="0.3">
      <c r="A629" s="1">
        <v>4516393769</v>
      </c>
      <c r="B629" s="1">
        <v>1620152</v>
      </c>
      <c r="C629" s="32" t="s">
        <v>50</v>
      </c>
      <c r="D629" s="3">
        <v>1440</v>
      </c>
      <c r="E629" s="3">
        <v>777</v>
      </c>
      <c r="F629" s="3">
        <f>Data[[#This Row],[Unit Price]]*Data[[#This Row],[Ordered Qty]]</f>
        <v>1118880</v>
      </c>
      <c r="G629" s="5">
        <v>44585</v>
      </c>
      <c r="H629" s="4">
        <v>44585</v>
      </c>
      <c r="I629" s="6">
        <f t="shared" si="10"/>
        <v>0</v>
      </c>
      <c r="J629" s="32" t="str">
        <f>IF(Data[[#This Row],[Chênh lệch ngày]]&lt;-2,"ADVANCE", IF(Data[[#This Row],[Chênh lệch ngày]]&lt;4, "ON TIME", IF(Data[[#This Row],[REASON OF LATE]]="SUPPLIER","LATE BY SUPPLIER", "LATE")))</f>
        <v>ON TIME</v>
      </c>
      <c r="K629" s="2"/>
      <c r="L629" s="32"/>
      <c r="M629" s="32" t="str">
        <f>TEXT(Data[[#This Row],[Ngày giao]],"yyyy")</f>
        <v>2022</v>
      </c>
      <c r="N629" s="32" t="str">
        <f>IF(MONTH(Data[[#This Row],[Ngày giao]])&lt;4,"Qtr1", IF(MONTH(Data[[#This Row],[Ngày giao]])&lt;7,"Qtr2",IF(MONTH(Data[[#This Row],[Ngày giao]])&lt;10,"Qtr3","Qtr4")))</f>
        <v>Qtr1</v>
      </c>
      <c r="O629" s="32" t="str">
        <f>TEXT(Data[[#This Row],[Ngày giao]],"MMM")</f>
        <v>Jan</v>
      </c>
    </row>
    <row r="630" spans="1:15" ht="13" x14ac:dyDescent="0.3">
      <c r="A630" s="1">
        <v>4516855219</v>
      </c>
      <c r="B630" s="1">
        <v>1620152</v>
      </c>
      <c r="C630" s="32" t="s">
        <v>50</v>
      </c>
      <c r="D630" s="3">
        <v>144</v>
      </c>
      <c r="E630" s="3">
        <v>1418</v>
      </c>
      <c r="F630" s="3">
        <f>Data[[#This Row],[Unit Price]]*Data[[#This Row],[Ordered Qty]]</f>
        <v>204192</v>
      </c>
      <c r="G630" s="5">
        <v>44585</v>
      </c>
      <c r="H630" s="4">
        <v>44585</v>
      </c>
      <c r="I630" s="6">
        <f t="shared" si="10"/>
        <v>0</v>
      </c>
      <c r="J630" s="32" t="str">
        <f>IF(Data[[#This Row],[Chênh lệch ngày]]&lt;-2,"ADVANCE", IF(Data[[#This Row],[Chênh lệch ngày]]&lt;4, "ON TIME", IF(Data[[#This Row],[REASON OF LATE]]="SUPPLIER","LATE BY SUPPLIER", "LATE")))</f>
        <v>ON TIME</v>
      </c>
      <c r="K630" s="2"/>
      <c r="L630" s="32"/>
      <c r="M630" s="32" t="str">
        <f>TEXT(Data[[#This Row],[Ngày giao]],"yyyy")</f>
        <v>2022</v>
      </c>
      <c r="N630" s="32" t="str">
        <f>IF(MONTH(Data[[#This Row],[Ngày giao]])&lt;4,"Qtr1", IF(MONTH(Data[[#This Row],[Ngày giao]])&lt;7,"Qtr2",IF(MONTH(Data[[#This Row],[Ngày giao]])&lt;10,"Qtr3","Qtr4")))</f>
        <v>Qtr1</v>
      </c>
      <c r="O630" s="32" t="str">
        <f>TEXT(Data[[#This Row],[Ngày giao]],"MMM")</f>
        <v>Jan</v>
      </c>
    </row>
    <row r="631" spans="1:15" ht="13" x14ac:dyDescent="0.3">
      <c r="A631" s="1">
        <v>4516863691</v>
      </c>
      <c r="B631" s="1">
        <v>2884301</v>
      </c>
      <c r="C631" s="32" t="s">
        <v>50</v>
      </c>
      <c r="D631" s="3">
        <v>555</v>
      </c>
      <c r="E631" s="3">
        <v>1237</v>
      </c>
      <c r="F631" s="3">
        <f>Data[[#This Row],[Unit Price]]*Data[[#This Row],[Ordered Qty]]</f>
        <v>686535</v>
      </c>
      <c r="G631" s="5">
        <v>44585</v>
      </c>
      <c r="H631" s="4">
        <v>44585</v>
      </c>
      <c r="I631" s="6">
        <f t="shared" si="10"/>
        <v>0</v>
      </c>
      <c r="J631" s="32" t="str">
        <f>IF(Data[[#This Row],[Chênh lệch ngày]]&lt;-2,"ADVANCE", IF(Data[[#This Row],[Chênh lệch ngày]]&lt;4, "ON TIME", IF(Data[[#This Row],[REASON OF LATE]]="SUPPLIER","LATE BY SUPPLIER", "LATE")))</f>
        <v>ON TIME</v>
      </c>
      <c r="K631" s="2"/>
      <c r="L631" s="32"/>
      <c r="M631" s="32" t="str">
        <f>TEXT(Data[[#This Row],[Ngày giao]],"yyyy")</f>
        <v>2022</v>
      </c>
      <c r="N631" s="32" t="str">
        <f>IF(MONTH(Data[[#This Row],[Ngày giao]])&lt;4,"Qtr1", IF(MONTH(Data[[#This Row],[Ngày giao]])&lt;7,"Qtr2",IF(MONTH(Data[[#This Row],[Ngày giao]])&lt;10,"Qtr3","Qtr4")))</f>
        <v>Qtr1</v>
      </c>
      <c r="O631" s="32" t="str">
        <f>TEXT(Data[[#This Row],[Ngày giao]],"MMM")</f>
        <v>Jan</v>
      </c>
    </row>
    <row r="632" spans="1:15" ht="13" x14ac:dyDescent="0.3">
      <c r="A632" s="1">
        <v>4516864005</v>
      </c>
      <c r="B632" s="1">
        <v>2958114</v>
      </c>
      <c r="C632" s="32" t="s">
        <v>50</v>
      </c>
      <c r="D632" s="3">
        <v>138</v>
      </c>
      <c r="E632" s="3">
        <v>1424</v>
      </c>
      <c r="F632" s="3">
        <f>Data[[#This Row],[Unit Price]]*Data[[#This Row],[Ordered Qty]]</f>
        <v>196512</v>
      </c>
      <c r="G632" s="5">
        <v>44585</v>
      </c>
      <c r="H632" s="4">
        <v>44585</v>
      </c>
      <c r="I632" s="6">
        <f t="shared" si="10"/>
        <v>0</v>
      </c>
      <c r="J632" s="32" t="str">
        <f>IF(Data[[#This Row],[Chênh lệch ngày]]&lt;-2,"ADVANCE", IF(Data[[#This Row],[Chênh lệch ngày]]&lt;4, "ON TIME", IF(Data[[#This Row],[REASON OF LATE]]="SUPPLIER","LATE BY SUPPLIER", "LATE")))</f>
        <v>ON TIME</v>
      </c>
      <c r="K632" s="2"/>
      <c r="L632" s="32"/>
      <c r="M632" s="32" t="str">
        <f>TEXT(Data[[#This Row],[Ngày giao]],"yyyy")</f>
        <v>2022</v>
      </c>
      <c r="N632" s="32" t="str">
        <f>IF(MONTH(Data[[#This Row],[Ngày giao]])&lt;4,"Qtr1", IF(MONTH(Data[[#This Row],[Ngày giao]])&lt;7,"Qtr2",IF(MONTH(Data[[#This Row],[Ngày giao]])&lt;10,"Qtr3","Qtr4")))</f>
        <v>Qtr1</v>
      </c>
      <c r="O632" s="32" t="str">
        <f>TEXT(Data[[#This Row],[Ngày giao]],"MMM")</f>
        <v>Jan</v>
      </c>
    </row>
    <row r="633" spans="1:15" ht="13" x14ac:dyDescent="0.3">
      <c r="A633" s="1">
        <v>4517169745</v>
      </c>
      <c r="B633" s="1">
        <v>2884301</v>
      </c>
      <c r="C633" s="32" t="s">
        <v>50</v>
      </c>
      <c r="D633" s="3">
        <v>165</v>
      </c>
      <c r="E633" s="3">
        <v>1068</v>
      </c>
      <c r="F633" s="3">
        <f>Data[[#This Row],[Unit Price]]*Data[[#This Row],[Ordered Qty]]</f>
        <v>176220</v>
      </c>
      <c r="G633" s="5">
        <v>44585</v>
      </c>
      <c r="H633" s="4">
        <v>44585</v>
      </c>
      <c r="I633" s="6">
        <f t="shared" si="10"/>
        <v>0</v>
      </c>
      <c r="J633" s="32" t="str">
        <f>IF(Data[[#This Row],[Chênh lệch ngày]]&lt;-2,"ADVANCE", IF(Data[[#This Row],[Chênh lệch ngày]]&lt;4, "ON TIME", IF(Data[[#This Row],[REASON OF LATE]]="SUPPLIER","LATE BY SUPPLIER", "LATE")))</f>
        <v>ON TIME</v>
      </c>
      <c r="K633" s="2"/>
      <c r="L633" s="32"/>
      <c r="M633" s="32" t="str">
        <f>TEXT(Data[[#This Row],[Ngày giao]],"yyyy")</f>
        <v>2022</v>
      </c>
      <c r="N633" s="32" t="str">
        <f>IF(MONTH(Data[[#This Row],[Ngày giao]])&lt;4,"Qtr1", IF(MONTH(Data[[#This Row],[Ngày giao]])&lt;7,"Qtr2",IF(MONTH(Data[[#This Row],[Ngày giao]])&lt;10,"Qtr3","Qtr4")))</f>
        <v>Qtr1</v>
      </c>
      <c r="O633" s="32" t="str">
        <f>TEXT(Data[[#This Row],[Ngày giao]],"MMM")</f>
        <v>Jan</v>
      </c>
    </row>
    <row r="634" spans="1:15" ht="13" x14ac:dyDescent="0.3">
      <c r="A634" s="1">
        <v>4517174167</v>
      </c>
      <c r="B634" s="1">
        <v>2958114</v>
      </c>
      <c r="C634" s="32" t="s">
        <v>50</v>
      </c>
      <c r="D634" s="3">
        <v>468</v>
      </c>
      <c r="E634" s="3">
        <v>845</v>
      </c>
      <c r="F634" s="3">
        <f>Data[[#This Row],[Unit Price]]*Data[[#This Row],[Ordered Qty]]</f>
        <v>395460</v>
      </c>
      <c r="G634" s="5">
        <v>44585</v>
      </c>
      <c r="H634" s="4">
        <v>44585</v>
      </c>
      <c r="I634" s="6">
        <f t="shared" si="10"/>
        <v>0</v>
      </c>
      <c r="J634" s="32" t="str">
        <f>IF(Data[[#This Row],[Chênh lệch ngày]]&lt;-2,"ADVANCE", IF(Data[[#This Row],[Chênh lệch ngày]]&lt;4, "ON TIME", IF(Data[[#This Row],[REASON OF LATE]]="SUPPLIER","LATE BY SUPPLIER", "LATE")))</f>
        <v>ON TIME</v>
      </c>
      <c r="K634" s="2"/>
      <c r="L634" s="32"/>
      <c r="M634" s="32" t="str">
        <f>TEXT(Data[[#This Row],[Ngày giao]],"yyyy")</f>
        <v>2022</v>
      </c>
      <c r="N634" s="32" t="str">
        <f>IF(MONTH(Data[[#This Row],[Ngày giao]])&lt;4,"Qtr1", IF(MONTH(Data[[#This Row],[Ngày giao]])&lt;7,"Qtr2",IF(MONTH(Data[[#This Row],[Ngày giao]])&lt;10,"Qtr3","Qtr4")))</f>
        <v>Qtr1</v>
      </c>
      <c r="O634" s="32" t="str">
        <f>TEXT(Data[[#This Row],[Ngày giao]],"MMM")</f>
        <v>Jan</v>
      </c>
    </row>
    <row r="635" spans="1:15" ht="13" x14ac:dyDescent="0.3">
      <c r="A635" s="1">
        <v>4517177510</v>
      </c>
      <c r="B635" s="1">
        <v>1620152</v>
      </c>
      <c r="C635" s="32" t="s">
        <v>50</v>
      </c>
      <c r="D635" s="3">
        <v>432</v>
      </c>
      <c r="E635" s="3">
        <v>624</v>
      </c>
      <c r="F635" s="3">
        <f>Data[[#This Row],[Unit Price]]*Data[[#This Row],[Ordered Qty]]</f>
        <v>269568</v>
      </c>
      <c r="G635" s="5">
        <v>44585</v>
      </c>
      <c r="H635" s="4">
        <v>44585</v>
      </c>
      <c r="I635" s="6">
        <f t="shared" si="10"/>
        <v>0</v>
      </c>
      <c r="J635" s="32" t="str">
        <f>IF(Data[[#This Row],[Chênh lệch ngày]]&lt;-2,"ADVANCE", IF(Data[[#This Row],[Chênh lệch ngày]]&lt;4, "ON TIME", IF(Data[[#This Row],[REASON OF LATE]]="SUPPLIER","LATE BY SUPPLIER", "LATE")))</f>
        <v>ON TIME</v>
      </c>
      <c r="K635" s="2"/>
      <c r="L635" s="32"/>
      <c r="M635" s="32" t="str">
        <f>TEXT(Data[[#This Row],[Ngày giao]],"yyyy")</f>
        <v>2022</v>
      </c>
      <c r="N635" s="32" t="str">
        <f>IF(MONTH(Data[[#This Row],[Ngày giao]])&lt;4,"Qtr1", IF(MONTH(Data[[#This Row],[Ngày giao]])&lt;7,"Qtr2",IF(MONTH(Data[[#This Row],[Ngày giao]])&lt;10,"Qtr3","Qtr4")))</f>
        <v>Qtr1</v>
      </c>
      <c r="O635" s="32" t="str">
        <f>TEXT(Data[[#This Row],[Ngày giao]],"MMM")</f>
        <v>Jan</v>
      </c>
    </row>
    <row r="636" spans="1:15" ht="13" x14ac:dyDescent="0.3">
      <c r="A636" s="1">
        <v>4517250932</v>
      </c>
      <c r="B636" s="1">
        <v>2752324</v>
      </c>
      <c r="C636" s="32" t="s">
        <v>50</v>
      </c>
      <c r="D636" s="3">
        <v>600</v>
      </c>
      <c r="E636" s="3">
        <v>581</v>
      </c>
      <c r="F636" s="3">
        <f>Data[[#This Row],[Unit Price]]*Data[[#This Row],[Ordered Qty]]</f>
        <v>348600</v>
      </c>
      <c r="G636" s="5">
        <v>44585</v>
      </c>
      <c r="H636" s="4">
        <v>44585</v>
      </c>
      <c r="I636" s="6">
        <f t="shared" si="10"/>
        <v>0</v>
      </c>
      <c r="J636" s="32" t="str">
        <f>IF(Data[[#This Row],[Chênh lệch ngày]]&lt;-2,"ADVANCE", IF(Data[[#This Row],[Chênh lệch ngày]]&lt;4, "ON TIME", IF(Data[[#This Row],[REASON OF LATE]]="SUPPLIER","LATE BY SUPPLIER", "LATE")))</f>
        <v>ON TIME</v>
      </c>
      <c r="K636" s="2"/>
      <c r="L636" s="32"/>
      <c r="M636" s="32" t="str">
        <f>TEXT(Data[[#This Row],[Ngày giao]],"yyyy")</f>
        <v>2022</v>
      </c>
      <c r="N636" s="32" t="str">
        <f>IF(MONTH(Data[[#This Row],[Ngày giao]])&lt;4,"Qtr1", IF(MONTH(Data[[#This Row],[Ngày giao]])&lt;7,"Qtr2",IF(MONTH(Data[[#This Row],[Ngày giao]])&lt;10,"Qtr3","Qtr4")))</f>
        <v>Qtr1</v>
      </c>
      <c r="O636" s="32" t="str">
        <f>TEXT(Data[[#This Row],[Ngày giao]],"MMM")</f>
        <v>Jan</v>
      </c>
    </row>
    <row r="637" spans="1:15" ht="13" x14ac:dyDescent="0.3">
      <c r="A637" s="1">
        <v>4516520817</v>
      </c>
      <c r="B637" s="1">
        <v>2958114</v>
      </c>
      <c r="C637" s="2" t="s">
        <v>69</v>
      </c>
      <c r="D637" s="3">
        <v>60</v>
      </c>
      <c r="E637" s="3">
        <v>1081</v>
      </c>
      <c r="F637" s="3">
        <f>Data[[#This Row],[Unit Price]]*Data[[#This Row],[Ordered Qty]]</f>
        <v>64860</v>
      </c>
      <c r="G637" s="5">
        <v>44606</v>
      </c>
      <c r="H637" s="4">
        <v>44585</v>
      </c>
      <c r="I637" s="6">
        <f t="shared" si="10"/>
        <v>21</v>
      </c>
      <c r="J637" s="32" t="str">
        <f>IF(Data[[#This Row],[Chênh lệch ngày]]&lt;-2,"ADVANCE", IF(Data[[#This Row],[Chênh lệch ngày]]&lt;4, "ON TIME", IF(Data[[#This Row],[REASON OF LATE]]="SUPPLIER","LATE BY SUPPLIER", "LATE")))</f>
        <v>LATE</v>
      </c>
      <c r="K637" s="32" t="s">
        <v>6</v>
      </c>
      <c r="L637" s="32"/>
      <c r="M637" s="32" t="str">
        <f>TEXT(Data[[#This Row],[Ngày giao]],"yyyy")</f>
        <v>2022</v>
      </c>
      <c r="N637" s="32" t="str">
        <f>IF(MONTH(Data[[#This Row],[Ngày giao]])&lt;4,"Qtr1", IF(MONTH(Data[[#This Row],[Ngày giao]])&lt;7,"Qtr2",IF(MONTH(Data[[#This Row],[Ngày giao]])&lt;10,"Qtr3","Qtr4")))</f>
        <v>Qtr1</v>
      </c>
      <c r="O637" s="32" t="str">
        <f>TEXT(Data[[#This Row],[Ngày giao]],"MMM")</f>
        <v>Feb</v>
      </c>
    </row>
    <row r="638" spans="1:15" ht="13" x14ac:dyDescent="0.3">
      <c r="A638" s="1">
        <v>4516923903</v>
      </c>
      <c r="B638" s="1">
        <v>4403290</v>
      </c>
      <c r="C638" s="32" t="s">
        <v>50</v>
      </c>
      <c r="D638" s="3">
        <v>112</v>
      </c>
      <c r="E638" s="3">
        <v>1428</v>
      </c>
      <c r="F638" s="3">
        <f>Data[[#This Row],[Unit Price]]*Data[[#This Row],[Ordered Qty]]</f>
        <v>159936</v>
      </c>
      <c r="G638" s="5">
        <v>44613</v>
      </c>
      <c r="H638" s="4">
        <v>44585</v>
      </c>
      <c r="I638" s="6">
        <f t="shared" si="10"/>
        <v>28</v>
      </c>
      <c r="J638" s="32" t="str">
        <f>IF(Data[[#This Row],[Chênh lệch ngày]]&lt;-2,"ADVANCE", IF(Data[[#This Row],[Chênh lệch ngày]]&lt;4, "ON TIME", IF(Data[[#This Row],[REASON OF LATE]]="SUPPLIER","LATE BY SUPPLIER", "LATE")))</f>
        <v>LATE</v>
      </c>
      <c r="K638" s="32" t="s">
        <v>6</v>
      </c>
      <c r="L638" s="32"/>
      <c r="M638" s="32" t="str">
        <f>TEXT(Data[[#This Row],[Ngày giao]],"yyyy")</f>
        <v>2022</v>
      </c>
      <c r="N638" s="32" t="str">
        <f>IF(MONTH(Data[[#This Row],[Ngày giao]])&lt;4,"Qtr1", IF(MONTH(Data[[#This Row],[Ngày giao]])&lt;7,"Qtr2",IF(MONTH(Data[[#This Row],[Ngày giao]])&lt;10,"Qtr3","Qtr4")))</f>
        <v>Qtr1</v>
      </c>
      <c r="O638" s="32" t="str">
        <f>TEXT(Data[[#This Row],[Ngày giao]],"MMM")</f>
        <v>Feb</v>
      </c>
    </row>
    <row r="639" spans="1:15" ht="13" x14ac:dyDescent="0.3">
      <c r="A639" s="1">
        <v>4517171284</v>
      </c>
      <c r="B639" s="1">
        <v>4492204</v>
      </c>
      <c r="C639" s="32" t="s">
        <v>50</v>
      </c>
      <c r="D639" s="3">
        <v>240</v>
      </c>
      <c r="E639" s="3">
        <v>1180</v>
      </c>
      <c r="F639" s="3">
        <f>Data[[#This Row],[Unit Price]]*Data[[#This Row],[Ordered Qty]]</f>
        <v>283200</v>
      </c>
      <c r="G639" s="5">
        <v>44620</v>
      </c>
      <c r="H639" s="4">
        <v>44585</v>
      </c>
      <c r="I639" s="6">
        <f t="shared" si="10"/>
        <v>35</v>
      </c>
      <c r="J639" s="32" t="str">
        <f>IF(Data[[#This Row],[Chênh lệch ngày]]&lt;-2,"ADVANCE", IF(Data[[#This Row],[Chênh lệch ngày]]&lt;4, "ON TIME", IF(Data[[#This Row],[REASON OF LATE]]="SUPPLIER","LATE BY SUPPLIER", "LATE")))</f>
        <v>LATE</v>
      </c>
      <c r="K639" s="32" t="s">
        <v>6</v>
      </c>
      <c r="L639" s="32"/>
      <c r="M639" s="32" t="str">
        <f>TEXT(Data[[#This Row],[Ngày giao]],"yyyy")</f>
        <v>2022</v>
      </c>
      <c r="N639" s="32" t="str">
        <f>IF(MONTH(Data[[#This Row],[Ngày giao]])&lt;4,"Qtr1", IF(MONTH(Data[[#This Row],[Ngày giao]])&lt;7,"Qtr2",IF(MONTH(Data[[#This Row],[Ngày giao]])&lt;10,"Qtr3","Qtr4")))</f>
        <v>Qtr1</v>
      </c>
      <c r="O639" s="32" t="str">
        <f>TEXT(Data[[#This Row],[Ngày giao]],"MMM")</f>
        <v>Feb</v>
      </c>
    </row>
    <row r="640" spans="1:15" ht="14.5" x14ac:dyDescent="0.35">
      <c r="A640" s="7">
        <v>4516557681</v>
      </c>
      <c r="B640" s="7">
        <v>4455906</v>
      </c>
      <c r="C640" s="32" t="s">
        <v>50</v>
      </c>
      <c r="D640" s="9">
        <v>408</v>
      </c>
      <c r="E640" s="3">
        <v>1242</v>
      </c>
      <c r="F640" s="3">
        <f>Data[[#This Row],[Unit Price]]*Data[[#This Row],[Ordered Qty]]</f>
        <v>506736</v>
      </c>
      <c r="G640" s="5">
        <v>44585</v>
      </c>
      <c r="H640" s="4">
        <v>44585</v>
      </c>
      <c r="I640" s="10">
        <v>1</v>
      </c>
      <c r="J640" s="32" t="str">
        <f>IF(Data[[#This Row],[Chênh lệch ngày]]&lt;-2,"ADVANCE", IF(Data[[#This Row],[Chênh lệch ngày]]&lt;4, "ON TIME", IF(Data[[#This Row],[REASON OF LATE]]="SUPPLIER","LATE BY SUPPLIER", "LATE")))</f>
        <v>ON TIME</v>
      </c>
      <c r="K640" s="12"/>
      <c r="L640" s="16"/>
      <c r="M640" s="32" t="str">
        <f>TEXT(Data[[#This Row],[Ngày giao]],"yyyy")</f>
        <v>2022</v>
      </c>
      <c r="N640" s="32" t="str">
        <f>IF(MONTH(Data[[#This Row],[Ngày giao]])&lt;4,"Qtr1", IF(MONTH(Data[[#This Row],[Ngày giao]])&lt;7,"Qtr2",IF(MONTH(Data[[#This Row],[Ngày giao]])&lt;10,"Qtr3","Qtr4")))</f>
        <v>Qtr1</v>
      </c>
      <c r="O640" s="32" t="str">
        <f>TEXT(Data[[#This Row],[Ngày giao]],"MMM")</f>
        <v>Jan</v>
      </c>
    </row>
    <row r="641" spans="1:15" ht="14.5" x14ac:dyDescent="0.35">
      <c r="A641" s="7">
        <v>4517089273</v>
      </c>
      <c r="B641" s="7">
        <v>2044651</v>
      </c>
      <c r="C641" s="32" t="s">
        <v>50</v>
      </c>
      <c r="D641" s="9">
        <v>108000</v>
      </c>
      <c r="E641" s="3">
        <v>1034</v>
      </c>
      <c r="F641" s="3">
        <f>Data[[#This Row],[Unit Price]]*Data[[#This Row],[Ordered Qty]]</f>
        <v>111672000</v>
      </c>
      <c r="G641" s="5">
        <v>44585</v>
      </c>
      <c r="H641" s="4">
        <v>44585</v>
      </c>
      <c r="I641" s="10">
        <v>0</v>
      </c>
      <c r="J641" s="32" t="str">
        <f>IF(Data[[#This Row],[Chênh lệch ngày]]&lt;-2,"ADVANCE", IF(Data[[#This Row],[Chênh lệch ngày]]&lt;4, "ON TIME", IF(Data[[#This Row],[REASON OF LATE]]="SUPPLIER","LATE BY SUPPLIER", "LATE")))</f>
        <v>ON TIME</v>
      </c>
      <c r="K641" s="12"/>
      <c r="L641" s="16"/>
      <c r="M641" s="32" t="str">
        <f>TEXT(Data[[#This Row],[Ngày giao]],"yyyy")</f>
        <v>2022</v>
      </c>
      <c r="N641" s="32" t="str">
        <f>IF(MONTH(Data[[#This Row],[Ngày giao]])&lt;4,"Qtr1", IF(MONTH(Data[[#This Row],[Ngày giao]])&lt;7,"Qtr2",IF(MONTH(Data[[#This Row],[Ngày giao]])&lt;10,"Qtr3","Qtr4")))</f>
        <v>Qtr1</v>
      </c>
      <c r="O641" s="32" t="str">
        <f>TEXT(Data[[#This Row],[Ngày giao]],"MMM")</f>
        <v>Jan</v>
      </c>
    </row>
    <row r="642" spans="1:15" ht="14.5" x14ac:dyDescent="0.35">
      <c r="A642" s="7">
        <v>4517133659</v>
      </c>
      <c r="B642" s="7">
        <v>4287388</v>
      </c>
      <c r="C642" s="32" t="s">
        <v>50</v>
      </c>
      <c r="D642" s="9">
        <v>288</v>
      </c>
      <c r="E642" s="3">
        <v>560</v>
      </c>
      <c r="F642" s="3">
        <f>Data[[#This Row],[Unit Price]]*Data[[#This Row],[Ordered Qty]]</f>
        <v>161280</v>
      </c>
      <c r="G642" s="5">
        <v>44585</v>
      </c>
      <c r="H642" s="4">
        <v>44585</v>
      </c>
      <c r="I642" s="10">
        <v>0</v>
      </c>
      <c r="J642" s="32" t="str">
        <f>IF(Data[[#This Row],[Chênh lệch ngày]]&lt;-2,"ADVANCE", IF(Data[[#This Row],[Chênh lệch ngày]]&lt;4, "ON TIME", IF(Data[[#This Row],[REASON OF LATE]]="SUPPLIER","LATE BY SUPPLIER", "LATE")))</f>
        <v>ON TIME</v>
      </c>
      <c r="K642" s="12"/>
      <c r="L642" s="16"/>
      <c r="M642" s="32" t="str">
        <f>TEXT(Data[[#This Row],[Ngày giao]],"yyyy")</f>
        <v>2022</v>
      </c>
      <c r="N642" s="32" t="str">
        <f>IF(MONTH(Data[[#This Row],[Ngày giao]])&lt;4,"Qtr1", IF(MONTH(Data[[#This Row],[Ngày giao]])&lt;7,"Qtr2",IF(MONTH(Data[[#This Row],[Ngày giao]])&lt;10,"Qtr3","Qtr4")))</f>
        <v>Qtr1</v>
      </c>
      <c r="O642" s="32" t="str">
        <f>TEXT(Data[[#This Row],[Ngày giao]],"MMM")</f>
        <v>Jan</v>
      </c>
    </row>
    <row r="643" spans="1:15" ht="14.5" x14ac:dyDescent="0.35">
      <c r="A643" s="7">
        <v>4516964362</v>
      </c>
      <c r="B643" s="7">
        <v>4455280</v>
      </c>
      <c r="C643" s="32" t="s">
        <v>50</v>
      </c>
      <c r="D643" s="9">
        <v>270</v>
      </c>
      <c r="E643" s="3">
        <v>689</v>
      </c>
      <c r="F643" s="3">
        <f>Data[[#This Row],[Unit Price]]*Data[[#This Row],[Ordered Qty]]</f>
        <v>186030</v>
      </c>
      <c r="G643" s="5">
        <v>44585</v>
      </c>
      <c r="H643" s="4">
        <v>44585</v>
      </c>
      <c r="I643" s="10">
        <v>1</v>
      </c>
      <c r="J643" s="32" t="str">
        <f>IF(Data[[#This Row],[Chênh lệch ngày]]&lt;-2,"ADVANCE", IF(Data[[#This Row],[Chênh lệch ngày]]&lt;4, "ON TIME", IF(Data[[#This Row],[REASON OF LATE]]="SUPPLIER","LATE BY SUPPLIER", "LATE")))</f>
        <v>ON TIME</v>
      </c>
      <c r="K643" s="12"/>
      <c r="L643" s="16"/>
      <c r="M643" s="32" t="str">
        <f>TEXT(Data[[#This Row],[Ngày giao]],"yyyy")</f>
        <v>2022</v>
      </c>
      <c r="N643" s="32" t="str">
        <f>IF(MONTH(Data[[#This Row],[Ngày giao]])&lt;4,"Qtr1", IF(MONTH(Data[[#This Row],[Ngày giao]])&lt;7,"Qtr2",IF(MONTH(Data[[#This Row],[Ngày giao]])&lt;10,"Qtr3","Qtr4")))</f>
        <v>Qtr1</v>
      </c>
      <c r="O643" s="32" t="str">
        <f>TEXT(Data[[#This Row],[Ngày giao]],"MMM")</f>
        <v>Jan</v>
      </c>
    </row>
    <row r="644" spans="1:15" ht="14.5" x14ac:dyDescent="0.35">
      <c r="A644" s="7">
        <v>4516722197</v>
      </c>
      <c r="B644" s="7">
        <v>2487053</v>
      </c>
      <c r="C644" s="32" t="s">
        <v>50</v>
      </c>
      <c r="D644" s="9">
        <v>2910</v>
      </c>
      <c r="E644" s="3">
        <v>569</v>
      </c>
      <c r="F644" s="3">
        <f>Data[[#This Row],[Unit Price]]*Data[[#This Row],[Ordered Qty]]</f>
        <v>1655790</v>
      </c>
      <c r="G644" s="5">
        <v>44585</v>
      </c>
      <c r="H644" s="4">
        <v>44585</v>
      </c>
      <c r="I644" s="10">
        <v>0</v>
      </c>
      <c r="J644" s="32" t="str">
        <f>IF(Data[[#This Row],[Chênh lệch ngày]]&lt;-2,"ADVANCE", IF(Data[[#This Row],[Chênh lệch ngày]]&lt;4, "ON TIME", IF(Data[[#This Row],[REASON OF LATE]]="SUPPLIER","LATE BY SUPPLIER", "LATE")))</f>
        <v>ON TIME</v>
      </c>
      <c r="K644" s="12"/>
      <c r="L644" s="16"/>
      <c r="M644" s="32" t="str">
        <f>TEXT(Data[[#This Row],[Ngày giao]],"yyyy")</f>
        <v>2022</v>
      </c>
      <c r="N644" s="32" t="str">
        <f>IF(MONTH(Data[[#This Row],[Ngày giao]])&lt;4,"Qtr1", IF(MONTH(Data[[#This Row],[Ngày giao]])&lt;7,"Qtr2",IF(MONTH(Data[[#This Row],[Ngày giao]])&lt;10,"Qtr3","Qtr4")))</f>
        <v>Qtr1</v>
      </c>
      <c r="O644" s="32" t="str">
        <f>TEXT(Data[[#This Row],[Ngày giao]],"MMM")</f>
        <v>Jan</v>
      </c>
    </row>
    <row r="645" spans="1:15" ht="14.5" x14ac:dyDescent="0.35">
      <c r="A645" s="7">
        <v>4517423708</v>
      </c>
      <c r="B645" s="7">
        <v>2162034</v>
      </c>
      <c r="C645" s="32" t="s">
        <v>50</v>
      </c>
      <c r="D645" s="9">
        <v>60</v>
      </c>
      <c r="E645" s="3">
        <v>1453</v>
      </c>
      <c r="F645" s="3">
        <f>Data[[#This Row],[Unit Price]]*Data[[#This Row],[Ordered Qty]]</f>
        <v>87180</v>
      </c>
      <c r="G645" s="5">
        <v>44585</v>
      </c>
      <c r="H645" s="4">
        <v>44585</v>
      </c>
      <c r="I645" s="10">
        <v>0</v>
      </c>
      <c r="J645" s="32" t="str">
        <f>IF(Data[[#This Row],[Chênh lệch ngày]]&lt;-2,"ADVANCE", IF(Data[[#This Row],[Chênh lệch ngày]]&lt;4, "ON TIME", IF(Data[[#This Row],[REASON OF LATE]]="SUPPLIER","LATE BY SUPPLIER", "LATE")))</f>
        <v>ON TIME</v>
      </c>
      <c r="K645" s="12"/>
      <c r="L645" s="16"/>
      <c r="M645" s="32" t="str">
        <f>TEXT(Data[[#This Row],[Ngày giao]],"yyyy")</f>
        <v>2022</v>
      </c>
      <c r="N645" s="32" t="str">
        <f>IF(MONTH(Data[[#This Row],[Ngày giao]])&lt;4,"Qtr1", IF(MONTH(Data[[#This Row],[Ngày giao]])&lt;7,"Qtr2",IF(MONTH(Data[[#This Row],[Ngày giao]])&lt;10,"Qtr3","Qtr4")))</f>
        <v>Qtr1</v>
      </c>
      <c r="O645" s="32" t="str">
        <f>TEXT(Data[[#This Row],[Ngày giao]],"MMM")</f>
        <v>Jan</v>
      </c>
    </row>
    <row r="646" spans="1:15" ht="14.5" x14ac:dyDescent="0.35">
      <c r="A646" s="7">
        <v>4516876164</v>
      </c>
      <c r="B646" s="7">
        <v>2778106</v>
      </c>
      <c r="C646" s="32" t="s">
        <v>50</v>
      </c>
      <c r="D646" s="9">
        <v>312</v>
      </c>
      <c r="E646" s="3">
        <v>971</v>
      </c>
      <c r="F646" s="3">
        <f>Data[[#This Row],[Unit Price]]*Data[[#This Row],[Ordered Qty]]</f>
        <v>302952</v>
      </c>
      <c r="G646" s="5">
        <v>44585</v>
      </c>
      <c r="H646" s="4">
        <v>44585</v>
      </c>
      <c r="I646" s="10">
        <v>0</v>
      </c>
      <c r="J646" s="32" t="str">
        <f>IF(Data[[#This Row],[Chênh lệch ngày]]&lt;-2,"ADVANCE", IF(Data[[#This Row],[Chênh lệch ngày]]&lt;4, "ON TIME", IF(Data[[#This Row],[REASON OF LATE]]="SUPPLIER","LATE BY SUPPLIER", "LATE")))</f>
        <v>ON TIME</v>
      </c>
      <c r="K646" s="12"/>
      <c r="L646" s="16"/>
      <c r="M646" s="32" t="str">
        <f>TEXT(Data[[#This Row],[Ngày giao]],"yyyy")</f>
        <v>2022</v>
      </c>
      <c r="N646" s="32" t="str">
        <f>IF(MONTH(Data[[#This Row],[Ngày giao]])&lt;4,"Qtr1", IF(MONTH(Data[[#This Row],[Ngày giao]])&lt;7,"Qtr2",IF(MONTH(Data[[#This Row],[Ngày giao]])&lt;10,"Qtr3","Qtr4")))</f>
        <v>Qtr1</v>
      </c>
      <c r="O646" s="32" t="str">
        <f>TEXT(Data[[#This Row],[Ngày giao]],"MMM")</f>
        <v>Jan</v>
      </c>
    </row>
    <row r="647" spans="1:15" ht="14.5" x14ac:dyDescent="0.35">
      <c r="A647" s="7">
        <v>4516873059</v>
      </c>
      <c r="B647" s="7">
        <v>4455298</v>
      </c>
      <c r="C647" s="32" t="s">
        <v>50</v>
      </c>
      <c r="D647" s="9">
        <v>615</v>
      </c>
      <c r="E647" s="3">
        <v>675</v>
      </c>
      <c r="F647" s="3">
        <f>Data[[#This Row],[Unit Price]]*Data[[#This Row],[Ordered Qty]]</f>
        <v>415125</v>
      </c>
      <c r="G647" s="5">
        <v>44585</v>
      </c>
      <c r="H647" s="4">
        <v>44585</v>
      </c>
      <c r="I647" s="10">
        <v>1</v>
      </c>
      <c r="J647" s="32" t="str">
        <f>IF(Data[[#This Row],[Chênh lệch ngày]]&lt;-2,"ADVANCE", IF(Data[[#This Row],[Chênh lệch ngày]]&lt;4, "ON TIME", IF(Data[[#This Row],[REASON OF LATE]]="SUPPLIER","LATE BY SUPPLIER", "LATE")))</f>
        <v>ON TIME</v>
      </c>
      <c r="K647" s="12"/>
      <c r="L647" s="16"/>
      <c r="M647" s="32" t="str">
        <f>TEXT(Data[[#This Row],[Ngày giao]],"yyyy")</f>
        <v>2022</v>
      </c>
      <c r="N647" s="32" t="str">
        <f>IF(MONTH(Data[[#This Row],[Ngày giao]])&lt;4,"Qtr1", IF(MONTH(Data[[#This Row],[Ngày giao]])&lt;7,"Qtr2",IF(MONTH(Data[[#This Row],[Ngày giao]])&lt;10,"Qtr3","Qtr4")))</f>
        <v>Qtr1</v>
      </c>
      <c r="O647" s="32" t="str">
        <f>TEXT(Data[[#This Row],[Ngày giao]],"MMM")</f>
        <v>Jan</v>
      </c>
    </row>
    <row r="648" spans="1:15" ht="14.5" x14ac:dyDescent="0.35">
      <c r="A648" s="7">
        <v>4516873094</v>
      </c>
      <c r="B648" s="7">
        <v>2778179</v>
      </c>
      <c r="C648" s="32" t="s">
        <v>50</v>
      </c>
      <c r="D648" s="9">
        <v>480</v>
      </c>
      <c r="E648" s="3">
        <v>505</v>
      </c>
      <c r="F648" s="3">
        <f>Data[[#This Row],[Unit Price]]*Data[[#This Row],[Ordered Qty]]</f>
        <v>242400</v>
      </c>
      <c r="G648" s="5">
        <v>44585</v>
      </c>
      <c r="H648" s="4">
        <v>44585</v>
      </c>
      <c r="I648" s="10">
        <v>0</v>
      </c>
      <c r="J648" s="32" t="str">
        <f>IF(Data[[#This Row],[Chênh lệch ngày]]&lt;-2,"ADVANCE", IF(Data[[#This Row],[Chênh lệch ngày]]&lt;4, "ON TIME", IF(Data[[#This Row],[REASON OF LATE]]="SUPPLIER","LATE BY SUPPLIER", "LATE")))</f>
        <v>ON TIME</v>
      </c>
      <c r="K648" s="12"/>
      <c r="L648" s="16"/>
      <c r="M648" s="32" t="str">
        <f>TEXT(Data[[#This Row],[Ngày giao]],"yyyy")</f>
        <v>2022</v>
      </c>
      <c r="N648" s="32" t="str">
        <f>IF(MONTH(Data[[#This Row],[Ngày giao]])&lt;4,"Qtr1", IF(MONTH(Data[[#This Row],[Ngày giao]])&lt;7,"Qtr2",IF(MONTH(Data[[#This Row],[Ngày giao]])&lt;10,"Qtr3","Qtr4")))</f>
        <v>Qtr1</v>
      </c>
      <c r="O648" s="32" t="str">
        <f>TEXT(Data[[#This Row],[Ngày giao]],"MMM")</f>
        <v>Jan</v>
      </c>
    </row>
    <row r="649" spans="1:15" ht="14.5" x14ac:dyDescent="0.35">
      <c r="A649" s="7">
        <v>4517448671</v>
      </c>
      <c r="B649" s="7">
        <v>2779817</v>
      </c>
      <c r="C649" s="32" t="s">
        <v>50</v>
      </c>
      <c r="D649" s="9">
        <v>90</v>
      </c>
      <c r="E649" s="3">
        <v>1090</v>
      </c>
      <c r="F649" s="3">
        <f>Data[[#This Row],[Unit Price]]*Data[[#This Row],[Ordered Qty]]</f>
        <v>98100</v>
      </c>
      <c r="G649" s="5">
        <v>44585</v>
      </c>
      <c r="H649" s="4">
        <v>44585</v>
      </c>
      <c r="I649" s="10">
        <v>0</v>
      </c>
      <c r="J649" s="32" t="str">
        <f>IF(Data[[#This Row],[Chênh lệch ngày]]&lt;-2,"ADVANCE", IF(Data[[#This Row],[Chênh lệch ngày]]&lt;4, "ON TIME", IF(Data[[#This Row],[REASON OF LATE]]="SUPPLIER","LATE BY SUPPLIER", "LATE")))</f>
        <v>ON TIME</v>
      </c>
      <c r="K649" s="12"/>
      <c r="L649" s="16"/>
      <c r="M649" s="32" t="str">
        <f>TEXT(Data[[#This Row],[Ngày giao]],"yyyy")</f>
        <v>2022</v>
      </c>
      <c r="N649" s="32" t="str">
        <f>IF(MONTH(Data[[#This Row],[Ngày giao]])&lt;4,"Qtr1", IF(MONTH(Data[[#This Row],[Ngày giao]])&lt;7,"Qtr2",IF(MONTH(Data[[#This Row],[Ngày giao]])&lt;10,"Qtr3","Qtr4")))</f>
        <v>Qtr1</v>
      </c>
      <c r="O649" s="32" t="str">
        <f>TEXT(Data[[#This Row],[Ngày giao]],"MMM")</f>
        <v>Jan</v>
      </c>
    </row>
    <row r="650" spans="1:15" ht="14.5" x14ac:dyDescent="0.35">
      <c r="A650" s="7">
        <v>4516876232</v>
      </c>
      <c r="B650" s="7">
        <v>2765851</v>
      </c>
      <c r="C650" s="32" t="s">
        <v>50</v>
      </c>
      <c r="D650" s="9">
        <v>256</v>
      </c>
      <c r="E650" s="3">
        <v>1095</v>
      </c>
      <c r="F650" s="3">
        <f>Data[[#This Row],[Unit Price]]*Data[[#This Row],[Ordered Qty]]</f>
        <v>280320</v>
      </c>
      <c r="G650" s="5">
        <v>44585</v>
      </c>
      <c r="H650" s="4">
        <v>44585</v>
      </c>
      <c r="I650" s="10">
        <v>0</v>
      </c>
      <c r="J650" s="32" t="str">
        <f>IF(Data[[#This Row],[Chênh lệch ngày]]&lt;-2,"ADVANCE", IF(Data[[#This Row],[Chênh lệch ngày]]&lt;4, "ON TIME", IF(Data[[#This Row],[REASON OF LATE]]="SUPPLIER","LATE BY SUPPLIER", "LATE")))</f>
        <v>ON TIME</v>
      </c>
      <c r="K650" s="12"/>
      <c r="L650" s="16"/>
      <c r="M650" s="32" t="str">
        <f>TEXT(Data[[#This Row],[Ngày giao]],"yyyy")</f>
        <v>2022</v>
      </c>
      <c r="N650" s="32" t="str">
        <f>IF(MONTH(Data[[#This Row],[Ngày giao]])&lt;4,"Qtr1", IF(MONTH(Data[[#This Row],[Ngày giao]])&lt;7,"Qtr2",IF(MONTH(Data[[#This Row],[Ngày giao]])&lt;10,"Qtr3","Qtr4")))</f>
        <v>Qtr1</v>
      </c>
      <c r="O650" s="32" t="str">
        <f>TEXT(Data[[#This Row],[Ngày giao]],"MMM")</f>
        <v>Jan</v>
      </c>
    </row>
    <row r="651" spans="1:15" ht="14.5" x14ac:dyDescent="0.35">
      <c r="A651" s="7">
        <v>4515674081</v>
      </c>
      <c r="B651" s="7">
        <v>4663418</v>
      </c>
      <c r="C651" s="32" t="s">
        <v>50</v>
      </c>
      <c r="D651" s="9">
        <v>120000</v>
      </c>
      <c r="E651" s="3">
        <v>1376</v>
      </c>
      <c r="F651" s="3">
        <f>Data[[#This Row],[Unit Price]]*Data[[#This Row],[Ordered Qty]]</f>
        <v>165120000</v>
      </c>
      <c r="G651" s="5">
        <v>44585</v>
      </c>
      <c r="H651" s="4">
        <v>44585</v>
      </c>
      <c r="I651" s="10">
        <v>0</v>
      </c>
      <c r="J651" s="32" t="str">
        <f>IF(Data[[#This Row],[Chênh lệch ngày]]&lt;-2,"ADVANCE", IF(Data[[#This Row],[Chênh lệch ngày]]&lt;4, "ON TIME", IF(Data[[#This Row],[REASON OF LATE]]="SUPPLIER","LATE BY SUPPLIER", "LATE")))</f>
        <v>ON TIME</v>
      </c>
      <c r="K651" s="12"/>
      <c r="L651" s="16"/>
      <c r="M651" s="32" t="str">
        <f>TEXT(Data[[#This Row],[Ngày giao]],"yyyy")</f>
        <v>2022</v>
      </c>
      <c r="N651" s="32" t="str">
        <f>IF(MONTH(Data[[#This Row],[Ngày giao]])&lt;4,"Qtr1", IF(MONTH(Data[[#This Row],[Ngày giao]])&lt;7,"Qtr2",IF(MONTH(Data[[#This Row],[Ngày giao]])&lt;10,"Qtr3","Qtr4")))</f>
        <v>Qtr1</v>
      </c>
      <c r="O651" s="32" t="str">
        <f>TEXT(Data[[#This Row],[Ngày giao]],"MMM")</f>
        <v>Jan</v>
      </c>
    </row>
    <row r="652" spans="1:15" ht="14.5" x14ac:dyDescent="0.35">
      <c r="A652" s="7">
        <v>4516873037</v>
      </c>
      <c r="B652" s="7">
        <v>4455906</v>
      </c>
      <c r="C652" s="32" t="s">
        <v>50</v>
      </c>
      <c r="D652" s="9">
        <v>84</v>
      </c>
      <c r="E652" s="3">
        <v>628</v>
      </c>
      <c r="F652" s="3">
        <f>Data[[#This Row],[Unit Price]]*Data[[#This Row],[Ordered Qty]]</f>
        <v>52752</v>
      </c>
      <c r="G652" s="5">
        <v>44585</v>
      </c>
      <c r="H652" s="4">
        <v>44585</v>
      </c>
      <c r="I652" s="10">
        <v>1</v>
      </c>
      <c r="J652" s="32" t="str">
        <f>IF(Data[[#This Row],[Chênh lệch ngày]]&lt;-2,"ADVANCE", IF(Data[[#This Row],[Chênh lệch ngày]]&lt;4, "ON TIME", IF(Data[[#This Row],[REASON OF LATE]]="SUPPLIER","LATE BY SUPPLIER", "LATE")))</f>
        <v>ON TIME</v>
      </c>
      <c r="K652" s="12"/>
      <c r="L652" s="16"/>
      <c r="M652" s="32" t="str">
        <f>TEXT(Data[[#This Row],[Ngày giao]],"yyyy")</f>
        <v>2022</v>
      </c>
      <c r="N652" s="32" t="str">
        <f>IF(MONTH(Data[[#This Row],[Ngày giao]])&lt;4,"Qtr1", IF(MONTH(Data[[#This Row],[Ngày giao]])&lt;7,"Qtr2",IF(MONTH(Data[[#This Row],[Ngày giao]])&lt;10,"Qtr3","Qtr4")))</f>
        <v>Qtr1</v>
      </c>
      <c r="O652" s="32" t="str">
        <f>TEXT(Data[[#This Row],[Ngày giao]],"MMM")</f>
        <v>Jan</v>
      </c>
    </row>
    <row r="653" spans="1:15" ht="14.5" x14ac:dyDescent="0.35">
      <c r="A653" s="7">
        <v>4516552206</v>
      </c>
      <c r="B653" s="7">
        <v>2487053</v>
      </c>
      <c r="C653" s="32" t="s">
        <v>50</v>
      </c>
      <c r="D653" s="9">
        <v>4710</v>
      </c>
      <c r="E653" s="3">
        <v>883</v>
      </c>
      <c r="F653" s="3">
        <f>Data[[#This Row],[Unit Price]]*Data[[#This Row],[Ordered Qty]]</f>
        <v>4158930</v>
      </c>
      <c r="G653" s="5">
        <v>44585</v>
      </c>
      <c r="H653" s="4">
        <v>44585</v>
      </c>
      <c r="I653" s="10">
        <v>0</v>
      </c>
      <c r="J653" s="32" t="str">
        <f>IF(Data[[#This Row],[Chênh lệch ngày]]&lt;-2,"ADVANCE", IF(Data[[#This Row],[Chênh lệch ngày]]&lt;4, "ON TIME", IF(Data[[#This Row],[REASON OF LATE]]="SUPPLIER","LATE BY SUPPLIER", "LATE")))</f>
        <v>ON TIME</v>
      </c>
      <c r="K653" s="12"/>
      <c r="L653" s="16"/>
      <c r="M653" s="32" t="str">
        <f>TEXT(Data[[#This Row],[Ngày giao]],"yyyy")</f>
        <v>2022</v>
      </c>
      <c r="N653" s="32" t="str">
        <f>IF(MONTH(Data[[#This Row],[Ngày giao]])&lt;4,"Qtr1", IF(MONTH(Data[[#This Row],[Ngày giao]])&lt;7,"Qtr2",IF(MONTH(Data[[#This Row],[Ngày giao]])&lt;10,"Qtr3","Qtr4")))</f>
        <v>Qtr1</v>
      </c>
      <c r="O653" s="32" t="str">
        <f>TEXT(Data[[#This Row],[Ngày giao]],"MMM")</f>
        <v>Jan</v>
      </c>
    </row>
    <row r="654" spans="1:15" ht="14.5" x14ac:dyDescent="0.35">
      <c r="A654" s="7">
        <v>4516563445</v>
      </c>
      <c r="B654" s="7">
        <v>2779817</v>
      </c>
      <c r="C654" s="32" t="s">
        <v>50</v>
      </c>
      <c r="D654" s="9">
        <v>1170</v>
      </c>
      <c r="E654" s="3">
        <v>364</v>
      </c>
      <c r="F654" s="3">
        <f>Data[[#This Row],[Unit Price]]*Data[[#This Row],[Ordered Qty]]</f>
        <v>425880</v>
      </c>
      <c r="G654" s="5">
        <v>44585</v>
      </c>
      <c r="H654" s="4">
        <v>44585</v>
      </c>
      <c r="I654" s="10">
        <v>0</v>
      </c>
      <c r="J654" s="32" t="str">
        <f>IF(Data[[#This Row],[Chênh lệch ngày]]&lt;-2,"ADVANCE", IF(Data[[#This Row],[Chênh lệch ngày]]&lt;4, "ON TIME", IF(Data[[#This Row],[REASON OF LATE]]="SUPPLIER","LATE BY SUPPLIER", "LATE")))</f>
        <v>ON TIME</v>
      </c>
      <c r="K654" s="12"/>
      <c r="L654" s="16"/>
      <c r="M654" s="32" t="str">
        <f>TEXT(Data[[#This Row],[Ngày giao]],"yyyy")</f>
        <v>2022</v>
      </c>
      <c r="N654" s="32" t="str">
        <f>IF(MONTH(Data[[#This Row],[Ngày giao]])&lt;4,"Qtr1", IF(MONTH(Data[[#This Row],[Ngày giao]])&lt;7,"Qtr2",IF(MONTH(Data[[#This Row],[Ngày giao]])&lt;10,"Qtr3","Qtr4")))</f>
        <v>Qtr1</v>
      </c>
      <c r="O654" s="32" t="str">
        <f>TEXT(Data[[#This Row],[Ngày giao]],"MMM")</f>
        <v>Jan</v>
      </c>
    </row>
    <row r="655" spans="1:15" ht="14.5" x14ac:dyDescent="0.35">
      <c r="A655" s="7">
        <v>4517385194</v>
      </c>
      <c r="B655" s="7">
        <v>2765851</v>
      </c>
      <c r="C655" s="32" t="s">
        <v>50</v>
      </c>
      <c r="D655" s="9">
        <v>672</v>
      </c>
      <c r="E655" s="3">
        <v>430</v>
      </c>
      <c r="F655" s="3">
        <f>Data[[#This Row],[Unit Price]]*Data[[#This Row],[Ordered Qty]]</f>
        <v>288960</v>
      </c>
      <c r="G655" s="5">
        <v>44585</v>
      </c>
      <c r="H655" s="4">
        <v>44585</v>
      </c>
      <c r="I655" s="10">
        <v>0</v>
      </c>
      <c r="J655" s="32" t="str">
        <f>IF(Data[[#This Row],[Chênh lệch ngày]]&lt;-2,"ADVANCE", IF(Data[[#This Row],[Chênh lệch ngày]]&lt;4, "ON TIME", IF(Data[[#This Row],[REASON OF LATE]]="SUPPLIER","LATE BY SUPPLIER", "LATE")))</f>
        <v>ON TIME</v>
      </c>
      <c r="K655" s="12"/>
      <c r="L655" s="16"/>
      <c r="M655" s="32" t="str">
        <f>TEXT(Data[[#This Row],[Ngày giao]],"yyyy")</f>
        <v>2022</v>
      </c>
      <c r="N655" s="32" t="str">
        <f>IF(MONTH(Data[[#This Row],[Ngày giao]])&lt;4,"Qtr1", IF(MONTH(Data[[#This Row],[Ngày giao]])&lt;7,"Qtr2",IF(MONTH(Data[[#This Row],[Ngày giao]])&lt;10,"Qtr3","Qtr4")))</f>
        <v>Qtr1</v>
      </c>
      <c r="O655" s="32" t="str">
        <f>TEXT(Data[[#This Row],[Ngày giao]],"MMM")</f>
        <v>Jan</v>
      </c>
    </row>
    <row r="656" spans="1:15" ht="14.5" x14ac:dyDescent="0.35">
      <c r="A656" s="7">
        <v>4516823077</v>
      </c>
      <c r="B656" s="7">
        <v>2162034</v>
      </c>
      <c r="C656" s="32" t="s">
        <v>50</v>
      </c>
      <c r="D656" s="9">
        <v>180</v>
      </c>
      <c r="E656" s="3">
        <v>614</v>
      </c>
      <c r="F656" s="3">
        <f>Data[[#This Row],[Unit Price]]*Data[[#This Row],[Ordered Qty]]</f>
        <v>110520</v>
      </c>
      <c r="G656" s="5">
        <v>44585</v>
      </c>
      <c r="H656" s="4">
        <v>44585</v>
      </c>
      <c r="I656" s="10">
        <v>0</v>
      </c>
      <c r="J656" s="32" t="str">
        <f>IF(Data[[#This Row],[Chênh lệch ngày]]&lt;-2,"ADVANCE", IF(Data[[#This Row],[Chênh lệch ngày]]&lt;4, "ON TIME", IF(Data[[#This Row],[REASON OF LATE]]="SUPPLIER","LATE BY SUPPLIER", "LATE")))</f>
        <v>ON TIME</v>
      </c>
      <c r="K656" s="12"/>
      <c r="L656" s="16"/>
      <c r="M656" s="32" t="str">
        <f>TEXT(Data[[#This Row],[Ngày giao]],"yyyy")</f>
        <v>2022</v>
      </c>
      <c r="N656" s="32" t="str">
        <f>IF(MONTH(Data[[#This Row],[Ngày giao]])&lt;4,"Qtr1", IF(MONTH(Data[[#This Row],[Ngày giao]])&lt;7,"Qtr2",IF(MONTH(Data[[#This Row],[Ngày giao]])&lt;10,"Qtr3","Qtr4")))</f>
        <v>Qtr1</v>
      </c>
      <c r="O656" s="32" t="str">
        <f>TEXT(Data[[#This Row],[Ngày giao]],"MMM")</f>
        <v>Jan</v>
      </c>
    </row>
    <row r="657" spans="1:15" ht="14.5" x14ac:dyDescent="0.35">
      <c r="A657" s="7">
        <v>4516718334</v>
      </c>
      <c r="B657" s="7">
        <v>2663481</v>
      </c>
      <c r="C657" s="32" t="s">
        <v>50</v>
      </c>
      <c r="D657" s="9">
        <v>705</v>
      </c>
      <c r="E657" s="3">
        <v>1162</v>
      </c>
      <c r="F657" s="3">
        <f>Data[[#This Row],[Unit Price]]*Data[[#This Row],[Ordered Qty]]</f>
        <v>819210</v>
      </c>
      <c r="G657" s="5">
        <v>44585</v>
      </c>
      <c r="H657" s="4">
        <v>44585</v>
      </c>
      <c r="I657" s="10">
        <v>0</v>
      </c>
      <c r="J657" s="32" t="str">
        <f>IF(Data[[#This Row],[Chênh lệch ngày]]&lt;-2,"ADVANCE", IF(Data[[#This Row],[Chênh lệch ngày]]&lt;4, "ON TIME", IF(Data[[#This Row],[REASON OF LATE]]="SUPPLIER","LATE BY SUPPLIER", "LATE")))</f>
        <v>ON TIME</v>
      </c>
      <c r="K657" s="12"/>
      <c r="L657" s="16"/>
      <c r="M657" s="32" t="str">
        <f>TEXT(Data[[#This Row],[Ngày giao]],"yyyy")</f>
        <v>2022</v>
      </c>
      <c r="N657" s="32" t="str">
        <f>IF(MONTH(Data[[#This Row],[Ngày giao]])&lt;4,"Qtr1", IF(MONTH(Data[[#This Row],[Ngày giao]])&lt;7,"Qtr2",IF(MONTH(Data[[#This Row],[Ngày giao]])&lt;10,"Qtr3","Qtr4")))</f>
        <v>Qtr1</v>
      </c>
      <c r="O657" s="32" t="str">
        <f>TEXT(Data[[#This Row],[Ngày giao]],"MMM")</f>
        <v>Jan</v>
      </c>
    </row>
    <row r="658" spans="1:15" ht="14.5" x14ac:dyDescent="0.35">
      <c r="A658" s="7">
        <v>4516780299</v>
      </c>
      <c r="B658" s="7">
        <v>2765851</v>
      </c>
      <c r="C658" s="32" t="s">
        <v>50</v>
      </c>
      <c r="D658" s="9">
        <v>400</v>
      </c>
      <c r="E658" s="3">
        <v>1129</v>
      </c>
      <c r="F658" s="3">
        <f>Data[[#This Row],[Unit Price]]*Data[[#This Row],[Ordered Qty]]</f>
        <v>451600</v>
      </c>
      <c r="G658" s="5">
        <v>44585</v>
      </c>
      <c r="H658" s="4">
        <v>44585</v>
      </c>
      <c r="I658" s="10">
        <v>0</v>
      </c>
      <c r="J658" s="32" t="str">
        <f>IF(Data[[#This Row],[Chênh lệch ngày]]&lt;-2,"ADVANCE", IF(Data[[#This Row],[Chênh lệch ngày]]&lt;4, "ON TIME", IF(Data[[#This Row],[REASON OF LATE]]="SUPPLIER","LATE BY SUPPLIER", "LATE")))</f>
        <v>ON TIME</v>
      </c>
      <c r="K658" s="12"/>
      <c r="L658" s="16"/>
      <c r="M658" s="32" t="str">
        <f>TEXT(Data[[#This Row],[Ngày giao]],"yyyy")</f>
        <v>2022</v>
      </c>
      <c r="N658" s="32" t="str">
        <f>IF(MONTH(Data[[#This Row],[Ngày giao]])&lt;4,"Qtr1", IF(MONTH(Data[[#This Row],[Ngày giao]])&lt;7,"Qtr2",IF(MONTH(Data[[#This Row],[Ngày giao]])&lt;10,"Qtr3","Qtr4")))</f>
        <v>Qtr1</v>
      </c>
      <c r="O658" s="32" t="str">
        <f>TEXT(Data[[#This Row],[Ngày giao]],"MMM")</f>
        <v>Jan</v>
      </c>
    </row>
    <row r="659" spans="1:15" ht="14.5" x14ac:dyDescent="0.35">
      <c r="A659" s="7">
        <v>4516694048</v>
      </c>
      <c r="B659" s="7">
        <v>2779817</v>
      </c>
      <c r="C659" s="32" t="s">
        <v>50</v>
      </c>
      <c r="D659" s="9">
        <v>2790</v>
      </c>
      <c r="E659" s="3">
        <v>1094</v>
      </c>
      <c r="F659" s="3">
        <f>Data[[#This Row],[Unit Price]]*Data[[#This Row],[Ordered Qty]]</f>
        <v>3052260</v>
      </c>
      <c r="G659" s="5">
        <v>44585</v>
      </c>
      <c r="H659" s="4">
        <v>44585</v>
      </c>
      <c r="I659" s="10">
        <v>0</v>
      </c>
      <c r="J659" s="32" t="str">
        <f>IF(Data[[#This Row],[Chênh lệch ngày]]&lt;-2,"ADVANCE", IF(Data[[#This Row],[Chênh lệch ngày]]&lt;4, "ON TIME", IF(Data[[#This Row],[REASON OF LATE]]="SUPPLIER","LATE BY SUPPLIER", "LATE")))</f>
        <v>ON TIME</v>
      </c>
      <c r="K659" s="12"/>
      <c r="L659" s="16"/>
      <c r="M659" s="32" t="str">
        <f>TEXT(Data[[#This Row],[Ngày giao]],"yyyy")</f>
        <v>2022</v>
      </c>
      <c r="N659" s="32" t="str">
        <f>IF(MONTH(Data[[#This Row],[Ngày giao]])&lt;4,"Qtr1", IF(MONTH(Data[[#This Row],[Ngày giao]])&lt;7,"Qtr2",IF(MONTH(Data[[#This Row],[Ngày giao]])&lt;10,"Qtr3","Qtr4")))</f>
        <v>Qtr1</v>
      </c>
      <c r="O659" s="32" t="str">
        <f>TEXT(Data[[#This Row],[Ngày giao]],"MMM")</f>
        <v>Jan</v>
      </c>
    </row>
    <row r="660" spans="1:15" ht="14.5" x14ac:dyDescent="0.35">
      <c r="A660" s="7">
        <v>4516529103</v>
      </c>
      <c r="B660" s="7">
        <v>4013293</v>
      </c>
      <c r="C660" s="32" t="s">
        <v>50</v>
      </c>
      <c r="D660" s="9">
        <v>390</v>
      </c>
      <c r="E660" s="3">
        <v>819</v>
      </c>
      <c r="F660" s="3">
        <f>Data[[#This Row],[Unit Price]]*Data[[#This Row],[Ordered Qty]]</f>
        <v>319410</v>
      </c>
      <c r="G660" s="5">
        <v>44585</v>
      </c>
      <c r="H660" s="4">
        <v>44585</v>
      </c>
      <c r="I660" s="10">
        <v>0</v>
      </c>
      <c r="J660" s="32" t="str">
        <f>IF(Data[[#This Row],[Chênh lệch ngày]]&lt;-2,"ADVANCE", IF(Data[[#This Row],[Chênh lệch ngày]]&lt;4, "ON TIME", IF(Data[[#This Row],[REASON OF LATE]]="SUPPLIER","LATE BY SUPPLIER", "LATE")))</f>
        <v>ON TIME</v>
      </c>
      <c r="K660" s="12"/>
      <c r="L660" s="16"/>
      <c r="M660" s="32" t="str">
        <f>TEXT(Data[[#This Row],[Ngày giao]],"yyyy")</f>
        <v>2022</v>
      </c>
      <c r="N660" s="32" t="str">
        <f>IF(MONTH(Data[[#This Row],[Ngày giao]])&lt;4,"Qtr1", IF(MONTH(Data[[#This Row],[Ngày giao]])&lt;7,"Qtr2",IF(MONTH(Data[[#This Row],[Ngày giao]])&lt;10,"Qtr3","Qtr4")))</f>
        <v>Qtr1</v>
      </c>
      <c r="O660" s="32" t="str">
        <f>TEXT(Data[[#This Row],[Ngày giao]],"MMM")</f>
        <v>Jan</v>
      </c>
    </row>
    <row r="661" spans="1:15" ht="14.5" x14ac:dyDescent="0.35">
      <c r="A661" s="7">
        <v>4516964368</v>
      </c>
      <c r="B661" s="7">
        <v>4455281</v>
      </c>
      <c r="C661" s="32" t="s">
        <v>50</v>
      </c>
      <c r="D661" s="9">
        <v>1440</v>
      </c>
      <c r="E661" s="3">
        <v>1423</v>
      </c>
      <c r="F661" s="3">
        <f>Data[[#This Row],[Unit Price]]*Data[[#This Row],[Ordered Qty]]</f>
        <v>2049120</v>
      </c>
      <c r="G661" s="14">
        <v>44585</v>
      </c>
      <c r="H661" s="15">
        <v>44585</v>
      </c>
      <c r="I661" s="10">
        <v>1</v>
      </c>
      <c r="J661" s="32" t="str">
        <f>IF(Data[[#This Row],[Chênh lệch ngày]]&lt;-2,"ADVANCE", IF(Data[[#This Row],[Chênh lệch ngày]]&lt;4, "ON TIME", IF(Data[[#This Row],[REASON OF LATE]]="SUPPLIER","LATE BY SUPPLIER", "LATE")))</f>
        <v>ON TIME</v>
      </c>
      <c r="K661" s="12"/>
      <c r="L661" s="16"/>
      <c r="M661" s="32" t="str">
        <f>TEXT(Data[[#This Row],[Ngày giao]],"yyyy")</f>
        <v>2022</v>
      </c>
      <c r="N661" s="32" t="str">
        <f>IF(MONTH(Data[[#This Row],[Ngày giao]])&lt;4,"Qtr1", IF(MONTH(Data[[#This Row],[Ngày giao]])&lt;7,"Qtr2",IF(MONTH(Data[[#This Row],[Ngày giao]])&lt;10,"Qtr3","Qtr4")))</f>
        <v>Qtr1</v>
      </c>
      <c r="O661" s="32" t="str">
        <f>TEXT(Data[[#This Row],[Ngày giao]],"MMM")</f>
        <v>Jan</v>
      </c>
    </row>
    <row r="662" spans="1:15" ht="14.5" x14ac:dyDescent="0.35">
      <c r="A662" s="7">
        <v>4516876197</v>
      </c>
      <c r="B662" s="7">
        <v>4455906</v>
      </c>
      <c r="C662" s="32" t="s">
        <v>50</v>
      </c>
      <c r="D662" s="9">
        <v>288</v>
      </c>
      <c r="E662" s="3">
        <v>1179</v>
      </c>
      <c r="F662" s="3">
        <f>Data[[#This Row],[Unit Price]]*Data[[#This Row],[Ordered Qty]]</f>
        <v>339552</v>
      </c>
      <c r="G662" s="5">
        <v>44585</v>
      </c>
      <c r="H662" s="4">
        <v>44585</v>
      </c>
      <c r="I662" s="10">
        <v>1</v>
      </c>
      <c r="J662" s="32" t="str">
        <f>IF(Data[[#This Row],[Chênh lệch ngày]]&lt;-2,"ADVANCE", IF(Data[[#This Row],[Chênh lệch ngày]]&lt;4, "ON TIME", IF(Data[[#This Row],[REASON OF LATE]]="SUPPLIER","LATE BY SUPPLIER", "LATE")))</f>
        <v>ON TIME</v>
      </c>
      <c r="K662" s="12"/>
      <c r="L662" s="16"/>
      <c r="M662" s="32" t="str">
        <f>TEXT(Data[[#This Row],[Ngày giao]],"yyyy")</f>
        <v>2022</v>
      </c>
      <c r="N662" s="32" t="str">
        <f>IF(MONTH(Data[[#This Row],[Ngày giao]])&lt;4,"Qtr1", IF(MONTH(Data[[#This Row],[Ngày giao]])&lt;7,"Qtr2",IF(MONTH(Data[[#This Row],[Ngày giao]])&lt;10,"Qtr3","Qtr4")))</f>
        <v>Qtr1</v>
      </c>
      <c r="O662" s="32" t="str">
        <f>TEXT(Data[[#This Row],[Ngày giao]],"MMM")</f>
        <v>Jan</v>
      </c>
    </row>
    <row r="663" spans="1:15" ht="14.5" x14ac:dyDescent="0.35">
      <c r="A663" s="7">
        <v>4516557679</v>
      </c>
      <c r="B663" s="7">
        <v>2778106</v>
      </c>
      <c r="C663" s="32" t="s">
        <v>50</v>
      </c>
      <c r="D663" s="9">
        <v>1896</v>
      </c>
      <c r="E663" s="3">
        <v>1264</v>
      </c>
      <c r="F663" s="3">
        <f>Data[[#This Row],[Unit Price]]*Data[[#This Row],[Ordered Qty]]</f>
        <v>2396544</v>
      </c>
      <c r="G663" s="5">
        <v>44585</v>
      </c>
      <c r="H663" s="4">
        <v>44585</v>
      </c>
      <c r="I663" s="10">
        <v>0</v>
      </c>
      <c r="J663" s="32" t="str">
        <f>IF(Data[[#This Row],[Chênh lệch ngày]]&lt;-2,"ADVANCE", IF(Data[[#This Row],[Chênh lệch ngày]]&lt;4, "ON TIME", IF(Data[[#This Row],[REASON OF LATE]]="SUPPLIER","LATE BY SUPPLIER", "LATE")))</f>
        <v>ON TIME</v>
      </c>
      <c r="K663" s="12"/>
      <c r="L663" s="16"/>
      <c r="M663" s="32" t="str">
        <f>TEXT(Data[[#This Row],[Ngày giao]],"yyyy")</f>
        <v>2022</v>
      </c>
      <c r="N663" s="32" t="str">
        <f>IF(MONTH(Data[[#This Row],[Ngày giao]])&lt;4,"Qtr1", IF(MONTH(Data[[#This Row],[Ngày giao]])&lt;7,"Qtr2",IF(MONTH(Data[[#This Row],[Ngày giao]])&lt;10,"Qtr3","Qtr4")))</f>
        <v>Qtr1</v>
      </c>
      <c r="O663" s="32" t="str">
        <f>TEXT(Data[[#This Row],[Ngày giao]],"MMM")</f>
        <v>Jan</v>
      </c>
    </row>
    <row r="664" spans="1:15" ht="14.5" x14ac:dyDescent="0.35">
      <c r="A664" s="7">
        <v>4516668802</v>
      </c>
      <c r="B664" s="7">
        <v>2765851</v>
      </c>
      <c r="C664" s="32" t="s">
        <v>50</v>
      </c>
      <c r="D664" s="9">
        <v>64</v>
      </c>
      <c r="E664" s="3">
        <v>463</v>
      </c>
      <c r="F664" s="3">
        <f>Data[[#This Row],[Unit Price]]*Data[[#This Row],[Ordered Qty]]</f>
        <v>29632</v>
      </c>
      <c r="G664" s="5">
        <v>44578</v>
      </c>
      <c r="H664" s="4">
        <v>44585</v>
      </c>
      <c r="I664" s="10">
        <v>-7</v>
      </c>
      <c r="J664" s="32" t="str">
        <f>IF(Data[[#This Row],[Chênh lệch ngày]]&lt;-2,"ADVANCE", IF(Data[[#This Row],[Chênh lệch ngày]]&lt;4, "ON TIME", IF(Data[[#This Row],[REASON OF LATE]]="SUPPLIER","LATE BY SUPPLIER", "LATE")))</f>
        <v>ADVANCE</v>
      </c>
      <c r="K664" s="12"/>
      <c r="L664" s="16"/>
      <c r="M664" s="32" t="str">
        <f>TEXT(Data[[#This Row],[Ngày giao]],"yyyy")</f>
        <v>2022</v>
      </c>
      <c r="N664" s="32" t="str">
        <f>IF(MONTH(Data[[#This Row],[Ngày giao]])&lt;4,"Qtr1", IF(MONTH(Data[[#This Row],[Ngày giao]])&lt;7,"Qtr2",IF(MONTH(Data[[#This Row],[Ngày giao]])&lt;10,"Qtr3","Qtr4")))</f>
        <v>Qtr1</v>
      </c>
      <c r="O664" s="32" t="str">
        <f>TEXT(Data[[#This Row],[Ngày giao]],"MMM")</f>
        <v>Jan</v>
      </c>
    </row>
    <row r="665" spans="1:15" ht="14.5" x14ac:dyDescent="0.35">
      <c r="A665" s="7">
        <v>4517481737</v>
      </c>
      <c r="B665" s="7">
        <v>2765851</v>
      </c>
      <c r="C665" s="32" t="s">
        <v>50</v>
      </c>
      <c r="D665" s="9">
        <v>1824</v>
      </c>
      <c r="E665" s="3">
        <v>560</v>
      </c>
      <c r="F665" s="3">
        <f>Data[[#This Row],[Unit Price]]*Data[[#This Row],[Ordered Qty]]</f>
        <v>1021440</v>
      </c>
      <c r="G665" s="5">
        <v>44585</v>
      </c>
      <c r="H665" s="4">
        <v>44585</v>
      </c>
      <c r="I665" s="10">
        <v>0</v>
      </c>
      <c r="J665" s="32" t="str">
        <f>IF(Data[[#This Row],[Chênh lệch ngày]]&lt;-2,"ADVANCE", IF(Data[[#This Row],[Chênh lệch ngày]]&lt;4, "ON TIME", IF(Data[[#This Row],[REASON OF LATE]]="SUPPLIER","LATE BY SUPPLIER", "LATE")))</f>
        <v>ON TIME</v>
      </c>
      <c r="K665" s="12"/>
      <c r="L665" s="16"/>
      <c r="M665" s="32" t="str">
        <f>TEXT(Data[[#This Row],[Ngày giao]],"yyyy")</f>
        <v>2022</v>
      </c>
      <c r="N665" s="32" t="str">
        <f>IF(MONTH(Data[[#This Row],[Ngày giao]])&lt;4,"Qtr1", IF(MONTH(Data[[#This Row],[Ngày giao]])&lt;7,"Qtr2",IF(MONTH(Data[[#This Row],[Ngày giao]])&lt;10,"Qtr3","Qtr4")))</f>
        <v>Qtr1</v>
      </c>
      <c r="O665" s="32" t="str">
        <f>TEXT(Data[[#This Row],[Ngày giao]],"MMM")</f>
        <v>Jan</v>
      </c>
    </row>
    <row r="666" spans="1:15" ht="14.5" x14ac:dyDescent="0.35">
      <c r="A666" s="7">
        <v>4516545666</v>
      </c>
      <c r="B666" s="7">
        <v>4333116</v>
      </c>
      <c r="C666" s="32" t="s">
        <v>50</v>
      </c>
      <c r="D666" s="9">
        <v>210</v>
      </c>
      <c r="E666" s="3">
        <v>1483</v>
      </c>
      <c r="F666" s="3">
        <f>Data[[#This Row],[Unit Price]]*Data[[#This Row],[Ordered Qty]]</f>
        <v>311430</v>
      </c>
      <c r="G666" s="5">
        <v>44588</v>
      </c>
      <c r="H666" s="4">
        <v>44585</v>
      </c>
      <c r="I666" s="10">
        <v>4</v>
      </c>
      <c r="J666" s="32" t="str">
        <f>IF(Data[[#This Row],[Chênh lệch ngày]]&lt;-2,"ADVANCE", IF(Data[[#This Row],[Chênh lệch ngày]]&lt;4, "ON TIME", IF(Data[[#This Row],[REASON OF LATE]]="SUPPLIER","LATE BY SUPPLIER", "LATE")))</f>
        <v>LATE</v>
      </c>
      <c r="K666" s="32" t="s">
        <v>6</v>
      </c>
      <c r="L666" s="16"/>
      <c r="M666" s="32" t="str">
        <f>TEXT(Data[[#This Row],[Ngày giao]],"yyyy")</f>
        <v>2022</v>
      </c>
      <c r="N666" s="32" t="str">
        <f>IF(MONTH(Data[[#This Row],[Ngày giao]])&lt;4,"Qtr1", IF(MONTH(Data[[#This Row],[Ngày giao]])&lt;7,"Qtr2",IF(MONTH(Data[[#This Row],[Ngày giao]])&lt;10,"Qtr3","Qtr4")))</f>
        <v>Qtr1</v>
      </c>
      <c r="O666" s="32" t="str">
        <f>TEXT(Data[[#This Row],[Ngày giao]],"MMM")</f>
        <v>Jan</v>
      </c>
    </row>
    <row r="667" spans="1:15" ht="14.5" x14ac:dyDescent="0.35">
      <c r="A667" s="7">
        <v>4517220372</v>
      </c>
      <c r="B667" s="7">
        <v>2778106</v>
      </c>
      <c r="C667" s="32" t="s">
        <v>50</v>
      </c>
      <c r="D667" s="9">
        <v>252</v>
      </c>
      <c r="E667" s="3">
        <v>696</v>
      </c>
      <c r="F667" s="3">
        <f>Data[[#This Row],[Unit Price]]*Data[[#This Row],[Ordered Qty]]</f>
        <v>175392</v>
      </c>
      <c r="G667" s="5">
        <v>44585</v>
      </c>
      <c r="H667" s="4">
        <v>44585</v>
      </c>
      <c r="I667" s="10">
        <v>0</v>
      </c>
      <c r="J667" s="32" t="str">
        <f>IF(Data[[#This Row],[Chênh lệch ngày]]&lt;-2,"ADVANCE", IF(Data[[#This Row],[Chênh lệch ngày]]&lt;4, "ON TIME", IF(Data[[#This Row],[REASON OF LATE]]="SUPPLIER","LATE BY SUPPLIER", "LATE")))</f>
        <v>ON TIME</v>
      </c>
      <c r="K667" s="12"/>
      <c r="L667" s="16"/>
      <c r="M667" s="32" t="str">
        <f>TEXT(Data[[#This Row],[Ngày giao]],"yyyy")</f>
        <v>2022</v>
      </c>
      <c r="N667" s="32" t="str">
        <f>IF(MONTH(Data[[#This Row],[Ngày giao]])&lt;4,"Qtr1", IF(MONTH(Data[[#This Row],[Ngày giao]])&lt;7,"Qtr2",IF(MONTH(Data[[#This Row],[Ngày giao]])&lt;10,"Qtr3","Qtr4")))</f>
        <v>Qtr1</v>
      </c>
      <c r="O667" s="32" t="str">
        <f>TEXT(Data[[#This Row],[Ngày giao]],"MMM")</f>
        <v>Jan</v>
      </c>
    </row>
    <row r="668" spans="1:15" ht="14.5" x14ac:dyDescent="0.35">
      <c r="A668" s="7">
        <v>4516876225</v>
      </c>
      <c r="B668" s="7">
        <v>2663481</v>
      </c>
      <c r="C668" s="32" t="s">
        <v>50</v>
      </c>
      <c r="D668" s="9">
        <v>165</v>
      </c>
      <c r="E668" s="3">
        <v>439</v>
      </c>
      <c r="F668" s="3">
        <f>Data[[#This Row],[Unit Price]]*Data[[#This Row],[Ordered Qty]]</f>
        <v>72435</v>
      </c>
      <c r="G668" s="5">
        <v>44585</v>
      </c>
      <c r="H668" s="4">
        <v>44585</v>
      </c>
      <c r="I668" s="10">
        <v>0</v>
      </c>
      <c r="J668" s="32" t="str">
        <f>IF(Data[[#This Row],[Chênh lệch ngày]]&lt;-2,"ADVANCE", IF(Data[[#This Row],[Chênh lệch ngày]]&lt;4, "ON TIME", IF(Data[[#This Row],[REASON OF LATE]]="SUPPLIER","LATE BY SUPPLIER", "LATE")))</f>
        <v>ON TIME</v>
      </c>
      <c r="K668" s="12"/>
      <c r="L668" s="16"/>
      <c r="M668" s="32" t="str">
        <f>TEXT(Data[[#This Row],[Ngày giao]],"yyyy")</f>
        <v>2022</v>
      </c>
      <c r="N668" s="32" t="str">
        <f>IF(MONTH(Data[[#This Row],[Ngày giao]])&lt;4,"Qtr1", IF(MONTH(Data[[#This Row],[Ngày giao]])&lt;7,"Qtr2",IF(MONTH(Data[[#This Row],[Ngày giao]])&lt;10,"Qtr3","Qtr4")))</f>
        <v>Qtr1</v>
      </c>
      <c r="O668" s="32" t="str">
        <f>TEXT(Data[[#This Row],[Ngày giao]],"MMM")</f>
        <v>Jan</v>
      </c>
    </row>
    <row r="669" spans="1:15" ht="14.5" x14ac:dyDescent="0.35">
      <c r="A669" s="7">
        <v>4516951926</v>
      </c>
      <c r="B669" s="7">
        <v>4454507</v>
      </c>
      <c r="C669" s="32" t="s">
        <v>50</v>
      </c>
      <c r="D669" s="9">
        <v>720</v>
      </c>
      <c r="E669" s="3">
        <v>1191</v>
      </c>
      <c r="F669" s="3">
        <f>Data[[#This Row],[Unit Price]]*Data[[#This Row],[Ordered Qty]]</f>
        <v>857520</v>
      </c>
      <c r="G669" s="5">
        <v>44585</v>
      </c>
      <c r="H669" s="4">
        <v>44585</v>
      </c>
      <c r="I669" s="10">
        <v>1</v>
      </c>
      <c r="J669" s="32" t="str">
        <f>IF(Data[[#This Row],[Chênh lệch ngày]]&lt;-2,"ADVANCE", IF(Data[[#This Row],[Chênh lệch ngày]]&lt;4, "ON TIME", IF(Data[[#This Row],[REASON OF LATE]]="SUPPLIER","LATE BY SUPPLIER", "LATE")))</f>
        <v>ON TIME</v>
      </c>
      <c r="K669" s="12"/>
      <c r="L669" s="16"/>
      <c r="M669" s="32" t="str">
        <f>TEXT(Data[[#This Row],[Ngày giao]],"yyyy")</f>
        <v>2022</v>
      </c>
      <c r="N669" s="32" t="str">
        <f>IF(MONTH(Data[[#This Row],[Ngày giao]])&lt;4,"Qtr1", IF(MONTH(Data[[#This Row],[Ngày giao]])&lt;7,"Qtr2",IF(MONTH(Data[[#This Row],[Ngày giao]])&lt;10,"Qtr3","Qtr4")))</f>
        <v>Qtr1</v>
      </c>
      <c r="O669" s="32" t="str">
        <f>TEXT(Data[[#This Row],[Ngày giao]],"MMM")</f>
        <v>Jan</v>
      </c>
    </row>
    <row r="670" spans="1:15" ht="14.5" x14ac:dyDescent="0.35">
      <c r="A670" s="7">
        <v>4516820855</v>
      </c>
      <c r="B670" s="7">
        <v>2162035</v>
      </c>
      <c r="C670" s="32" t="s">
        <v>50</v>
      </c>
      <c r="D670" s="9">
        <v>180</v>
      </c>
      <c r="E670" s="3">
        <v>439</v>
      </c>
      <c r="F670" s="3">
        <f>Data[[#This Row],[Unit Price]]*Data[[#This Row],[Ordered Qty]]</f>
        <v>79020</v>
      </c>
      <c r="G670" s="5">
        <v>44585</v>
      </c>
      <c r="H670" s="4">
        <v>44585</v>
      </c>
      <c r="I670" s="10">
        <v>0</v>
      </c>
      <c r="J670" s="32" t="str">
        <f>IF(Data[[#This Row],[Chênh lệch ngày]]&lt;-2,"ADVANCE", IF(Data[[#This Row],[Chênh lệch ngày]]&lt;4, "ON TIME", IF(Data[[#This Row],[REASON OF LATE]]="SUPPLIER","LATE BY SUPPLIER", "LATE")))</f>
        <v>ON TIME</v>
      </c>
      <c r="K670" s="12"/>
      <c r="L670" s="16"/>
      <c r="M670" s="32" t="str">
        <f>TEXT(Data[[#This Row],[Ngày giao]],"yyyy")</f>
        <v>2022</v>
      </c>
      <c r="N670" s="32" t="str">
        <f>IF(MONTH(Data[[#This Row],[Ngày giao]])&lt;4,"Qtr1", IF(MONTH(Data[[#This Row],[Ngày giao]])&lt;7,"Qtr2",IF(MONTH(Data[[#This Row],[Ngày giao]])&lt;10,"Qtr3","Qtr4")))</f>
        <v>Qtr1</v>
      </c>
      <c r="O670" s="32" t="str">
        <f>TEXT(Data[[#This Row],[Ngày giao]],"MMM")</f>
        <v>Jan</v>
      </c>
    </row>
    <row r="671" spans="1:15" ht="14.5" x14ac:dyDescent="0.35">
      <c r="A671" s="7">
        <v>4517264332</v>
      </c>
      <c r="B671" s="7">
        <v>2778106</v>
      </c>
      <c r="C671" s="32" t="s">
        <v>50</v>
      </c>
      <c r="D671" s="9">
        <v>240</v>
      </c>
      <c r="E671" s="3">
        <v>683</v>
      </c>
      <c r="F671" s="3">
        <f>Data[[#This Row],[Unit Price]]*Data[[#This Row],[Ordered Qty]]</f>
        <v>163920</v>
      </c>
      <c r="G671" s="5">
        <v>44585</v>
      </c>
      <c r="H671" s="4">
        <v>44585</v>
      </c>
      <c r="I671" s="10">
        <v>0</v>
      </c>
      <c r="J671" s="32" t="str">
        <f>IF(Data[[#This Row],[Chênh lệch ngày]]&lt;-2,"ADVANCE", IF(Data[[#This Row],[Chênh lệch ngày]]&lt;4, "ON TIME", IF(Data[[#This Row],[REASON OF LATE]]="SUPPLIER","LATE BY SUPPLIER", "LATE")))</f>
        <v>ON TIME</v>
      </c>
      <c r="K671" s="12"/>
      <c r="L671" s="16"/>
      <c r="M671" s="32" t="str">
        <f>TEXT(Data[[#This Row],[Ngày giao]],"yyyy")</f>
        <v>2022</v>
      </c>
      <c r="N671" s="32" t="str">
        <f>IF(MONTH(Data[[#This Row],[Ngày giao]])&lt;4,"Qtr1", IF(MONTH(Data[[#This Row],[Ngày giao]])&lt;7,"Qtr2",IF(MONTH(Data[[#This Row],[Ngày giao]])&lt;10,"Qtr3","Qtr4")))</f>
        <v>Qtr1</v>
      </c>
      <c r="O671" s="32" t="str">
        <f>TEXT(Data[[#This Row],[Ngày giao]],"MMM")</f>
        <v>Jan</v>
      </c>
    </row>
    <row r="672" spans="1:15" ht="14.5" x14ac:dyDescent="0.35">
      <c r="A672" s="7">
        <v>4517099068</v>
      </c>
      <c r="B672" s="7">
        <v>2162036</v>
      </c>
      <c r="C672" s="32" t="s">
        <v>50</v>
      </c>
      <c r="D672" s="9">
        <v>60</v>
      </c>
      <c r="E672" s="3">
        <v>754</v>
      </c>
      <c r="F672" s="3">
        <f>Data[[#This Row],[Unit Price]]*Data[[#This Row],[Ordered Qty]]</f>
        <v>45240</v>
      </c>
      <c r="G672" s="5">
        <v>44585</v>
      </c>
      <c r="H672" s="4">
        <v>44585</v>
      </c>
      <c r="I672" s="10">
        <v>0</v>
      </c>
      <c r="J672" s="32" t="str">
        <f>IF(Data[[#This Row],[Chênh lệch ngày]]&lt;-2,"ADVANCE", IF(Data[[#This Row],[Chênh lệch ngày]]&lt;4, "ON TIME", IF(Data[[#This Row],[REASON OF LATE]]="SUPPLIER","LATE BY SUPPLIER", "LATE")))</f>
        <v>ON TIME</v>
      </c>
      <c r="K672" s="16"/>
      <c r="L672" s="16"/>
      <c r="M672" s="32" t="str">
        <f>TEXT(Data[[#This Row],[Ngày giao]],"yyyy")</f>
        <v>2022</v>
      </c>
      <c r="N672" s="32" t="str">
        <f>IF(MONTH(Data[[#This Row],[Ngày giao]])&lt;4,"Qtr1", IF(MONTH(Data[[#This Row],[Ngày giao]])&lt;7,"Qtr2",IF(MONTH(Data[[#This Row],[Ngày giao]])&lt;10,"Qtr3","Qtr4")))</f>
        <v>Qtr1</v>
      </c>
      <c r="O672" s="32" t="str">
        <f>TEXT(Data[[#This Row],[Ngày giao]],"MMM")</f>
        <v>Jan</v>
      </c>
    </row>
    <row r="673" spans="1:15" ht="13" x14ac:dyDescent="0.3">
      <c r="A673" s="1">
        <v>4516539875</v>
      </c>
      <c r="B673" s="1">
        <v>4451134</v>
      </c>
      <c r="C673" s="32" t="s">
        <v>50</v>
      </c>
      <c r="D673" s="3">
        <v>268</v>
      </c>
      <c r="E673" s="3">
        <v>1385</v>
      </c>
      <c r="F673" s="3">
        <f>Data[[#This Row],[Unit Price]]*Data[[#This Row],[Ordered Qty]]</f>
        <v>371180</v>
      </c>
      <c r="G673" s="5">
        <v>44585</v>
      </c>
      <c r="H673" s="4">
        <v>44586</v>
      </c>
      <c r="I673" s="6">
        <f t="shared" ref="I673:I688" si="11">G673-H673</f>
        <v>-1</v>
      </c>
      <c r="J673" s="32" t="str">
        <f>IF(Data[[#This Row],[Chênh lệch ngày]]&lt;-2,"ADVANCE", IF(Data[[#This Row],[Chênh lệch ngày]]&lt;4, "ON TIME", IF(Data[[#This Row],[REASON OF LATE]]="SUPPLIER","LATE BY SUPPLIER", "LATE")))</f>
        <v>ON TIME</v>
      </c>
      <c r="K673" s="2"/>
      <c r="L673" s="32"/>
      <c r="M673" s="32" t="str">
        <f>TEXT(Data[[#This Row],[Ngày giao]],"yyyy")</f>
        <v>2022</v>
      </c>
      <c r="N673" s="32" t="str">
        <f>IF(MONTH(Data[[#This Row],[Ngày giao]])&lt;4,"Qtr1", IF(MONTH(Data[[#This Row],[Ngày giao]])&lt;7,"Qtr2",IF(MONTH(Data[[#This Row],[Ngày giao]])&lt;10,"Qtr3","Qtr4")))</f>
        <v>Qtr1</v>
      </c>
      <c r="O673" s="32" t="str">
        <f>TEXT(Data[[#This Row],[Ngày giao]],"MMM")</f>
        <v>Jan</v>
      </c>
    </row>
    <row r="674" spans="1:15" ht="13" x14ac:dyDescent="0.3">
      <c r="A674" s="1">
        <v>4516433616</v>
      </c>
      <c r="B674" s="1">
        <v>2899944</v>
      </c>
      <c r="C674" s="32" t="s">
        <v>50</v>
      </c>
      <c r="D674" s="3">
        <v>3696</v>
      </c>
      <c r="E674" s="3">
        <v>630</v>
      </c>
      <c r="F674" s="3">
        <f>Data[[#This Row],[Unit Price]]*Data[[#This Row],[Ordered Qty]]</f>
        <v>2328480</v>
      </c>
      <c r="G674" s="5">
        <v>44585</v>
      </c>
      <c r="H674" s="4">
        <v>44586</v>
      </c>
      <c r="I674" s="6">
        <f t="shared" si="11"/>
        <v>-1</v>
      </c>
      <c r="J674" s="32" t="str">
        <f>IF(Data[[#This Row],[Chênh lệch ngày]]&lt;-2,"ADVANCE", IF(Data[[#This Row],[Chênh lệch ngày]]&lt;4, "ON TIME", IF(Data[[#This Row],[REASON OF LATE]]="SUPPLIER","LATE BY SUPPLIER", "LATE")))</f>
        <v>ON TIME</v>
      </c>
      <c r="K674" s="2"/>
      <c r="L674" s="32"/>
      <c r="M674" s="32" t="str">
        <f>TEXT(Data[[#This Row],[Ngày giao]],"yyyy")</f>
        <v>2022</v>
      </c>
      <c r="N674" s="32" t="str">
        <f>IF(MONTH(Data[[#This Row],[Ngày giao]])&lt;4,"Qtr1", IF(MONTH(Data[[#This Row],[Ngày giao]])&lt;7,"Qtr2",IF(MONTH(Data[[#This Row],[Ngày giao]])&lt;10,"Qtr3","Qtr4")))</f>
        <v>Qtr1</v>
      </c>
      <c r="O674" s="32" t="str">
        <f>TEXT(Data[[#This Row],[Ngày giao]],"MMM")</f>
        <v>Jan</v>
      </c>
    </row>
    <row r="675" spans="1:15" ht="13" x14ac:dyDescent="0.3">
      <c r="A675" s="1">
        <v>4516439841</v>
      </c>
      <c r="B675" s="1">
        <v>2899945</v>
      </c>
      <c r="C675" s="32" t="s">
        <v>50</v>
      </c>
      <c r="D675" s="3">
        <v>1392</v>
      </c>
      <c r="E675" s="3">
        <v>757</v>
      </c>
      <c r="F675" s="3">
        <f>Data[[#This Row],[Unit Price]]*Data[[#This Row],[Ordered Qty]]</f>
        <v>1053744</v>
      </c>
      <c r="G675" s="5">
        <v>44585</v>
      </c>
      <c r="H675" s="4">
        <v>44586</v>
      </c>
      <c r="I675" s="6">
        <f t="shared" si="11"/>
        <v>-1</v>
      </c>
      <c r="J675" s="32" t="str">
        <f>IF(Data[[#This Row],[Chênh lệch ngày]]&lt;-2,"ADVANCE", IF(Data[[#This Row],[Chênh lệch ngày]]&lt;4, "ON TIME", IF(Data[[#This Row],[REASON OF LATE]]="SUPPLIER","LATE BY SUPPLIER", "LATE")))</f>
        <v>ON TIME</v>
      </c>
      <c r="K675" s="2"/>
      <c r="L675" s="32"/>
      <c r="M675" s="32" t="str">
        <f>TEXT(Data[[#This Row],[Ngày giao]],"yyyy")</f>
        <v>2022</v>
      </c>
      <c r="N675" s="32" t="str">
        <f>IF(MONTH(Data[[#This Row],[Ngày giao]])&lt;4,"Qtr1", IF(MONTH(Data[[#This Row],[Ngày giao]])&lt;7,"Qtr2",IF(MONTH(Data[[#This Row],[Ngày giao]])&lt;10,"Qtr3","Qtr4")))</f>
        <v>Qtr1</v>
      </c>
      <c r="O675" s="32" t="str">
        <f>TEXT(Data[[#This Row],[Ngày giao]],"MMM")</f>
        <v>Jan</v>
      </c>
    </row>
    <row r="676" spans="1:15" ht="13" x14ac:dyDescent="0.3">
      <c r="A676" s="1">
        <v>4516443176</v>
      </c>
      <c r="B676" s="1">
        <v>2903184</v>
      </c>
      <c r="C676" s="32" t="s">
        <v>50</v>
      </c>
      <c r="D676" s="3">
        <v>800</v>
      </c>
      <c r="E676" s="3">
        <v>420</v>
      </c>
      <c r="F676" s="3">
        <f>Data[[#This Row],[Unit Price]]*Data[[#This Row],[Ordered Qty]]</f>
        <v>336000</v>
      </c>
      <c r="G676" s="5">
        <v>44585</v>
      </c>
      <c r="H676" s="4">
        <v>44586</v>
      </c>
      <c r="I676" s="6">
        <f t="shared" si="11"/>
        <v>-1</v>
      </c>
      <c r="J676" s="32" t="str">
        <f>IF(Data[[#This Row],[Chênh lệch ngày]]&lt;-2,"ADVANCE", IF(Data[[#This Row],[Chênh lệch ngày]]&lt;4, "ON TIME", IF(Data[[#This Row],[REASON OF LATE]]="SUPPLIER","LATE BY SUPPLIER", "LATE")))</f>
        <v>ON TIME</v>
      </c>
      <c r="K676" s="2"/>
      <c r="L676" s="32"/>
      <c r="M676" s="32" t="str">
        <f>TEXT(Data[[#This Row],[Ngày giao]],"yyyy")</f>
        <v>2022</v>
      </c>
      <c r="N676" s="32" t="str">
        <f>IF(MONTH(Data[[#This Row],[Ngày giao]])&lt;4,"Qtr1", IF(MONTH(Data[[#This Row],[Ngày giao]])&lt;7,"Qtr2",IF(MONTH(Data[[#This Row],[Ngày giao]])&lt;10,"Qtr3","Qtr4")))</f>
        <v>Qtr1</v>
      </c>
      <c r="O676" s="32" t="str">
        <f>TEXT(Data[[#This Row],[Ngày giao]],"MMM")</f>
        <v>Jan</v>
      </c>
    </row>
    <row r="677" spans="1:15" ht="13" x14ac:dyDescent="0.3">
      <c r="A677" s="1">
        <v>4516461422</v>
      </c>
      <c r="B677" s="1">
        <v>2903183</v>
      </c>
      <c r="C677" s="32" t="s">
        <v>50</v>
      </c>
      <c r="D677" s="3">
        <v>1740</v>
      </c>
      <c r="E677" s="3">
        <v>716</v>
      </c>
      <c r="F677" s="3">
        <f>Data[[#This Row],[Unit Price]]*Data[[#This Row],[Ordered Qty]]</f>
        <v>1245840</v>
      </c>
      <c r="G677" s="5">
        <v>44585</v>
      </c>
      <c r="H677" s="4">
        <v>44586</v>
      </c>
      <c r="I677" s="6">
        <f t="shared" si="11"/>
        <v>-1</v>
      </c>
      <c r="J677" s="32" t="str">
        <f>IF(Data[[#This Row],[Chênh lệch ngày]]&lt;-2,"ADVANCE", IF(Data[[#This Row],[Chênh lệch ngày]]&lt;4, "ON TIME", IF(Data[[#This Row],[REASON OF LATE]]="SUPPLIER","LATE BY SUPPLIER", "LATE")))</f>
        <v>ON TIME</v>
      </c>
      <c r="K677" s="2"/>
      <c r="L677" s="32"/>
      <c r="M677" s="32" t="str">
        <f>TEXT(Data[[#This Row],[Ngày giao]],"yyyy")</f>
        <v>2022</v>
      </c>
      <c r="N677" s="32" t="str">
        <f>IF(MONTH(Data[[#This Row],[Ngày giao]])&lt;4,"Qtr1", IF(MONTH(Data[[#This Row],[Ngày giao]])&lt;7,"Qtr2",IF(MONTH(Data[[#This Row],[Ngày giao]])&lt;10,"Qtr3","Qtr4")))</f>
        <v>Qtr1</v>
      </c>
      <c r="O677" s="32" t="str">
        <f>TEXT(Data[[#This Row],[Ngày giao]],"MMM")</f>
        <v>Jan</v>
      </c>
    </row>
    <row r="678" spans="1:15" ht="13" x14ac:dyDescent="0.3">
      <c r="A678" s="1">
        <v>4516467794</v>
      </c>
      <c r="B678" s="1">
        <v>4228041</v>
      </c>
      <c r="C678" s="32" t="s">
        <v>50</v>
      </c>
      <c r="D678" s="3">
        <v>6300</v>
      </c>
      <c r="E678" s="3">
        <v>743</v>
      </c>
      <c r="F678" s="3">
        <f>Data[[#This Row],[Unit Price]]*Data[[#This Row],[Ordered Qty]]</f>
        <v>4680900</v>
      </c>
      <c r="G678" s="5">
        <v>44585</v>
      </c>
      <c r="H678" s="4">
        <v>44586</v>
      </c>
      <c r="I678" s="6">
        <f t="shared" si="11"/>
        <v>-1</v>
      </c>
      <c r="J678" s="32" t="str">
        <f>IF(Data[[#This Row],[Chênh lệch ngày]]&lt;-2,"ADVANCE", IF(Data[[#This Row],[Chênh lệch ngày]]&lt;4, "ON TIME", IF(Data[[#This Row],[REASON OF LATE]]="SUPPLIER","LATE BY SUPPLIER", "LATE")))</f>
        <v>ON TIME</v>
      </c>
      <c r="K678" s="2"/>
      <c r="L678" s="32"/>
      <c r="M678" s="32" t="str">
        <f>TEXT(Data[[#This Row],[Ngày giao]],"yyyy")</f>
        <v>2022</v>
      </c>
      <c r="N678" s="32" t="str">
        <f>IF(MONTH(Data[[#This Row],[Ngày giao]])&lt;4,"Qtr1", IF(MONTH(Data[[#This Row],[Ngày giao]])&lt;7,"Qtr2",IF(MONTH(Data[[#This Row],[Ngày giao]])&lt;10,"Qtr3","Qtr4")))</f>
        <v>Qtr1</v>
      </c>
      <c r="O678" s="32" t="str">
        <f>TEXT(Data[[#This Row],[Ngày giao]],"MMM")</f>
        <v>Jan</v>
      </c>
    </row>
    <row r="679" spans="1:15" ht="13" x14ac:dyDescent="0.3">
      <c r="A679" s="1">
        <v>4516538952</v>
      </c>
      <c r="B679" s="1">
        <v>4228041</v>
      </c>
      <c r="C679" s="32" t="s">
        <v>50</v>
      </c>
      <c r="D679" s="3">
        <v>2130</v>
      </c>
      <c r="E679" s="3">
        <v>300</v>
      </c>
      <c r="F679" s="3">
        <f>Data[[#This Row],[Unit Price]]*Data[[#This Row],[Ordered Qty]]</f>
        <v>639000</v>
      </c>
      <c r="G679" s="5">
        <v>44585</v>
      </c>
      <c r="H679" s="4">
        <v>44586</v>
      </c>
      <c r="I679" s="6">
        <f t="shared" si="11"/>
        <v>-1</v>
      </c>
      <c r="J679" s="32" t="str">
        <f>IF(Data[[#This Row],[Chênh lệch ngày]]&lt;-2,"ADVANCE", IF(Data[[#This Row],[Chênh lệch ngày]]&lt;4, "ON TIME", IF(Data[[#This Row],[REASON OF LATE]]="SUPPLIER","LATE BY SUPPLIER", "LATE")))</f>
        <v>ON TIME</v>
      </c>
      <c r="K679" s="2"/>
      <c r="L679" s="32"/>
      <c r="M679" s="32" t="str">
        <f>TEXT(Data[[#This Row],[Ngày giao]],"yyyy")</f>
        <v>2022</v>
      </c>
      <c r="N679" s="32" t="str">
        <f>IF(MONTH(Data[[#This Row],[Ngày giao]])&lt;4,"Qtr1", IF(MONTH(Data[[#This Row],[Ngày giao]])&lt;7,"Qtr2",IF(MONTH(Data[[#This Row],[Ngày giao]])&lt;10,"Qtr3","Qtr4")))</f>
        <v>Qtr1</v>
      </c>
      <c r="O679" s="32" t="str">
        <f>TEXT(Data[[#This Row],[Ngày giao]],"MMM")</f>
        <v>Jan</v>
      </c>
    </row>
    <row r="680" spans="1:15" ht="13" x14ac:dyDescent="0.3">
      <c r="A680" s="1">
        <v>4516444331</v>
      </c>
      <c r="B680" s="1">
        <v>4451134</v>
      </c>
      <c r="C680" s="32" t="s">
        <v>50</v>
      </c>
      <c r="D680" s="3">
        <v>364</v>
      </c>
      <c r="E680" s="3">
        <v>422</v>
      </c>
      <c r="F680" s="3">
        <f>Data[[#This Row],[Unit Price]]*Data[[#This Row],[Ordered Qty]]</f>
        <v>153608</v>
      </c>
      <c r="G680" s="5">
        <v>44585</v>
      </c>
      <c r="H680" s="4">
        <v>44586</v>
      </c>
      <c r="I680" s="6">
        <f t="shared" si="11"/>
        <v>-1</v>
      </c>
      <c r="J680" s="32" t="str">
        <f>IF(Data[[#This Row],[Chênh lệch ngày]]&lt;-2,"ADVANCE", IF(Data[[#This Row],[Chênh lệch ngày]]&lt;4, "ON TIME", IF(Data[[#This Row],[REASON OF LATE]]="SUPPLIER","LATE BY SUPPLIER", "LATE")))</f>
        <v>ON TIME</v>
      </c>
      <c r="K680" s="2"/>
      <c r="L680" s="32"/>
      <c r="M680" s="32" t="str">
        <f>TEXT(Data[[#This Row],[Ngày giao]],"yyyy")</f>
        <v>2022</v>
      </c>
      <c r="N680" s="32" t="str">
        <f>IF(MONTH(Data[[#This Row],[Ngày giao]])&lt;4,"Qtr1", IF(MONTH(Data[[#This Row],[Ngày giao]])&lt;7,"Qtr2",IF(MONTH(Data[[#This Row],[Ngày giao]])&lt;10,"Qtr3","Qtr4")))</f>
        <v>Qtr1</v>
      </c>
      <c r="O680" s="32" t="str">
        <f>TEXT(Data[[#This Row],[Ngày giao]],"MMM")</f>
        <v>Jan</v>
      </c>
    </row>
    <row r="681" spans="1:15" ht="13" x14ac:dyDescent="0.3">
      <c r="A681" s="1">
        <v>5501181984</v>
      </c>
      <c r="B681" s="1">
        <v>4196590</v>
      </c>
      <c r="C681" s="32" t="s">
        <v>50</v>
      </c>
      <c r="D681" s="3">
        <v>400</v>
      </c>
      <c r="E681" s="3">
        <v>357</v>
      </c>
      <c r="F681" s="3">
        <f>Data[[#This Row],[Unit Price]]*Data[[#This Row],[Ordered Qty]]</f>
        <v>142800</v>
      </c>
      <c r="G681" s="5">
        <v>44585</v>
      </c>
      <c r="H681" s="4">
        <v>44586</v>
      </c>
      <c r="I681" s="6">
        <f t="shared" si="11"/>
        <v>-1</v>
      </c>
      <c r="J681" s="32" t="str">
        <f>IF(Data[[#This Row],[Chênh lệch ngày]]&lt;-2,"ADVANCE", IF(Data[[#This Row],[Chênh lệch ngày]]&lt;4, "ON TIME", IF(Data[[#This Row],[REASON OF LATE]]="SUPPLIER","LATE BY SUPPLIER", "LATE")))</f>
        <v>ON TIME</v>
      </c>
      <c r="K681" s="2"/>
      <c r="L681" s="32"/>
      <c r="M681" s="32" t="str">
        <f>TEXT(Data[[#This Row],[Ngày giao]],"yyyy")</f>
        <v>2022</v>
      </c>
      <c r="N681" s="32" t="str">
        <f>IF(MONTH(Data[[#This Row],[Ngày giao]])&lt;4,"Qtr1", IF(MONTH(Data[[#This Row],[Ngày giao]])&lt;7,"Qtr2",IF(MONTH(Data[[#This Row],[Ngày giao]])&lt;10,"Qtr3","Qtr4")))</f>
        <v>Qtr1</v>
      </c>
      <c r="O681" s="32" t="str">
        <f>TEXT(Data[[#This Row],[Ngày giao]],"MMM")</f>
        <v>Jan</v>
      </c>
    </row>
    <row r="682" spans="1:15" ht="13" x14ac:dyDescent="0.3">
      <c r="A682" s="1">
        <v>4516519156</v>
      </c>
      <c r="B682" s="1">
        <v>2165271</v>
      </c>
      <c r="C682" s="32" t="s">
        <v>50</v>
      </c>
      <c r="D682" s="3">
        <v>42</v>
      </c>
      <c r="E682" s="3">
        <v>1300</v>
      </c>
      <c r="F682" s="3">
        <f>Data[[#This Row],[Unit Price]]*Data[[#This Row],[Ordered Qty]]</f>
        <v>54600</v>
      </c>
      <c r="G682" s="5">
        <v>44585</v>
      </c>
      <c r="H682" s="4">
        <v>44586</v>
      </c>
      <c r="I682" s="6">
        <f t="shared" si="11"/>
        <v>-1</v>
      </c>
      <c r="J682" s="32" t="str">
        <f>IF(Data[[#This Row],[Chênh lệch ngày]]&lt;-2,"ADVANCE", IF(Data[[#This Row],[Chênh lệch ngày]]&lt;4, "ON TIME", IF(Data[[#This Row],[REASON OF LATE]]="SUPPLIER","LATE BY SUPPLIER", "LATE")))</f>
        <v>ON TIME</v>
      </c>
      <c r="K682" s="2"/>
      <c r="L682" s="32"/>
      <c r="M682" s="32" t="str">
        <f>TEXT(Data[[#This Row],[Ngày giao]],"yyyy")</f>
        <v>2022</v>
      </c>
      <c r="N682" s="32" t="str">
        <f>IF(MONTH(Data[[#This Row],[Ngày giao]])&lt;4,"Qtr1", IF(MONTH(Data[[#This Row],[Ngày giao]])&lt;7,"Qtr2",IF(MONTH(Data[[#This Row],[Ngày giao]])&lt;10,"Qtr3","Qtr4")))</f>
        <v>Qtr1</v>
      </c>
      <c r="O682" s="32" t="str">
        <f>TEXT(Data[[#This Row],[Ngày giao]],"MMM")</f>
        <v>Jan</v>
      </c>
    </row>
    <row r="683" spans="1:15" ht="13" x14ac:dyDescent="0.3">
      <c r="A683" s="1">
        <v>4516328880</v>
      </c>
      <c r="B683" s="1">
        <v>4327106</v>
      </c>
      <c r="C683" s="32" t="s">
        <v>50</v>
      </c>
      <c r="D683" s="3">
        <v>1014</v>
      </c>
      <c r="E683" s="3">
        <v>808</v>
      </c>
      <c r="F683" s="3">
        <f>Data[[#This Row],[Unit Price]]*Data[[#This Row],[Ordered Qty]]</f>
        <v>819312</v>
      </c>
      <c r="G683" s="5">
        <v>44585</v>
      </c>
      <c r="H683" s="4">
        <v>44586</v>
      </c>
      <c r="I683" s="6">
        <f t="shared" si="11"/>
        <v>-1</v>
      </c>
      <c r="J683" s="32" t="str">
        <f>IF(Data[[#This Row],[Chênh lệch ngày]]&lt;-2,"ADVANCE", IF(Data[[#This Row],[Chênh lệch ngày]]&lt;4, "ON TIME", IF(Data[[#This Row],[REASON OF LATE]]="SUPPLIER","LATE BY SUPPLIER", "LATE")))</f>
        <v>ON TIME</v>
      </c>
      <c r="K683" s="2"/>
      <c r="L683" s="32"/>
      <c r="M683" s="32" t="str">
        <f>TEXT(Data[[#This Row],[Ngày giao]],"yyyy")</f>
        <v>2022</v>
      </c>
      <c r="N683" s="32" t="str">
        <f>IF(MONTH(Data[[#This Row],[Ngày giao]])&lt;4,"Qtr1", IF(MONTH(Data[[#This Row],[Ngày giao]])&lt;7,"Qtr2",IF(MONTH(Data[[#This Row],[Ngày giao]])&lt;10,"Qtr3","Qtr4")))</f>
        <v>Qtr1</v>
      </c>
      <c r="O683" s="32" t="str">
        <f>TEXT(Data[[#This Row],[Ngày giao]],"MMM")</f>
        <v>Jan</v>
      </c>
    </row>
    <row r="684" spans="1:15" ht="13" x14ac:dyDescent="0.3">
      <c r="A684" s="1">
        <v>4516358576</v>
      </c>
      <c r="B684" s="1">
        <v>2165271</v>
      </c>
      <c r="C684" s="32" t="s">
        <v>50</v>
      </c>
      <c r="D684" s="3">
        <v>1400</v>
      </c>
      <c r="E684" s="3">
        <v>1253</v>
      </c>
      <c r="F684" s="3">
        <f>Data[[#This Row],[Unit Price]]*Data[[#This Row],[Ordered Qty]]</f>
        <v>1754200</v>
      </c>
      <c r="G684" s="5">
        <v>44585</v>
      </c>
      <c r="H684" s="4">
        <v>44586</v>
      </c>
      <c r="I684" s="6">
        <f t="shared" si="11"/>
        <v>-1</v>
      </c>
      <c r="J684" s="32" t="str">
        <f>IF(Data[[#This Row],[Chênh lệch ngày]]&lt;-2,"ADVANCE", IF(Data[[#This Row],[Chênh lệch ngày]]&lt;4, "ON TIME", IF(Data[[#This Row],[REASON OF LATE]]="SUPPLIER","LATE BY SUPPLIER", "LATE")))</f>
        <v>ON TIME</v>
      </c>
      <c r="K684" s="2"/>
      <c r="L684" s="32"/>
      <c r="M684" s="32" t="str">
        <f>TEXT(Data[[#This Row],[Ngày giao]],"yyyy")</f>
        <v>2022</v>
      </c>
      <c r="N684" s="32" t="str">
        <f>IF(MONTH(Data[[#This Row],[Ngày giao]])&lt;4,"Qtr1", IF(MONTH(Data[[#This Row],[Ngày giao]])&lt;7,"Qtr2",IF(MONTH(Data[[#This Row],[Ngày giao]])&lt;10,"Qtr3","Qtr4")))</f>
        <v>Qtr1</v>
      </c>
      <c r="O684" s="32" t="str">
        <f>TEXT(Data[[#This Row],[Ngày giao]],"MMM")</f>
        <v>Jan</v>
      </c>
    </row>
    <row r="685" spans="1:15" ht="13" x14ac:dyDescent="0.3">
      <c r="A685" s="1">
        <v>4516437964</v>
      </c>
      <c r="B685" s="1">
        <v>4327058</v>
      </c>
      <c r="C685" s="2" t="s">
        <v>69</v>
      </c>
      <c r="D685" s="3">
        <v>102</v>
      </c>
      <c r="E685" s="3">
        <v>718</v>
      </c>
      <c r="F685" s="3">
        <f>Data[[#This Row],[Unit Price]]*Data[[#This Row],[Ordered Qty]]</f>
        <v>73236</v>
      </c>
      <c r="G685" s="5">
        <v>44718</v>
      </c>
      <c r="H685" s="4">
        <v>44586</v>
      </c>
      <c r="I685" s="6">
        <f t="shared" si="11"/>
        <v>132</v>
      </c>
      <c r="J685" s="32" t="str">
        <f>IF(Data[[#This Row],[Chênh lệch ngày]]&lt;-2,"ADVANCE", IF(Data[[#This Row],[Chênh lệch ngày]]&lt;4, "ON TIME", IF(Data[[#This Row],[REASON OF LATE]]="SUPPLIER","LATE BY SUPPLIER", "LATE")))</f>
        <v>LATE</v>
      </c>
      <c r="K685" s="32" t="s">
        <v>6</v>
      </c>
      <c r="L685" s="32"/>
      <c r="M685" s="32" t="str">
        <f>TEXT(Data[[#This Row],[Ngày giao]],"yyyy")</f>
        <v>2022</v>
      </c>
      <c r="N685" s="32" t="str">
        <f>IF(MONTH(Data[[#This Row],[Ngày giao]])&lt;4,"Qtr1", IF(MONTH(Data[[#This Row],[Ngày giao]])&lt;7,"Qtr2",IF(MONTH(Data[[#This Row],[Ngày giao]])&lt;10,"Qtr3","Qtr4")))</f>
        <v>Qtr2</v>
      </c>
      <c r="O685" s="32" t="str">
        <f>TEXT(Data[[#This Row],[Ngày giao]],"MMM")</f>
        <v>Jun</v>
      </c>
    </row>
    <row r="686" spans="1:15" ht="13" x14ac:dyDescent="0.3">
      <c r="A686" s="1">
        <v>4516345222</v>
      </c>
      <c r="B686" s="1">
        <v>4271870</v>
      </c>
      <c r="C686" s="32" t="s">
        <v>50</v>
      </c>
      <c r="D686" s="3">
        <v>292</v>
      </c>
      <c r="E686" s="3">
        <v>369</v>
      </c>
      <c r="F686" s="3">
        <f>Data[[#This Row],[Unit Price]]*Data[[#This Row],[Ordered Qty]]</f>
        <v>107748</v>
      </c>
      <c r="G686" s="5">
        <v>44690</v>
      </c>
      <c r="H686" s="4">
        <v>44586</v>
      </c>
      <c r="I686" s="6">
        <f t="shared" si="11"/>
        <v>104</v>
      </c>
      <c r="J686" s="32" t="str">
        <f>IF(Data[[#This Row],[Chênh lệch ngày]]&lt;-2,"ADVANCE", IF(Data[[#This Row],[Chênh lệch ngày]]&lt;4, "ON TIME", IF(Data[[#This Row],[REASON OF LATE]]="SUPPLIER","LATE BY SUPPLIER", "LATE")))</f>
        <v>LATE</v>
      </c>
      <c r="K686" s="32" t="s">
        <v>6</v>
      </c>
      <c r="L686" s="32"/>
      <c r="M686" s="32" t="str">
        <f>TEXT(Data[[#This Row],[Ngày giao]],"yyyy")</f>
        <v>2022</v>
      </c>
      <c r="N686" s="32" t="str">
        <f>IF(MONTH(Data[[#This Row],[Ngày giao]])&lt;4,"Qtr1", IF(MONTH(Data[[#This Row],[Ngày giao]])&lt;7,"Qtr2",IF(MONTH(Data[[#This Row],[Ngày giao]])&lt;10,"Qtr3","Qtr4")))</f>
        <v>Qtr2</v>
      </c>
      <c r="O686" s="32" t="str">
        <f>TEXT(Data[[#This Row],[Ngày giao]],"MMM")</f>
        <v>May</v>
      </c>
    </row>
    <row r="687" spans="1:15" ht="13" x14ac:dyDescent="0.3">
      <c r="A687" s="1">
        <v>4516659878</v>
      </c>
      <c r="B687" s="1">
        <v>2752324</v>
      </c>
      <c r="C687" s="32" t="s">
        <v>50</v>
      </c>
      <c r="D687" s="3">
        <v>42</v>
      </c>
      <c r="E687" s="3">
        <v>1057</v>
      </c>
      <c r="F687" s="3">
        <f>Data[[#This Row],[Unit Price]]*Data[[#This Row],[Ordered Qty]]</f>
        <v>44394</v>
      </c>
      <c r="G687" s="5">
        <v>44578</v>
      </c>
      <c r="H687" s="4">
        <v>44586</v>
      </c>
      <c r="I687" s="6">
        <f t="shared" si="11"/>
        <v>-8</v>
      </c>
      <c r="J687" s="32" t="str">
        <f>IF(Data[[#This Row],[Chênh lệch ngày]]&lt;-2,"ADVANCE", IF(Data[[#This Row],[Chênh lệch ngày]]&lt;4, "ON TIME", IF(Data[[#This Row],[REASON OF LATE]]="SUPPLIER","LATE BY SUPPLIER", "LATE")))</f>
        <v>ADVANCE</v>
      </c>
      <c r="K687" s="2"/>
      <c r="L687" s="32"/>
      <c r="M687" s="32" t="str">
        <f>TEXT(Data[[#This Row],[Ngày giao]],"yyyy")</f>
        <v>2022</v>
      </c>
      <c r="N687" s="32" t="str">
        <f>IF(MONTH(Data[[#This Row],[Ngày giao]])&lt;4,"Qtr1", IF(MONTH(Data[[#This Row],[Ngày giao]])&lt;7,"Qtr2",IF(MONTH(Data[[#This Row],[Ngày giao]])&lt;10,"Qtr3","Qtr4")))</f>
        <v>Qtr1</v>
      </c>
      <c r="O687" s="32" t="str">
        <f>TEXT(Data[[#This Row],[Ngày giao]],"MMM")</f>
        <v>Jan</v>
      </c>
    </row>
    <row r="688" spans="1:15" ht="13" x14ac:dyDescent="0.3">
      <c r="A688" s="1">
        <v>4516484844</v>
      </c>
      <c r="B688" s="1">
        <v>2965279</v>
      </c>
      <c r="C688" s="32" t="s">
        <v>50</v>
      </c>
      <c r="D688" s="3">
        <v>708</v>
      </c>
      <c r="E688" s="3">
        <v>1171</v>
      </c>
      <c r="F688" s="3">
        <f>Data[[#This Row],[Unit Price]]*Data[[#This Row],[Ordered Qty]]</f>
        <v>829068</v>
      </c>
      <c r="G688" s="5">
        <v>44641</v>
      </c>
      <c r="H688" s="4">
        <v>44586</v>
      </c>
      <c r="I688" s="6">
        <f t="shared" si="11"/>
        <v>55</v>
      </c>
      <c r="J688" s="32" t="str">
        <f>IF(Data[[#This Row],[Chênh lệch ngày]]&lt;-2,"ADVANCE", IF(Data[[#This Row],[Chênh lệch ngày]]&lt;4, "ON TIME", IF(Data[[#This Row],[REASON OF LATE]]="SUPPLIER","LATE BY SUPPLIER", "LATE")))</f>
        <v>LATE</v>
      </c>
      <c r="K688" s="32" t="s">
        <v>6</v>
      </c>
      <c r="L688" s="32"/>
      <c r="M688" s="32" t="str">
        <f>TEXT(Data[[#This Row],[Ngày giao]],"yyyy")</f>
        <v>2022</v>
      </c>
      <c r="N688" s="32" t="str">
        <f>IF(MONTH(Data[[#This Row],[Ngày giao]])&lt;4,"Qtr1", IF(MONTH(Data[[#This Row],[Ngày giao]])&lt;7,"Qtr2",IF(MONTH(Data[[#This Row],[Ngày giao]])&lt;10,"Qtr3","Qtr4")))</f>
        <v>Qtr1</v>
      </c>
      <c r="O688" s="32" t="str">
        <f>TEXT(Data[[#This Row],[Ngày giao]],"MMM")</f>
        <v>Mar</v>
      </c>
    </row>
    <row r="689" spans="1:15" ht="14.5" x14ac:dyDescent="0.35">
      <c r="A689" s="7">
        <v>5501180923</v>
      </c>
      <c r="B689" s="7">
        <v>4454507</v>
      </c>
      <c r="C689" s="32" t="s">
        <v>50</v>
      </c>
      <c r="D689" s="9">
        <v>3240</v>
      </c>
      <c r="E689" s="3">
        <v>560</v>
      </c>
      <c r="F689" s="3">
        <f>Data[[#This Row],[Unit Price]]*Data[[#This Row],[Ordered Qty]]</f>
        <v>1814400</v>
      </c>
      <c r="G689" s="5">
        <v>44585</v>
      </c>
      <c r="H689" s="4">
        <v>44586</v>
      </c>
      <c r="I689" s="10">
        <v>-1</v>
      </c>
      <c r="J689" s="32" t="str">
        <f>IF(Data[[#This Row],[Chênh lệch ngày]]&lt;-2,"ADVANCE", IF(Data[[#This Row],[Chênh lệch ngày]]&lt;4, "ON TIME", IF(Data[[#This Row],[REASON OF LATE]]="SUPPLIER","LATE BY SUPPLIER", "LATE")))</f>
        <v>ON TIME</v>
      </c>
      <c r="K689" s="12"/>
      <c r="L689" s="16"/>
      <c r="M689" s="32" t="str">
        <f>TEXT(Data[[#This Row],[Ngày giao]],"yyyy")</f>
        <v>2022</v>
      </c>
      <c r="N689" s="32" t="str">
        <f>IF(MONTH(Data[[#This Row],[Ngày giao]])&lt;4,"Qtr1", IF(MONTH(Data[[#This Row],[Ngày giao]])&lt;7,"Qtr2",IF(MONTH(Data[[#This Row],[Ngày giao]])&lt;10,"Qtr3","Qtr4")))</f>
        <v>Qtr1</v>
      </c>
      <c r="O689" s="32" t="str">
        <f>TEXT(Data[[#This Row],[Ngày giao]],"MMM")</f>
        <v>Jan</v>
      </c>
    </row>
    <row r="690" spans="1:15" ht="14.5" x14ac:dyDescent="0.35">
      <c r="A690" s="7">
        <v>4516376938</v>
      </c>
      <c r="B690" s="7">
        <v>4455299</v>
      </c>
      <c r="C690" s="32" t="s">
        <v>50</v>
      </c>
      <c r="D690" s="9">
        <v>645</v>
      </c>
      <c r="E690" s="3">
        <v>1214</v>
      </c>
      <c r="F690" s="3">
        <f>Data[[#This Row],[Unit Price]]*Data[[#This Row],[Ordered Qty]]</f>
        <v>783030</v>
      </c>
      <c r="G690" s="5">
        <v>44588</v>
      </c>
      <c r="H690" s="4">
        <v>44586</v>
      </c>
      <c r="I690" s="10">
        <v>3</v>
      </c>
      <c r="J690" s="32" t="str">
        <f>IF(Data[[#This Row],[Chênh lệch ngày]]&lt;-2,"ADVANCE", IF(Data[[#This Row],[Chênh lệch ngày]]&lt;4, "ON TIME", IF(Data[[#This Row],[REASON OF LATE]]="SUPPLIER","LATE BY SUPPLIER", "LATE")))</f>
        <v>ON TIME</v>
      </c>
      <c r="K690" s="12"/>
      <c r="L690" s="16"/>
      <c r="M690" s="32" t="str">
        <f>TEXT(Data[[#This Row],[Ngày giao]],"yyyy")</f>
        <v>2022</v>
      </c>
      <c r="N690" s="32" t="str">
        <f>IF(MONTH(Data[[#This Row],[Ngày giao]])&lt;4,"Qtr1", IF(MONTH(Data[[#This Row],[Ngày giao]])&lt;7,"Qtr2",IF(MONTH(Data[[#This Row],[Ngày giao]])&lt;10,"Qtr3","Qtr4")))</f>
        <v>Qtr1</v>
      </c>
      <c r="O690" s="32" t="str">
        <f>TEXT(Data[[#This Row],[Ngày giao]],"MMM")</f>
        <v>Jan</v>
      </c>
    </row>
    <row r="691" spans="1:15" ht="14.5" x14ac:dyDescent="0.35">
      <c r="A691" s="7">
        <v>5501184386</v>
      </c>
      <c r="B691" s="7">
        <v>4335235</v>
      </c>
      <c r="C691" s="32" t="s">
        <v>50</v>
      </c>
      <c r="D691" s="9">
        <v>480</v>
      </c>
      <c r="E691" s="3">
        <v>618</v>
      </c>
      <c r="F691" s="3">
        <f>Data[[#This Row],[Unit Price]]*Data[[#This Row],[Ordered Qty]]</f>
        <v>296640</v>
      </c>
      <c r="G691" s="5">
        <v>44585</v>
      </c>
      <c r="H691" s="4">
        <v>44586</v>
      </c>
      <c r="I691" s="10">
        <v>-1</v>
      </c>
      <c r="J691" s="32" t="str">
        <f>IF(Data[[#This Row],[Chênh lệch ngày]]&lt;-2,"ADVANCE", IF(Data[[#This Row],[Chênh lệch ngày]]&lt;4, "ON TIME", IF(Data[[#This Row],[REASON OF LATE]]="SUPPLIER","LATE BY SUPPLIER", "LATE")))</f>
        <v>ON TIME</v>
      </c>
      <c r="K691" s="12"/>
      <c r="L691" s="16"/>
      <c r="M691" s="32" t="str">
        <f>TEXT(Data[[#This Row],[Ngày giao]],"yyyy")</f>
        <v>2022</v>
      </c>
      <c r="N691" s="32" t="str">
        <f>IF(MONTH(Data[[#This Row],[Ngày giao]])&lt;4,"Qtr1", IF(MONTH(Data[[#This Row],[Ngày giao]])&lt;7,"Qtr2",IF(MONTH(Data[[#This Row],[Ngày giao]])&lt;10,"Qtr3","Qtr4")))</f>
        <v>Qtr1</v>
      </c>
      <c r="O691" s="32" t="str">
        <f>TEXT(Data[[#This Row],[Ngày giao]],"MMM")</f>
        <v>Jan</v>
      </c>
    </row>
    <row r="692" spans="1:15" ht="14.5" x14ac:dyDescent="0.35">
      <c r="A692" s="7">
        <v>4516381321</v>
      </c>
      <c r="B692" s="7">
        <v>4335235</v>
      </c>
      <c r="C692" s="32" t="s">
        <v>50</v>
      </c>
      <c r="D692" s="9">
        <v>450</v>
      </c>
      <c r="E692" s="3">
        <v>1217</v>
      </c>
      <c r="F692" s="3">
        <f>Data[[#This Row],[Unit Price]]*Data[[#This Row],[Ordered Qty]]</f>
        <v>547650</v>
      </c>
      <c r="G692" s="5">
        <v>44585</v>
      </c>
      <c r="H692" s="4">
        <v>44586</v>
      </c>
      <c r="I692" s="10">
        <v>-1</v>
      </c>
      <c r="J692" s="32" t="str">
        <f>IF(Data[[#This Row],[Chênh lệch ngày]]&lt;-2,"ADVANCE", IF(Data[[#This Row],[Chênh lệch ngày]]&lt;4, "ON TIME", IF(Data[[#This Row],[REASON OF LATE]]="SUPPLIER","LATE BY SUPPLIER", "LATE")))</f>
        <v>ON TIME</v>
      </c>
      <c r="K692" s="12"/>
      <c r="L692" s="16"/>
      <c r="M692" s="32" t="str">
        <f>TEXT(Data[[#This Row],[Ngày giao]],"yyyy")</f>
        <v>2022</v>
      </c>
      <c r="N692" s="32" t="str">
        <f>IF(MONTH(Data[[#This Row],[Ngày giao]])&lt;4,"Qtr1", IF(MONTH(Data[[#This Row],[Ngày giao]])&lt;7,"Qtr2",IF(MONTH(Data[[#This Row],[Ngày giao]])&lt;10,"Qtr3","Qtr4")))</f>
        <v>Qtr1</v>
      </c>
      <c r="O692" s="32" t="str">
        <f>TEXT(Data[[#This Row],[Ngày giao]],"MMM")</f>
        <v>Jan</v>
      </c>
    </row>
    <row r="693" spans="1:15" ht="14.5" x14ac:dyDescent="0.35">
      <c r="A693" s="7">
        <v>4516673840</v>
      </c>
      <c r="B693" s="7">
        <v>4013297</v>
      </c>
      <c r="C693" s="32" t="s">
        <v>50</v>
      </c>
      <c r="D693" s="9">
        <v>120</v>
      </c>
      <c r="E693" s="3">
        <v>1495</v>
      </c>
      <c r="F693" s="3">
        <f>Data[[#This Row],[Unit Price]]*Data[[#This Row],[Ordered Qty]]</f>
        <v>179400</v>
      </c>
      <c r="G693" s="5">
        <v>44585</v>
      </c>
      <c r="H693" s="4">
        <v>44586</v>
      </c>
      <c r="I693" s="10">
        <v>-1</v>
      </c>
      <c r="J693" s="32" t="str">
        <f>IF(Data[[#This Row],[Chênh lệch ngày]]&lt;-2,"ADVANCE", IF(Data[[#This Row],[Chênh lệch ngày]]&lt;4, "ON TIME", IF(Data[[#This Row],[REASON OF LATE]]="SUPPLIER","LATE BY SUPPLIER", "LATE")))</f>
        <v>ON TIME</v>
      </c>
      <c r="K693" s="12"/>
      <c r="L693" s="16"/>
      <c r="M693" s="32" t="str">
        <f>TEXT(Data[[#This Row],[Ngày giao]],"yyyy")</f>
        <v>2022</v>
      </c>
      <c r="N693" s="32" t="str">
        <f>IF(MONTH(Data[[#This Row],[Ngày giao]])&lt;4,"Qtr1", IF(MONTH(Data[[#This Row],[Ngày giao]])&lt;7,"Qtr2",IF(MONTH(Data[[#This Row],[Ngày giao]])&lt;10,"Qtr3","Qtr4")))</f>
        <v>Qtr1</v>
      </c>
      <c r="O693" s="32" t="str">
        <f>TEXT(Data[[#This Row],[Ngày giao]],"MMM")</f>
        <v>Jan</v>
      </c>
    </row>
    <row r="694" spans="1:15" ht="14.5" x14ac:dyDescent="0.35">
      <c r="A694" s="7">
        <v>4516753498</v>
      </c>
      <c r="B694" s="7">
        <v>4455280</v>
      </c>
      <c r="C694" s="32" t="s">
        <v>50</v>
      </c>
      <c r="D694" s="9">
        <v>360</v>
      </c>
      <c r="E694" s="3">
        <v>771</v>
      </c>
      <c r="F694" s="3">
        <f>Data[[#This Row],[Unit Price]]*Data[[#This Row],[Ordered Qty]]</f>
        <v>277560</v>
      </c>
      <c r="G694" s="5">
        <v>44585</v>
      </c>
      <c r="H694" s="4">
        <v>44586</v>
      </c>
      <c r="I694" s="10">
        <v>-1</v>
      </c>
      <c r="J694" s="32" t="str">
        <f>IF(Data[[#This Row],[Chênh lệch ngày]]&lt;-2,"ADVANCE", IF(Data[[#This Row],[Chênh lệch ngày]]&lt;4, "ON TIME", IF(Data[[#This Row],[REASON OF LATE]]="SUPPLIER","LATE BY SUPPLIER", "LATE")))</f>
        <v>ON TIME</v>
      </c>
      <c r="K694" s="12"/>
      <c r="L694" s="16"/>
      <c r="M694" s="32" t="str">
        <f>TEXT(Data[[#This Row],[Ngày giao]],"yyyy")</f>
        <v>2022</v>
      </c>
      <c r="N694" s="32" t="str">
        <f>IF(MONTH(Data[[#This Row],[Ngày giao]])&lt;4,"Qtr1", IF(MONTH(Data[[#This Row],[Ngày giao]])&lt;7,"Qtr2",IF(MONTH(Data[[#This Row],[Ngày giao]])&lt;10,"Qtr3","Qtr4")))</f>
        <v>Qtr1</v>
      </c>
      <c r="O694" s="32" t="str">
        <f>TEXT(Data[[#This Row],[Ngày giao]],"MMM")</f>
        <v>Jan</v>
      </c>
    </row>
    <row r="695" spans="1:15" ht="14.5" x14ac:dyDescent="0.35">
      <c r="A695" s="7">
        <v>4516377645</v>
      </c>
      <c r="B695" s="7">
        <v>4455298</v>
      </c>
      <c r="C695" s="32" t="s">
        <v>50</v>
      </c>
      <c r="D695" s="9">
        <v>1425</v>
      </c>
      <c r="E695" s="3">
        <v>1303</v>
      </c>
      <c r="F695" s="3">
        <f>Data[[#This Row],[Unit Price]]*Data[[#This Row],[Ordered Qty]]</f>
        <v>1856775</v>
      </c>
      <c r="G695" s="5">
        <v>44588</v>
      </c>
      <c r="H695" s="4">
        <v>44586</v>
      </c>
      <c r="I695" s="10">
        <v>3</v>
      </c>
      <c r="J695" s="32" t="str">
        <f>IF(Data[[#This Row],[Chênh lệch ngày]]&lt;-2,"ADVANCE", IF(Data[[#This Row],[Chênh lệch ngày]]&lt;4, "ON TIME", IF(Data[[#This Row],[REASON OF LATE]]="SUPPLIER","LATE BY SUPPLIER", "LATE")))</f>
        <v>ON TIME</v>
      </c>
      <c r="K695" s="12"/>
      <c r="L695" s="16"/>
      <c r="M695" s="32" t="str">
        <f>TEXT(Data[[#This Row],[Ngày giao]],"yyyy")</f>
        <v>2022</v>
      </c>
      <c r="N695" s="32" t="str">
        <f>IF(MONTH(Data[[#This Row],[Ngày giao]])&lt;4,"Qtr1", IF(MONTH(Data[[#This Row],[Ngày giao]])&lt;7,"Qtr2",IF(MONTH(Data[[#This Row],[Ngày giao]])&lt;10,"Qtr3","Qtr4")))</f>
        <v>Qtr1</v>
      </c>
      <c r="O695" s="32" t="str">
        <f>TEXT(Data[[#This Row],[Ngày giao]],"MMM")</f>
        <v>Jan</v>
      </c>
    </row>
    <row r="696" spans="1:15" ht="14.5" x14ac:dyDescent="0.35">
      <c r="A696" s="7">
        <v>4516375295</v>
      </c>
      <c r="B696" s="7">
        <v>4455281</v>
      </c>
      <c r="C696" s="32" t="s">
        <v>50</v>
      </c>
      <c r="D696" s="9">
        <v>1800</v>
      </c>
      <c r="E696" s="3">
        <v>859</v>
      </c>
      <c r="F696" s="3">
        <f>Data[[#This Row],[Unit Price]]*Data[[#This Row],[Ordered Qty]]</f>
        <v>1546200</v>
      </c>
      <c r="G696" s="14">
        <v>44588</v>
      </c>
      <c r="H696" s="15">
        <v>44586</v>
      </c>
      <c r="I696" s="10">
        <v>3</v>
      </c>
      <c r="J696" s="32" t="str">
        <f>IF(Data[[#This Row],[Chênh lệch ngày]]&lt;-2,"ADVANCE", IF(Data[[#This Row],[Chênh lệch ngày]]&lt;4, "ON TIME", IF(Data[[#This Row],[REASON OF LATE]]="SUPPLIER","LATE BY SUPPLIER", "LATE")))</f>
        <v>ON TIME</v>
      </c>
      <c r="K696" s="12"/>
      <c r="L696" s="16"/>
      <c r="M696" s="32" t="str">
        <f>TEXT(Data[[#This Row],[Ngày giao]],"yyyy")</f>
        <v>2022</v>
      </c>
      <c r="N696" s="32" t="str">
        <f>IF(MONTH(Data[[#This Row],[Ngày giao]])&lt;4,"Qtr1", IF(MONTH(Data[[#This Row],[Ngày giao]])&lt;7,"Qtr2",IF(MONTH(Data[[#This Row],[Ngày giao]])&lt;10,"Qtr3","Qtr4")))</f>
        <v>Qtr1</v>
      </c>
      <c r="O696" s="32" t="str">
        <f>TEXT(Data[[#This Row],[Ngày giao]],"MMM")</f>
        <v>Jan</v>
      </c>
    </row>
    <row r="697" spans="1:15" ht="14.5" x14ac:dyDescent="0.35">
      <c r="A697" s="7">
        <v>4516381350</v>
      </c>
      <c r="B697" s="7">
        <v>4454506</v>
      </c>
      <c r="C697" s="32" t="s">
        <v>50</v>
      </c>
      <c r="D697" s="9">
        <v>540</v>
      </c>
      <c r="E697" s="3">
        <v>1037</v>
      </c>
      <c r="F697" s="3">
        <f>Data[[#This Row],[Unit Price]]*Data[[#This Row],[Ordered Qty]]</f>
        <v>559980</v>
      </c>
      <c r="G697" s="5">
        <v>44585</v>
      </c>
      <c r="H697" s="4">
        <v>44586</v>
      </c>
      <c r="I697" s="10">
        <v>-1</v>
      </c>
      <c r="J697" s="32" t="str">
        <f>IF(Data[[#This Row],[Chênh lệch ngày]]&lt;-2,"ADVANCE", IF(Data[[#This Row],[Chênh lệch ngày]]&lt;4, "ON TIME", IF(Data[[#This Row],[REASON OF LATE]]="SUPPLIER","LATE BY SUPPLIER", "LATE")))</f>
        <v>ON TIME</v>
      </c>
      <c r="K697" s="12"/>
      <c r="L697" s="16"/>
      <c r="M697" s="32" t="str">
        <f>TEXT(Data[[#This Row],[Ngày giao]],"yyyy")</f>
        <v>2022</v>
      </c>
      <c r="N697" s="32" t="str">
        <f>IF(MONTH(Data[[#This Row],[Ngày giao]])&lt;4,"Qtr1", IF(MONTH(Data[[#This Row],[Ngày giao]])&lt;7,"Qtr2",IF(MONTH(Data[[#This Row],[Ngày giao]])&lt;10,"Qtr3","Qtr4")))</f>
        <v>Qtr1</v>
      </c>
      <c r="O697" s="32" t="str">
        <f>TEXT(Data[[#This Row],[Ngày giao]],"MMM")</f>
        <v>Jan</v>
      </c>
    </row>
    <row r="698" spans="1:15" ht="14.5" x14ac:dyDescent="0.35">
      <c r="A698" s="7">
        <v>4516624172</v>
      </c>
      <c r="B698" s="7">
        <v>4455281</v>
      </c>
      <c r="C698" s="32" t="s">
        <v>50</v>
      </c>
      <c r="D698" s="9">
        <v>1560</v>
      </c>
      <c r="E698" s="3">
        <v>1475</v>
      </c>
      <c r="F698" s="3">
        <f>Data[[#This Row],[Unit Price]]*Data[[#This Row],[Ordered Qty]]</f>
        <v>2301000</v>
      </c>
      <c r="G698" s="14">
        <v>44585</v>
      </c>
      <c r="H698" s="15">
        <v>44586</v>
      </c>
      <c r="I698" s="10">
        <v>-1</v>
      </c>
      <c r="J698" s="32" t="str">
        <f>IF(Data[[#This Row],[Chênh lệch ngày]]&lt;-2,"ADVANCE", IF(Data[[#This Row],[Chênh lệch ngày]]&lt;4, "ON TIME", IF(Data[[#This Row],[REASON OF LATE]]="SUPPLIER","LATE BY SUPPLIER", "LATE")))</f>
        <v>ON TIME</v>
      </c>
      <c r="K698" s="12"/>
      <c r="L698" s="16"/>
      <c r="M698" s="32" t="str">
        <f>TEXT(Data[[#This Row],[Ngày giao]],"yyyy")</f>
        <v>2022</v>
      </c>
      <c r="N698" s="32" t="str">
        <f>IF(MONTH(Data[[#This Row],[Ngày giao]])&lt;4,"Qtr1", IF(MONTH(Data[[#This Row],[Ngày giao]])&lt;7,"Qtr2",IF(MONTH(Data[[#This Row],[Ngày giao]])&lt;10,"Qtr3","Qtr4")))</f>
        <v>Qtr1</v>
      </c>
      <c r="O698" s="32" t="str">
        <f>TEXT(Data[[#This Row],[Ngày giao]],"MMM")</f>
        <v>Jan</v>
      </c>
    </row>
    <row r="699" spans="1:15" ht="14.5" x14ac:dyDescent="0.35">
      <c r="A699" s="7">
        <v>4516821665</v>
      </c>
      <c r="B699" s="7">
        <v>2765851</v>
      </c>
      <c r="C699" s="32" t="s">
        <v>50</v>
      </c>
      <c r="D699" s="9">
        <v>240</v>
      </c>
      <c r="E699" s="3">
        <v>1012</v>
      </c>
      <c r="F699" s="3">
        <f>Data[[#This Row],[Unit Price]]*Data[[#This Row],[Ordered Qty]]</f>
        <v>242880</v>
      </c>
      <c r="G699" s="5">
        <v>44606</v>
      </c>
      <c r="H699" s="4">
        <v>44586</v>
      </c>
      <c r="I699" s="10">
        <v>20</v>
      </c>
      <c r="J699" s="32" t="str">
        <f>IF(Data[[#This Row],[Chênh lệch ngày]]&lt;-2,"ADVANCE", IF(Data[[#This Row],[Chênh lệch ngày]]&lt;4, "ON TIME", IF(Data[[#This Row],[REASON OF LATE]]="SUPPLIER","LATE BY SUPPLIER", "LATE")))</f>
        <v>LATE</v>
      </c>
      <c r="K699" s="32" t="s">
        <v>6</v>
      </c>
      <c r="L699" s="16"/>
      <c r="M699" s="32" t="str">
        <f>TEXT(Data[[#This Row],[Ngày giao]],"yyyy")</f>
        <v>2022</v>
      </c>
      <c r="N699" s="32" t="str">
        <f>IF(MONTH(Data[[#This Row],[Ngày giao]])&lt;4,"Qtr1", IF(MONTH(Data[[#This Row],[Ngày giao]])&lt;7,"Qtr2",IF(MONTH(Data[[#This Row],[Ngày giao]])&lt;10,"Qtr3","Qtr4")))</f>
        <v>Qtr1</v>
      </c>
      <c r="O699" s="32" t="str">
        <f>TEXT(Data[[#This Row],[Ngày giao]],"MMM")</f>
        <v>Feb</v>
      </c>
    </row>
    <row r="700" spans="1:15" ht="14.5" x14ac:dyDescent="0.35">
      <c r="A700" s="7">
        <v>4516390052</v>
      </c>
      <c r="B700" s="7">
        <v>4335239</v>
      </c>
      <c r="C700" s="32" t="s">
        <v>50</v>
      </c>
      <c r="D700" s="9">
        <v>75</v>
      </c>
      <c r="E700" s="3">
        <v>995</v>
      </c>
      <c r="F700" s="3">
        <f>Data[[#This Row],[Unit Price]]*Data[[#This Row],[Ordered Qty]]</f>
        <v>74625</v>
      </c>
      <c r="G700" s="5">
        <v>44588</v>
      </c>
      <c r="H700" s="4">
        <v>44586</v>
      </c>
      <c r="I700" s="10">
        <v>3</v>
      </c>
      <c r="J700" s="32" t="str">
        <f>IF(Data[[#This Row],[Chênh lệch ngày]]&lt;-2,"ADVANCE", IF(Data[[#This Row],[Chênh lệch ngày]]&lt;4, "ON TIME", IF(Data[[#This Row],[REASON OF LATE]]="SUPPLIER","LATE BY SUPPLIER", "LATE")))</f>
        <v>ON TIME</v>
      </c>
      <c r="K700" s="12"/>
      <c r="L700" s="16"/>
      <c r="M700" s="32" t="str">
        <f>TEXT(Data[[#This Row],[Ngày giao]],"yyyy")</f>
        <v>2022</v>
      </c>
      <c r="N700" s="32" t="str">
        <f>IF(MONTH(Data[[#This Row],[Ngày giao]])&lt;4,"Qtr1", IF(MONTH(Data[[#This Row],[Ngày giao]])&lt;7,"Qtr2",IF(MONTH(Data[[#This Row],[Ngày giao]])&lt;10,"Qtr3","Qtr4")))</f>
        <v>Qtr1</v>
      </c>
      <c r="O700" s="32" t="str">
        <f>TEXT(Data[[#This Row],[Ngày giao]],"MMM")</f>
        <v>Jan</v>
      </c>
    </row>
    <row r="701" spans="1:15" ht="14.5" x14ac:dyDescent="0.35">
      <c r="A701" s="7">
        <v>4516393735</v>
      </c>
      <c r="B701" s="7">
        <v>4454507</v>
      </c>
      <c r="C701" s="32" t="s">
        <v>50</v>
      </c>
      <c r="D701" s="9">
        <v>900</v>
      </c>
      <c r="E701" s="3">
        <v>935</v>
      </c>
      <c r="F701" s="3">
        <f>Data[[#This Row],[Unit Price]]*Data[[#This Row],[Ordered Qty]]</f>
        <v>841500</v>
      </c>
      <c r="G701" s="5">
        <v>44585</v>
      </c>
      <c r="H701" s="4">
        <v>44586</v>
      </c>
      <c r="I701" s="10">
        <v>-1</v>
      </c>
      <c r="J701" s="32" t="str">
        <f>IF(Data[[#This Row],[Chênh lệch ngày]]&lt;-2,"ADVANCE", IF(Data[[#This Row],[Chênh lệch ngày]]&lt;4, "ON TIME", IF(Data[[#This Row],[REASON OF LATE]]="SUPPLIER","LATE BY SUPPLIER", "LATE")))</f>
        <v>ON TIME</v>
      </c>
      <c r="K701" s="12"/>
      <c r="L701" s="16"/>
      <c r="M701" s="32" t="str">
        <f>TEXT(Data[[#This Row],[Ngày giao]],"yyyy")</f>
        <v>2022</v>
      </c>
      <c r="N701" s="32" t="str">
        <f>IF(MONTH(Data[[#This Row],[Ngày giao]])&lt;4,"Qtr1", IF(MONTH(Data[[#This Row],[Ngày giao]])&lt;7,"Qtr2",IF(MONTH(Data[[#This Row],[Ngày giao]])&lt;10,"Qtr3","Qtr4")))</f>
        <v>Qtr1</v>
      </c>
      <c r="O701" s="32" t="str">
        <f>TEXT(Data[[#This Row],[Ngày giao]],"MMM")</f>
        <v>Jan</v>
      </c>
    </row>
    <row r="702" spans="1:15" ht="14.5" x14ac:dyDescent="0.35">
      <c r="A702" s="7">
        <v>4516663731</v>
      </c>
      <c r="B702" s="7">
        <v>4013305</v>
      </c>
      <c r="C702" s="32" t="s">
        <v>50</v>
      </c>
      <c r="D702" s="9">
        <v>252</v>
      </c>
      <c r="E702" s="3">
        <v>687</v>
      </c>
      <c r="F702" s="3">
        <f>Data[[#This Row],[Unit Price]]*Data[[#This Row],[Ordered Qty]]</f>
        <v>173124</v>
      </c>
      <c r="G702" s="5">
        <v>44585</v>
      </c>
      <c r="H702" s="4">
        <v>44586</v>
      </c>
      <c r="I702" s="10">
        <v>-1</v>
      </c>
      <c r="J702" s="32" t="str">
        <f>IF(Data[[#This Row],[Chênh lệch ngày]]&lt;-2,"ADVANCE", IF(Data[[#This Row],[Chênh lệch ngày]]&lt;4, "ON TIME", IF(Data[[#This Row],[REASON OF LATE]]="SUPPLIER","LATE BY SUPPLIER", "LATE")))</f>
        <v>ON TIME</v>
      </c>
      <c r="K702" s="12"/>
      <c r="L702" s="16"/>
      <c r="M702" s="32" t="str">
        <f>TEXT(Data[[#This Row],[Ngày giao]],"yyyy")</f>
        <v>2022</v>
      </c>
      <c r="N702" s="32" t="str">
        <f>IF(MONTH(Data[[#This Row],[Ngày giao]])&lt;4,"Qtr1", IF(MONTH(Data[[#This Row],[Ngày giao]])&lt;7,"Qtr2",IF(MONTH(Data[[#This Row],[Ngày giao]])&lt;10,"Qtr3","Qtr4")))</f>
        <v>Qtr1</v>
      </c>
      <c r="O702" s="32" t="str">
        <f>TEXT(Data[[#This Row],[Ngày giao]],"MMM")</f>
        <v>Jan</v>
      </c>
    </row>
    <row r="703" spans="1:15" ht="14.5" x14ac:dyDescent="0.35">
      <c r="A703" s="7">
        <v>4516377756</v>
      </c>
      <c r="B703" s="7">
        <v>4455280</v>
      </c>
      <c r="C703" s="32" t="s">
        <v>50</v>
      </c>
      <c r="D703" s="9">
        <v>180</v>
      </c>
      <c r="E703" s="3">
        <v>617</v>
      </c>
      <c r="F703" s="3">
        <f>Data[[#This Row],[Unit Price]]*Data[[#This Row],[Ordered Qty]]</f>
        <v>111060</v>
      </c>
      <c r="G703" s="5">
        <v>44585</v>
      </c>
      <c r="H703" s="4">
        <v>44586</v>
      </c>
      <c r="I703" s="10">
        <v>-1</v>
      </c>
      <c r="J703" s="32" t="str">
        <f>IF(Data[[#This Row],[Chênh lệch ngày]]&lt;-2,"ADVANCE", IF(Data[[#This Row],[Chênh lệch ngày]]&lt;4, "ON TIME", IF(Data[[#This Row],[REASON OF LATE]]="SUPPLIER","LATE BY SUPPLIER", "LATE")))</f>
        <v>ON TIME</v>
      </c>
      <c r="K703" s="12"/>
      <c r="L703" s="16"/>
      <c r="M703" s="32" t="str">
        <f>TEXT(Data[[#This Row],[Ngày giao]],"yyyy")</f>
        <v>2022</v>
      </c>
      <c r="N703" s="32" t="str">
        <f>IF(MONTH(Data[[#This Row],[Ngày giao]])&lt;4,"Qtr1", IF(MONTH(Data[[#This Row],[Ngày giao]])&lt;7,"Qtr2",IF(MONTH(Data[[#This Row],[Ngày giao]])&lt;10,"Qtr3","Qtr4")))</f>
        <v>Qtr1</v>
      </c>
      <c r="O703" s="32" t="str">
        <f>TEXT(Data[[#This Row],[Ngày giao]],"MMM")</f>
        <v>Jan</v>
      </c>
    </row>
    <row r="704" spans="1:15" ht="14.5" x14ac:dyDescent="0.35">
      <c r="A704" s="7">
        <v>4516346554</v>
      </c>
      <c r="B704" s="7">
        <v>2779823</v>
      </c>
      <c r="C704" s="32" t="s">
        <v>50</v>
      </c>
      <c r="D704" s="9">
        <v>5550</v>
      </c>
      <c r="E704" s="3">
        <v>1319</v>
      </c>
      <c r="F704" s="3">
        <f>Data[[#This Row],[Unit Price]]*Data[[#This Row],[Ordered Qty]]</f>
        <v>7320450</v>
      </c>
      <c r="G704" s="5">
        <v>44585</v>
      </c>
      <c r="H704" s="4">
        <v>44586</v>
      </c>
      <c r="I704" s="10">
        <v>-1</v>
      </c>
      <c r="J704" s="32" t="str">
        <f>IF(Data[[#This Row],[Chênh lệch ngày]]&lt;-2,"ADVANCE", IF(Data[[#This Row],[Chênh lệch ngày]]&lt;4, "ON TIME", IF(Data[[#This Row],[REASON OF LATE]]="SUPPLIER","LATE BY SUPPLIER", "LATE")))</f>
        <v>ON TIME</v>
      </c>
      <c r="K704" s="12"/>
      <c r="L704" s="16"/>
      <c r="M704" s="32" t="str">
        <f>TEXT(Data[[#This Row],[Ngày giao]],"yyyy")</f>
        <v>2022</v>
      </c>
      <c r="N704" s="32" t="str">
        <f>IF(MONTH(Data[[#This Row],[Ngày giao]])&lt;4,"Qtr1", IF(MONTH(Data[[#This Row],[Ngày giao]])&lt;7,"Qtr2",IF(MONTH(Data[[#This Row],[Ngày giao]])&lt;10,"Qtr3","Qtr4")))</f>
        <v>Qtr1</v>
      </c>
      <c r="O704" s="32" t="str">
        <f>TEXT(Data[[#This Row],[Ngày giao]],"MMM")</f>
        <v>Jan</v>
      </c>
    </row>
    <row r="705" spans="1:15" ht="13" x14ac:dyDescent="0.3">
      <c r="A705" s="1">
        <v>4516494457</v>
      </c>
      <c r="B705" s="1">
        <v>2556834</v>
      </c>
      <c r="C705" s="2" t="s">
        <v>69</v>
      </c>
      <c r="D705" s="3">
        <v>9</v>
      </c>
      <c r="E705" s="3">
        <v>1255</v>
      </c>
      <c r="F705" s="3">
        <f>Data[[#This Row],[Unit Price]]*Data[[#This Row],[Ordered Qty]]</f>
        <v>11295</v>
      </c>
      <c r="G705" s="5">
        <v>44606</v>
      </c>
      <c r="H705" s="4">
        <v>44587</v>
      </c>
      <c r="I705" s="6">
        <f>G705-H705</f>
        <v>19</v>
      </c>
      <c r="J705" s="32" t="str">
        <f>IF(Data[[#This Row],[Chênh lệch ngày]]&lt;-2,"ADVANCE", IF(Data[[#This Row],[Chênh lệch ngày]]&lt;4, "ON TIME", IF(Data[[#This Row],[REASON OF LATE]]="SUPPLIER","LATE BY SUPPLIER", "LATE")))</f>
        <v>LATE</v>
      </c>
      <c r="K705" s="32" t="s">
        <v>6</v>
      </c>
      <c r="L705" s="32"/>
      <c r="M705" s="32" t="str">
        <f>TEXT(Data[[#This Row],[Ngày giao]],"yyyy")</f>
        <v>2022</v>
      </c>
      <c r="N705" s="32" t="str">
        <f>IF(MONTH(Data[[#This Row],[Ngày giao]])&lt;4,"Qtr1", IF(MONTH(Data[[#This Row],[Ngày giao]])&lt;7,"Qtr2",IF(MONTH(Data[[#This Row],[Ngày giao]])&lt;10,"Qtr3","Qtr4")))</f>
        <v>Qtr1</v>
      </c>
      <c r="O705" s="32" t="str">
        <f>TEXT(Data[[#This Row],[Ngày giao]],"MMM")</f>
        <v>Feb</v>
      </c>
    </row>
    <row r="706" spans="1:15" ht="14.5" x14ac:dyDescent="0.35">
      <c r="A706" s="7">
        <v>4517390633</v>
      </c>
      <c r="B706" s="7">
        <v>4013297</v>
      </c>
      <c r="C706" s="32" t="s">
        <v>50</v>
      </c>
      <c r="D706" s="9">
        <v>3000</v>
      </c>
      <c r="E706" s="3">
        <v>591</v>
      </c>
      <c r="F706" s="3">
        <f>Data[[#This Row],[Unit Price]]*Data[[#This Row],[Ordered Qty]]</f>
        <v>1773000</v>
      </c>
      <c r="G706" s="5">
        <v>44683</v>
      </c>
      <c r="H706" s="4">
        <v>44587</v>
      </c>
      <c r="I706" s="10">
        <v>96</v>
      </c>
      <c r="J706" s="32" t="str">
        <f>IF(Data[[#This Row],[Chênh lệch ngày]]&lt;-2,"ADVANCE", IF(Data[[#This Row],[Chênh lệch ngày]]&lt;4, "ON TIME", IF(Data[[#This Row],[REASON OF LATE]]="SUPPLIER","LATE BY SUPPLIER", "LATE")))</f>
        <v>LATE</v>
      </c>
      <c r="K706" s="32" t="s">
        <v>6</v>
      </c>
      <c r="L706" s="16"/>
      <c r="M706" s="32" t="str">
        <f>TEXT(Data[[#This Row],[Ngày giao]],"yyyy")</f>
        <v>2022</v>
      </c>
      <c r="N706" s="32" t="str">
        <f>IF(MONTH(Data[[#This Row],[Ngày giao]])&lt;4,"Qtr1", IF(MONTH(Data[[#This Row],[Ngày giao]])&lt;7,"Qtr2",IF(MONTH(Data[[#This Row],[Ngày giao]])&lt;10,"Qtr3","Qtr4")))</f>
        <v>Qtr2</v>
      </c>
      <c r="O706" s="32" t="str">
        <f>TEXT(Data[[#This Row],[Ngày giao]],"MMM")</f>
        <v>May</v>
      </c>
    </row>
    <row r="707" spans="1:15" ht="14.5" x14ac:dyDescent="0.35">
      <c r="A707" s="7">
        <v>4516650971</v>
      </c>
      <c r="B707" s="7">
        <v>4013293</v>
      </c>
      <c r="C707" s="32" t="s">
        <v>50</v>
      </c>
      <c r="D707" s="9">
        <v>135</v>
      </c>
      <c r="E707" s="3">
        <v>945</v>
      </c>
      <c r="F707" s="3">
        <f>Data[[#This Row],[Unit Price]]*Data[[#This Row],[Ordered Qty]]</f>
        <v>127575</v>
      </c>
      <c r="G707" s="5">
        <v>44578</v>
      </c>
      <c r="H707" s="4">
        <v>44587</v>
      </c>
      <c r="I707" s="10">
        <v>-9</v>
      </c>
      <c r="J707" s="32" t="str">
        <f>IF(Data[[#This Row],[Chênh lệch ngày]]&lt;-2,"ADVANCE", IF(Data[[#This Row],[Chênh lệch ngày]]&lt;4, "ON TIME", IF(Data[[#This Row],[REASON OF LATE]]="SUPPLIER","LATE BY SUPPLIER", "LATE")))</f>
        <v>ADVANCE</v>
      </c>
      <c r="K707" s="12"/>
      <c r="L707" s="16"/>
      <c r="M707" s="32" t="str">
        <f>TEXT(Data[[#This Row],[Ngày giao]],"yyyy")</f>
        <v>2022</v>
      </c>
      <c r="N707" s="32" t="str">
        <f>IF(MONTH(Data[[#This Row],[Ngày giao]])&lt;4,"Qtr1", IF(MONTH(Data[[#This Row],[Ngày giao]])&lt;7,"Qtr2",IF(MONTH(Data[[#This Row],[Ngày giao]])&lt;10,"Qtr3","Qtr4")))</f>
        <v>Qtr1</v>
      </c>
      <c r="O707" s="32" t="str">
        <f>TEXT(Data[[#This Row],[Ngày giao]],"MMM")</f>
        <v>Jan</v>
      </c>
    </row>
    <row r="708" spans="1:15" ht="14.5" x14ac:dyDescent="0.35">
      <c r="A708" s="7">
        <v>4516702397</v>
      </c>
      <c r="B708" s="7">
        <v>2487053</v>
      </c>
      <c r="C708" s="32" t="s">
        <v>50</v>
      </c>
      <c r="D708" s="9">
        <v>240</v>
      </c>
      <c r="E708" s="3">
        <v>935</v>
      </c>
      <c r="F708" s="3">
        <f>Data[[#This Row],[Unit Price]]*Data[[#This Row],[Ordered Qty]]</f>
        <v>224400</v>
      </c>
      <c r="G708" s="5">
        <v>44578</v>
      </c>
      <c r="H708" s="4">
        <v>44587</v>
      </c>
      <c r="I708" s="10">
        <v>-9</v>
      </c>
      <c r="J708" s="32" t="str">
        <f>IF(Data[[#This Row],[Chênh lệch ngày]]&lt;-2,"ADVANCE", IF(Data[[#This Row],[Chênh lệch ngày]]&lt;4, "ON TIME", IF(Data[[#This Row],[REASON OF LATE]]="SUPPLIER","LATE BY SUPPLIER", "LATE")))</f>
        <v>ADVANCE</v>
      </c>
      <c r="K708" s="12"/>
      <c r="L708" s="16"/>
      <c r="M708" s="32" t="str">
        <f>TEXT(Data[[#This Row],[Ngày giao]],"yyyy")</f>
        <v>2022</v>
      </c>
      <c r="N708" s="32" t="str">
        <f>IF(MONTH(Data[[#This Row],[Ngày giao]])&lt;4,"Qtr1", IF(MONTH(Data[[#This Row],[Ngày giao]])&lt;7,"Qtr2",IF(MONTH(Data[[#This Row],[Ngày giao]])&lt;10,"Qtr3","Qtr4")))</f>
        <v>Qtr1</v>
      </c>
      <c r="O708" s="32" t="str">
        <f>TEXT(Data[[#This Row],[Ngày giao]],"MMM")</f>
        <v>Jan</v>
      </c>
    </row>
    <row r="709" spans="1:15" ht="14.5" x14ac:dyDescent="0.35">
      <c r="A709" s="7">
        <v>4516669890</v>
      </c>
      <c r="B709" s="7">
        <v>2487061</v>
      </c>
      <c r="C709" s="32" t="s">
        <v>50</v>
      </c>
      <c r="D709" s="9">
        <v>210</v>
      </c>
      <c r="E709" s="3">
        <v>1115</v>
      </c>
      <c r="F709" s="3">
        <f>Data[[#This Row],[Unit Price]]*Data[[#This Row],[Ordered Qty]]</f>
        <v>234150</v>
      </c>
      <c r="G709" s="5">
        <v>44578</v>
      </c>
      <c r="H709" s="4">
        <v>44587</v>
      </c>
      <c r="I709" s="10">
        <v>-9</v>
      </c>
      <c r="J709" s="32" t="str">
        <f>IF(Data[[#This Row],[Chênh lệch ngày]]&lt;-2,"ADVANCE", IF(Data[[#This Row],[Chênh lệch ngày]]&lt;4, "ON TIME", IF(Data[[#This Row],[REASON OF LATE]]="SUPPLIER","LATE BY SUPPLIER", "LATE")))</f>
        <v>ADVANCE</v>
      </c>
      <c r="K709" s="12"/>
      <c r="L709" s="16"/>
      <c r="M709" s="32" t="str">
        <f>TEXT(Data[[#This Row],[Ngày giao]],"yyyy")</f>
        <v>2022</v>
      </c>
      <c r="N709" s="32" t="str">
        <f>IF(MONTH(Data[[#This Row],[Ngày giao]])&lt;4,"Qtr1", IF(MONTH(Data[[#This Row],[Ngày giao]])&lt;7,"Qtr2",IF(MONTH(Data[[#This Row],[Ngày giao]])&lt;10,"Qtr3","Qtr4")))</f>
        <v>Qtr1</v>
      </c>
      <c r="O709" s="32" t="str">
        <f>TEXT(Data[[#This Row],[Ngày giao]],"MMM")</f>
        <v>Jan</v>
      </c>
    </row>
    <row r="710" spans="1:15" ht="14.5" x14ac:dyDescent="0.35">
      <c r="A710" s="7">
        <v>4516667938</v>
      </c>
      <c r="B710" s="7">
        <v>2779817</v>
      </c>
      <c r="C710" s="32" t="s">
        <v>50</v>
      </c>
      <c r="D710" s="9">
        <v>180</v>
      </c>
      <c r="E710" s="3">
        <v>1433</v>
      </c>
      <c r="F710" s="3">
        <f>Data[[#This Row],[Unit Price]]*Data[[#This Row],[Ordered Qty]]</f>
        <v>257940</v>
      </c>
      <c r="G710" s="5">
        <v>44578</v>
      </c>
      <c r="H710" s="4">
        <v>44587</v>
      </c>
      <c r="I710" s="10">
        <v>-9</v>
      </c>
      <c r="J710" s="32" t="str">
        <f>IF(Data[[#This Row],[Chênh lệch ngày]]&lt;-2,"ADVANCE", IF(Data[[#This Row],[Chênh lệch ngày]]&lt;4, "ON TIME", IF(Data[[#This Row],[REASON OF LATE]]="SUPPLIER","LATE BY SUPPLIER", "LATE")))</f>
        <v>ADVANCE</v>
      </c>
      <c r="K710" s="12"/>
      <c r="L710" s="16"/>
      <c r="M710" s="32" t="str">
        <f>TEXT(Data[[#This Row],[Ngày giao]],"yyyy")</f>
        <v>2022</v>
      </c>
      <c r="N710" s="32" t="str">
        <f>IF(MONTH(Data[[#This Row],[Ngày giao]])&lt;4,"Qtr1", IF(MONTH(Data[[#This Row],[Ngày giao]])&lt;7,"Qtr2",IF(MONTH(Data[[#This Row],[Ngày giao]])&lt;10,"Qtr3","Qtr4")))</f>
        <v>Qtr1</v>
      </c>
      <c r="O710" s="32" t="str">
        <f>TEXT(Data[[#This Row],[Ngày giao]],"MMM")</f>
        <v>Jan</v>
      </c>
    </row>
    <row r="711" spans="1:15" ht="14.5" x14ac:dyDescent="0.35">
      <c r="A711" s="7">
        <v>4516665334</v>
      </c>
      <c r="B711" s="7">
        <v>2663481</v>
      </c>
      <c r="C711" s="32" t="s">
        <v>50</v>
      </c>
      <c r="D711" s="9">
        <v>210</v>
      </c>
      <c r="E711" s="3">
        <v>981</v>
      </c>
      <c r="F711" s="3">
        <f>Data[[#This Row],[Unit Price]]*Data[[#This Row],[Ordered Qty]]</f>
        <v>206010</v>
      </c>
      <c r="G711" s="5">
        <v>44578</v>
      </c>
      <c r="H711" s="4">
        <v>44587</v>
      </c>
      <c r="I711" s="10">
        <v>-9</v>
      </c>
      <c r="J711" s="32" t="str">
        <f>IF(Data[[#This Row],[Chênh lệch ngày]]&lt;-2,"ADVANCE", IF(Data[[#This Row],[Chênh lệch ngày]]&lt;4, "ON TIME", IF(Data[[#This Row],[REASON OF LATE]]="SUPPLIER","LATE BY SUPPLIER", "LATE")))</f>
        <v>ADVANCE</v>
      </c>
      <c r="K711" s="12"/>
      <c r="L711" s="16"/>
      <c r="M711" s="32" t="str">
        <f>TEXT(Data[[#This Row],[Ngày giao]],"yyyy")</f>
        <v>2022</v>
      </c>
      <c r="N711" s="32" t="str">
        <f>IF(MONTH(Data[[#This Row],[Ngày giao]])&lt;4,"Qtr1", IF(MONTH(Data[[#This Row],[Ngày giao]])&lt;7,"Qtr2",IF(MONTH(Data[[#This Row],[Ngày giao]])&lt;10,"Qtr3","Qtr4")))</f>
        <v>Qtr1</v>
      </c>
      <c r="O711" s="32" t="str">
        <f>TEXT(Data[[#This Row],[Ngày giao]],"MMM")</f>
        <v>Jan</v>
      </c>
    </row>
    <row r="712" spans="1:15" ht="13" x14ac:dyDescent="0.3">
      <c r="A712" s="1">
        <v>4516876026</v>
      </c>
      <c r="B712" s="1">
        <v>2903189</v>
      </c>
      <c r="C712" s="32" t="s">
        <v>50</v>
      </c>
      <c r="D712" s="3">
        <v>2160</v>
      </c>
      <c r="E712" s="3">
        <v>1431</v>
      </c>
      <c r="F712" s="3">
        <f>Data[[#This Row],[Unit Price]]*Data[[#This Row],[Ordered Qty]]</f>
        <v>3090960</v>
      </c>
      <c r="G712" s="5">
        <v>44588</v>
      </c>
      <c r="H712" s="4">
        <v>44588</v>
      </c>
      <c r="I712" s="6">
        <f t="shared" ref="I712:I730" si="12">G712-H712</f>
        <v>0</v>
      </c>
      <c r="J712" s="32" t="str">
        <f>IF(Data[[#This Row],[Chênh lệch ngày]]&lt;-2,"ADVANCE", IF(Data[[#This Row],[Chênh lệch ngày]]&lt;4, "ON TIME", IF(Data[[#This Row],[REASON OF LATE]]="SUPPLIER","LATE BY SUPPLIER", "LATE")))</f>
        <v>ON TIME</v>
      </c>
      <c r="K712" s="2"/>
      <c r="L712" s="32"/>
      <c r="M712" s="32" t="str">
        <f>TEXT(Data[[#This Row],[Ngày giao]],"yyyy")</f>
        <v>2022</v>
      </c>
      <c r="N712" s="32" t="str">
        <f>IF(MONTH(Data[[#This Row],[Ngày giao]])&lt;4,"Qtr1", IF(MONTH(Data[[#This Row],[Ngày giao]])&lt;7,"Qtr2",IF(MONTH(Data[[#This Row],[Ngày giao]])&lt;10,"Qtr3","Qtr4")))</f>
        <v>Qtr1</v>
      </c>
      <c r="O712" s="32" t="str">
        <f>TEXT(Data[[#This Row],[Ngày giao]],"MMM")</f>
        <v>Jan</v>
      </c>
    </row>
    <row r="713" spans="1:15" ht="13" x14ac:dyDescent="0.3">
      <c r="A713" s="1">
        <v>4516876073</v>
      </c>
      <c r="B713" s="1">
        <v>2903183</v>
      </c>
      <c r="C713" s="32" t="s">
        <v>50</v>
      </c>
      <c r="D713" s="3">
        <v>1280</v>
      </c>
      <c r="E713" s="3">
        <v>1275</v>
      </c>
      <c r="F713" s="3">
        <f>Data[[#This Row],[Unit Price]]*Data[[#This Row],[Ordered Qty]]</f>
        <v>1632000</v>
      </c>
      <c r="G713" s="5">
        <v>44588</v>
      </c>
      <c r="H713" s="4">
        <v>44588</v>
      </c>
      <c r="I713" s="6">
        <f t="shared" si="12"/>
        <v>0</v>
      </c>
      <c r="J713" s="32" t="str">
        <f>IF(Data[[#This Row],[Chênh lệch ngày]]&lt;-2,"ADVANCE", IF(Data[[#This Row],[Chênh lệch ngày]]&lt;4, "ON TIME", IF(Data[[#This Row],[REASON OF LATE]]="SUPPLIER","LATE BY SUPPLIER", "LATE")))</f>
        <v>ON TIME</v>
      </c>
      <c r="K713" s="2"/>
      <c r="L713" s="32"/>
      <c r="M713" s="32" t="str">
        <f>TEXT(Data[[#This Row],[Ngày giao]],"yyyy")</f>
        <v>2022</v>
      </c>
      <c r="N713" s="32" t="str">
        <f>IF(MONTH(Data[[#This Row],[Ngày giao]])&lt;4,"Qtr1", IF(MONTH(Data[[#This Row],[Ngày giao]])&lt;7,"Qtr2",IF(MONTH(Data[[#This Row],[Ngày giao]])&lt;10,"Qtr3","Qtr4")))</f>
        <v>Qtr1</v>
      </c>
      <c r="O713" s="32" t="str">
        <f>TEXT(Data[[#This Row],[Ngày giao]],"MMM")</f>
        <v>Jan</v>
      </c>
    </row>
    <row r="714" spans="1:15" ht="13" x14ac:dyDescent="0.3">
      <c r="A714" s="1">
        <v>4516876090</v>
      </c>
      <c r="B714" s="1">
        <v>2899944</v>
      </c>
      <c r="C714" s="32" t="s">
        <v>50</v>
      </c>
      <c r="D714" s="3">
        <v>3264</v>
      </c>
      <c r="E714" s="3">
        <v>809</v>
      </c>
      <c r="F714" s="3">
        <f>Data[[#This Row],[Unit Price]]*Data[[#This Row],[Ordered Qty]]</f>
        <v>2640576</v>
      </c>
      <c r="G714" s="5">
        <v>44588</v>
      </c>
      <c r="H714" s="4">
        <v>44588</v>
      </c>
      <c r="I714" s="6">
        <f t="shared" si="12"/>
        <v>0</v>
      </c>
      <c r="J714" s="32" t="str">
        <f>IF(Data[[#This Row],[Chênh lệch ngày]]&lt;-2,"ADVANCE", IF(Data[[#This Row],[Chênh lệch ngày]]&lt;4, "ON TIME", IF(Data[[#This Row],[REASON OF LATE]]="SUPPLIER","LATE BY SUPPLIER", "LATE")))</f>
        <v>ON TIME</v>
      </c>
      <c r="K714" s="2"/>
      <c r="L714" s="32"/>
      <c r="M714" s="32" t="str">
        <f>TEXT(Data[[#This Row],[Ngày giao]],"yyyy")</f>
        <v>2022</v>
      </c>
      <c r="N714" s="32" t="str">
        <f>IF(MONTH(Data[[#This Row],[Ngày giao]])&lt;4,"Qtr1", IF(MONTH(Data[[#This Row],[Ngày giao]])&lt;7,"Qtr2",IF(MONTH(Data[[#This Row],[Ngày giao]])&lt;10,"Qtr3","Qtr4")))</f>
        <v>Qtr1</v>
      </c>
      <c r="O714" s="32" t="str">
        <f>TEXT(Data[[#This Row],[Ngày giao]],"MMM")</f>
        <v>Jan</v>
      </c>
    </row>
    <row r="715" spans="1:15" ht="13" x14ac:dyDescent="0.3">
      <c r="A715" s="1">
        <v>4516876092</v>
      </c>
      <c r="B715" s="1">
        <v>2899945</v>
      </c>
      <c r="C715" s="32" t="s">
        <v>50</v>
      </c>
      <c r="D715" s="3">
        <v>1200</v>
      </c>
      <c r="E715" s="3">
        <v>1205</v>
      </c>
      <c r="F715" s="3">
        <f>Data[[#This Row],[Unit Price]]*Data[[#This Row],[Ordered Qty]]</f>
        <v>1446000</v>
      </c>
      <c r="G715" s="5">
        <v>44588</v>
      </c>
      <c r="H715" s="4">
        <v>44588</v>
      </c>
      <c r="I715" s="6">
        <f t="shared" si="12"/>
        <v>0</v>
      </c>
      <c r="J715" s="32" t="str">
        <f>IF(Data[[#This Row],[Chênh lệch ngày]]&lt;-2,"ADVANCE", IF(Data[[#This Row],[Chênh lệch ngày]]&lt;4, "ON TIME", IF(Data[[#This Row],[REASON OF LATE]]="SUPPLIER","LATE BY SUPPLIER", "LATE")))</f>
        <v>ON TIME</v>
      </c>
      <c r="K715" s="2"/>
      <c r="L715" s="32"/>
      <c r="M715" s="32" t="str">
        <f>TEXT(Data[[#This Row],[Ngày giao]],"yyyy")</f>
        <v>2022</v>
      </c>
      <c r="N715" s="32" t="str">
        <f>IF(MONTH(Data[[#This Row],[Ngày giao]])&lt;4,"Qtr1", IF(MONTH(Data[[#This Row],[Ngày giao]])&lt;7,"Qtr2",IF(MONTH(Data[[#This Row],[Ngày giao]])&lt;10,"Qtr3","Qtr4")))</f>
        <v>Qtr1</v>
      </c>
      <c r="O715" s="32" t="str">
        <f>TEXT(Data[[#This Row],[Ngày giao]],"MMM")</f>
        <v>Jan</v>
      </c>
    </row>
    <row r="716" spans="1:15" ht="13" x14ac:dyDescent="0.3">
      <c r="A716" s="1">
        <v>4516876134</v>
      </c>
      <c r="B716" s="1">
        <v>2989761</v>
      </c>
      <c r="C716" s="32" t="s">
        <v>50</v>
      </c>
      <c r="D716" s="3">
        <v>960</v>
      </c>
      <c r="E716" s="3">
        <v>1247</v>
      </c>
      <c r="F716" s="3">
        <f>Data[[#This Row],[Unit Price]]*Data[[#This Row],[Ordered Qty]]</f>
        <v>1197120</v>
      </c>
      <c r="G716" s="5">
        <v>44588</v>
      </c>
      <c r="H716" s="4">
        <v>44588</v>
      </c>
      <c r="I716" s="6">
        <f t="shared" si="12"/>
        <v>0</v>
      </c>
      <c r="J716" s="32" t="str">
        <f>IF(Data[[#This Row],[Chênh lệch ngày]]&lt;-2,"ADVANCE", IF(Data[[#This Row],[Chênh lệch ngày]]&lt;4, "ON TIME", IF(Data[[#This Row],[REASON OF LATE]]="SUPPLIER","LATE BY SUPPLIER", "LATE")))</f>
        <v>ON TIME</v>
      </c>
      <c r="K716" s="2"/>
      <c r="L716" s="32"/>
      <c r="M716" s="32" t="str">
        <f>TEXT(Data[[#This Row],[Ngày giao]],"yyyy")</f>
        <v>2022</v>
      </c>
      <c r="N716" s="32" t="str">
        <f>IF(MONTH(Data[[#This Row],[Ngày giao]])&lt;4,"Qtr1", IF(MONTH(Data[[#This Row],[Ngày giao]])&lt;7,"Qtr2",IF(MONTH(Data[[#This Row],[Ngày giao]])&lt;10,"Qtr3","Qtr4")))</f>
        <v>Qtr1</v>
      </c>
      <c r="O716" s="32" t="str">
        <f>TEXT(Data[[#This Row],[Ngày giao]],"MMM")</f>
        <v>Jan</v>
      </c>
    </row>
    <row r="717" spans="1:15" ht="13" x14ac:dyDescent="0.3">
      <c r="A717" s="1">
        <v>4516876138</v>
      </c>
      <c r="B717" s="1">
        <v>2899635</v>
      </c>
      <c r="C717" s="32" t="s">
        <v>50</v>
      </c>
      <c r="D717" s="3">
        <v>640</v>
      </c>
      <c r="E717" s="3">
        <v>687</v>
      </c>
      <c r="F717" s="3">
        <f>Data[[#This Row],[Unit Price]]*Data[[#This Row],[Ordered Qty]]</f>
        <v>439680</v>
      </c>
      <c r="G717" s="5">
        <v>44588</v>
      </c>
      <c r="H717" s="4">
        <v>44588</v>
      </c>
      <c r="I717" s="6">
        <f t="shared" si="12"/>
        <v>0</v>
      </c>
      <c r="J717" s="32" t="str">
        <f>IF(Data[[#This Row],[Chênh lệch ngày]]&lt;-2,"ADVANCE", IF(Data[[#This Row],[Chênh lệch ngày]]&lt;4, "ON TIME", IF(Data[[#This Row],[REASON OF LATE]]="SUPPLIER","LATE BY SUPPLIER", "LATE")))</f>
        <v>ON TIME</v>
      </c>
      <c r="K717" s="2"/>
      <c r="L717" s="32"/>
      <c r="M717" s="32" t="str">
        <f>TEXT(Data[[#This Row],[Ngày giao]],"yyyy")</f>
        <v>2022</v>
      </c>
      <c r="N717" s="32" t="str">
        <f>IF(MONTH(Data[[#This Row],[Ngày giao]])&lt;4,"Qtr1", IF(MONTH(Data[[#This Row],[Ngày giao]])&lt;7,"Qtr2",IF(MONTH(Data[[#This Row],[Ngày giao]])&lt;10,"Qtr3","Qtr4")))</f>
        <v>Qtr1</v>
      </c>
      <c r="O717" s="32" t="str">
        <f>TEXT(Data[[#This Row],[Ngày giao]],"MMM")</f>
        <v>Jan</v>
      </c>
    </row>
    <row r="718" spans="1:15" ht="13" x14ac:dyDescent="0.3">
      <c r="A718" s="1">
        <v>4517157829</v>
      </c>
      <c r="B718" s="1">
        <v>2899632</v>
      </c>
      <c r="C718" s="32" t="s">
        <v>50</v>
      </c>
      <c r="D718" s="3">
        <v>480</v>
      </c>
      <c r="E718" s="3">
        <v>892</v>
      </c>
      <c r="F718" s="3">
        <f>Data[[#This Row],[Unit Price]]*Data[[#This Row],[Ordered Qty]]</f>
        <v>428160</v>
      </c>
      <c r="G718" s="5">
        <v>44588</v>
      </c>
      <c r="H718" s="4">
        <v>44588</v>
      </c>
      <c r="I718" s="6">
        <f t="shared" si="12"/>
        <v>0</v>
      </c>
      <c r="J718" s="32" t="str">
        <f>IF(Data[[#This Row],[Chênh lệch ngày]]&lt;-2,"ADVANCE", IF(Data[[#This Row],[Chênh lệch ngày]]&lt;4, "ON TIME", IF(Data[[#This Row],[REASON OF LATE]]="SUPPLIER","LATE BY SUPPLIER", "LATE")))</f>
        <v>ON TIME</v>
      </c>
      <c r="K718" s="2"/>
      <c r="L718" s="32"/>
      <c r="M718" s="32" t="str">
        <f>TEXT(Data[[#This Row],[Ngày giao]],"yyyy")</f>
        <v>2022</v>
      </c>
      <c r="N718" s="32" t="str">
        <f>IF(MONTH(Data[[#This Row],[Ngày giao]])&lt;4,"Qtr1", IF(MONTH(Data[[#This Row],[Ngày giao]])&lt;7,"Qtr2",IF(MONTH(Data[[#This Row],[Ngày giao]])&lt;10,"Qtr3","Qtr4")))</f>
        <v>Qtr1</v>
      </c>
      <c r="O718" s="32" t="str">
        <f>TEXT(Data[[#This Row],[Ngày giao]],"MMM")</f>
        <v>Jan</v>
      </c>
    </row>
    <row r="719" spans="1:15" ht="13" x14ac:dyDescent="0.3">
      <c r="A719" s="1">
        <v>4516487419</v>
      </c>
      <c r="B719" s="1">
        <v>2899634</v>
      </c>
      <c r="C719" s="32" t="s">
        <v>50</v>
      </c>
      <c r="D719" s="3">
        <v>2240</v>
      </c>
      <c r="E719" s="3">
        <v>655</v>
      </c>
      <c r="F719" s="3">
        <f>Data[[#This Row],[Unit Price]]*Data[[#This Row],[Ordered Qty]]</f>
        <v>1467200</v>
      </c>
      <c r="G719" s="5">
        <v>44588</v>
      </c>
      <c r="H719" s="4">
        <v>44588</v>
      </c>
      <c r="I719" s="6">
        <f t="shared" si="12"/>
        <v>0</v>
      </c>
      <c r="J719" s="32" t="str">
        <f>IF(Data[[#This Row],[Chênh lệch ngày]]&lt;-2,"ADVANCE", IF(Data[[#This Row],[Chênh lệch ngày]]&lt;4, "ON TIME", IF(Data[[#This Row],[REASON OF LATE]]="SUPPLIER","LATE BY SUPPLIER", "LATE")))</f>
        <v>ON TIME</v>
      </c>
      <c r="K719" s="2"/>
      <c r="L719" s="32"/>
      <c r="M719" s="32" t="str">
        <f>TEXT(Data[[#This Row],[Ngày giao]],"yyyy")</f>
        <v>2022</v>
      </c>
      <c r="N719" s="32" t="str">
        <f>IF(MONTH(Data[[#This Row],[Ngày giao]])&lt;4,"Qtr1", IF(MONTH(Data[[#This Row],[Ngày giao]])&lt;7,"Qtr2",IF(MONTH(Data[[#This Row],[Ngày giao]])&lt;10,"Qtr3","Qtr4")))</f>
        <v>Qtr1</v>
      </c>
      <c r="O719" s="32" t="str">
        <f>TEXT(Data[[#This Row],[Ngày giao]],"MMM")</f>
        <v>Jan</v>
      </c>
    </row>
    <row r="720" spans="1:15" ht="13" x14ac:dyDescent="0.3">
      <c r="A720" s="1">
        <v>4516521806</v>
      </c>
      <c r="B720" s="1">
        <v>2989761</v>
      </c>
      <c r="C720" s="32" t="s">
        <v>50</v>
      </c>
      <c r="D720" s="3">
        <v>320</v>
      </c>
      <c r="E720" s="3">
        <v>1043</v>
      </c>
      <c r="F720" s="3">
        <f>Data[[#This Row],[Unit Price]]*Data[[#This Row],[Ordered Qty]]</f>
        <v>333760</v>
      </c>
      <c r="G720" s="5">
        <v>44588</v>
      </c>
      <c r="H720" s="4">
        <v>44588</v>
      </c>
      <c r="I720" s="6">
        <f t="shared" si="12"/>
        <v>0</v>
      </c>
      <c r="J720" s="32" t="str">
        <f>IF(Data[[#This Row],[Chênh lệch ngày]]&lt;-2,"ADVANCE", IF(Data[[#This Row],[Chênh lệch ngày]]&lt;4, "ON TIME", IF(Data[[#This Row],[REASON OF LATE]]="SUPPLIER","LATE BY SUPPLIER", "LATE")))</f>
        <v>ON TIME</v>
      </c>
      <c r="K720" s="2"/>
      <c r="L720" s="32"/>
      <c r="M720" s="32" t="str">
        <f>TEXT(Data[[#This Row],[Ngày giao]],"yyyy")</f>
        <v>2022</v>
      </c>
      <c r="N720" s="32" t="str">
        <f>IF(MONTH(Data[[#This Row],[Ngày giao]])&lt;4,"Qtr1", IF(MONTH(Data[[#This Row],[Ngày giao]])&lt;7,"Qtr2",IF(MONTH(Data[[#This Row],[Ngày giao]])&lt;10,"Qtr3","Qtr4")))</f>
        <v>Qtr1</v>
      </c>
      <c r="O720" s="32" t="str">
        <f>TEXT(Data[[#This Row],[Ngày giao]],"MMM")</f>
        <v>Jan</v>
      </c>
    </row>
    <row r="721" spans="1:15" ht="13" x14ac:dyDescent="0.3">
      <c r="A721" s="1">
        <v>4516563408</v>
      </c>
      <c r="B721" s="1">
        <v>4451134</v>
      </c>
      <c r="C721" s="32" t="s">
        <v>50</v>
      </c>
      <c r="D721" s="3">
        <v>456</v>
      </c>
      <c r="E721" s="3">
        <v>808</v>
      </c>
      <c r="F721" s="3">
        <f>Data[[#This Row],[Unit Price]]*Data[[#This Row],[Ordered Qty]]</f>
        <v>368448</v>
      </c>
      <c r="G721" s="5">
        <v>44588</v>
      </c>
      <c r="H721" s="4">
        <v>44588</v>
      </c>
      <c r="I721" s="6">
        <f t="shared" si="12"/>
        <v>0</v>
      </c>
      <c r="J721" s="32" t="str">
        <f>IF(Data[[#This Row],[Chênh lệch ngày]]&lt;-2,"ADVANCE", IF(Data[[#This Row],[Chênh lệch ngày]]&lt;4, "ON TIME", IF(Data[[#This Row],[REASON OF LATE]]="SUPPLIER","LATE BY SUPPLIER", "LATE")))</f>
        <v>ON TIME</v>
      </c>
      <c r="K721" s="2"/>
      <c r="L721" s="32"/>
      <c r="M721" s="32" t="str">
        <f>TEXT(Data[[#This Row],[Ngày giao]],"yyyy")</f>
        <v>2022</v>
      </c>
      <c r="N721" s="32" t="str">
        <f>IF(MONTH(Data[[#This Row],[Ngày giao]])&lt;4,"Qtr1", IF(MONTH(Data[[#This Row],[Ngày giao]])&lt;7,"Qtr2",IF(MONTH(Data[[#This Row],[Ngày giao]])&lt;10,"Qtr3","Qtr4")))</f>
        <v>Qtr1</v>
      </c>
      <c r="O721" s="32" t="str">
        <f>TEXT(Data[[#This Row],[Ngày giao]],"MMM")</f>
        <v>Jan</v>
      </c>
    </row>
    <row r="722" spans="1:15" ht="13" x14ac:dyDescent="0.3">
      <c r="A722" s="1">
        <v>4517477904</v>
      </c>
      <c r="B722" s="1">
        <v>4228041</v>
      </c>
      <c r="C722" s="32" t="s">
        <v>50</v>
      </c>
      <c r="D722" s="3">
        <v>5370</v>
      </c>
      <c r="E722" s="3">
        <v>1109</v>
      </c>
      <c r="F722" s="3">
        <f>Data[[#This Row],[Unit Price]]*Data[[#This Row],[Ordered Qty]]</f>
        <v>5955330</v>
      </c>
      <c r="G722" s="5">
        <v>44588</v>
      </c>
      <c r="H722" s="4">
        <v>44588</v>
      </c>
      <c r="I722" s="6">
        <f t="shared" si="12"/>
        <v>0</v>
      </c>
      <c r="J722" s="32" t="str">
        <f>IF(Data[[#This Row],[Chênh lệch ngày]]&lt;-2,"ADVANCE", IF(Data[[#This Row],[Chênh lệch ngày]]&lt;4, "ON TIME", IF(Data[[#This Row],[REASON OF LATE]]="SUPPLIER","LATE BY SUPPLIER", "LATE")))</f>
        <v>ON TIME</v>
      </c>
      <c r="K722" s="2"/>
      <c r="L722" s="32"/>
      <c r="M722" s="32" t="str">
        <f>TEXT(Data[[#This Row],[Ngày giao]],"yyyy")</f>
        <v>2022</v>
      </c>
      <c r="N722" s="32" t="str">
        <f>IF(MONTH(Data[[#This Row],[Ngày giao]])&lt;4,"Qtr1", IF(MONTH(Data[[#This Row],[Ngày giao]])&lt;7,"Qtr2",IF(MONTH(Data[[#This Row],[Ngày giao]])&lt;10,"Qtr3","Qtr4")))</f>
        <v>Qtr1</v>
      </c>
      <c r="O722" s="32" t="str">
        <f>TEXT(Data[[#This Row],[Ngày giao]],"MMM")</f>
        <v>Jan</v>
      </c>
    </row>
    <row r="723" spans="1:15" ht="13" x14ac:dyDescent="0.3">
      <c r="A723" s="1">
        <v>4516924891</v>
      </c>
      <c r="B723" s="1">
        <v>2461389</v>
      </c>
      <c r="C723" s="32" t="s">
        <v>50</v>
      </c>
      <c r="D723" s="3">
        <v>3400</v>
      </c>
      <c r="E723" s="3">
        <v>809</v>
      </c>
      <c r="F723" s="3">
        <f>Data[[#This Row],[Unit Price]]*Data[[#This Row],[Ordered Qty]]</f>
        <v>2750600</v>
      </c>
      <c r="G723" s="5">
        <v>44588</v>
      </c>
      <c r="H723" s="4">
        <v>44588</v>
      </c>
      <c r="I723" s="6">
        <f t="shared" si="12"/>
        <v>0</v>
      </c>
      <c r="J723" s="32" t="str">
        <f>IF(Data[[#This Row],[Chênh lệch ngày]]&lt;-2,"ADVANCE", IF(Data[[#This Row],[Chênh lệch ngày]]&lt;4, "ON TIME", IF(Data[[#This Row],[REASON OF LATE]]="SUPPLIER","LATE BY SUPPLIER", "LATE")))</f>
        <v>ON TIME</v>
      </c>
      <c r="K723" s="2"/>
      <c r="L723" s="32"/>
      <c r="M723" s="32" t="str">
        <f>TEXT(Data[[#This Row],[Ngày giao]],"yyyy")</f>
        <v>2022</v>
      </c>
      <c r="N723" s="32" t="str">
        <f>IF(MONTH(Data[[#This Row],[Ngày giao]])&lt;4,"Qtr1", IF(MONTH(Data[[#This Row],[Ngày giao]])&lt;7,"Qtr2",IF(MONTH(Data[[#This Row],[Ngày giao]])&lt;10,"Qtr3","Qtr4")))</f>
        <v>Qtr1</v>
      </c>
      <c r="O723" s="32" t="str">
        <f>TEXT(Data[[#This Row],[Ngày giao]],"MMM")</f>
        <v>Jan</v>
      </c>
    </row>
    <row r="724" spans="1:15" ht="13" x14ac:dyDescent="0.3">
      <c r="A724" s="1">
        <v>4516389208</v>
      </c>
      <c r="B724" s="1">
        <v>2467687</v>
      </c>
      <c r="C724" s="32" t="s">
        <v>50</v>
      </c>
      <c r="D724" s="3">
        <v>4200</v>
      </c>
      <c r="E724" s="3">
        <v>330</v>
      </c>
      <c r="F724" s="3">
        <f>Data[[#This Row],[Unit Price]]*Data[[#This Row],[Ordered Qty]]</f>
        <v>1386000</v>
      </c>
      <c r="G724" s="5">
        <v>44588</v>
      </c>
      <c r="H724" s="4">
        <v>44588</v>
      </c>
      <c r="I724" s="6">
        <f t="shared" si="12"/>
        <v>0</v>
      </c>
      <c r="J724" s="32" t="str">
        <f>IF(Data[[#This Row],[Chênh lệch ngày]]&lt;-2,"ADVANCE", IF(Data[[#This Row],[Chênh lệch ngày]]&lt;4, "ON TIME", IF(Data[[#This Row],[REASON OF LATE]]="SUPPLIER","LATE BY SUPPLIER", "LATE")))</f>
        <v>ON TIME</v>
      </c>
      <c r="K724" s="2"/>
      <c r="L724" s="32"/>
      <c r="M724" s="32" t="str">
        <f>TEXT(Data[[#This Row],[Ngày giao]],"yyyy")</f>
        <v>2022</v>
      </c>
      <c r="N724" s="32" t="str">
        <f>IF(MONTH(Data[[#This Row],[Ngày giao]])&lt;4,"Qtr1", IF(MONTH(Data[[#This Row],[Ngày giao]])&lt;7,"Qtr2",IF(MONTH(Data[[#This Row],[Ngày giao]])&lt;10,"Qtr3","Qtr4")))</f>
        <v>Qtr1</v>
      </c>
      <c r="O724" s="32" t="str">
        <f>TEXT(Data[[#This Row],[Ngày giao]],"MMM")</f>
        <v>Jan</v>
      </c>
    </row>
    <row r="725" spans="1:15" ht="13" x14ac:dyDescent="0.3">
      <c r="A725" s="1">
        <v>4516417341</v>
      </c>
      <c r="B725" s="1">
        <v>2758193</v>
      </c>
      <c r="C725" s="32" t="s">
        <v>50</v>
      </c>
      <c r="D725" s="3">
        <v>1995</v>
      </c>
      <c r="E725" s="3">
        <v>583</v>
      </c>
      <c r="F725" s="3">
        <f>Data[[#This Row],[Unit Price]]*Data[[#This Row],[Ordered Qty]]</f>
        <v>1163085</v>
      </c>
      <c r="G725" s="5">
        <v>44588</v>
      </c>
      <c r="H725" s="4">
        <v>44588</v>
      </c>
      <c r="I725" s="6">
        <f t="shared" si="12"/>
        <v>0</v>
      </c>
      <c r="J725" s="32" t="str">
        <f>IF(Data[[#This Row],[Chênh lệch ngày]]&lt;-2,"ADVANCE", IF(Data[[#This Row],[Chênh lệch ngày]]&lt;4, "ON TIME", IF(Data[[#This Row],[REASON OF LATE]]="SUPPLIER","LATE BY SUPPLIER", "LATE")))</f>
        <v>ON TIME</v>
      </c>
      <c r="K725" s="2"/>
      <c r="L725" s="32"/>
      <c r="M725" s="32" t="str">
        <f>TEXT(Data[[#This Row],[Ngày giao]],"yyyy")</f>
        <v>2022</v>
      </c>
      <c r="N725" s="32" t="str">
        <f>IF(MONTH(Data[[#This Row],[Ngày giao]])&lt;4,"Qtr1", IF(MONTH(Data[[#This Row],[Ngày giao]])&lt;7,"Qtr2",IF(MONTH(Data[[#This Row],[Ngày giao]])&lt;10,"Qtr3","Qtr4")))</f>
        <v>Qtr1</v>
      </c>
      <c r="O725" s="32" t="str">
        <f>TEXT(Data[[#This Row],[Ngày giao]],"MMM")</f>
        <v>Jan</v>
      </c>
    </row>
    <row r="726" spans="1:15" ht="13" x14ac:dyDescent="0.3">
      <c r="A726" s="1">
        <v>4516429904</v>
      </c>
      <c r="B726" s="1">
        <v>2758193</v>
      </c>
      <c r="C726" s="32" t="s">
        <v>50</v>
      </c>
      <c r="D726" s="3">
        <v>171</v>
      </c>
      <c r="E726" s="3">
        <v>1495</v>
      </c>
      <c r="F726" s="3">
        <f>Data[[#This Row],[Unit Price]]*Data[[#This Row],[Ordered Qty]]</f>
        <v>255645</v>
      </c>
      <c r="G726" s="5">
        <v>44588</v>
      </c>
      <c r="H726" s="4">
        <v>44588</v>
      </c>
      <c r="I726" s="6">
        <f t="shared" si="12"/>
        <v>0</v>
      </c>
      <c r="J726" s="32" t="str">
        <f>IF(Data[[#This Row],[Chênh lệch ngày]]&lt;-2,"ADVANCE", IF(Data[[#This Row],[Chênh lệch ngày]]&lt;4, "ON TIME", IF(Data[[#This Row],[REASON OF LATE]]="SUPPLIER","LATE BY SUPPLIER", "LATE")))</f>
        <v>ON TIME</v>
      </c>
      <c r="K726" s="2"/>
      <c r="L726" s="32"/>
      <c r="M726" s="32" t="str">
        <f>TEXT(Data[[#This Row],[Ngày giao]],"yyyy")</f>
        <v>2022</v>
      </c>
      <c r="N726" s="32" t="str">
        <f>IF(MONTH(Data[[#This Row],[Ngày giao]])&lt;4,"Qtr1", IF(MONTH(Data[[#This Row],[Ngày giao]])&lt;7,"Qtr2",IF(MONTH(Data[[#This Row],[Ngày giao]])&lt;10,"Qtr3","Qtr4")))</f>
        <v>Qtr1</v>
      </c>
      <c r="O726" s="32" t="str">
        <f>TEXT(Data[[#This Row],[Ngày giao]],"MMM")</f>
        <v>Jan</v>
      </c>
    </row>
    <row r="727" spans="1:15" ht="13" x14ac:dyDescent="0.3">
      <c r="A727" s="1">
        <v>4516948382</v>
      </c>
      <c r="B727" s="1">
        <v>4403290</v>
      </c>
      <c r="C727" s="32" t="s">
        <v>50</v>
      </c>
      <c r="D727" s="3">
        <v>224</v>
      </c>
      <c r="E727" s="3">
        <v>1290</v>
      </c>
      <c r="F727" s="3">
        <f>Data[[#This Row],[Unit Price]]*Data[[#This Row],[Ordered Qty]]</f>
        <v>288960</v>
      </c>
      <c r="G727" s="5">
        <v>44588</v>
      </c>
      <c r="H727" s="4">
        <v>44588</v>
      </c>
      <c r="I727" s="6">
        <f t="shared" si="12"/>
        <v>0</v>
      </c>
      <c r="J727" s="32" t="str">
        <f>IF(Data[[#This Row],[Chênh lệch ngày]]&lt;-2,"ADVANCE", IF(Data[[#This Row],[Chênh lệch ngày]]&lt;4, "ON TIME", IF(Data[[#This Row],[REASON OF LATE]]="SUPPLIER","LATE BY SUPPLIER", "LATE")))</f>
        <v>ON TIME</v>
      </c>
      <c r="K727" s="2"/>
      <c r="L727" s="32"/>
      <c r="M727" s="32" t="str">
        <f>TEXT(Data[[#This Row],[Ngày giao]],"yyyy")</f>
        <v>2022</v>
      </c>
      <c r="N727" s="32" t="str">
        <f>IF(MONTH(Data[[#This Row],[Ngày giao]])&lt;4,"Qtr1", IF(MONTH(Data[[#This Row],[Ngày giao]])&lt;7,"Qtr2",IF(MONTH(Data[[#This Row],[Ngày giao]])&lt;10,"Qtr3","Qtr4")))</f>
        <v>Qtr1</v>
      </c>
      <c r="O727" s="32" t="str">
        <f>TEXT(Data[[#This Row],[Ngày giao]],"MMM")</f>
        <v>Jan</v>
      </c>
    </row>
    <row r="728" spans="1:15" ht="13" x14ac:dyDescent="0.3">
      <c r="A728" s="1">
        <v>4516393165</v>
      </c>
      <c r="B728" s="1">
        <v>2884301</v>
      </c>
      <c r="C728" s="32" t="s">
        <v>50</v>
      </c>
      <c r="D728" s="3">
        <v>600</v>
      </c>
      <c r="E728" s="3">
        <v>373</v>
      </c>
      <c r="F728" s="3">
        <f>Data[[#This Row],[Unit Price]]*Data[[#This Row],[Ordered Qty]]</f>
        <v>223800</v>
      </c>
      <c r="G728" s="5">
        <v>44588</v>
      </c>
      <c r="H728" s="4">
        <v>44588</v>
      </c>
      <c r="I728" s="6">
        <f t="shared" si="12"/>
        <v>0</v>
      </c>
      <c r="J728" s="32" t="str">
        <f>IF(Data[[#This Row],[Chênh lệch ngày]]&lt;-2,"ADVANCE", IF(Data[[#This Row],[Chênh lệch ngày]]&lt;4, "ON TIME", IF(Data[[#This Row],[REASON OF LATE]]="SUPPLIER","LATE BY SUPPLIER", "LATE")))</f>
        <v>ON TIME</v>
      </c>
      <c r="K728" s="2"/>
      <c r="L728" s="32"/>
      <c r="M728" s="32" t="str">
        <f>TEXT(Data[[#This Row],[Ngày giao]],"yyyy")</f>
        <v>2022</v>
      </c>
      <c r="N728" s="32" t="str">
        <f>IF(MONTH(Data[[#This Row],[Ngày giao]])&lt;4,"Qtr1", IF(MONTH(Data[[#This Row],[Ngày giao]])&lt;7,"Qtr2",IF(MONTH(Data[[#This Row],[Ngày giao]])&lt;10,"Qtr3","Qtr4")))</f>
        <v>Qtr1</v>
      </c>
      <c r="O728" s="32" t="str">
        <f>TEXT(Data[[#This Row],[Ngày giao]],"MMM")</f>
        <v>Jan</v>
      </c>
    </row>
    <row r="729" spans="1:15" ht="13" x14ac:dyDescent="0.3">
      <c r="A729" s="1">
        <v>4516402995</v>
      </c>
      <c r="B729" s="1">
        <v>1620152</v>
      </c>
      <c r="C729" s="32" t="s">
        <v>50</v>
      </c>
      <c r="D729" s="3">
        <v>3888</v>
      </c>
      <c r="E729" s="3">
        <v>1392</v>
      </c>
      <c r="F729" s="3">
        <f>Data[[#This Row],[Unit Price]]*Data[[#This Row],[Ordered Qty]]</f>
        <v>5412096</v>
      </c>
      <c r="G729" s="5">
        <v>44588</v>
      </c>
      <c r="H729" s="4">
        <v>44588</v>
      </c>
      <c r="I729" s="6">
        <f t="shared" si="12"/>
        <v>0</v>
      </c>
      <c r="J729" s="32" t="str">
        <f>IF(Data[[#This Row],[Chênh lệch ngày]]&lt;-2,"ADVANCE", IF(Data[[#This Row],[Chênh lệch ngày]]&lt;4, "ON TIME", IF(Data[[#This Row],[REASON OF LATE]]="SUPPLIER","LATE BY SUPPLIER", "LATE")))</f>
        <v>ON TIME</v>
      </c>
      <c r="K729" s="2"/>
      <c r="L729" s="32"/>
      <c r="M729" s="32" t="str">
        <f>TEXT(Data[[#This Row],[Ngày giao]],"yyyy")</f>
        <v>2022</v>
      </c>
      <c r="N729" s="32" t="str">
        <f>IF(MONTH(Data[[#This Row],[Ngày giao]])&lt;4,"Qtr1", IF(MONTH(Data[[#This Row],[Ngày giao]])&lt;7,"Qtr2",IF(MONTH(Data[[#This Row],[Ngày giao]])&lt;10,"Qtr3","Qtr4")))</f>
        <v>Qtr1</v>
      </c>
      <c r="O729" s="32" t="str">
        <f>TEXT(Data[[#This Row],[Ngày giao]],"MMM")</f>
        <v>Jan</v>
      </c>
    </row>
    <row r="730" spans="1:15" ht="13" x14ac:dyDescent="0.3">
      <c r="A730" s="1">
        <v>4516421503</v>
      </c>
      <c r="B730" s="1">
        <v>2958114</v>
      </c>
      <c r="C730" s="32" t="s">
        <v>50</v>
      </c>
      <c r="D730" s="3">
        <v>1266</v>
      </c>
      <c r="E730" s="3">
        <v>1417</v>
      </c>
      <c r="F730" s="3">
        <f>Data[[#This Row],[Unit Price]]*Data[[#This Row],[Ordered Qty]]</f>
        <v>1793922</v>
      </c>
      <c r="G730" s="5">
        <v>44588</v>
      </c>
      <c r="H730" s="4">
        <v>44588</v>
      </c>
      <c r="I730" s="6">
        <f t="shared" si="12"/>
        <v>0</v>
      </c>
      <c r="J730" s="32" t="str">
        <f>IF(Data[[#This Row],[Chênh lệch ngày]]&lt;-2,"ADVANCE", IF(Data[[#This Row],[Chênh lệch ngày]]&lt;4, "ON TIME", IF(Data[[#This Row],[REASON OF LATE]]="SUPPLIER","LATE BY SUPPLIER", "LATE")))</f>
        <v>ON TIME</v>
      </c>
      <c r="K730" s="2"/>
      <c r="L730" s="32"/>
      <c r="M730" s="32" t="str">
        <f>TEXT(Data[[#This Row],[Ngày giao]],"yyyy")</f>
        <v>2022</v>
      </c>
      <c r="N730" s="32" t="str">
        <f>IF(MONTH(Data[[#This Row],[Ngày giao]])&lt;4,"Qtr1", IF(MONTH(Data[[#This Row],[Ngày giao]])&lt;7,"Qtr2",IF(MONTH(Data[[#This Row],[Ngày giao]])&lt;10,"Qtr3","Qtr4")))</f>
        <v>Qtr1</v>
      </c>
      <c r="O730" s="32" t="str">
        <f>TEXT(Data[[#This Row],[Ngày giao]],"MMM")</f>
        <v>Jan</v>
      </c>
    </row>
    <row r="731" spans="1:15" ht="14.5" x14ac:dyDescent="0.35">
      <c r="A731" s="7">
        <v>4516876157</v>
      </c>
      <c r="B731" s="7">
        <v>4013297</v>
      </c>
      <c r="C731" s="32" t="s">
        <v>50</v>
      </c>
      <c r="D731" s="9">
        <v>1860</v>
      </c>
      <c r="E731" s="3">
        <v>1274</v>
      </c>
      <c r="F731" s="3">
        <f>Data[[#This Row],[Unit Price]]*Data[[#This Row],[Ordered Qty]]</f>
        <v>2369640</v>
      </c>
      <c r="G731" s="5">
        <v>44588</v>
      </c>
      <c r="H731" s="4">
        <v>44588</v>
      </c>
      <c r="I731" s="10">
        <v>0</v>
      </c>
      <c r="J731" s="32" t="str">
        <f>IF(Data[[#This Row],[Chênh lệch ngày]]&lt;-2,"ADVANCE", IF(Data[[#This Row],[Chênh lệch ngày]]&lt;4, "ON TIME", IF(Data[[#This Row],[REASON OF LATE]]="SUPPLIER","LATE BY SUPPLIER", "LATE")))</f>
        <v>ON TIME</v>
      </c>
      <c r="K731" s="12"/>
      <c r="L731" s="16"/>
      <c r="M731" s="32" t="str">
        <f>TEXT(Data[[#This Row],[Ngày giao]],"yyyy")</f>
        <v>2022</v>
      </c>
      <c r="N731" s="32" t="str">
        <f>IF(MONTH(Data[[#This Row],[Ngày giao]])&lt;4,"Qtr1", IF(MONTH(Data[[#This Row],[Ngày giao]])&lt;7,"Qtr2",IF(MONTH(Data[[#This Row],[Ngày giao]])&lt;10,"Qtr3","Qtr4")))</f>
        <v>Qtr1</v>
      </c>
      <c r="O731" s="32" t="str">
        <f>TEXT(Data[[#This Row],[Ngày giao]],"MMM")</f>
        <v>Jan</v>
      </c>
    </row>
    <row r="732" spans="1:15" ht="14.5" x14ac:dyDescent="0.35">
      <c r="A732" s="7">
        <v>4516670784</v>
      </c>
      <c r="B732" s="7">
        <v>4455281</v>
      </c>
      <c r="C732" s="32" t="s">
        <v>50</v>
      </c>
      <c r="D732" s="9">
        <v>1440</v>
      </c>
      <c r="E732" s="3">
        <v>1048</v>
      </c>
      <c r="F732" s="3">
        <f>Data[[#This Row],[Unit Price]]*Data[[#This Row],[Ordered Qty]]</f>
        <v>1509120</v>
      </c>
      <c r="G732" s="14">
        <v>44588</v>
      </c>
      <c r="H732" s="15">
        <v>44588</v>
      </c>
      <c r="I732" s="10">
        <v>1</v>
      </c>
      <c r="J732" s="32" t="str">
        <f>IF(Data[[#This Row],[Chênh lệch ngày]]&lt;-2,"ADVANCE", IF(Data[[#This Row],[Chênh lệch ngày]]&lt;4, "ON TIME", IF(Data[[#This Row],[REASON OF LATE]]="SUPPLIER","LATE BY SUPPLIER", "LATE")))</f>
        <v>ON TIME</v>
      </c>
      <c r="K732" s="12"/>
      <c r="L732" s="16"/>
      <c r="M732" s="32" t="str">
        <f>TEXT(Data[[#This Row],[Ngày giao]],"yyyy")</f>
        <v>2022</v>
      </c>
      <c r="N732" s="32" t="str">
        <f>IF(MONTH(Data[[#This Row],[Ngày giao]])&lt;4,"Qtr1", IF(MONTH(Data[[#This Row],[Ngày giao]])&lt;7,"Qtr2",IF(MONTH(Data[[#This Row],[Ngày giao]])&lt;10,"Qtr3","Qtr4")))</f>
        <v>Qtr1</v>
      </c>
      <c r="O732" s="32" t="str">
        <f>TEXT(Data[[#This Row],[Ngày giao]],"MMM")</f>
        <v>Jan</v>
      </c>
    </row>
    <row r="733" spans="1:15" ht="14.5" x14ac:dyDescent="0.35">
      <c r="A733" s="7">
        <v>4516945301</v>
      </c>
      <c r="B733" s="7">
        <v>4455280</v>
      </c>
      <c r="C733" s="32" t="s">
        <v>50</v>
      </c>
      <c r="D733" s="9">
        <v>540</v>
      </c>
      <c r="E733" s="3">
        <v>525</v>
      </c>
      <c r="F733" s="3">
        <f>Data[[#This Row],[Unit Price]]*Data[[#This Row],[Ordered Qty]]</f>
        <v>283500</v>
      </c>
      <c r="G733" s="5">
        <v>44588</v>
      </c>
      <c r="H733" s="4">
        <v>44588</v>
      </c>
      <c r="I733" s="10">
        <v>1</v>
      </c>
      <c r="J733" s="32" t="str">
        <f>IF(Data[[#This Row],[Chênh lệch ngày]]&lt;-2,"ADVANCE", IF(Data[[#This Row],[Chênh lệch ngày]]&lt;4, "ON TIME", IF(Data[[#This Row],[REASON OF LATE]]="SUPPLIER","LATE BY SUPPLIER", "LATE")))</f>
        <v>ON TIME</v>
      </c>
      <c r="K733" s="12"/>
      <c r="L733" s="16"/>
      <c r="M733" s="32" t="str">
        <f>TEXT(Data[[#This Row],[Ngày giao]],"yyyy")</f>
        <v>2022</v>
      </c>
      <c r="N733" s="32" t="str">
        <f>IF(MONTH(Data[[#This Row],[Ngày giao]])&lt;4,"Qtr1", IF(MONTH(Data[[#This Row],[Ngày giao]])&lt;7,"Qtr2",IF(MONTH(Data[[#This Row],[Ngày giao]])&lt;10,"Qtr3","Qtr4")))</f>
        <v>Qtr1</v>
      </c>
      <c r="O733" s="32" t="str">
        <f>TEXT(Data[[#This Row],[Ngày giao]],"MMM")</f>
        <v>Jan</v>
      </c>
    </row>
    <row r="734" spans="1:15" ht="14.5" x14ac:dyDescent="0.35">
      <c r="A734" s="7">
        <v>4516876176</v>
      </c>
      <c r="B734" s="7">
        <v>4455906</v>
      </c>
      <c r="C734" s="32" t="s">
        <v>50</v>
      </c>
      <c r="D734" s="9">
        <v>576</v>
      </c>
      <c r="E734" s="3">
        <v>858</v>
      </c>
      <c r="F734" s="3">
        <f>Data[[#This Row],[Unit Price]]*Data[[#This Row],[Ordered Qty]]</f>
        <v>494208</v>
      </c>
      <c r="G734" s="5">
        <v>44588</v>
      </c>
      <c r="H734" s="4">
        <v>44588</v>
      </c>
      <c r="I734" s="10">
        <v>1</v>
      </c>
      <c r="J734" s="32" t="str">
        <f>IF(Data[[#This Row],[Chênh lệch ngày]]&lt;-2,"ADVANCE", IF(Data[[#This Row],[Chênh lệch ngày]]&lt;4, "ON TIME", IF(Data[[#This Row],[REASON OF LATE]]="SUPPLIER","LATE BY SUPPLIER", "LATE")))</f>
        <v>ON TIME</v>
      </c>
      <c r="K734" s="12"/>
      <c r="L734" s="16"/>
      <c r="M734" s="32" t="str">
        <f>TEXT(Data[[#This Row],[Ngày giao]],"yyyy")</f>
        <v>2022</v>
      </c>
      <c r="N734" s="32" t="str">
        <f>IF(MONTH(Data[[#This Row],[Ngày giao]])&lt;4,"Qtr1", IF(MONTH(Data[[#This Row],[Ngày giao]])&lt;7,"Qtr2",IF(MONTH(Data[[#This Row],[Ngày giao]])&lt;10,"Qtr3","Qtr4")))</f>
        <v>Qtr1</v>
      </c>
      <c r="O734" s="32" t="str">
        <f>TEXT(Data[[#This Row],[Ngày giao]],"MMM")</f>
        <v>Jan</v>
      </c>
    </row>
    <row r="735" spans="1:15" ht="14.5" x14ac:dyDescent="0.35">
      <c r="A735" s="7">
        <v>4516873060</v>
      </c>
      <c r="B735" s="7">
        <v>4455298</v>
      </c>
      <c r="C735" s="32" t="s">
        <v>50</v>
      </c>
      <c r="D735" s="9">
        <v>1290</v>
      </c>
      <c r="E735" s="3">
        <v>1241</v>
      </c>
      <c r="F735" s="3">
        <f>Data[[#This Row],[Unit Price]]*Data[[#This Row],[Ordered Qty]]</f>
        <v>1600890</v>
      </c>
      <c r="G735" s="5">
        <v>44588</v>
      </c>
      <c r="H735" s="4">
        <v>44588</v>
      </c>
      <c r="I735" s="10">
        <v>1</v>
      </c>
      <c r="J735" s="32" t="str">
        <f>IF(Data[[#This Row],[Chênh lệch ngày]]&lt;-2,"ADVANCE", IF(Data[[#This Row],[Chênh lệch ngày]]&lt;4, "ON TIME", IF(Data[[#This Row],[REASON OF LATE]]="SUPPLIER","LATE BY SUPPLIER", "LATE")))</f>
        <v>ON TIME</v>
      </c>
      <c r="K735" s="12"/>
      <c r="L735" s="16"/>
      <c r="M735" s="32" t="str">
        <f>TEXT(Data[[#This Row],[Ngày giao]],"yyyy")</f>
        <v>2022</v>
      </c>
      <c r="N735" s="32" t="str">
        <f>IF(MONTH(Data[[#This Row],[Ngày giao]])&lt;4,"Qtr1", IF(MONTH(Data[[#This Row],[Ngày giao]])&lt;7,"Qtr2",IF(MONTH(Data[[#This Row],[Ngày giao]])&lt;10,"Qtr3","Qtr4")))</f>
        <v>Qtr1</v>
      </c>
      <c r="O735" s="32" t="str">
        <f>TEXT(Data[[#This Row],[Ngày giao]],"MMM")</f>
        <v>Jan</v>
      </c>
    </row>
    <row r="736" spans="1:15" ht="14.5" x14ac:dyDescent="0.35">
      <c r="A736" s="7">
        <v>4516876231</v>
      </c>
      <c r="B736" s="7">
        <v>2765851</v>
      </c>
      <c r="C736" s="32" t="s">
        <v>50</v>
      </c>
      <c r="D736" s="9">
        <v>1232</v>
      </c>
      <c r="E736" s="3">
        <v>999</v>
      </c>
      <c r="F736" s="3">
        <f>Data[[#This Row],[Unit Price]]*Data[[#This Row],[Ordered Qty]]</f>
        <v>1230768</v>
      </c>
      <c r="G736" s="5">
        <v>44588</v>
      </c>
      <c r="H736" s="4">
        <v>44588</v>
      </c>
      <c r="I736" s="10">
        <v>0</v>
      </c>
      <c r="J736" s="32" t="str">
        <f>IF(Data[[#This Row],[Chênh lệch ngày]]&lt;-2,"ADVANCE", IF(Data[[#This Row],[Chênh lệch ngày]]&lt;4, "ON TIME", IF(Data[[#This Row],[REASON OF LATE]]="SUPPLIER","LATE BY SUPPLIER", "LATE")))</f>
        <v>ON TIME</v>
      </c>
      <c r="K736" s="12"/>
      <c r="L736" s="16"/>
      <c r="M736" s="32" t="str">
        <f>TEXT(Data[[#This Row],[Ngày giao]],"yyyy")</f>
        <v>2022</v>
      </c>
      <c r="N736" s="32" t="str">
        <f>IF(MONTH(Data[[#This Row],[Ngày giao]])&lt;4,"Qtr1", IF(MONTH(Data[[#This Row],[Ngày giao]])&lt;7,"Qtr2",IF(MONTH(Data[[#This Row],[Ngày giao]])&lt;10,"Qtr3","Qtr4")))</f>
        <v>Qtr1</v>
      </c>
      <c r="O736" s="32" t="str">
        <f>TEXT(Data[[#This Row],[Ngày giao]],"MMM")</f>
        <v>Jan</v>
      </c>
    </row>
    <row r="737" spans="1:15" ht="14.5" x14ac:dyDescent="0.35">
      <c r="A737" s="7">
        <v>4516626163</v>
      </c>
      <c r="B737" s="7">
        <v>4455299</v>
      </c>
      <c r="C737" s="32" t="s">
        <v>50</v>
      </c>
      <c r="D737" s="9">
        <v>600</v>
      </c>
      <c r="E737" s="3">
        <v>1295</v>
      </c>
      <c r="F737" s="3">
        <f>Data[[#This Row],[Unit Price]]*Data[[#This Row],[Ordered Qty]]</f>
        <v>777000</v>
      </c>
      <c r="G737" s="5">
        <v>44588</v>
      </c>
      <c r="H737" s="4">
        <v>44588</v>
      </c>
      <c r="I737" s="10">
        <v>1</v>
      </c>
      <c r="J737" s="32" t="str">
        <f>IF(Data[[#This Row],[Chênh lệch ngày]]&lt;-2,"ADVANCE", IF(Data[[#This Row],[Chênh lệch ngày]]&lt;4, "ON TIME", IF(Data[[#This Row],[REASON OF LATE]]="SUPPLIER","LATE BY SUPPLIER", "LATE")))</f>
        <v>ON TIME</v>
      </c>
      <c r="K737" s="12"/>
      <c r="L737" s="16"/>
      <c r="M737" s="32" t="str">
        <f>TEXT(Data[[#This Row],[Ngày giao]],"yyyy")</f>
        <v>2022</v>
      </c>
      <c r="N737" s="32" t="str">
        <f>IF(MONTH(Data[[#This Row],[Ngày giao]])&lt;4,"Qtr1", IF(MONTH(Data[[#This Row],[Ngày giao]])&lt;7,"Qtr2",IF(MONTH(Data[[#This Row],[Ngày giao]])&lt;10,"Qtr3","Qtr4")))</f>
        <v>Qtr1</v>
      </c>
      <c r="O737" s="32" t="str">
        <f>TEXT(Data[[#This Row],[Ngày giao]],"MMM")</f>
        <v>Jan</v>
      </c>
    </row>
    <row r="738" spans="1:15" ht="14.5" x14ac:dyDescent="0.35">
      <c r="A738" s="7">
        <v>4517363004</v>
      </c>
      <c r="B738" s="7">
        <v>2765851</v>
      </c>
      <c r="C738" s="32" t="s">
        <v>50</v>
      </c>
      <c r="D738" s="9">
        <v>864</v>
      </c>
      <c r="E738" s="3">
        <v>1256</v>
      </c>
      <c r="F738" s="3">
        <f>Data[[#This Row],[Unit Price]]*Data[[#This Row],[Ordered Qty]]</f>
        <v>1085184</v>
      </c>
      <c r="G738" s="5">
        <v>44588</v>
      </c>
      <c r="H738" s="4">
        <v>44588</v>
      </c>
      <c r="I738" s="10">
        <v>0</v>
      </c>
      <c r="J738" s="32" t="str">
        <f>IF(Data[[#This Row],[Chênh lệch ngày]]&lt;-2,"ADVANCE", IF(Data[[#This Row],[Chênh lệch ngày]]&lt;4, "ON TIME", IF(Data[[#This Row],[REASON OF LATE]]="SUPPLIER","LATE BY SUPPLIER", "LATE")))</f>
        <v>ON TIME</v>
      </c>
      <c r="K738" s="12"/>
      <c r="L738" s="16"/>
      <c r="M738" s="32" t="str">
        <f>TEXT(Data[[#This Row],[Ngày giao]],"yyyy")</f>
        <v>2022</v>
      </c>
      <c r="N738" s="32" t="str">
        <f>IF(MONTH(Data[[#This Row],[Ngày giao]])&lt;4,"Qtr1", IF(MONTH(Data[[#This Row],[Ngày giao]])&lt;7,"Qtr2",IF(MONTH(Data[[#This Row],[Ngày giao]])&lt;10,"Qtr3","Qtr4")))</f>
        <v>Qtr1</v>
      </c>
      <c r="O738" s="32" t="str">
        <f>TEXT(Data[[#This Row],[Ngày giao]],"MMM")</f>
        <v>Jan</v>
      </c>
    </row>
    <row r="739" spans="1:15" ht="14.5" x14ac:dyDescent="0.35">
      <c r="A739" s="7">
        <v>4516964369</v>
      </c>
      <c r="B739" s="7">
        <v>4455281</v>
      </c>
      <c r="C739" s="32" t="s">
        <v>50</v>
      </c>
      <c r="D739" s="9">
        <v>3240</v>
      </c>
      <c r="E739" s="3">
        <v>431</v>
      </c>
      <c r="F739" s="3">
        <f>Data[[#This Row],[Unit Price]]*Data[[#This Row],[Ordered Qty]]</f>
        <v>1396440</v>
      </c>
      <c r="G739" s="14">
        <v>44588</v>
      </c>
      <c r="H739" s="15">
        <v>44588</v>
      </c>
      <c r="I739" s="10">
        <v>1</v>
      </c>
      <c r="J739" s="32" t="str">
        <f>IF(Data[[#This Row],[Chênh lệch ngày]]&lt;-2,"ADVANCE", IF(Data[[#This Row],[Chênh lệch ngày]]&lt;4, "ON TIME", IF(Data[[#This Row],[REASON OF LATE]]="SUPPLIER","LATE BY SUPPLIER", "LATE")))</f>
        <v>ON TIME</v>
      </c>
      <c r="K739" s="12"/>
      <c r="L739" s="16"/>
      <c r="M739" s="32" t="str">
        <f>TEXT(Data[[#This Row],[Ngày giao]],"yyyy")</f>
        <v>2022</v>
      </c>
      <c r="N739" s="32" t="str">
        <f>IF(MONTH(Data[[#This Row],[Ngày giao]])&lt;4,"Qtr1", IF(MONTH(Data[[#This Row],[Ngày giao]])&lt;7,"Qtr2",IF(MONTH(Data[[#This Row],[Ngày giao]])&lt;10,"Qtr3","Qtr4")))</f>
        <v>Qtr1</v>
      </c>
      <c r="O739" s="32" t="str">
        <f>TEXT(Data[[#This Row],[Ngày giao]],"MMM")</f>
        <v>Jan</v>
      </c>
    </row>
    <row r="740" spans="1:15" ht="14.5" x14ac:dyDescent="0.35">
      <c r="A740" s="7">
        <v>4517254333</v>
      </c>
      <c r="B740" s="7">
        <v>4333116</v>
      </c>
      <c r="C740" s="32" t="s">
        <v>50</v>
      </c>
      <c r="D740" s="9">
        <v>2058</v>
      </c>
      <c r="E740" s="3">
        <v>1223</v>
      </c>
      <c r="F740" s="3">
        <f>Data[[#This Row],[Unit Price]]*Data[[#This Row],[Ordered Qty]]</f>
        <v>2516934</v>
      </c>
      <c r="G740" s="5">
        <v>44585</v>
      </c>
      <c r="H740" s="4">
        <v>44588</v>
      </c>
      <c r="I740" s="10">
        <v>-2</v>
      </c>
      <c r="J740" s="32" t="str">
        <f>IF(Data[[#This Row],[Chênh lệch ngày]]&lt;-2,"ADVANCE", IF(Data[[#This Row],[Chênh lệch ngày]]&lt;4, "ON TIME", IF(Data[[#This Row],[REASON OF LATE]]="SUPPLIER","LATE BY SUPPLIER", "LATE")))</f>
        <v>ON TIME</v>
      </c>
      <c r="K740" s="12"/>
      <c r="L740" s="16"/>
      <c r="M740" s="32" t="str">
        <f>TEXT(Data[[#This Row],[Ngày giao]],"yyyy")</f>
        <v>2022</v>
      </c>
      <c r="N740" s="32" t="str">
        <f>IF(MONTH(Data[[#This Row],[Ngày giao]])&lt;4,"Qtr1", IF(MONTH(Data[[#This Row],[Ngày giao]])&lt;7,"Qtr2",IF(MONTH(Data[[#This Row],[Ngày giao]])&lt;10,"Qtr3","Qtr4")))</f>
        <v>Qtr1</v>
      </c>
      <c r="O740" s="32" t="str">
        <f>TEXT(Data[[#This Row],[Ngày giao]],"MMM")</f>
        <v>Jan</v>
      </c>
    </row>
    <row r="741" spans="1:15" ht="14.5" x14ac:dyDescent="0.35">
      <c r="A741" s="7">
        <v>4516563290</v>
      </c>
      <c r="B741" s="7">
        <v>4013297</v>
      </c>
      <c r="C741" s="32" t="s">
        <v>50</v>
      </c>
      <c r="D741" s="9">
        <v>4875</v>
      </c>
      <c r="E741" s="3">
        <v>356</v>
      </c>
      <c r="F741" s="3">
        <f>Data[[#This Row],[Unit Price]]*Data[[#This Row],[Ordered Qty]]</f>
        <v>1735500</v>
      </c>
      <c r="G741" s="5">
        <v>44585</v>
      </c>
      <c r="H741" s="4">
        <v>44588</v>
      </c>
      <c r="I741" s="10">
        <v>-3</v>
      </c>
      <c r="J741" s="32" t="str">
        <f>IF(Data[[#This Row],[Chênh lệch ngày]]&lt;-2,"ADVANCE", IF(Data[[#This Row],[Chênh lệch ngày]]&lt;4, "ON TIME", IF(Data[[#This Row],[REASON OF LATE]]="SUPPLIER","LATE BY SUPPLIER", "LATE")))</f>
        <v>ADVANCE</v>
      </c>
      <c r="K741" s="12"/>
      <c r="L741" s="16"/>
      <c r="M741" s="32" t="str">
        <f>TEXT(Data[[#This Row],[Ngày giao]],"yyyy")</f>
        <v>2022</v>
      </c>
      <c r="N741" s="32" t="str">
        <f>IF(MONTH(Data[[#This Row],[Ngày giao]])&lt;4,"Qtr1", IF(MONTH(Data[[#This Row],[Ngày giao]])&lt;7,"Qtr2",IF(MONTH(Data[[#This Row],[Ngày giao]])&lt;10,"Qtr3","Qtr4")))</f>
        <v>Qtr1</v>
      </c>
      <c r="O741" s="32" t="str">
        <f>TEXT(Data[[#This Row],[Ngày giao]],"MMM")</f>
        <v>Jan</v>
      </c>
    </row>
    <row r="742" spans="1:15" ht="14.5" x14ac:dyDescent="0.35">
      <c r="A742" s="7">
        <v>4516824456</v>
      </c>
      <c r="B742" s="7">
        <v>2765851</v>
      </c>
      <c r="C742" s="32" t="s">
        <v>50</v>
      </c>
      <c r="D742" s="9">
        <v>1872</v>
      </c>
      <c r="E742" s="3">
        <v>640</v>
      </c>
      <c r="F742" s="3">
        <f>Data[[#This Row],[Unit Price]]*Data[[#This Row],[Ordered Qty]]</f>
        <v>1198080</v>
      </c>
      <c r="G742" s="5">
        <v>44588</v>
      </c>
      <c r="H742" s="4">
        <v>44588</v>
      </c>
      <c r="I742" s="10">
        <v>0</v>
      </c>
      <c r="J742" s="32" t="str">
        <f>IF(Data[[#This Row],[Chênh lệch ngày]]&lt;-2,"ADVANCE", IF(Data[[#This Row],[Chênh lệch ngày]]&lt;4, "ON TIME", IF(Data[[#This Row],[REASON OF LATE]]="SUPPLIER","LATE BY SUPPLIER", "LATE")))</f>
        <v>ON TIME</v>
      </c>
      <c r="K742" s="12"/>
      <c r="L742" s="16"/>
      <c r="M742" s="32" t="str">
        <f>TEXT(Data[[#This Row],[Ngày giao]],"yyyy")</f>
        <v>2022</v>
      </c>
      <c r="N742" s="32" t="str">
        <f>IF(MONTH(Data[[#This Row],[Ngày giao]])&lt;4,"Qtr1", IF(MONTH(Data[[#This Row],[Ngày giao]])&lt;7,"Qtr2",IF(MONTH(Data[[#This Row],[Ngày giao]])&lt;10,"Qtr3","Qtr4")))</f>
        <v>Qtr1</v>
      </c>
      <c r="O742" s="32" t="str">
        <f>TEXT(Data[[#This Row],[Ngày giao]],"MMM")</f>
        <v>Jan</v>
      </c>
    </row>
    <row r="743" spans="1:15" ht="14.5" x14ac:dyDescent="0.35">
      <c r="A743" s="7">
        <v>4516876185</v>
      </c>
      <c r="B743" s="7">
        <v>2663481</v>
      </c>
      <c r="C743" s="32" t="s">
        <v>50</v>
      </c>
      <c r="D743" s="9">
        <v>3000</v>
      </c>
      <c r="E743" s="3">
        <v>1416</v>
      </c>
      <c r="F743" s="3">
        <f>Data[[#This Row],[Unit Price]]*Data[[#This Row],[Ordered Qty]]</f>
        <v>4248000</v>
      </c>
      <c r="G743" s="5">
        <v>44585</v>
      </c>
      <c r="H743" s="4">
        <v>44588</v>
      </c>
      <c r="I743" s="10">
        <v>-3</v>
      </c>
      <c r="J743" s="32" t="str">
        <f>IF(Data[[#This Row],[Chênh lệch ngày]]&lt;-2,"ADVANCE", IF(Data[[#This Row],[Chênh lệch ngày]]&lt;4, "ON TIME", IF(Data[[#This Row],[REASON OF LATE]]="SUPPLIER","LATE BY SUPPLIER", "LATE")))</f>
        <v>ADVANCE</v>
      </c>
      <c r="K743" s="12"/>
      <c r="L743" s="16"/>
      <c r="M743" s="32" t="str">
        <f>TEXT(Data[[#This Row],[Ngày giao]],"yyyy")</f>
        <v>2022</v>
      </c>
      <c r="N743" s="32" t="str">
        <f>IF(MONTH(Data[[#This Row],[Ngày giao]])&lt;4,"Qtr1", IF(MONTH(Data[[#This Row],[Ngày giao]])&lt;7,"Qtr2",IF(MONTH(Data[[#This Row],[Ngày giao]])&lt;10,"Qtr3","Qtr4")))</f>
        <v>Qtr1</v>
      </c>
      <c r="O743" s="32" t="str">
        <f>TEXT(Data[[#This Row],[Ngày giao]],"MMM")</f>
        <v>Jan</v>
      </c>
    </row>
    <row r="744" spans="1:15" ht="14.5" x14ac:dyDescent="0.35">
      <c r="A744" s="7">
        <v>4516560926</v>
      </c>
      <c r="B744" s="7">
        <v>2487061</v>
      </c>
      <c r="C744" s="32" t="s">
        <v>50</v>
      </c>
      <c r="D744" s="9">
        <v>7230</v>
      </c>
      <c r="E744" s="3">
        <v>959</v>
      </c>
      <c r="F744" s="3">
        <f>Data[[#This Row],[Unit Price]]*Data[[#This Row],[Ordered Qty]]</f>
        <v>6933570</v>
      </c>
      <c r="G744" s="5">
        <v>44585</v>
      </c>
      <c r="H744" s="4">
        <v>44588</v>
      </c>
      <c r="I744" s="10">
        <v>-3</v>
      </c>
      <c r="J744" s="32" t="str">
        <f>IF(Data[[#This Row],[Chênh lệch ngày]]&lt;-2,"ADVANCE", IF(Data[[#This Row],[Chênh lệch ngày]]&lt;4, "ON TIME", IF(Data[[#This Row],[REASON OF LATE]]="SUPPLIER","LATE BY SUPPLIER", "LATE")))</f>
        <v>ADVANCE</v>
      </c>
      <c r="K744" s="12"/>
      <c r="L744" s="16"/>
      <c r="M744" s="32" t="str">
        <f>TEXT(Data[[#This Row],[Ngày giao]],"yyyy")</f>
        <v>2022</v>
      </c>
      <c r="N744" s="32" t="str">
        <f>IF(MONTH(Data[[#This Row],[Ngày giao]])&lt;4,"Qtr1", IF(MONTH(Data[[#This Row],[Ngày giao]])&lt;7,"Qtr2",IF(MONTH(Data[[#This Row],[Ngày giao]])&lt;10,"Qtr3","Qtr4")))</f>
        <v>Qtr1</v>
      </c>
      <c r="O744" s="32" t="str">
        <f>TEXT(Data[[#This Row],[Ngày giao]],"MMM")</f>
        <v>Jan</v>
      </c>
    </row>
    <row r="745" spans="1:15" ht="14.5" x14ac:dyDescent="0.35">
      <c r="A745" s="7">
        <v>4516558044</v>
      </c>
      <c r="B745" s="7">
        <v>4013293</v>
      </c>
      <c r="C745" s="32" t="s">
        <v>50</v>
      </c>
      <c r="D745" s="9">
        <v>60</v>
      </c>
      <c r="E745" s="3">
        <v>367</v>
      </c>
      <c r="F745" s="3">
        <f>Data[[#This Row],[Unit Price]]*Data[[#This Row],[Ordered Qty]]</f>
        <v>22020</v>
      </c>
      <c r="G745" s="5">
        <v>44588</v>
      </c>
      <c r="H745" s="4">
        <v>44588</v>
      </c>
      <c r="I745" s="10">
        <v>0</v>
      </c>
      <c r="J745" s="32" t="str">
        <f>IF(Data[[#This Row],[Chênh lệch ngày]]&lt;-2,"ADVANCE", IF(Data[[#This Row],[Chênh lệch ngày]]&lt;4, "ON TIME", IF(Data[[#This Row],[REASON OF LATE]]="SUPPLIER","LATE BY SUPPLIER", "LATE")))</f>
        <v>ON TIME</v>
      </c>
      <c r="K745" s="12"/>
      <c r="L745" s="16"/>
      <c r="M745" s="32" t="str">
        <f>TEXT(Data[[#This Row],[Ngày giao]],"yyyy")</f>
        <v>2022</v>
      </c>
      <c r="N745" s="32" t="str">
        <f>IF(MONTH(Data[[#This Row],[Ngày giao]])&lt;4,"Qtr1", IF(MONTH(Data[[#This Row],[Ngày giao]])&lt;7,"Qtr2",IF(MONTH(Data[[#This Row],[Ngày giao]])&lt;10,"Qtr3","Qtr4")))</f>
        <v>Qtr1</v>
      </c>
      <c r="O745" s="32" t="str">
        <f>TEXT(Data[[#This Row],[Ngày giao]],"MMM")</f>
        <v>Jan</v>
      </c>
    </row>
    <row r="746" spans="1:15" ht="14.5" x14ac:dyDescent="0.35">
      <c r="A746" s="7">
        <v>4516963935</v>
      </c>
      <c r="B746" s="7">
        <v>4454507</v>
      </c>
      <c r="C746" s="32" t="s">
        <v>50</v>
      </c>
      <c r="D746" s="9">
        <v>2430</v>
      </c>
      <c r="E746" s="3">
        <v>815</v>
      </c>
      <c r="F746" s="3">
        <f>Data[[#This Row],[Unit Price]]*Data[[#This Row],[Ordered Qty]]</f>
        <v>1980450</v>
      </c>
      <c r="G746" s="5">
        <v>44588</v>
      </c>
      <c r="H746" s="4">
        <v>44588</v>
      </c>
      <c r="I746" s="10">
        <v>1</v>
      </c>
      <c r="J746" s="32" t="str">
        <f>IF(Data[[#This Row],[Chênh lệch ngày]]&lt;-2,"ADVANCE", IF(Data[[#This Row],[Chênh lệch ngày]]&lt;4, "ON TIME", IF(Data[[#This Row],[REASON OF LATE]]="SUPPLIER","LATE BY SUPPLIER", "LATE")))</f>
        <v>ON TIME</v>
      </c>
      <c r="K746" s="12"/>
      <c r="L746" s="16"/>
      <c r="M746" s="32" t="str">
        <f>TEXT(Data[[#This Row],[Ngày giao]],"yyyy")</f>
        <v>2022</v>
      </c>
      <c r="N746" s="32" t="str">
        <f>IF(MONTH(Data[[#This Row],[Ngày giao]])&lt;4,"Qtr1", IF(MONTH(Data[[#This Row],[Ngày giao]])&lt;7,"Qtr2",IF(MONTH(Data[[#This Row],[Ngày giao]])&lt;10,"Qtr3","Qtr4")))</f>
        <v>Qtr1</v>
      </c>
      <c r="O746" s="32" t="str">
        <f>TEXT(Data[[#This Row],[Ngày giao]],"MMM")</f>
        <v>Jan</v>
      </c>
    </row>
    <row r="747" spans="1:15" ht="14.5" x14ac:dyDescent="0.35">
      <c r="A747" s="7">
        <v>4516717822</v>
      </c>
      <c r="B747" s="7">
        <v>2487053</v>
      </c>
      <c r="C747" s="32" t="s">
        <v>50</v>
      </c>
      <c r="D747" s="9">
        <v>8130</v>
      </c>
      <c r="E747" s="3">
        <v>967</v>
      </c>
      <c r="F747" s="3">
        <f>Data[[#This Row],[Unit Price]]*Data[[#This Row],[Ordered Qty]]</f>
        <v>7861710</v>
      </c>
      <c r="G747" s="5">
        <v>44585</v>
      </c>
      <c r="H747" s="4">
        <v>44588</v>
      </c>
      <c r="I747" s="10">
        <v>-3</v>
      </c>
      <c r="J747" s="32" t="str">
        <f>IF(Data[[#This Row],[Chênh lệch ngày]]&lt;-2,"ADVANCE", IF(Data[[#This Row],[Chênh lệch ngày]]&lt;4, "ON TIME", IF(Data[[#This Row],[REASON OF LATE]]="SUPPLIER","LATE BY SUPPLIER", "LATE")))</f>
        <v>ADVANCE</v>
      </c>
      <c r="K747" s="12"/>
      <c r="L747" s="16"/>
      <c r="M747" s="32" t="str">
        <f>TEXT(Data[[#This Row],[Ngày giao]],"yyyy")</f>
        <v>2022</v>
      </c>
      <c r="N747" s="32" t="str">
        <f>IF(MONTH(Data[[#This Row],[Ngày giao]])&lt;4,"Qtr1", IF(MONTH(Data[[#This Row],[Ngày giao]])&lt;7,"Qtr2",IF(MONTH(Data[[#This Row],[Ngày giao]])&lt;10,"Qtr3","Qtr4")))</f>
        <v>Qtr1</v>
      </c>
      <c r="O747" s="32" t="str">
        <f>TEXT(Data[[#This Row],[Ngày giao]],"MMM")</f>
        <v>Jan</v>
      </c>
    </row>
    <row r="748" spans="1:15" ht="14.5" x14ac:dyDescent="0.35">
      <c r="A748" s="7">
        <v>4516819750</v>
      </c>
      <c r="B748" s="7">
        <v>4455280</v>
      </c>
      <c r="C748" s="32" t="s">
        <v>50</v>
      </c>
      <c r="D748" s="9">
        <v>240</v>
      </c>
      <c r="E748" s="3">
        <v>605</v>
      </c>
      <c r="F748" s="3">
        <f>Data[[#This Row],[Unit Price]]*Data[[#This Row],[Ordered Qty]]</f>
        <v>145200</v>
      </c>
      <c r="G748" s="5">
        <v>44588</v>
      </c>
      <c r="H748" s="4">
        <v>44588</v>
      </c>
      <c r="I748" s="10">
        <v>0</v>
      </c>
      <c r="J748" s="32" t="str">
        <f>IF(Data[[#This Row],[Chênh lệch ngày]]&lt;-2,"ADVANCE", IF(Data[[#This Row],[Chênh lệch ngày]]&lt;4, "ON TIME", IF(Data[[#This Row],[REASON OF LATE]]="SUPPLIER","LATE BY SUPPLIER", "LATE")))</f>
        <v>ON TIME</v>
      </c>
      <c r="K748" s="12"/>
      <c r="L748" s="16"/>
      <c r="M748" s="32" t="str">
        <f>TEXT(Data[[#This Row],[Ngày giao]],"yyyy")</f>
        <v>2022</v>
      </c>
      <c r="N748" s="32" t="str">
        <f>IF(MONTH(Data[[#This Row],[Ngày giao]])&lt;4,"Qtr1", IF(MONTH(Data[[#This Row],[Ngày giao]])&lt;7,"Qtr2",IF(MONTH(Data[[#This Row],[Ngày giao]])&lt;10,"Qtr3","Qtr4")))</f>
        <v>Qtr1</v>
      </c>
      <c r="O748" s="32" t="str">
        <f>TEXT(Data[[#This Row],[Ngày giao]],"MMM")</f>
        <v>Jan</v>
      </c>
    </row>
    <row r="749" spans="1:15" ht="14.5" x14ac:dyDescent="0.35">
      <c r="A749" s="7">
        <v>4516876190</v>
      </c>
      <c r="B749" s="7">
        <v>4013297</v>
      </c>
      <c r="C749" s="32" t="s">
        <v>50</v>
      </c>
      <c r="D749" s="9">
        <v>1740</v>
      </c>
      <c r="E749" s="3">
        <v>470</v>
      </c>
      <c r="F749" s="3">
        <f>Data[[#This Row],[Unit Price]]*Data[[#This Row],[Ordered Qty]]</f>
        <v>817800</v>
      </c>
      <c r="G749" s="5">
        <v>44588</v>
      </c>
      <c r="H749" s="4">
        <v>44588</v>
      </c>
      <c r="I749" s="10">
        <v>0</v>
      </c>
      <c r="J749" s="32" t="str">
        <f>IF(Data[[#This Row],[Chênh lệch ngày]]&lt;-2,"ADVANCE", IF(Data[[#This Row],[Chênh lệch ngày]]&lt;4, "ON TIME", IF(Data[[#This Row],[REASON OF LATE]]="SUPPLIER","LATE BY SUPPLIER", "LATE")))</f>
        <v>ON TIME</v>
      </c>
      <c r="K749" s="12"/>
      <c r="L749" s="16"/>
      <c r="M749" s="32" t="str">
        <f>TEXT(Data[[#This Row],[Ngày giao]],"yyyy")</f>
        <v>2022</v>
      </c>
      <c r="N749" s="32" t="str">
        <f>IF(MONTH(Data[[#This Row],[Ngày giao]])&lt;4,"Qtr1", IF(MONTH(Data[[#This Row],[Ngày giao]])&lt;7,"Qtr2",IF(MONTH(Data[[#This Row],[Ngày giao]])&lt;10,"Qtr3","Qtr4")))</f>
        <v>Qtr1</v>
      </c>
      <c r="O749" s="32" t="str">
        <f>TEXT(Data[[#This Row],[Ngày giao]],"MMM")</f>
        <v>Jan</v>
      </c>
    </row>
    <row r="750" spans="1:15" ht="14.5" x14ac:dyDescent="0.35">
      <c r="A750" s="7">
        <v>4516561171</v>
      </c>
      <c r="B750" s="7">
        <v>2778106</v>
      </c>
      <c r="C750" s="32" t="s">
        <v>50</v>
      </c>
      <c r="D750" s="9">
        <v>1188</v>
      </c>
      <c r="E750" s="3">
        <v>1407</v>
      </c>
      <c r="F750" s="3">
        <f>Data[[#This Row],[Unit Price]]*Data[[#This Row],[Ordered Qty]]</f>
        <v>1671516</v>
      </c>
      <c r="G750" s="5">
        <v>44588</v>
      </c>
      <c r="H750" s="4">
        <v>44588</v>
      </c>
      <c r="I750" s="10">
        <v>0</v>
      </c>
      <c r="J750" s="32" t="str">
        <f>IF(Data[[#This Row],[Chênh lệch ngày]]&lt;-2,"ADVANCE", IF(Data[[#This Row],[Chênh lệch ngày]]&lt;4, "ON TIME", IF(Data[[#This Row],[REASON OF LATE]]="SUPPLIER","LATE BY SUPPLIER", "LATE")))</f>
        <v>ON TIME</v>
      </c>
      <c r="K750" s="12"/>
      <c r="L750" s="16"/>
      <c r="M750" s="32" t="str">
        <f>TEXT(Data[[#This Row],[Ngày giao]],"yyyy")</f>
        <v>2022</v>
      </c>
      <c r="N750" s="32" t="str">
        <f>IF(MONTH(Data[[#This Row],[Ngày giao]])&lt;4,"Qtr1", IF(MONTH(Data[[#This Row],[Ngày giao]])&lt;7,"Qtr2",IF(MONTH(Data[[#This Row],[Ngày giao]])&lt;10,"Qtr3","Qtr4")))</f>
        <v>Qtr1</v>
      </c>
      <c r="O750" s="32" t="str">
        <f>TEXT(Data[[#This Row],[Ngày giao]],"MMM")</f>
        <v>Jan</v>
      </c>
    </row>
    <row r="751" spans="1:15" ht="14.5" x14ac:dyDescent="0.35">
      <c r="A751" s="7">
        <v>4516335967</v>
      </c>
      <c r="B751" s="7">
        <v>2779823</v>
      </c>
      <c r="C751" s="32" t="s">
        <v>50</v>
      </c>
      <c r="D751" s="9">
        <v>2100</v>
      </c>
      <c r="E751" s="3">
        <v>940</v>
      </c>
      <c r="F751" s="3">
        <f>Data[[#This Row],[Unit Price]]*Data[[#This Row],[Ordered Qty]]</f>
        <v>1974000</v>
      </c>
      <c r="G751" s="5">
        <v>44585</v>
      </c>
      <c r="H751" s="4">
        <v>44588</v>
      </c>
      <c r="I751" s="10">
        <v>-3</v>
      </c>
      <c r="J751" s="32" t="str">
        <f>IF(Data[[#This Row],[Chênh lệch ngày]]&lt;-2,"ADVANCE", IF(Data[[#This Row],[Chênh lệch ngày]]&lt;4, "ON TIME", IF(Data[[#This Row],[REASON OF LATE]]="SUPPLIER","LATE BY SUPPLIER", "LATE")))</f>
        <v>ADVANCE</v>
      </c>
      <c r="K751" s="12"/>
      <c r="L751" s="16"/>
      <c r="M751" s="32" t="str">
        <f>TEXT(Data[[#This Row],[Ngày giao]],"yyyy")</f>
        <v>2022</v>
      </c>
      <c r="N751" s="32" t="str">
        <f>IF(MONTH(Data[[#This Row],[Ngày giao]])&lt;4,"Qtr1", IF(MONTH(Data[[#This Row],[Ngày giao]])&lt;7,"Qtr2",IF(MONTH(Data[[#This Row],[Ngày giao]])&lt;10,"Qtr3","Qtr4")))</f>
        <v>Qtr1</v>
      </c>
      <c r="O751" s="32" t="str">
        <f>TEXT(Data[[#This Row],[Ngày giao]],"MMM")</f>
        <v>Jan</v>
      </c>
    </row>
    <row r="752" spans="1:15" ht="14.5" x14ac:dyDescent="0.35">
      <c r="A752" s="7">
        <v>4516876196</v>
      </c>
      <c r="B752" s="7">
        <v>2778106</v>
      </c>
      <c r="C752" s="32" t="s">
        <v>50</v>
      </c>
      <c r="D752" s="9">
        <v>2592</v>
      </c>
      <c r="E752" s="3">
        <v>1249</v>
      </c>
      <c r="F752" s="3">
        <f>Data[[#This Row],[Unit Price]]*Data[[#This Row],[Ordered Qty]]</f>
        <v>3237408</v>
      </c>
      <c r="G752" s="5">
        <v>44588</v>
      </c>
      <c r="H752" s="4">
        <v>44588</v>
      </c>
      <c r="I752" s="10">
        <v>0</v>
      </c>
      <c r="J752" s="32" t="str">
        <f>IF(Data[[#This Row],[Chênh lệch ngày]]&lt;-2,"ADVANCE", IF(Data[[#This Row],[Chênh lệch ngày]]&lt;4, "ON TIME", IF(Data[[#This Row],[REASON OF LATE]]="SUPPLIER","LATE BY SUPPLIER", "LATE")))</f>
        <v>ON TIME</v>
      </c>
      <c r="K752" s="12"/>
      <c r="L752" s="16"/>
      <c r="M752" s="32" t="str">
        <f>TEXT(Data[[#This Row],[Ngày giao]],"yyyy")</f>
        <v>2022</v>
      </c>
      <c r="N752" s="32" t="str">
        <f>IF(MONTH(Data[[#This Row],[Ngày giao]])&lt;4,"Qtr1", IF(MONTH(Data[[#This Row],[Ngày giao]])&lt;7,"Qtr2",IF(MONTH(Data[[#This Row],[Ngày giao]])&lt;10,"Qtr3","Qtr4")))</f>
        <v>Qtr1</v>
      </c>
      <c r="O752" s="32" t="str">
        <f>TEXT(Data[[#This Row],[Ngày giao]],"MMM")</f>
        <v>Jan</v>
      </c>
    </row>
    <row r="753" spans="1:15" ht="14.5" x14ac:dyDescent="0.35">
      <c r="A753" s="7">
        <v>4516876184</v>
      </c>
      <c r="B753" s="7">
        <v>4013297</v>
      </c>
      <c r="C753" s="32" t="s">
        <v>50</v>
      </c>
      <c r="D753" s="9">
        <v>4890</v>
      </c>
      <c r="E753" s="3">
        <v>1184</v>
      </c>
      <c r="F753" s="3">
        <f>Data[[#This Row],[Unit Price]]*Data[[#This Row],[Ordered Qty]]</f>
        <v>5789760</v>
      </c>
      <c r="G753" s="5">
        <v>44588</v>
      </c>
      <c r="H753" s="4">
        <v>44588</v>
      </c>
      <c r="I753" s="10">
        <v>0</v>
      </c>
      <c r="J753" s="32" t="str">
        <f>IF(Data[[#This Row],[Chênh lệch ngày]]&lt;-2,"ADVANCE", IF(Data[[#This Row],[Chênh lệch ngày]]&lt;4, "ON TIME", IF(Data[[#This Row],[REASON OF LATE]]="SUPPLIER","LATE BY SUPPLIER", "LATE")))</f>
        <v>ON TIME</v>
      </c>
      <c r="K753" s="12"/>
      <c r="L753" s="16"/>
      <c r="M753" s="32" t="str">
        <f>TEXT(Data[[#This Row],[Ngày giao]],"yyyy")</f>
        <v>2022</v>
      </c>
      <c r="N753" s="32" t="str">
        <f>IF(MONTH(Data[[#This Row],[Ngày giao]])&lt;4,"Qtr1", IF(MONTH(Data[[#This Row],[Ngày giao]])&lt;7,"Qtr2",IF(MONTH(Data[[#This Row],[Ngày giao]])&lt;10,"Qtr3","Qtr4")))</f>
        <v>Qtr1</v>
      </c>
      <c r="O753" s="32" t="str">
        <f>TEXT(Data[[#This Row],[Ngày giao]],"MMM")</f>
        <v>Jan</v>
      </c>
    </row>
    <row r="754" spans="1:15" ht="14.5" x14ac:dyDescent="0.35">
      <c r="A754" s="7">
        <v>4517456863</v>
      </c>
      <c r="B754" s="7">
        <v>4455281</v>
      </c>
      <c r="C754" s="32" t="s">
        <v>50</v>
      </c>
      <c r="D754" s="9">
        <v>1530</v>
      </c>
      <c r="E754" s="3">
        <v>1262</v>
      </c>
      <c r="F754" s="3">
        <f>Data[[#This Row],[Unit Price]]*Data[[#This Row],[Ordered Qty]]</f>
        <v>1930860</v>
      </c>
      <c r="G754" s="14">
        <v>44588</v>
      </c>
      <c r="H754" s="15">
        <v>44588</v>
      </c>
      <c r="I754" s="10">
        <v>0</v>
      </c>
      <c r="J754" s="32" t="str">
        <f>IF(Data[[#This Row],[Chênh lệch ngày]]&lt;-2,"ADVANCE", IF(Data[[#This Row],[Chênh lệch ngày]]&lt;4, "ON TIME", IF(Data[[#This Row],[REASON OF LATE]]="SUPPLIER","LATE BY SUPPLIER", "LATE")))</f>
        <v>ON TIME</v>
      </c>
      <c r="K754" s="12"/>
      <c r="L754" s="16"/>
      <c r="M754" s="32" t="str">
        <f>TEXT(Data[[#This Row],[Ngày giao]],"yyyy")</f>
        <v>2022</v>
      </c>
      <c r="N754" s="32" t="str">
        <f>IF(MONTH(Data[[#This Row],[Ngày giao]])&lt;4,"Qtr1", IF(MONTH(Data[[#This Row],[Ngày giao]])&lt;7,"Qtr2",IF(MONTH(Data[[#This Row],[Ngày giao]])&lt;10,"Qtr3","Qtr4")))</f>
        <v>Qtr1</v>
      </c>
      <c r="O754" s="32" t="str">
        <f>TEXT(Data[[#This Row],[Ngày giao]],"MMM")</f>
        <v>Jan</v>
      </c>
    </row>
    <row r="755" spans="1:15" ht="14.5" x14ac:dyDescent="0.35">
      <c r="A755" s="7">
        <v>4517476679</v>
      </c>
      <c r="B755" s="7">
        <v>2765851</v>
      </c>
      <c r="C755" s="32" t="s">
        <v>50</v>
      </c>
      <c r="D755" s="9">
        <v>2304</v>
      </c>
      <c r="E755" s="3">
        <v>885</v>
      </c>
      <c r="F755" s="3">
        <f>Data[[#This Row],[Unit Price]]*Data[[#This Row],[Ordered Qty]]</f>
        <v>2039040</v>
      </c>
      <c r="G755" s="5">
        <v>44588</v>
      </c>
      <c r="H755" s="4">
        <v>44588</v>
      </c>
      <c r="I755" s="10">
        <v>0</v>
      </c>
      <c r="J755" s="32" t="str">
        <f>IF(Data[[#This Row],[Chênh lệch ngày]]&lt;-2,"ADVANCE", IF(Data[[#This Row],[Chênh lệch ngày]]&lt;4, "ON TIME", IF(Data[[#This Row],[REASON OF LATE]]="SUPPLIER","LATE BY SUPPLIER", "LATE")))</f>
        <v>ON TIME</v>
      </c>
      <c r="K755" s="12"/>
      <c r="L755" s="16"/>
      <c r="M755" s="32" t="str">
        <f>TEXT(Data[[#This Row],[Ngày giao]],"yyyy")</f>
        <v>2022</v>
      </c>
      <c r="N755" s="32" t="str">
        <f>IF(MONTH(Data[[#This Row],[Ngày giao]])&lt;4,"Qtr1", IF(MONTH(Data[[#This Row],[Ngày giao]])&lt;7,"Qtr2",IF(MONTH(Data[[#This Row],[Ngày giao]])&lt;10,"Qtr3","Qtr4")))</f>
        <v>Qtr1</v>
      </c>
      <c r="O755" s="32" t="str">
        <f>TEXT(Data[[#This Row],[Ngày giao]],"MMM")</f>
        <v>Jan</v>
      </c>
    </row>
    <row r="756" spans="1:15" ht="14.5" x14ac:dyDescent="0.35">
      <c r="A756" s="7">
        <v>4517368486</v>
      </c>
      <c r="B756" s="7">
        <v>4013297</v>
      </c>
      <c r="C756" s="32" t="s">
        <v>50</v>
      </c>
      <c r="D756" s="9">
        <v>630</v>
      </c>
      <c r="E756" s="3">
        <v>656</v>
      </c>
      <c r="F756" s="3">
        <f>Data[[#This Row],[Unit Price]]*Data[[#This Row],[Ordered Qty]]</f>
        <v>413280</v>
      </c>
      <c r="G756" s="5">
        <v>44588</v>
      </c>
      <c r="H756" s="4">
        <v>44588</v>
      </c>
      <c r="I756" s="10">
        <v>0</v>
      </c>
      <c r="J756" s="32" t="str">
        <f>IF(Data[[#This Row],[Chênh lệch ngày]]&lt;-2,"ADVANCE", IF(Data[[#This Row],[Chênh lệch ngày]]&lt;4, "ON TIME", IF(Data[[#This Row],[REASON OF LATE]]="SUPPLIER","LATE BY SUPPLIER", "LATE")))</f>
        <v>ON TIME</v>
      </c>
      <c r="K756" s="12"/>
      <c r="L756" s="16"/>
      <c r="M756" s="32" t="str">
        <f>TEXT(Data[[#This Row],[Ngày giao]],"yyyy")</f>
        <v>2022</v>
      </c>
      <c r="N756" s="32" t="str">
        <f>IF(MONTH(Data[[#This Row],[Ngày giao]])&lt;4,"Qtr1", IF(MONTH(Data[[#This Row],[Ngày giao]])&lt;7,"Qtr2",IF(MONTH(Data[[#This Row],[Ngày giao]])&lt;10,"Qtr3","Qtr4")))</f>
        <v>Qtr1</v>
      </c>
      <c r="O756" s="32" t="str">
        <f>TEXT(Data[[#This Row],[Ngày giao]],"MMM")</f>
        <v>Jan</v>
      </c>
    </row>
    <row r="757" spans="1:15" ht="14.5" x14ac:dyDescent="0.35">
      <c r="A757" s="7">
        <v>4516873038</v>
      </c>
      <c r="B757" s="7">
        <v>4455906</v>
      </c>
      <c r="C757" s="32" t="s">
        <v>50</v>
      </c>
      <c r="D757" s="9">
        <v>216</v>
      </c>
      <c r="E757" s="3">
        <v>1269</v>
      </c>
      <c r="F757" s="3">
        <f>Data[[#This Row],[Unit Price]]*Data[[#This Row],[Ordered Qty]]</f>
        <v>274104</v>
      </c>
      <c r="G757" s="5">
        <v>44588</v>
      </c>
      <c r="H757" s="4">
        <v>44588</v>
      </c>
      <c r="I757" s="10">
        <v>1</v>
      </c>
      <c r="J757" s="32" t="str">
        <f>IF(Data[[#This Row],[Chênh lệch ngày]]&lt;-2,"ADVANCE", IF(Data[[#This Row],[Chênh lệch ngày]]&lt;4, "ON TIME", IF(Data[[#This Row],[REASON OF LATE]]="SUPPLIER","LATE BY SUPPLIER", "LATE")))</f>
        <v>ON TIME</v>
      </c>
      <c r="K757" s="12"/>
      <c r="L757" s="16"/>
      <c r="M757" s="32" t="str">
        <f>TEXT(Data[[#This Row],[Ngày giao]],"yyyy")</f>
        <v>2022</v>
      </c>
      <c r="N757" s="32" t="str">
        <f>IF(MONTH(Data[[#This Row],[Ngày giao]])&lt;4,"Qtr1", IF(MONTH(Data[[#This Row],[Ngày giao]])&lt;7,"Qtr2",IF(MONTH(Data[[#This Row],[Ngày giao]])&lt;10,"Qtr3","Qtr4")))</f>
        <v>Qtr1</v>
      </c>
      <c r="O757" s="32" t="str">
        <f>TEXT(Data[[#This Row],[Ngày giao]],"MMM")</f>
        <v>Jan</v>
      </c>
    </row>
    <row r="758" spans="1:15" ht="13" x14ac:dyDescent="0.3">
      <c r="A758" s="1">
        <v>4516547200</v>
      </c>
      <c r="B758" s="1">
        <v>2903189</v>
      </c>
      <c r="C758" s="32" t="s">
        <v>50</v>
      </c>
      <c r="D758" s="3">
        <v>1440</v>
      </c>
      <c r="E758" s="3">
        <v>330</v>
      </c>
      <c r="F758" s="3">
        <f>Data[[#This Row],[Unit Price]]*Data[[#This Row],[Ordered Qty]]</f>
        <v>475200</v>
      </c>
      <c r="G758" s="5">
        <v>44588</v>
      </c>
      <c r="H758" s="4">
        <v>44589</v>
      </c>
      <c r="I758" s="6">
        <f t="shared" ref="I758:I763" si="13">G758-H758</f>
        <v>-1</v>
      </c>
      <c r="J758" s="32" t="str">
        <f>IF(Data[[#This Row],[Chênh lệch ngày]]&lt;-2,"ADVANCE", IF(Data[[#This Row],[Chênh lệch ngày]]&lt;4, "ON TIME", IF(Data[[#This Row],[REASON OF LATE]]="SUPPLIER","LATE BY SUPPLIER", "LATE")))</f>
        <v>ON TIME</v>
      </c>
      <c r="K758" s="2"/>
      <c r="L758" s="32"/>
      <c r="M758" s="32" t="str">
        <f>TEXT(Data[[#This Row],[Ngày giao]],"yyyy")</f>
        <v>2022</v>
      </c>
      <c r="N758" s="32" t="str">
        <f>IF(MONTH(Data[[#This Row],[Ngày giao]])&lt;4,"Qtr1", IF(MONTH(Data[[#This Row],[Ngày giao]])&lt;7,"Qtr2",IF(MONTH(Data[[#This Row],[Ngày giao]])&lt;10,"Qtr3","Qtr4")))</f>
        <v>Qtr1</v>
      </c>
      <c r="O758" s="32" t="str">
        <f>TEXT(Data[[#This Row],[Ngày giao]],"MMM")</f>
        <v>Jan</v>
      </c>
    </row>
    <row r="759" spans="1:15" ht="13" x14ac:dyDescent="0.3">
      <c r="A759" s="1">
        <v>4516571644</v>
      </c>
      <c r="B759" s="1">
        <v>2556834</v>
      </c>
      <c r="C759" s="2" t="s">
        <v>69</v>
      </c>
      <c r="D759" s="3">
        <v>30</v>
      </c>
      <c r="E759" s="3">
        <v>400</v>
      </c>
      <c r="F759" s="3">
        <f>Data[[#This Row],[Unit Price]]*Data[[#This Row],[Ordered Qty]]</f>
        <v>12000</v>
      </c>
      <c r="G759" s="5">
        <v>44578</v>
      </c>
      <c r="H759" s="4">
        <v>44589</v>
      </c>
      <c r="I759" s="6">
        <f t="shared" si="13"/>
        <v>-11</v>
      </c>
      <c r="J759" s="32" t="str">
        <f>IF(Data[[#This Row],[Chênh lệch ngày]]&lt;-2,"ADVANCE", IF(Data[[#This Row],[Chênh lệch ngày]]&lt;4, "ON TIME", IF(Data[[#This Row],[REASON OF LATE]]="SUPPLIER","LATE BY SUPPLIER", "LATE")))</f>
        <v>ADVANCE</v>
      </c>
      <c r="K759" s="2"/>
      <c r="L759" s="32"/>
      <c r="M759" s="32" t="str">
        <f>TEXT(Data[[#This Row],[Ngày giao]],"yyyy")</f>
        <v>2022</v>
      </c>
      <c r="N759" s="32" t="str">
        <f>IF(MONTH(Data[[#This Row],[Ngày giao]])&lt;4,"Qtr1", IF(MONTH(Data[[#This Row],[Ngày giao]])&lt;7,"Qtr2",IF(MONTH(Data[[#This Row],[Ngày giao]])&lt;10,"Qtr3","Qtr4")))</f>
        <v>Qtr1</v>
      </c>
      <c r="O759" s="32" t="str">
        <f>TEXT(Data[[#This Row],[Ngày giao]],"MMM")</f>
        <v>Jan</v>
      </c>
    </row>
    <row r="760" spans="1:15" ht="13" x14ac:dyDescent="0.3">
      <c r="A760" s="1">
        <v>4516551522</v>
      </c>
      <c r="B760" s="1">
        <v>4327058</v>
      </c>
      <c r="C760" s="32" t="s">
        <v>50</v>
      </c>
      <c r="D760" s="3">
        <v>400</v>
      </c>
      <c r="E760" s="3">
        <v>1236</v>
      </c>
      <c r="F760" s="3">
        <f>Data[[#This Row],[Unit Price]]*Data[[#This Row],[Ordered Qty]]</f>
        <v>494400</v>
      </c>
      <c r="G760" s="5">
        <v>44588</v>
      </c>
      <c r="H760" s="4">
        <v>44589</v>
      </c>
      <c r="I760" s="6">
        <f t="shared" si="13"/>
        <v>-1</v>
      </c>
      <c r="J760" s="32" t="str">
        <f>IF(Data[[#This Row],[Chênh lệch ngày]]&lt;-2,"ADVANCE", IF(Data[[#This Row],[Chênh lệch ngày]]&lt;4, "ON TIME", IF(Data[[#This Row],[REASON OF LATE]]="SUPPLIER","LATE BY SUPPLIER", "LATE")))</f>
        <v>ON TIME</v>
      </c>
      <c r="K760" s="2"/>
      <c r="L760" s="32"/>
      <c r="M760" s="32" t="str">
        <f>TEXT(Data[[#This Row],[Ngày giao]],"yyyy")</f>
        <v>2022</v>
      </c>
      <c r="N760" s="32" t="str">
        <f>IF(MONTH(Data[[#This Row],[Ngày giao]])&lt;4,"Qtr1", IF(MONTH(Data[[#This Row],[Ngày giao]])&lt;7,"Qtr2",IF(MONTH(Data[[#This Row],[Ngày giao]])&lt;10,"Qtr3","Qtr4")))</f>
        <v>Qtr1</v>
      </c>
      <c r="O760" s="32" t="str">
        <f>TEXT(Data[[#This Row],[Ngày giao]],"MMM")</f>
        <v>Jan</v>
      </c>
    </row>
    <row r="761" spans="1:15" ht="13" x14ac:dyDescent="0.3">
      <c r="A761" s="1">
        <v>4516620463</v>
      </c>
      <c r="B761" s="1">
        <v>4327058</v>
      </c>
      <c r="C761" s="32" t="s">
        <v>50</v>
      </c>
      <c r="D761" s="3">
        <v>555</v>
      </c>
      <c r="E761" s="3">
        <v>1047</v>
      </c>
      <c r="F761" s="3">
        <f>Data[[#This Row],[Unit Price]]*Data[[#This Row],[Ordered Qty]]</f>
        <v>581085</v>
      </c>
      <c r="G761" s="5">
        <v>44588</v>
      </c>
      <c r="H761" s="4">
        <v>44589</v>
      </c>
      <c r="I761" s="6">
        <f t="shared" si="13"/>
        <v>-1</v>
      </c>
      <c r="J761" s="32" t="str">
        <f>IF(Data[[#This Row],[Chênh lệch ngày]]&lt;-2,"ADVANCE", IF(Data[[#This Row],[Chênh lệch ngày]]&lt;4, "ON TIME", IF(Data[[#This Row],[REASON OF LATE]]="SUPPLIER","LATE BY SUPPLIER", "LATE")))</f>
        <v>ON TIME</v>
      </c>
      <c r="K761" s="2"/>
      <c r="L761" s="32"/>
      <c r="M761" s="32" t="str">
        <f>TEXT(Data[[#This Row],[Ngày giao]],"yyyy")</f>
        <v>2022</v>
      </c>
      <c r="N761" s="32" t="str">
        <f>IF(MONTH(Data[[#This Row],[Ngày giao]])&lt;4,"Qtr1", IF(MONTH(Data[[#This Row],[Ngày giao]])&lt;7,"Qtr2",IF(MONTH(Data[[#This Row],[Ngày giao]])&lt;10,"Qtr3","Qtr4")))</f>
        <v>Qtr1</v>
      </c>
      <c r="O761" s="32" t="str">
        <f>TEXT(Data[[#This Row],[Ngày giao]],"MMM")</f>
        <v>Jan</v>
      </c>
    </row>
    <row r="762" spans="1:15" ht="13" x14ac:dyDescent="0.3">
      <c r="A762" s="1">
        <v>4516519157</v>
      </c>
      <c r="B762" s="1">
        <v>2165271</v>
      </c>
      <c r="C762" s="32" t="s">
        <v>50</v>
      </c>
      <c r="D762" s="3">
        <v>950</v>
      </c>
      <c r="E762" s="3">
        <v>970</v>
      </c>
      <c r="F762" s="3">
        <f>Data[[#This Row],[Unit Price]]*Data[[#This Row],[Ordered Qty]]</f>
        <v>921500</v>
      </c>
      <c r="G762" s="5">
        <v>44588</v>
      </c>
      <c r="H762" s="4">
        <v>44589</v>
      </c>
      <c r="I762" s="6">
        <f t="shared" si="13"/>
        <v>-1</v>
      </c>
      <c r="J762" s="32" t="str">
        <f>IF(Data[[#This Row],[Chênh lệch ngày]]&lt;-2,"ADVANCE", IF(Data[[#This Row],[Chênh lệch ngày]]&lt;4, "ON TIME", IF(Data[[#This Row],[REASON OF LATE]]="SUPPLIER","LATE BY SUPPLIER", "LATE")))</f>
        <v>ON TIME</v>
      </c>
      <c r="K762" s="2"/>
      <c r="L762" s="32"/>
      <c r="M762" s="32" t="str">
        <f>TEXT(Data[[#This Row],[Ngày giao]],"yyyy")</f>
        <v>2022</v>
      </c>
      <c r="N762" s="32" t="str">
        <f>IF(MONTH(Data[[#This Row],[Ngày giao]])&lt;4,"Qtr1", IF(MONTH(Data[[#This Row],[Ngày giao]])&lt;7,"Qtr2",IF(MONTH(Data[[#This Row],[Ngày giao]])&lt;10,"Qtr3","Qtr4")))</f>
        <v>Qtr1</v>
      </c>
      <c r="O762" s="32" t="str">
        <f>TEXT(Data[[#This Row],[Ngày giao]],"MMM")</f>
        <v>Jan</v>
      </c>
    </row>
    <row r="763" spans="1:15" ht="13" x14ac:dyDescent="0.3">
      <c r="A763" s="1">
        <v>4516415532</v>
      </c>
      <c r="B763" s="1">
        <v>4492204</v>
      </c>
      <c r="C763" s="32" t="s">
        <v>50</v>
      </c>
      <c r="D763" s="3">
        <v>1200</v>
      </c>
      <c r="E763" s="3">
        <v>589</v>
      </c>
      <c r="F763" s="3">
        <f>Data[[#This Row],[Unit Price]]*Data[[#This Row],[Ordered Qty]]</f>
        <v>706800</v>
      </c>
      <c r="G763" s="5">
        <v>44641</v>
      </c>
      <c r="H763" s="4">
        <v>44589</v>
      </c>
      <c r="I763" s="6">
        <f t="shared" si="13"/>
        <v>52</v>
      </c>
      <c r="J763" s="32" t="str">
        <f>IF(Data[[#This Row],[Chênh lệch ngày]]&lt;-2,"ADVANCE", IF(Data[[#This Row],[Chênh lệch ngày]]&lt;4, "ON TIME", IF(Data[[#This Row],[REASON OF LATE]]="SUPPLIER","LATE BY SUPPLIER", "LATE")))</f>
        <v>LATE</v>
      </c>
      <c r="K763" s="32" t="s">
        <v>6</v>
      </c>
      <c r="L763" s="32"/>
      <c r="M763" s="32" t="str">
        <f>TEXT(Data[[#This Row],[Ngày giao]],"yyyy")</f>
        <v>2022</v>
      </c>
      <c r="N763" s="32" t="str">
        <f>IF(MONTH(Data[[#This Row],[Ngày giao]])&lt;4,"Qtr1", IF(MONTH(Data[[#This Row],[Ngày giao]])&lt;7,"Qtr2",IF(MONTH(Data[[#This Row],[Ngày giao]])&lt;10,"Qtr3","Qtr4")))</f>
        <v>Qtr1</v>
      </c>
      <c r="O763" s="32" t="str">
        <f>TEXT(Data[[#This Row],[Ngày giao]],"MMM")</f>
        <v>Mar</v>
      </c>
    </row>
    <row r="764" spans="1:15" ht="14.5" x14ac:dyDescent="0.35">
      <c r="A764" s="7">
        <v>4516346555</v>
      </c>
      <c r="B764" s="7">
        <v>2779823</v>
      </c>
      <c r="C764" s="32" t="s">
        <v>50</v>
      </c>
      <c r="D764" s="9">
        <v>11400</v>
      </c>
      <c r="E764" s="3">
        <v>1306</v>
      </c>
      <c r="F764" s="3">
        <f>Data[[#This Row],[Unit Price]]*Data[[#This Row],[Ordered Qty]]</f>
        <v>14888400</v>
      </c>
      <c r="G764" s="5">
        <v>44585</v>
      </c>
      <c r="H764" s="4">
        <v>44589</v>
      </c>
      <c r="I764" s="10">
        <v>-4</v>
      </c>
      <c r="J764" s="32" t="str">
        <f>IF(Data[[#This Row],[Chênh lệch ngày]]&lt;-2,"ADVANCE", IF(Data[[#This Row],[Chênh lệch ngày]]&lt;4, "ON TIME", IF(Data[[#This Row],[REASON OF LATE]]="SUPPLIER","LATE BY SUPPLIER", "LATE")))</f>
        <v>ADVANCE</v>
      </c>
      <c r="K764" s="12"/>
      <c r="L764" s="16"/>
      <c r="M764" s="32" t="str">
        <f>TEXT(Data[[#This Row],[Ngày giao]],"yyyy")</f>
        <v>2022</v>
      </c>
      <c r="N764" s="32" t="str">
        <f>IF(MONTH(Data[[#This Row],[Ngày giao]])&lt;4,"Qtr1", IF(MONTH(Data[[#This Row],[Ngày giao]])&lt;7,"Qtr2",IF(MONTH(Data[[#This Row],[Ngày giao]])&lt;10,"Qtr3","Qtr4")))</f>
        <v>Qtr1</v>
      </c>
      <c r="O764" s="32" t="str">
        <f>TEXT(Data[[#This Row],[Ngày giao]],"MMM")</f>
        <v>Jan</v>
      </c>
    </row>
    <row r="765" spans="1:15" ht="14.5" x14ac:dyDescent="0.35">
      <c r="A765" s="7">
        <v>4516375296</v>
      </c>
      <c r="B765" s="7">
        <v>4455281</v>
      </c>
      <c r="C765" s="32" t="s">
        <v>50</v>
      </c>
      <c r="D765" s="9">
        <v>4080</v>
      </c>
      <c r="E765" s="3">
        <v>1047</v>
      </c>
      <c r="F765" s="3">
        <f>Data[[#This Row],[Unit Price]]*Data[[#This Row],[Ordered Qty]]</f>
        <v>4271760</v>
      </c>
      <c r="G765" s="14">
        <v>44588</v>
      </c>
      <c r="H765" s="15">
        <v>44589</v>
      </c>
      <c r="I765" s="10">
        <v>-1</v>
      </c>
      <c r="J765" s="32" t="str">
        <f>IF(Data[[#This Row],[Chênh lệch ngày]]&lt;-2,"ADVANCE", IF(Data[[#This Row],[Chênh lệch ngày]]&lt;4, "ON TIME", IF(Data[[#This Row],[REASON OF LATE]]="SUPPLIER","LATE BY SUPPLIER", "LATE")))</f>
        <v>ON TIME</v>
      </c>
      <c r="K765" s="12"/>
      <c r="L765" s="16"/>
      <c r="M765" s="32" t="str">
        <f>TEXT(Data[[#This Row],[Ngày giao]],"yyyy")</f>
        <v>2022</v>
      </c>
      <c r="N765" s="32" t="str">
        <f>IF(MONTH(Data[[#This Row],[Ngày giao]])&lt;4,"Qtr1", IF(MONTH(Data[[#This Row],[Ngày giao]])&lt;7,"Qtr2",IF(MONTH(Data[[#This Row],[Ngày giao]])&lt;10,"Qtr3","Qtr4")))</f>
        <v>Qtr1</v>
      </c>
      <c r="O765" s="32" t="str">
        <f>TEXT(Data[[#This Row],[Ngày giao]],"MMM")</f>
        <v>Jan</v>
      </c>
    </row>
    <row r="766" spans="1:15" ht="14.5" x14ac:dyDescent="0.35">
      <c r="A766" s="7">
        <v>4516377646</v>
      </c>
      <c r="B766" s="7">
        <v>4455298</v>
      </c>
      <c r="C766" s="32" t="s">
        <v>50</v>
      </c>
      <c r="D766" s="9">
        <v>2955</v>
      </c>
      <c r="E766" s="3">
        <v>1404</v>
      </c>
      <c r="F766" s="3">
        <f>Data[[#This Row],[Unit Price]]*Data[[#This Row],[Ordered Qty]]</f>
        <v>4148820</v>
      </c>
      <c r="G766" s="5">
        <v>44588</v>
      </c>
      <c r="H766" s="4">
        <v>44589</v>
      </c>
      <c r="I766" s="10">
        <v>0</v>
      </c>
      <c r="J766" s="32" t="str">
        <f>IF(Data[[#This Row],[Chênh lệch ngày]]&lt;-2,"ADVANCE", IF(Data[[#This Row],[Chênh lệch ngày]]&lt;4, "ON TIME", IF(Data[[#This Row],[REASON OF LATE]]="SUPPLIER","LATE BY SUPPLIER", "LATE")))</f>
        <v>ON TIME</v>
      </c>
      <c r="K766" s="12"/>
      <c r="L766" s="16"/>
      <c r="M766" s="32" t="str">
        <f>TEXT(Data[[#This Row],[Ngày giao]],"yyyy")</f>
        <v>2022</v>
      </c>
      <c r="N766" s="32" t="str">
        <f>IF(MONTH(Data[[#This Row],[Ngày giao]])&lt;4,"Qtr1", IF(MONTH(Data[[#This Row],[Ngày giao]])&lt;7,"Qtr2",IF(MONTH(Data[[#This Row],[Ngày giao]])&lt;10,"Qtr3","Qtr4")))</f>
        <v>Qtr1</v>
      </c>
      <c r="O766" s="32" t="str">
        <f>TEXT(Data[[#This Row],[Ngày giao]],"MMM")</f>
        <v>Jan</v>
      </c>
    </row>
    <row r="767" spans="1:15" ht="14.5" x14ac:dyDescent="0.35">
      <c r="A767" s="7">
        <v>4516390053</v>
      </c>
      <c r="B767" s="7">
        <v>4335239</v>
      </c>
      <c r="C767" s="32" t="s">
        <v>50</v>
      </c>
      <c r="D767" s="9">
        <v>165</v>
      </c>
      <c r="E767" s="3">
        <v>1452</v>
      </c>
      <c r="F767" s="3">
        <f>Data[[#This Row],[Unit Price]]*Data[[#This Row],[Ordered Qty]]</f>
        <v>239580</v>
      </c>
      <c r="G767" s="5">
        <v>44588</v>
      </c>
      <c r="H767" s="4">
        <v>44589</v>
      </c>
      <c r="I767" s="10">
        <v>0</v>
      </c>
      <c r="J767" s="32" t="str">
        <f>IF(Data[[#This Row],[Chênh lệch ngày]]&lt;-2,"ADVANCE", IF(Data[[#This Row],[Chênh lệch ngày]]&lt;4, "ON TIME", IF(Data[[#This Row],[REASON OF LATE]]="SUPPLIER","LATE BY SUPPLIER", "LATE")))</f>
        <v>ON TIME</v>
      </c>
      <c r="K767" s="12"/>
      <c r="L767" s="16"/>
      <c r="M767" s="32" t="str">
        <f>TEXT(Data[[#This Row],[Ngày giao]],"yyyy")</f>
        <v>2022</v>
      </c>
      <c r="N767" s="32" t="str">
        <f>IF(MONTH(Data[[#This Row],[Ngày giao]])&lt;4,"Qtr1", IF(MONTH(Data[[#This Row],[Ngày giao]])&lt;7,"Qtr2",IF(MONTH(Data[[#This Row],[Ngày giao]])&lt;10,"Qtr3","Qtr4")))</f>
        <v>Qtr1</v>
      </c>
      <c r="O767" s="32" t="str">
        <f>TEXT(Data[[#This Row],[Ngày giao]],"MMM")</f>
        <v>Jan</v>
      </c>
    </row>
    <row r="768" spans="1:15" ht="14.5" x14ac:dyDescent="0.35">
      <c r="A768" s="7">
        <v>4516381322</v>
      </c>
      <c r="B768" s="7">
        <v>4335235</v>
      </c>
      <c r="C768" s="32" t="s">
        <v>50</v>
      </c>
      <c r="D768" s="9">
        <v>1200</v>
      </c>
      <c r="E768" s="3">
        <v>428</v>
      </c>
      <c r="F768" s="3">
        <f>Data[[#This Row],[Unit Price]]*Data[[#This Row],[Ordered Qty]]</f>
        <v>513600</v>
      </c>
      <c r="G768" s="5">
        <v>44588</v>
      </c>
      <c r="H768" s="4">
        <v>44589</v>
      </c>
      <c r="I768" s="10">
        <v>-1</v>
      </c>
      <c r="J768" s="32" t="str">
        <f>IF(Data[[#This Row],[Chênh lệch ngày]]&lt;-2,"ADVANCE", IF(Data[[#This Row],[Chênh lệch ngày]]&lt;4, "ON TIME", IF(Data[[#This Row],[REASON OF LATE]]="SUPPLIER","LATE BY SUPPLIER", "LATE")))</f>
        <v>ON TIME</v>
      </c>
      <c r="K768" s="12"/>
      <c r="L768" s="16"/>
      <c r="M768" s="32" t="str">
        <f>TEXT(Data[[#This Row],[Ngày giao]],"yyyy")</f>
        <v>2022</v>
      </c>
      <c r="N768" s="32" t="str">
        <f>IF(MONTH(Data[[#This Row],[Ngày giao]])&lt;4,"Qtr1", IF(MONTH(Data[[#This Row],[Ngày giao]])&lt;7,"Qtr2",IF(MONTH(Data[[#This Row],[Ngày giao]])&lt;10,"Qtr3","Qtr4")))</f>
        <v>Qtr1</v>
      </c>
      <c r="O768" s="32" t="str">
        <f>TEXT(Data[[#This Row],[Ngày giao]],"MMM")</f>
        <v>Jan</v>
      </c>
    </row>
    <row r="769" spans="1:15" ht="14.5" x14ac:dyDescent="0.35">
      <c r="A769" s="7">
        <v>4516377757</v>
      </c>
      <c r="B769" s="7">
        <v>4455280</v>
      </c>
      <c r="C769" s="32" t="s">
        <v>50</v>
      </c>
      <c r="D769" s="9">
        <v>480</v>
      </c>
      <c r="E769" s="3">
        <v>911</v>
      </c>
      <c r="F769" s="3">
        <f>Data[[#This Row],[Unit Price]]*Data[[#This Row],[Ordered Qty]]</f>
        <v>437280</v>
      </c>
      <c r="G769" s="5">
        <v>44588</v>
      </c>
      <c r="H769" s="4">
        <v>44589</v>
      </c>
      <c r="I769" s="10">
        <v>-1</v>
      </c>
      <c r="J769" s="32" t="str">
        <f>IF(Data[[#This Row],[Chênh lệch ngày]]&lt;-2,"ADVANCE", IF(Data[[#This Row],[Chênh lệch ngày]]&lt;4, "ON TIME", IF(Data[[#This Row],[REASON OF LATE]]="SUPPLIER","LATE BY SUPPLIER", "LATE")))</f>
        <v>ON TIME</v>
      </c>
      <c r="K769" s="12"/>
      <c r="L769" s="16"/>
      <c r="M769" s="32" t="str">
        <f>TEXT(Data[[#This Row],[Ngày giao]],"yyyy")</f>
        <v>2022</v>
      </c>
      <c r="N769" s="32" t="str">
        <f>IF(MONTH(Data[[#This Row],[Ngày giao]])&lt;4,"Qtr1", IF(MONTH(Data[[#This Row],[Ngày giao]])&lt;7,"Qtr2",IF(MONTH(Data[[#This Row],[Ngày giao]])&lt;10,"Qtr3","Qtr4")))</f>
        <v>Qtr1</v>
      </c>
      <c r="O769" s="32" t="str">
        <f>TEXT(Data[[#This Row],[Ngày giao]],"MMM")</f>
        <v>Jan</v>
      </c>
    </row>
    <row r="770" spans="1:15" ht="13" x14ac:dyDescent="0.3">
      <c r="A770" s="1">
        <v>4516752116</v>
      </c>
      <c r="B770" s="1">
        <v>2903183</v>
      </c>
      <c r="C770" s="32" t="s">
        <v>50</v>
      </c>
      <c r="D770" s="3">
        <v>40</v>
      </c>
      <c r="E770" s="3">
        <v>562</v>
      </c>
      <c r="F770" s="3">
        <f>Data[[#This Row],[Unit Price]]*Data[[#This Row],[Ordered Qty]]</f>
        <v>22480</v>
      </c>
      <c r="G770" s="5">
        <v>44571</v>
      </c>
      <c r="H770" s="4">
        <v>44592</v>
      </c>
      <c r="I770" s="6">
        <f t="shared" ref="I770:I779" si="14">G770-H770</f>
        <v>-21</v>
      </c>
      <c r="J770" s="32" t="str">
        <f>IF(Data[[#This Row],[Chênh lệch ngày]]&lt;-2,"ADVANCE", IF(Data[[#This Row],[Chênh lệch ngày]]&lt;4, "ON TIME", IF(Data[[#This Row],[REASON OF LATE]]="SUPPLIER","LATE BY SUPPLIER", "LATE")))</f>
        <v>ADVANCE</v>
      </c>
      <c r="K770" s="2"/>
      <c r="L770" s="32"/>
      <c r="M770" s="32" t="str">
        <f>TEXT(Data[[#This Row],[Ngày giao]],"yyyy")</f>
        <v>2022</v>
      </c>
      <c r="N770" s="32" t="str">
        <f>IF(MONTH(Data[[#This Row],[Ngày giao]])&lt;4,"Qtr1", IF(MONTH(Data[[#This Row],[Ngày giao]])&lt;7,"Qtr2",IF(MONTH(Data[[#This Row],[Ngày giao]])&lt;10,"Qtr3","Qtr4")))</f>
        <v>Qtr1</v>
      </c>
      <c r="O770" s="32" t="str">
        <f>TEXT(Data[[#This Row],[Ngày giao]],"MMM")</f>
        <v>Jan</v>
      </c>
    </row>
    <row r="771" spans="1:15" ht="13" x14ac:dyDescent="0.3">
      <c r="A771" s="1">
        <v>4516862374</v>
      </c>
      <c r="B771" s="1">
        <v>2899475</v>
      </c>
      <c r="C771" s="32" t="s">
        <v>50</v>
      </c>
      <c r="D771" s="3">
        <v>100</v>
      </c>
      <c r="E771" s="3">
        <v>378</v>
      </c>
      <c r="F771" s="3">
        <f>Data[[#This Row],[Unit Price]]*Data[[#This Row],[Ordered Qty]]</f>
        <v>37800</v>
      </c>
      <c r="G771" s="5">
        <v>44571</v>
      </c>
      <c r="H771" s="4">
        <v>44592</v>
      </c>
      <c r="I771" s="6">
        <f t="shared" si="14"/>
        <v>-21</v>
      </c>
      <c r="J771" s="32" t="str">
        <f>IF(Data[[#This Row],[Chênh lệch ngày]]&lt;-2,"ADVANCE", IF(Data[[#This Row],[Chênh lệch ngày]]&lt;4, "ON TIME", IF(Data[[#This Row],[REASON OF LATE]]="SUPPLIER","LATE BY SUPPLIER", "LATE")))</f>
        <v>ADVANCE</v>
      </c>
      <c r="K771" s="2"/>
      <c r="L771" s="32"/>
      <c r="M771" s="32" t="str">
        <f>TEXT(Data[[#This Row],[Ngày giao]],"yyyy")</f>
        <v>2022</v>
      </c>
      <c r="N771" s="32" t="str">
        <f>IF(MONTH(Data[[#This Row],[Ngày giao]])&lt;4,"Qtr1", IF(MONTH(Data[[#This Row],[Ngày giao]])&lt;7,"Qtr2",IF(MONTH(Data[[#This Row],[Ngày giao]])&lt;10,"Qtr3","Qtr4")))</f>
        <v>Qtr1</v>
      </c>
      <c r="O771" s="32" t="str">
        <f>TEXT(Data[[#This Row],[Ngày giao]],"MMM")</f>
        <v>Jan</v>
      </c>
    </row>
    <row r="772" spans="1:15" ht="13" x14ac:dyDescent="0.3">
      <c r="A772" s="1">
        <v>4517006858</v>
      </c>
      <c r="B772" s="1">
        <v>2989761</v>
      </c>
      <c r="C772" s="32" t="s">
        <v>50</v>
      </c>
      <c r="D772" s="3">
        <v>320</v>
      </c>
      <c r="E772" s="3">
        <v>1186</v>
      </c>
      <c r="F772" s="3">
        <f>Data[[#This Row],[Unit Price]]*Data[[#This Row],[Ordered Qty]]</f>
        <v>379520</v>
      </c>
      <c r="G772" s="5">
        <v>44571</v>
      </c>
      <c r="H772" s="4">
        <v>44592</v>
      </c>
      <c r="I772" s="6">
        <f t="shared" si="14"/>
        <v>-21</v>
      </c>
      <c r="J772" s="32" t="str">
        <f>IF(Data[[#This Row],[Chênh lệch ngày]]&lt;-2,"ADVANCE", IF(Data[[#This Row],[Chênh lệch ngày]]&lt;4, "ON TIME", IF(Data[[#This Row],[REASON OF LATE]]="SUPPLIER","LATE BY SUPPLIER", "LATE")))</f>
        <v>ADVANCE</v>
      </c>
      <c r="K772" s="2"/>
      <c r="L772" s="32"/>
      <c r="M772" s="32" t="str">
        <f>TEXT(Data[[#This Row],[Ngày giao]],"yyyy")</f>
        <v>2022</v>
      </c>
      <c r="N772" s="32" t="str">
        <f>IF(MONTH(Data[[#This Row],[Ngày giao]])&lt;4,"Qtr1", IF(MONTH(Data[[#This Row],[Ngày giao]])&lt;7,"Qtr2",IF(MONTH(Data[[#This Row],[Ngày giao]])&lt;10,"Qtr3","Qtr4")))</f>
        <v>Qtr1</v>
      </c>
      <c r="O772" s="32" t="str">
        <f>TEXT(Data[[#This Row],[Ngày giao]],"MMM")</f>
        <v>Jan</v>
      </c>
    </row>
    <row r="773" spans="1:15" ht="13" x14ac:dyDescent="0.3">
      <c r="A773" s="1">
        <v>4517011603</v>
      </c>
      <c r="B773" s="1">
        <v>2899632</v>
      </c>
      <c r="C773" s="32" t="s">
        <v>50</v>
      </c>
      <c r="D773" s="3">
        <v>160</v>
      </c>
      <c r="E773" s="3">
        <v>884</v>
      </c>
      <c r="F773" s="3">
        <f>Data[[#This Row],[Unit Price]]*Data[[#This Row],[Ordered Qty]]</f>
        <v>141440</v>
      </c>
      <c r="G773" s="5">
        <v>44571</v>
      </c>
      <c r="H773" s="4">
        <v>44592</v>
      </c>
      <c r="I773" s="6">
        <f t="shared" si="14"/>
        <v>-21</v>
      </c>
      <c r="J773" s="32" t="str">
        <f>IF(Data[[#This Row],[Chênh lệch ngày]]&lt;-2,"ADVANCE", IF(Data[[#This Row],[Chênh lệch ngày]]&lt;4, "ON TIME", IF(Data[[#This Row],[REASON OF LATE]]="SUPPLIER","LATE BY SUPPLIER", "LATE")))</f>
        <v>ADVANCE</v>
      </c>
      <c r="K773" s="2"/>
      <c r="L773" s="32"/>
      <c r="M773" s="32" t="str">
        <f>TEXT(Data[[#This Row],[Ngày giao]],"yyyy")</f>
        <v>2022</v>
      </c>
      <c r="N773" s="32" t="str">
        <f>IF(MONTH(Data[[#This Row],[Ngày giao]])&lt;4,"Qtr1", IF(MONTH(Data[[#This Row],[Ngày giao]])&lt;7,"Qtr2",IF(MONTH(Data[[#This Row],[Ngày giao]])&lt;10,"Qtr3","Qtr4")))</f>
        <v>Qtr1</v>
      </c>
      <c r="O773" s="32" t="str">
        <f>TEXT(Data[[#This Row],[Ngày giao]],"MMM")</f>
        <v>Jan</v>
      </c>
    </row>
    <row r="774" spans="1:15" ht="13" x14ac:dyDescent="0.3">
      <c r="A774" s="1">
        <v>4517038528</v>
      </c>
      <c r="B774" s="1">
        <v>2899478</v>
      </c>
      <c r="C774" s="32" t="s">
        <v>50</v>
      </c>
      <c r="D774" s="3">
        <v>100</v>
      </c>
      <c r="E774" s="3">
        <v>1424</v>
      </c>
      <c r="F774" s="3">
        <f>Data[[#This Row],[Unit Price]]*Data[[#This Row],[Ordered Qty]]</f>
        <v>142400</v>
      </c>
      <c r="G774" s="5">
        <v>44571</v>
      </c>
      <c r="H774" s="4">
        <v>44592</v>
      </c>
      <c r="I774" s="6">
        <f t="shared" si="14"/>
        <v>-21</v>
      </c>
      <c r="J774" s="32" t="str">
        <f>IF(Data[[#This Row],[Chênh lệch ngày]]&lt;-2,"ADVANCE", IF(Data[[#This Row],[Chênh lệch ngày]]&lt;4, "ON TIME", IF(Data[[#This Row],[REASON OF LATE]]="SUPPLIER","LATE BY SUPPLIER", "LATE")))</f>
        <v>ADVANCE</v>
      </c>
      <c r="K774" s="2"/>
      <c r="L774" s="32"/>
      <c r="M774" s="32" t="str">
        <f>TEXT(Data[[#This Row],[Ngày giao]],"yyyy")</f>
        <v>2022</v>
      </c>
      <c r="N774" s="32" t="str">
        <f>IF(MONTH(Data[[#This Row],[Ngày giao]])&lt;4,"Qtr1", IF(MONTH(Data[[#This Row],[Ngày giao]])&lt;7,"Qtr2",IF(MONTH(Data[[#This Row],[Ngày giao]])&lt;10,"Qtr3","Qtr4")))</f>
        <v>Qtr1</v>
      </c>
      <c r="O774" s="32" t="str">
        <f>TEXT(Data[[#This Row],[Ngày giao]],"MMM")</f>
        <v>Jan</v>
      </c>
    </row>
    <row r="775" spans="1:15" ht="13" x14ac:dyDescent="0.3">
      <c r="A775" s="1">
        <v>4517105630</v>
      </c>
      <c r="B775" s="1">
        <v>2989761</v>
      </c>
      <c r="C775" s="32" t="s">
        <v>50</v>
      </c>
      <c r="D775" s="3">
        <v>320</v>
      </c>
      <c r="E775" s="3">
        <v>522</v>
      </c>
      <c r="F775" s="3">
        <f>Data[[#This Row],[Unit Price]]*Data[[#This Row],[Ordered Qty]]</f>
        <v>167040</v>
      </c>
      <c r="G775" s="5">
        <v>44571</v>
      </c>
      <c r="H775" s="4">
        <v>44592</v>
      </c>
      <c r="I775" s="6">
        <f t="shared" si="14"/>
        <v>-21</v>
      </c>
      <c r="J775" s="32" t="str">
        <f>IF(Data[[#This Row],[Chênh lệch ngày]]&lt;-2,"ADVANCE", IF(Data[[#This Row],[Chênh lệch ngày]]&lt;4, "ON TIME", IF(Data[[#This Row],[REASON OF LATE]]="SUPPLIER","LATE BY SUPPLIER", "LATE")))</f>
        <v>ADVANCE</v>
      </c>
      <c r="K775" s="2"/>
      <c r="L775" s="32"/>
      <c r="M775" s="32" t="str">
        <f>TEXT(Data[[#This Row],[Ngày giao]],"yyyy")</f>
        <v>2022</v>
      </c>
      <c r="N775" s="32" t="str">
        <f>IF(MONTH(Data[[#This Row],[Ngày giao]])&lt;4,"Qtr1", IF(MONTH(Data[[#This Row],[Ngày giao]])&lt;7,"Qtr2",IF(MONTH(Data[[#This Row],[Ngày giao]])&lt;10,"Qtr3","Qtr4")))</f>
        <v>Qtr1</v>
      </c>
      <c r="O775" s="32" t="str">
        <f>TEXT(Data[[#This Row],[Ngày giao]],"MMM")</f>
        <v>Jan</v>
      </c>
    </row>
    <row r="776" spans="1:15" ht="13" x14ac:dyDescent="0.3">
      <c r="A776" s="1">
        <v>4517073125</v>
      </c>
      <c r="B776" s="1">
        <v>4196590</v>
      </c>
      <c r="C776" s="32" t="s">
        <v>50</v>
      </c>
      <c r="D776" s="3">
        <v>200</v>
      </c>
      <c r="E776" s="3">
        <v>983</v>
      </c>
      <c r="F776" s="3">
        <f>Data[[#This Row],[Unit Price]]*Data[[#This Row],[Ordered Qty]]</f>
        <v>196600</v>
      </c>
      <c r="G776" s="5">
        <v>44571</v>
      </c>
      <c r="H776" s="4">
        <v>44592</v>
      </c>
      <c r="I776" s="6">
        <f t="shared" si="14"/>
        <v>-21</v>
      </c>
      <c r="J776" s="32" t="str">
        <f>IF(Data[[#This Row],[Chênh lệch ngày]]&lt;-2,"ADVANCE", IF(Data[[#This Row],[Chênh lệch ngày]]&lt;4, "ON TIME", IF(Data[[#This Row],[REASON OF LATE]]="SUPPLIER","LATE BY SUPPLIER", "LATE")))</f>
        <v>ADVANCE</v>
      </c>
      <c r="K776" s="2"/>
      <c r="L776" s="32"/>
      <c r="M776" s="32" t="str">
        <f>TEXT(Data[[#This Row],[Ngày giao]],"yyyy")</f>
        <v>2022</v>
      </c>
      <c r="N776" s="32" t="str">
        <f>IF(MONTH(Data[[#This Row],[Ngày giao]])&lt;4,"Qtr1", IF(MONTH(Data[[#This Row],[Ngày giao]])&lt;7,"Qtr2",IF(MONTH(Data[[#This Row],[Ngày giao]])&lt;10,"Qtr3","Qtr4")))</f>
        <v>Qtr1</v>
      </c>
      <c r="O776" s="32" t="str">
        <f>TEXT(Data[[#This Row],[Ngày giao]],"MMM")</f>
        <v>Jan</v>
      </c>
    </row>
    <row r="777" spans="1:15" ht="13" x14ac:dyDescent="0.3">
      <c r="A777" s="1">
        <v>4516500100</v>
      </c>
      <c r="B777" s="1">
        <v>2467687</v>
      </c>
      <c r="C777" s="2" t="s">
        <v>69</v>
      </c>
      <c r="D777" s="3">
        <v>185</v>
      </c>
      <c r="E777" s="3">
        <v>588</v>
      </c>
      <c r="F777" s="3">
        <f>Data[[#This Row],[Unit Price]]*Data[[#This Row],[Ordered Qty]]</f>
        <v>108780</v>
      </c>
      <c r="G777" s="5">
        <v>44606</v>
      </c>
      <c r="H777" s="4">
        <v>44592</v>
      </c>
      <c r="I777" s="6">
        <f t="shared" si="14"/>
        <v>14</v>
      </c>
      <c r="J777" s="32" t="str">
        <f>IF(Data[[#This Row],[Chênh lệch ngày]]&lt;-2,"ADVANCE", IF(Data[[#This Row],[Chênh lệch ngày]]&lt;4, "ON TIME", IF(Data[[#This Row],[REASON OF LATE]]="SUPPLIER","LATE BY SUPPLIER", "LATE")))</f>
        <v>LATE</v>
      </c>
      <c r="K777" s="32" t="s">
        <v>6</v>
      </c>
      <c r="L777" s="32"/>
      <c r="M777" s="32" t="str">
        <f>TEXT(Data[[#This Row],[Ngày giao]],"yyyy")</f>
        <v>2022</v>
      </c>
      <c r="N777" s="32" t="str">
        <f>IF(MONTH(Data[[#This Row],[Ngày giao]])&lt;4,"Qtr1", IF(MONTH(Data[[#This Row],[Ngày giao]])&lt;7,"Qtr2",IF(MONTH(Data[[#This Row],[Ngày giao]])&lt;10,"Qtr3","Qtr4")))</f>
        <v>Qtr1</v>
      </c>
      <c r="O777" s="32" t="str">
        <f>TEXT(Data[[#This Row],[Ngày giao]],"MMM")</f>
        <v>Feb</v>
      </c>
    </row>
    <row r="778" spans="1:15" ht="13" x14ac:dyDescent="0.3">
      <c r="A778" s="1">
        <v>4516529627</v>
      </c>
      <c r="B778" s="1">
        <v>2758193</v>
      </c>
      <c r="C778" s="2" t="s">
        <v>69</v>
      </c>
      <c r="D778" s="3">
        <v>132</v>
      </c>
      <c r="E778" s="3">
        <v>1324</v>
      </c>
      <c r="F778" s="3">
        <f>Data[[#This Row],[Unit Price]]*Data[[#This Row],[Ordered Qty]]</f>
        <v>174768</v>
      </c>
      <c r="G778" s="5">
        <v>44606</v>
      </c>
      <c r="H778" s="4">
        <v>44592</v>
      </c>
      <c r="I778" s="6">
        <f t="shared" si="14"/>
        <v>14</v>
      </c>
      <c r="J778" s="32" t="str">
        <f>IF(Data[[#This Row],[Chênh lệch ngày]]&lt;-2,"ADVANCE", IF(Data[[#This Row],[Chênh lệch ngày]]&lt;4, "ON TIME", IF(Data[[#This Row],[REASON OF LATE]]="SUPPLIER","LATE BY SUPPLIER", "LATE")))</f>
        <v>LATE</v>
      </c>
      <c r="K778" s="32" t="s">
        <v>6</v>
      </c>
      <c r="L778" s="32"/>
      <c r="M778" s="32" t="str">
        <f>TEXT(Data[[#This Row],[Ngày giao]],"yyyy")</f>
        <v>2022</v>
      </c>
      <c r="N778" s="32" t="str">
        <f>IF(MONTH(Data[[#This Row],[Ngày giao]])&lt;4,"Qtr1", IF(MONTH(Data[[#This Row],[Ngày giao]])&lt;7,"Qtr2",IF(MONTH(Data[[#This Row],[Ngày giao]])&lt;10,"Qtr3","Qtr4")))</f>
        <v>Qtr1</v>
      </c>
      <c r="O778" s="32" t="str">
        <f>TEXT(Data[[#This Row],[Ngày giao]],"MMM")</f>
        <v>Feb</v>
      </c>
    </row>
    <row r="779" spans="1:15" ht="13" x14ac:dyDescent="0.3">
      <c r="A779" s="1">
        <v>4516530110</v>
      </c>
      <c r="B779" s="1">
        <v>2958114</v>
      </c>
      <c r="C779" s="2" t="s">
        <v>69</v>
      </c>
      <c r="D779" s="3">
        <v>54</v>
      </c>
      <c r="E779" s="3">
        <v>774</v>
      </c>
      <c r="F779" s="3">
        <f>Data[[#This Row],[Unit Price]]*Data[[#This Row],[Ordered Qty]]</f>
        <v>41796</v>
      </c>
      <c r="G779" s="5">
        <v>44606</v>
      </c>
      <c r="H779" s="4">
        <v>44592</v>
      </c>
      <c r="I779" s="6">
        <f t="shared" si="14"/>
        <v>14</v>
      </c>
      <c r="J779" s="32" t="str">
        <f>IF(Data[[#This Row],[Chênh lệch ngày]]&lt;-2,"ADVANCE", IF(Data[[#This Row],[Chênh lệch ngày]]&lt;4, "ON TIME", IF(Data[[#This Row],[REASON OF LATE]]="SUPPLIER","LATE BY SUPPLIER", "LATE")))</f>
        <v>LATE</v>
      </c>
      <c r="K779" s="32" t="s">
        <v>6</v>
      </c>
      <c r="L779" s="32"/>
      <c r="M779" s="32" t="str">
        <f>TEXT(Data[[#This Row],[Ngày giao]],"yyyy")</f>
        <v>2022</v>
      </c>
      <c r="N779" s="32" t="str">
        <f>IF(MONTH(Data[[#This Row],[Ngày giao]])&lt;4,"Qtr1", IF(MONTH(Data[[#This Row],[Ngày giao]])&lt;7,"Qtr2",IF(MONTH(Data[[#This Row],[Ngày giao]])&lt;10,"Qtr3","Qtr4")))</f>
        <v>Qtr1</v>
      </c>
      <c r="O779" s="32" t="str">
        <f>TEXT(Data[[#This Row],[Ngày giao]],"MMM")</f>
        <v>Feb</v>
      </c>
    </row>
    <row r="780" spans="1:15" ht="14.5" x14ac:dyDescent="0.35">
      <c r="A780" s="7">
        <v>4516819752</v>
      </c>
      <c r="B780" s="7">
        <v>4454507</v>
      </c>
      <c r="C780" s="32" t="s">
        <v>50</v>
      </c>
      <c r="D780" s="9">
        <v>720</v>
      </c>
      <c r="E780" s="3">
        <v>1331</v>
      </c>
      <c r="F780" s="3">
        <f>Data[[#This Row],[Unit Price]]*Data[[#This Row],[Ordered Qty]]</f>
        <v>958320</v>
      </c>
      <c r="G780" s="5">
        <v>44588</v>
      </c>
      <c r="H780" s="4">
        <v>44592</v>
      </c>
      <c r="I780" s="10">
        <v>-3</v>
      </c>
      <c r="J780" s="32" t="str">
        <f>IF(Data[[#This Row],[Chênh lệch ngày]]&lt;-2,"ADVANCE", IF(Data[[#This Row],[Chênh lệch ngày]]&lt;4, "ON TIME", IF(Data[[#This Row],[REASON OF LATE]]="SUPPLIER","LATE BY SUPPLIER", "LATE")))</f>
        <v>ADVANCE</v>
      </c>
      <c r="K780" s="12"/>
      <c r="L780" s="16"/>
      <c r="M780" s="32" t="str">
        <f>TEXT(Data[[#This Row],[Ngày giao]],"yyyy")</f>
        <v>2022</v>
      </c>
      <c r="N780" s="32" t="str">
        <f>IF(MONTH(Data[[#This Row],[Ngày giao]])&lt;4,"Qtr1", IF(MONTH(Data[[#This Row],[Ngày giao]])&lt;7,"Qtr2",IF(MONTH(Data[[#This Row],[Ngày giao]])&lt;10,"Qtr3","Qtr4")))</f>
        <v>Qtr1</v>
      </c>
      <c r="O780" s="32" t="str">
        <f>TEXT(Data[[#This Row],[Ngày giao]],"MMM")</f>
        <v>Jan</v>
      </c>
    </row>
    <row r="781" spans="1:15" ht="14.5" x14ac:dyDescent="0.35">
      <c r="A781" s="7">
        <v>4516825014</v>
      </c>
      <c r="B781" s="7">
        <v>4454507</v>
      </c>
      <c r="C781" s="32" t="s">
        <v>50</v>
      </c>
      <c r="D781" s="9">
        <v>720</v>
      </c>
      <c r="E781" s="3">
        <v>430</v>
      </c>
      <c r="F781" s="3">
        <f>Data[[#This Row],[Unit Price]]*Data[[#This Row],[Ordered Qty]]</f>
        <v>309600</v>
      </c>
      <c r="G781" s="5">
        <v>44588</v>
      </c>
      <c r="H781" s="4">
        <v>44592</v>
      </c>
      <c r="I781" s="10">
        <v>-3</v>
      </c>
      <c r="J781" s="32" t="str">
        <f>IF(Data[[#This Row],[Chênh lệch ngày]]&lt;-2,"ADVANCE", IF(Data[[#This Row],[Chênh lệch ngày]]&lt;4, "ON TIME", IF(Data[[#This Row],[REASON OF LATE]]="SUPPLIER","LATE BY SUPPLIER", "LATE")))</f>
        <v>ADVANCE</v>
      </c>
      <c r="K781" s="12"/>
      <c r="L781" s="16"/>
      <c r="M781" s="32" t="str">
        <f>TEXT(Data[[#This Row],[Ngày giao]],"yyyy")</f>
        <v>2022</v>
      </c>
      <c r="N781" s="32" t="str">
        <f>IF(MONTH(Data[[#This Row],[Ngày giao]])&lt;4,"Qtr1", IF(MONTH(Data[[#This Row],[Ngày giao]])&lt;7,"Qtr2",IF(MONTH(Data[[#This Row],[Ngày giao]])&lt;10,"Qtr3","Qtr4")))</f>
        <v>Qtr1</v>
      </c>
      <c r="O781" s="32" t="str">
        <f>TEXT(Data[[#This Row],[Ngày giao]],"MMM")</f>
        <v>Jan</v>
      </c>
    </row>
    <row r="782" spans="1:15" ht="14.5" x14ac:dyDescent="0.35">
      <c r="A782" s="7">
        <v>4516670786</v>
      </c>
      <c r="B782" s="7">
        <v>4455281</v>
      </c>
      <c r="C782" s="32" t="s">
        <v>50</v>
      </c>
      <c r="D782" s="9">
        <v>3240</v>
      </c>
      <c r="E782" s="3">
        <v>720</v>
      </c>
      <c r="F782" s="3">
        <f>Data[[#This Row],[Unit Price]]*Data[[#This Row],[Ordered Qty]]</f>
        <v>2332800</v>
      </c>
      <c r="G782" s="14">
        <v>44588</v>
      </c>
      <c r="H782" s="15">
        <v>44592</v>
      </c>
      <c r="I782" s="10">
        <v>-3</v>
      </c>
      <c r="J782" s="32" t="str">
        <f>IF(Data[[#This Row],[Chênh lệch ngày]]&lt;-2,"ADVANCE", IF(Data[[#This Row],[Chênh lệch ngày]]&lt;4, "ON TIME", IF(Data[[#This Row],[REASON OF LATE]]="SUPPLIER","LATE BY SUPPLIER", "LATE")))</f>
        <v>ADVANCE</v>
      </c>
      <c r="K782" s="12"/>
      <c r="L782" s="16"/>
      <c r="M782" s="32" t="str">
        <f>TEXT(Data[[#This Row],[Ngày giao]],"yyyy")</f>
        <v>2022</v>
      </c>
      <c r="N782" s="32" t="str">
        <f>IF(MONTH(Data[[#This Row],[Ngày giao]])&lt;4,"Qtr1", IF(MONTH(Data[[#This Row],[Ngày giao]])&lt;7,"Qtr2",IF(MONTH(Data[[#This Row],[Ngày giao]])&lt;10,"Qtr3","Qtr4")))</f>
        <v>Qtr1</v>
      </c>
      <c r="O782" s="32" t="str">
        <f>TEXT(Data[[#This Row],[Ngày giao]],"MMM")</f>
        <v>Jan</v>
      </c>
    </row>
    <row r="783" spans="1:15" ht="14.5" x14ac:dyDescent="0.35">
      <c r="A783" s="7">
        <v>4516828672</v>
      </c>
      <c r="B783" s="7">
        <v>4454507</v>
      </c>
      <c r="C783" s="32" t="s">
        <v>50</v>
      </c>
      <c r="D783" s="9">
        <v>2400</v>
      </c>
      <c r="E783" s="3">
        <v>1020</v>
      </c>
      <c r="F783" s="3">
        <f>Data[[#This Row],[Unit Price]]*Data[[#This Row],[Ordered Qty]]</f>
        <v>2448000</v>
      </c>
      <c r="G783" s="5">
        <v>44588</v>
      </c>
      <c r="H783" s="4">
        <v>44592</v>
      </c>
      <c r="I783" s="10">
        <v>-4</v>
      </c>
      <c r="J783" s="32" t="str">
        <f>IF(Data[[#This Row],[Chênh lệch ngày]]&lt;-2,"ADVANCE", IF(Data[[#This Row],[Chênh lệch ngày]]&lt;4, "ON TIME", IF(Data[[#This Row],[REASON OF LATE]]="SUPPLIER","LATE BY SUPPLIER", "LATE")))</f>
        <v>ADVANCE</v>
      </c>
      <c r="K783" s="12"/>
      <c r="L783" s="16"/>
      <c r="M783" s="32" t="str">
        <f>TEXT(Data[[#This Row],[Ngày giao]],"yyyy")</f>
        <v>2022</v>
      </c>
      <c r="N783" s="32" t="str">
        <f>IF(MONTH(Data[[#This Row],[Ngày giao]])&lt;4,"Qtr1", IF(MONTH(Data[[#This Row],[Ngày giao]])&lt;7,"Qtr2",IF(MONTH(Data[[#This Row],[Ngày giao]])&lt;10,"Qtr3","Qtr4")))</f>
        <v>Qtr1</v>
      </c>
      <c r="O783" s="32" t="str">
        <f>TEXT(Data[[#This Row],[Ngày giao]],"MMM")</f>
        <v>Jan</v>
      </c>
    </row>
    <row r="784" spans="1:15" ht="13" x14ac:dyDescent="0.3">
      <c r="A784" s="1">
        <v>4516752117</v>
      </c>
      <c r="B784" s="1">
        <v>2903183</v>
      </c>
      <c r="C784" s="32" t="s">
        <v>50</v>
      </c>
      <c r="D784" s="3">
        <v>40</v>
      </c>
      <c r="E784" s="3">
        <v>991</v>
      </c>
      <c r="F784" s="3">
        <f>Data[[#This Row],[Unit Price]]*Data[[#This Row],[Ordered Qty]]</f>
        <v>39640</v>
      </c>
      <c r="G784" s="5">
        <v>44634</v>
      </c>
      <c r="H784" s="4">
        <v>44593</v>
      </c>
      <c r="I784" s="6">
        <f>G784-H784</f>
        <v>41</v>
      </c>
      <c r="J784" s="32" t="str">
        <f>IF(Data[[#This Row],[Chênh lệch ngày]]&lt;-2,"ADVANCE", IF(Data[[#This Row],[Chênh lệch ngày]]&lt;4, "ON TIME", IF(Data[[#This Row],[REASON OF LATE]]="SUPPLIER","LATE BY SUPPLIER", "LATE")))</f>
        <v>LATE</v>
      </c>
      <c r="K784" s="32" t="s">
        <v>6</v>
      </c>
      <c r="L784" s="32"/>
      <c r="M784" s="32" t="str">
        <f>TEXT(Data[[#This Row],[Ngày giao]],"yyyy")</f>
        <v>2022</v>
      </c>
      <c r="N784" s="32" t="str">
        <f>IF(MONTH(Data[[#This Row],[Ngày giao]])&lt;4,"Qtr1", IF(MONTH(Data[[#This Row],[Ngày giao]])&lt;7,"Qtr2",IF(MONTH(Data[[#This Row],[Ngày giao]])&lt;10,"Qtr3","Qtr4")))</f>
        <v>Qtr1</v>
      </c>
      <c r="O784" s="32" t="str">
        <f>TEXT(Data[[#This Row],[Ngày giao]],"MMM")</f>
        <v>Mar</v>
      </c>
    </row>
    <row r="785" spans="1:15" ht="13" x14ac:dyDescent="0.3">
      <c r="A785" s="1">
        <v>4516463818</v>
      </c>
      <c r="B785" s="1">
        <v>4327058</v>
      </c>
      <c r="C785" s="2" t="s">
        <v>69</v>
      </c>
      <c r="D785" s="3">
        <v>24</v>
      </c>
      <c r="E785" s="3">
        <v>746</v>
      </c>
      <c r="F785" s="3">
        <f>Data[[#This Row],[Unit Price]]*Data[[#This Row],[Ordered Qty]]</f>
        <v>17904</v>
      </c>
      <c r="G785" s="5">
        <v>44718</v>
      </c>
      <c r="H785" s="4">
        <v>44593</v>
      </c>
      <c r="I785" s="6">
        <f>G785-H785</f>
        <v>125</v>
      </c>
      <c r="J785" s="32" t="str">
        <f>IF(Data[[#This Row],[Chênh lệch ngày]]&lt;-2,"ADVANCE", IF(Data[[#This Row],[Chênh lệch ngày]]&lt;4, "ON TIME", IF(Data[[#This Row],[REASON OF LATE]]="SUPPLIER","LATE BY SUPPLIER", "LATE")))</f>
        <v>LATE</v>
      </c>
      <c r="K785" s="32" t="s">
        <v>6</v>
      </c>
      <c r="L785" s="32"/>
      <c r="M785" s="32" t="str">
        <f>TEXT(Data[[#This Row],[Ngày giao]],"yyyy")</f>
        <v>2022</v>
      </c>
      <c r="N785" s="32" t="str">
        <f>IF(MONTH(Data[[#This Row],[Ngày giao]])&lt;4,"Qtr1", IF(MONTH(Data[[#This Row],[Ngày giao]])&lt;7,"Qtr2",IF(MONTH(Data[[#This Row],[Ngày giao]])&lt;10,"Qtr3","Qtr4")))</f>
        <v>Qtr2</v>
      </c>
      <c r="O785" s="32" t="str">
        <f>TEXT(Data[[#This Row],[Ngày giao]],"MMM")</f>
        <v>Jun</v>
      </c>
    </row>
    <row r="786" spans="1:15" ht="14.5" x14ac:dyDescent="0.35">
      <c r="A786" s="7">
        <v>4516699138</v>
      </c>
      <c r="B786" s="7">
        <v>4333113</v>
      </c>
      <c r="C786" s="32" t="s">
        <v>50</v>
      </c>
      <c r="D786" s="9">
        <v>441</v>
      </c>
      <c r="E786" s="3">
        <v>485</v>
      </c>
      <c r="F786" s="3">
        <f>Data[[#This Row],[Unit Price]]*Data[[#This Row],[Ordered Qty]]</f>
        <v>213885</v>
      </c>
      <c r="G786" s="5">
        <v>44613</v>
      </c>
      <c r="H786" s="4">
        <v>44593</v>
      </c>
      <c r="I786" s="10">
        <v>20</v>
      </c>
      <c r="J786" s="32" t="str">
        <f>IF(Data[[#This Row],[Chênh lệch ngày]]&lt;-2,"ADVANCE", IF(Data[[#This Row],[Chênh lệch ngày]]&lt;4, "ON TIME", IF(Data[[#This Row],[REASON OF LATE]]="SUPPLIER","LATE BY SUPPLIER", "LATE")))</f>
        <v>LATE</v>
      </c>
      <c r="K786" s="32" t="s">
        <v>6</v>
      </c>
      <c r="L786" s="16"/>
      <c r="M786" s="32" t="str">
        <f>TEXT(Data[[#This Row],[Ngày giao]],"yyyy")</f>
        <v>2022</v>
      </c>
      <c r="N786" s="32" t="str">
        <f>IF(MONTH(Data[[#This Row],[Ngày giao]])&lt;4,"Qtr1", IF(MONTH(Data[[#This Row],[Ngày giao]])&lt;7,"Qtr2",IF(MONTH(Data[[#This Row],[Ngày giao]])&lt;10,"Qtr3","Qtr4")))</f>
        <v>Qtr1</v>
      </c>
      <c r="O786" s="32" t="str">
        <f>TEXT(Data[[#This Row],[Ngày giao]],"MMM")</f>
        <v>Feb</v>
      </c>
    </row>
    <row r="787" spans="1:15" ht="14.5" x14ac:dyDescent="0.35">
      <c r="A787" s="7">
        <v>4516674685</v>
      </c>
      <c r="B787" s="7">
        <v>4013297</v>
      </c>
      <c r="C787" s="32" t="s">
        <v>50</v>
      </c>
      <c r="D787" s="9">
        <v>180</v>
      </c>
      <c r="E787" s="3">
        <v>1139</v>
      </c>
      <c r="F787" s="3">
        <f>Data[[#This Row],[Unit Price]]*Data[[#This Row],[Ordered Qty]]</f>
        <v>205020</v>
      </c>
      <c r="G787" s="5">
        <v>44585</v>
      </c>
      <c r="H787" s="4">
        <v>44593</v>
      </c>
      <c r="I787" s="10">
        <v>-8</v>
      </c>
      <c r="J787" s="32" t="str">
        <f>IF(Data[[#This Row],[Chênh lệch ngày]]&lt;-2,"ADVANCE", IF(Data[[#This Row],[Chênh lệch ngày]]&lt;4, "ON TIME", IF(Data[[#This Row],[REASON OF LATE]]="SUPPLIER","LATE BY SUPPLIER", "LATE")))</f>
        <v>ADVANCE</v>
      </c>
      <c r="K787" s="12"/>
      <c r="L787" s="16"/>
      <c r="M787" s="32" t="str">
        <f>TEXT(Data[[#This Row],[Ngày giao]],"yyyy")</f>
        <v>2022</v>
      </c>
      <c r="N787" s="32" t="str">
        <f>IF(MONTH(Data[[#This Row],[Ngày giao]])&lt;4,"Qtr1", IF(MONTH(Data[[#This Row],[Ngày giao]])&lt;7,"Qtr2",IF(MONTH(Data[[#This Row],[Ngày giao]])&lt;10,"Qtr3","Qtr4")))</f>
        <v>Qtr1</v>
      </c>
      <c r="O787" s="32" t="str">
        <f>TEXT(Data[[#This Row],[Ngày giao]],"MMM")</f>
        <v>Jan</v>
      </c>
    </row>
    <row r="788" spans="1:15" ht="14.5" x14ac:dyDescent="0.35">
      <c r="A788" s="7">
        <v>4517050507</v>
      </c>
      <c r="B788" s="7">
        <v>4333113</v>
      </c>
      <c r="C788" s="32" t="s">
        <v>50</v>
      </c>
      <c r="D788" s="9">
        <v>315</v>
      </c>
      <c r="E788" s="3">
        <v>603</v>
      </c>
      <c r="F788" s="3">
        <f>Data[[#This Row],[Unit Price]]*Data[[#This Row],[Ordered Qty]]</f>
        <v>189945</v>
      </c>
      <c r="G788" s="5">
        <v>44634</v>
      </c>
      <c r="H788" s="4">
        <v>44593</v>
      </c>
      <c r="I788" s="10">
        <v>41</v>
      </c>
      <c r="J788" s="32" t="str">
        <f>IF(Data[[#This Row],[Chênh lệch ngày]]&lt;-2,"ADVANCE", IF(Data[[#This Row],[Chênh lệch ngày]]&lt;4, "ON TIME", IF(Data[[#This Row],[REASON OF LATE]]="SUPPLIER","LATE BY SUPPLIER", "LATE")))</f>
        <v>LATE</v>
      </c>
      <c r="K788" s="32" t="s">
        <v>6</v>
      </c>
      <c r="L788" s="16"/>
      <c r="M788" s="32" t="str">
        <f>TEXT(Data[[#This Row],[Ngày giao]],"yyyy")</f>
        <v>2022</v>
      </c>
      <c r="N788" s="32" t="str">
        <f>IF(MONTH(Data[[#This Row],[Ngày giao]])&lt;4,"Qtr1", IF(MONTH(Data[[#This Row],[Ngày giao]])&lt;7,"Qtr2",IF(MONTH(Data[[#This Row],[Ngày giao]])&lt;10,"Qtr3","Qtr4")))</f>
        <v>Qtr1</v>
      </c>
      <c r="O788" s="32" t="str">
        <f>TEXT(Data[[#This Row],[Ngày giao]],"MMM")</f>
        <v>Mar</v>
      </c>
    </row>
    <row r="789" spans="1:15" ht="14.5" x14ac:dyDescent="0.35">
      <c r="A789" s="7">
        <v>4516709601</v>
      </c>
      <c r="B789" s="7">
        <v>4455281</v>
      </c>
      <c r="C789" s="32" t="s">
        <v>50</v>
      </c>
      <c r="D789" s="9">
        <v>120</v>
      </c>
      <c r="E789" s="3">
        <v>1041</v>
      </c>
      <c r="F789" s="3">
        <f>Data[[#This Row],[Unit Price]]*Data[[#This Row],[Ordered Qty]]</f>
        <v>124920</v>
      </c>
      <c r="G789" s="14">
        <v>44613</v>
      </c>
      <c r="H789" s="15">
        <v>44593</v>
      </c>
      <c r="I789" s="10">
        <v>20</v>
      </c>
      <c r="J789" s="32" t="str">
        <f>IF(Data[[#This Row],[Chênh lệch ngày]]&lt;-2,"ADVANCE", IF(Data[[#This Row],[Chênh lệch ngày]]&lt;4, "ON TIME", IF(Data[[#This Row],[REASON OF LATE]]="SUPPLIER","LATE BY SUPPLIER", "LATE")))</f>
        <v>LATE</v>
      </c>
      <c r="K789" s="32" t="s">
        <v>6</v>
      </c>
      <c r="L789" s="16"/>
      <c r="M789" s="32" t="str">
        <f>TEXT(Data[[#This Row],[Ngày giao]],"yyyy")</f>
        <v>2022</v>
      </c>
      <c r="N789" s="32" t="str">
        <f>IF(MONTH(Data[[#This Row],[Ngày giao]])&lt;4,"Qtr1", IF(MONTH(Data[[#This Row],[Ngày giao]])&lt;7,"Qtr2",IF(MONTH(Data[[#This Row],[Ngày giao]])&lt;10,"Qtr3","Qtr4")))</f>
        <v>Qtr1</v>
      </c>
      <c r="O789" s="32" t="str">
        <f>TEXT(Data[[#This Row],[Ngày giao]],"MMM")</f>
        <v>Feb</v>
      </c>
    </row>
    <row r="790" spans="1:15" ht="14.5" x14ac:dyDescent="0.35">
      <c r="A790" s="7">
        <v>4517041061</v>
      </c>
      <c r="B790" s="7">
        <v>4333116</v>
      </c>
      <c r="C790" s="32" t="s">
        <v>50</v>
      </c>
      <c r="D790" s="9">
        <v>2310</v>
      </c>
      <c r="E790" s="3">
        <v>595</v>
      </c>
      <c r="F790" s="3">
        <f>Data[[#This Row],[Unit Price]]*Data[[#This Row],[Ordered Qty]]</f>
        <v>1374450</v>
      </c>
      <c r="G790" s="5">
        <v>44739</v>
      </c>
      <c r="H790" s="4">
        <v>44593</v>
      </c>
      <c r="I790" s="10">
        <v>146</v>
      </c>
      <c r="J790" s="32" t="str">
        <f>IF(Data[[#This Row],[Chênh lệch ngày]]&lt;-2,"ADVANCE", IF(Data[[#This Row],[Chênh lệch ngày]]&lt;4, "ON TIME", IF(Data[[#This Row],[REASON OF LATE]]="SUPPLIER","LATE BY SUPPLIER", "LATE")))</f>
        <v>LATE BY SUPPLIER</v>
      </c>
      <c r="K790" s="13" t="s">
        <v>8</v>
      </c>
      <c r="L790" s="16" t="s">
        <v>41</v>
      </c>
      <c r="M790" s="32" t="str">
        <f>TEXT(Data[[#This Row],[Ngày giao]],"yyyy")</f>
        <v>2022</v>
      </c>
      <c r="N790" s="32" t="str">
        <f>IF(MONTH(Data[[#This Row],[Ngày giao]])&lt;4,"Qtr1", IF(MONTH(Data[[#This Row],[Ngày giao]])&lt;7,"Qtr2",IF(MONTH(Data[[#This Row],[Ngày giao]])&lt;10,"Qtr3","Qtr4")))</f>
        <v>Qtr2</v>
      </c>
      <c r="O790" s="32" t="str">
        <f>TEXT(Data[[#This Row],[Ngày giao]],"MMM")</f>
        <v>Jun</v>
      </c>
    </row>
    <row r="791" spans="1:15" ht="13" x14ac:dyDescent="0.3">
      <c r="A791" s="1">
        <v>4516704375</v>
      </c>
      <c r="B791" s="1">
        <v>2165271</v>
      </c>
      <c r="C791" s="32" t="s">
        <v>50</v>
      </c>
      <c r="D791" s="3">
        <v>383</v>
      </c>
      <c r="E791" s="3">
        <v>440</v>
      </c>
      <c r="F791" s="3">
        <f>Data[[#This Row],[Unit Price]]*Data[[#This Row],[Ordered Qty]]</f>
        <v>168520</v>
      </c>
      <c r="G791" s="5">
        <v>44585</v>
      </c>
      <c r="H791" s="4">
        <v>44594</v>
      </c>
      <c r="I791" s="6">
        <f>G791-H791</f>
        <v>-9</v>
      </c>
      <c r="J791" s="32" t="str">
        <f>IF(Data[[#This Row],[Chênh lệch ngày]]&lt;-2,"ADVANCE", IF(Data[[#This Row],[Chênh lệch ngày]]&lt;4, "ON TIME", IF(Data[[#This Row],[REASON OF LATE]]="SUPPLIER","LATE BY SUPPLIER", "LATE")))</f>
        <v>ADVANCE</v>
      </c>
      <c r="K791" s="2"/>
      <c r="L791" s="32"/>
      <c r="M791" s="32" t="str">
        <f>TEXT(Data[[#This Row],[Ngày giao]],"yyyy")</f>
        <v>2022</v>
      </c>
      <c r="N791" s="32" t="str">
        <f>IF(MONTH(Data[[#This Row],[Ngày giao]])&lt;4,"Qtr1", IF(MONTH(Data[[#This Row],[Ngày giao]])&lt;7,"Qtr2",IF(MONTH(Data[[#This Row],[Ngày giao]])&lt;10,"Qtr3","Qtr4")))</f>
        <v>Qtr1</v>
      </c>
      <c r="O791" s="32" t="str">
        <f>TEXT(Data[[#This Row],[Ngày giao]],"MMM")</f>
        <v>Jan</v>
      </c>
    </row>
    <row r="792" spans="1:15" ht="13" x14ac:dyDescent="0.3">
      <c r="A792" s="1">
        <v>4516498510</v>
      </c>
      <c r="B792" s="1">
        <v>2556834</v>
      </c>
      <c r="C792" s="2" t="s">
        <v>69</v>
      </c>
      <c r="D792" s="3">
        <v>24</v>
      </c>
      <c r="E792" s="3">
        <v>495</v>
      </c>
      <c r="F792" s="3">
        <f>Data[[#This Row],[Unit Price]]*Data[[#This Row],[Ordered Qty]]</f>
        <v>11880</v>
      </c>
      <c r="G792" s="5">
        <v>44606</v>
      </c>
      <c r="H792" s="4">
        <v>44594</v>
      </c>
      <c r="I792" s="6">
        <f>G792-H792</f>
        <v>12</v>
      </c>
      <c r="J792" s="32" t="str">
        <f>IF(Data[[#This Row],[Chênh lệch ngày]]&lt;-2,"ADVANCE", IF(Data[[#This Row],[Chênh lệch ngày]]&lt;4, "ON TIME", IF(Data[[#This Row],[REASON OF LATE]]="SUPPLIER","LATE BY SUPPLIER", "LATE")))</f>
        <v>LATE</v>
      </c>
      <c r="K792" s="32" t="s">
        <v>6</v>
      </c>
      <c r="L792" s="32"/>
      <c r="M792" s="32" t="str">
        <f>TEXT(Data[[#This Row],[Ngày giao]],"yyyy")</f>
        <v>2022</v>
      </c>
      <c r="N792" s="32" t="str">
        <f>IF(MONTH(Data[[#This Row],[Ngày giao]])&lt;4,"Qtr1", IF(MONTH(Data[[#This Row],[Ngày giao]])&lt;7,"Qtr2",IF(MONTH(Data[[#This Row],[Ngày giao]])&lt;10,"Qtr3","Qtr4")))</f>
        <v>Qtr1</v>
      </c>
      <c r="O792" s="32" t="str">
        <f>TEXT(Data[[#This Row],[Ngày giao]],"MMM")</f>
        <v>Feb</v>
      </c>
    </row>
    <row r="793" spans="1:15" ht="14.5" x14ac:dyDescent="0.35">
      <c r="A793" s="7">
        <v>4516825023</v>
      </c>
      <c r="B793" s="7">
        <v>4455280</v>
      </c>
      <c r="C793" s="32" t="s">
        <v>50</v>
      </c>
      <c r="D793" s="9">
        <v>480</v>
      </c>
      <c r="E793" s="3">
        <v>593</v>
      </c>
      <c r="F793" s="3">
        <f>Data[[#This Row],[Unit Price]]*Data[[#This Row],[Ordered Qty]]</f>
        <v>284640</v>
      </c>
      <c r="G793" s="5">
        <v>44588</v>
      </c>
      <c r="H793" s="4">
        <v>44594</v>
      </c>
      <c r="I793" s="10">
        <v>-6</v>
      </c>
      <c r="J793" s="32" t="str">
        <f>IF(Data[[#This Row],[Chênh lệch ngày]]&lt;-2,"ADVANCE", IF(Data[[#This Row],[Chênh lệch ngày]]&lt;4, "ON TIME", IF(Data[[#This Row],[REASON OF LATE]]="SUPPLIER","LATE BY SUPPLIER", "LATE")))</f>
        <v>ADVANCE</v>
      </c>
      <c r="K793" s="12"/>
      <c r="L793" s="16"/>
      <c r="M793" s="32" t="str">
        <f>TEXT(Data[[#This Row],[Ngày giao]],"yyyy")</f>
        <v>2022</v>
      </c>
      <c r="N793" s="32" t="str">
        <f>IF(MONTH(Data[[#This Row],[Ngày giao]])&lt;4,"Qtr1", IF(MONTH(Data[[#This Row],[Ngày giao]])&lt;7,"Qtr2",IF(MONTH(Data[[#This Row],[Ngày giao]])&lt;10,"Qtr3","Qtr4")))</f>
        <v>Qtr1</v>
      </c>
      <c r="O793" s="32" t="str">
        <f>TEXT(Data[[#This Row],[Ngày giao]],"MMM")</f>
        <v>Jan</v>
      </c>
    </row>
    <row r="794" spans="1:15" ht="14.5" x14ac:dyDescent="0.35">
      <c r="A794" s="7">
        <v>4516702732</v>
      </c>
      <c r="B794" s="7">
        <v>2779817</v>
      </c>
      <c r="C794" s="32" t="s">
        <v>50</v>
      </c>
      <c r="D794" s="9">
        <v>510</v>
      </c>
      <c r="E794" s="3">
        <v>441</v>
      </c>
      <c r="F794" s="3">
        <f>Data[[#This Row],[Unit Price]]*Data[[#This Row],[Ordered Qty]]</f>
        <v>224910</v>
      </c>
      <c r="G794" s="5">
        <v>44585</v>
      </c>
      <c r="H794" s="4">
        <v>44594</v>
      </c>
      <c r="I794" s="10">
        <v>-9</v>
      </c>
      <c r="J794" s="32" t="str">
        <f>IF(Data[[#This Row],[Chênh lệch ngày]]&lt;-2,"ADVANCE", IF(Data[[#This Row],[Chênh lệch ngày]]&lt;4, "ON TIME", IF(Data[[#This Row],[REASON OF LATE]]="SUPPLIER","LATE BY SUPPLIER", "LATE")))</f>
        <v>ADVANCE</v>
      </c>
      <c r="K794" s="12"/>
      <c r="L794" s="16"/>
      <c r="M794" s="32" t="str">
        <f>TEXT(Data[[#This Row],[Ngày giao]],"yyyy")</f>
        <v>2022</v>
      </c>
      <c r="N794" s="32" t="str">
        <f>IF(MONTH(Data[[#This Row],[Ngày giao]])&lt;4,"Qtr1", IF(MONTH(Data[[#This Row],[Ngày giao]])&lt;7,"Qtr2",IF(MONTH(Data[[#This Row],[Ngày giao]])&lt;10,"Qtr3","Qtr4")))</f>
        <v>Qtr1</v>
      </c>
      <c r="O794" s="32" t="str">
        <f>TEXT(Data[[#This Row],[Ngày giao]],"MMM")</f>
        <v>Jan</v>
      </c>
    </row>
    <row r="795" spans="1:15" ht="14.5" x14ac:dyDescent="0.35">
      <c r="A795" s="7">
        <v>4516702742</v>
      </c>
      <c r="B795" s="7">
        <v>2779823</v>
      </c>
      <c r="C795" s="32" t="s">
        <v>50</v>
      </c>
      <c r="D795" s="9">
        <v>1890</v>
      </c>
      <c r="E795" s="3">
        <v>354</v>
      </c>
      <c r="F795" s="3">
        <f>Data[[#This Row],[Unit Price]]*Data[[#This Row],[Ordered Qty]]</f>
        <v>669060</v>
      </c>
      <c r="G795" s="5">
        <v>44585</v>
      </c>
      <c r="H795" s="4">
        <v>44594</v>
      </c>
      <c r="I795" s="10">
        <v>-9</v>
      </c>
      <c r="J795" s="32" t="str">
        <f>IF(Data[[#This Row],[Chênh lệch ngày]]&lt;-2,"ADVANCE", IF(Data[[#This Row],[Chênh lệch ngày]]&lt;4, "ON TIME", IF(Data[[#This Row],[REASON OF LATE]]="SUPPLIER","LATE BY SUPPLIER", "LATE")))</f>
        <v>ADVANCE</v>
      </c>
      <c r="K795" s="12"/>
      <c r="L795" s="16"/>
      <c r="M795" s="32" t="str">
        <f>TEXT(Data[[#This Row],[Ngày giao]],"yyyy")</f>
        <v>2022</v>
      </c>
      <c r="N795" s="32" t="str">
        <f>IF(MONTH(Data[[#This Row],[Ngày giao]])&lt;4,"Qtr1", IF(MONTH(Data[[#This Row],[Ngày giao]])&lt;7,"Qtr2",IF(MONTH(Data[[#This Row],[Ngày giao]])&lt;10,"Qtr3","Qtr4")))</f>
        <v>Qtr1</v>
      </c>
      <c r="O795" s="32" t="str">
        <f>TEXT(Data[[#This Row],[Ngày giao]],"MMM")</f>
        <v>Jan</v>
      </c>
    </row>
    <row r="796" spans="1:15" ht="14.5" x14ac:dyDescent="0.35">
      <c r="A796" s="7">
        <v>4516670794</v>
      </c>
      <c r="B796" s="7">
        <v>2487061</v>
      </c>
      <c r="C796" s="32" t="s">
        <v>50</v>
      </c>
      <c r="D796" s="9">
        <v>690</v>
      </c>
      <c r="E796" s="3">
        <v>601</v>
      </c>
      <c r="F796" s="3">
        <f>Data[[#This Row],[Unit Price]]*Data[[#This Row],[Ordered Qty]]</f>
        <v>414690</v>
      </c>
      <c r="G796" s="5">
        <v>44585</v>
      </c>
      <c r="H796" s="4">
        <v>44594</v>
      </c>
      <c r="I796" s="10">
        <v>-9</v>
      </c>
      <c r="J796" s="32" t="str">
        <f>IF(Data[[#This Row],[Chênh lệch ngày]]&lt;-2,"ADVANCE", IF(Data[[#This Row],[Chênh lệch ngày]]&lt;4, "ON TIME", IF(Data[[#This Row],[REASON OF LATE]]="SUPPLIER","LATE BY SUPPLIER", "LATE")))</f>
        <v>ADVANCE</v>
      </c>
      <c r="K796" s="12"/>
      <c r="L796" s="16"/>
      <c r="M796" s="32" t="str">
        <f>TEXT(Data[[#This Row],[Ngày giao]],"yyyy")</f>
        <v>2022</v>
      </c>
      <c r="N796" s="32" t="str">
        <f>IF(MONTH(Data[[#This Row],[Ngày giao]])&lt;4,"Qtr1", IF(MONTH(Data[[#This Row],[Ngày giao]])&lt;7,"Qtr2",IF(MONTH(Data[[#This Row],[Ngày giao]])&lt;10,"Qtr3","Qtr4")))</f>
        <v>Qtr1</v>
      </c>
      <c r="O796" s="32" t="str">
        <f>TEXT(Data[[#This Row],[Ngày giao]],"MMM")</f>
        <v>Jan</v>
      </c>
    </row>
    <row r="797" spans="1:15" ht="14.5" x14ac:dyDescent="0.35">
      <c r="A797" s="7">
        <v>4516702398</v>
      </c>
      <c r="B797" s="7">
        <v>2487053</v>
      </c>
      <c r="C797" s="32" t="s">
        <v>50</v>
      </c>
      <c r="D797" s="9">
        <v>1740</v>
      </c>
      <c r="E797" s="3">
        <v>1217</v>
      </c>
      <c r="F797" s="3">
        <f>Data[[#This Row],[Unit Price]]*Data[[#This Row],[Ordered Qty]]</f>
        <v>2117580</v>
      </c>
      <c r="G797" s="5">
        <v>44585</v>
      </c>
      <c r="H797" s="4">
        <v>44594</v>
      </c>
      <c r="I797" s="10">
        <v>-9</v>
      </c>
      <c r="J797" s="32" t="str">
        <f>IF(Data[[#This Row],[Chênh lệch ngày]]&lt;-2,"ADVANCE", IF(Data[[#This Row],[Chênh lệch ngày]]&lt;4, "ON TIME", IF(Data[[#This Row],[REASON OF LATE]]="SUPPLIER","LATE BY SUPPLIER", "LATE")))</f>
        <v>ADVANCE</v>
      </c>
      <c r="K797" s="12"/>
      <c r="L797" s="16"/>
      <c r="M797" s="32" t="str">
        <f>TEXT(Data[[#This Row],[Ngày giao]],"yyyy")</f>
        <v>2022</v>
      </c>
      <c r="N797" s="32" t="str">
        <f>IF(MONTH(Data[[#This Row],[Ngày giao]])&lt;4,"Qtr1", IF(MONTH(Data[[#This Row],[Ngày giao]])&lt;7,"Qtr2",IF(MONTH(Data[[#This Row],[Ngày giao]])&lt;10,"Qtr3","Qtr4")))</f>
        <v>Qtr1</v>
      </c>
      <c r="O797" s="32" t="str">
        <f>TEXT(Data[[#This Row],[Ngày giao]],"MMM")</f>
        <v>Jan</v>
      </c>
    </row>
    <row r="798" spans="1:15" ht="14.5" x14ac:dyDescent="0.35">
      <c r="A798" s="7">
        <v>4517484793</v>
      </c>
      <c r="B798" s="7">
        <v>4013297</v>
      </c>
      <c r="C798" s="8" t="s">
        <v>51</v>
      </c>
      <c r="D798" s="9">
        <v>1155</v>
      </c>
      <c r="E798" s="3">
        <v>313</v>
      </c>
      <c r="F798" s="3">
        <f>Data[[#This Row],[Unit Price]]*Data[[#This Row],[Ordered Qty]]</f>
        <v>361515</v>
      </c>
      <c r="G798" s="5">
        <v>44634</v>
      </c>
      <c r="H798" s="4">
        <v>44595</v>
      </c>
      <c r="I798" s="10">
        <v>39</v>
      </c>
      <c r="J798" s="32" t="str">
        <f>IF(Data[[#This Row],[Chênh lệch ngày]]&lt;-2,"ADVANCE", IF(Data[[#This Row],[Chênh lệch ngày]]&lt;4, "ON TIME", IF(Data[[#This Row],[REASON OF LATE]]="SUPPLIER","LATE BY SUPPLIER", "LATE")))</f>
        <v>LATE</v>
      </c>
      <c r="K798" s="32" t="s">
        <v>6</v>
      </c>
      <c r="L798" s="16"/>
      <c r="M798" s="32" t="str">
        <f>TEXT(Data[[#This Row],[Ngày giao]],"yyyy")</f>
        <v>2022</v>
      </c>
      <c r="N798" s="32" t="str">
        <f>IF(MONTH(Data[[#This Row],[Ngày giao]])&lt;4,"Qtr1", IF(MONTH(Data[[#This Row],[Ngày giao]])&lt;7,"Qtr2",IF(MONTH(Data[[#This Row],[Ngày giao]])&lt;10,"Qtr3","Qtr4")))</f>
        <v>Qtr1</v>
      </c>
      <c r="O798" s="32" t="str">
        <f>TEXT(Data[[#This Row],[Ngày giao]],"MMM")</f>
        <v>Mar</v>
      </c>
    </row>
    <row r="799" spans="1:15" ht="14.5" x14ac:dyDescent="0.35">
      <c r="A799" s="7">
        <v>4517437280</v>
      </c>
      <c r="B799" s="7">
        <v>4455281</v>
      </c>
      <c r="C799" s="37" t="s">
        <v>51</v>
      </c>
      <c r="D799" s="9">
        <v>630</v>
      </c>
      <c r="E799" s="3">
        <v>1450</v>
      </c>
      <c r="F799" s="3">
        <f>Data[[#This Row],[Unit Price]]*Data[[#This Row],[Ordered Qty]]</f>
        <v>913500</v>
      </c>
      <c r="G799" s="14">
        <v>44602</v>
      </c>
      <c r="H799" s="15">
        <v>44595</v>
      </c>
      <c r="I799" s="10">
        <v>7</v>
      </c>
      <c r="J799" s="32" t="str">
        <f>IF(Data[[#This Row],[Chênh lệch ngày]]&lt;-2,"ADVANCE", IF(Data[[#This Row],[Chênh lệch ngày]]&lt;4, "ON TIME", IF(Data[[#This Row],[REASON OF LATE]]="SUPPLIER","LATE BY SUPPLIER", "LATE")))</f>
        <v>LATE</v>
      </c>
      <c r="K799" s="32" t="s">
        <v>6</v>
      </c>
      <c r="L799" s="16"/>
      <c r="M799" s="32" t="str">
        <f>TEXT(Data[[#This Row],[Ngày giao]],"yyyy")</f>
        <v>2022</v>
      </c>
      <c r="N799" s="32" t="str">
        <f>IF(MONTH(Data[[#This Row],[Ngày giao]])&lt;4,"Qtr1", IF(MONTH(Data[[#This Row],[Ngày giao]])&lt;7,"Qtr2",IF(MONTH(Data[[#This Row],[Ngày giao]])&lt;10,"Qtr3","Qtr4")))</f>
        <v>Qtr1</v>
      </c>
      <c r="O799" s="32" t="str">
        <f>TEXT(Data[[#This Row],[Ngày giao]],"MMM")</f>
        <v>Feb</v>
      </c>
    </row>
    <row r="800" spans="1:15" ht="14.5" x14ac:dyDescent="0.35">
      <c r="A800" s="7">
        <v>4517493035</v>
      </c>
      <c r="B800" s="7">
        <v>4455281</v>
      </c>
      <c r="C800" s="37" t="s">
        <v>51</v>
      </c>
      <c r="D800" s="9">
        <v>2790</v>
      </c>
      <c r="E800" s="3">
        <v>763</v>
      </c>
      <c r="F800" s="3">
        <f>Data[[#This Row],[Unit Price]]*Data[[#This Row],[Ordered Qty]]</f>
        <v>2128770</v>
      </c>
      <c r="G800" s="14">
        <v>44602</v>
      </c>
      <c r="H800" s="15">
        <v>44595</v>
      </c>
      <c r="I800" s="10">
        <v>7</v>
      </c>
      <c r="J800" s="32" t="str">
        <f>IF(Data[[#This Row],[Chênh lệch ngày]]&lt;-2,"ADVANCE", IF(Data[[#This Row],[Chênh lệch ngày]]&lt;4, "ON TIME", IF(Data[[#This Row],[REASON OF LATE]]="SUPPLIER","LATE BY SUPPLIER", "LATE")))</f>
        <v>LATE</v>
      </c>
      <c r="K800" s="32" t="s">
        <v>6</v>
      </c>
      <c r="L800" s="16"/>
      <c r="M800" s="32" t="str">
        <f>TEXT(Data[[#This Row],[Ngày giao]],"yyyy")</f>
        <v>2022</v>
      </c>
      <c r="N800" s="32" t="str">
        <f>IF(MONTH(Data[[#This Row],[Ngày giao]])&lt;4,"Qtr1", IF(MONTH(Data[[#This Row],[Ngày giao]])&lt;7,"Qtr2",IF(MONTH(Data[[#This Row],[Ngày giao]])&lt;10,"Qtr3","Qtr4")))</f>
        <v>Qtr1</v>
      </c>
      <c r="O800" s="32" t="str">
        <f>TEXT(Data[[#This Row],[Ngày giao]],"MMM")</f>
        <v>Feb</v>
      </c>
    </row>
    <row r="801" spans="1:15" ht="14.5" x14ac:dyDescent="0.35">
      <c r="A801" s="7">
        <v>4517399813</v>
      </c>
      <c r="B801" s="7">
        <v>2725582</v>
      </c>
      <c r="C801" s="8" t="s">
        <v>69</v>
      </c>
      <c r="D801" s="9">
        <v>6000</v>
      </c>
      <c r="E801" s="3">
        <v>894</v>
      </c>
      <c r="F801" s="3">
        <f>Data[[#This Row],[Unit Price]]*Data[[#This Row],[Ordered Qty]]</f>
        <v>5364000</v>
      </c>
      <c r="G801" s="5">
        <v>44606</v>
      </c>
      <c r="H801" s="4">
        <v>44595</v>
      </c>
      <c r="I801" s="10">
        <v>11</v>
      </c>
      <c r="J801" s="32" t="str">
        <f>IF(Data[[#This Row],[Chênh lệch ngày]]&lt;-2,"ADVANCE", IF(Data[[#This Row],[Chênh lệch ngày]]&lt;4, "ON TIME", IF(Data[[#This Row],[REASON OF LATE]]="SUPPLIER","LATE BY SUPPLIER", "LATE")))</f>
        <v>LATE</v>
      </c>
      <c r="K801" s="32" t="s">
        <v>6</v>
      </c>
      <c r="L801" s="16"/>
      <c r="M801" s="32" t="str">
        <f>TEXT(Data[[#This Row],[Ngày giao]],"yyyy")</f>
        <v>2022</v>
      </c>
      <c r="N801" s="32" t="str">
        <f>IF(MONTH(Data[[#This Row],[Ngày giao]])&lt;4,"Qtr1", IF(MONTH(Data[[#This Row],[Ngày giao]])&lt;7,"Qtr2",IF(MONTH(Data[[#This Row],[Ngày giao]])&lt;10,"Qtr3","Qtr4")))</f>
        <v>Qtr1</v>
      </c>
      <c r="O801" s="32" t="str">
        <f>TEXT(Data[[#This Row],[Ngày giao]],"MMM")</f>
        <v>Feb</v>
      </c>
    </row>
    <row r="802" spans="1:15" ht="13" x14ac:dyDescent="0.3">
      <c r="A802" s="1">
        <v>4516571636</v>
      </c>
      <c r="B802" s="1">
        <v>2556834</v>
      </c>
      <c r="C802" s="2" t="s">
        <v>69</v>
      </c>
      <c r="D802" s="3">
        <v>30</v>
      </c>
      <c r="E802" s="3">
        <v>588</v>
      </c>
      <c r="F802" s="3">
        <f>Data[[#This Row],[Unit Price]]*Data[[#This Row],[Ordered Qty]]</f>
        <v>17640</v>
      </c>
      <c r="G802" s="5">
        <v>44606</v>
      </c>
      <c r="H802" s="4">
        <v>44596</v>
      </c>
      <c r="I802" s="6">
        <f>G802-H802</f>
        <v>10</v>
      </c>
      <c r="J802" s="32" t="str">
        <f>IF(Data[[#This Row],[Chênh lệch ngày]]&lt;-2,"ADVANCE", IF(Data[[#This Row],[Chênh lệch ngày]]&lt;4, "ON TIME", IF(Data[[#This Row],[REASON OF LATE]]="SUPPLIER","LATE BY SUPPLIER", "LATE")))</f>
        <v>LATE</v>
      </c>
      <c r="K802" s="32" t="s">
        <v>6</v>
      </c>
      <c r="L802" s="32"/>
      <c r="M802" s="32" t="str">
        <f>TEXT(Data[[#This Row],[Ngày giao]],"yyyy")</f>
        <v>2022</v>
      </c>
      <c r="N802" s="32" t="str">
        <f>IF(MONTH(Data[[#This Row],[Ngày giao]])&lt;4,"Qtr1", IF(MONTH(Data[[#This Row],[Ngày giao]])&lt;7,"Qtr2",IF(MONTH(Data[[#This Row],[Ngày giao]])&lt;10,"Qtr3","Qtr4")))</f>
        <v>Qtr1</v>
      </c>
      <c r="O802" s="32" t="str">
        <f>TEXT(Data[[#This Row],[Ngày giao]],"MMM")</f>
        <v>Feb</v>
      </c>
    </row>
    <row r="803" spans="1:15" ht="14.5" x14ac:dyDescent="0.35">
      <c r="A803" s="7">
        <v>4517476511</v>
      </c>
      <c r="B803" s="7">
        <v>4013297</v>
      </c>
      <c r="C803" s="37" t="s">
        <v>51</v>
      </c>
      <c r="D803" s="9">
        <v>405</v>
      </c>
      <c r="E803" s="3">
        <v>1305</v>
      </c>
      <c r="F803" s="3">
        <f>Data[[#This Row],[Unit Price]]*Data[[#This Row],[Ordered Qty]]</f>
        <v>528525</v>
      </c>
      <c r="G803" s="5">
        <v>44627</v>
      </c>
      <c r="H803" s="4">
        <v>44596</v>
      </c>
      <c r="I803" s="10">
        <v>31</v>
      </c>
      <c r="J803" s="32" t="str">
        <f>IF(Data[[#This Row],[Chênh lệch ngày]]&lt;-2,"ADVANCE", IF(Data[[#This Row],[Chênh lệch ngày]]&lt;4, "ON TIME", IF(Data[[#This Row],[REASON OF LATE]]="SUPPLIER","LATE BY SUPPLIER", "LATE")))</f>
        <v>LATE</v>
      </c>
      <c r="K803" s="32" t="s">
        <v>6</v>
      </c>
      <c r="L803" s="16"/>
      <c r="M803" s="32" t="str">
        <f>TEXT(Data[[#This Row],[Ngày giao]],"yyyy")</f>
        <v>2022</v>
      </c>
      <c r="N803" s="32" t="str">
        <f>IF(MONTH(Data[[#This Row],[Ngày giao]])&lt;4,"Qtr1", IF(MONTH(Data[[#This Row],[Ngày giao]])&lt;7,"Qtr2",IF(MONTH(Data[[#This Row],[Ngày giao]])&lt;10,"Qtr3","Qtr4")))</f>
        <v>Qtr1</v>
      </c>
      <c r="O803" s="32" t="str">
        <f>TEXT(Data[[#This Row],[Ngày giao]],"MMM")</f>
        <v>Mar</v>
      </c>
    </row>
    <row r="804" spans="1:15" ht="14.5" x14ac:dyDescent="0.35">
      <c r="A804" s="7">
        <v>4517454838</v>
      </c>
      <c r="B804" s="7">
        <v>4455281</v>
      </c>
      <c r="C804" s="37" t="s">
        <v>51</v>
      </c>
      <c r="D804" s="9">
        <v>4410</v>
      </c>
      <c r="E804" s="3">
        <v>669</v>
      </c>
      <c r="F804" s="3">
        <f>Data[[#This Row],[Unit Price]]*Data[[#This Row],[Ordered Qty]]</f>
        <v>2950290</v>
      </c>
      <c r="G804" s="14">
        <v>44602</v>
      </c>
      <c r="H804" s="15">
        <v>44596</v>
      </c>
      <c r="I804" s="10">
        <v>6</v>
      </c>
      <c r="J804" s="32" t="str">
        <f>IF(Data[[#This Row],[Chênh lệch ngày]]&lt;-2,"ADVANCE", IF(Data[[#This Row],[Chênh lệch ngày]]&lt;4, "ON TIME", IF(Data[[#This Row],[REASON OF LATE]]="SUPPLIER","LATE BY SUPPLIER", "LATE")))</f>
        <v>LATE</v>
      </c>
      <c r="K804" s="32" t="s">
        <v>6</v>
      </c>
      <c r="L804" s="16"/>
      <c r="M804" s="32" t="str">
        <f>TEXT(Data[[#This Row],[Ngày giao]],"yyyy")</f>
        <v>2022</v>
      </c>
      <c r="N804" s="32" t="str">
        <f>IF(MONTH(Data[[#This Row],[Ngày giao]])&lt;4,"Qtr1", IF(MONTH(Data[[#This Row],[Ngày giao]])&lt;7,"Qtr2",IF(MONTH(Data[[#This Row],[Ngày giao]])&lt;10,"Qtr3","Qtr4")))</f>
        <v>Qtr1</v>
      </c>
      <c r="O804" s="32" t="str">
        <f>TEXT(Data[[#This Row],[Ngày giao]],"MMM")</f>
        <v>Feb</v>
      </c>
    </row>
    <row r="805" spans="1:15" ht="13" x14ac:dyDescent="0.3">
      <c r="A805" s="1">
        <v>4516576964</v>
      </c>
      <c r="B805" s="1">
        <v>2963896</v>
      </c>
      <c r="C805" s="2" t="s">
        <v>69</v>
      </c>
      <c r="D805" s="3">
        <v>40</v>
      </c>
      <c r="E805" s="3">
        <v>1472</v>
      </c>
      <c r="F805" s="3">
        <f>Data[[#This Row],[Unit Price]]*Data[[#This Row],[Ordered Qty]]</f>
        <v>58880</v>
      </c>
      <c r="G805" s="5">
        <v>44606</v>
      </c>
      <c r="H805" s="4">
        <v>44598</v>
      </c>
      <c r="I805" s="6">
        <f t="shared" ref="I805:I814" si="15">G805-H805</f>
        <v>8</v>
      </c>
      <c r="J805" s="32" t="str">
        <f>IF(Data[[#This Row],[Chênh lệch ngày]]&lt;-2,"ADVANCE", IF(Data[[#This Row],[Chênh lệch ngày]]&lt;4, "ON TIME", IF(Data[[#This Row],[REASON OF LATE]]="SUPPLIER","LATE BY SUPPLIER", "LATE")))</f>
        <v>LATE</v>
      </c>
      <c r="K805" s="32" t="s">
        <v>6</v>
      </c>
      <c r="L805" s="32"/>
      <c r="M805" s="32" t="str">
        <f>TEXT(Data[[#This Row],[Ngày giao]],"yyyy")</f>
        <v>2022</v>
      </c>
      <c r="N805" s="32" t="str">
        <f>IF(MONTH(Data[[#This Row],[Ngày giao]])&lt;4,"Qtr1", IF(MONTH(Data[[#This Row],[Ngày giao]])&lt;7,"Qtr2",IF(MONTH(Data[[#This Row],[Ngày giao]])&lt;10,"Qtr3","Qtr4")))</f>
        <v>Qtr1</v>
      </c>
      <c r="O805" s="32" t="str">
        <f>TEXT(Data[[#This Row],[Ngày giao]],"MMM")</f>
        <v>Feb</v>
      </c>
    </row>
    <row r="806" spans="1:15" ht="13" x14ac:dyDescent="0.3">
      <c r="A806" s="1">
        <v>4516656482</v>
      </c>
      <c r="B806" s="1">
        <v>2899478</v>
      </c>
      <c r="C806" s="37" t="s">
        <v>51</v>
      </c>
      <c r="D806" s="3">
        <v>100</v>
      </c>
      <c r="E806" s="3">
        <v>1247</v>
      </c>
      <c r="F806" s="3">
        <f>Data[[#This Row],[Unit Price]]*Data[[#This Row],[Ordered Qty]]</f>
        <v>124700</v>
      </c>
      <c r="G806" s="5">
        <v>44578</v>
      </c>
      <c r="H806" s="4">
        <v>44599</v>
      </c>
      <c r="I806" s="6">
        <f t="shared" si="15"/>
        <v>-21</v>
      </c>
      <c r="J806" s="32" t="str">
        <f>IF(Data[[#This Row],[Chênh lệch ngày]]&lt;-2,"ADVANCE", IF(Data[[#This Row],[Chênh lệch ngày]]&lt;4, "ON TIME", IF(Data[[#This Row],[REASON OF LATE]]="SUPPLIER","LATE BY SUPPLIER", "LATE")))</f>
        <v>ADVANCE</v>
      </c>
      <c r="K806" s="2"/>
      <c r="L806" s="32"/>
      <c r="M806" s="32" t="str">
        <f>TEXT(Data[[#This Row],[Ngày giao]],"yyyy")</f>
        <v>2022</v>
      </c>
      <c r="N806" s="32" t="str">
        <f>IF(MONTH(Data[[#This Row],[Ngày giao]])&lt;4,"Qtr1", IF(MONTH(Data[[#This Row],[Ngày giao]])&lt;7,"Qtr2",IF(MONTH(Data[[#This Row],[Ngày giao]])&lt;10,"Qtr3","Qtr4")))</f>
        <v>Qtr1</v>
      </c>
      <c r="O806" s="32" t="str">
        <f>TEXT(Data[[#This Row],[Ngày giao]],"MMM")</f>
        <v>Jan</v>
      </c>
    </row>
    <row r="807" spans="1:15" ht="13" x14ac:dyDescent="0.3">
      <c r="A807" s="1">
        <v>4516664463</v>
      </c>
      <c r="B807" s="1">
        <v>2899475</v>
      </c>
      <c r="C807" s="37" t="s">
        <v>51</v>
      </c>
      <c r="D807" s="3">
        <v>100</v>
      </c>
      <c r="E807" s="3">
        <v>1078</v>
      </c>
      <c r="F807" s="3">
        <f>Data[[#This Row],[Unit Price]]*Data[[#This Row],[Ordered Qty]]</f>
        <v>107800</v>
      </c>
      <c r="G807" s="5">
        <v>44578</v>
      </c>
      <c r="H807" s="4">
        <v>44599</v>
      </c>
      <c r="I807" s="6">
        <f t="shared" si="15"/>
        <v>-21</v>
      </c>
      <c r="J807" s="32" t="str">
        <f>IF(Data[[#This Row],[Chênh lệch ngày]]&lt;-2,"ADVANCE", IF(Data[[#This Row],[Chênh lệch ngày]]&lt;4, "ON TIME", IF(Data[[#This Row],[REASON OF LATE]]="SUPPLIER","LATE BY SUPPLIER", "LATE")))</f>
        <v>ADVANCE</v>
      </c>
      <c r="K807" s="2"/>
      <c r="L807" s="32"/>
      <c r="M807" s="32" t="str">
        <f>TEXT(Data[[#This Row],[Ngày giao]],"yyyy")</f>
        <v>2022</v>
      </c>
      <c r="N807" s="32" t="str">
        <f>IF(MONTH(Data[[#This Row],[Ngày giao]])&lt;4,"Qtr1", IF(MONTH(Data[[#This Row],[Ngày giao]])&lt;7,"Qtr2",IF(MONTH(Data[[#This Row],[Ngày giao]])&lt;10,"Qtr3","Qtr4")))</f>
        <v>Qtr1</v>
      </c>
      <c r="O807" s="32" t="str">
        <f>TEXT(Data[[#This Row],[Ngày giao]],"MMM")</f>
        <v>Jan</v>
      </c>
    </row>
    <row r="808" spans="1:15" ht="13" x14ac:dyDescent="0.3">
      <c r="A808" s="1">
        <v>4516653448</v>
      </c>
      <c r="B808" s="1">
        <v>2461389</v>
      </c>
      <c r="C808" s="37" t="s">
        <v>51</v>
      </c>
      <c r="D808" s="3">
        <v>200</v>
      </c>
      <c r="E808" s="3">
        <v>872</v>
      </c>
      <c r="F808" s="3">
        <f>Data[[#This Row],[Unit Price]]*Data[[#This Row],[Ordered Qty]]</f>
        <v>174400</v>
      </c>
      <c r="G808" s="5">
        <v>44578</v>
      </c>
      <c r="H808" s="4">
        <v>44599</v>
      </c>
      <c r="I808" s="6">
        <f t="shared" si="15"/>
        <v>-21</v>
      </c>
      <c r="J808" s="32" t="str">
        <f>IF(Data[[#This Row],[Chênh lệch ngày]]&lt;-2,"ADVANCE", IF(Data[[#This Row],[Chênh lệch ngày]]&lt;4, "ON TIME", IF(Data[[#This Row],[REASON OF LATE]]="SUPPLIER","LATE BY SUPPLIER", "LATE")))</f>
        <v>ADVANCE</v>
      </c>
      <c r="K808" s="2"/>
      <c r="L808" s="32"/>
      <c r="M808" s="32" t="str">
        <f>TEXT(Data[[#This Row],[Ngày giao]],"yyyy")</f>
        <v>2022</v>
      </c>
      <c r="N808" s="32" t="str">
        <f>IF(MONTH(Data[[#This Row],[Ngày giao]])&lt;4,"Qtr1", IF(MONTH(Data[[#This Row],[Ngày giao]])&lt;7,"Qtr2",IF(MONTH(Data[[#This Row],[Ngày giao]])&lt;10,"Qtr3","Qtr4")))</f>
        <v>Qtr1</v>
      </c>
      <c r="O808" s="32" t="str">
        <f>TEXT(Data[[#This Row],[Ngày giao]],"MMM")</f>
        <v>Jan</v>
      </c>
    </row>
    <row r="809" spans="1:15" ht="13" x14ac:dyDescent="0.3">
      <c r="A809" s="1">
        <v>4516523814</v>
      </c>
      <c r="B809" s="1">
        <v>2758193</v>
      </c>
      <c r="C809" s="2" t="s">
        <v>69</v>
      </c>
      <c r="D809" s="3">
        <v>213</v>
      </c>
      <c r="E809" s="3">
        <v>304</v>
      </c>
      <c r="F809" s="3">
        <f>Data[[#This Row],[Unit Price]]*Data[[#This Row],[Ordered Qty]]</f>
        <v>64752</v>
      </c>
      <c r="G809" s="5">
        <v>44578</v>
      </c>
      <c r="H809" s="4">
        <v>44599</v>
      </c>
      <c r="I809" s="6">
        <f t="shared" si="15"/>
        <v>-21</v>
      </c>
      <c r="J809" s="32" t="str">
        <f>IF(Data[[#This Row],[Chênh lệch ngày]]&lt;-2,"ADVANCE", IF(Data[[#This Row],[Chênh lệch ngày]]&lt;4, "ON TIME", IF(Data[[#This Row],[REASON OF LATE]]="SUPPLIER","LATE BY SUPPLIER", "LATE")))</f>
        <v>ADVANCE</v>
      </c>
      <c r="K809" s="2"/>
      <c r="L809" s="32"/>
      <c r="M809" s="32" t="str">
        <f>TEXT(Data[[#This Row],[Ngày giao]],"yyyy")</f>
        <v>2022</v>
      </c>
      <c r="N809" s="32" t="str">
        <f>IF(MONTH(Data[[#This Row],[Ngày giao]])&lt;4,"Qtr1", IF(MONTH(Data[[#This Row],[Ngày giao]])&lt;7,"Qtr2",IF(MONTH(Data[[#This Row],[Ngày giao]])&lt;10,"Qtr3","Qtr4")))</f>
        <v>Qtr1</v>
      </c>
      <c r="O809" s="32" t="str">
        <f>TEXT(Data[[#This Row],[Ngày giao]],"MMM")</f>
        <v>Jan</v>
      </c>
    </row>
    <row r="810" spans="1:15" ht="13" x14ac:dyDescent="0.3">
      <c r="A810" s="1">
        <v>4516512442</v>
      </c>
      <c r="B810" s="1">
        <v>2467687</v>
      </c>
      <c r="C810" s="2" t="s">
        <v>69</v>
      </c>
      <c r="D810" s="3">
        <v>285</v>
      </c>
      <c r="E810" s="3">
        <v>468</v>
      </c>
      <c r="F810" s="3">
        <f>Data[[#This Row],[Unit Price]]*Data[[#This Row],[Ordered Qty]]</f>
        <v>133380</v>
      </c>
      <c r="G810" s="5">
        <v>44606</v>
      </c>
      <c r="H810" s="4">
        <v>44599</v>
      </c>
      <c r="I810" s="6">
        <f t="shared" si="15"/>
        <v>7</v>
      </c>
      <c r="J810" s="32" t="str">
        <f>IF(Data[[#This Row],[Chênh lệch ngày]]&lt;-2,"ADVANCE", IF(Data[[#This Row],[Chênh lệch ngày]]&lt;4, "ON TIME", IF(Data[[#This Row],[REASON OF LATE]]="SUPPLIER","LATE BY SUPPLIER", "LATE")))</f>
        <v>LATE</v>
      </c>
      <c r="K810" s="32" t="s">
        <v>6</v>
      </c>
      <c r="L810" s="32"/>
      <c r="M810" s="32" t="str">
        <f>TEXT(Data[[#This Row],[Ngày giao]],"yyyy")</f>
        <v>2022</v>
      </c>
      <c r="N810" s="32" t="str">
        <f>IF(MONTH(Data[[#This Row],[Ngày giao]])&lt;4,"Qtr1", IF(MONTH(Data[[#This Row],[Ngày giao]])&lt;7,"Qtr2",IF(MONTH(Data[[#This Row],[Ngày giao]])&lt;10,"Qtr3","Qtr4")))</f>
        <v>Qtr1</v>
      </c>
      <c r="O810" s="32" t="str">
        <f>TEXT(Data[[#This Row],[Ngày giao]],"MMM")</f>
        <v>Feb</v>
      </c>
    </row>
    <row r="811" spans="1:15" ht="13" x14ac:dyDescent="0.3">
      <c r="A811" s="1">
        <v>4516498747</v>
      </c>
      <c r="B811" s="1">
        <v>2958114</v>
      </c>
      <c r="C811" s="2" t="s">
        <v>69</v>
      </c>
      <c r="D811" s="3">
        <v>60</v>
      </c>
      <c r="E811" s="3">
        <v>314</v>
      </c>
      <c r="F811" s="3">
        <f>Data[[#This Row],[Unit Price]]*Data[[#This Row],[Ordered Qty]]</f>
        <v>18840</v>
      </c>
      <c r="G811" s="5">
        <v>44578</v>
      </c>
      <c r="H811" s="4">
        <v>44599</v>
      </c>
      <c r="I811" s="6">
        <f t="shared" si="15"/>
        <v>-21</v>
      </c>
      <c r="J811" s="32" t="str">
        <f>IF(Data[[#This Row],[Chênh lệch ngày]]&lt;-2,"ADVANCE", IF(Data[[#This Row],[Chênh lệch ngày]]&lt;4, "ON TIME", IF(Data[[#This Row],[REASON OF LATE]]="SUPPLIER","LATE BY SUPPLIER", "LATE")))</f>
        <v>ADVANCE</v>
      </c>
      <c r="K811" s="2"/>
      <c r="L811" s="32"/>
      <c r="M811" s="32" t="str">
        <f>TEXT(Data[[#This Row],[Ngày giao]],"yyyy")</f>
        <v>2022</v>
      </c>
      <c r="N811" s="32" t="str">
        <f>IF(MONTH(Data[[#This Row],[Ngày giao]])&lt;4,"Qtr1", IF(MONTH(Data[[#This Row],[Ngày giao]])&lt;7,"Qtr2",IF(MONTH(Data[[#This Row],[Ngày giao]])&lt;10,"Qtr3","Qtr4")))</f>
        <v>Qtr1</v>
      </c>
      <c r="O811" s="32" t="str">
        <f>TEXT(Data[[#This Row],[Ngày giao]],"MMM")</f>
        <v>Jan</v>
      </c>
    </row>
    <row r="812" spans="1:15" ht="13" x14ac:dyDescent="0.3">
      <c r="A812" s="1">
        <v>4516934116</v>
      </c>
      <c r="B812" s="1">
        <v>2903189</v>
      </c>
      <c r="C812" s="37" t="s">
        <v>51</v>
      </c>
      <c r="D812" s="3">
        <v>30</v>
      </c>
      <c r="E812" s="3">
        <v>943</v>
      </c>
      <c r="F812" s="3">
        <f>Data[[#This Row],[Unit Price]]*Data[[#This Row],[Ordered Qty]]</f>
        <v>28290</v>
      </c>
      <c r="G812" s="5">
        <v>44585</v>
      </c>
      <c r="H812" s="4">
        <v>44600</v>
      </c>
      <c r="I812" s="6">
        <f t="shared" si="15"/>
        <v>-15</v>
      </c>
      <c r="J812" s="32" t="str">
        <f>IF(Data[[#This Row],[Chênh lệch ngày]]&lt;-2,"ADVANCE", IF(Data[[#This Row],[Chênh lệch ngày]]&lt;4, "ON TIME", IF(Data[[#This Row],[REASON OF LATE]]="SUPPLIER","LATE BY SUPPLIER", "LATE")))</f>
        <v>ADVANCE</v>
      </c>
      <c r="K812" s="2"/>
      <c r="L812" s="32"/>
      <c r="M812" s="32" t="str">
        <f>TEXT(Data[[#This Row],[Ngày giao]],"yyyy")</f>
        <v>2022</v>
      </c>
      <c r="N812" s="32" t="str">
        <f>IF(MONTH(Data[[#This Row],[Ngày giao]])&lt;4,"Qtr1", IF(MONTH(Data[[#This Row],[Ngày giao]])&lt;7,"Qtr2",IF(MONTH(Data[[#This Row],[Ngày giao]])&lt;10,"Qtr3","Qtr4")))</f>
        <v>Qtr1</v>
      </c>
      <c r="O812" s="32" t="str">
        <f>TEXT(Data[[#This Row],[Ngày giao]],"MMM")</f>
        <v>Jan</v>
      </c>
    </row>
    <row r="813" spans="1:15" ht="13" x14ac:dyDescent="0.3">
      <c r="A813" s="1">
        <v>4516726202</v>
      </c>
      <c r="B813" s="1">
        <v>4451134</v>
      </c>
      <c r="C813" s="37" t="s">
        <v>51</v>
      </c>
      <c r="D813" s="3">
        <v>52</v>
      </c>
      <c r="E813" s="3">
        <v>584</v>
      </c>
      <c r="F813" s="3">
        <f>Data[[#This Row],[Unit Price]]*Data[[#This Row],[Ordered Qty]]</f>
        <v>30368</v>
      </c>
      <c r="G813" s="5">
        <v>44655</v>
      </c>
      <c r="H813" s="4">
        <v>44600</v>
      </c>
      <c r="I813" s="6">
        <f t="shared" si="15"/>
        <v>55</v>
      </c>
      <c r="J813" s="32" t="str">
        <f>IF(Data[[#This Row],[Chênh lệch ngày]]&lt;-2,"ADVANCE", IF(Data[[#This Row],[Chênh lệch ngày]]&lt;4, "ON TIME", IF(Data[[#This Row],[REASON OF LATE]]="SUPPLIER","LATE BY SUPPLIER", "LATE")))</f>
        <v>LATE</v>
      </c>
      <c r="K813" s="32" t="s">
        <v>6</v>
      </c>
      <c r="L813" s="32"/>
      <c r="M813" s="32" t="str">
        <f>TEXT(Data[[#This Row],[Ngày giao]],"yyyy")</f>
        <v>2022</v>
      </c>
      <c r="N813" s="32" t="str">
        <f>IF(MONTH(Data[[#This Row],[Ngày giao]])&lt;4,"Qtr1", IF(MONTH(Data[[#This Row],[Ngày giao]])&lt;7,"Qtr2",IF(MONTH(Data[[#This Row],[Ngày giao]])&lt;10,"Qtr3","Qtr4")))</f>
        <v>Qtr2</v>
      </c>
      <c r="O813" s="32" t="str">
        <f>TEXT(Data[[#This Row],[Ngày giao]],"MMM")</f>
        <v>Apr</v>
      </c>
    </row>
    <row r="814" spans="1:15" ht="13" x14ac:dyDescent="0.3">
      <c r="A814" s="1">
        <v>4516439499</v>
      </c>
      <c r="B814" s="1">
        <v>4327058</v>
      </c>
      <c r="C814" s="2" t="s">
        <v>69</v>
      </c>
      <c r="D814" s="3">
        <v>27</v>
      </c>
      <c r="E814" s="3">
        <v>387</v>
      </c>
      <c r="F814" s="3">
        <f>Data[[#This Row],[Unit Price]]*Data[[#This Row],[Ordered Qty]]</f>
        <v>10449</v>
      </c>
      <c r="G814" s="5">
        <v>44718</v>
      </c>
      <c r="H814" s="4">
        <v>44600</v>
      </c>
      <c r="I814" s="6">
        <f t="shared" si="15"/>
        <v>118</v>
      </c>
      <c r="J814" s="32" t="str">
        <f>IF(Data[[#This Row],[Chênh lệch ngày]]&lt;-2,"ADVANCE", IF(Data[[#This Row],[Chênh lệch ngày]]&lt;4, "ON TIME", IF(Data[[#This Row],[REASON OF LATE]]="SUPPLIER","LATE BY SUPPLIER", "LATE")))</f>
        <v>LATE</v>
      </c>
      <c r="K814" s="32" t="s">
        <v>6</v>
      </c>
      <c r="L814" s="32"/>
      <c r="M814" s="32" t="str">
        <f>TEXT(Data[[#This Row],[Ngày giao]],"yyyy")</f>
        <v>2022</v>
      </c>
      <c r="N814" s="32" t="str">
        <f>IF(MONTH(Data[[#This Row],[Ngày giao]])&lt;4,"Qtr1", IF(MONTH(Data[[#This Row],[Ngày giao]])&lt;7,"Qtr2",IF(MONTH(Data[[#This Row],[Ngày giao]])&lt;10,"Qtr3","Qtr4")))</f>
        <v>Qtr2</v>
      </c>
      <c r="O814" s="32" t="str">
        <f>TEXT(Data[[#This Row],[Ngày giao]],"MMM")</f>
        <v>Jun</v>
      </c>
    </row>
    <row r="815" spans="1:15" ht="14.5" x14ac:dyDescent="0.35">
      <c r="A815" s="7">
        <v>4516703271</v>
      </c>
      <c r="B815" s="7">
        <v>4013297</v>
      </c>
      <c r="C815" s="37" t="s">
        <v>51</v>
      </c>
      <c r="D815" s="9">
        <v>120</v>
      </c>
      <c r="E815" s="3">
        <v>743</v>
      </c>
      <c r="F815" s="3">
        <f>Data[[#This Row],[Unit Price]]*Data[[#This Row],[Ordered Qty]]</f>
        <v>89160</v>
      </c>
      <c r="G815" s="5">
        <v>44585</v>
      </c>
      <c r="H815" s="4">
        <v>44600</v>
      </c>
      <c r="I815" s="10">
        <v>-15</v>
      </c>
      <c r="J815" s="32" t="str">
        <f>IF(Data[[#This Row],[Chênh lệch ngày]]&lt;-2,"ADVANCE", IF(Data[[#This Row],[Chênh lệch ngày]]&lt;4, "ON TIME", IF(Data[[#This Row],[REASON OF LATE]]="SUPPLIER","LATE BY SUPPLIER", "LATE")))</f>
        <v>ADVANCE</v>
      </c>
      <c r="K815" s="12"/>
      <c r="L815" s="16"/>
      <c r="M815" s="32" t="str">
        <f>TEXT(Data[[#This Row],[Ngày giao]],"yyyy")</f>
        <v>2022</v>
      </c>
      <c r="N815" s="32" t="str">
        <f>IF(MONTH(Data[[#This Row],[Ngày giao]])&lt;4,"Qtr1", IF(MONTH(Data[[#This Row],[Ngày giao]])&lt;7,"Qtr2",IF(MONTH(Data[[#This Row],[Ngày giao]])&lt;10,"Qtr3","Qtr4")))</f>
        <v>Qtr1</v>
      </c>
      <c r="O815" s="32" t="str">
        <f>TEXT(Data[[#This Row],[Ngày giao]],"MMM")</f>
        <v>Jan</v>
      </c>
    </row>
    <row r="816" spans="1:15" ht="13" x14ac:dyDescent="0.3">
      <c r="A816" s="1">
        <v>4517058561</v>
      </c>
      <c r="B816" s="1">
        <v>4451134</v>
      </c>
      <c r="C816" s="37" t="s">
        <v>51</v>
      </c>
      <c r="D816" s="3">
        <v>4</v>
      </c>
      <c r="E816" s="3">
        <v>763</v>
      </c>
      <c r="F816" s="3">
        <f>Data[[#This Row],[Unit Price]]*Data[[#This Row],[Ordered Qty]]</f>
        <v>3052</v>
      </c>
      <c r="G816" s="5">
        <v>44581</v>
      </c>
      <c r="H816" s="4">
        <v>44601</v>
      </c>
      <c r="I816" s="6">
        <f t="shared" ref="I816:I828" si="16">G816-H816</f>
        <v>-20</v>
      </c>
      <c r="J816" s="32" t="str">
        <f>IF(Data[[#This Row],[Chênh lệch ngày]]&lt;-2,"ADVANCE", IF(Data[[#This Row],[Chênh lệch ngày]]&lt;4, "ON TIME", IF(Data[[#This Row],[REASON OF LATE]]="SUPPLIER","LATE BY SUPPLIER", "LATE")))</f>
        <v>ADVANCE</v>
      </c>
      <c r="K816" s="2"/>
      <c r="L816" s="32"/>
      <c r="M816" s="32" t="str">
        <f>TEXT(Data[[#This Row],[Ngày giao]],"yyyy")</f>
        <v>2022</v>
      </c>
      <c r="N816" s="32" t="str">
        <f>IF(MONTH(Data[[#This Row],[Ngày giao]])&lt;4,"Qtr1", IF(MONTH(Data[[#This Row],[Ngày giao]])&lt;7,"Qtr2",IF(MONTH(Data[[#This Row],[Ngày giao]])&lt;10,"Qtr3","Qtr4")))</f>
        <v>Qtr1</v>
      </c>
      <c r="O816" s="32" t="str">
        <f>TEXT(Data[[#This Row],[Ngày giao]],"MMM")</f>
        <v>Jan</v>
      </c>
    </row>
    <row r="817" spans="1:15" ht="13" x14ac:dyDescent="0.3">
      <c r="A817" s="1">
        <v>4517107832</v>
      </c>
      <c r="B817" s="1">
        <v>4451134</v>
      </c>
      <c r="C817" s="37" t="s">
        <v>51</v>
      </c>
      <c r="D817" s="3">
        <v>4</v>
      </c>
      <c r="E817" s="3">
        <v>1416</v>
      </c>
      <c r="F817" s="3">
        <f>Data[[#This Row],[Unit Price]]*Data[[#This Row],[Ordered Qty]]</f>
        <v>5664</v>
      </c>
      <c r="G817" s="5">
        <v>44581</v>
      </c>
      <c r="H817" s="4">
        <v>44601</v>
      </c>
      <c r="I817" s="6">
        <f t="shared" si="16"/>
        <v>-20</v>
      </c>
      <c r="J817" s="32" t="str">
        <f>IF(Data[[#This Row],[Chênh lệch ngày]]&lt;-2,"ADVANCE", IF(Data[[#This Row],[Chênh lệch ngày]]&lt;4, "ON TIME", IF(Data[[#This Row],[REASON OF LATE]]="SUPPLIER","LATE BY SUPPLIER", "LATE")))</f>
        <v>ADVANCE</v>
      </c>
      <c r="K817" s="2"/>
      <c r="L817" s="32"/>
      <c r="M817" s="32" t="str">
        <f>TEXT(Data[[#This Row],[Ngày giao]],"yyyy")</f>
        <v>2022</v>
      </c>
      <c r="N817" s="32" t="str">
        <f>IF(MONTH(Data[[#This Row],[Ngày giao]])&lt;4,"Qtr1", IF(MONTH(Data[[#This Row],[Ngày giao]])&lt;7,"Qtr2",IF(MONTH(Data[[#This Row],[Ngày giao]])&lt;10,"Qtr3","Qtr4")))</f>
        <v>Qtr1</v>
      </c>
      <c r="O817" s="32" t="str">
        <f>TEXT(Data[[#This Row],[Ngày giao]],"MMM")</f>
        <v>Jan</v>
      </c>
    </row>
    <row r="818" spans="1:15" ht="13" x14ac:dyDescent="0.3">
      <c r="A818" s="1">
        <v>4517109706</v>
      </c>
      <c r="B818" s="1">
        <v>4451134</v>
      </c>
      <c r="C818" s="37" t="s">
        <v>51</v>
      </c>
      <c r="D818" s="3">
        <v>4</v>
      </c>
      <c r="E818" s="3">
        <v>506</v>
      </c>
      <c r="F818" s="3">
        <f>Data[[#This Row],[Unit Price]]*Data[[#This Row],[Ordered Qty]]</f>
        <v>2024</v>
      </c>
      <c r="G818" s="5">
        <v>44581</v>
      </c>
      <c r="H818" s="4">
        <v>44601</v>
      </c>
      <c r="I818" s="6">
        <f t="shared" si="16"/>
        <v>-20</v>
      </c>
      <c r="J818" s="32" t="str">
        <f>IF(Data[[#This Row],[Chênh lệch ngày]]&lt;-2,"ADVANCE", IF(Data[[#This Row],[Chênh lệch ngày]]&lt;4, "ON TIME", IF(Data[[#This Row],[REASON OF LATE]]="SUPPLIER","LATE BY SUPPLIER", "LATE")))</f>
        <v>ADVANCE</v>
      </c>
      <c r="K818" s="2"/>
      <c r="L818" s="32"/>
      <c r="M818" s="32" t="str">
        <f>TEXT(Data[[#This Row],[Ngày giao]],"yyyy")</f>
        <v>2022</v>
      </c>
      <c r="N818" s="32" t="str">
        <f>IF(MONTH(Data[[#This Row],[Ngày giao]])&lt;4,"Qtr1", IF(MONTH(Data[[#This Row],[Ngày giao]])&lt;7,"Qtr2",IF(MONTH(Data[[#This Row],[Ngày giao]])&lt;10,"Qtr3","Qtr4")))</f>
        <v>Qtr1</v>
      </c>
      <c r="O818" s="32" t="str">
        <f>TEXT(Data[[#This Row],[Ngày giao]],"MMM")</f>
        <v>Jan</v>
      </c>
    </row>
    <row r="819" spans="1:15" ht="13" x14ac:dyDescent="0.3">
      <c r="A819" s="1">
        <v>4517179108</v>
      </c>
      <c r="B819" s="1">
        <v>4451134</v>
      </c>
      <c r="C819" s="37" t="s">
        <v>51</v>
      </c>
      <c r="D819" s="3">
        <v>4</v>
      </c>
      <c r="E819" s="3">
        <v>520</v>
      </c>
      <c r="F819" s="3">
        <f>Data[[#This Row],[Unit Price]]*Data[[#This Row],[Ordered Qty]]</f>
        <v>2080</v>
      </c>
      <c r="G819" s="5">
        <v>44581</v>
      </c>
      <c r="H819" s="4">
        <v>44601</v>
      </c>
      <c r="I819" s="6">
        <f t="shared" si="16"/>
        <v>-20</v>
      </c>
      <c r="J819" s="32" t="str">
        <f>IF(Data[[#This Row],[Chênh lệch ngày]]&lt;-2,"ADVANCE", IF(Data[[#This Row],[Chênh lệch ngày]]&lt;4, "ON TIME", IF(Data[[#This Row],[REASON OF LATE]]="SUPPLIER","LATE BY SUPPLIER", "LATE")))</f>
        <v>ADVANCE</v>
      </c>
      <c r="K819" s="2"/>
      <c r="L819" s="32"/>
      <c r="M819" s="32" t="str">
        <f>TEXT(Data[[#This Row],[Ngày giao]],"yyyy")</f>
        <v>2022</v>
      </c>
      <c r="N819" s="32" t="str">
        <f>IF(MONTH(Data[[#This Row],[Ngày giao]])&lt;4,"Qtr1", IF(MONTH(Data[[#This Row],[Ngày giao]])&lt;7,"Qtr2",IF(MONTH(Data[[#This Row],[Ngày giao]])&lt;10,"Qtr3","Qtr4")))</f>
        <v>Qtr1</v>
      </c>
      <c r="O819" s="32" t="str">
        <f>TEXT(Data[[#This Row],[Ngày giao]],"MMM")</f>
        <v>Jan</v>
      </c>
    </row>
    <row r="820" spans="1:15" ht="13" x14ac:dyDescent="0.3">
      <c r="A820" s="1">
        <v>4517180544</v>
      </c>
      <c r="B820" s="1">
        <v>4451134</v>
      </c>
      <c r="C820" s="37" t="s">
        <v>51</v>
      </c>
      <c r="D820" s="3">
        <v>4</v>
      </c>
      <c r="E820" s="3">
        <v>811</v>
      </c>
      <c r="F820" s="3">
        <f>Data[[#This Row],[Unit Price]]*Data[[#This Row],[Ordered Qty]]</f>
        <v>3244</v>
      </c>
      <c r="G820" s="5">
        <v>44581</v>
      </c>
      <c r="H820" s="4">
        <v>44601</v>
      </c>
      <c r="I820" s="6">
        <f t="shared" si="16"/>
        <v>-20</v>
      </c>
      <c r="J820" s="32" t="str">
        <f>IF(Data[[#This Row],[Chênh lệch ngày]]&lt;-2,"ADVANCE", IF(Data[[#This Row],[Chênh lệch ngày]]&lt;4, "ON TIME", IF(Data[[#This Row],[REASON OF LATE]]="SUPPLIER","LATE BY SUPPLIER", "LATE")))</f>
        <v>ADVANCE</v>
      </c>
      <c r="K820" s="2"/>
      <c r="L820" s="32"/>
      <c r="M820" s="32" t="str">
        <f>TEXT(Data[[#This Row],[Ngày giao]],"yyyy")</f>
        <v>2022</v>
      </c>
      <c r="N820" s="32" t="str">
        <f>IF(MONTH(Data[[#This Row],[Ngày giao]])&lt;4,"Qtr1", IF(MONTH(Data[[#This Row],[Ngày giao]])&lt;7,"Qtr2",IF(MONTH(Data[[#This Row],[Ngày giao]])&lt;10,"Qtr3","Qtr4")))</f>
        <v>Qtr1</v>
      </c>
      <c r="O820" s="32" t="str">
        <f>TEXT(Data[[#This Row],[Ngày giao]],"MMM")</f>
        <v>Jan</v>
      </c>
    </row>
    <row r="821" spans="1:15" ht="13" x14ac:dyDescent="0.3">
      <c r="A821" s="1">
        <v>4517182638</v>
      </c>
      <c r="B821" s="1">
        <v>4451134</v>
      </c>
      <c r="C821" s="37" t="s">
        <v>51</v>
      </c>
      <c r="D821" s="3">
        <v>36</v>
      </c>
      <c r="E821" s="3">
        <v>1203</v>
      </c>
      <c r="F821" s="3">
        <f>Data[[#This Row],[Unit Price]]*Data[[#This Row],[Ordered Qty]]</f>
        <v>43308</v>
      </c>
      <c r="G821" s="5">
        <v>44581</v>
      </c>
      <c r="H821" s="4">
        <v>44601</v>
      </c>
      <c r="I821" s="6">
        <f t="shared" si="16"/>
        <v>-20</v>
      </c>
      <c r="J821" s="32" t="str">
        <f>IF(Data[[#This Row],[Chênh lệch ngày]]&lt;-2,"ADVANCE", IF(Data[[#This Row],[Chênh lệch ngày]]&lt;4, "ON TIME", IF(Data[[#This Row],[REASON OF LATE]]="SUPPLIER","LATE BY SUPPLIER", "LATE")))</f>
        <v>ADVANCE</v>
      </c>
      <c r="K821" s="2"/>
      <c r="L821" s="32"/>
      <c r="M821" s="32" t="str">
        <f>TEXT(Data[[#This Row],[Ngày giao]],"yyyy")</f>
        <v>2022</v>
      </c>
      <c r="N821" s="32" t="str">
        <f>IF(MONTH(Data[[#This Row],[Ngày giao]])&lt;4,"Qtr1", IF(MONTH(Data[[#This Row],[Ngày giao]])&lt;7,"Qtr2",IF(MONTH(Data[[#This Row],[Ngày giao]])&lt;10,"Qtr3","Qtr4")))</f>
        <v>Qtr1</v>
      </c>
      <c r="O821" s="32" t="str">
        <f>TEXT(Data[[#This Row],[Ngày giao]],"MMM")</f>
        <v>Jan</v>
      </c>
    </row>
    <row r="822" spans="1:15" ht="13" x14ac:dyDescent="0.3">
      <c r="A822" s="1">
        <v>4516517223</v>
      </c>
      <c r="B822" s="1">
        <v>2556834</v>
      </c>
      <c r="C822" s="2" t="s">
        <v>69</v>
      </c>
      <c r="D822" s="3">
        <v>24</v>
      </c>
      <c r="E822" s="3">
        <v>711</v>
      </c>
      <c r="F822" s="3">
        <f>Data[[#This Row],[Unit Price]]*Data[[#This Row],[Ordered Qty]]</f>
        <v>17064</v>
      </c>
      <c r="G822" s="5">
        <v>44606</v>
      </c>
      <c r="H822" s="4">
        <v>44601</v>
      </c>
      <c r="I822" s="6">
        <f t="shared" si="16"/>
        <v>5</v>
      </c>
      <c r="J822" s="32" t="str">
        <f>IF(Data[[#This Row],[Chênh lệch ngày]]&lt;-2,"ADVANCE", IF(Data[[#This Row],[Chênh lệch ngày]]&lt;4, "ON TIME", IF(Data[[#This Row],[REASON OF LATE]]="SUPPLIER","LATE BY SUPPLIER", "LATE")))</f>
        <v>LATE</v>
      </c>
      <c r="K822" s="32" t="s">
        <v>6</v>
      </c>
      <c r="L822" s="32"/>
      <c r="M822" s="32" t="str">
        <f>TEXT(Data[[#This Row],[Ngày giao]],"yyyy")</f>
        <v>2022</v>
      </c>
      <c r="N822" s="32" t="str">
        <f>IF(MONTH(Data[[#This Row],[Ngày giao]])&lt;4,"Qtr1", IF(MONTH(Data[[#This Row],[Ngày giao]])&lt;7,"Qtr2",IF(MONTH(Data[[#This Row],[Ngày giao]])&lt;10,"Qtr3","Qtr4")))</f>
        <v>Qtr1</v>
      </c>
      <c r="O822" s="32" t="str">
        <f>TEXT(Data[[#This Row],[Ngày giao]],"MMM")</f>
        <v>Feb</v>
      </c>
    </row>
    <row r="823" spans="1:15" ht="13" x14ac:dyDescent="0.3">
      <c r="A823" s="1">
        <v>4517493059</v>
      </c>
      <c r="B823" s="1">
        <v>2899632</v>
      </c>
      <c r="C823" s="37" t="s">
        <v>51</v>
      </c>
      <c r="D823" s="3">
        <v>160</v>
      </c>
      <c r="E823" s="3">
        <v>928</v>
      </c>
      <c r="F823" s="3">
        <f>Data[[#This Row],[Unit Price]]*Data[[#This Row],[Ordered Qty]]</f>
        <v>148480</v>
      </c>
      <c r="G823" s="5">
        <v>44616</v>
      </c>
      <c r="H823" s="4">
        <v>44602</v>
      </c>
      <c r="I823" s="6">
        <f t="shared" si="16"/>
        <v>14</v>
      </c>
      <c r="J823" s="32" t="str">
        <f>IF(Data[[#This Row],[Chênh lệch ngày]]&lt;-2,"ADVANCE", IF(Data[[#This Row],[Chênh lệch ngày]]&lt;4, "ON TIME", IF(Data[[#This Row],[REASON OF LATE]]="SUPPLIER","LATE BY SUPPLIER", "LATE")))</f>
        <v>LATE</v>
      </c>
      <c r="K823" s="32" t="s">
        <v>6</v>
      </c>
      <c r="L823" s="32"/>
      <c r="M823" s="32" t="str">
        <f>TEXT(Data[[#This Row],[Ngày giao]],"yyyy")</f>
        <v>2022</v>
      </c>
      <c r="N823" s="32" t="str">
        <f>IF(MONTH(Data[[#This Row],[Ngày giao]])&lt;4,"Qtr1", IF(MONTH(Data[[#This Row],[Ngày giao]])&lt;7,"Qtr2",IF(MONTH(Data[[#This Row],[Ngày giao]])&lt;10,"Qtr3","Qtr4")))</f>
        <v>Qtr1</v>
      </c>
      <c r="O823" s="32" t="str">
        <f>TEXT(Data[[#This Row],[Ngày giao]],"MMM")</f>
        <v>Feb</v>
      </c>
    </row>
    <row r="824" spans="1:15" ht="13" x14ac:dyDescent="0.3">
      <c r="A824" s="1">
        <v>4517256391</v>
      </c>
      <c r="B824" s="1">
        <v>2758193</v>
      </c>
      <c r="C824" s="37" t="s">
        <v>51</v>
      </c>
      <c r="D824" s="3">
        <v>36</v>
      </c>
      <c r="E824" s="3">
        <v>972</v>
      </c>
      <c r="F824" s="3">
        <f>Data[[#This Row],[Unit Price]]*Data[[#This Row],[Ordered Qty]]</f>
        <v>34992</v>
      </c>
      <c r="G824" s="5">
        <v>44602</v>
      </c>
      <c r="H824" s="4">
        <v>44602</v>
      </c>
      <c r="I824" s="6">
        <f t="shared" si="16"/>
        <v>0</v>
      </c>
      <c r="J824" s="32" t="str">
        <f>IF(Data[[#This Row],[Chênh lệch ngày]]&lt;-2,"ADVANCE", IF(Data[[#This Row],[Chênh lệch ngày]]&lt;4, "ON TIME", IF(Data[[#This Row],[REASON OF LATE]]="SUPPLIER","LATE BY SUPPLIER", "LATE")))</f>
        <v>ON TIME</v>
      </c>
      <c r="K824" s="2"/>
      <c r="L824" s="32"/>
      <c r="M824" s="32" t="str">
        <f>TEXT(Data[[#This Row],[Ngày giao]],"yyyy")</f>
        <v>2022</v>
      </c>
      <c r="N824" s="32" t="str">
        <f>IF(MONTH(Data[[#This Row],[Ngày giao]])&lt;4,"Qtr1", IF(MONTH(Data[[#This Row],[Ngày giao]])&lt;7,"Qtr2",IF(MONTH(Data[[#This Row],[Ngày giao]])&lt;10,"Qtr3","Qtr4")))</f>
        <v>Qtr1</v>
      </c>
      <c r="O824" s="32" t="str">
        <f>TEXT(Data[[#This Row],[Ngày giao]],"MMM")</f>
        <v>Feb</v>
      </c>
    </row>
    <row r="825" spans="1:15" ht="13" x14ac:dyDescent="0.3">
      <c r="A825" s="1">
        <v>4517419064</v>
      </c>
      <c r="B825" s="1">
        <v>2467687</v>
      </c>
      <c r="C825" s="37" t="s">
        <v>51</v>
      </c>
      <c r="D825" s="3">
        <v>40</v>
      </c>
      <c r="E825" s="3">
        <v>925</v>
      </c>
      <c r="F825" s="3">
        <f>Data[[#This Row],[Unit Price]]*Data[[#This Row],[Ordered Qty]]</f>
        <v>37000</v>
      </c>
      <c r="G825" s="5">
        <v>44602</v>
      </c>
      <c r="H825" s="4">
        <v>44602</v>
      </c>
      <c r="I825" s="6">
        <f t="shared" si="16"/>
        <v>0</v>
      </c>
      <c r="J825" s="32" t="str">
        <f>IF(Data[[#This Row],[Chênh lệch ngày]]&lt;-2,"ADVANCE", IF(Data[[#This Row],[Chênh lệch ngày]]&lt;4, "ON TIME", IF(Data[[#This Row],[REASON OF LATE]]="SUPPLIER","LATE BY SUPPLIER", "LATE")))</f>
        <v>ON TIME</v>
      </c>
      <c r="K825" s="2"/>
      <c r="L825" s="32"/>
      <c r="M825" s="32" t="str">
        <f>TEXT(Data[[#This Row],[Ngày giao]],"yyyy")</f>
        <v>2022</v>
      </c>
      <c r="N825" s="32" t="str">
        <f>IF(MONTH(Data[[#This Row],[Ngày giao]])&lt;4,"Qtr1", IF(MONTH(Data[[#This Row],[Ngày giao]])&lt;7,"Qtr2",IF(MONTH(Data[[#This Row],[Ngày giao]])&lt;10,"Qtr3","Qtr4")))</f>
        <v>Qtr1</v>
      </c>
      <c r="O825" s="32" t="str">
        <f>TEXT(Data[[#This Row],[Ngày giao]],"MMM")</f>
        <v>Feb</v>
      </c>
    </row>
    <row r="826" spans="1:15" ht="13" x14ac:dyDescent="0.3">
      <c r="A826" s="1">
        <v>4517419748</v>
      </c>
      <c r="B826" s="1">
        <v>2467687</v>
      </c>
      <c r="C826" s="37" t="s">
        <v>51</v>
      </c>
      <c r="D826" s="3">
        <v>720</v>
      </c>
      <c r="E826" s="3">
        <v>642</v>
      </c>
      <c r="F826" s="3">
        <f>Data[[#This Row],[Unit Price]]*Data[[#This Row],[Ordered Qty]]</f>
        <v>462240</v>
      </c>
      <c r="G826" s="5">
        <v>44602</v>
      </c>
      <c r="H826" s="4">
        <v>44602</v>
      </c>
      <c r="I826" s="6">
        <f t="shared" si="16"/>
        <v>0</v>
      </c>
      <c r="J826" s="32" t="str">
        <f>IF(Data[[#This Row],[Chênh lệch ngày]]&lt;-2,"ADVANCE", IF(Data[[#This Row],[Chênh lệch ngày]]&lt;4, "ON TIME", IF(Data[[#This Row],[REASON OF LATE]]="SUPPLIER","LATE BY SUPPLIER", "LATE")))</f>
        <v>ON TIME</v>
      </c>
      <c r="K826" s="2"/>
      <c r="L826" s="32"/>
      <c r="M826" s="32" t="str">
        <f>TEXT(Data[[#This Row],[Ngày giao]],"yyyy")</f>
        <v>2022</v>
      </c>
      <c r="N826" s="32" t="str">
        <f>IF(MONTH(Data[[#This Row],[Ngày giao]])&lt;4,"Qtr1", IF(MONTH(Data[[#This Row],[Ngày giao]])&lt;7,"Qtr2",IF(MONTH(Data[[#This Row],[Ngày giao]])&lt;10,"Qtr3","Qtr4")))</f>
        <v>Qtr1</v>
      </c>
      <c r="O826" s="32" t="str">
        <f>TEXT(Data[[#This Row],[Ngày giao]],"MMM")</f>
        <v>Feb</v>
      </c>
    </row>
    <row r="827" spans="1:15" ht="13" x14ac:dyDescent="0.3">
      <c r="A827" s="1">
        <v>4517102837</v>
      </c>
      <c r="B827" s="1">
        <v>2958114</v>
      </c>
      <c r="C827" s="37" t="s">
        <v>51</v>
      </c>
      <c r="D827" s="3">
        <v>126</v>
      </c>
      <c r="E827" s="3">
        <v>1138</v>
      </c>
      <c r="F827" s="3">
        <f>Data[[#This Row],[Unit Price]]*Data[[#This Row],[Ordered Qty]]</f>
        <v>143388</v>
      </c>
      <c r="G827" s="5">
        <v>44602</v>
      </c>
      <c r="H827" s="4">
        <v>44602</v>
      </c>
      <c r="I827" s="6">
        <f t="shared" si="16"/>
        <v>0</v>
      </c>
      <c r="J827" s="32" t="str">
        <f>IF(Data[[#This Row],[Chênh lệch ngày]]&lt;-2,"ADVANCE", IF(Data[[#This Row],[Chênh lệch ngày]]&lt;4, "ON TIME", IF(Data[[#This Row],[REASON OF LATE]]="SUPPLIER","LATE BY SUPPLIER", "LATE")))</f>
        <v>ON TIME</v>
      </c>
      <c r="K827" s="2"/>
      <c r="L827" s="32"/>
      <c r="M827" s="32" t="str">
        <f>TEXT(Data[[#This Row],[Ngày giao]],"yyyy")</f>
        <v>2022</v>
      </c>
      <c r="N827" s="32" t="str">
        <f>IF(MONTH(Data[[#This Row],[Ngày giao]])&lt;4,"Qtr1", IF(MONTH(Data[[#This Row],[Ngày giao]])&lt;7,"Qtr2",IF(MONTH(Data[[#This Row],[Ngày giao]])&lt;10,"Qtr3","Qtr4")))</f>
        <v>Qtr1</v>
      </c>
      <c r="O827" s="32" t="str">
        <f>TEXT(Data[[#This Row],[Ngày giao]],"MMM")</f>
        <v>Feb</v>
      </c>
    </row>
    <row r="828" spans="1:15" ht="13" x14ac:dyDescent="0.3">
      <c r="A828" s="1">
        <v>4517257595</v>
      </c>
      <c r="B828" s="1">
        <v>2752324</v>
      </c>
      <c r="C828" s="37" t="s">
        <v>51</v>
      </c>
      <c r="D828" s="3">
        <v>12</v>
      </c>
      <c r="E828" s="3">
        <v>574</v>
      </c>
      <c r="F828" s="3">
        <f>Data[[#This Row],[Unit Price]]*Data[[#This Row],[Ordered Qty]]</f>
        <v>6888</v>
      </c>
      <c r="G828" s="5">
        <v>44602</v>
      </c>
      <c r="H828" s="4">
        <v>44602</v>
      </c>
      <c r="I828" s="6">
        <f t="shared" si="16"/>
        <v>0</v>
      </c>
      <c r="J828" s="32" t="str">
        <f>IF(Data[[#This Row],[Chênh lệch ngày]]&lt;-2,"ADVANCE", IF(Data[[#This Row],[Chênh lệch ngày]]&lt;4, "ON TIME", IF(Data[[#This Row],[REASON OF LATE]]="SUPPLIER","LATE BY SUPPLIER", "LATE")))</f>
        <v>ON TIME</v>
      </c>
      <c r="K828" s="2"/>
      <c r="L828" s="32"/>
      <c r="M828" s="32" t="str">
        <f>TEXT(Data[[#This Row],[Ngày giao]],"yyyy")</f>
        <v>2022</v>
      </c>
      <c r="N828" s="32" t="str">
        <f>IF(MONTH(Data[[#This Row],[Ngày giao]])&lt;4,"Qtr1", IF(MONTH(Data[[#This Row],[Ngày giao]])&lt;7,"Qtr2",IF(MONTH(Data[[#This Row],[Ngày giao]])&lt;10,"Qtr3","Qtr4")))</f>
        <v>Qtr1</v>
      </c>
      <c r="O828" s="32" t="str">
        <f>TEXT(Data[[#This Row],[Ngày giao]],"MMM")</f>
        <v>Feb</v>
      </c>
    </row>
    <row r="829" spans="1:15" ht="14.5" x14ac:dyDescent="0.35">
      <c r="A829" s="7">
        <v>4517511046</v>
      </c>
      <c r="B829" s="7">
        <v>2765851</v>
      </c>
      <c r="C829" s="37" t="s">
        <v>51</v>
      </c>
      <c r="D829" s="9">
        <v>160</v>
      </c>
      <c r="E829" s="3">
        <v>1088</v>
      </c>
      <c r="F829" s="3">
        <f>Data[[#This Row],[Unit Price]]*Data[[#This Row],[Ordered Qty]]</f>
        <v>174080</v>
      </c>
      <c r="G829" s="5">
        <v>44609</v>
      </c>
      <c r="H829" s="4">
        <v>44602</v>
      </c>
      <c r="I829" s="10">
        <v>7</v>
      </c>
      <c r="J829" s="32" t="str">
        <f>IF(Data[[#This Row],[Chênh lệch ngày]]&lt;-2,"ADVANCE", IF(Data[[#This Row],[Chênh lệch ngày]]&lt;4, "ON TIME", IF(Data[[#This Row],[REASON OF LATE]]="SUPPLIER","LATE BY SUPPLIER", "LATE")))</f>
        <v>LATE</v>
      </c>
      <c r="K829" s="32" t="s">
        <v>6</v>
      </c>
      <c r="L829" s="16"/>
      <c r="M829" s="32" t="str">
        <f>TEXT(Data[[#This Row],[Ngày giao]],"yyyy")</f>
        <v>2022</v>
      </c>
      <c r="N829" s="32" t="str">
        <f>IF(MONTH(Data[[#This Row],[Ngày giao]])&lt;4,"Qtr1", IF(MONTH(Data[[#This Row],[Ngày giao]])&lt;7,"Qtr2",IF(MONTH(Data[[#This Row],[Ngày giao]])&lt;10,"Qtr3","Qtr4")))</f>
        <v>Qtr1</v>
      </c>
      <c r="O829" s="32" t="str">
        <f>TEXT(Data[[#This Row],[Ngày giao]],"MMM")</f>
        <v>Feb</v>
      </c>
    </row>
    <row r="830" spans="1:15" ht="14.5" x14ac:dyDescent="0.35">
      <c r="A830" s="7">
        <v>4516727579</v>
      </c>
      <c r="B830" s="7">
        <v>2765851</v>
      </c>
      <c r="C830" s="37" t="s">
        <v>51</v>
      </c>
      <c r="D830" s="9">
        <v>16</v>
      </c>
      <c r="E830" s="3">
        <v>628</v>
      </c>
      <c r="F830" s="3">
        <f>Data[[#This Row],[Unit Price]]*Data[[#This Row],[Ordered Qty]]</f>
        <v>10048</v>
      </c>
      <c r="G830" s="5">
        <v>44602</v>
      </c>
      <c r="H830" s="4">
        <v>44602</v>
      </c>
      <c r="I830" s="10">
        <v>0</v>
      </c>
      <c r="J830" s="32" t="str">
        <f>IF(Data[[#This Row],[Chênh lệch ngày]]&lt;-2,"ADVANCE", IF(Data[[#This Row],[Chênh lệch ngày]]&lt;4, "ON TIME", IF(Data[[#This Row],[REASON OF LATE]]="SUPPLIER","LATE BY SUPPLIER", "LATE")))</f>
        <v>ON TIME</v>
      </c>
      <c r="K830" s="12"/>
      <c r="L830" s="16"/>
      <c r="M830" s="32" t="str">
        <f>TEXT(Data[[#This Row],[Ngày giao]],"yyyy")</f>
        <v>2022</v>
      </c>
      <c r="N830" s="32" t="str">
        <f>IF(MONTH(Data[[#This Row],[Ngày giao]])&lt;4,"Qtr1", IF(MONTH(Data[[#This Row],[Ngày giao]])&lt;7,"Qtr2",IF(MONTH(Data[[#This Row],[Ngày giao]])&lt;10,"Qtr3","Qtr4")))</f>
        <v>Qtr1</v>
      </c>
      <c r="O830" s="32" t="str">
        <f>TEXT(Data[[#This Row],[Ngày giao]],"MMM")</f>
        <v>Feb</v>
      </c>
    </row>
    <row r="831" spans="1:15" ht="14.5" x14ac:dyDescent="0.35">
      <c r="A831" s="7">
        <v>4516347903</v>
      </c>
      <c r="B831" s="7">
        <v>2779823</v>
      </c>
      <c r="C831" s="37" t="s">
        <v>51</v>
      </c>
      <c r="D831" s="9">
        <v>2190</v>
      </c>
      <c r="E831" s="3">
        <v>631</v>
      </c>
      <c r="F831" s="3">
        <f>Data[[#This Row],[Unit Price]]*Data[[#This Row],[Ordered Qty]]</f>
        <v>1381890</v>
      </c>
      <c r="G831" s="5">
        <v>44585</v>
      </c>
      <c r="H831" s="4">
        <v>44602</v>
      </c>
      <c r="I831" s="10">
        <v>-17</v>
      </c>
      <c r="J831" s="32" t="str">
        <f>IF(Data[[#This Row],[Chênh lệch ngày]]&lt;-2,"ADVANCE", IF(Data[[#This Row],[Chênh lệch ngày]]&lt;4, "ON TIME", IF(Data[[#This Row],[REASON OF LATE]]="SUPPLIER","LATE BY SUPPLIER", "LATE")))</f>
        <v>ADVANCE</v>
      </c>
      <c r="K831" s="12"/>
      <c r="L831" s="16"/>
      <c r="M831" s="32" t="str">
        <f>TEXT(Data[[#This Row],[Ngày giao]],"yyyy")</f>
        <v>2022</v>
      </c>
      <c r="N831" s="32" t="str">
        <f>IF(MONTH(Data[[#This Row],[Ngày giao]])&lt;4,"Qtr1", IF(MONTH(Data[[#This Row],[Ngày giao]])&lt;7,"Qtr2",IF(MONTH(Data[[#This Row],[Ngày giao]])&lt;10,"Qtr3","Qtr4")))</f>
        <v>Qtr1</v>
      </c>
      <c r="O831" s="32" t="str">
        <f>TEXT(Data[[#This Row],[Ngày giao]],"MMM")</f>
        <v>Jan</v>
      </c>
    </row>
    <row r="832" spans="1:15" ht="14.5" x14ac:dyDescent="0.35">
      <c r="A832" s="7">
        <v>4517174132</v>
      </c>
      <c r="B832" s="7">
        <v>2778106</v>
      </c>
      <c r="C832" s="37" t="s">
        <v>51</v>
      </c>
      <c r="D832" s="9">
        <v>12</v>
      </c>
      <c r="E832" s="3">
        <v>701</v>
      </c>
      <c r="F832" s="3">
        <f>Data[[#This Row],[Unit Price]]*Data[[#This Row],[Ordered Qty]]</f>
        <v>8412</v>
      </c>
      <c r="G832" s="5">
        <v>44602</v>
      </c>
      <c r="H832" s="4">
        <v>44602</v>
      </c>
      <c r="I832" s="10">
        <v>0</v>
      </c>
      <c r="J832" s="32" t="str">
        <f>IF(Data[[#This Row],[Chênh lệch ngày]]&lt;-2,"ADVANCE", IF(Data[[#This Row],[Chênh lệch ngày]]&lt;4, "ON TIME", IF(Data[[#This Row],[REASON OF LATE]]="SUPPLIER","LATE BY SUPPLIER", "LATE")))</f>
        <v>ON TIME</v>
      </c>
      <c r="K832" s="12"/>
      <c r="L832" s="16"/>
      <c r="M832" s="32" t="str">
        <f>TEXT(Data[[#This Row],[Ngày giao]],"yyyy")</f>
        <v>2022</v>
      </c>
      <c r="N832" s="32" t="str">
        <f>IF(MONTH(Data[[#This Row],[Ngày giao]])&lt;4,"Qtr1", IF(MONTH(Data[[#This Row],[Ngày giao]])&lt;7,"Qtr2",IF(MONTH(Data[[#This Row],[Ngày giao]])&lt;10,"Qtr3","Qtr4")))</f>
        <v>Qtr1</v>
      </c>
      <c r="O832" s="32" t="str">
        <f>TEXT(Data[[#This Row],[Ngày giao]],"MMM")</f>
        <v>Feb</v>
      </c>
    </row>
    <row r="833" spans="1:15" ht="14.5" x14ac:dyDescent="0.35">
      <c r="A833" s="7">
        <v>4517454803</v>
      </c>
      <c r="B833" s="7">
        <v>4455281</v>
      </c>
      <c r="C833" s="37" t="s">
        <v>51</v>
      </c>
      <c r="D833" s="9">
        <v>540</v>
      </c>
      <c r="E833" s="3">
        <v>895</v>
      </c>
      <c r="F833" s="3">
        <f>Data[[#This Row],[Unit Price]]*Data[[#This Row],[Ordered Qty]]</f>
        <v>483300</v>
      </c>
      <c r="G833" s="14">
        <v>44602</v>
      </c>
      <c r="H833" s="15">
        <v>44602</v>
      </c>
      <c r="I833" s="10">
        <v>0</v>
      </c>
      <c r="J833" s="32" t="str">
        <f>IF(Data[[#This Row],[Chênh lệch ngày]]&lt;-2,"ADVANCE", IF(Data[[#This Row],[Chênh lệch ngày]]&lt;4, "ON TIME", IF(Data[[#This Row],[REASON OF LATE]]="SUPPLIER","LATE BY SUPPLIER", "LATE")))</f>
        <v>ON TIME</v>
      </c>
      <c r="K833" s="12"/>
      <c r="L833" s="16"/>
      <c r="M833" s="32" t="str">
        <f>TEXT(Data[[#This Row],[Ngày giao]],"yyyy")</f>
        <v>2022</v>
      </c>
      <c r="N833" s="32" t="str">
        <f>IF(MONTH(Data[[#This Row],[Ngày giao]])&lt;4,"Qtr1", IF(MONTH(Data[[#This Row],[Ngày giao]])&lt;7,"Qtr2",IF(MONTH(Data[[#This Row],[Ngày giao]])&lt;10,"Qtr3","Qtr4")))</f>
        <v>Qtr1</v>
      </c>
      <c r="O833" s="32" t="str">
        <f>TEXT(Data[[#This Row],[Ngày giao]],"MMM")</f>
        <v>Feb</v>
      </c>
    </row>
    <row r="834" spans="1:15" ht="14.5" x14ac:dyDescent="0.35">
      <c r="A834" s="7">
        <v>4517430794</v>
      </c>
      <c r="B834" s="7">
        <v>2765851</v>
      </c>
      <c r="C834" s="37" t="s">
        <v>51</v>
      </c>
      <c r="D834" s="9">
        <v>160</v>
      </c>
      <c r="E834" s="3">
        <v>708</v>
      </c>
      <c r="F834" s="3">
        <f>Data[[#This Row],[Unit Price]]*Data[[#This Row],[Ordered Qty]]</f>
        <v>113280</v>
      </c>
      <c r="G834" s="5">
        <v>44609</v>
      </c>
      <c r="H834" s="4">
        <v>44602</v>
      </c>
      <c r="I834" s="10">
        <v>7</v>
      </c>
      <c r="J834" s="32" t="str">
        <f>IF(Data[[#This Row],[Chênh lệch ngày]]&lt;-2,"ADVANCE", IF(Data[[#This Row],[Chênh lệch ngày]]&lt;4, "ON TIME", IF(Data[[#This Row],[REASON OF LATE]]="SUPPLIER","LATE BY SUPPLIER", "LATE")))</f>
        <v>LATE</v>
      </c>
      <c r="K834" s="32" t="s">
        <v>6</v>
      </c>
      <c r="L834" s="16"/>
      <c r="M834" s="32" t="str">
        <f>TEXT(Data[[#This Row],[Ngày giao]],"yyyy")</f>
        <v>2022</v>
      </c>
      <c r="N834" s="32" t="str">
        <f>IF(MONTH(Data[[#This Row],[Ngày giao]])&lt;4,"Qtr1", IF(MONTH(Data[[#This Row],[Ngày giao]])&lt;7,"Qtr2",IF(MONTH(Data[[#This Row],[Ngày giao]])&lt;10,"Qtr3","Qtr4")))</f>
        <v>Qtr1</v>
      </c>
      <c r="O834" s="32" t="str">
        <f>TEXT(Data[[#This Row],[Ngày giao]],"MMM")</f>
        <v>Feb</v>
      </c>
    </row>
    <row r="835" spans="1:15" ht="14.5" x14ac:dyDescent="0.35">
      <c r="A835" s="7">
        <v>4517449356</v>
      </c>
      <c r="B835" s="7">
        <v>4455281</v>
      </c>
      <c r="C835" s="37" t="s">
        <v>51</v>
      </c>
      <c r="D835" s="9">
        <v>2520</v>
      </c>
      <c r="E835" s="3">
        <v>481</v>
      </c>
      <c r="F835" s="3">
        <f>Data[[#This Row],[Unit Price]]*Data[[#This Row],[Ordered Qty]]</f>
        <v>1212120</v>
      </c>
      <c r="G835" s="14">
        <v>44609</v>
      </c>
      <c r="H835" s="15">
        <v>44603</v>
      </c>
      <c r="I835" s="10">
        <v>6</v>
      </c>
      <c r="J835" s="32" t="str">
        <f>IF(Data[[#This Row],[Chênh lệch ngày]]&lt;-2,"ADVANCE", IF(Data[[#This Row],[Chênh lệch ngày]]&lt;4, "ON TIME", IF(Data[[#This Row],[REASON OF LATE]]="SUPPLIER","LATE BY SUPPLIER", "LATE")))</f>
        <v>LATE</v>
      </c>
      <c r="K835" s="32" t="s">
        <v>6</v>
      </c>
      <c r="L835" s="16"/>
      <c r="M835" s="32" t="str">
        <f>TEXT(Data[[#This Row],[Ngày giao]],"yyyy")</f>
        <v>2022</v>
      </c>
      <c r="N835" s="32" t="str">
        <f>IF(MONTH(Data[[#This Row],[Ngày giao]])&lt;4,"Qtr1", IF(MONTH(Data[[#This Row],[Ngày giao]])&lt;7,"Qtr2",IF(MONTH(Data[[#This Row],[Ngày giao]])&lt;10,"Qtr3","Qtr4")))</f>
        <v>Qtr1</v>
      </c>
      <c r="O835" s="32" t="str">
        <f>TEXT(Data[[#This Row],[Ngày giao]],"MMM")</f>
        <v>Feb</v>
      </c>
    </row>
    <row r="836" spans="1:15" ht="13" x14ac:dyDescent="0.3">
      <c r="A836" s="1">
        <v>4516705871</v>
      </c>
      <c r="B836" s="1">
        <v>4334436</v>
      </c>
      <c r="C836" s="37" t="s">
        <v>51</v>
      </c>
      <c r="D836" s="3">
        <v>80</v>
      </c>
      <c r="E836" s="3">
        <v>964</v>
      </c>
      <c r="F836" s="3">
        <f>Data[[#This Row],[Unit Price]]*Data[[#This Row],[Ordered Qty]]</f>
        <v>77120</v>
      </c>
      <c r="G836" s="5">
        <v>44606</v>
      </c>
      <c r="H836" s="4">
        <v>44605</v>
      </c>
      <c r="I836" s="6">
        <f>G836-H836</f>
        <v>1</v>
      </c>
      <c r="J836" s="32" t="str">
        <f>IF(Data[[#This Row],[Chênh lệch ngày]]&lt;-2,"ADVANCE", IF(Data[[#This Row],[Chênh lệch ngày]]&lt;4, "ON TIME", IF(Data[[#This Row],[REASON OF LATE]]="SUPPLIER","LATE BY SUPPLIER", "LATE")))</f>
        <v>ON TIME</v>
      </c>
      <c r="K836" s="2"/>
      <c r="L836" s="32"/>
      <c r="M836" s="32" t="str">
        <f>TEXT(Data[[#This Row],[Ngày giao]],"yyyy")</f>
        <v>2022</v>
      </c>
      <c r="N836" s="32" t="str">
        <f>IF(MONTH(Data[[#This Row],[Ngày giao]])&lt;4,"Qtr1", IF(MONTH(Data[[#This Row],[Ngày giao]])&lt;7,"Qtr2",IF(MONTH(Data[[#This Row],[Ngày giao]])&lt;10,"Qtr3","Qtr4")))</f>
        <v>Qtr1</v>
      </c>
      <c r="O836" s="32" t="str">
        <f>TEXT(Data[[#This Row],[Ngày giao]],"MMM")</f>
        <v>Feb</v>
      </c>
    </row>
    <row r="837" spans="1:15" ht="13" x14ac:dyDescent="0.3">
      <c r="A837" s="1">
        <v>4516576977</v>
      </c>
      <c r="B837" s="1">
        <v>2963896</v>
      </c>
      <c r="C837" s="2" t="s">
        <v>69</v>
      </c>
      <c r="D837" s="3">
        <v>48</v>
      </c>
      <c r="E837" s="3">
        <v>355</v>
      </c>
      <c r="F837" s="3">
        <f>Data[[#This Row],[Unit Price]]*Data[[#This Row],[Ordered Qty]]</f>
        <v>17040</v>
      </c>
      <c r="G837" s="5">
        <v>44606</v>
      </c>
      <c r="H837" s="4">
        <v>44605</v>
      </c>
      <c r="I837" s="6">
        <f>G837-H837</f>
        <v>1</v>
      </c>
      <c r="J837" s="32" t="str">
        <f>IF(Data[[#This Row],[Chênh lệch ngày]]&lt;-2,"ADVANCE", IF(Data[[#This Row],[Chênh lệch ngày]]&lt;4, "ON TIME", IF(Data[[#This Row],[REASON OF LATE]]="SUPPLIER","LATE BY SUPPLIER", "LATE")))</f>
        <v>ON TIME</v>
      </c>
      <c r="K837" s="2"/>
      <c r="L837" s="32"/>
      <c r="M837" s="32" t="str">
        <f>TEXT(Data[[#This Row],[Ngày giao]],"yyyy")</f>
        <v>2022</v>
      </c>
      <c r="N837" s="32" t="str">
        <f>IF(MONTH(Data[[#This Row],[Ngày giao]])&lt;4,"Qtr1", IF(MONTH(Data[[#This Row],[Ngày giao]])&lt;7,"Qtr2",IF(MONTH(Data[[#This Row],[Ngày giao]])&lt;10,"Qtr3","Qtr4")))</f>
        <v>Qtr1</v>
      </c>
      <c r="O837" s="32" t="str">
        <f>TEXT(Data[[#This Row],[Ngày giao]],"MMM")</f>
        <v>Feb</v>
      </c>
    </row>
    <row r="838" spans="1:15" ht="13" x14ac:dyDescent="0.3">
      <c r="A838" s="1">
        <v>4517511259</v>
      </c>
      <c r="B838" s="1">
        <v>4492204</v>
      </c>
      <c r="C838" s="2" t="s">
        <v>69</v>
      </c>
      <c r="D838" s="3">
        <v>264</v>
      </c>
      <c r="E838" s="3">
        <v>350</v>
      </c>
      <c r="F838" s="3">
        <f>Data[[#This Row],[Unit Price]]*Data[[#This Row],[Ordered Qty]]</f>
        <v>92400</v>
      </c>
      <c r="G838" s="5">
        <v>44634</v>
      </c>
      <c r="H838" s="4">
        <v>44605</v>
      </c>
      <c r="I838" s="6">
        <f>G838-H838</f>
        <v>29</v>
      </c>
      <c r="J838" s="32" t="str">
        <f>IF(Data[[#This Row],[Chênh lệch ngày]]&lt;-2,"ADVANCE", IF(Data[[#This Row],[Chênh lệch ngày]]&lt;4, "ON TIME", IF(Data[[#This Row],[REASON OF LATE]]="SUPPLIER","LATE BY SUPPLIER", "LATE")))</f>
        <v>LATE</v>
      </c>
      <c r="K838" s="32" t="s">
        <v>6</v>
      </c>
      <c r="L838" s="32"/>
      <c r="M838" s="32" t="str">
        <f>TEXT(Data[[#This Row],[Ngày giao]],"yyyy")</f>
        <v>2022</v>
      </c>
      <c r="N838" s="32" t="str">
        <f>IF(MONTH(Data[[#This Row],[Ngày giao]])&lt;4,"Qtr1", IF(MONTH(Data[[#This Row],[Ngày giao]])&lt;7,"Qtr2",IF(MONTH(Data[[#This Row],[Ngày giao]])&lt;10,"Qtr3","Qtr4")))</f>
        <v>Qtr1</v>
      </c>
      <c r="O838" s="32" t="str">
        <f>TEXT(Data[[#This Row],[Ngày giao]],"MMM")</f>
        <v>Mar</v>
      </c>
    </row>
    <row r="839" spans="1:15" ht="14.5" x14ac:dyDescent="0.35">
      <c r="A839" s="7">
        <v>4516418181</v>
      </c>
      <c r="B839" s="7">
        <v>4455906</v>
      </c>
      <c r="C839" s="37" t="s">
        <v>51</v>
      </c>
      <c r="D839" s="9">
        <v>72</v>
      </c>
      <c r="E839" s="3">
        <v>1067</v>
      </c>
      <c r="F839" s="3">
        <f>Data[[#This Row],[Unit Price]]*Data[[#This Row],[Ordered Qty]]</f>
        <v>76824</v>
      </c>
      <c r="G839" s="5">
        <v>44606</v>
      </c>
      <c r="H839" s="4">
        <v>44605</v>
      </c>
      <c r="I839" s="10">
        <v>1</v>
      </c>
      <c r="J839" s="32" t="str">
        <f>IF(Data[[#This Row],[Chênh lệch ngày]]&lt;-2,"ADVANCE", IF(Data[[#This Row],[Chênh lệch ngày]]&lt;4, "ON TIME", IF(Data[[#This Row],[REASON OF LATE]]="SUPPLIER","LATE BY SUPPLIER", "LATE")))</f>
        <v>ON TIME</v>
      </c>
      <c r="K839" s="12"/>
      <c r="L839" s="16"/>
      <c r="M839" s="32" t="str">
        <f>TEXT(Data[[#This Row],[Ngày giao]],"yyyy")</f>
        <v>2022</v>
      </c>
      <c r="N839" s="32" t="str">
        <f>IF(MONTH(Data[[#This Row],[Ngày giao]])&lt;4,"Qtr1", IF(MONTH(Data[[#This Row],[Ngày giao]])&lt;7,"Qtr2",IF(MONTH(Data[[#This Row],[Ngày giao]])&lt;10,"Qtr3","Qtr4")))</f>
        <v>Qtr1</v>
      </c>
      <c r="O839" s="32" t="str">
        <f>TEXT(Data[[#This Row],[Ngày giao]],"MMM")</f>
        <v>Feb</v>
      </c>
    </row>
    <row r="840" spans="1:15" ht="13" x14ac:dyDescent="0.3">
      <c r="A840" s="1">
        <v>4516876064</v>
      </c>
      <c r="B840" s="1">
        <v>2903184</v>
      </c>
      <c r="C840" s="37" t="s">
        <v>51</v>
      </c>
      <c r="D840" s="3">
        <v>280</v>
      </c>
      <c r="E840" s="3">
        <v>626</v>
      </c>
      <c r="F840" s="3">
        <f>Data[[#This Row],[Unit Price]]*Data[[#This Row],[Ordered Qty]]</f>
        <v>175280</v>
      </c>
      <c r="G840" s="5">
        <v>44585</v>
      </c>
      <c r="H840" s="4">
        <v>44606</v>
      </c>
      <c r="I840" s="6">
        <f t="shared" ref="I840:I928" si="17">G840-H840</f>
        <v>-21</v>
      </c>
      <c r="J840" s="32" t="str">
        <f>IF(Data[[#This Row],[Chênh lệch ngày]]&lt;-2,"ADVANCE", IF(Data[[#This Row],[Chênh lệch ngày]]&lt;4, "ON TIME", IF(Data[[#This Row],[REASON OF LATE]]="SUPPLIER","LATE BY SUPPLIER", "LATE")))</f>
        <v>ADVANCE</v>
      </c>
      <c r="K840" s="2"/>
      <c r="L840" s="32"/>
      <c r="M840" s="32" t="str">
        <f>TEXT(Data[[#This Row],[Ngày giao]],"yyyy")</f>
        <v>2022</v>
      </c>
      <c r="N840" s="32" t="str">
        <f>IF(MONTH(Data[[#This Row],[Ngày giao]])&lt;4,"Qtr1", IF(MONTH(Data[[#This Row],[Ngày giao]])&lt;7,"Qtr2",IF(MONTH(Data[[#This Row],[Ngày giao]])&lt;10,"Qtr3","Qtr4")))</f>
        <v>Qtr1</v>
      </c>
      <c r="O840" s="32" t="str">
        <f>TEXT(Data[[#This Row],[Ngày giao]],"MMM")</f>
        <v>Jan</v>
      </c>
    </row>
    <row r="841" spans="1:15" ht="13" x14ac:dyDescent="0.3">
      <c r="A841" s="1">
        <v>4516876114</v>
      </c>
      <c r="B841" s="1">
        <v>2903184</v>
      </c>
      <c r="C841" s="37" t="s">
        <v>51</v>
      </c>
      <c r="D841" s="3">
        <v>100</v>
      </c>
      <c r="E841" s="3">
        <v>938</v>
      </c>
      <c r="F841" s="3">
        <f>Data[[#This Row],[Unit Price]]*Data[[#This Row],[Ordered Qty]]</f>
        <v>93800</v>
      </c>
      <c r="G841" s="5">
        <v>44585</v>
      </c>
      <c r="H841" s="4">
        <v>44606</v>
      </c>
      <c r="I841" s="6">
        <f t="shared" si="17"/>
        <v>-21</v>
      </c>
      <c r="J841" s="32" t="str">
        <f>IF(Data[[#This Row],[Chênh lệch ngày]]&lt;-2,"ADVANCE", IF(Data[[#This Row],[Chênh lệch ngày]]&lt;4, "ON TIME", IF(Data[[#This Row],[REASON OF LATE]]="SUPPLIER","LATE BY SUPPLIER", "LATE")))</f>
        <v>ADVANCE</v>
      </c>
      <c r="K841" s="2"/>
      <c r="L841" s="32"/>
      <c r="M841" s="32" t="str">
        <f>TEXT(Data[[#This Row],[Ngày giao]],"yyyy")</f>
        <v>2022</v>
      </c>
      <c r="N841" s="32" t="str">
        <f>IF(MONTH(Data[[#This Row],[Ngày giao]])&lt;4,"Qtr1", IF(MONTH(Data[[#This Row],[Ngày giao]])&lt;7,"Qtr2",IF(MONTH(Data[[#This Row],[Ngày giao]])&lt;10,"Qtr3","Qtr4")))</f>
        <v>Qtr1</v>
      </c>
      <c r="O841" s="32" t="str">
        <f>TEXT(Data[[#This Row],[Ngày giao]],"MMM")</f>
        <v>Jan</v>
      </c>
    </row>
    <row r="842" spans="1:15" ht="13" x14ac:dyDescent="0.3">
      <c r="A842" s="1">
        <v>4516876084</v>
      </c>
      <c r="B842" s="1">
        <v>2903183</v>
      </c>
      <c r="C842" s="37" t="s">
        <v>51</v>
      </c>
      <c r="D842" s="3">
        <v>1020</v>
      </c>
      <c r="E842" s="3">
        <v>398</v>
      </c>
      <c r="F842" s="3">
        <f>Data[[#This Row],[Unit Price]]*Data[[#This Row],[Ordered Qty]]</f>
        <v>405960</v>
      </c>
      <c r="G842" s="5">
        <v>44585</v>
      </c>
      <c r="H842" s="4">
        <v>44606</v>
      </c>
      <c r="I842" s="6">
        <f t="shared" si="17"/>
        <v>-21</v>
      </c>
      <c r="J842" s="32" t="str">
        <f>IF(Data[[#This Row],[Chênh lệch ngày]]&lt;-2,"ADVANCE", IF(Data[[#This Row],[Chênh lệch ngày]]&lt;4, "ON TIME", IF(Data[[#This Row],[REASON OF LATE]]="SUPPLIER","LATE BY SUPPLIER", "LATE")))</f>
        <v>ADVANCE</v>
      </c>
      <c r="K842" s="2"/>
      <c r="L842" s="32"/>
      <c r="M842" s="32" t="str">
        <f>TEXT(Data[[#This Row],[Ngày giao]],"yyyy")</f>
        <v>2022</v>
      </c>
      <c r="N842" s="32" t="str">
        <f>IF(MONTH(Data[[#This Row],[Ngày giao]])&lt;4,"Qtr1", IF(MONTH(Data[[#This Row],[Ngày giao]])&lt;7,"Qtr2",IF(MONTH(Data[[#This Row],[Ngày giao]])&lt;10,"Qtr3","Qtr4")))</f>
        <v>Qtr1</v>
      </c>
      <c r="O842" s="32" t="str">
        <f>TEXT(Data[[#This Row],[Ngày giao]],"MMM")</f>
        <v>Jan</v>
      </c>
    </row>
    <row r="843" spans="1:15" ht="13" x14ac:dyDescent="0.3">
      <c r="A843" s="1">
        <v>4516876212</v>
      </c>
      <c r="B843" s="1">
        <v>2903183</v>
      </c>
      <c r="C843" s="37" t="s">
        <v>51</v>
      </c>
      <c r="D843" s="3">
        <v>160</v>
      </c>
      <c r="E843" s="3">
        <v>991</v>
      </c>
      <c r="F843" s="3">
        <f>Data[[#This Row],[Unit Price]]*Data[[#This Row],[Ordered Qty]]</f>
        <v>158560</v>
      </c>
      <c r="G843" s="5">
        <v>44585</v>
      </c>
      <c r="H843" s="4">
        <v>44606</v>
      </c>
      <c r="I843" s="6">
        <f t="shared" si="17"/>
        <v>-21</v>
      </c>
      <c r="J843" s="32" t="str">
        <f>IF(Data[[#This Row],[Chênh lệch ngày]]&lt;-2,"ADVANCE", IF(Data[[#This Row],[Chênh lệch ngày]]&lt;4, "ON TIME", IF(Data[[#This Row],[REASON OF LATE]]="SUPPLIER","LATE BY SUPPLIER", "LATE")))</f>
        <v>ADVANCE</v>
      </c>
      <c r="K843" s="2"/>
      <c r="L843" s="32"/>
      <c r="M843" s="32" t="str">
        <f>TEXT(Data[[#This Row],[Ngày giao]],"yyyy")</f>
        <v>2022</v>
      </c>
      <c r="N843" s="32" t="str">
        <f>IF(MONTH(Data[[#This Row],[Ngày giao]])&lt;4,"Qtr1", IF(MONTH(Data[[#This Row],[Ngày giao]])&lt;7,"Qtr2",IF(MONTH(Data[[#This Row],[Ngày giao]])&lt;10,"Qtr3","Qtr4")))</f>
        <v>Qtr1</v>
      </c>
      <c r="O843" s="32" t="str">
        <f>TEXT(Data[[#This Row],[Ngày giao]],"MMM")</f>
        <v>Jan</v>
      </c>
    </row>
    <row r="844" spans="1:15" ht="13" x14ac:dyDescent="0.3">
      <c r="A844" s="1">
        <v>4516655751</v>
      </c>
      <c r="B844" s="1">
        <v>4334436</v>
      </c>
      <c r="C844" s="2" t="s">
        <v>69</v>
      </c>
      <c r="D844" s="3">
        <v>128</v>
      </c>
      <c r="E844" s="3">
        <v>530</v>
      </c>
      <c r="F844" s="3">
        <f>Data[[#This Row],[Unit Price]]*Data[[#This Row],[Ordered Qty]]</f>
        <v>67840</v>
      </c>
      <c r="G844" s="5">
        <v>44606</v>
      </c>
      <c r="H844" s="4">
        <v>44606</v>
      </c>
      <c r="I844" s="6">
        <f t="shared" si="17"/>
        <v>0</v>
      </c>
      <c r="J844" s="32" t="str">
        <f>IF(Data[[#This Row],[Chênh lệch ngày]]&lt;-2,"ADVANCE", IF(Data[[#This Row],[Chênh lệch ngày]]&lt;4, "ON TIME", IF(Data[[#This Row],[REASON OF LATE]]="SUPPLIER","LATE BY SUPPLIER", "LATE")))</f>
        <v>ON TIME</v>
      </c>
      <c r="K844" s="2"/>
      <c r="L844" s="32"/>
      <c r="M844" s="32" t="str">
        <f>TEXT(Data[[#This Row],[Ngày giao]],"yyyy")</f>
        <v>2022</v>
      </c>
      <c r="N844" s="32" t="str">
        <f>IF(MONTH(Data[[#This Row],[Ngày giao]])&lt;4,"Qtr1", IF(MONTH(Data[[#This Row],[Ngày giao]])&lt;7,"Qtr2",IF(MONTH(Data[[#This Row],[Ngày giao]])&lt;10,"Qtr3","Qtr4")))</f>
        <v>Qtr1</v>
      </c>
      <c r="O844" s="32" t="str">
        <f>TEXT(Data[[#This Row],[Ngày giao]],"MMM")</f>
        <v>Feb</v>
      </c>
    </row>
    <row r="845" spans="1:15" ht="13" x14ac:dyDescent="0.3">
      <c r="A845" s="1">
        <v>4517030967</v>
      </c>
      <c r="B845" s="1">
        <v>2989761</v>
      </c>
      <c r="C845" s="2" t="s">
        <v>69</v>
      </c>
      <c r="D845" s="3">
        <v>320</v>
      </c>
      <c r="E845" s="3">
        <v>1427</v>
      </c>
      <c r="F845" s="3">
        <f>Data[[#This Row],[Unit Price]]*Data[[#This Row],[Ordered Qty]]</f>
        <v>456640</v>
      </c>
      <c r="G845" s="5">
        <v>44606</v>
      </c>
      <c r="H845" s="4">
        <v>44606</v>
      </c>
      <c r="I845" s="6">
        <f t="shared" si="17"/>
        <v>0</v>
      </c>
      <c r="J845" s="32" t="str">
        <f>IF(Data[[#This Row],[Chênh lệch ngày]]&lt;-2,"ADVANCE", IF(Data[[#This Row],[Chênh lệch ngày]]&lt;4, "ON TIME", IF(Data[[#This Row],[REASON OF LATE]]="SUPPLIER","LATE BY SUPPLIER", "LATE")))</f>
        <v>ON TIME</v>
      </c>
      <c r="K845" s="2"/>
      <c r="L845" s="32"/>
      <c r="M845" s="32" t="str">
        <f>TEXT(Data[[#This Row],[Ngày giao]],"yyyy")</f>
        <v>2022</v>
      </c>
      <c r="N845" s="32" t="str">
        <f>IF(MONTH(Data[[#This Row],[Ngày giao]])&lt;4,"Qtr1", IF(MONTH(Data[[#This Row],[Ngày giao]])&lt;7,"Qtr2",IF(MONTH(Data[[#This Row],[Ngày giao]])&lt;10,"Qtr3","Qtr4")))</f>
        <v>Qtr1</v>
      </c>
      <c r="O845" s="32" t="str">
        <f>TEXT(Data[[#This Row],[Ngày giao]],"MMM")</f>
        <v>Feb</v>
      </c>
    </row>
    <row r="846" spans="1:15" ht="13" x14ac:dyDescent="0.3">
      <c r="A846" s="1">
        <v>4517035735</v>
      </c>
      <c r="B846" s="1">
        <v>2899632</v>
      </c>
      <c r="C846" s="2" t="s">
        <v>69</v>
      </c>
      <c r="D846" s="3">
        <v>160</v>
      </c>
      <c r="E846" s="3">
        <v>895</v>
      </c>
      <c r="F846" s="3">
        <f>Data[[#This Row],[Unit Price]]*Data[[#This Row],[Ordered Qty]]</f>
        <v>143200</v>
      </c>
      <c r="G846" s="5">
        <v>44606</v>
      </c>
      <c r="H846" s="4">
        <v>44606</v>
      </c>
      <c r="I846" s="6">
        <f t="shared" si="17"/>
        <v>0</v>
      </c>
      <c r="J846" s="32" t="str">
        <f>IF(Data[[#This Row],[Chênh lệch ngày]]&lt;-2,"ADVANCE", IF(Data[[#This Row],[Chênh lệch ngày]]&lt;4, "ON TIME", IF(Data[[#This Row],[REASON OF LATE]]="SUPPLIER","LATE BY SUPPLIER", "LATE")))</f>
        <v>ON TIME</v>
      </c>
      <c r="K846" s="2"/>
      <c r="L846" s="32"/>
      <c r="M846" s="32" t="str">
        <f>TEXT(Data[[#This Row],[Ngày giao]],"yyyy")</f>
        <v>2022</v>
      </c>
      <c r="N846" s="32" t="str">
        <f>IF(MONTH(Data[[#This Row],[Ngày giao]])&lt;4,"Qtr1", IF(MONTH(Data[[#This Row],[Ngày giao]])&lt;7,"Qtr2",IF(MONTH(Data[[#This Row],[Ngày giao]])&lt;10,"Qtr3","Qtr4")))</f>
        <v>Qtr1</v>
      </c>
      <c r="O846" s="32" t="str">
        <f>TEXT(Data[[#This Row],[Ngày giao]],"MMM")</f>
        <v>Feb</v>
      </c>
    </row>
    <row r="847" spans="1:15" ht="13" x14ac:dyDescent="0.3">
      <c r="A847" s="1">
        <v>4517037326</v>
      </c>
      <c r="B847" s="1">
        <v>4334436</v>
      </c>
      <c r="C847" s="2" t="s">
        <v>69</v>
      </c>
      <c r="D847" s="3">
        <v>96</v>
      </c>
      <c r="E847" s="3">
        <v>948</v>
      </c>
      <c r="F847" s="3">
        <f>Data[[#This Row],[Unit Price]]*Data[[#This Row],[Ordered Qty]]</f>
        <v>91008</v>
      </c>
      <c r="G847" s="5">
        <v>44606</v>
      </c>
      <c r="H847" s="4">
        <v>44606</v>
      </c>
      <c r="I847" s="6">
        <f t="shared" si="17"/>
        <v>0</v>
      </c>
      <c r="J847" s="32" t="str">
        <f>IF(Data[[#This Row],[Chênh lệch ngày]]&lt;-2,"ADVANCE", IF(Data[[#This Row],[Chênh lệch ngày]]&lt;4, "ON TIME", IF(Data[[#This Row],[REASON OF LATE]]="SUPPLIER","LATE BY SUPPLIER", "LATE")))</f>
        <v>ON TIME</v>
      </c>
      <c r="K847" s="2"/>
      <c r="L847" s="32"/>
      <c r="M847" s="32" t="str">
        <f>TEXT(Data[[#This Row],[Ngày giao]],"yyyy")</f>
        <v>2022</v>
      </c>
      <c r="N847" s="32" t="str">
        <f>IF(MONTH(Data[[#This Row],[Ngày giao]])&lt;4,"Qtr1", IF(MONTH(Data[[#This Row],[Ngày giao]])&lt;7,"Qtr2",IF(MONTH(Data[[#This Row],[Ngày giao]])&lt;10,"Qtr3","Qtr4")))</f>
        <v>Qtr1</v>
      </c>
      <c r="O847" s="32" t="str">
        <f>TEXT(Data[[#This Row],[Ngày giao]],"MMM")</f>
        <v>Feb</v>
      </c>
    </row>
    <row r="848" spans="1:15" ht="13" x14ac:dyDescent="0.3">
      <c r="A848" s="1">
        <v>4517038404</v>
      </c>
      <c r="B848" s="1">
        <v>4334436</v>
      </c>
      <c r="C848" s="2" t="s">
        <v>69</v>
      </c>
      <c r="D848" s="3">
        <v>240</v>
      </c>
      <c r="E848" s="3">
        <v>1464</v>
      </c>
      <c r="F848" s="3">
        <f>Data[[#This Row],[Unit Price]]*Data[[#This Row],[Ordered Qty]]</f>
        <v>351360</v>
      </c>
      <c r="G848" s="5">
        <v>44606</v>
      </c>
      <c r="H848" s="4">
        <v>44606</v>
      </c>
      <c r="I848" s="6">
        <f t="shared" si="17"/>
        <v>0</v>
      </c>
      <c r="J848" s="32" t="str">
        <f>IF(Data[[#This Row],[Chênh lệch ngày]]&lt;-2,"ADVANCE", IF(Data[[#This Row],[Chênh lệch ngày]]&lt;4, "ON TIME", IF(Data[[#This Row],[REASON OF LATE]]="SUPPLIER","LATE BY SUPPLIER", "LATE")))</f>
        <v>ON TIME</v>
      </c>
      <c r="K848" s="2"/>
      <c r="L848" s="32"/>
      <c r="M848" s="32" t="str">
        <f>TEXT(Data[[#This Row],[Ngày giao]],"yyyy")</f>
        <v>2022</v>
      </c>
      <c r="N848" s="32" t="str">
        <f>IF(MONTH(Data[[#This Row],[Ngày giao]])&lt;4,"Qtr1", IF(MONTH(Data[[#This Row],[Ngày giao]])&lt;7,"Qtr2",IF(MONTH(Data[[#This Row],[Ngày giao]])&lt;10,"Qtr3","Qtr4")))</f>
        <v>Qtr1</v>
      </c>
      <c r="O848" s="32" t="str">
        <f>TEXT(Data[[#This Row],[Ngày giao]],"MMM")</f>
        <v>Feb</v>
      </c>
    </row>
    <row r="849" spans="1:15" ht="13" x14ac:dyDescent="0.3">
      <c r="A849" s="1">
        <v>4517488121</v>
      </c>
      <c r="B849" s="1">
        <v>2899475</v>
      </c>
      <c r="C849" s="2" t="s">
        <v>69</v>
      </c>
      <c r="D849" s="3">
        <v>300</v>
      </c>
      <c r="E849" s="3">
        <v>1440</v>
      </c>
      <c r="F849" s="3">
        <f>Data[[#This Row],[Unit Price]]*Data[[#This Row],[Ordered Qty]]</f>
        <v>432000</v>
      </c>
      <c r="G849" s="5">
        <v>44606</v>
      </c>
      <c r="H849" s="4">
        <v>44606</v>
      </c>
      <c r="I849" s="6">
        <f t="shared" si="17"/>
        <v>0</v>
      </c>
      <c r="J849" s="32" t="str">
        <f>IF(Data[[#This Row],[Chênh lệch ngày]]&lt;-2,"ADVANCE", IF(Data[[#This Row],[Chênh lệch ngày]]&lt;4, "ON TIME", IF(Data[[#This Row],[REASON OF LATE]]="SUPPLIER","LATE BY SUPPLIER", "LATE")))</f>
        <v>ON TIME</v>
      </c>
      <c r="K849" s="2"/>
      <c r="L849" s="32"/>
      <c r="M849" s="32" t="str">
        <f>TEXT(Data[[#This Row],[Ngày giao]],"yyyy")</f>
        <v>2022</v>
      </c>
      <c r="N849" s="32" t="str">
        <f>IF(MONTH(Data[[#This Row],[Ngày giao]])&lt;4,"Qtr1", IF(MONTH(Data[[#This Row],[Ngày giao]])&lt;7,"Qtr2",IF(MONTH(Data[[#This Row],[Ngày giao]])&lt;10,"Qtr3","Qtr4")))</f>
        <v>Qtr1</v>
      </c>
      <c r="O849" s="32" t="str">
        <f>TEXT(Data[[#This Row],[Ngày giao]],"MMM")</f>
        <v>Feb</v>
      </c>
    </row>
    <row r="850" spans="1:15" ht="13" x14ac:dyDescent="0.3">
      <c r="A850" s="1">
        <v>4517508293</v>
      </c>
      <c r="B850" s="1">
        <v>2899634</v>
      </c>
      <c r="C850" s="2" t="s">
        <v>69</v>
      </c>
      <c r="D850" s="3">
        <v>640</v>
      </c>
      <c r="E850" s="3">
        <v>1137</v>
      </c>
      <c r="F850" s="3">
        <f>Data[[#This Row],[Unit Price]]*Data[[#This Row],[Ordered Qty]]</f>
        <v>727680</v>
      </c>
      <c r="G850" s="5">
        <v>44606</v>
      </c>
      <c r="H850" s="4">
        <v>44606</v>
      </c>
      <c r="I850" s="6">
        <f t="shared" si="17"/>
        <v>0</v>
      </c>
      <c r="J850" s="32" t="str">
        <f>IF(Data[[#This Row],[Chênh lệch ngày]]&lt;-2,"ADVANCE", IF(Data[[#This Row],[Chênh lệch ngày]]&lt;4, "ON TIME", IF(Data[[#This Row],[REASON OF LATE]]="SUPPLIER","LATE BY SUPPLIER", "LATE")))</f>
        <v>ON TIME</v>
      </c>
      <c r="K850" s="2"/>
      <c r="L850" s="32"/>
      <c r="M850" s="32" t="str">
        <f>TEXT(Data[[#This Row],[Ngày giao]],"yyyy")</f>
        <v>2022</v>
      </c>
      <c r="N850" s="32" t="str">
        <f>IF(MONTH(Data[[#This Row],[Ngày giao]])&lt;4,"Qtr1", IF(MONTH(Data[[#This Row],[Ngày giao]])&lt;7,"Qtr2",IF(MONTH(Data[[#This Row],[Ngày giao]])&lt;10,"Qtr3","Qtr4")))</f>
        <v>Qtr1</v>
      </c>
      <c r="O850" s="32" t="str">
        <f>TEXT(Data[[#This Row],[Ngày giao]],"MMM")</f>
        <v>Feb</v>
      </c>
    </row>
    <row r="851" spans="1:15" ht="13" x14ac:dyDescent="0.3">
      <c r="A851" s="1">
        <v>4517540259</v>
      </c>
      <c r="B851" s="1">
        <v>2899634</v>
      </c>
      <c r="C851" s="2" t="s">
        <v>69</v>
      </c>
      <c r="D851" s="3">
        <v>320</v>
      </c>
      <c r="E851" s="3">
        <v>1213</v>
      </c>
      <c r="F851" s="3">
        <f>Data[[#This Row],[Unit Price]]*Data[[#This Row],[Ordered Qty]]</f>
        <v>388160</v>
      </c>
      <c r="G851" s="5">
        <v>44606</v>
      </c>
      <c r="H851" s="4">
        <v>44606</v>
      </c>
      <c r="I851" s="6">
        <f t="shared" si="17"/>
        <v>0</v>
      </c>
      <c r="J851" s="32" t="str">
        <f>IF(Data[[#This Row],[Chênh lệch ngày]]&lt;-2,"ADVANCE", IF(Data[[#This Row],[Chênh lệch ngày]]&lt;4, "ON TIME", IF(Data[[#This Row],[REASON OF LATE]]="SUPPLIER","LATE BY SUPPLIER", "LATE")))</f>
        <v>ON TIME</v>
      </c>
      <c r="K851" s="2"/>
      <c r="L851" s="32"/>
      <c r="M851" s="32" t="str">
        <f>TEXT(Data[[#This Row],[Ngày giao]],"yyyy")</f>
        <v>2022</v>
      </c>
      <c r="N851" s="32" t="str">
        <f>IF(MONTH(Data[[#This Row],[Ngày giao]])&lt;4,"Qtr1", IF(MONTH(Data[[#This Row],[Ngày giao]])&lt;7,"Qtr2",IF(MONTH(Data[[#This Row],[Ngày giao]])&lt;10,"Qtr3","Qtr4")))</f>
        <v>Qtr1</v>
      </c>
      <c r="O851" s="32" t="str">
        <f>TEXT(Data[[#This Row],[Ngày giao]],"MMM")</f>
        <v>Feb</v>
      </c>
    </row>
    <row r="852" spans="1:15" ht="13" x14ac:dyDescent="0.3">
      <c r="A852" s="1">
        <v>4517544418</v>
      </c>
      <c r="B852" s="1">
        <v>2899631</v>
      </c>
      <c r="C852" s="2" t="s">
        <v>69</v>
      </c>
      <c r="D852" s="3">
        <v>320</v>
      </c>
      <c r="E852" s="3">
        <v>551</v>
      </c>
      <c r="F852" s="3">
        <f>Data[[#This Row],[Unit Price]]*Data[[#This Row],[Ordered Qty]]</f>
        <v>176320</v>
      </c>
      <c r="G852" s="5">
        <v>44606</v>
      </c>
      <c r="H852" s="4">
        <v>44606</v>
      </c>
      <c r="I852" s="6">
        <f t="shared" si="17"/>
        <v>0</v>
      </c>
      <c r="J852" s="32" t="str">
        <f>IF(Data[[#This Row],[Chênh lệch ngày]]&lt;-2,"ADVANCE", IF(Data[[#This Row],[Chênh lệch ngày]]&lt;4, "ON TIME", IF(Data[[#This Row],[REASON OF LATE]]="SUPPLIER","LATE BY SUPPLIER", "LATE")))</f>
        <v>ON TIME</v>
      </c>
      <c r="K852" s="2"/>
      <c r="L852" s="32"/>
      <c r="M852" s="32" t="str">
        <f>TEXT(Data[[#This Row],[Ngày giao]],"yyyy")</f>
        <v>2022</v>
      </c>
      <c r="N852" s="32" t="str">
        <f>IF(MONTH(Data[[#This Row],[Ngày giao]])&lt;4,"Qtr1", IF(MONTH(Data[[#This Row],[Ngày giao]])&lt;7,"Qtr2",IF(MONTH(Data[[#This Row],[Ngày giao]])&lt;10,"Qtr3","Qtr4")))</f>
        <v>Qtr1</v>
      </c>
      <c r="O852" s="32" t="str">
        <f>TEXT(Data[[#This Row],[Ngày giao]],"MMM")</f>
        <v>Feb</v>
      </c>
    </row>
    <row r="853" spans="1:15" ht="13" x14ac:dyDescent="0.3">
      <c r="A853" s="1">
        <v>4516873062</v>
      </c>
      <c r="B853" s="1">
        <v>4451121</v>
      </c>
      <c r="C853" s="37" t="s">
        <v>51</v>
      </c>
      <c r="D853" s="3">
        <v>995</v>
      </c>
      <c r="E853" s="3">
        <v>901</v>
      </c>
      <c r="F853" s="3">
        <f>Data[[#This Row],[Unit Price]]*Data[[#This Row],[Ordered Qty]]</f>
        <v>896495</v>
      </c>
      <c r="G853" s="5">
        <v>44606</v>
      </c>
      <c r="H853" s="4">
        <v>44606</v>
      </c>
      <c r="I853" s="6">
        <f t="shared" si="17"/>
        <v>0</v>
      </c>
      <c r="J853" s="32" t="str">
        <f>IF(Data[[#This Row],[Chênh lệch ngày]]&lt;-2,"ADVANCE", IF(Data[[#This Row],[Chênh lệch ngày]]&lt;4, "ON TIME", IF(Data[[#This Row],[REASON OF LATE]]="SUPPLIER","LATE BY SUPPLIER", "LATE")))</f>
        <v>ON TIME</v>
      </c>
      <c r="K853" s="2"/>
      <c r="L853" s="32"/>
      <c r="M853" s="32" t="str">
        <f>TEXT(Data[[#This Row],[Ngày giao]],"yyyy")</f>
        <v>2022</v>
      </c>
      <c r="N853" s="32" t="str">
        <f>IF(MONTH(Data[[#This Row],[Ngày giao]])&lt;4,"Qtr1", IF(MONTH(Data[[#This Row],[Ngày giao]])&lt;7,"Qtr2",IF(MONTH(Data[[#This Row],[Ngày giao]])&lt;10,"Qtr3","Qtr4")))</f>
        <v>Qtr1</v>
      </c>
      <c r="O853" s="32" t="str">
        <f>TEXT(Data[[#This Row],[Ngày giao]],"MMM")</f>
        <v>Feb</v>
      </c>
    </row>
    <row r="854" spans="1:15" ht="13" x14ac:dyDescent="0.3">
      <c r="A854" s="1">
        <v>4516876079</v>
      </c>
      <c r="B854" s="1">
        <v>2899944</v>
      </c>
      <c r="C854" s="37" t="s">
        <v>51</v>
      </c>
      <c r="D854" s="3">
        <v>1392</v>
      </c>
      <c r="E854" s="3">
        <v>1370</v>
      </c>
      <c r="F854" s="3">
        <f>Data[[#This Row],[Unit Price]]*Data[[#This Row],[Ordered Qty]]</f>
        <v>1907040</v>
      </c>
      <c r="G854" s="5">
        <v>44606</v>
      </c>
      <c r="H854" s="4">
        <v>44606</v>
      </c>
      <c r="I854" s="6">
        <f t="shared" si="17"/>
        <v>0</v>
      </c>
      <c r="J854" s="32" t="str">
        <f>IF(Data[[#This Row],[Chênh lệch ngày]]&lt;-2,"ADVANCE", IF(Data[[#This Row],[Chênh lệch ngày]]&lt;4, "ON TIME", IF(Data[[#This Row],[REASON OF LATE]]="SUPPLIER","LATE BY SUPPLIER", "LATE")))</f>
        <v>ON TIME</v>
      </c>
      <c r="K854" s="2"/>
      <c r="L854" s="32"/>
      <c r="M854" s="32" t="str">
        <f>TEXT(Data[[#This Row],[Ngày giao]],"yyyy")</f>
        <v>2022</v>
      </c>
      <c r="N854" s="32" t="str">
        <f>IF(MONTH(Data[[#This Row],[Ngày giao]])&lt;4,"Qtr1", IF(MONTH(Data[[#This Row],[Ngày giao]])&lt;7,"Qtr2",IF(MONTH(Data[[#This Row],[Ngày giao]])&lt;10,"Qtr3","Qtr4")))</f>
        <v>Qtr1</v>
      </c>
      <c r="O854" s="32" t="str">
        <f>TEXT(Data[[#This Row],[Ngày giao]],"MMM")</f>
        <v>Feb</v>
      </c>
    </row>
    <row r="855" spans="1:15" ht="13" x14ac:dyDescent="0.3">
      <c r="A855" s="1">
        <v>4516876087</v>
      </c>
      <c r="B855" s="1">
        <v>2899945</v>
      </c>
      <c r="C855" s="37" t="s">
        <v>51</v>
      </c>
      <c r="D855" s="3">
        <v>576</v>
      </c>
      <c r="E855" s="3">
        <v>780</v>
      </c>
      <c r="F855" s="3">
        <f>Data[[#This Row],[Unit Price]]*Data[[#This Row],[Ordered Qty]]</f>
        <v>449280</v>
      </c>
      <c r="G855" s="5">
        <v>44606</v>
      </c>
      <c r="H855" s="4">
        <v>44606</v>
      </c>
      <c r="I855" s="6">
        <f t="shared" si="17"/>
        <v>0</v>
      </c>
      <c r="J855" s="32" t="str">
        <f>IF(Data[[#This Row],[Chênh lệch ngày]]&lt;-2,"ADVANCE", IF(Data[[#This Row],[Chênh lệch ngày]]&lt;4, "ON TIME", IF(Data[[#This Row],[REASON OF LATE]]="SUPPLIER","LATE BY SUPPLIER", "LATE")))</f>
        <v>ON TIME</v>
      </c>
      <c r="K855" s="2"/>
      <c r="L855" s="32"/>
      <c r="M855" s="32" t="str">
        <f>TEXT(Data[[#This Row],[Ngày giao]],"yyyy")</f>
        <v>2022</v>
      </c>
      <c r="N855" s="32" t="str">
        <f>IF(MONTH(Data[[#This Row],[Ngày giao]])&lt;4,"Qtr1", IF(MONTH(Data[[#This Row],[Ngày giao]])&lt;7,"Qtr2",IF(MONTH(Data[[#This Row],[Ngày giao]])&lt;10,"Qtr3","Qtr4")))</f>
        <v>Qtr1</v>
      </c>
      <c r="O855" s="32" t="str">
        <f>TEXT(Data[[#This Row],[Ngày giao]],"MMM")</f>
        <v>Feb</v>
      </c>
    </row>
    <row r="856" spans="1:15" ht="13" x14ac:dyDescent="0.3">
      <c r="A856" s="1">
        <v>4517144948</v>
      </c>
      <c r="B856" s="1">
        <v>2899632</v>
      </c>
      <c r="C856" s="37" t="s">
        <v>51</v>
      </c>
      <c r="D856" s="3">
        <v>480</v>
      </c>
      <c r="E856" s="3">
        <v>504</v>
      </c>
      <c r="F856" s="3">
        <f>Data[[#This Row],[Unit Price]]*Data[[#This Row],[Ordered Qty]]</f>
        <v>241920</v>
      </c>
      <c r="G856" s="5">
        <v>44606</v>
      </c>
      <c r="H856" s="4">
        <v>44606</v>
      </c>
      <c r="I856" s="6">
        <f t="shared" si="17"/>
        <v>0</v>
      </c>
      <c r="J856" s="32" t="str">
        <f>IF(Data[[#This Row],[Chênh lệch ngày]]&lt;-2,"ADVANCE", IF(Data[[#This Row],[Chênh lệch ngày]]&lt;4, "ON TIME", IF(Data[[#This Row],[REASON OF LATE]]="SUPPLIER","LATE BY SUPPLIER", "LATE")))</f>
        <v>ON TIME</v>
      </c>
      <c r="K856" s="2"/>
      <c r="L856" s="32"/>
      <c r="M856" s="32" t="str">
        <f>TEXT(Data[[#This Row],[Ngày giao]],"yyyy")</f>
        <v>2022</v>
      </c>
      <c r="N856" s="32" t="str">
        <f>IF(MONTH(Data[[#This Row],[Ngày giao]])&lt;4,"Qtr1", IF(MONTH(Data[[#This Row],[Ngày giao]])&lt;7,"Qtr2",IF(MONTH(Data[[#This Row],[Ngày giao]])&lt;10,"Qtr3","Qtr4")))</f>
        <v>Qtr1</v>
      </c>
      <c r="O856" s="32" t="str">
        <f>TEXT(Data[[#This Row],[Ngày giao]],"MMM")</f>
        <v>Feb</v>
      </c>
    </row>
    <row r="857" spans="1:15" ht="13" x14ac:dyDescent="0.3">
      <c r="A857" s="1">
        <v>4517285793</v>
      </c>
      <c r="B857" s="1">
        <v>2899632</v>
      </c>
      <c r="C857" s="37" t="s">
        <v>51</v>
      </c>
      <c r="D857" s="3">
        <v>160</v>
      </c>
      <c r="E857" s="3">
        <v>875</v>
      </c>
      <c r="F857" s="3">
        <f>Data[[#This Row],[Unit Price]]*Data[[#This Row],[Ordered Qty]]</f>
        <v>140000</v>
      </c>
      <c r="G857" s="5">
        <v>44606</v>
      </c>
      <c r="H857" s="4">
        <v>44606</v>
      </c>
      <c r="I857" s="6">
        <f t="shared" si="17"/>
        <v>0</v>
      </c>
      <c r="J857" s="32" t="str">
        <f>IF(Data[[#This Row],[Chênh lệch ngày]]&lt;-2,"ADVANCE", IF(Data[[#This Row],[Chênh lệch ngày]]&lt;4, "ON TIME", IF(Data[[#This Row],[REASON OF LATE]]="SUPPLIER","LATE BY SUPPLIER", "LATE")))</f>
        <v>ON TIME</v>
      </c>
      <c r="K857" s="2"/>
      <c r="L857" s="32"/>
      <c r="M857" s="32" t="str">
        <f>TEXT(Data[[#This Row],[Ngày giao]],"yyyy")</f>
        <v>2022</v>
      </c>
      <c r="N857" s="32" t="str">
        <f>IF(MONTH(Data[[#This Row],[Ngày giao]])&lt;4,"Qtr1", IF(MONTH(Data[[#This Row],[Ngày giao]])&lt;7,"Qtr2",IF(MONTH(Data[[#This Row],[Ngày giao]])&lt;10,"Qtr3","Qtr4")))</f>
        <v>Qtr1</v>
      </c>
      <c r="O857" s="32" t="str">
        <f>TEXT(Data[[#This Row],[Ngày giao]],"MMM")</f>
        <v>Feb</v>
      </c>
    </row>
    <row r="858" spans="1:15" ht="13" x14ac:dyDescent="0.3">
      <c r="A858" s="1">
        <v>4516876098</v>
      </c>
      <c r="B858" s="1">
        <v>2899945</v>
      </c>
      <c r="C858" s="37" t="s">
        <v>51</v>
      </c>
      <c r="D858" s="3">
        <v>96</v>
      </c>
      <c r="E858" s="3">
        <v>325</v>
      </c>
      <c r="F858" s="3">
        <f>Data[[#This Row],[Unit Price]]*Data[[#This Row],[Ordered Qty]]</f>
        <v>31200</v>
      </c>
      <c r="G858" s="5">
        <v>44606</v>
      </c>
      <c r="H858" s="4">
        <v>44606</v>
      </c>
      <c r="I858" s="6">
        <f t="shared" si="17"/>
        <v>0</v>
      </c>
      <c r="J858" s="32" t="str">
        <f>IF(Data[[#This Row],[Chênh lệch ngày]]&lt;-2,"ADVANCE", IF(Data[[#This Row],[Chênh lệch ngày]]&lt;4, "ON TIME", IF(Data[[#This Row],[REASON OF LATE]]="SUPPLIER","LATE BY SUPPLIER", "LATE")))</f>
        <v>ON TIME</v>
      </c>
      <c r="K858" s="2"/>
      <c r="L858" s="32"/>
      <c r="M858" s="32" t="str">
        <f>TEXT(Data[[#This Row],[Ngày giao]],"yyyy")</f>
        <v>2022</v>
      </c>
      <c r="N858" s="32" t="str">
        <f>IF(MONTH(Data[[#This Row],[Ngày giao]])&lt;4,"Qtr1", IF(MONTH(Data[[#This Row],[Ngày giao]])&lt;7,"Qtr2",IF(MONTH(Data[[#This Row],[Ngày giao]])&lt;10,"Qtr3","Qtr4")))</f>
        <v>Qtr1</v>
      </c>
      <c r="O858" s="32" t="str">
        <f>TEXT(Data[[#This Row],[Ngày giao]],"MMM")</f>
        <v>Feb</v>
      </c>
    </row>
    <row r="859" spans="1:15" ht="13" x14ac:dyDescent="0.3">
      <c r="A859" s="1">
        <v>4516876175</v>
      </c>
      <c r="B859" s="1">
        <v>2899944</v>
      </c>
      <c r="C859" s="37" t="s">
        <v>51</v>
      </c>
      <c r="D859" s="3">
        <v>336</v>
      </c>
      <c r="E859" s="3">
        <v>438</v>
      </c>
      <c r="F859" s="3">
        <f>Data[[#This Row],[Unit Price]]*Data[[#This Row],[Ordered Qty]]</f>
        <v>147168</v>
      </c>
      <c r="G859" s="5">
        <v>44606</v>
      </c>
      <c r="H859" s="4">
        <v>44606</v>
      </c>
      <c r="I859" s="6">
        <f t="shared" si="17"/>
        <v>0</v>
      </c>
      <c r="J859" s="32" t="str">
        <f>IF(Data[[#This Row],[Chênh lệch ngày]]&lt;-2,"ADVANCE", IF(Data[[#This Row],[Chênh lệch ngày]]&lt;4, "ON TIME", IF(Data[[#This Row],[REASON OF LATE]]="SUPPLIER","LATE BY SUPPLIER", "LATE")))</f>
        <v>ON TIME</v>
      </c>
      <c r="K859" s="2"/>
      <c r="L859" s="32"/>
      <c r="M859" s="32" t="str">
        <f>TEXT(Data[[#This Row],[Ngày giao]],"yyyy")</f>
        <v>2022</v>
      </c>
      <c r="N859" s="32" t="str">
        <f>IF(MONTH(Data[[#This Row],[Ngày giao]])&lt;4,"Qtr1", IF(MONTH(Data[[#This Row],[Ngày giao]])&lt;7,"Qtr2",IF(MONTH(Data[[#This Row],[Ngày giao]])&lt;10,"Qtr3","Qtr4")))</f>
        <v>Qtr1</v>
      </c>
      <c r="O859" s="32" t="str">
        <f>TEXT(Data[[#This Row],[Ngày giao]],"MMM")</f>
        <v>Feb</v>
      </c>
    </row>
    <row r="860" spans="1:15" ht="13" x14ac:dyDescent="0.3">
      <c r="A860" s="1">
        <v>4516475432</v>
      </c>
      <c r="B860" s="1">
        <v>2899475</v>
      </c>
      <c r="C860" s="37" t="s">
        <v>51</v>
      </c>
      <c r="D860" s="3">
        <v>800</v>
      </c>
      <c r="E860" s="3">
        <v>1195</v>
      </c>
      <c r="F860" s="3">
        <f>Data[[#This Row],[Unit Price]]*Data[[#This Row],[Ordered Qty]]</f>
        <v>956000</v>
      </c>
      <c r="G860" s="5">
        <v>44606</v>
      </c>
      <c r="H860" s="4">
        <v>44606</v>
      </c>
      <c r="I860" s="6">
        <f t="shared" si="17"/>
        <v>0</v>
      </c>
      <c r="J860" s="32" t="str">
        <f>IF(Data[[#This Row],[Chênh lệch ngày]]&lt;-2,"ADVANCE", IF(Data[[#This Row],[Chênh lệch ngày]]&lt;4, "ON TIME", IF(Data[[#This Row],[REASON OF LATE]]="SUPPLIER","LATE BY SUPPLIER", "LATE")))</f>
        <v>ON TIME</v>
      </c>
      <c r="K860" s="2"/>
      <c r="L860" s="32"/>
      <c r="M860" s="32" t="str">
        <f>TEXT(Data[[#This Row],[Ngày giao]],"yyyy")</f>
        <v>2022</v>
      </c>
      <c r="N860" s="32" t="str">
        <f>IF(MONTH(Data[[#This Row],[Ngày giao]])&lt;4,"Qtr1", IF(MONTH(Data[[#This Row],[Ngày giao]])&lt;7,"Qtr2",IF(MONTH(Data[[#This Row],[Ngày giao]])&lt;10,"Qtr3","Qtr4")))</f>
        <v>Qtr1</v>
      </c>
      <c r="O860" s="32" t="str">
        <f>TEXT(Data[[#This Row],[Ngày giao]],"MMM")</f>
        <v>Feb</v>
      </c>
    </row>
    <row r="861" spans="1:15" ht="13" x14ac:dyDescent="0.3">
      <c r="A861" s="1">
        <v>4516514999</v>
      </c>
      <c r="B861" s="1">
        <v>2989761</v>
      </c>
      <c r="C861" s="37" t="s">
        <v>51</v>
      </c>
      <c r="D861" s="3">
        <v>320</v>
      </c>
      <c r="E861" s="3">
        <v>1277</v>
      </c>
      <c r="F861" s="3">
        <f>Data[[#This Row],[Unit Price]]*Data[[#This Row],[Ordered Qty]]</f>
        <v>408640</v>
      </c>
      <c r="G861" s="5">
        <v>44606</v>
      </c>
      <c r="H861" s="4">
        <v>44606</v>
      </c>
      <c r="I861" s="6">
        <f t="shared" si="17"/>
        <v>0</v>
      </c>
      <c r="J861" s="32" t="str">
        <f>IF(Data[[#This Row],[Chênh lệch ngày]]&lt;-2,"ADVANCE", IF(Data[[#This Row],[Chênh lệch ngày]]&lt;4, "ON TIME", IF(Data[[#This Row],[REASON OF LATE]]="SUPPLIER","LATE BY SUPPLIER", "LATE")))</f>
        <v>ON TIME</v>
      </c>
      <c r="K861" s="2"/>
      <c r="L861" s="32"/>
      <c r="M861" s="32" t="str">
        <f>TEXT(Data[[#This Row],[Ngày giao]],"yyyy")</f>
        <v>2022</v>
      </c>
      <c r="N861" s="32" t="str">
        <f>IF(MONTH(Data[[#This Row],[Ngày giao]])&lt;4,"Qtr1", IF(MONTH(Data[[#This Row],[Ngày giao]])&lt;7,"Qtr2",IF(MONTH(Data[[#This Row],[Ngày giao]])&lt;10,"Qtr3","Qtr4")))</f>
        <v>Qtr1</v>
      </c>
      <c r="O861" s="32" t="str">
        <f>TEXT(Data[[#This Row],[Ngày giao]],"MMM")</f>
        <v>Feb</v>
      </c>
    </row>
    <row r="862" spans="1:15" ht="13" x14ac:dyDescent="0.3">
      <c r="A862" s="1">
        <v>4516521807</v>
      </c>
      <c r="B862" s="1">
        <v>2899632</v>
      </c>
      <c r="C862" s="37" t="s">
        <v>51</v>
      </c>
      <c r="D862" s="3">
        <v>480</v>
      </c>
      <c r="E862" s="3">
        <v>869</v>
      </c>
      <c r="F862" s="3">
        <f>Data[[#This Row],[Unit Price]]*Data[[#This Row],[Ordered Qty]]</f>
        <v>417120</v>
      </c>
      <c r="G862" s="5">
        <v>44606</v>
      </c>
      <c r="H862" s="4">
        <v>44606</v>
      </c>
      <c r="I862" s="6">
        <f t="shared" si="17"/>
        <v>0</v>
      </c>
      <c r="J862" s="32" t="str">
        <f>IF(Data[[#This Row],[Chênh lệch ngày]]&lt;-2,"ADVANCE", IF(Data[[#This Row],[Chênh lệch ngày]]&lt;4, "ON TIME", IF(Data[[#This Row],[REASON OF LATE]]="SUPPLIER","LATE BY SUPPLIER", "LATE")))</f>
        <v>ON TIME</v>
      </c>
      <c r="K862" s="2"/>
      <c r="L862" s="32"/>
      <c r="M862" s="32" t="str">
        <f>TEXT(Data[[#This Row],[Ngày giao]],"yyyy")</f>
        <v>2022</v>
      </c>
      <c r="N862" s="32" t="str">
        <f>IF(MONTH(Data[[#This Row],[Ngày giao]])&lt;4,"Qtr1", IF(MONTH(Data[[#This Row],[Ngày giao]])&lt;7,"Qtr2",IF(MONTH(Data[[#This Row],[Ngày giao]])&lt;10,"Qtr3","Qtr4")))</f>
        <v>Qtr1</v>
      </c>
      <c r="O862" s="32" t="str">
        <f>TEXT(Data[[#This Row],[Ngày giao]],"MMM")</f>
        <v>Feb</v>
      </c>
    </row>
    <row r="863" spans="1:15" ht="13" x14ac:dyDescent="0.3">
      <c r="A863" s="1">
        <v>4516564104</v>
      </c>
      <c r="B863" s="1">
        <v>4451134</v>
      </c>
      <c r="C863" s="37" t="s">
        <v>51</v>
      </c>
      <c r="D863" s="3">
        <v>68</v>
      </c>
      <c r="E863" s="3">
        <v>491</v>
      </c>
      <c r="F863" s="3">
        <f>Data[[#This Row],[Unit Price]]*Data[[#This Row],[Ordered Qty]]</f>
        <v>33388</v>
      </c>
      <c r="G863" s="5">
        <v>44606</v>
      </c>
      <c r="H863" s="4">
        <v>44606</v>
      </c>
      <c r="I863" s="6">
        <f t="shared" si="17"/>
        <v>0</v>
      </c>
      <c r="J863" s="32" t="str">
        <f>IF(Data[[#This Row],[Chênh lệch ngày]]&lt;-2,"ADVANCE", IF(Data[[#This Row],[Chênh lệch ngày]]&lt;4, "ON TIME", IF(Data[[#This Row],[REASON OF LATE]]="SUPPLIER","LATE BY SUPPLIER", "LATE")))</f>
        <v>ON TIME</v>
      </c>
      <c r="K863" s="2"/>
      <c r="L863" s="32"/>
      <c r="M863" s="32" t="str">
        <f>TEXT(Data[[#This Row],[Ngày giao]],"yyyy")</f>
        <v>2022</v>
      </c>
      <c r="N863" s="32" t="str">
        <f>IF(MONTH(Data[[#This Row],[Ngày giao]])&lt;4,"Qtr1", IF(MONTH(Data[[#This Row],[Ngày giao]])&lt;7,"Qtr2",IF(MONTH(Data[[#This Row],[Ngày giao]])&lt;10,"Qtr3","Qtr4")))</f>
        <v>Qtr1</v>
      </c>
      <c r="O863" s="32" t="str">
        <f>TEXT(Data[[#This Row],[Ngày giao]],"MMM")</f>
        <v>Feb</v>
      </c>
    </row>
    <row r="864" spans="1:15" ht="13" x14ac:dyDescent="0.3">
      <c r="A864" s="1">
        <v>4517000034</v>
      </c>
      <c r="B864" s="1">
        <v>4451121</v>
      </c>
      <c r="C864" s="37" t="s">
        <v>51</v>
      </c>
      <c r="D864" s="3">
        <v>755</v>
      </c>
      <c r="E864" s="3">
        <v>877</v>
      </c>
      <c r="F864" s="3">
        <f>Data[[#This Row],[Unit Price]]*Data[[#This Row],[Ordered Qty]]</f>
        <v>662135</v>
      </c>
      <c r="G864" s="5">
        <v>44606</v>
      </c>
      <c r="H864" s="4">
        <v>44606</v>
      </c>
      <c r="I864" s="6">
        <f t="shared" si="17"/>
        <v>0</v>
      </c>
      <c r="J864" s="32" t="str">
        <f>IF(Data[[#This Row],[Chênh lệch ngày]]&lt;-2,"ADVANCE", IF(Data[[#This Row],[Chênh lệch ngày]]&lt;4, "ON TIME", IF(Data[[#This Row],[REASON OF LATE]]="SUPPLIER","LATE BY SUPPLIER", "LATE")))</f>
        <v>ON TIME</v>
      </c>
      <c r="K864" s="2"/>
      <c r="L864" s="32"/>
      <c r="M864" s="32" t="str">
        <f>TEXT(Data[[#This Row],[Ngày giao]],"yyyy")</f>
        <v>2022</v>
      </c>
      <c r="N864" s="32" t="str">
        <f>IF(MONTH(Data[[#This Row],[Ngày giao]])&lt;4,"Qtr1", IF(MONTH(Data[[#This Row],[Ngày giao]])&lt;7,"Qtr2",IF(MONTH(Data[[#This Row],[Ngày giao]])&lt;10,"Qtr3","Qtr4")))</f>
        <v>Qtr1</v>
      </c>
      <c r="O864" s="32" t="str">
        <f>TEXT(Data[[#This Row],[Ngày giao]],"MMM")</f>
        <v>Feb</v>
      </c>
    </row>
    <row r="865" spans="1:15" ht="13" x14ac:dyDescent="0.3">
      <c r="A865" s="1">
        <v>4516722962</v>
      </c>
      <c r="B865" s="1">
        <v>4334436</v>
      </c>
      <c r="C865" s="37" t="s">
        <v>51</v>
      </c>
      <c r="D865" s="3">
        <v>400</v>
      </c>
      <c r="E865" s="3">
        <v>1382</v>
      </c>
      <c r="F865" s="3">
        <f>Data[[#This Row],[Unit Price]]*Data[[#This Row],[Ordered Qty]]</f>
        <v>552800</v>
      </c>
      <c r="G865" s="5">
        <v>44606</v>
      </c>
      <c r="H865" s="4">
        <v>44606</v>
      </c>
      <c r="I865" s="6">
        <f t="shared" si="17"/>
        <v>0</v>
      </c>
      <c r="J865" s="32" t="str">
        <f>IF(Data[[#This Row],[Chênh lệch ngày]]&lt;-2,"ADVANCE", IF(Data[[#This Row],[Chênh lệch ngày]]&lt;4, "ON TIME", IF(Data[[#This Row],[REASON OF LATE]]="SUPPLIER","LATE BY SUPPLIER", "LATE")))</f>
        <v>ON TIME</v>
      </c>
      <c r="K865" s="2"/>
      <c r="L865" s="32"/>
      <c r="M865" s="32" t="str">
        <f>TEXT(Data[[#This Row],[Ngày giao]],"yyyy")</f>
        <v>2022</v>
      </c>
      <c r="N865" s="32" t="str">
        <f>IF(MONTH(Data[[#This Row],[Ngày giao]])&lt;4,"Qtr1", IF(MONTH(Data[[#This Row],[Ngày giao]])&lt;7,"Qtr2",IF(MONTH(Data[[#This Row],[Ngày giao]])&lt;10,"Qtr3","Qtr4")))</f>
        <v>Qtr1</v>
      </c>
      <c r="O865" s="32" t="str">
        <f>TEXT(Data[[#This Row],[Ngày giao]],"MMM")</f>
        <v>Feb</v>
      </c>
    </row>
    <row r="866" spans="1:15" ht="13" x14ac:dyDescent="0.3">
      <c r="A866" s="1">
        <v>4516819172</v>
      </c>
      <c r="B866" s="1">
        <v>2899478</v>
      </c>
      <c r="C866" s="37" t="s">
        <v>51</v>
      </c>
      <c r="D866" s="3">
        <v>200</v>
      </c>
      <c r="E866" s="3">
        <v>977</v>
      </c>
      <c r="F866" s="3">
        <f>Data[[#This Row],[Unit Price]]*Data[[#This Row],[Ordered Qty]]</f>
        <v>195400</v>
      </c>
      <c r="G866" s="5">
        <v>44606</v>
      </c>
      <c r="H866" s="4">
        <v>44606</v>
      </c>
      <c r="I866" s="6">
        <f t="shared" si="17"/>
        <v>0</v>
      </c>
      <c r="J866" s="32" t="str">
        <f>IF(Data[[#This Row],[Chênh lệch ngày]]&lt;-2,"ADVANCE", IF(Data[[#This Row],[Chênh lệch ngày]]&lt;4, "ON TIME", IF(Data[[#This Row],[REASON OF LATE]]="SUPPLIER","LATE BY SUPPLIER", "LATE")))</f>
        <v>ON TIME</v>
      </c>
      <c r="K866" s="2"/>
      <c r="L866" s="32"/>
      <c r="M866" s="32" t="str">
        <f>TEXT(Data[[#This Row],[Ngày giao]],"yyyy")</f>
        <v>2022</v>
      </c>
      <c r="N866" s="32" t="str">
        <f>IF(MONTH(Data[[#This Row],[Ngày giao]])&lt;4,"Qtr1", IF(MONTH(Data[[#This Row],[Ngày giao]])&lt;7,"Qtr2",IF(MONTH(Data[[#This Row],[Ngày giao]])&lt;10,"Qtr3","Qtr4")))</f>
        <v>Qtr1</v>
      </c>
      <c r="O866" s="32" t="str">
        <f>TEXT(Data[[#This Row],[Ngày giao]],"MMM")</f>
        <v>Feb</v>
      </c>
    </row>
    <row r="867" spans="1:15" ht="13" x14ac:dyDescent="0.3">
      <c r="A867" s="1">
        <v>4516821909</v>
      </c>
      <c r="B867" s="1">
        <v>2899632</v>
      </c>
      <c r="C867" s="37" t="s">
        <v>51</v>
      </c>
      <c r="D867" s="3">
        <v>320</v>
      </c>
      <c r="E867" s="3">
        <v>616</v>
      </c>
      <c r="F867" s="3">
        <f>Data[[#This Row],[Unit Price]]*Data[[#This Row],[Ordered Qty]]</f>
        <v>197120</v>
      </c>
      <c r="G867" s="5">
        <v>44606</v>
      </c>
      <c r="H867" s="4">
        <v>44606</v>
      </c>
      <c r="I867" s="6">
        <f t="shared" si="17"/>
        <v>0</v>
      </c>
      <c r="J867" s="32" t="str">
        <f>IF(Data[[#This Row],[Chênh lệch ngày]]&lt;-2,"ADVANCE", IF(Data[[#This Row],[Chênh lệch ngày]]&lt;4, "ON TIME", IF(Data[[#This Row],[REASON OF LATE]]="SUPPLIER","LATE BY SUPPLIER", "LATE")))</f>
        <v>ON TIME</v>
      </c>
      <c r="K867" s="2"/>
      <c r="L867" s="32"/>
      <c r="M867" s="32" t="str">
        <f>TEXT(Data[[#This Row],[Ngày giao]],"yyyy")</f>
        <v>2022</v>
      </c>
      <c r="N867" s="32" t="str">
        <f>IF(MONTH(Data[[#This Row],[Ngày giao]])&lt;4,"Qtr1", IF(MONTH(Data[[#This Row],[Ngày giao]])&lt;7,"Qtr2",IF(MONTH(Data[[#This Row],[Ngày giao]])&lt;10,"Qtr3","Qtr4")))</f>
        <v>Qtr1</v>
      </c>
      <c r="O867" s="32" t="str">
        <f>TEXT(Data[[#This Row],[Ngày giao]],"MMM")</f>
        <v>Feb</v>
      </c>
    </row>
    <row r="868" spans="1:15" ht="13" x14ac:dyDescent="0.3">
      <c r="A868" s="1">
        <v>4516831462</v>
      </c>
      <c r="B868" s="1">
        <v>2899631</v>
      </c>
      <c r="C868" s="37" t="s">
        <v>51</v>
      </c>
      <c r="D868" s="3">
        <v>320</v>
      </c>
      <c r="E868" s="3">
        <v>806</v>
      </c>
      <c r="F868" s="3">
        <f>Data[[#This Row],[Unit Price]]*Data[[#This Row],[Ordered Qty]]</f>
        <v>257920</v>
      </c>
      <c r="G868" s="5">
        <v>44606</v>
      </c>
      <c r="H868" s="4">
        <v>44606</v>
      </c>
      <c r="I868" s="6">
        <f t="shared" si="17"/>
        <v>0</v>
      </c>
      <c r="J868" s="32" t="str">
        <f>IF(Data[[#This Row],[Chênh lệch ngày]]&lt;-2,"ADVANCE", IF(Data[[#This Row],[Chênh lệch ngày]]&lt;4, "ON TIME", IF(Data[[#This Row],[REASON OF LATE]]="SUPPLIER","LATE BY SUPPLIER", "LATE")))</f>
        <v>ON TIME</v>
      </c>
      <c r="K868" s="2"/>
      <c r="L868" s="32"/>
      <c r="M868" s="32" t="str">
        <f>TEXT(Data[[#This Row],[Ngày giao]],"yyyy")</f>
        <v>2022</v>
      </c>
      <c r="N868" s="32" t="str">
        <f>IF(MONTH(Data[[#This Row],[Ngày giao]])&lt;4,"Qtr1", IF(MONTH(Data[[#This Row],[Ngày giao]])&lt;7,"Qtr2",IF(MONTH(Data[[#This Row],[Ngày giao]])&lt;10,"Qtr3","Qtr4")))</f>
        <v>Qtr1</v>
      </c>
      <c r="O868" s="32" t="str">
        <f>TEXT(Data[[#This Row],[Ngày giao]],"MMM")</f>
        <v>Feb</v>
      </c>
    </row>
    <row r="869" spans="1:15" ht="13" x14ac:dyDescent="0.3">
      <c r="A869" s="1">
        <v>4516835479</v>
      </c>
      <c r="B869" s="1">
        <v>2899634</v>
      </c>
      <c r="C869" s="37" t="s">
        <v>51</v>
      </c>
      <c r="D869" s="3">
        <v>320</v>
      </c>
      <c r="E869" s="3">
        <v>803</v>
      </c>
      <c r="F869" s="3">
        <f>Data[[#This Row],[Unit Price]]*Data[[#This Row],[Ordered Qty]]</f>
        <v>256960</v>
      </c>
      <c r="G869" s="5">
        <v>44606</v>
      </c>
      <c r="H869" s="4">
        <v>44606</v>
      </c>
      <c r="I869" s="6">
        <f t="shared" si="17"/>
        <v>0</v>
      </c>
      <c r="J869" s="32" t="str">
        <f>IF(Data[[#This Row],[Chênh lệch ngày]]&lt;-2,"ADVANCE", IF(Data[[#This Row],[Chênh lệch ngày]]&lt;4, "ON TIME", IF(Data[[#This Row],[REASON OF LATE]]="SUPPLIER","LATE BY SUPPLIER", "LATE")))</f>
        <v>ON TIME</v>
      </c>
      <c r="K869" s="2"/>
      <c r="L869" s="32"/>
      <c r="M869" s="32" t="str">
        <f>TEXT(Data[[#This Row],[Ngày giao]],"yyyy")</f>
        <v>2022</v>
      </c>
      <c r="N869" s="32" t="str">
        <f>IF(MONTH(Data[[#This Row],[Ngày giao]])&lt;4,"Qtr1", IF(MONTH(Data[[#This Row],[Ngày giao]])&lt;7,"Qtr2",IF(MONTH(Data[[#This Row],[Ngày giao]])&lt;10,"Qtr3","Qtr4")))</f>
        <v>Qtr1</v>
      </c>
      <c r="O869" s="32" t="str">
        <f>TEXT(Data[[#This Row],[Ngày giao]],"MMM")</f>
        <v>Feb</v>
      </c>
    </row>
    <row r="870" spans="1:15" ht="13" x14ac:dyDescent="0.3">
      <c r="A870" s="1">
        <v>4516838422</v>
      </c>
      <c r="B870" s="1">
        <v>2989761</v>
      </c>
      <c r="C870" s="37" t="s">
        <v>51</v>
      </c>
      <c r="D870" s="3">
        <v>320</v>
      </c>
      <c r="E870" s="3">
        <v>975</v>
      </c>
      <c r="F870" s="3">
        <f>Data[[#This Row],[Unit Price]]*Data[[#This Row],[Ordered Qty]]</f>
        <v>312000</v>
      </c>
      <c r="G870" s="5">
        <v>44606</v>
      </c>
      <c r="H870" s="4">
        <v>44606</v>
      </c>
      <c r="I870" s="6">
        <f t="shared" si="17"/>
        <v>0</v>
      </c>
      <c r="J870" s="32" t="str">
        <f>IF(Data[[#This Row],[Chênh lệch ngày]]&lt;-2,"ADVANCE", IF(Data[[#This Row],[Chênh lệch ngày]]&lt;4, "ON TIME", IF(Data[[#This Row],[REASON OF LATE]]="SUPPLIER","LATE BY SUPPLIER", "LATE")))</f>
        <v>ON TIME</v>
      </c>
      <c r="K870" s="2"/>
      <c r="L870" s="32"/>
      <c r="M870" s="32" t="str">
        <f>TEXT(Data[[#This Row],[Ngày giao]],"yyyy")</f>
        <v>2022</v>
      </c>
      <c r="N870" s="32" t="str">
        <f>IF(MONTH(Data[[#This Row],[Ngày giao]])&lt;4,"Qtr1", IF(MONTH(Data[[#This Row],[Ngày giao]])&lt;7,"Qtr2",IF(MONTH(Data[[#This Row],[Ngày giao]])&lt;10,"Qtr3","Qtr4")))</f>
        <v>Qtr1</v>
      </c>
      <c r="O870" s="32" t="str">
        <f>TEXT(Data[[#This Row],[Ngày giao]],"MMM")</f>
        <v>Feb</v>
      </c>
    </row>
    <row r="871" spans="1:15" ht="13" x14ac:dyDescent="0.3">
      <c r="A871" s="1">
        <v>4516936594</v>
      </c>
      <c r="B871" s="1">
        <v>2903183</v>
      </c>
      <c r="C871" s="37" t="s">
        <v>51</v>
      </c>
      <c r="D871" s="3">
        <v>40</v>
      </c>
      <c r="E871" s="3">
        <v>1316</v>
      </c>
      <c r="F871" s="3">
        <f>Data[[#This Row],[Unit Price]]*Data[[#This Row],[Ordered Qty]]</f>
        <v>52640</v>
      </c>
      <c r="G871" s="5">
        <v>44606</v>
      </c>
      <c r="H871" s="4">
        <v>44606</v>
      </c>
      <c r="I871" s="6">
        <f t="shared" si="17"/>
        <v>0</v>
      </c>
      <c r="J871" s="32" t="str">
        <f>IF(Data[[#This Row],[Chênh lệch ngày]]&lt;-2,"ADVANCE", IF(Data[[#This Row],[Chênh lệch ngày]]&lt;4, "ON TIME", IF(Data[[#This Row],[REASON OF LATE]]="SUPPLIER","LATE BY SUPPLIER", "LATE")))</f>
        <v>ON TIME</v>
      </c>
      <c r="K871" s="2"/>
      <c r="L871" s="32"/>
      <c r="M871" s="32" t="str">
        <f>TEXT(Data[[#This Row],[Ngày giao]],"yyyy")</f>
        <v>2022</v>
      </c>
      <c r="N871" s="32" t="str">
        <f>IF(MONTH(Data[[#This Row],[Ngày giao]])&lt;4,"Qtr1", IF(MONTH(Data[[#This Row],[Ngày giao]])&lt;7,"Qtr2",IF(MONTH(Data[[#This Row],[Ngày giao]])&lt;10,"Qtr3","Qtr4")))</f>
        <v>Qtr1</v>
      </c>
      <c r="O871" s="32" t="str">
        <f>TEXT(Data[[#This Row],[Ngày giao]],"MMM")</f>
        <v>Feb</v>
      </c>
    </row>
    <row r="872" spans="1:15" ht="13" x14ac:dyDescent="0.3">
      <c r="A872" s="1">
        <v>4516951540</v>
      </c>
      <c r="B872" s="1">
        <v>4334436</v>
      </c>
      <c r="C872" s="37" t="s">
        <v>51</v>
      </c>
      <c r="D872" s="3">
        <v>288</v>
      </c>
      <c r="E872" s="3">
        <v>590</v>
      </c>
      <c r="F872" s="3">
        <f>Data[[#This Row],[Unit Price]]*Data[[#This Row],[Ordered Qty]]</f>
        <v>169920</v>
      </c>
      <c r="G872" s="5">
        <v>44606</v>
      </c>
      <c r="H872" s="4">
        <v>44606</v>
      </c>
      <c r="I872" s="6">
        <f t="shared" si="17"/>
        <v>0</v>
      </c>
      <c r="J872" s="32" t="str">
        <f>IF(Data[[#This Row],[Chênh lệch ngày]]&lt;-2,"ADVANCE", IF(Data[[#This Row],[Chênh lệch ngày]]&lt;4, "ON TIME", IF(Data[[#This Row],[REASON OF LATE]]="SUPPLIER","LATE BY SUPPLIER", "LATE")))</f>
        <v>ON TIME</v>
      </c>
      <c r="K872" s="2"/>
      <c r="L872" s="32"/>
      <c r="M872" s="32" t="str">
        <f>TEXT(Data[[#This Row],[Ngày giao]],"yyyy")</f>
        <v>2022</v>
      </c>
      <c r="N872" s="32" t="str">
        <f>IF(MONTH(Data[[#This Row],[Ngày giao]])&lt;4,"Qtr1", IF(MONTH(Data[[#This Row],[Ngày giao]])&lt;7,"Qtr2",IF(MONTH(Data[[#This Row],[Ngày giao]])&lt;10,"Qtr3","Qtr4")))</f>
        <v>Qtr1</v>
      </c>
      <c r="O872" s="32" t="str">
        <f>TEXT(Data[[#This Row],[Ngày giao]],"MMM")</f>
        <v>Feb</v>
      </c>
    </row>
    <row r="873" spans="1:15" ht="13" x14ac:dyDescent="0.3">
      <c r="A873" s="1">
        <v>4516952559</v>
      </c>
      <c r="B873" s="1">
        <v>2899944</v>
      </c>
      <c r="C873" s="37" t="s">
        <v>51</v>
      </c>
      <c r="D873" s="3">
        <v>144</v>
      </c>
      <c r="E873" s="3">
        <v>752</v>
      </c>
      <c r="F873" s="3">
        <f>Data[[#This Row],[Unit Price]]*Data[[#This Row],[Ordered Qty]]</f>
        <v>108288</v>
      </c>
      <c r="G873" s="5">
        <v>44606</v>
      </c>
      <c r="H873" s="4">
        <v>44606</v>
      </c>
      <c r="I873" s="6">
        <f t="shared" si="17"/>
        <v>0</v>
      </c>
      <c r="J873" s="32" t="str">
        <f>IF(Data[[#This Row],[Chênh lệch ngày]]&lt;-2,"ADVANCE", IF(Data[[#This Row],[Chênh lệch ngày]]&lt;4, "ON TIME", IF(Data[[#This Row],[REASON OF LATE]]="SUPPLIER","LATE BY SUPPLIER", "LATE")))</f>
        <v>ON TIME</v>
      </c>
      <c r="K873" s="2"/>
      <c r="L873" s="32"/>
      <c r="M873" s="32" t="str">
        <f>TEXT(Data[[#This Row],[Ngày giao]],"yyyy")</f>
        <v>2022</v>
      </c>
      <c r="N873" s="32" t="str">
        <f>IF(MONTH(Data[[#This Row],[Ngày giao]])&lt;4,"Qtr1", IF(MONTH(Data[[#This Row],[Ngày giao]])&lt;7,"Qtr2",IF(MONTH(Data[[#This Row],[Ngày giao]])&lt;10,"Qtr3","Qtr4")))</f>
        <v>Qtr1</v>
      </c>
      <c r="O873" s="32" t="str">
        <f>TEXT(Data[[#This Row],[Ngày giao]],"MMM")</f>
        <v>Feb</v>
      </c>
    </row>
    <row r="874" spans="1:15" ht="13" x14ac:dyDescent="0.3">
      <c r="A874" s="1">
        <v>4516953777</v>
      </c>
      <c r="B874" s="1">
        <v>4228041</v>
      </c>
      <c r="C874" s="37" t="s">
        <v>51</v>
      </c>
      <c r="D874" s="3">
        <v>270</v>
      </c>
      <c r="E874" s="3">
        <v>332</v>
      </c>
      <c r="F874" s="3">
        <f>Data[[#This Row],[Unit Price]]*Data[[#This Row],[Ordered Qty]]</f>
        <v>89640</v>
      </c>
      <c r="G874" s="5">
        <v>44606</v>
      </c>
      <c r="H874" s="4">
        <v>44606</v>
      </c>
      <c r="I874" s="6">
        <f t="shared" si="17"/>
        <v>0</v>
      </c>
      <c r="J874" s="32" t="str">
        <f>IF(Data[[#This Row],[Chênh lệch ngày]]&lt;-2,"ADVANCE", IF(Data[[#This Row],[Chênh lệch ngày]]&lt;4, "ON TIME", IF(Data[[#This Row],[REASON OF LATE]]="SUPPLIER","LATE BY SUPPLIER", "LATE")))</f>
        <v>ON TIME</v>
      </c>
      <c r="K874" s="2"/>
      <c r="L874" s="32"/>
      <c r="M874" s="32" t="str">
        <f>TEXT(Data[[#This Row],[Ngày giao]],"yyyy")</f>
        <v>2022</v>
      </c>
      <c r="N874" s="32" t="str">
        <f>IF(MONTH(Data[[#This Row],[Ngày giao]])&lt;4,"Qtr1", IF(MONTH(Data[[#This Row],[Ngày giao]])&lt;7,"Qtr2",IF(MONTH(Data[[#This Row],[Ngày giao]])&lt;10,"Qtr3","Qtr4")))</f>
        <v>Qtr1</v>
      </c>
      <c r="O874" s="32" t="str">
        <f>TEXT(Data[[#This Row],[Ngày giao]],"MMM")</f>
        <v>Feb</v>
      </c>
    </row>
    <row r="875" spans="1:15" ht="13" x14ac:dyDescent="0.3">
      <c r="A875" s="1">
        <v>4517495666</v>
      </c>
      <c r="B875" s="1">
        <v>2899631</v>
      </c>
      <c r="C875" s="37" t="s">
        <v>51</v>
      </c>
      <c r="D875" s="3">
        <v>320</v>
      </c>
      <c r="E875" s="3">
        <v>1308</v>
      </c>
      <c r="F875" s="3">
        <f>Data[[#This Row],[Unit Price]]*Data[[#This Row],[Ordered Qty]]</f>
        <v>418560</v>
      </c>
      <c r="G875" s="5">
        <v>44606</v>
      </c>
      <c r="H875" s="4">
        <v>44606</v>
      </c>
      <c r="I875" s="6">
        <f t="shared" si="17"/>
        <v>0</v>
      </c>
      <c r="J875" s="32" t="str">
        <f>IF(Data[[#This Row],[Chênh lệch ngày]]&lt;-2,"ADVANCE", IF(Data[[#This Row],[Chênh lệch ngày]]&lt;4, "ON TIME", IF(Data[[#This Row],[REASON OF LATE]]="SUPPLIER","LATE BY SUPPLIER", "LATE")))</f>
        <v>ON TIME</v>
      </c>
      <c r="K875" s="2"/>
      <c r="L875" s="32"/>
      <c r="M875" s="32" t="str">
        <f>TEXT(Data[[#This Row],[Ngày giao]],"yyyy")</f>
        <v>2022</v>
      </c>
      <c r="N875" s="32" t="str">
        <f>IF(MONTH(Data[[#This Row],[Ngày giao]])&lt;4,"Qtr1", IF(MONTH(Data[[#This Row],[Ngày giao]])&lt;7,"Qtr2",IF(MONTH(Data[[#This Row],[Ngày giao]])&lt;10,"Qtr3","Qtr4")))</f>
        <v>Qtr1</v>
      </c>
      <c r="O875" s="32" t="str">
        <f>TEXT(Data[[#This Row],[Ngày giao]],"MMM")</f>
        <v>Feb</v>
      </c>
    </row>
    <row r="876" spans="1:15" ht="13" x14ac:dyDescent="0.3">
      <c r="A876" s="1">
        <v>4517495344</v>
      </c>
      <c r="B876" s="1">
        <v>2899632</v>
      </c>
      <c r="C876" s="2" t="s">
        <v>69</v>
      </c>
      <c r="D876" s="3">
        <v>320</v>
      </c>
      <c r="E876" s="3">
        <v>1457</v>
      </c>
      <c r="F876" s="3">
        <f>Data[[#This Row],[Unit Price]]*Data[[#This Row],[Ordered Qty]]</f>
        <v>466240</v>
      </c>
      <c r="G876" s="5">
        <v>44620</v>
      </c>
      <c r="H876" s="4">
        <v>44606</v>
      </c>
      <c r="I876" s="6">
        <f t="shared" si="17"/>
        <v>14</v>
      </c>
      <c r="J876" s="32" t="str">
        <f>IF(Data[[#This Row],[Chênh lệch ngày]]&lt;-2,"ADVANCE", IF(Data[[#This Row],[Chênh lệch ngày]]&lt;4, "ON TIME", IF(Data[[#This Row],[REASON OF LATE]]="SUPPLIER","LATE BY SUPPLIER", "LATE")))</f>
        <v>LATE</v>
      </c>
      <c r="K876" s="32" t="s">
        <v>6</v>
      </c>
      <c r="L876" s="32"/>
      <c r="M876" s="32" t="str">
        <f>TEXT(Data[[#This Row],[Ngày giao]],"yyyy")</f>
        <v>2022</v>
      </c>
      <c r="N876" s="32" t="str">
        <f>IF(MONTH(Data[[#This Row],[Ngày giao]])&lt;4,"Qtr1", IF(MONTH(Data[[#This Row],[Ngày giao]])&lt;7,"Qtr2",IF(MONTH(Data[[#This Row],[Ngày giao]])&lt;10,"Qtr3","Qtr4")))</f>
        <v>Qtr1</v>
      </c>
      <c r="O876" s="32" t="str">
        <f>TEXT(Data[[#This Row],[Ngày giao]],"MMM")</f>
        <v>Feb</v>
      </c>
    </row>
    <row r="877" spans="1:15" ht="13" x14ac:dyDescent="0.3">
      <c r="A877" s="1">
        <v>4516876123</v>
      </c>
      <c r="B877" s="1">
        <v>4451121</v>
      </c>
      <c r="C877" s="37" t="s">
        <v>51</v>
      </c>
      <c r="D877" s="3">
        <v>325</v>
      </c>
      <c r="E877" s="3">
        <v>1465</v>
      </c>
      <c r="F877" s="3">
        <f>Data[[#This Row],[Unit Price]]*Data[[#This Row],[Ordered Qty]]</f>
        <v>476125</v>
      </c>
      <c r="G877" s="5">
        <v>44634</v>
      </c>
      <c r="H877" s="4">
        <v>44606</v>
      </c>
      <c r="I877" s="6">
        <f t="shared" si="17"/>
        <v>28</v>
      </c>
      <c r="J877" s="32" t="str">
        <f>IF(Data[[#This Row],[Chênh lệch ngày]]&lt;-2,"ADVANCE", IF(Data[[#This Row],[Chênh lệch ngày]]&lt;4, "ON TIME", IF(Data[[#This Row],[REASON OF LATE]]="SUPPLIER","LATE BY SUPPLIER", "LATE")))</f>
        <v>LATE</v>
      </c>
      <c r="K877" s="32" t="s">
        <v>6</v>
      </c>
      <c r="L877" s="32"/>
      <c r="M877" s="32" t="str">
        <f>TEXT(Data[[#This Row],[Ngày giao]],"yyyy")</f>
        <v>2022</v>
      </c>
      <c r="N877" s="32" t="str">
        <f>IF(MONTH(Data[[#This Row],[Ngày giao]])&lt;4,"Qtr1", IF(MONTH(Data[[#This Row],[Ngày giao]])&lt;7,"Qtr2",IF(MONTH(Data[[#This Row],[Ngày giao]])&lt;10,"Qtr3","Qtr4")))</f>
        <v>Qtr1</v>
      </c>
      <c r="O877" s="32" t="str">
        <f>TEXT(Data[[#This Row],[Ngày giao]],"MMM")</f>
        <v>Mar</v>
      </c>
    </row>
    <row r="878" spans="1:15" ht="13" x14ac:dyDescent="0.3">
      <c r="A878" s="1">
        <v>4516775048</v>
      </c>
      <c r="B878" s="1">
        <v>4451134</v>
      </c>
      <c r="C878" s="37" t="s">
        <v>51</v>
      </c>
      <c r="D878" s="3">
        <v>156</v>
      </c>
      <c r="E878" s="3">
        <v>1088</v>
      </c>
      <c r="F878" s="3">
        <f>Data[[#This Row],[Unit Price]]*Data[[#This Row],[Ordered Qty]]</f>
        <v>169728</v>
      </c>
      <c r="G878" s="5">
        <v>44676</v>
      </c>
      <c r="H878" s="4">
        <v>44606</v>
      </c>
      <c r="I878" s="6">
        <f t="shared" si="17"/>
        <v>70</v>
      </c>
      <c r="J878" s="32" t="str">
        <f>IF(Data[[#This Row],[Chênh lệch ngày]]&lt;-2,"ADVANCE", IF(Data[[#This Row],[Chênh lệch ngày]]&lt;4, "ON TIME", IF(Data[[#This Row],[REASON OF LATE]]="SUPPLIER","LATE BY SUPPLIER", "LATE")))</f>
        <v>LATE</v>
      </c>
      <c r="K878" s="32" t="s">
        <v>6</v>
      </c>
      <c r="L878" s="32"/>
      <c r="M878" s="32" t="str">
        <f>TEXT(Data[[#This Row],[Ngày giao]],"yyyy")</f>
        <v>2022</v>
      </c>
      <c r="N878" s="32" t="str">
        <f>IF(MONTH(Data[[#This Row],[Ngày giao]])&lt;4,"Qtr1", IF(MONTH(Data[[#This Row],[Ngày giao]])&lt;7,"Qtr2",IF(MONTH(Data[[#This Row],[Ngày giao]])&lt;10,"Qtr3","Qtr4")))</f>
        <v>Qtr2</v>
      </c>
      <c r="O878" s="32" t="str">
        <f>TEXT(Data[[#This Row],[Ngày giao]],"MMM")</f>
        <v>Apr</v>
      </c>
    </row>
    <row r="879" spans="1:15" ht="13" x14ac:dyDescent="0.3">
      <c r="A879" s="1">
        <v>4516909925</v>
      </c>
      <c r="B879" s="1">
        <v>2461389</v>
      </c>
      <c r="C879" s="37" t="s">
        <v>51</v>
      </c>
      <c r="D879" s="3">
        <v>1200</v>
      </c>
      <c r="E879" s="3">
        <v>1142</v>
      </c>
      <c r="F879" s="3">
        <f>Data[[#This Row],[Unit Price]]*Data[[#This Row],[Ordered Qty]]</f>
        <v>1370400</v>
      </c>
      <c r="G879" s="5">
        <v>44588</v>
      </c>
      <c r="H879" s="4">
        <v>44606</v>
      </c>
      <c r="I879" s="6">
        <f t="shared" si="17"/>
        <v>-18</v>
      </c>
      <c r="J879" s="32" t="str">
        <f>IF(Data[[#This Row],[Chênh lệch ngày]]&lt;-2,"ADVANCE", IF(Data[[#This Row],[Chênh lệch ngày]]&lt;4, "ON TIME", IF(Data[[#This Row],[REASON OF LATE]]="SUPPLIER","LATE BY SUPPLIER", "LATE")))</f>
        <v>ADVANCE</v>
      </c>
      <c r="K879" s="2"/>
      <c r="L879" s="32"/>
      <c r="M879" s="32" t="str">
        <f>TEXT(Data[[#This Row],[Ngày giao]],"yyyy")</f>
        <v>2022</v>
      </c>
      <c r="N879" s="32" t="str">
        <f>IF(MONTH(Data[[#This Row],[Ngày giao]])&lt;4,"Qtr1", IF(MONTH(Data[[#This Row],[Ngày giao]])&lt;7,"Qtr2",IF(MONTH(Data[[#This Row],[Ngày giao]])&lt;10,"Qtr3","Qtr4")))</f>
        <v>Qtr1</v>
      </c>
      <c r="O879" s="32" t="str">
        <f>TEXT(Data[[#This Row],[Ngày giao]],"MMM")</f>
        <v>Jan</v>
      </c>
    </row>
    <row r="880" spans="1:15" ht="13" x14ac:dyDescent="0.3">
      <c r="A880" s="1">
        <v>4517022600</v>
      </c>
      <c r="B880" s="1">
        <v>2461389</v>
      </c>
      <c r="C880" s="2" t="s">
        <v>69</v>
      </c>
      <c r="D880" s="3">
        <v>200</v>
      </c>
      <c r="E880" s="3">
        <v>637</v>
      </c>
      <c r="F880" s="3">
        <f>Data[[#This Row],[Unit Price]]*Data[[#This Row],[Ordered Qty]]</f>
        <v>127400</v>
      </c>
      <c r="G880" s="5">
        <v>44606</v>
      </c>
      <c r="H880" s="4">
        <v>44606</v>
      </c>
      <c r="I880" s="6">
        <f t="shared" si="17"/>
        <v>0</v>
      </c>
      <c r="J880" s="32" t="str">
        <f>IF(Data[[#This Row],[Chênh lệch ngày]]&lt;-2,"ADVANCE", IF(Data[[#This Row],[Chênh lệch ngày]]&lt;4, "ON TIME", IF(Data[[#This Row],[REASON OF LATE]]="SUPPLIER","LATE BY SUPPLIER", "LATE")))</f>
        <v>ON TIME</v>
      </c>
      <c r="K880" s="2"/>
      <c r="L880" s="32"/>
      <c r="M880" s="32" t="str">
        <f>TEXT(Data[[#This Row],[Ngày giao]],"yyyy")</f>
        <v>2022</v>
      </c>
      <c r="N880" s="32" t="str">
        <f>IF(MONTH(Data[[#This Row],[Ngày giao]])&lt;4,"Qtr1", IF(MONTH(Data[[#This Row],[Ngày giao]])&lt;7,"Qtr2",IF(MONTH(Data[[#This Row],[Ngày giao]])&lt;10,"Qtr3","Qtr4")))</f>
        <v>Qtr1</v>
      </c>
      <c r="O880" s="32" t="str">
        <f>TEXT(Data[[#This Row],[Ngày giao]],"MMM")</f>
        <v>Feb</v>
      </c>
    </row>
    <row r="881" spans="1:15" ht="13" x14ac:dyDescent="0.3">
      <c r="A881" s="1">
        <v>4517514528</v>
      </c>
      <c r="B881" s="1">
        <v>2461389</v>
      </c>
      <c r="C881" s="2" t="s">
        <v>69</v>
      </c>
      <c r="D881" s="3">
        <v>200</v>
      </c>
      <c r="E881" s="3">
        <v>1463</v>
      </c>
      <c r="F881" s="3">
        <f>Data[[#This Row],[Unit Price]]*Data[[#This Row],[Ordered Qty]]</f>
        <v>292600</v>
      </c>
      <c r="G881" s="5">
        <v>44606</v>
      </c>
      <c r="H881" s="4">
        <v>44606</v>
      </c>
      <c r="I881" s="6">
        <f t="shared" si="17"/>
        <v>0</v>
      </c>
      <c r="J881" s="32" t="str">
        <f>IF(Data[[#This Row],[Chênh lệch ngày]]&lt;-2,"ADVANCE", IF(Data[[#This Row],[Chênh lệch ngày]]&lt;4, "ON TIME", IF(Data[[#This Row],[REASON OF LATE]]="SUPPLIER","LATE BY SUPPLIER", "LATE")))</f>
        <v>ON TIME</v>
      </c>
      <c r="K881" s="2"/>
      <c r="L881" s="32"/>
      <c r="M881" s="32" t="str">
        <f>TEXT(Data[[#This Row],[Ngày giao]],"yyyy")</f>
        <v>2022</v>
      </c>
      <c r="N881" s="32" t="str">
        <f>IF(MONTH(Data[[#This Row],[Ngày giao]])&lt;4,"Qtr1", IF(MONTH(Data[[#This Row],[Ngày giao]])&lt;7,"Qtr2",IF(MONTH(Data[[#This Row],[Ngày giao]])&lt;10,"Qtr3","Qtr4")))</f>
        <v>Qtr1</v>
      </c>
      <c r="O881" s="32" t="str">
        <f>TEXT(Data[[#This Row],[Ngày giao]],"MMM")</f>
        <v>Feb</v>
      </c>
    </row>
    <row r="882" spans="1:15" ht="13" x14ac:dyDescent="0.3">
      <c r="A882" s="1">
        <v>4517533988</v>
      </c>
      <c r="B882" s="1">
        <v>2461389</v>
      </c>
      <c r="C882" s="2" t="s">
        <v>69</v>
      </c>
      <c r="D882" s="3">
        <v>400</v>
      </c>
      <c r="E882" s="3">
        <v>1233</v>
      </c>
      <c r="F882" s="3">
        <f>Data[[#This Row],[Unit Price]]*Data[[#This Row],[Ordered Qty]]</f>
        <v>493200</v>
      </c>
      <c r="G882" s="5">
        <v>44606</v>
      </c>
      <c r="H882" s="4">
        <v>44606</v>
      </c>
      <c r="I882" s="6">
        <f t="shared" si="17"/>
        <v>0</v>
      </c>
      <c r="J882" s="32" t="str">
        <f>IF(Data[[#This Row],[Chênh lệch ngày]]&lt;-2,"ADVANCE", IF(Data[[#This Row],[Chênh lệch ngày]]&lt;4, "ON TIME", IF(Data[[#This Row],[REASON OF LATE]]="SUPPLIER","LATE BY SUPPLIER", "LATE")))</f>
        <v>ON TIME</v>
      </c>
      <c r="K882" s="2"/>
      <c r="L882" s="32"/>
      <c r="M882" s="32" t="str">
        <f>TEXT(Data[[#This Row],[Ngày giao]],"yyyy")</f>
        <v>2022</v>
      </c>
      <c r="N882" s="32" t="str">
        <f>IF(MONTH(Data[[#This Row],[Ngày giao]])&lt;4,"Qtr1", IF(MONTH(Data[[#This Row],[Ngày giao]])&lt;7,"Qtr2",IF(MONTH(Data[[#This Row],[Ngày giao]])&lt;10,"Qtr3","Qtr4")))</f>
        <v>Qtr1</v>
      </c>
      <c r="O882" s="32" t="str">
        <f>TEXT(Data[[#This Row],[Ngày giao]],"MMM")</f>
        <v>Feb</v>
      </c>
    </row>
    <row r="883" spans="1:15" ht="13" x14ac:dyDescent="0.3">
      <c r="A883" s="1">
        <v>4516824131</v>
      </c>
      <c r="B883" s="1">
        <v>2461389</v>
      </c>
      <c r="C883" s="37" t="s">
        <v>51</v>
      </c>
      <c r="D883" s="3">
        <v>400</v>
      </c>
      <c r="E883" s="3">
        <v>1471</v>
      </c>
      <c r="F883" s="3">
        <f>Data[[#This Row],[Unit Price]]*Data[[#This Row],[Ordered Qty]]</f>
        <v>588400</v>
      </c>
      <c r="G883" s="5">
        <v>44606</v>
      </c>
      <c r="H883" s="4">
        <v>44606</v>
      </c>
      <c r="I883" s="6">
        <f t="shared" si="17"/>
        <v>0</v>
      </c>
      <c r="J883" s="32" t="str">
        <f>IF(Data[[#This Row],[Chênh lệch ngày]]&lt;-2,"ADVANCE", IF(Data[[#This Row],[Chênh lệch ngày]]&lt;4, "ON TIME", IF(Data[[#This Row],[REASON OF LATE]]="SUPPLIER","LATE BY SUPPLIER", "LATE")))</f>
        <v>ON TIME</v>
      </c>
      <c r="K883" s="2"/>
      <c r="L883" s="32"/>
      <c r="M883" s="32" t="str">
        <f>TEXT(Data[[#This Row],[Ngày giao]],"yyyy")</f>
        <v>2022</v>
      </c>
      <c r="N883" s="32" t="str">
        <f>IF(MONTH(Data[[#This Row],[Ngày giao]])&lt;4,"Qtr1", IF(MONTH(Data[[#This Row],[Ngày giao]])&lt;7,"Qtr2",IF(MONTH(Data[[#This Row],[Ngày giao]])&lt;10,"Qtr3","Qtr4")))</f>
        <v>Qtr1</v>
      </c>
      <c r="O883" s="32" t="str">
        <f>TEXT(Data[[#This Row],[Ngày giao]],"MMM")</f>
        <v>Feb</v>
      </c>
    </row>
    <row r="884" spans="1:15" ht="13" x14ac:dyDescent="0.3">
      <c r="A884" s="1">
        <v>4517507455</v>
      </c>
      <c r="B884" s="1">
        <v>4196590</v>
      </c>
      <c r="C884" s="2" t="s">
        <v>69</v>
      </c>
      <c r="D884" s="3">
        <v>200</v>
      </c>
      <c r="E884" s="3">
        <v>931</v>
      </c>
      <c r="F884" s="3">
        <f>Data[[#This Row],[Unit Price]]*Data[[#This Row],[Ordered Qty]]</f>
        <v>186200</v>
      </c>
      <c r="G884" s="5">
        <v>44634</v>
      </c>
      <c r="H884" s="4">
        <v>44606</v>
      </c>
      <c r="I884" s="6">
        <f t="shared" si="17"/>
        <v>28</v>
      </c>
      <c r="J884" s="32" t="str">
        <f>IF(Data[[#This Row],[Chênh lệch ngày]]&lt;-2,"ADVANCE", IF(Data[[#This Row],[Chênh lệch ngày]]&lt;4, "ON TIME", IF(Data[[#This Row],[REASON OF LATE]]="SUPPLIER","LATE BY SUPPLIER", "LATE")))</f>
        <v>LATE</v>
      </c>
      <c r="K884" s="32" t="s">
        <v>6</v>
      </c>
      <c r="L884" s="32"/>
      <c r="M884" s="32" t="str">
        <f>TEXT(Data[[#This Row],[Ngày giao]],"yyyy")</f>
        <v>2022</v>
      </c>
      <c r="N884" s="32" t="str">
        <f>IF(MONTH(Data[[#This Row],[Ngày giao]])&lt;4,"Qtr1", IF(MONTH(Data[[#This Row],[Ngày giao]])&lt;7,"Qtr2",IF(MONTH(Data[[#This Row],[Ngày giao]])&lt;10,"Qtr3","Qtr4")))</f>
        <v>Qtr1</v>
      </c>
      <c r="O884" s="32" t="str">
        <f>TEXT(Data[[#This Row],[Ngày giao]],"MMM")</f>
        <v>Mar</v>
      </c>
    </row>
    <row r="885" spans="1:15" ht="13" x14ac:dyDescent="0.3">
      <c r="A885" s="1">
        <v>4516927341</v>
      </c>
      <c r="B885" s="1">
        <v>4196590</v>
      </c>
      <c r="C885" s="37" t="s">
        <v>51</v>
      </c>
      <c r="D885" s="3">
        <v>800</v>
      </c>
      <c r="E885" s="3">
        <v>361</v>
      </c>
      <c r="F885" s="3">
        <f>Data[[#This Row],[Unit Price]]*Data[[#This Row],[Ordered Qty]]</f>
        <v>288800</v>
      </c>
      <c r="G885" s="5">
        <v>44634</v>
      </c>
      <c r="H885" s="4">
        <v>44606</v>
      </c>
      <c r="I885" s="6">
        <f t="shared" si="17"/>
        <v>28</v>
      </c>
      <c r="J885" s="32" t="str">
        <f>IF(Data[[#This Row],[Chênh lệch ngày]]&lt;-2,"ADVANCE", IF(Data[[#This Row],[Chênh lệch ngày]]&lt;4, "ON TIME", IF(Data[[#This Row],[REASON OF LATE]]="SUPPLIER","LATE BY SUPPLIER", "LATE")))</f>
        <v>LATE</v>
      </c>
      <c r="K885" s="32" t="s">
        <v>6</v>
      </c>
      <c r="L885" s="32"/>
      <c r="M885" s="32" t="str">
        <f>TEXT(Data[[#This Row],[Ngày giao]],"yyyy")</f>
        <v>2022</v>
      </c>
      <c r="N885" s="32" t="str">
        <f>IF(MONTH(Data[[#This Row],[Ngày giao]])&lt;4,"Qtr1", IF(MONTH(Data[[#This Row],[Ngày giao]])&lt;7,"Qtr2",IF(MONTH(Data[[#This Row],[Ngày giao]])&lt;10,"Qtr3","Qtr4")))</f>
        <v>Qtr1</v>
      </c>
      <c r="O885" s="32" t="str">
        <f>TEXT(Data[[#This Row],[Ngày giao]],"MMM")</f>
        <v>Mar</v>
      </c>
    </row>
    <row r="886" spans="1:15" ht="13" x14ac:dyDescent="0.3">
      <c r="A886" s="1">
        <v>4516829309</v>
      </c>
      <c r="B886" s="1">
        <v>2963895</v>
      </c>
      <c r="C886" s="2" t="s">
        <v>69</v>
      </c>
      <c r="D886" s="3">
        <v>320</v>
      </c>
      <c r="E886" s="3">
        <v>1099</v>
      </c>
      <c r="F886" s="3">
        <f>Data[[#This Row],[Unit Price]]*Data[[#This Row],[Ordered Qty]]</f>
        <v>351680</v>
      </c>
      <c r="G886" s="5">
        <v>44606</v>
      </c>
      <c r="H886" s="4">
        <v>44606</v>
      </c>
      <c r="I886" s="6">
        <f t="shared" si="17"/>
        <v>0</v>
      </c>
      <c r="J886" s="32" t="str">
        <f>IF(Data[[#This Row],[Chênh lệch ngày]]&lt;-2,"ADVANCE", IF(Data[[#This Row],[Chênh lệch ngày]]&lt;4, "ON TIME", IF(Data[[#This Row],[REASON OF LATE]]="SUPPLIER","LATE BY SUPPLIER", "LATE")))</f>
        <v>ON TIME</v>
      </c>
      <c r="K886" s="2"/>
      <c r="L886" s="32"/>
      <c r="M886" s="32" t="str">
        <f>TEXT(Data[[#This Row],[Ngày giao]],"yyyy")</f>
        <v>2022</v>
      </c>
      <c r="N886" s="32" t="str">
        <f>IF(MONTH(Data[[#This Row],[Ngày giao]])&lt;4,"Qtr1", IF(MONTH(Data[[#This Row],[Ngày giao]])&lt;7,"Qtr2",IF(MONTH(Data[[#This Row],[Ngày giao]])&lt;10,"Qtr3","Qtr4")))</f>
        <v>Qtr1</v>
      </c>
      <c r="O886" s="32" t="str">
        <f>TEXT(Data[[#This Row],[Ngày giao]],"MMM")</f>
        <v>Feb</v>
      </c>
    </row>
    <row r="887" spans="1:15" ht="13" x14ac:dyDescent="0.3">
      <c r="A887" s="1">
        <v>4516832292</v>
      </c>
      <c r="B887" s="1">
        <v>2758193</v>
      </c>
      <c r="C887" s="2" t="s">
        <v>69</v>
      </c>
      <c r="D887" s="3">
        <v>33</v>
      </c>
      <c r="E887" s="3">
        <v>1201</v>
      </c>
      <c r="F887" s="3">
        <f>Data[[#This Row],[Unit Price]]*Data[[#This Row],[Ordered Qty]]</f>
        <v>39633</v>
      </c>
      <c r="G887" s="5">
        <v>44606</v>
      </c>
      <c r="H887" s="4">
        <v>44606</v>
      </c>
      <c r="I887" s="6">
        <f t="shared" si="17"/>
        <v>0</v>
      </c>
      <c r="J887" s="32" t="str">
        <f>IF(Data[[#This Row],[Chênh lệch ngày]]&lt;-2,"ADVANCE", IF(Data[[#This Row],[Chênh lệch ngày]]&lt;4, "ON TIME", IF(Data[[#This Row],[REASON OF LATE]]="SUPPLIER","LATE BY SUPPLIER", "LATE")))</f>
        <v>ON TIME</v>
      </c>
      <c r="K887" s="2"/>
      <c r="L887" s="32"/>
      <c r="M887" s="32" t="str">
        <f>TEXT(Data[[#This Row],[Ngày giao]],"yyyy")</f>
        <v>2022</v>
      </c>
      <c r="N887" s="32" t="str">
        <f>IF(MONTH(Data[[#This Row],[Ngày giao]])&lt;4,"Qtr1", IF(MONTH(Data[[#This Row],[Ngày giao]])&lt;7,"Qtr2",IF(MONTH(Data[[#This Row],[Ngày giao]])&lt;10,"Qtr3","Qtr4")))</f>
        <v>Qtr1</v>
      </c>
      <c r="O887" s="32" t="str">
        <f>TEXT(Data[[#This Row],[Ngày giao]],"MMM")</f>
        <v>Feb</v>
      </c>
    </row>
    <row r="888" spans="1:15" ht="13" x14ac:dyDescent="0.3">
      <c r="A888" s="1">
        <v>4516895276</v>
      </c>
      <c r="B888" s="1">
        <v>2556834</v>
      </c>
      <c r="C888" s="2" t="s">
        <v>69</v>
      </c>
      <c r="D888" s="3">
        <v>6</v>
      </c>
      <c r="E888" s="3">
        <v>667</v>
      </c>
      <c r="F888" s="3">
        <f>Data[[#This Row],[Unit Price]]*Data[[#This Row],[Ordered Qty]]</f>
        <v>4002</v>
      </c>
      <c r="G888" s="5">
        <v>44606</v>
      </c>
      <c r="H888" s="4">
        <v>44606</v>
      </c>
      <c r="I888" s="6">
        <f t="shared" si="17"/>
        <v>0</v>
      </c>
      <c r="J888" s="32" t="str">
        <f>IF(Data[[#This Row],[Chênh lệch ngày]]&lt;-2,"ADVANCE", IF(Data[[#This Row],[Chênh lệch ngày]]&lt;4, "ON TIME", IF(Data[[#This Row],[REASON OF LATE]]="SUPPLIER","LATE BY SUPPLIER", "LATE")))</f>
        <v>ON TIME</v>
      </c>
      <c r="K888" s="2"/>
      <c r="L888" s="32"/>
      <c r="M888" s="32" t="str">
        <f>TEXT(Data[[#This Row],[Ngày giao]],"yyyy")</f>
        <v>2022</v>
      </c>
      <c r="N888" s="32" t="str">
        <f>IF(MONTH(Data[[#This Row],[Ngày giao]])&lt;4,"Qtr1", IF(MONTH(Data[[#This Row],[Ngày giao]])&lt;7,"Qtr2",IF(MONTH(Data[[#This Row],[Ngày giao]])&lt;10,"Qtr3","Qtr4")))</f>
        <v>Qtr1</v>
      </c>
      <c r="O888" s="32" t="str">
        <f>TEXT(Data[[#This Row],[Ngày giao]],"MMM")</f>
        <v>Feb</v>
      </c>
    </row>
    <row r="889" spans="1:15" ht="13" x14ac:dyDescent="0.3">
      <c r="A889" s="1">
        <v>4516961898</v>
      </c>
      <c r="B889" s="1">
        <v>2556834</v>
      </c>
      <c r="C889" s="2" t="s">
        <v>69</v>
      </c>
      <c r="D889" s="3">
        <v>6</v>
      </c>
      <c r="E889" s="3">
        <v>1371</v>
      </c>
      <c r="F889" s="3">
        <f>Data[[#This Row],[Unit Price]]*Data[[#This Row],[Ordered Qty]]</f>
        <v>8226</v>
      </c>
      <c r="G889" s="5">
        <v>44606</v>
      </c>
      <c r="H889" s="4">
        <v>44606</v>
      </c>
      <c r="I889" s="6">
        <f t="shared" si="17"/>
        <v>0</v>
      </c>
      <c r="J889" s="32" t="str">
        <f>IF(Data[[#This Row],[Chênh lệch ngày]]&lt;-2,"ADVANCE", IF(Data[[#This Row],[Chênh lệch ngày]]&lt;4, "ON TIME", IF(Data[[#This Row],[REASON OF LATE]]="SUPPLIER","LATE BY SUPPLIER", "LATE")))</f>
        <v>ON TIME</v>
      </c>
      <c r="K889" s="2"/>
      <c r="L889" s="32"/>
      <c r="M889" s="32" t="str">
        <f>TEXT(Data[[#This Row],[Ngày giao]],"yyyy")</f>
        <v>2022</v>
      </c>
      <c r="N889" s="32" t="str">
        <f>IF(MONTH(Data[[#This Row],[Ngày giao]])&lt;4,"Qtr1", IF(MONTH(Data[[#This Row],[Ngày giao]])&lt;7,"Qtr2",IF(MONTH(Data[[#This Row],[Ngày giao]])&lt;10,"Qtr3","Qtr4")))</f>
        <v>Qtr1</v>
      </c>
      <c r="O889" s="32" t="str">
        <f>TEXT(Data[[#This Row],[Ngày giao]],"MMM")</f>
        <v>Feb</v>
      </c>
    </row>
    <row r="890" spans="1:15" ht="13" x14ac:dyDescent="0.3">
      <c r="A890" s="1">
        <v>4517033555</v>
      </c>
      <c r="B890" s="1">
        <v>2963895</v>
      </c>
      <c r="C890" s="2" t="s">
        <v>69</v>
      </c>
      <c r="D890" s="3">
        <v>120</v>
      </c>
      <c r="E890" s="3">
        <v>999</v>
      </c>
      <c r="F890" s="3">
        <f>Data[[#This Row],[Unit Price]]*Data[[#This Row],[Ordered Qty]]</f>
        <v>119880</v>
      </c>
      <c r="G890" s="5">
        <v>44606</v>
      </c>
      <c r="H890" s="4">
        <v>44606</v>
      </c>
      <c r="I890" s="6">
        <f t="shared" si="17"/>
        <v>0</v>
      </c>
      <c r="J890" s="32" t="str">
        <f>IF(Data[[#This Row],[Chênh lệch ngày]]&lt;-2,"ADVANCE", IF(Data[[#This Row],[Chênh lệch ngày]]&lt;4, "ON TIME", IF(Data[[#This Row],[REASON OF LATE]]="SUPPLIER","LATE BY SUPPLIER", "LATE")))</f>
        <v>ON TIME</v>
      </c>
      <c r="K890" s="2"/>
      <c r="L890" s="32"/>
      <c r="M890" s="32" t="str">
        <f>TEXT(Data[[#This Row],[Ngày giao]],"yyyy")</f>
        <v>2022</v>
      </c>
      <c r="N890" s="32" t="str">
        <f>IF(MONTH(Data[[#This Row],[Ngày giao]])&lt;4,"Qtr1", IF(MONTH(Data[[#This Row],[Ngày giao]])&lt;7,"Qtr2",IF(MONTH(Data[[#This Row],[Ngày giao]])&lt;10,"Qtr3","Qtr4")))</f>
        <v>Qtr1</v>
      </c>
      <c r="O890" s="32" t="str">
        <f>TEXT(Data[[#This Row],[Ngày giao]],"MMM")</f>
        <v>Feb</v>
      </c>
    </row>
    <row r="891" spans="1:15" ht="13" x14ac:dyDescent="0.3">
      <c r="A891" s="1">
        <v>4517077533</v>
      </c>
      <c r="B891" s="1">
        <v>2467687</v>
      </c>
      <c r="C891" s="2" t="s">
        <v>69</v>
      </c>
      <c r="D891" s="3">
        <v>70</v>
      </c>
      <c r="E891" s="3">
        <v>393</v>
      </c>
      <c r="F891" s="3">
        <f>Data[[#This Row],[Unit Price]]*Data[[#This Row],[Ordered Qty]]</f>
        <v>27510</v>
      </c>
      <c r="G891" s="5">
        <v>44606</v>
      </c>
      <c r="H891" s="4">
        <v>44606</v>
      </c>
      <c r="I891" s="6">
        <f t="shared" si="17"/>
        <v>0</v>
      </c>
      <c r="J891" s="32" t="str">
        <f>IF(Data[[#This Row],[Chênh lệch ngày]]&lt;-2,"ADVANCE", IF(Data[[#This Row],[Chênh lệch ngày]]&lt;4, "ON TIME", IF(Data[[#This Row],[REASON OF LATE]]="SUPPLIER","LATE BY SUPPLIER", "LATE")))</f>
        <v>ON TIME</v>
      </c>
      <c r="K891" s="2"/>
      <c r="L891" s="32"/>
      <c r="M891" s="32" t="str">
        <f>TEXT(Data[[#This Row],[Ngày giao]],"yyyy")</f>
        <v>2022</v>
      </c>
      <c r="N891" s="32" t="str">
        <f>IF(MONTH(Data[[#This Row],[Ngày giao]])&lt;4,"Qtr1", IF(MONTH(Data[[#This Row],[Ngày giao]])&lt;7,"Qtr2",IF(MONTH(Data[[#This Row],[Ngày giao]])&lt;10,"Qtr3","Qtr4")))</f>
        <v>Qtr1</v>
      </c>
      <c r="O891" s="32" t="str">
        <f>TEXT(Data[[#This Row],[Ngày giao]],"MMM")</f>
        <v>Feb</v>
      </c>
    </row>
    <row r="892" spans="1:15" ht="13" x14ac:dyDescent="0.3">
      <c r="A892" s="1">
        <v>4517087052</v>
      </c>
      <c r="B892" s="1">
        <v>2963895</v>
      </c>
      <c r="C892" s="2" t="s">
        <v>69</v>
      </c>
      <c r="D892" s="3">
        <v>36</v>
      </c>
      <c r="E892" s="3">
        <v>1250</v>
      </c>
      <c r="F892" s="3">
        <f>Data[[#This Row],[Unit Price]]*Data[[#This Row],[Ordered Qty]]</f>
        <v>45000</v>
      </c>
      <c r="G892" s="5">
        <v>44606</v>
      </c>
      <c r="H892" s="4">
        <v>44606</v>
      </c>
      <c r="I892" s="6">
        <f t="shared" si="17"/>
        <v>0</v>
      </c>
      <c r="J892" s="32" t="str">
        <f>IF(Data[[#This Row],[Chênh lệch ngày]]&lt;-2,"ADVANCE", IF(Data[[#This Row],[Chênh lệch ngày]]&lt;4, "ON TIME", IF(Data[[#This Row],[REASON OF LATE]]="SUPPLIER","LATE BY SUPPLIER", "LATE")))</f>
        <v>ON TIME</v>
      </c>
      <c r="K892" s="2"/>
      <c r="L892" s="32"/>
      <c r="M892" s="32" t="str">
        <f>TEXT(Data[[#This Row],[Ngày giao]],"yyyy")</f>
        <v>2022</v>
      </c>
      <c r="N892" s="32" t="str">
        <f>IF(MONTH(Data[[#This Row],[Ngày giao]])&lt;4,"Qtr1", IF(MONTH(Data[[#This Row],[Ngày giao]])&lt;7,"Qtr2",IF(MONTH(Data[[#This Row],[Ngày giao]])&lt;10,"Qtr3","Qtr4")))</f>
        <v>Qtr1</v>
      </c>
      <c r="O892" s="32" t="str">
        <f>TEXT(Data[[#This Row],[Ngày giao]],"MMM")</f>
        <v>Feb</v>
      </c>
    </row>
    <row r="893" spans="1:15" ht="13" x14ac:dyDescent="0.3">
      <c r="A893" s="1">
        <v>4517088578</v>
      </c>
      <c r="B893" s="1">
        <v>2758193</v>
      </c>
      <c r="C893" s="2" t="s">
        <v>69</v>
      </c>
      <c r="D893" s="3">
        <v>39</v>
      </c>
      <c r="E893" s="3">
        <v>523</v>
      </c>
      <c r="F893" s="3">
        <f>Data[[#This Row],[Unit Price]]*Data[[#This Row],[Ordered Qty]]</f>
        <v>20397</v>
      </c>
      <c r="G893" s="5">
        <v>44606</v>
      </c>
      <c r="H893" s="4">
        <v>44606</v>
      </c>
      <c r="I893" s="6">
        <f t="shared" si="17"/>
        <v>0</v>
      </c>
      <c r="J893" s="32" t="str">
        <f>IF(Data[[#This Row],[Chênh lệch ngày]]&lt;-2,"ADVANCE", IF(Data[[#This Row],[Chênh lệch ngày]]&lt;4, "ON TIME", IF(Data[[#This Row],[REASON OF LATE]]="SUPPLIER","LATE BY SUPPLIER", "LATE")))</f>
        <v>ON TIME</v>
      </c>
      <c r="K893" s="2"/>
      <c r="L893" s="32"/>
      <c r="M893" s="32" t="str">
        <f>TEXT(Data[[#This Row],[Ngày giao]],"yyyy")</f>
        <v>2022</v>
      </c>
      <c r="N893" s="32" t="str">
        <f>IF(MONTH(Data[[#This Row],[Ngày giao]])&lt;4,"Qtr1", IF(MONTH(Data[[#This Row],[Ngày giao]])&lt;7,"Qtr2",IF(MONTH(Data[[#This Row],[Ngày giao]])&lt;10,"Qtr3","Qtr4")))</f>
        <v>Qtr1</v>
      </c>
      <c r="O893" s="32" t="str">
        <f>TEXT(Data[[#This Row],[Ngày giao]],"MMM")</f>
        <v>Feb</v>
      </c>
    </row>
    <row r="894" spans="1:15" ht="13" x14ac:dyDescent="0.3">
      <c r="A894" s="1">
        <v>4517187993</v>
      </c>
      <c r="B894" s="1">
        <v>2963896</v>
      </c>
      <c r="C894" s="2" t="s">
        <v>69</v>
      </c>
      <c r="D894" s="3">
        <v>4</v>
      </c>
      <c r="E894" s="3">
        <v>618</v>
      </c>
      <c r="F894" s="3">
        <f>Data[[#This Row],[Unit Price]]*Data[[#This Row],[Ordered Qty]]</f>
        <v>2472</v>
      </c>
      <c r="G894" s="5">
        <v>44606</v>
      </c>
      <c r="H894" s="4">
        <v>44606</v>
      </c>
      <c r="I894" s="6">
        <f t="shared" si="17"/>
        <v>0</v>
      </c>
      <c r="J894" s="32" t="str">
        <f>IF(Data[[#This Row],[Chênh lệch ngày]]&lt;-2,"ADVANCE", IF(Data[[#This Row],[Chênh lệch ngày]]&lt;4, "ON TIME", IF(Data[[#This Row],[REASON OF LATE]]="SUPPLIER","LATE BY SUPPLIER", "LATE")))</f>
        <v>ON TIME</v>
      </c>
      <c r="K894" s="2"/>
      <c r="L894" s="32"/>
      <c r="M894" s="32" t="str">
        <f>TEXT(Data[[#This Row],[Ngày giao]],"yyyy")</f>
        <v>2022</v>
      </c>
      <c r="N894" s="32" t="str">
        <f>IF(MONTH(Data[[#This Row],[Ngày giao]])&lt;4,"Qtr1", IF(MONTH(Data[[#This Row],[Ngày giao]])&lt;7,"Qtr2",IF(MONTH(Data[[#This Row],[Ngày giao]])&lt;10,"Qtr3","Qtr4")))</f>
        <v>Qtr1</v>
      </c>
      <c r="O894" s="32" t="str">
        <f>TEXT(Data[[#This Row],[Ngày giao]],"MMM")</f>
        <v>Feb</v>
      </c>
    </row>
    <row r="895" spans="1:15" ht="13" x14ac:dyDescent="0.3">
      <c r="A895" s="1">
        <v>4517357681</v>
      </c>
      <c r="B895" s="1">
        <v>2556834</v>
      </c>
      <c r="C895" s="2" t="s">
        <v>69</v>
      </c>
      <c r="D895" s="3">
        <v>147</v>
      </c>
      <c r="E895" s="3">
        <v>871</v>
      </c>
      <c r="F895" s="3">
        <f>Data[[#This Row],[Unit Price]]*Data[[#This Row],[Ordered Qty]]</f>
        <v>128037</v>
      </c>
      <c r="G895" s="5">
        <v>44606</v>
      </c>
      <c r="H895" s="4">
        <v>44606</v>
      </c>
      <c r="I895" s="6">
        <f t="shared" si="17"/>
        <v>0</v>
      </c>
      <c r="J895" s="32" t="str">
        <f>IF(Data[[#This Row],[Chênh lệch ngày]]&lt;-2,"ADVANCE", IF(Data[[#This Row],[Chênh lệch ngày]]&lt;4, "ON TIME", IF(Data[[#This Row],[REASON OF LATE]]="SUPPLIER","LATE BY SUPPLIER", "LATE")))</f>
        <v>ON TIME</v>
      </c>
      <c r="K895" s="2"/>
      <c r="L895" s="32"/>
      <c r="M895" s="32" t="str">
        <f>TEXT(Data[[#This Row],[Ngày giao]],"yyyy")</f>
        <v>2022</v>
      </c>
      <c r="N895" s="32" t="str">
        <f>IF(MONTH(Data[[#This Row],[Ngày giao]])&lt;4,"Qtr1", IF(MONTH(Data[[#This Row],[Ngày giao]])&lt;7,"Qtr2",IF(MONTH(Data[[#This Row],[Ngày giao]])&lt;10,"Qtr3","Qtr4")))</f>
        <v>Qtr1</v>
      </c>
      <c r="O895" s="32" t="str">
        <f>TEXT(Data[[#This Row],[Ngày giao]],"MMM")</f>
        <v>Feb</v>
      </c>
    </row>
    <row r="896" spans="1:15" ht="13" x14ac:dyDescent="0.3">
      <c r="A896" s="1">
        <v>4516512060</v>
      </c>
      <c r="B896" s="1">
        <v>2467687</v>
      </c>
      <c r="C896" s="2" t="s">
        <v>69</v>
      </c>
      <c r="D896" s="3">
        <v>135</v>
      </c>
      <c r="E896" s="3">
        <v>764</v>
      </c>
      <c r="F896" s="3">
        <f>Data[[#This Row],[Unit Price]]*Data[[#This Row],[Ordered Qty]]</f>
        <v>103140</v>
      </c>
      <c r="G896" s="5">
        <v>44606</v>
      </c>
      <c r="H896" s="4">
        <v>44606</v>
      </c>
      <c r="I896" s="6">
        <f t="shared" si="17"/>
        <v>0</v>
      </c>
      <c r="J896" s="32" t="str">
        <f>IF(Data[[#This Row],[Chênh lệch ngày]]&lt;-2,"ADVANCE", IF(Data[[#This Row],[Chênh lệch ngày]]&lt;4, "ON TIME", IF(Data[[#This Row],[REASON OF LATE]]="SUPPLIER","LATE BY SUPPLIER", "LATE")))</f>
        <v>ON TIME</v>
      </c>
      <c r="K896" s="2"/>
      <c r="L896" s="32"/>
      <c r="M896" s="32" t="str">
        <f>TEXT(Data[[#This Row],[Ngày giao]],"yyyy")</f>
        <v>2022</v>
      </c>
      <c r="N896" s="32" t="str">
        <f>IF(MONTH(Data[[#This Row],[Ngày giao]])&lt;4,"Qtr1", IF(MONTH(Data[[#This Row],[Ngày giao]])&lt;7,"Qtr2",IF(MONTH(Data[[#This Row],[Ngày giao]])&lt;10,"Qtr3","Qtr4")))</f>
        <v>Qtr1</v>
      </c>
      <c r="O896" s="32" t="str">
        <f>TEXT(Data[[#This Row],[Ngày giao]],"MMM")</f>
        <v>Feb</v>
      </c>
    </row>
    <row r="897" spans="1:15" ht="13" x14ac:dyDescent="0.3">
      <c r="A897" s="1">
        <v>4516522795</v>
      </c>
      <c r="B897" s="1">
        <v>2758193</v>
      </c>
      <c r="C897" s="2" t="s">
        <v>69</v>
      </c>
      <c r="D897" s="3">
        <v>93</v>
      </c>
      <c r="E897" s="3">
        <v>1136</v>
      </c>
      <c r="F897" s="3">
        <f>Data[[#This Row],[Unit Price]]*Data[[#This Row],[Ordered Qty]]</f>
        <v>105648</v>
      </c>
      <c r="G897" s="5">
        <v>44606</v>
      </c>
      <c r="H897" s="4">
        <v>44606</v>
      </c>
      <c r="I897" s="6">
        <f t="shared" si="17"/>
        <v>0</v>
      </c>
      <c r="J897" s="32" t="str">
        <f>IF(Data[[#This Row],[Chênh lệch ngày]]&lt;-2,"ADVANCE", IF(Data[[#This Row],[Chênh lệch ngày]]&lt;4, "ON TIME", IF(Data[[#This Row],[REASON OF LATE]]="SUPPLIER","LATE BY SUPPLIER", "LATE")))</f>
        <v>ON TIME</v>
      </c>
      <c r="K897" s="2"/>
      <c r="L897" s="32"/>
      <c r="M897" s="32" t="str">
        <f>TEXT(Data[[#This Row],[Ngày giao]],"yyyy")</f>
        <v>2022</v>
      </c>
      <c r="N897" s="32" t="str">
        <f>IF(MONTH(Data[[#This Row],[Ngày giao]])&lt;4,"Qtr1", IF(MONTH(Data[[#This Row],[Ngày giao]])&lt;7,"Qtr2",IF(MONTH(Data[[#This Row],[Ngày giao]])&lt;10,"Qtr3","Qtr4")))</f>
        <v>Qtr1</v>
      </c>
      <c r="O897" s="32" t="str">
        <f>TEXT(Data[[#This Row],[Ngày giao]],"MMM")</f>
        <v>Feb</v>
      </c>
    </row>
    <row r="898" spans="1:15" ht="13" x14ac:dyDescent="0.3">
      <c r="A898" s="1">
        <v>4517082404</v>
      </c>
      <c r="B898" s="1">
        <v>4327106</v>
      </c>
      <c r="C898" s="37" t="s">
        <v>51</v>
      </c>
      <c r="D898" s="3">
        <v>90</v>
      </c>
      <c r="E898" s="3">
        <v>754</v>
      </c>
      <c r="F898" s="3">
        <f>Data[[#This Row],[Unit Price]]*Data[[#This Row],[Ordered Qty]]</f>
        <v>67860</v>
      </c>
      <c r="G898" s="5">
        <v>44606</v>
      </c>
      <c r="H898" s="4">
        <v>44606</v>
      </c>
      <c r="I898" s="6">
        <f t="shared" si="17"/>
        <v>0</v>
      </c>
      <c r="J898" s="32" t="str">
        <f>IF(Data[[#This Row],[Chênh lệch ngày]]&lt;-2,"ADVANCE", IF(Data[[#This Row],[Chênh lệch ngày]]&lt;4, "ON TIME", IF(Data[[#This Row],[REASON OF LATE]]="SUPPLIER","LATE BY SUPPLIER", "LATE")))</f>
        <v>ON TIME</v>
      </c>
      <c r="K898" s="2"/>
      <c r="L898" s="32"/>
      <c r="M898" s="32" t="str">
        <f>TEXT(Data[[#This Row],[Ngày giao]],"yyyy")</f>
        <v>2022</v>
      </c>
      <c r="N898" s="32" t="str">
        <f>IF(MONTH(Data[[#This Row],[Ngày giao]])&lt;4,"Qtr1", IF(MONTH(Data[[#This Row],[Ngày giao]])&lt;7,"Qtr2",IF(MONTH(Data[[#This Row],[Ngày giao]])&lt;10,"Qtr3","Qtr4")))</f>
        <v>Qtr1</v>
      </c>
      <c r="O898" s="32" t="str">
        <f>TEXT(Data[[#This Row],[Ngày giao]],"MMM")</f>
        <v>Feb</v>
      </c>
    </row>
    <row r="899" spans="1:15" ht="13" x14ac:dyDescent="0.3">
      <c r="A899" s="1">
        <v>4516596242</v>
      </c>
      <c r="B899" s="1">
        <v>2467687</v>
      </c>
      <c r="C899" s="37" t="s">
        <v>51</v>
      </c>
      <c r="D899" s="3">
        <v>685</v>
      </c>
      <c r="E899" s="3">
        <v>1395</v>
      </c>
      <c r="F899" s="3">
        <f>Data[[#This Row],[Unit Price]]*Data[[#This Row],[Ordered Qty]]</f>
        <v>955575</v>
      </c>
      <c r="G899" s="5">
        <v>44606</v>
      </c>
      <c r="H899" s="4">
        <v>44606</v>
      </c>
      <c r="I899" s="6">
        <f t="shared" si="17"/>
        <v>0</v>
      </c>
      <c r="J899" s="32" t="str">
        <f>IF(Data[[#This Row],[Chênh lệch ngày]]&lt;-2,"ADVANCE", IF(Data[[#This Row],[Chênh lệch ngày]]&lt;4, "ON TIME", IF(Data[[#This Row],[REASON OF LATE]]="SUPPLIER","LATE BY SUPPLIER", "LATE")))</f>
        <v>ON TIME</v>
      </c>
      <c r="K899" s="2"/>
      <c r="L899" s="32"/>
      <c r="M899" s="32" t="str">
        <f>TEXT(Data[[#This Row],[Ngày giao]],"yyyy")</f>
        <v>2022</v>
      </c>
      <c r="N899" s="32" t="str">
        <f>IF(MONTH(Data[[#This Row],[Ngày giao]])&lt;4,"Qtr1", IF(MONTH(Data[[#This Row],[Ngày giao]])&lt;7,"Qtr2",IF(MONTH(Data[[#This Row],[Ngày giao]])&lt;10,"Qtr3","Qtr4")))</f>
        <v>Qtr1</v>
      </c>
      <c r="O899" s="32" t="str">
        <f>TEXT(Data[[#This Row],[Ngày giao]],"MMM")</f>
        <v>Feb</v>
      </c>
    </row>
    <row r="900" spans="1:15" ht="13" x14ac:dyDescent="0.3">
      <c r="A900" s="1">
        <v>4516819782</v>
      </c>
      <c r="B900" s="1">
        <v>2758193</v>
      </c>
      <c r="C900" s="37" t="s">
        <v>51</v>
      </c>
      <c r="D900" s="3">
        <v>417</v>
      </c>
      <c r="E900" s="3">
        <v>984</v>
      </c>
      <c r="F900" s="3">
        <f>Data[[#This Row],[Unit Price]]*Data[[#This Row],[Ordered Qty]]</f>
        <v>410328</v>
      </c>
      <c r="G900" s="5">
        <v>44606</v>
      </c>
      <c r="H900" s="4">
        <v>44606</v>
      </c>
      <c r="I900" s="6">
        <f t="shared" si="17"/>
        <v>0</v>
      </c>
      <c r="J900" s="32" t="str">
        <f>IF(Data[[#This Row],[Chênh lệch ngày]]&lt;-2,"ADVANCE", IF(Data[[#This Row],[Chênh lệch ngày]]&lt;4, "ON TIME", IF(Data[[#This Row],[REASON OF LATE]]="SUPPLIER","LATE BY SUPPLIER", "LATE")))</f>
        <v>ON TIME</v>
      </c>
      <c r="K900" s="2"/>
      <c r="L900" s="32"/>
      <c r="M900" s="32" t="str">
        <f>TEXT(Data[[#This Row],[Ngày giao]],"yyyy")</f>
        <v>2022</v>
      </c>
      <c r="N900" s="32" t="str">
        <f>IF(MONTH(Data[[#This Row],[Ngày giao]])&lt;4,"Qtr1", IF(MONTH(Data[[#This Row],[Ngày giao]])&lt;7,"Qtr2",IF(MONTH(Data[[#This Row],[Ngày giao]])&lt;10,"Qtr3","Qtr4")))</f>
        <v>Qtr1</v>
      </c>
      <c r="O900" s="32" t="str">
        <f>TEXT(Data[[#This Row],[Ngày giao]],"MMM")</f>
        <v>Feb</v>
      </c>
    </row>
    <row r="901" spans="1:15" ht="13" x14ac:dyDescent="0.3">
      <c r="A901" s="1">
        <v>4516822887</v>
      </c>
      <c r="B901" s="1">
        <v>2963896</v>
      </c>
      <c r="C901" s="37" t="s">
        <v>51</v>
      </c>
      <c r="D901" s="3">
        <v>96</v>
      </c>
      <c r="E901" s="3">
        <v>566</v>
      </c>
      <c r="F901" s="3">
        <f>Data[[#This Row],[Unit Price]]*Data[[#This Row],[Ordered Qty]]</f>
        <v>54336</v>
      </c>
      <c r="G901" s="5">
        <v>44606</v>
      </c>
      <c r="H901" s="4">
        <v>44606</v>
      </c>
      <c r="I901" s="6">
        <f t="shared" si="17"/>
        <v>0</v>
      </c>
      <c r="J901" s="32" t="str">
        <f>IF(Data[[#This Row],[Chênh lệch ngày]]&lt;-2,"ADVANCE", IF(Data[[#This Row],[Chênh lệch ngày]]&lt;4, "ON TIME", IF(Data[[#This Row],[REASON OF LATE]]="SUPPLIER","LATE BY SUPPLIER", "LATE")))</f>
        <v>ON TIME</v>
      </c>
      <c r="K901" s="2"/>
      <c r="L901" s="32"/>
      <c r="M901" s="32" t="str">
        <f>TEXT(Data[[#This Row],[Ngày giao]],"yyyy")</f>
        <v>2022</v>
      </c>
      <c r="N901" s="32" t="str">
        <f>IF(MONTH(Data[[#This Row],[Ngày giao]])&lt;4,"Qtr1", IF(MONTH(Data[[#This Row],[Ngày giao]])&lt;7,"Qtr2",IF(MONTH(Data[[#This Row],[Ngày giao]])&lt;10,"Qtr3","Qtr4")))</f>
        <v>Qtr1</v>
      </c>
      <c r="O901" s="32" t="str">
        <f>TEXT(Data[[#This Row],[Ngày giao]],"MMM")</f>
        <v>Feb</v>
      </c>
    </row>
    <row r="902" spans="1:15" ht="13" x14ac:dyDescent="0.3">
      <c r="A902" s="1">
        <v>4516823498</v>
      </c>
      <c r="B902" s="1">
        <v>2963895</v>
      </c>
      <c r="C902" s="37" t="s">
        <v>51</v>
      </c>
      <c r="D902" s="3">
        <v>368</v>
      </c>
      <c r="E902" s="3">
        <v>1382</v>
      </c>
      <c r="F902" s="3">
        <f>Data[[#This Row],[Unit Price]]*Data[[#This Row],[Ordered Qty]]</f>
        <v>508576</v>
      </c>
      <c r="G902" s="5">
        <v>44606</v>
      </c>
      <c r="H902" s="4">
        <v>44606</v>
      </c>
      <c r="I902" s="6">
        <f t="shared" si="17"/>
        <v>0</v>
      </c>
      <c r="J902" s="32" t="str">
        <f>IF(Data[[#This Row],[Chênh lệch ngày]]&lt;-2,"ADVANCE", IF(Data[[#This Row],[Chênh lệch ngày]]&lt;4, "ON TIME", IF(Data[[#This Row],[REASON OF LATE]]="SUPPLIER","LATE BY SUPPLIER", "LATE")))</f>
        <v>ON TIME</v>
      </c>
      <c r="K902" s="2"/>
      <c r="L902" s="32"/>
      <c r="M902" s="32" t="str">
        <f>TEXT(Data[[#This Row],[Ngày giao]],"yyyy")</f>
        <v>2022</v>
      </c>
      <c r="N902" s="32" t="str">
        <f>IF(MONTH(Data[[#This Row],[Ngày giao]])&lt;4,"Qtr1", IF(MONTH(Data[[#This Row],[Ngày giao]])&lt;7,"Qtr2",IF(MONTH(Data[[#This Row],[Ngày giao]])&lt;10,"Qtr3","Qtr4")))</f>
        <v>Qtr1</v>
      </c>
      <c r="O902" s="32" t="str">
        <f>TEXT(Data[[#This Row],[Ngày giao]],"MMM")</f>
        <v>Feb</v>
      </c>
    </row>
    <row r="903" spans="1:15" ht="13" x14ac:dyDescent="0.3">
      <c r="A903" s="1">
        <v>4516845797</v>
      </c>
      <c r="B903" s="1">
        <v>2558275</v>
      </c>
      <c r="C903" s="37" t="s">
        <v>51</v>
      </c>
      <c r="D903" s="3">
        <v>54</v>
      </c>
      <c r="E903" s="3">
        <v>364</v>
      </c>
      <c r="F903" s="3">
        <f>Data[[#This Row],[Unit Price]]*Data[[#This Row],[Ordered Qty]]</f>
        <v>19656</v>
      </c>
      <c r="G903" s="5">
        <v>44606</v>
      </c>
      <c r="H903" s="4">
        <v>44606</v>
      </c>
      <c r="I903" s="6">
        <f t="shared" si="17"/>
        <v>0</v>
      </c>
      <c r="J903" s="32" t="str">
        <f>IF(Data[[#This Row],[Chênh lệch ngày]]&lt;-2,"ADVANCE", IF(Data[[#This Row],[Chênh lệch ngày]]&lt;4, "ON TIME", IF(Data[[#This Row],[REASON OF LATE]]="SUPPLIER","LATE BY SUPPLIER", "LATE")))</f>
        <v>ON TIME</v>
      </c>
      <c r="K903" s="2"/>
      <c r="L903" s="32"/>
      <c r="M903" s="32" t="str">
        <f>TEXT(Data[[#This Row],[Ngày giao]],"yyyy")</f>
        <v>2022</v>
      </c>
      <c r="N903" s="32" t="str">
        <f>IF(MONTH(Data[[#This Row],[Ngày giao]])&lt;4,"Qtr1", IF(MONTH(Data[[#This Row],[Ngày giao]])&lt;7,"Qtr2",IF(MONTH(Data[[#This Row],[Ngày giao]])&lt;10,"Qtr3","Qtr4")))</f>
        <v>Qtr1</v>
      </c>
      <c r="O903" s="32" t="str">
        <f>TEXT(Data[[#This Row],[Ngày giao]],"MMM")</f>
        <v>Feb</v>
      </c>
    </row>
    <row r="904" spans="1:15" ht="13" x14ac:dyDescent="0.3">
      <c r="A904" s="1">
        <v>4516851744</v>
      </c>
      <c r="B904" s="1">
        <v>2963895</v>
      </c>
      <c r="C904" s="37" t="s">
        <v>51</v>
      </c>
      <c r="D904" s="3">
        <v>164</v>
      </c>
      <c r="E904" s="3">
        <v>1438</v>
      </c>
      <c r="F904" s="3">
        <f>Data[[#This Row],[Unit Price]]*Data[[#This Row],[Ordered Qty]]</f>
        <v>235832</v>
      </c>
      <c r="G904" s="5">
        <v>44606</v>
      </c>
      <c r="H904" s="4">
        <v>44606</v>
      </c>
      <c r="I904" s="6">
        <f t="shared" si="17"/>
        <v>0</v>
      </c>
      <c r="J904" s="32" t="str">
        <f>IF(Data[[#This Row],[Chênh lệch ngày]]&lt;-2,"ADVANCE", IF(Data[[#This Row],[Chênh lệch ngày]]&lt;4, "ON TIME", IF(Data[[#This Row],[REASON OF LATE]]="SUPPLIER","LATE BY SUPPLIER", "LATE")))</f>
        <v>ON TIME</v>
      </c>
      <c r="K904" s="2"/>
      <c r="L904" s="32"/>
      <c r="M904" s="32" t="str">
        <f>TEXT(Data[[#This Row],[Ngày giao]],"yyyy")</f>
        <v>2022</v>
      </c>
      <c r="N904" s="32" t="str">
        <f>IF(MONTH(Data[[#This Row],[Ngày giao]])&lt;4,"Qtr1", IF(MONTH(Data[[#This Row],[Ngày giao]])&lt;7,"Qtr2",IF(MONTH(Data[[#This Row],[Ngày giao]])&lt;10,"Qtr3","Qtr4")))</f>
        <v>Qtr1</v>
      </c>
      <c r="O904" s="32" t="str">
        <f>TEXT(Data[[#This Row],[Ngày giao]],"MMM")</f>
        <v>Feb</v>
      </c>
    </row>
    <row r="905" spans="1:15" ht="13" x14ac:dyDescent="0.3">
      <c r="A905" s="1">
        <v>4516872084</v>
      </c>
      <c r="B905" s="1">
        <v>2558275</v>
      </c>
      <c r="C905" s="37" t="s">
        <v>51</v>
      </c>
      <c r="D905" s="3">
        <v>54</v>
      </c>
      <c r="E905" s="3">
        <v>1048</v>
      </c>
      <c r="F905" s="3">
        <f>Data[[#This Row],[Unit Price]]*Data[[#This Row],[Ordered Qty]]</f>
        <v>56592</v>
      </c>
      <c r="G905" s="5">
        <v>44606</v>
      </c>
      <c r="H905" s="4">
        <v>44606</v>
      </c>
      <c r="I905" s="6">
        <f t="shared" si="17"/>
        <v>0</v>
      </c>
      <c r="J905" s="32" t="str">
        <f>IF(Data[[#This Row],[Chênh lệch ngày]]&lt;-2,"ADVANCE", IF(Data[[#This Row],[Chênh lệch ngày]]&lt;4, "ON TIME", IF(Data[[#This Row],[REASON OF LATE]]="SUPPLIER","LATE BY SUPPLIER", "LATE")))</f>
        <v>ON TIME</v>
      </c>
      <c r="K905" s="2"/>
      <c r="L905" s="32"/>
      <c r="M905" s="32" t="str">
        <f>TEXT(Data[[#This Row],[Ngày giao]],"yyyy")</f>
        <v>2022</v>
      </c>
      <c r="N905" s="32" t="str">
        <f>IF(MONTH(Data[[#This Row],[Ngày giao]])&lt;4,"Qtr1", IF(MONTH(Data[[#This Row],[Ngày giao]])&lt;7,"Qtr2",IF(MONTH(Data[[#This Row],[Ngày giao]])&lt;10,"Qtr3","Qtr4")))</f>
        <v>Qtr1</v>
      </c>
      <c r="O905" s="32" t="str">
        <f>TEXT(Data[[#This Row],[Ngày giao]],"MMM")</f>
        <v>Feb</v>
      </c>
    </row>
    <row r="906" spans="1:15" ht="13" x14ac:dyDescent="0.3">
      <c r="A906" s="1">
        <v>4517166045</v>
      </c>
      <c r="B906" s="1">
        <v>2558275</v>
      </c>
      <c r="C906" s="37" t="s">
        <v>51</v>
      </c>
      <c r="D906" s="3">
        <v>54</v>
      </c>
      <c r="E906" s="3">
        <v>1387</v>
      </c>
      <c r="F906" s="3">
        <f>Data[[#This Row],[Unit Price]]*Data[[#This Row],[Ordered Qty]]</f>
        <v>74898</v>
      </c>
      <c r="G906" s="5">
        <v>44606</v>
      </c>
      <c r="H906" s="4">
        <v>44606</v>
      </c>
      <c r="I906" s="6">
        <f t="shared" si="17"/>
        <v>0</v>
      </c>
      <c r="J906" s="32" t="str">
        <f>IF(Data[[#This Row],[Chênh lệch ngày]]&lt;-2,"ADVANCE", IF(Data[[#This Row],[Chênh lệch ngày]]&lt;4, "ON TIME", IF(Data[[#This Row],[REASON OF LATE]]="SUPPLIER","LATE BY SUPPLIER", "LATE")))</f>
        <v>ON TIME</v>
      </c>
      <c r="K906" s="2"/>
      <c r="L906" s="32"/>
      <c r="M906" s="32" t="str">
        <f>TEXT(Data[[#This Row],[Ngày giao]],"yyyy")</f>
        <v>2022</v>
      </c>
      <c r="N906" s="32" t="str">
        <f>IF(MONTH(Data[[#This Row],[Ngày giao]])&lt;4,"Qtr1", IF(MONTH(Data[[#This Row],[Ngày giao]])&lt;7,"Qtr2",IF(MONTH(Data[[#This Row],[Ngày giao]])&lt;10,"Qtr3","Qtr4")))</f>
        <v>Qtr1</v>
      </c>
      <c r="O906" s="32" t="str">
        <f>TEXT(Data[[#This Row],[Ngày giao]],"MMM")</f>
        <v>Feb</v>
      </c>
    </row>
    <row r="907" spans="1:15" ht="13" x14ac:dyDescent="0.3">
      <c r="A907" s="1">
        <v>4516974318</v>
      </c>
      <c r="B907" s="1">
        <v>4327106</v>
      </c>
      <c r="C907" s="2" t="s">
        <v>69</v>
      </c>
      <c r="D907" s="3">
        <v>192</v>
      </c>
      <c r="E907" s="3">
        <v>445</v>
      </c>
      <c r="F907" s="3">
        <f>Data[[#This Row],[Unit Price]]*Data[[#This Row],[Ordered Qty]]</f>
        <v>85440</v>
      </c>
      <c r="G907" s="5">
        <v>44634</v>
      </c>
      <c r="H907" s="4">
        <v>44606</v>
      </c>
      <c r="I907" s="6">
        <f t="shared" si="17"/>
        <v>28</v>
      </c>
      <c r="J907" s="32" t="str">
        <f>IF(Data[[#This Row],[Chênh lệch ngày]]&lt;-2,"ADVANCE", IF(Data[[#This Row],[Chênh lệch ngày]]&lt;4, "ON TIME", IF(Data[[#This Row],[REASON OF LATE]]="SUPPLIER","LATE BY SUPPLIER", "LATE")))</f>
        <v>LATE</v>
      </c>
      <c r="K907" s="32" t="s">
        <v>6</v>
      </c>
      <c r="L907" s="32"/>
      <c r="M907" s="32" t="str">
        <f>TEXT(Data[[#This Row],[Ngày giao]],"yyyy")</f>
        <v>2022</v>
      </c>
      <c r="N907" s="32" t="str">
        <f>IF(MONTH(Data[[#This Row],[Ngày giao]])&lt;4,"Qtr1", IF(MONTH(Data[[#This Row],[Ngày giao]])&lt;7,"Qtr2",IF(MONTH(Data[[#This Row],[Ngày giao]])&lt;10,"Qtr3","Qtr4")))</f>
        <v>Qtr1</v>
      </c>
      <c r="O907" s="32" t="str">
        <f>TEXT(Data[[#This Row],[Ngày giao]],"MMM")</f>
        <v>Mar</v>
      </c>
    </row>
    <row r="908" spans="1:15" ht="13" x14ac:dyDescent="0.3">
      <c r="A908" s="1">
        <v>4516960563</v>
      </c>
      <c r="B908" s="1">
        <v>2884301</v>
      </c>
      <c r="C908" s="37" t="s">
        <v>51</v>
      </c>
      <c r="D908" s="3">
        <v>600</v>
      </c>
      <c r="E908" s="3">
        <v>683</v>
      </c>
      <c r="F908" s="3">
        <f>Data[[#This Row],[Unit Price]]*Data[[#This Row],[Ordered Qty]]</f>
        <v>409800</v>
      </c>
      <c r="G908" s="5">
        <v>44585</v>
      </c>
      <c r="H908" s="4">
        <v>44606</v>
      </c>
      <c r="I908" s="6">
        <f t="shared" si="17"/>
        <v>-21</v>
      </c>
      <c r="J908" s="32" t="str">
        <f>IF(Data[[#This Row],[Chênh lệch ngày]]&lt;-2,"ADVANCE", IF(Data[[#This Row],[Chênh lệch ngày]]&lt;4, "ON TIME", IF(Data[[#This Row],[REASON OF LATE]]="SUPPLIER","LATE BY SUPPLIER", "LATE")))</f>
        <v>ADVANCE</v>
      </c>
      <c r="K908" s="2"/>
      <c r="L908" s="32"/>
      <c r="M908" s="32" t="str">
        <f>TEXT(Data[[#This Row],[Ngày giao]],"yyyy")</f>
        <v>2022</v>
      </c>
      <c r="N908" s="32" t="str">
        <f>IF(MONTH(Data[[#This Row],[Ngày giao]])&lt;4,"Qtr1", IF(MONTH(Data[[#This Row],[Ngày giao]])&lt;7,"Qtr2",IF(MONTH(Data[[#This Row],[Ngày giao]])&lt;10,"Qtr3","Qtr4")))</f>
        <v>Qtr1</v>
      </c>
      <c r="O908" s="32" t="str">
        <f>TEXT(Data[[#This Row],[Ngày giao]],"MMM")</f>
        <v>Jan</v>
      </c>
    </row>
    <row r="909" spans="1:15" ht="13" x14ac:dyDescent="0.3">
      <c r="A909" s="1">
        <v>4516373219</v>
      </c>
      <c r="B909" s="1">
        <v>1620152</v>
      </c>
      <c r="C909" s="37" t="s">
        <v>51</v>
      </c>
      <c r="D909" s="3">
        <v>864</v>
      </c>
      <c r="E909" s="3">
        <v>1483</v>
      </c>
      <c r="F909" s="3">
        <f>Data[[#This Row],[Unit Price]]*Data[[#This Row],[Ordered Qty]]</f>
        <v>1281312</v>
      </c>
      <c r="G909" s="5">
        <v>44585</v>
      </c>
      <c r="H909" s="4">
        <v>44606</v>
      </c>
      <c r="I909" s="6">
        <f t="shared" si="17"/>
        <v>-21</v>
      </c>
      <c r="J909" s="32" t="str">
        <f>IF(Data[[#This Row],[Chênh lệch ngày]]&lt;-2,"ADVANCE", IF(Data[[#This Row],[Chênh lệch ngày]]&lt;4, "ON TIME", IF(Data[[#This Row],[REASON OF LATE]]="SUPPLIER","LATE BY SUPPLIER", "LATE")))</f>
        <v>ADVANCE</v>
      </c>
      <c r="K909" s="2"/>
      <c r="L909" s="32"/>
      <c r="M909" s="32" t="str">
        <f>TEXT(Data[[#This Row],[Ngày giao]],"yyyy")</f>
        <v>2022</v>
      </c>
      <c r="N909" s="32" t="str">
        <f>IF(MONTH(Data[[#This Row],[Ngày giao]])&lt;4,"Qtr1", IF(MONTH(Data[[#This Row],[Ngày giao]])&lt;7,"Qtr2",IF(MONTH(Data[[#This Row],[Ngày giao]])&lt;10,"Qtr3","Qtr4")))</f>
        <v>Qtr1</v>
      </c>
      <c r="O909" s="32" t="str">
        <f>TEXT(Data[[#This Row],[Ngày giao]],"MMM")</f>
        <v>Jan</v>
      </c>
    </row>
    <row r="910" spans="1:15" ht="13" x14ac:dyDescent="0.3">
      <c r="A910" s="1">
        <v>4516824401</v>
      </c>
      <c r="B910" s="1">
        <v>2958114</v>
      </c>
      <c r="C910" s="2" t="s">
        <v>69</v>
      </c>
      <c r="D910" s="3">
        <v>114</v>
      </c>
      <c r="E910" s="3">
        <v>1230</v>
      </c>
      <c r="F910" s="3">
        <f>Data[[#This Row],[Unit Price]]*Data[[#This Row],[Ordered Qty]]</f>
        <v>140220</v>
      </c>
      <c r="G910" s="5">
        <v>44606</v>
      </c>
      <c r="H910" s="4">
        <v>44606</v>
      </c>
      <c r="I910" s="6">
        <f t="shared" si="17"/>
        <v>0</v>
      </c>
      <c r="J910" s="32" t="str">
        <f>IF(Data[[#This Row],[Chênh lệch ngày]]&lt;-2,"ADVANCE", IF(Data[[#This Row],[Chênh lệch ngày]]&lt;4, "ON TIME", IF(Data[[#This Row],[REASON OF LATE]]="SUPPLIER","LATE BY SUPPLIER", "LATE")))</f>
        <v>ON TIME</v>
      </c>
      <c r="K910" s="2"/>
      <c r="L910" s="32"/>
      <c r="M910" s="32" t="str">
        <f>TEXT(Data[[#This Row],[Ngày giao]],"yyyy")</f>
        <v>2022</v>
      </c>
      <c r="N910" s="32" t="str">
        <f>IF(MONTH(Data[[#This Row],[Ngày giao]])&lt;4,"Qtr1", IF(MONTH(Data[[#This Row],[Ngày giao]])&lt;7,"Qtr2",IF(MONTH(Data[[#This Row],[Ngày giao]])&lt;10,"Qtr3","Qtr4")))</f>
        <v>Qtr1</v>
      </c>
      <c r="O910" s="32" t="str">
        <f>TEXT(Data[[#This Row],[Ngày giao]],"MMM")</f>
        <v>Feb</v>
      </c>
    </row>
    <row r="911" spans="1:15" ht="13" x14ac:dyDescent="0.3">
      <c r="A911" s="1">
        <v>4516836085</v>
      </c>
      <c r="B911" s="1">
        <v>4403290</v>
      </c>
      <c r="C911" s="2" t="s">
        <v>69</v>
      </c>
      <c r="D911" s="3">
        <v>16</v>
      </c>
      <c r="E911" s="3">
        <v>385</v>
      </c>
      <c r="F911" s="3">
        <f>Data[[#This Row],[Unit Price]]*Data[[#This Row],[Ordered Qty]]</f>
        <v>6160</v>
      </c>
      <c r="G911" s="5">
        <v>44606</v>
      </c>
      <c r="H911" s="4">
        <v>44606</v>
      </c>
      <c r="I911" s="6">
        <f t="shared" si="17"/>
        <v>0</v>
      </c>
      <c r="J911" s="32" t="str">
        <f>IF(Data[[#This Row],[Chênh lệch ngày]]&lt;-2,"ADVANCE", IF(Data[[#This Row],[Chênh lệch ngày]]&lt;4, "ON TIME", IF(Data[[#This Row],[REASON OF LATE]]="SUPPLIER","LATE BY SUPPLIER", "LATE")))</f>
        <v>ON TIME</v>
      </c>
      <c r="K911" s="2"/>
      <c r="L911" s="32"/>
      <c r="M911" s="32" t="str">
        <f>TEXT(Data[[#This Row],[Ngày giao]],"yyyy")</f>
        <v>2022</v>
      </c>
      <c r="N911" s="32" t="str">
        <f>IF(MONTH(Data[[#This Row],[Ngày giao]])&lt;4,"Qtr1", IF(MONTH(Data[[#This Row],[Ngày giao]])&lt;7,"Qtr2",IF(MONTH(Data[[#This Row],[Ngày giao]])&lt;10,"Qtr3","Qtr4")))</f>
        <v>Qtr1</v>
      </c>
      <c r="O911" s="32" t="str">
        <f>TEXT(Data[[#This Row],[Ngày giao]],"MMM")</f>
        <v>Feb</v>
      </c>
    </row>
    <row r="912" spans="1:15" ht="13" x14ac:dyDescent="0.3">
      <c r="A912" s="1">
        <v>4517028117</v>
      </c>
      <c r="B912" s="1">
        <v>1620152</v>
      </c>
      <c r="C912" s="2" t="s">
        <v>69</v>
      </c>
      <c r="D912" s="3">
        <v>252</v>
      </c>
      <c r="E912" s="3">
        <v>780</v>
      </c>
      <c r="F912" s="3">
        <f>Data[[#This Row],[Unit Price]]*Data[[#This Row],[Ordered Qty]]</f>
        <v>196560</v>
      </c>
      <c r="G912" s="5">
        <v>44606</v>
      </c>
      <c r="H912" s="4">
        <v>44606</v>
      </c>
      <c r="I912" s="6">
        <f t="shared" si="17"/>
        <v>0</v>
      </c>
      <c r="J912" s="32" t="str">
        <f>IF(Data[[#This Row],[Chênh lệch ngày]]&lt;-2,"ADVANCE", IF(Data[[#This Row],[Chênh lệch ngày]]&lt;4, "ON TIME", IF(Data[[#This Row],[REASON OF LATE]]="SUPPLIER","LATE BY SUPPLIER", "LATE")))</f>
        <v>ON TIME</v>
      </c>
      <c r="K912" s="2"/>
      <c r="L912" s="32"/>
      <c r="M912" s="32" t="str">
        <f>TEXT(Data[[#This Row],[Ngày giao]],"yyyy")</f>
        <v>2022</v>
      </c>
      <c r="N912" s="32" t="str">
        <f>IF(MONTH(Data[[#This Row],[Ngày giao]])&lt;4,"Qtr1", IF(MONTH(Data[[#This Row],[Ngày giao]])&lt;7,"Qtr2",IF(MONTH(Data[[#This Row],[Ngày giao]])&lt;10,"Qtr3","Qtr4")))</f>
        <v>Qtr1</v>
      </c>
      <c r="O912" s="32" t="str">
        <f>TEXT(Data[[#This Row],[Ngày giao]],"MMM")</f>
        <v>Feb</v>
      </c>
    </row>
    <row r="913" spans="1:15" ht="13" x14ac:dyDescent="0.3">
      <c r="A913" s="1">
        <v>4517054947</v>
      </c>
      <c r="B913" s="1">
        <v>2958114</v>
      </c>
      <c r="C913" s="2" t="s">
        <v>69</v>
      </c>
      <c r="D913" s="3">
        <v>72</v>
      </c>
      <c r="E913" s="3">
        <v>959</v>
      </c>
      <c r="F913" s="3">
        <f>Data[[#This Row],[Unit Price]]*Data[[#This Row],[Ordered Qty]]</f>
        <v>69048</v>
      </c>
      <c r="G913" s="5">
        <v>44606</v>
      </c>
      <c r="H913" s="4">
        <v>44606</v>
      </c>
      <c r="I913" s="6">
        <f t="shared" si="17"/>
        <v>0</v>
      </c>
      <c r="J913" s="32" t="str">
        <f>IF(Data[[#This Row],[Chênh lệch ngày]]&lt;-2,"ADVANCE", IF(Data[[#This Row],[Chênh lệch ngày]]&lt;4, "ON TIME", IF(Data[[#This Row],[REASON OF LATE]]="SUPPLIER","LATE BY SUPPLIER", "LATE")))</f>
        <v>ON TIME</v>
      </c>
      <c r="K913" s="2"/>
      <c r="L913" s="32"/>
      <c r="M913" s="32" t="str">
        <f>TEXT(Data[[#This Row],[Ngày giao]],"yyyy")</f>
        <v>2022</v>
      </c>
      <c r="N913" s="32" t="str">
        <f>IF(MONTH(Data[[#This Row],[Ngày giao]])&lt;4,"Qtr1", IF(MONTH(Data[[#This Row],[Ngày giao]])&lt;7,"Qtr2",IF(MONTH(Data[[#This Row],[Ngày giao]])&lt;10,"Qtr3","Qtr4")))</f>
        <v>Qtr1</v>
      </c>
      <c r="O913" s="32" t="str">
        <f>TEXT(Data[[#This Row],[Ngày giao]],"MMM")</f>
        <v>Feb</v>
      </c>
    </row>
    <row r="914" spans="1:15" ht="13" x14ac:dyDescent="0.3">
      <c r="A914" s="1">
        <v>4517089895</v>
      </c>
      <c r="B914" s="1">
        <v>1620152</v>
      </c>
      <c r="C914" s="2" t="s">
        <v>69</v>
      </c>
      <c r="D914" s="3">
        <v>144</v>
      </c>
      <c r="E914" s="3">
        <v>1137</v>
      </c>
      <c r="F914" s="3">
        <f>Data[[#This Row],[Unit Price]]*Data[[#This Row],[Ordered Qty]]</f>
        <v>163728</v>
      </c>
      <c r="G914" s="5">
        <v>44606</v>
      </c>
      <c r="H914" s="4">
        <v>44606</v>
      </c>
      <c r="I914" s="6">
        <f t="shared" si="17"/>
        <v>0</v>
      </c>
      <c r="J914" s="32" t="str">
        <f>IF(Data[[#This Row],[Chênh lệch ngày]]&lt;-2,"ADVANCE", IF(Data[[#This Row],[Chênh lệch ngày]]&lt;4, "ON TIME", IF(Data[[#This Row],[REASON OF LATE]]="SUPPLIER","LATE BY SUPPLIER", "LATE")))</f>
        <v>ON TIME</v>
      </c>
      <c r="K914" s="2"/>
      <c r="L914" s="32"/>
      <c r="M914" s="32" t="str">
        <f>TEXT(Data[[#This Row],[Ngày giao]],"yyyy")</f>
        <v>2022</v>
      </c>
      <c r="N914" s="32" t="str">
        <f>IF(MONTH(Data[[#This Row],[Ngày giao]])&lt;4,"Qtr1", IF(MONTH(Data[[#This Row],[Ngày giao]])&lt;7,"Qtr2",IF(MONTH(Data[[#This Row],[Ngày giao]])&lt;10,"Qtr3","Qtr4")))</f>
        <v>Qtr1</v>
      </c>
      <c r="O914" s="32" t="str">
        <f>TEXT(Data[[#This Row],[Ngày giao]],"MMM")</f>
        <v>Feb</v>
      </c>
    </row>
    <row r="915" spans="1:15" ht="13" x14ac:dyDescent="0.3">
      <c r="A915" s="1">
        <v>4517148366</v>
      </c>
      <c r="B915" s="1">
        <v>1620152</v>
      </c>
      <c r="C915" s="2" t="s">
        <v>69</v>
      </c>
      <c r="D915" s="3">
        <v>216</v>
      </c>
      <c r="E915" s="3">
        <v>1181</v>
      </c>
      <c r="F915" s="3">
        <f>Data[[#This Row],[Unit Price]]*Data[[#This Row],[Ordered Qty]]</f>
        <v>255096</v>
      </c>
      <c r="G915" s="5">
        <v>44606</v>
      </c>
      <c r="H915" s="4">
        <v>44606</v>
      </c>
      <c r="I915" s="6">
        <f t="shared" si="17"/>
        <v>0</v>
      </c>
      <c r="J915" s="32" t="str">
        <f>IF(Data[[#This Row],[Chênh lệch ngày]]&lt;-2,"ADVANCE", IF(Data[[#This Row],[Chênh lệch ngày]]&lt;4, "ON TIME", IF(Data[[#This Row],[REASON OF LATE]]="SUPPLIER","LATE BY SUPPLIER", "LATE")))</f>
        <v>ON TIME</v>
      </c>
      <c r="K915" s="2"/>
      <c r="L915" s="32"/>
      <c r="M915" s="32" t="str">
        <f>TEXT(Data[[#This Row],[Ngày giao]],"yyyy")</f>
        <v>2022</v>
      </c>
      <c r="N915" s="32" t="str">
        <f>IF(MONTH(Data[[#This Row],[Ngày giao]])&lt;4,"Qtr1", IF(MONTH(Data[[#This Row],[Ngày giao]])&lt;7,"Qtr2",IF(MONTH(Data[[#This Row],[Ngày giao]])&lt;10,"Qtr3","Qtr4")))</f>
        <v>Qtr1</v>
      </c>
      <c r="O915" s="32" t="str">
        <f>TEXT(Data[[#This Row],[Ngày giao]],"MMM")</f>
        <v>Feb</v>
      </c>
    </row>
    <row r="916" spans="1:15" ht="13" x14ac:dyDescent="0.3">
      <c r="A916" s="1">
        <v>4517196981</v>
      </c>
      <c r="B916" s="1">
        <v>1620152</v>
      </c>
      <c r="C916" s="2" t="s">
        <v>69</v>
      </c>
      <c r="D916" s="3">
        <v>216</v>
      </c>
      <c r="E916" s="3">
        <v>1344</v>
      </c>
      <c r="F916" s="3">
        <f>Data[[#This Row],[Unit Price]]*Data[[#This Row],[Ordered Qty]]</f>
        <v>290304</v>
      </c>
      <c r="G916" s="5">
        <v>44606</v>
      </c>
      <c r="H916" s="4">
        <v>44606</v>
      </c>
      <c r="I916" s="6">
        <f t="shared" si="17"/>
        <v>0</v>
      </c>
      <c r="J916" s="32" t="str">
        <f>IF(Data[[#This Row],[Chênh lệch ngày]]&lt;-2,"ADVANCE", IF(Data[[#This Row],[Chênh lệch ngày]]&lt;4, "ON TIME", IF(Data[[#This Row],[REASON OF LATE]]="SUPPLIER","LATE BY SUPPLIER", "LATE")))</f>
        <v>ON TIME</v>
      </c>
      <c r="K916" s="2"/>
      <c r="L916" s="32"/>
      <c r="M916" s="32" t="str">
        <f>TEXT(Data[[#This Row],[Ngày giao]],"yyyy")</f>
        <v>2022</v>
      </c>
      <c r="N916" s="32" t="str">
        <f>IF(MONTH(Data[[#This Row],[Ngày giao]])&lt;4,"Qtr1", IF(MONTH(Data[[#This Row],[Ngày giao]])&lt;7,"Qtr2",IF(MONTH(Data[[#This Row],[Ngày giao]])&lt;10,"Qtr3","Qtr4")))</f>
        <v>Qtr1</v>
      </c>
      <c r="O916" s="32" t="str">
        <f>TEXT(Data[[#This Row],[Ngày giao]],"MMM")</f>
        <v>Feb</v>
      </c>
    </row>
    <row r="917" spans="1:15" ht="13" x14ac:dyDescent="0.3">
      <c r="A917" s="1">
        <v>4516532836</v>
      </c>
      <c r="B917" s="1">
        <v>2958114</v>
      </c>
      <c r="C917" s="2" t="s">
        <v>69</v>
      </c>
      <c r="D917" s="3">
        <v>60</v>
      </c>
      <c r="E917" s="3">
        <v>1402</v>
      </c>
      <c r="F917" s="3">
        <f>Data[[#This Row],[Unit Price]]*Data[[#This Row],[Ordered Qty]]</f>
        <v>84120</v>
      </c>
      <c r="G917" s="5">
        <v>44606</v>
      </c>
      <c r="H917" s="4">
        <v>44606</v>
      </c>
      <c r="I917" s="6">
        <f t="shared" si="17"/>
        <v>0</v>
      </c>
      <c r="J917" s="32" t="str">
        <f>IF(Data[[#This Row],[Chênh lệch ngày]]&lt;-2,"ADVANCE", IF(Data[[#This Row],[Chênh lệch ngày]]&lt;4, "ON TIME", IF(Data[[#This Row],[REASON OF LATE]]="SUPPLIER","LATE BY SUPPLIER", "LATE")))</f>
        <v>ON TIME</v>
      </c>
      <c r="K917" s="2"/>
      <c r="L917" s="32"/>
      <c r="M917" s="32" t="str">
        <f>TEXT(Data[[#This Row],[Ngày giao]],"yyyy")</f>
        <v>2022</v>
      </c>
      <c r="N917" s="32" t="str">
        <f>IF(MONTH(Data[[#This Row],[Ngày giao]])&lt;4,"Qtr1", IF(MONTH(Data[[#This Row],[Ngày giao]])&lt;7,"Qtr2",IF(MONTH(Data[[#This Row],[Ngày giao]])&lt;10,"Qtr3","Qtr4")))</f>
        <v>Qtr1</v>
      </c>
      <c r="O917" s="32" t="str">
        <f>TEXT(Data[[#This Row],[Ngày giao]],"MMM")</f>
        <v>Feb</v>
      </c>
    </row>
    <row r="918" spans="1:15" ht="13" x14ac:dyDescent="0.3">
      <c r="A918" s="1">
        <v>4516969600</v>
      </c>
      <c r="B918" s="1">
        <v>4403290</v>
      </c>
      <c r="C918" s="37" t="s">
        <v>51</v>
      </c>
      <c r="D918" s="3">
        <v>152</v>
      </c>
      <c r="E918" s="3">
        <v>917</v>
      </c>
      <c r="F918" s="3">
        <f>Data[[#This Row],[Unit Price]]*Data[[#This Row],[Ordered Qty]]</f>
        <v>139384</v>
      </c>
      <c r="G918" s="5">
        <v>44606</v>
      </c>
      <c r="H918" s="4">
        <v>44606</v>
      </c>
      <c r="I918" s="6">
        <f t="shared" si="17"/>
        <v>0</v>
      </c>
      <c r="J918" s="32" t="str">
        <f>IF(Data[[#This Row],[Chênh lệch ngày]]&lt;-2,"ADVANCE", IF(Data[[#This Row],[Chênh lệch ngày]]&lt;4, "ON TIME", IF(Data[[#This Row],[REASON OF LATE]]="SUPPLIER","LATE BY SUPPLIER", "LATE")))</f>
        <v>ON TIME</v>
      </c>
      <c r="K918" s="2"/>
      <c r="L918" s="32"/>
      <c r="M918" s="32" t="str">
        <f>TEXT(Data[[#This Row],[Ngày giao]],"yyyy")</f>
        <v>2022</v>
      </c>
      <c r="N918" s="32" t="str">
        <f>IF(MONTH(Data[[#This Row],[Ngày giao]])&lt;4,"Qtr1", IF(MONTH(Data[[#This Row],[Ngày giao]])&lt;7,"Qtr2",IF(MONTH(Data[[#This Row],[Ngày giao]])&lt;10,"Qtr3","Qtr4")))</f>
        <v>Qtr1</v>
      </c>
      <c r="O918" s="32" t="str">
        <f>TEXT(Data[[#This Row],[Ngày giao]],"MMM")</f>
        <v>Feb</v>
      </c>
    </row>
    <row r="919" spans="1:15" ht="13" x14ac:dyDescent="0.3">
      <c r="A919" s="1">
        <v>4516380178</v>
      </c>
      <c r="B919" s="1">
        <v>2884301</v>
      </c>
      <c r="C919" s="37" t="s">
        <v>51</v>
      </c>
      <c r="D919" s="3">
        <v>510</v>
      </c>
      <c r="E919" s="3">
        <v>1393</v>
      </c>
      <c r="F919" s="3">
        <f>Data[[#This Row],[Unit Price]]*Data[[#This Row],[Ordered Qty]]</f>
        <v>710430</v>
      </c>
      <c r="G919" s="5">
        <v>44606</v>
      </c>
      <c r="H919" s="4">
        <v>44606</v>
      </c>
      <c r="I919" s="6">
        <f t="shared" si="17"/>
        <v>0</v>
      </c>
      <c r="J919" s="32" t="str">
        <f>IF(Data[[#This Row],[Chênh lệch ngày]]&lt;-2,"ADVANCE", IF(Data[[#This Row],[Chênh lệch ngày]]&lt;4, "ON TIME", IF(Data[[#This Row],[REASON OF LATE]]="SUPPLIER","LATE BY SUPPLIER", "LATE")))</f>
        <v>ON TIME</v>
      </c>
      <c r="K919" s="2"/>
      <c r="L919" s="32"/>
      <c r="M919" s="32" t="str">
        <f>TEXT(Data[[#This Row],[Ngày giao]],"yyyy")</f>
        <v>2022</v>
      </c>
      <c r="N919" s="32" t="str">
        <f>IF(MONTH(Data[[#This Row],[Ngày giao]])&lt;4,"Qtr1", IF(MONTH(Data[[#This Row],[Ngày giao]])&lt;7,"Qtr2",IF(MONTH(Data[[#This Row],[Ngày giao]])&lt;10,"Qtr3","Qtr4")))</f>
        <v>Qtr1</v>
      </c>
      <c r="O919" s="32" t="str">
        <f>TEXT(Data[[#This Row],[Ngày giao]],"MMM")</f>
        <v>Feb</v>
      </c>
    </row>
    <row r="920" spans="1:15" ht="13" x14ac:dyDescent="0.3">
      <c r="A920" s="1">
        <v>4516852135</v>
      </c>
      <c r="B920" s="1">
        <v>2965279</v>
      </c>
      <c r="C920" s="37" t="s">
        <v>51</v>
      </c>
      <c r="D920" s="3">
        <v>60</v>
      </c>
      <c r="E920" s="3">
        <v>466</v>
      </c>
      <c r="F920" s="3">
        <f>Data[[#This Row],[Unit Price]]*Data[[#This Row],[Ordered Qty]]</f>
        <v>27960</v>
      </c>
      <c r="G920" s="5">
        <v>44606</v>
      </c>
      <c r="H920" s="4">
        <v>44606</v>
      </c>
      <c r="I920" s="6">
        <f t="shared" si="17"/>
        <v>0</v>
      </c>
      <c r="J920" s="32" t="str">
        <f>IF(Data[[#This Row],[Chênh lệch ngày]]&lt;-2,"ADVANCE", IF(Data[[#This Row],[Chênh lệch ngày]]&lt;4, "ON TIME", IF(Data[[#This Row],[REASON OF LATE]]="SUPPLIER","LATE BY SUPPLIER", "LATE")))</f>
        <v>ON TIME</v>
      </c>
      <c r="K920" s="2"/>
      <c r="L920" s="32"/>
      <c r="M920" s="32" t="str">
        <f>TEXT(Data[[#This Row],[Ngày giao]],"yyyy")</f>
        <v>2022</v>
      </c>
      <c r="N920" s="32" t="str">
        <f>IF(MONTH(Data[[#This Row],[Ngày giao]])&lt;4,"Qtr1", IF(MONTH(Data[[#This Row],[Ngày giao]])&lt;7,"Qtr2",IF(MONTH(Data[[#This Row],[Ngày giao]])&lt;10,"Qtr3","Qtr4")))</f>
        <v>Qtr1</v>
      </c>
      <c r="O920" s="32" t="str">
        <f>TEXT(Data[[#This Row],[Ngày giao]],"MMM")</f>
        <v>Feb</v>
      </c>
    </row>
    <row r="921" spans="1:15" ht="13" x14ac:dyDescent="0.3">
      <c r="A921" s="1">
        <v>4516855220</v>
      </c>
      <c r="B921" s="1">
        <v>1620152</v>
      </c>
      <c r="C921" s="37" t="s">
        <v>51</v>
      </c>
      <c r="D921" s="3">
        <v>72</v>
      </c>
      <c r="E921" s="3">
        <v>413</v>
      </c>
      <c r="F921" s="3">
        <f>Data[[#This Row],[Unit Price]]*Data[[#This Row],[Ordered Qty]]</f>
        <v>29736</v>
      </c>
      <c r="G921" s="5">
        <v>44606</v>
      </c>
      <c r="H921" s="4">
        <v>44606</v>
      </c>
      <c r="I921" s="6">
        <f t="shared" si="17"/>
        <v>0</v>
      </c>
      <c r="J921" s="32" t="str">
        <f>IF(Data[[#This Row],[Chênh lệch ngày]]&lt;-2,"ADVANCE", IF(Data[[#This Row],[Chênh lệch ngày]]&lt;4, "ON TIME", IF(Data[[#This Row],[REASON OF LATE]]="SUPPLIER","LATE BY SUPPLIER", "LATE")))</f>
        <v>ON TIME</v>
      </c>
      <c r="K921" s="2"/>
      <c r="L921" s="32"/>
      <c r="M921" s="32" t="str">
        <f>TEXT(Data[[#This Row],[Ngày giao]],"yyyy")</f>
        <v>2022</v>
      </c>
      <c r="N921" s="32" t="str">
        <f>IF(MONTH(Data[[#This Row],[Ngày giao]])&lt;4,"Qtr1", IF(MONTH(Data[[#This Row],[Ngày giao]])&lt;7,"Qtr2",IF(MONTH(Data[[#This Row],[Ngày giao]])&lt;10,"Qtr3","Qtr4")))</f>
        <v>Qtr1</v>
      </c>
      <c r="O921" s="32" t="str">
        <f>TEXT(Data[[#This Row],[Ngày giao]],"MMM")</f>
        <v>Feb</v>
      </c>
    </row>
    <row r="922" spans="1:15" ht="13" x14ac:dyDescent="0.3">
      <c r="A922" s="1">
        <v>4516863692</v>
      </c>
      <c r="B922" s="1">
        <v>2884301</v>
      </c>
      <c r="C922" s="37" t="s">
        <v>51</v>
      </c>
      <c r="D922" s="3">
        <v>225</v>
      </c>
      <c r="E922" s="3">
        <v>569</v>
      </c>
      <c r="F922" s="3">
        <f>Data[[#This Row],[Unit Price]]*Data[[#This Row],[Ordered Qty]]</f>
        <v>128025</v>
      </c>
      <c r="G922" s="5">
        <v>44606</v>
      </c>
      <c r="H922" s="4">
        <v>44606</v>
      </c>
      <c r="I922" s="6">
        <f t="shared" si="17"/>
        <v>0</v>
      </c>
      <c r="J922" s="32" t="str">
        <f>IF(Data[[#This Row],[Chênh lệch ngày]]&lt;-2,"ADVANCE", IF(Data[[#This Row],[Chênh lệch ngày]]&lt;4, "ON TIME", IF(Data[[#This Row],[REASON OF LATE]]="SUPPLIER","LATE BY SUPPLIER", "LATE")))</f>
        <v>ON TIME</v>
      </c>
      <c r="K922" s="2"/>
      <c r="L922" s="32"/>
      <c r="M922" s="32" t="str">
        <f>TEXT(Data[[#This Row],[Ngày giao]],"yyyy")</f>
        <v>2022</v>
      </c>
      <c r="N922" s="32" t="str">
        <f>IF(MONTH(Data[[#This Row],[Ngày giao]])&lt;4,"Qtr1", IF(MONTH(Data[[#This Row],[Ngày giao]])&lt;7,"Qtr2",IF(MONTH(Data[[#This Row],[Ngày giao]])&lt;10,"Qtr3","Qtr4")))</f>
        <v>Qtr1</v>
      </c>
      <c r="O922" s="32" t="str">
        <f>TEXT(Data[[#This Row],[Ngày giao]],"MMM")</f>
        <v>Feb</v>
      </c>
    </row>
    <row r="923" spans="1:15" ht="13" x14ac:dyDescent="0.3">
      <c r="A923" s="1">
        <v>4516864006</v>
      </c>
      <c r="B923" s="1">
        <v>2958114</v>
      </c>
      <c r="C923" s="37" t="s">
        <v>51</v>
      </c>
      <c r="D923" s="3">
        <v>42</v>
      </c>
      <c r="E923" s="3">
        <v>704</v>
      </c>
      <c r="F923" s="3">
        <f>Data[[#This Row],[Unit Price]]*Data[[#This Row],[Ordered Qty]]</f>
        <v>29568</v>
      </c>
      <c r="G923" s="5">
        <v>44606</v>
      </c>
      <c r="H923" s="4">
        <v>44606</v>
      </c>
      <c r="I923" s="6">
        <f t="shared" si="17"/>
        <v>0</v>
      </c>
      <c r="J923" s="32" t="str">
        <f>IF(Data[[#This Row],[Chênh lệch ngày]]&lt;-2,"ADVANCE", IF(Data[[#This Row],[Chênh lệch ngày]]&lt;4, "ON TIME", IF(Data[[#This Row],[REASON OF LATE]]="SUPPLIER","LATE BY SUPPLIER", "LATE")))</f>
        <v>ON TIME</v>
      </c>
      <c r="K923" s="2"/>
      <c r="L923" s="32"/>
      <c r="M923" s="32" t="str">
        <f>TEXT(Data[[#This Row],[Ngày giao]],"yyyy")</f>
        <v>2022</v>
      </c>
      <c r="N923" s="32" t="str">
        <f>IF(MONTH(Data[[#This Row],[Ngày giao]])&lt;4,"Qtr1", IF(MONTH(Data[[#This Row],[Ngày giao]])&lt;7,"Qtr2",IF(MONTH(Data[[#This Row],[Ngày giao]])&lt;10,"Qtr3","Qtr4")))</f>
        <v>Qtr1</v>
      </c>
      <c r="O923" s="32" t="str">
        <f>TEXT(Data[[#This Row],[Ngày giao]],"MMM")</f>
        <v>Feb</v>
      </c>
    </row>
    <row r="924" spans="1:15" ht="13" x14ac:dyDescent="0.3">
      <c r="A924" s="1">
        <v>4516901007</v>
      </c>
      <c r="B924" s="1">
        <v>4403290</v>
      </c>
      <c r="C924" s="37" t="s">
        <v>51</v>
      </c>
      <c r="D924" s="3">
        <v>40</v>
      </c>
      <c r="E924" s="3">
        <v>1411</v>
      </c>
      <c r="F924" s="3">
        <f>Data[[#This Row],[Unit Price]]*Data[[#This Row],[Ordered Qty]]</f>
        <v>56440</v>
      </c>
      <c r="G924" s="5">
        <v>44606</v>
      </c>
      <c r="H924" s="4">
        <v>44606</v>
      </c>
      <c r="I924" s="6">
        <f t="shared" si="17"/>
        <v>0</v>
      </c>
      <c r="J924" s="32" t="str">
        <f>IF(Data[[#This Row],[Chênh lệch ngày]]&lt;-2,"ADVANCE", IF(Data[[#This Row],[Chênh lệch ngày]]&lt;4, "ON TIME", IF(Data[[#This Row],[REASON OF LATE]]="SUPPLIER","LATE BY SUPPLIER", "LATE")))</f>
        <v>ON TIME</v>
      </c>
      <c r="K924" s="2"/>
      <c r="L924" s="32"/>
      <c r="M924" s="32" t="str">
        <f>TEXT(Data[[#This Row],[Ngày giao]],"yyyy")</f>
        <v>2022</v>
      </c>
      <c r="N924" s="32" t="str">
        <f>IF(MONTH(Data[[#This Row],[Ngày giao]])&lt;4,"Qtr1", IF(MONTH(Data[[#This Row],[Ngày giao]])&lt;7,"Qtr2",IF(MONTH(Data[[#This Row],[Ngày giao]])&lt;10,"Qtr3","Qtr4")))</f>
        <v>Qtr1</v>
      </c>
      <c r="O924" s="32" t="str">
        <f>TEXT(Data[[#This Row],[Ngày giao]],"MMM")</f>
        <v>Feb</v>
      </c>
    </row>
    <row r="925" spans="1:15" ht="13" x14ac:dyDescent="0.3">
      <c r="A925" s="1">
        <v>4517174666</v>
      </c>
      <c r="B925" s="1">
        <v>4492204</v>
      </c>
      <c r="C925" s="37" t="s">
        <v>51</v>
      </c>
      <c r="D925" s="3">
        <v>108</v>
      </c>
      <c r="E925" s="3">
        <v>1044</v>
      </c>
      <c r="F925" s="3">
        <f>Data[[#This Row],[Unit Price]]*Data[[#This Row],[Ordered Qty]]</f>
        <v>112752</v>
      </c>
      <c r="G925" s="5">
        <v>44606</v>
      </c>
      <c r="H925" s="4">
        <v>44606</v>
      </c>
      <c r="I925" s="6">
        <f t="shared" si="17"/>
        <v>0</v>
      </c>
      <c r="J925" s="32" t="str">
        <f>IF(Data[[#This Row],[Chênh lệch ngày]]&lt;-2,"ADVANCE", IF(Data[[#This Row],[Chênh lệch ngày]]&lt;4, "ON TIME", IF(Data[[#This Row],[REASON OF LATE]]="SUPPLIER","LATE BY SUPPLIER", "LATE")))</f>
        <v>ON TIME</v>
      </c>
      <c r="K925" s="2"/>
      <c r="L925" s="32"/>
      <c r="M925" s="32" t="str">
        <f>TEXT(Data[[#This Row],[Ngày giao]],"yyyy")</f>
        <v>2022</v>
      </c>
      <c r="N925" s="32" t="str">
        <f>IF(MONTH(Data[[#This Row],[Ngày giao]])&lt;4,"Qtr1", IF(MONTH(Data[[#This Row],[Ngày giao]])&lt;7,"Qtr2",IF(MONTH(Data[[#This Row],[Ngày giao]])&lt;10,"Qtr3","Qtr4")))</f>
        <v>Qtr1</v>
      </c>
      <c r="O925" s="32" t="str">
        <f>TEXT(Data[[#This Row],[Ngày giao]],"MMM")</f>
        <v>Feb</v>
      </c>
    </row>
    <row r="926" spans="1:15" ht="13" x14ac:dyDescent="0.3">
      <c r="A926" s="1">
        <v>4517175937</v>
      </c>
      <c r="B926" s="1">
        <v>2958114</v>
      </c>
      <c r="C926" s="37" t="s">
        <v>51</v>
      </c>
      <c r="D926" s="3">
        <v>108</v>
      </c>
      <c r="E926" s="3">
        <v>871</v>
      </c>
      <c r="F926" s="3">
        <f>Data[[#This Row],[Unit Price]]*Data[[#This Row],[Ordered Qty]]</f>
        <v>94068</v>
      </c>
      <c r="G926" s="5">
        <v>44606</v>
      </c>
      <c r="H926" s="4">
        <v>44606</v>
      </c>
      <c r="I926" s="6">
        <f t="shared" si="17"/>
        <v>0</v>
      </c>
      <c r="J926" s="32" t="str">
        <f>IF(Data[[#This Row],[Chênh lệch ngày]]&lt;-2,"ADVANCE", IF(Data[[#This Row],[Chênh lệch ngày]]&lt;4, "ON TIME", IF(Data[[#This Row],[REASON OF LATE]]="SUPPLIER","LATE BY SUPPLIER", "LATE")))</f>
        <v>ON TIME</v>
      </c>
      <c r="K926" s="2"/>
      <c r="L926" s="32"/>
      <c r="M926" s="32" t="str">
        <f>TEXT(Data[[#This Row],[Ngày giao]],"yyyy")</f>
        <v>2022</v>
      </c>
      <c r="N926" s="32" t="str">
        <f>IF(MONTH(Data[[#This Row],[Ngày giao]])&lt;4,"Qtr1", IF(MONTH(Data[[#This Row],[Ngày giao]])&lt;7,"Qtr2",IF(MONTH(Data[[#This Row],[Ngày giao]])&lt;10,"Qtr3","Qtr4")))</f>
        <v>Qtr1</v>
      </c>
      <c r="O926" s="32" t="str">
        <f>TEXT(Data[[#This Row],[Ngày giao]],"MMM")</f>
        <v>Feb</v>
      </c>
    </row>
    <row r="927" spans="1:15" ht="13" x14ac:dyDescent="0.3">
      <c r="A927" s="1">
        <v>4517181763</v>
      </c>
      <c r="B927" s="1">
        <v>2884301</v>
      </c>
      <c r="C927" s="37" t="s">
        <v>51</v>
      </c>
      <c r="D927" s="3">
        <v>180</v>
      </c>
      <c r="E927" s="3">
        <v>969</v>
      </c>
      <c r="F927" s="3">
        <f>Data[[#This Row],[Unit Price]]*Data[[#This Row],[Ordered Qty]]</f>
        <v>174420</v>
      </c>
      <c r="G927" s="5">
        <v>44606</v>
      </c>
      <c r="H927" s="4">
        <v>44606</v>
      </c>
      <c r="I927" s="6">
        <f t="shared" si="17"/>
        <v>0</v>
      </c>
      <c r="J927" s="32" t="str">
        <f>IF(Data[[#This Row],[Chênh lệch ngày]]&lt;-2,"ADVANCE", IF(Data[[#This Row],[Chênh lệch ngày]]&lt;4, "ON TIME", IF(Data[[#This Row],[REASON OF LATE]]="SUPPLIER","LATE BY SUPPLIER", "LATE")))</f>
        <v>ON TIME</v>
      </c>
      <c r="K927" s="2"/>
      <c r="L927" s="32"/>
      <c r="M927" s="32" t="str">
        <f>TEXT(Data[[#This Row],[Ngày giao]],"yyyy")</f>
        <v>2022</v>
      </c>
      <c r="N927" s="32" t="str">
        <f>IF(MONTH(Data[[#This Row],[Ngày giao]])&lt;4,"Qtr1", IF(MONTH(Data[[#This Row],[Ngày giao]])&lt;7,"Qtr2",IF(MONTH(Data[[#This Row],[Ngày giao]])&lt;10,"Qtr3","Qtr4")))</f>
        <v>Qtr1</v>
      </c>
      <c r="O927" s="32" t="str">
        <f>TEXT(Data[[#This Row],[Ngày giao]],"MMM")</f>
        <v>Feb</v>
      </c>
    </row>
    <row r="928" spans="1:15" ht="13" x14ac:dyDescent="0.3">
      <c r="A928" s="1">
        <v>4517578403</v>
      </c>
      <c r="B928" s="1">
        <v>4403290</v>
      </c>
      <c r="C928" s="37" t="s">
        <v>51</v>
      </c>
      <c r="D928" s="3">
        <v>64</v>
      </c>
      <c r="E928" s="3">
        <v>1118</v>
      </c>
      <c r="F928" s="3">
        <f>Data[[#This Row],[Unit Price]]*Data[[#This Row],[Ordered Qty]]</f>
        <v>71552</v>
      </c>
      <c r="G928" s="5">
        <v>44613</v>
      </c>
      <c r="H928" s="4">
        <v>44606</v>
      </c>
      <c r="I928" s="6">
        <f t="shared" si="17"/>
        <v>7</v>
      </c>
      <c r="J928" s="32" t="str">
        <f>IF(Data[[#This Row],[Chênh lệch ngày]]&lt;-2,"ADVANCE", IF(Data[[#This Row],[Chênh lệch ngày]]&lt;4, "ON TIME", IF(Data[[#This Row],[REASON OF LATE]]="SUPPLIER","LATE BY SUPPLIER", "LATE")))</f>
        <v>LATE</v>
      </c>
      <c r="K928" s="32" t="s">
        <v>6</v>
      </c>
      <c r="L928" s="32"/>
      <c r="M928" s="32" t="str">
        <f>TEXT(Data[[#This Row],[Ngày giao]],"yyyy")</f>
        <v>2022</v>
      </c>
      <c r="N928" s="32" t="str">
        <f>IF(MONTH(Data[[#This Row],[Ngày giao]])&lt;4,"Qtr1", IF(MONTH(Data[[#This Row],[Ngày giao]])&lt;7,"Qtr2",IF(MONTH(Data[[#This Row],[Ngày giao]])&lt;10,"Qtr3","Qtr4")))</f>
        <v>Qtr1</v>
      </c>
      <c r="O928" s="32" t="str">
        <f>TEXT(Data[[#This Row],[Ngày giao]],"MMM")</f>
        <v>Feb</v>
      </c>
    </row>
    <row r="929" spans="1:15" ht="14.5" x14ac:dyDescent="0.35">
      <c r="A929" s="7">
        <v>4516344719</v>
      </c>
      <c r="B929" s="7">
        <v>4465338</v>
      </c>
      <c r="C929" s="8" t="s">
        <v>69</v>
      </c>
      <c r="D929" s="9">
        <v>9900</v>
      </c>
      <c r="E929" s="3">
        <v>634</v>
      </c>
      <c r="F929" s="3">
        <f>Data[[#This Row],[Unit Price]]*Data[[#This Row],[Ordered Qty]]</f>
        <v>6276600</v>
      </c>
      <c r="G929" s="5">
        <v>44606</v>
      </c>
      <c r="H929" s="4">
        <v>44606</v>
      </c>
      <c r="I929" s="10">
        <v>0</v>
      </c>
      <c r="J929" s="32" t="str">
        <f>IF(Data[[#This Row],[Chênh lệch ngày]]&lt;-2,"ADVANCE", IF(Data[[#This Row],[Chênh lệch ngày]]&lt;4, "ON TIME", IF(Data[[#This Row],[REASON OF LATE]]="SUPPLIER","LATE BY SUPPLIER", "LATE")))</f>
        <v>ON TIME</v>
      </c>
      <c r="K929" s="12"/>
      <c r="L929" s="16"/>
      <c r="M929" s="32" t="str">
        <f>TEXT(Data[[#This Row],[Ngày giao]],"yyyy")</f>
        <v>2022</v>
      </c>
      <c r="N929" s="32" t="str">
        <f>IF(MONTH(Data[[#This Row],[Ngày giao]])&lt;4,"Qtr1", IF(MONTH(Data[[#This Row],[Ngày giao]])&lt;7,"Qtr2",IF(MONTH(Data[[#This Row],[Ngày giao]])&lt;10,"Qtr3","Qtr4")))</f>
        <v>Qtr1</v>
      </c>
      <c r="O929" s="32" t="str">
        <f>TEXT(Data[[#This Row],[Ngày giao]],"MMM")</f>
        <v>Feb</v>
      </c>
    </row>
    <row r="930" spans="1:15" ht="14.5" x14ac:dyDescent="0.35">
      <c r="A930" s="7">
        <v>4516564698</v>
      </c>
      <c r="B930" s="7">
        <v>4013293</v>
      </c>
      <c r="C930" s="37" t="s">
        <v>51</v>
      </c>
      <c r="D930" s="9">
        <v>105</v>
      </c>
      <c r="E930" s="3">
        <v>554</v>
      </c>
      <c r="F930" s="3">
        <f>Data[[#This Row],[Unit Price]]*Data[[#This Row],[Ordered Qty]]</f>
        <v>58170</v>
      </c>
      <c r="G930" s="5">
        <v>44606</v>
      </c>
      <c r="H930" s="4">
        <v>44606</v>
      </c>
      <c r="I930" s="10">
        <v>0</v>
      </c>
      <c r="J930" s="32" t="str">
        <f>IF(Data[[#This Row],[Chênh lệch ngày]]&lt;-2,"ADVANCE", IF(Data[[#This Row],[Chênh lệch ngày]]&lt;4, "ON TIME", IF(Data[[#This Row],[REASON OF LATE]]="SUPPLIER","LATE BY SUPPLIER", "LATE")))</f>
        <v>ON TIME</v>
      </c>
      <c r="K930" s="12"/>
      <c r="L930" s="16"/>
      <c r="M930" s="32" t="str">
        <f>TEXT(Data[[#This Row],[Ngày giao]],"yyyy")</f>
        <v>2022</v>
      </c>
      <c r="N930" s="32" t="str">
        <f>IF(MONTH(Data[[#This Row],[Ngày giao]])&lt;4,"Qtr1", IF(MONTH(Data[[#This Row],[Ngày giao]])&lt;7,"Qtr2",IF(MONTH(Data[[#This Row],[Ngày giao]])&lt;10,"Qtr3","Qtr4")))</f>
        <v>Qtr1</v>
      </c>
      <c r="O930" s="32" t="str">
        <f>TEXT(Data[[#This Row],[Ngày giao]],"MMM")</f>
        <v>Feb</v>
      </c>
    </row>
    <row r="931" spans="1:15" ht="14.5" x14ac:dyDescent="0.35">
      <c r="A931" s="7">
        <v>4516876226</v>
      </c>
      <c r="B931" s="7">
        <v>2765851</v>
      </c>
      <c r="C931" s="37" t="s">
        <v>51</v>
      </c>
      <c r="D931" s="9">
        <v>720</v>
      </c>
      <c r="E931" s="3">
        <v>551</v>
      </c>
      <c r="F931" s="3">
        <f>Data[[#This Row],[Unit Price]]*Data[[#This Row],[Ordered Qty]]</f>
        <v>396720</v>
      </c>
      <c r="G931" s="5">
        <v>44606</v>
      </c>
      <c r="H931" s="4">
        <v>44606</v>
      </c>
      <c r="I931" s="10">
        <v>0</v>
      </c>
      <c r="J931" s="32" t="str">
        <f>IF(Data[[#This Row],[Chênh lệch ngày]]&lt;-2,"ADVANCE", IF(Data[[#This Row],[Chênh lệch ngày]]&lt;4, "ON TIME", IF(Data[[#This Row],[REASON OF LATE]]="SUPPLIER","LATE BY SUPPLIER", "LATE")))</f>
        <v>ON TIME</v>
      </c>
      <c r="K931" s="12"/>
      <c r="L931" s="16"/>
      <c r="M931" s="32" t="str">
        <f>TEXT(Data[[#This Row],[Ngày giao]],"yyyy")</f>
        <v>2022</v>
      </c>
      <c r="N931" s="32" t="str">
        <f>IF(MONTH(Data[[#This Row],[Ngày giao]])&lt;4,"Qtr1", IF(MONTH(Data[[#This Row],[Ngày giao]])&lt;7,"Qtr2",IF(MONTH(Data[[#This Row],[Ngày giao]])&lt;10,"Qtr3","Qtr4")))</f>
        <v>Qtr1</v>
      </c>
      <c r="O931" s="32" t="str">
        <f>TEXT(Data[[#This Row],[Ngày giao]],"MMM")</f>
        <v>Feb</v>
      </c>
    </row>
    <row r="932" spans="1:15" ht="14.5" x14ac:dyDescent="0.35">
      <c r="A932" s="7">
        <v>4517471650</v>
      </c>
      <c r="B932" s="7">
        <v>2765851</v>
      </c>
      <c r="C932" s="8" t="s">
        <v>69</v>
      </c>
      <c r="D932" s="9">
        <v>96</v>
      </c>
      <c r="E932" s="3">
        <v>1284</v>
      </c>
      <c r="F932" s="3">
        <f>Data[[#This Row],[Unit Price]]*Data[[#This Row],[Ordered Qty]]</f>
        <v>123264</v>
      </c>
      <c r="G932" s="5">
        <v>44606</v>
      </c>
      <c r="H932" s="4">
        <v>44606</v>
      </c>
      <c r="I932" s="10">
        <v>0</v>
      </c>
      <c r="J932" s="32" t="str">
        <f>IF(Data[[#This Row],[Chênh lệch ngày]]&lt;-2,"ADVANCE", IF(Data[[#This Row],[Chênh lệch ngày]]&lt;4, "ON TIME", IF(Data[[#This Row],[REASON OF LATE]]="SUPPLIER","LATE BY SUPPLIER", "LATE")))</f>
        <v>ON TIME</v>
      </c>
      <c r="K932" s="12"/>
      <c r="L932" s="16"/>
      <c r="M932" s="32" t="str">
        <f>TEXT(Data[[#This Row],[Ngày giao]],"yyyy")</f>
        <v>2022</v>
      </c>
      <c r="N932" s="32" t="str">
        <f>IF(MONTH(Data[[#This Row],[Ngày giao]])&lt;4,"Qtr1", IF(MONTH(Data[[#This Row],[Ngày giao]])&lt;7,"Qtr2",IF(MONTH(Data[[#This Row],[Ngày giao]])&lt;10,"Qtr3","Qtr4")))</f>
        <v>Qtr1</v>
      </c>
      <c r="O932" s="32" t="str">
        <f>TEXT(Data[[#This Row],[Ngày giao]],"MMM")</f>
        <v>Feb</v>
      </c>
    </row>
    <row r="933" spans="1:15" ht="14.5" x14ac:dyDescent="0.35">
      <c r="A933" s="7">
        <v>4516876224</v>
      </c>
      <c r="B933" s="7">
        <v>2663481</v>
      </c>
      <c r="C933" s="37" t="s">
        <v>51</v>
      </c>
      <c r="D933" s="9">
        <v>345</v>
      </c>
      <c r="E933" s="3">
        <v>654</v>
      </c>
      <c r="F933" s="3">
        <f>Data[[#This Row],[Unit Price]]*Data[[#This Row],[Ordered Qty]]</f>
        <v>225630</v>
      </c>
      <c r="G933" s="5">
        <v>44606</v>
      </c>
      <c r="H933" s="4">
        <v>44606</v>
      </c>
      <c r="I933" s="10">
        <v>0</v>
      </c>
      <c r="J933" s="32" t="str">
        <f>IF(Data[[#This Row],[Chênh lệch ngày]]&lt;-2,"ADVANCE", IF(Data[[#This Row],[Chênh lệch ngày]]&lt;4, "ON TIME", IF(Data[[#This Row],[REASON OF LATE]]="SUPPLIER","LATE BY SUPPLIER", "LATE")))</f>
        <v>ON TIME</v>
      </c>
      <c r="K933" s="12"/>
      <c r="L933" s="16"/>
      <c r="M933" s="32" t="str">
        <f>TEXT(Data[[#This Row],[Ngày giao]],"yyyy")</f>
        <v>2022</v>
      </c>
      <c r="N933" s="32" t="str">
        <f>IF(MONTH(Data[[#This Row],[Ngày giao]])&lt;4,"Qtr1", IF(MONTH(Data[[#This Row],[Ngày giao]])&lt;7,"Qtr2",IF(MONTH(Data[[#This Row],[Ngày giao]])&lt;10,"Qtr3","Qtr4")))</f>
        <v>Qtr1</v>
      </c>
      <c r="O933" s="32" t="str">
        <f>TEXT(Data[[#This Row],[Ngày giao]],"MMM")</f>
        <v>Feb</v>
      </c>
    </row>
    <row r="934" spans="1:15" ht="14.5" x14ac:dyDescent="0.35">
      <c r="A934" s="7">
        <v>4517099835</v>
      </c>
      <c r="B934" s="7">
        <v>2765851</v>
      </c>
      <c r="C934" s="8" t="s">
        <v>69</v>
      </c>
      <c r="D934" s="9">
        <v>32</v>
      </c>
      <c r="E934" s="3">
        <v>933</v>
      </c>
      <c r="F934" s="3">
        <f>Data[[#This Row],[Unit Price]]*Data[[#This Row],[Ordered Qty]]</f>
        <v>29856</v>
      </c>
      <c r="G934" s="5">
        <v>44606</v>
      </c>
      <c r="H934" s="4">
        <v>44606</v>
      </c>
      <c r="I934" s="10">
        <v>0</v>
      </c>
      <c r="J934" s="32" t="str">
        <f>IF(Data[[#This Row],[Chênh lệch ngày]]&lt;-2,"ADVANCE", IF(Data[[#This Row],[Chênh lệch ngày]]&lt;4, "ON TIME", IF(Data[[#This Row],[REASON OF LATE]]="SUPPLIER","LATE BY SUPPLIER", "LATE")))</f>
        <v>ON TIME</v>
      </c>
      <c r="K934" s="12"/>
      <c r="L934" s="16"/>
      <c r="M934" s="32" t="str">
        <f>TEXT(Data[[#This Row],[Ngày giao]],"yyyy")</f>
        <v>2022</v>
      </c>
      <c r="N934" s="32" t="str">
        <f>IF(MONTH(Data[[#This Row],[Ngày giao]])&lt;4,"Qtr1", IF(MONTH(Data[[#This Row],[Ngày giao]])&lt;7,"Qtr2",IF(MONTH(Data[[#This Row],[Ngày giao]])&lt;10,"Qtr3","Qtr4")))</f>
        <v>Qtr1</v>
      </c>
      <c r="O934" s="32" t="str">
        <f>TEXT(Data[[#This Row],[Ngày giao]],"MMM")</f>
        <v>Feb</v>
      </c>
    </row>
    <row r="935" spans="1:15" ht="14.5" x14ac:dyDescent="0.35">
      <c r="A935" s="7">
        <v>4517035875</v>
      </c>
      <c r="B935" s="7">
        <v>2778106</v>
      </c>
      <c r="C935" s="8" t="s">
        <v>69</v>
      </c>
      <c r="D935" s="9">
        <v>396</v>
      </c>
      <c r="E935" s="3">
        <v>474</v>
      </c>
      <c r="F935" s="3">
        <f>Data[[#This Row],[Unit Price]]*Data[[#This Row],[Ordered Qty]]</f>
        <v>187704</v>
      </c>
      <c r="G935" s="5">
        <v>44606</v>
      </c>
      <c r="H935" s="4">
        <v>44606</v>
      </c>
      <c r="I935" s="10">
        <v>0</v>
      </c>
      <c r="J935" s="32" t="str">
        <f>IF(Data[[#This Row],[Chênh lệch ngày]]&lt;-2,"ADVANCE", IF(Data[[#This Row],[Chênh lệch ngày]]&lt;4, "ON TIME", IF(Data[[#This Row],[REASON OF LATE]]="SUPPLIER","LATE BY SUPPLIER", "LATE")))</f>
        <v>ON TIME</v>
      </c>
      <c r="K935" s="12"/>
      <c r="L935" s="16"/>
      <c r="M935" s="32" t="str">
        <f>TEXT(Data[[#This Row],[Ngày giao]],"yyyy")</f>
        <v>2022</v>
      </c>
      <c r="N935" s="32" t="str">
        <f>IF(MONTH(Data[[#This Row],[Ngày giao]])&lt;4,"Qtr1", IF(MONTH(Data[[#This Row],[Ngày giao]])&lt;7,"Qtr2",IF(MONTH(Data[[#This Row],[Ngày giao]])&lt;10,"Qtr3","Qtr4")))</f>
        <v>Qtr1</v>
      </c>
      <c r="O935" s="32" t="str">
        <f>TEXT(Data[[#This Row],[Ngày giao]],"MMM")</f>
        <v>Feb</v>
      </c>
    </row>
    <row r="936" spans="1:15" ht="14.5" x14ac:dyDescent="0.35">
      <c r="A936" s="7">
        <v>4517514554</v>
      </c>
      <c r="B936" s="7">
        <v>2765851</v>
      </c>
      <c r="C936" s="8" t="s">
        <v>69</v>
      </c>
      <c r="D936" s="9">
        <v>128</v>
      </c>
      <c r="E936" s="3">
        <v>1198</v>
      </c>
      <c r="F936" s="3">
        <f>Data[[#This Row],[Unit Price]]*Data[[#This Row],[Ordered Qty]]</f>
        <v>153344</v>
      </c>
      <c r="G936" s="5">
        <v>44606</v>
      </c>
      <c r="H936" s="4">
        <v>44606</v>
      </c>
      <c r="I936" s="10">
        <v>0</v>
      </c>
      <c r="J936" s="32" t="str">
        <f>IF(Data[[#This Row],[Chênh lệch ngày]]&lt;-2,"ADVANCE", IF(Data[[#This Row],[Chênh lệch ngày]]&lt;4, "ON TIME", IF(Data[[#This Row],[REASON OF LATE]]="SUPPLIER","LATE BY SUPPLIER", "LATE")))</f>
        <v>ON TIME</v>
      </c>
      <c r="K936" s="12"/>
      <c r="L936" s="16"/>
      <c r="M936" s="32" t="str">
        <f>TEXT(Data[[#This Row],[Ngày giao]],"yyyy")</f>
        <v>2022</v>
      </c>
      <c r="N936" s="32" t="str">
        <f>IF(MONTH(Data[[#This Row],[Ngày giao]])&lt;4,"Qtr1", IF(MONTH(Data[[#This Row],[Ngày giao]])&lt;7,"Qtr2",IF(MONTH(Data[[#This Row],[Ngày giao]])&lt;10,"Qtr3","Qtr4")))</f>
        <v>Qtr1</v>
      </c>
      <c r="O936" s="32" t="str">
        <f>TEXT(Data[[#This Row],[Ngày giao]],"MMM")</f>
        <v>Feb</v>
      </c>
    </row>
    <row r="937" spans="1:15" ht="14.5" x14ac:dyDescent="0.35">
      <c r="A937" s="7">
        <v>4516928158</v>
      </c>
      <c r="B937" s="7">
        <v>4013297</v>
      </c>
      <c r="C937" s="8" t="s">
        <v>69</v>
      </c>
      <c r="D937" s="9">
        <v>180</v>
      </c>
      <c r="E937" s="3">
        <v>1404</v>
      </c>
      <c r="F937" s="3">
        <f>Data[[#This Row],[Unit Price]]*Data[[#This Row],[Ordered Qty]]</f>
        <v>252720</v>
      </c>
      <c r="G937" s="5">
        <v>44634</v>
      </c>
      <c r="H937" s="4">
        <v>44606</v>
      </c>
      <c r="I937" s="10">
        <v>28</v>
      </c>
      <c r="J937" s="32" t="str">
        <f>IF(Data[[#This Row],[Chênh lệch ngày]]&lt;-2,"ADVANCE", IF(Data[[#This Row],[Chênh lệch ngày]]&lt;4, "ON TIME", IF(Data[[#This Row],[REASON OF LATE]]="SUPPLIER","LATE BY SUPPLIER", "LATE")))</f>
        <v>LATE</v>
      </c>
      <c r="K937" s="32" t="s">
        <v>6</v>
      </c>
      <c r="L937" s="16"/>
      <c r="M937" s="32" t="str">
        <f>TEXT(Data[[#This Row],[Ngày giao]],"yyyy")</f>
        <v>2022</v>
      </c>
      <c r="N937" s="32" t="str">
        <f>IF(MONTH(Data[[#This Row],[Ngày giao]])&lt;4,"Qtr1", IF(MONTH(Data[[#This Row],[Ngày giao]])&lt;7,"Qtr2",IF(MONTH(Data[[#This Row],[Ngày giao]])&lt;10,"Qtr3","Qtr4")))</f>
        <v>Qtr1</v>
      </c>
      <c r="O937" s="32" t="str">
        <f>TEXT(Data[[#This Row],[Ngày giao]],"MMM")</f>
        <v>Mar</v>
      </c>
    </row>
    <row r="938" spans="1:15" ht="14.5" x14ac:dyDescent="0.35">
      <c r="A938" s="7">
        <v>4516565476</v>
      </c>
      <c r="B938" s="7">
        <v>4333113</v>
      </c>
      <c r="C938" s="37" t="s">
        <v>51</v>
      </c>
      <c r="D938" s="9">
        <v>105</v>
      </c>
      <c r="E938" s="3">
        <v>1324</v>
      </c>
      <c r="F938" s="3">
        <f>Data[[#This Row],[Unit Price]]*Data[[#This Row],[Ordered Qty]]</f>
        <v>139020</v>
      </c>
      <c r="G938" s="5">
        <v>44606</v>
      </c>
      <c r="H938" s="4">
        <v>44606</v>
      </c>
      <c r="I938" s="10">
        <v>0</v>
      </c>
      <c r="J938" s="32" t="str">
        <f>IF(Data[[#This Row],[Chênh lệch ngày]]&lt;-2,"ADVANCE", IF(Data[[#This Row],[Chênh lệch ngày]]&lt;4, "ON TIME", IF(Data[[#This Row],[REASON OF LATE]]="SUPPLIER","LATE BY SUPPLIER", "LATE")))</f>
        <v>ON TIME</v>
      </c>
      <c r="K938" s="12"/>
      <c r="L938" s="16"/>
      <c r="M938" s="32" t="str">
        <f>TEXT(Data[[#This Row],[Ngày giao]],"yyyy")</f>
        <v>2022</v>
      </c>
      <c r="N938" s="32" t="str">
        <f>IF(MONTH(Data[[#This Row],[Ngày giao]])&lt;4,"Qtr1", IF(MONTH(Data[[#This Row],[Ngày giao]])&lt;7,"Qtr2",IF(MONTH(Data[[#This Row],[Ngày giao]])&lt;10,"Qtr3","Qtr4")))</f>
        <v>Qtr1</v>
      </c>
      <c r="O938" s="32" t="str">
        <f>TEXT(Data[[#This Row],[Ngày giao]],"MMM")</f>
        <v>Feb</v>
      </c>
    </row>
    <row r="939" spans="1:15" ht="14.5" x14ac:dyDescent="0.35">
      <c r="A939" s="7">
        <v>4516704756</v>
      </c>
      <c r="B939" s="7">
        <v>2663481</v>
      </c>
      <c r="C939" s="37" t="s">
        <v>51</v>
      </c>
      <c r="D939" s="9">
        <v>60</v>
      </c>
      <c r="E939" s="3">
        <v>945</v>
      </c>
      <c r="F939" s="3">
        <f>Data[[#This Row],[Unit Price]]*Data[[#This Row],[Ordered Qty]]</f>
        <v>56700</v>
      </c>
      <c r="G939" s="5">
        <v>44606</v>
      </c>
      <c r="H939" s="4">
        <v>44606</v>
      </c>
      <c r="I939" s="10">
        <v>0</v>
      </c>
      <c r="J939" s="32" t="str">
        <f>IF(Data[[#This Row],[Chênh lệch ngày]]&lt;-2,"ADVANCE", IF(Data[[#This Row],[Chênh lệch ngày]]&lt;4, "ON TIME", IF(Data[[#This Row],[REASON OF LATE]]="SUPPLIER","LATE BY SUPPLIER", "LATE")))</f>
        <v>ON TIME</v>
      </c>
      <c r="K939" s="12"/>
      <c r="L939" s="16"/>
      <c r="M939" s="32" t="str">
        <f>TEXT(Data[[#This Row],[Ngày giao]],"yyyy")</f>
        <v>2022</v>
      </c>
      <c r="N939" s="32" t="str">
        <f>IF(MONTH(Data[[#This Row],[Ngày giao]])&lt;4,"Qtr1", IF(MONTH(Data[[#This Row],[Ngày giao]])&lt;7,"Qtr2",IF(MONTH(Data[[#This Row],[Ngày giao]])&lt;10,"Qtr3","Qtr4")))</f>
        <v>Qtr1</v>
      </c>
      <c r="O939" s="32" t="str">
        <f>TEXT(Data[[#This Row],[Ngày giao]],"MMM")</f>
        <v>Feb</v>
      </c>
    </row>
    <row r="940" spans="1:15" ht="14.5" x14ac:dyDescent="0.35">
      <c r="A940" s="7">
        <v>4516555654</v>
      </c>
      <c r="B940" s="7">
        <v>2778106</v>
      </c>
      <c r="C940" s="37" t="s">
        <v>51</v>
      </c>
      <c r="D940" s="9">
        <v>768</v>
      </c>
      <c r="E940" s="3">
        <v>583</v>
      </c>
      <c r="F940" s="3">
        <f>Data[[#This Row],[Unit Price]]*Data[[#This Row],[Ordered Qty]]</f>
        <v>447744</v>
      </c>
      <c r="G940" s="5">
        <v>44606</v>
      </c>
      <c r="H940" s="4">
        <v>44606</v>
      </c>
      <c r="I940" s="10">
        <v>0</v>
      </c>
      <c r="J940" s="32" t="str">
        <f>IF(Data[[#This Row],[Chênh lệch ngày]]&lt;-2,"ADVANCE", IF(Data[[#This Row],[Chênh lệch ngày]]&lt;4, "ON TIME", IF(Data[[#This Row],[REASON OF LATE]]="SUPPLIER","LATE BY SUPPLIER", "LATE")))</f>
        <v>ON TIME</v>
      </c>
      <c r="K940" s="12"/>
      <c r="L940" s="16"/>
      <c r="M940" s="32" t="str">
        <f>TEXT(Data[[#This Row],[Ngày giao]],"yyyy")</f>
        <v>2022</v>
      </c>
      <c r="N940" s="32" t="str">
        <f>IF(MONTH(Data[[#This Row],[Ngày giao]])&lt;4,"Qtr1", IF(MONTH(Data[[#This Row],[Ngày giao]])&lt;7,"Qtr2",IF(MONTH(Data[[#This Row],[Ngày giao]])&lt;10,"Qtr3","Qtr4")))</f>
        <v>Qtr1</v>
      </c>
      <c r="O940" s="32" t="str">
        <f>TEXT(Data[[#This Row],[Ngày giao]],"MMM")</f>
        <v>Feb</v>
      </c>
    </row>
    <row r="941" spans="1:15" ht="14.5" x14ac:dyDescent="0.35">
      <c r="A941" s="7">
        <v>4516557268</v>
      </c>
      <c r="B941" s="7">
        <v>4333114</v>
      </c>
      <c r="C941" s="37" t="s">
        <v>51</v>
      </c>
      <c r="D941" s="9">
        <v>126</v>
      </c>
      <c r="E941" s="3">
        <v>779</v>
      </c>
      <c r="F941" s="3">
        <f>Data[[#This Row],[Unit Price]]*Data[[#This Row],[Ordered Qty]]</f>
        <v>98154</v>
      </c>
      <c r="G941" s="5">
        <v>44627</v>
      </c>
      <c r="H941" s="4">
        <v>44606</v>
      </c>
      <c r="I941" s="10">
        <v>21</v>
      </c>
      <c r="J941" s="32" t="str">
        <f>IF(Data[[#This Row],[Chênh lệch ngày]]&lt;-2,"ADVANCE", IF(Data[[#This Row],[Chênh lệch ngày]]&lt;4, "ON TIME", IF(Data[[#This Row],[REASON OF LATE]]="SUPPLIER","LATE BY SUPPLIER", "LATE")))</f>
        <v>LATE</v>
      </c>
      <c r="K941" s="32" t="s">
        <v>6</v>
      </c>
      <c r="L941" s="16"/>
      <c r="M941" s="32" t="str">
        <f>TEXT(Data[[#This Row],[Ngày giao]],"yyyy")</f>
        <v>2022</v>
      </c>
      <c r="N941" s="32" t="str">
        <f>IF(MONTH(Data[[#This Row],[Ngày giao]])&lt;4,"Qtr1", IF(MONTH(Data[[#This Row],[Ngày giao]])&lt;7,"Qtr2",IF(MONTH(Data[[#This Row],[Ngày giao]])&lt;10,"Qtr3","Qtr4")))</f>
        <v>Qtr1</v>
      </c>
      <c r="O941" s="32" t="str">
        <f>TEXT(Data[[#This Row],[Ngày giao]],"MMM")</f>
        <v>Mar</v>
      </c>
    </row>
    <row r="942" spans="1:15" ht="14.5" x14ac:dyDescent="0.35">
      <c r="A942" s="7">
        <v>4517236161</v>
      </c>
      <c r="B942" s="7">
        <v>2778106</v>
      </c>
      <c r="C942" s="37" t="s">
        <v>51</v>
      </c>
      <c r="D942" s="9">
        <v>204</v>
      </c>
      <c r="E942" s="3">
        <v>1334</v>
      </c>
      <c r="F942" s="3">
        <f>Data[[#This Row],[Unit Price]]*Data[[#This Row],[Ordered Qty]]</f>
        <v>272136</v>
      </c>
      <c r="G942" s="5">
        <v>44606</v>
      </c>
      <c r="H942" s="4">
        <v>44606</v>
      </c>
      <c r="I942" s="10">
        <v>0</v>
      </c>
      <c r="J942" s="32" t="str">
        <f>IF(Data[[#This Row],[Chênh lệch ngày]]&lt;-2,"ADVANCE", IF(Data[[#This Row],[Chênh lệch ngày]]&lt;4, "ON TIME", IF(Data[[#This Row],[REASON OF LATE]]="SUPPLIER","LATE BY SUPPLIER", "LATE")))</f>
        <v>ON TIME</v>
      </c>
      <c r="K942" s="12"/>
      <c r="L942" s="16"/>
      <c r="M942" s="32" t="str">
        <f>TEXT(Data[[#This Row],[Ngày giao]],"yyyy")</f>
        <v>2022</v>
      </c>
      <c r="N942" s="32" t="str">
        <f>IF(MONTH(Data[[#This Row],[Ngày giao]])&lt;4,"Qtr1", IF(MONTH(Data[[#This Row],[Ngày giao]])&lt;7,"Qtr2",IF(MONTH(Data[[#This Row],[Ngày giao]])&lt;10,"Qtr3","Qtr4")))</f>
        <v>Qtr1</v>
      </c>
      <c r="O942" s="32" t="str">
        <f>TEXT(Data[[#This Row],[Ngày giao]],"MMM")</f>
        <v>Feb</v>
      </c>
    </row>
    <row r="943" spans="1:15" ht="14.5" x14ac:dyDescent="0.35">
      <c r="A943" s="7">
        <v>4517476385</v>
      </c>
      <c r="B943" s="7">
        <v>2778106</v>
      </c>
      <c r="C943" s="8" t="s">
        <v>69</v>
      </c>
      <c r="D943" s="9">
        <v>144</v>
      </c>
      <c r="E943" s="3">
        <v>974</v>
      </c>
      <c r="F943" s="3">
        <f>Data[[#This Row],[Unit Price]]*Data[[#This Row],[Ordered Qty]]</f>
        <v>140256</v>
      </c>
      <c r="G943" s="5">
        <v>44606</v>
      </c>
      <c r="H943" s="4">
        <v>44606</v>
      </c>
      <c r="I943" s="10">
        <v>0</v>
      </c>
      <c r="J943" s="32" t="str">
        <f>IF(Data[[#This Row],[Chênh lệch ngày]]&lt;-2,"ADVANCE", IF(Data[[#This Row],[Chênh lệch ngày]]&lt;4, "ON TIME", IF(Data[[#This Row],[REASON OF LATE]]="SUPPLIER","LATE BY SUPPLIER", "LATE")))</f>
        <v>ON TIME</v>
      </c>
      <c r="K943" s="12"/>
      <c r="L943" s="16"/>
      <c r="M943" s="32" t="str">
        <f>TEXT(Data[[#This Row],[Ngày giao]],"yyyy")</f>
        <v>2022</v>
      </c>
      <c r="N943" s="32" t="str">
        <f>IF(MONTH(Data[[#This Row],[Ngày giao]])&lt;4,"Qtr1", IF(MONTH(Data[[#This Row],[Ngày giao]])&lt;7,"Qtr2",IF(MONTH(Data[[#This Row],[Ngày giao]])&lt;10,"Qtr3","Qtr4")))</f>
        <v>Qtr1</v>
      </c>
      <c r="O943" s="32" t="str">
        <f>TEXT(Data[[#This Row],[Ngày giao]],"MMM")</f>
        <v>Feb</v>
      </c>
    </row>
    <row r="944" spans="1:15" ht="14.5" x14ac:dyDescent="0.35">
      <c r="A944" s="7">
        <v>5501227697</v>
      </c>
      <c r="B944" s="7">
        <v>4333113</v>
      </c>
      <c r="C944" s="37" t="s">
        <v>51</v>
      </c>
      <c r="D944" s="9">
        <v>315</v>
      </c>
      <c r="E944" s="3">
        <v>948</v>
      </c>
      <c r="F944" s="3">
        <f>Data[[#This Row],[Unit Price]]*Data[[#This Row],[Ordered Qty]]</f>
        <v>298620</v>
      </c>
      <c r="G944" s="5">
        <v>44634</v>
      </c>
      <c r="H944" s="4">
        <v>44606</v>
      </c>
      <c r="I944" s="10">
        <v>28</v>
      </c>
      <c r="J944" s="32" t="str">
        <f>IF(Data[[#This Row],[Chênh lệch ngày]]&lt;-2,"ADVANCE", IF(Data[[#This Row],[Chênh lệch ngày]]&lt;4, "ON TIME", IF(Data[[#This Row],[REASON OF LATE]]="SUPPLIER","LATE BY SUPPLIER", "LATE")))</f>
        <v>LATE</v>
      </c>
      <c r="K944" s="32" t="s">
        <v>6</v>
      </c>
      <c r="L944" s="16"/>
      <c r="M944" s="32" t="str">
        <f>TEXT(Data[[#This Row],[Ngày giao]],"yyyy")</f>
        <v>2022</v>
      </c>
      <c r="N944" s="32" t="str">
        <f>IF(MONTH(Data[[#This Row],[Ngày giao]])&lt;4,"Qtr1", IF(MONTH(Data[[#This Row],[Ngày giao]])&lt;7,"Qtr2",IF(MONTH(Data[[#This Row],[Ngày giao]])&lt;10,"Qtr3","Qtr4")))</f>
        <v>Qtr1</v>
      </c>
      <c r="O944" s="32" t="str">
        <f>TEXT(Data[[#This Row],[Ngày giao]],"MMM")</f>
        <v>Mar</v>
      </c>
    </row>
    <row r="945" spans="1:15" ht="14.5" x14ac:dyDescent="0.35">
      <c r="A945" s="7">
        <v>4517037411</v>
      </c>
      <c r="B945" s="7">
        <v>4013305</v>
      </c>
      <c r="C945" s="8" t="s">
        <v>69</v>
      </c>
      <c r="D945" s="9">
        <v>24</v>
      </c>
      <c r="E945" s="3">
        <v>399</v>
      </c>
      <c r="F945" s="3">
        <f>Data[[#This Row],[Unit Price]]*Data[[#This Row],[Ordered Qty]]</f>
        <v>9576</v>
      </c>
      <c r="G945" s="5">
        <v>44606</v>
      </c>
      <c r="H945" s="4">
        <v>44606</v>
      </c>
      <c r="I945" s="10">
        <v>0</v>
      </c>
      <c r="J945" s="32" t="str">
        <f>IF(Data[[#This Row],[Chênh lệch ngày]]&lt;-2,"ADVANCE", IF(Data[[#This Row],[Chênh lệch ngày]]&lt;4, "ON TIME", IF(Data[[#This Row],[REASON OF LATE]]="SUPPLIER","LATE BY SUPPLIER", "LATE")))</f>
        <v>ON TIME</v>
      </c>
      <c r="K945" s="12"/>
      <c r="L945" s="16"/>
      <c r="M945" s="32" t="str">
        <f>TEXT(Data[[#This Row],[Ngày giao]],"yyyy")</f>
        <v>2022</v>
      </c>
      <c r="N945" s="32" t="str">
        <f>IF(MONTH(Data[[#This Row],[Ngày giao]])&lt;4,"Qtr1", IF(MONTH(Data[[#This Row],[Ngày giao]])&lt;7,"Qtr2",IF(MONTH(Data[[#This Row],[Ngày giao]])&lt;10,"Qtr3","Qtr4")))</f>
        <v>Qtr1</v>
      </c>
      <c r="O945" s="32" t="str">
        <f>TEXT(Data[[#This Row],[Ngày giao]],"MMM")</f>
        <v>Feb</v>
      </c>
    </row>
    <row r="946" spans="1:15" ht="14.5" x14ac:dyDescent="0.35">
      <c r="A946" s="7">
        <v>4517482096</v>
      </c>
      <c r="B946" s="7">
        <v>2487061</v>
      </c>
      <c r="C946" s="8" t="s">
        <v>69</v>
      </c>
      <c r="D946" s="9">
        <v>3240</v>
      </c>
      <c r="E946" s="3">
        <v>1487</v>
      </c>
      <c r="F946" s="3">
        <f>Data[[#This Row],[Unit Price]]*Data[[#This Row],[Ordered Qty]]</f>
        <v>4817880</v>
      </c>
      <c r="G946" s="5">
        <v>44606</v>
      </c>
      <c r="H946" s="4">
        <v>44606</v>
      </c>
      <c r="I946" s="10">
        <v>0</v>
      </c>
      <c r="J946" s="32" t="str">
        <f>IF(Data[[#This Row],[Chênh lệch ngày]]&lt;-2,"ADVANCE", IF(Data[[#This Row],[Chênh lệch ngày]]&lt;4, "ON TIME", IF(Data[[#This Row],[REASON OF LATE]]="SUPPLIER","LATE BY SUPPLIER", "LATE")))</f>
        <v>ON TIME</v>
      </c>
      <c r="K946" s="12"/>
      <c r="L946" s="16"/>
      <c r="M946" s="32" t="str">
        <f>TEXT(Data[[#This Row],[Ngày giao]],"yyyy")</f>
        <v>2022</v>
      </c>
      <c r="N946" s="32" t="str">
        <f>IF(MONTH(Data[[#This Row],[Ngày giao]])&lt;4,"Qtr1", IF(MONTH(Data[[#This Row],[Ngày giao]])&lt;7,"Qtr2",IF(MONTH(Data[[#This Row],[Ngày giao]])&lt;10,"Qtr3","Qtr4")))</f>
        <v>Qtr1</v>
      </c>
      <c r="O946" s="32" t="str">
        <f>TEXT(Data[[#This Row],[Ngày giao]],"MMM")</f>
        <v>Feb</v>
      </c>
    </row>
    <row r="947" spans="1:15" ht="14.5" x14ac:dyDescent="0.35">
      <c r="A947" s="7">
        <v>4516564427</v>
      </c>
      <c r="B947" s="7">
        <v>4455906</v>
      </c>
      <c r="C947" s="37" t="s">
        <v>51</v>
      </c>
      <c r="D947" s="9">
        <v>144</v>
      </c>
      <c r="E947" s="3">
        <v>1150</v>
      </c>
      <c r="F947" s="3">
        <f>Data[[#This Row],[Unit Price]]*Data[[#This Row],[Ordered Qty]]</f>
        <v>165600</v>
      </c>
      <c r="G947" s="5">
        <v>44606</v>
      </c>
      <c r="H947" s="4">
        <v>44606</v>
      </c>
      <c r="I947" s="10">
        <v>0</v>
      </c>
      <c r="J947" s="32" t="str">
        <f>IF(Data[[#This Row],[Chênh lệch ngày]]&lt;-2,"ADVANCE", IF(Data[[#This Row],[Chênh lệch ngày]]&lt;4, "ON TIME", IF(Data[[#This Row],[REASON OF LATE]]="SUPPLIER","LATE BY SUPPLIER", "LATE")))</f>
        <v>ON TIME</v>
      </c>
      <c r="K947" s="12"/>
      <c r="L947" s="16"/>
      <c r="M947" s="32" t="str">
        <f>TEXT(Data[[#This Row],[Ngày giao]],"yyyy")</f>
        <v>2022</v>
      </c>
      <c r="N947" s="32" t="str">
        <f>IF(MONTH(Data[[#This Row],[Ngày giao]])&lt;4,"Qtr1", IF(MONTH(Data[[#This Row],[Ngày giao]])&lt;7,"Qtr2",IF(MONTH(Data[[#This Row],[Ngày giao]])&lt;10,"Qtr3","Qtr4")))</f>
        <v>Qtr1</v>
      </c>
      <c r="O947" s="32" t="str">
        <f>TEXT(Data[[#This Row],[Ngày giao]],"MMM")</f>
        <v>Feb</v>
      </c>
    </row>
    <row r="948" spans="1:15" ht="14.5" x14ac:dyDescent="0.35">
      <c r="A948" s="7">
        <v>4516720124</v>
      </c>
      <c r="B948" s="7">
        <v>2663481</v>
      </c>
      <c r="C948" s="37" t="s">
        <v>51</v>
      </c>
      <c r="D948" s="9">
        <v>60</v>
      </c>
      <c r="E948" s="3">
        <v>1077</v>
      </c>
      <c r="F948" s="3">
        <f>Data[[#This Row],[Unit Price]]*Data[[#This Row],[Ordered Qty]]</f>
        <v>64620</v>
      </c>
      <c r="G948" s="5">
        <v>44606</v>
      </c>
      <c r="H948" s="4">
        <v>44606</v>
      </c>
      <c r="I948" s="10">
        <v>0</v>
      </c>
      <c r="J948" s="32" t="str">
        <f>IF(Data[[#This Row],[Chênh lệch ngày]]&lt;-2,"ADVANCE", IF(Data[[#This Row],[Chênh lệch ngày]]&lt;4, "ON TIME", IF(Data[[#This Row],[REASON OF LATE]]="SUPPLIER","LATE BY SUPPLIER", "LATE")))</f>
        <v>ON TIME</v>
      </c>
      <c r="K948" s="12"/>
      <c r="L948" s="16"/>
      <c r="M948" s="32" t="str">
        <f>TEXT(Data[[#This Row],[Ngày giao]],"yyyy")</f>
        <v>2022</v>
      </c>
      <c r="N948" s="32" t="str">
        <f>IF(MONTH(Data[[#This Row],[Ngày giao]])&lt;4,"Qtr1", IF(MONTH(Data[[#This Row],[Ngày giao]])&lt;7,"Qtr2",IF(MONTH(Data[[#This Row],[Ngày giao]])&lt;10,"Qtr3","Qtr4")))</f>
        <v>Qtr1</v>
      </c>
      <c r="O948" s="32" t="str">
        <f>TEXT(Data[[#This Row],[Ngày giao]],"MMM")</f>
        <v>Feb</v>
      </c>
    </row>
    <row r="949" spans="1:15" ht="14.5" x14ac:dyDescent="0.35">
      <c r="A949" s="7">
        <v>4517255147</v>
      </c>
      <c r="B949" s="7">
        <v>4333116</v>
      </c>
      <c r="C949" s="37" t="s">
        <v>51</v>
      </c>
      <c r="D949" s="9">
        <v>777</v>
      </c>
      <c r="E949" s="3">
        <v>962</v>
      </c>
      <c r="F949" s="3">
        <f>Data[[#This Row],[Unit Price]]*Data[[#This Row],[Ordered Qty]]</f>
        <v>747474</v>
      </c>
      <c r="G949" s="5">
        <v>44606</v>
      </c>
      <c r="H949" s="4">
        <v>44606</v>
      </c>
      <c r="I949" s="10">
        <v>0</v>
      </c>
      <c r="J949" s="32" t="str">
        <f>IF(Data[[#This Row],[Chênh lệch ngày]]&lt;-2,"ADVANCE", IF(Data[[#This Row],[Chênh lệch ngày]]&lt;4, "ON TIME", IF(Data[[#This Row],[REASON OF LATE]]="SUPPLIER","LATE BY SUPPLIER", "LATE")))</f>
        <v>ON TIME</v>
      </c>
      <c r="K949" s="12"/>
      <c r="L949" s="16"/>
      <c r="M949" s="32" t="str">
        <f>TEXT(Data[[#This Row],[Ngày giao]],"yyyy")</f>
        <v>2022</v>
      </c>
      <c r="N949" s="32" t="str">
        <f>IF(MONTH(Data[[#This Row],[Ngày giao]])&lt;4,"Qtr1", IF(MONTH(Data[[#This Row],[Ngày giao]])&lt;7,"Qtr2",IF(MONTH(Data[[#This Row],[Ngày giao]])&lt;10,"Qtr3","Qtr4")))</f>
        <v>Qtr1</v>
      </c>
      <c r="O949" s="32" t="str">
        <f>TEXT(Data[[#This Row],[Ngày giao]],"MMM")</f>
        <v>Feb</v>
      </c>
    </row>
    <row r="950" spans="1:15" ht="14.5" x14ac:dyDescent="0.35">
      <c r="A950" s="7">
        <v>4516873036</v>
      </c>
      <c r="B950" s="7">
        <v>4455906</v>
      </c>
      <c r="C950" s="37" t="s">
        <v>51</v>
      </c>
      <c r="D950" s="9">
        <v>84</v>
      </c>
      <c r="E950" s="3">
        <v>1197</v>
      </c>
      <c r="F950" s="3">
        <f>Data[[#This Row],[Unit Price]]*Data[[#This Row],[Ordered Qty]]</f>
        <v>100548</v>
      </c>
      <c r="G950" s="5">
        <v>44606</v>
      </c>
      <c r="H950" s="4">
        <v>44606</v>
      </c>
      <c r="I950" s="10">
        <v>0</v>
      </c>
      <c r="J950" s="32" t="str">
        <f>IF(Data[[#This Row],[Chênh lệch ngày]]&lt;-2,"ADVANCE", IF(Data[[#This Row],[Chênh lệch ngày]]&lt;4, "ON TIME", IF(Data[[#This Row],[REASON OF LATE]]="SUPPLIER","LATE BY SUPPLIER", "LATE")))</f>
        <v>ON TIME</v>
      </c>
      <c r="K950" s="12"/>
      <c r="L950" s="16"/>
      <c r="M950" s="32" t="str">
        <f>TEXT(Data[[#This Row],[Ngày giao]],"yyyy")</f>
        <v>2022</v>
      </c>
      <c r="N950" s="32" t="str">
        <f>IF(MONTH(Data[[#This Row],[Ngày giao]])&lt;4,"Qtr1", IF(MONTH(Data[[#This Row],[Ngày giao]])&lt;7,"Qtr2",IF(MONTH(Data[[#This Row],[Ngày giao]])&lt;10,"Qtr3","Qtr4")))</f>
        <v>Qtr1</v>
      </c>
      <c r="O950" s="32" t="str">
        <f>TEXT(Data[[#This Row],[Ngày giao]],"MMM")</f>
        <v>Feb</v>
      </c>
    </row>
    <row r="951" spans="1:15" ht="14.5" x14ac:dyDescent="0.35">
      <c r="A951" s="7">
        <v>5501222834</v>
      </c>
      <c r="B951" s="7">
        <v>4333113</v>
      </c>
      <c r="C951" s="37" t="s">
        <v>51</v>
      </c>
      <c r="D951" s="9">
        <v>189</v>
      </c>
      <c r="E951" s="3">
        <v>1407</v>
      </c>
      <c r="F951" s="3">
        <f>Data[[#This Row],[Unit Price]]*Data[[#This Row],[Ordered Qty]]</f>
        <v>265923</v>
      </c>
      <c r="G951" s="5">
        <v>44620</v>
      </c>
      <c r="H951" s="4">
        <v>44606</v>
      </c>
      <c r="I951" s="10">
        <v>14</v>
      </c>
      <c r="J951" s="32" t="str">
        <f>IF(Data[[#This Row],[Chênh lệch ngày]]&lt;-2,"ADVANCE", IF(Data[[#This Row],[Chênh lệch ngày]]&lt;4, "ON TIME", IF(Data[[#This Row],[REASON OF LATE]]="SUPPLIER","LATE BY SUPPLIER", "LATE")))</f>
        <v>LATE</v>
      </c>
      <c r="K951" s="32" t="s">
        <v>6</v>
      </c>
      <c r="L951" s="16"/>
      <c r="M951" s="32" t="str">
        <f>TEXT(Data[[#This Row],[Ngày giao]],"yyyy")</f>
        <v>2022</v>
      </c>
      <c r="N951" s="32" t="str">
        <f>IF(MONTH(Data[[#This Row],[Ngày giao]])&lt;4,"Qtr1", IF(MONTH(Data[[#This Row],[Ngày giao]])&lt;7,"Qtr2",IF(MONTH(Data[[#This Row],[Ngày giao]])&lt;10,"Qtr3","Qtr4")))</f>
        <v>Qtr1</v>
      </c>
      <c r="O951" s="32" t="str">
        <f>TEXT(Data[[#This Row],[Ngày giao]],"MMM")</f>
        <v>Feb</v>
      </c>
    </row>
    <row r="952" spans="1:15" ht="14.5" x14ac:dyDescent="0.35">
      <c r="A952" s="7">
        <v>4516876221</v>
      </c>
      <c r="B952" s="7">
        <v>2663481</v>
      </c>
      <c r="C952" s="37" t="s">
        <v>51</v>
      </c>
      <c r="D952" s="9">
        <v>15</v>
      </c>
      <c r="E952" s="3">
        <v>349</v>
      </c>
      <c r="F952" s="3">
        <f>Data[[#This Row],[Unit Price]]*Data[[#This Row],[Ordered Qty]]</f>
        <v>5235</v>
      </c>
      <c r="G952" s="5">
        <v>44606</v>
      </c>
      <c r="H952" s="4">
        <v>44606</v>
      </c>
      <c r="I952" s="10">
        <v>0</v>
      </c>
      <c r="J952" s="32" t="str">
        <f>IF(Data[[#This Row],[Chênh lệch ngày]]&lt;-2,"ADVANCE", IF(Data[[#This Row],[Chênh lệch ngày]]&lt;4, "ON TIME", IF(Data[[#This Row],[REASON OF LATE]]="SUPPLIER","LATE BY SUPPLIER", "LATE")))</f>
        <v>ON TIME</v>
      </c>
      <c r="K952" s="12"/>
      <c r="L952" s="16"/>
      <c r="M952" s="32" t="str">
        <f>TEXT(Data[[#This Row],[Ngày giao]],"yyyy")</f>
        <v>2022</v>
      </c>
      <c r="N952" s="32" t="str">
        <f>IF(MONTH(Data[[#This Row],[Ngày giao]])&lt;4,"Qtr1", IF(MONTH(Data[[#This Row],[Ngày giao]])&lt;7,"Qtr2",IF(MONTH(Data[[#This Row],[Ngày giao]])&lt;10,"Qtr3","Qtr4")))</f>
        <v>Qtr1</v>
      </c>
      <c r="O952" s="32" t="str">
        <f>TEXT(Data[[#This Row],[Ngày giao]],"MMM")</f>
        <v>Feb</v>
      </c>
    </row>
    <row r="953" spans="1:15" ht="14.5" x14ac:dyDescent="0.35">
      <c r="A953" s="7">
        <v>4517239062</v>
      </c>
      <c r="B953" s="7">
        <v>2778106</v>
      </c>
      <c r="C953" s="8" t="s">
        <v>69</v>
      </c>
      <c r="D953" s="9">
        <v>276</v>
      </c>
      <c r="E953" s="3">
        <v>430</v>
      </c>
      <c r="F953" s="3">
        <f>Data[[#This Row],[Unit Price]]*Data[[#This Row],[Ordered Qty]]</f>
        <v>118680</v>
      </c>
      <c r="G953" s="5">
        <v>44606</v>
      </c>
      <c r="H953" s="4">
        <v>44606</v>
      </c>
      <c r="I953" s="10">
        <v>0</v>
      </c>
      <c r="J953" s="32" t="str">
        <f>IF(Data[[#This Row],[Chênh lệch ngày]]&lt;-2,"ADVANCE", IF(Data[[#This Row],[Chênh lệch ngày]]&lt;4, "ON TIME", IF(Data[[#This Row],[REASON OF LATE]]="SUPPLIER","LATE BY SUPPLIER", "LATE")))</f>
        <v>ON TIME</v>
      </c>
      <c r="K953" s="12"/>
      <c r="L953" s="16"/>
      <c r="M953" s="32" t="str">
        <f>TEXT(Data[[#This Row],[Ngày giao]],"yyyy")</f>
        <v>2022</v>
      </c>
      <c r="N953" s="32" t="str">
        <f>IF(MONTH(Data[[#This Row],[Ngày giao]])&lt;4,"Qtr1", IF(MONTH(Data[[#This Row],[Ngày giao]])&lt;7,"Qtr2",IF(MONTH(Data[[#This Row],[Ngày giao]])&lt;10,"Qtr3","Qtr4")))</f>
        <v>Qtr1</v>
      </c>
      <c r="O953" s="32" t="str">
        <f>TEXT(Data[[#This Row],[Ngày giao]],"MMM")</f>
        <v>Feb</v>
      </c>
    </row>
    <row r="954" spans="1:15" ht="14.5" x14ac:dyDescent="0.35">
      <c r="A954" s="7">
        <v>4517032806</v>
      </c>
      <c r="B954" s="7">
        <v>2487061</v>
      </c>
      <c r="C954" s="8" t="s">
        <v>69</v>
      </c>
      <c r="D954" s="9">
        <v>1860</v>
      </c>
      <c r="E954" s="3">
        <v>348</v>
      </c>
      <c r="F954" s="3">
        <f>Data[[#This Row],[Unit Price]]*Data[[#This Row],[Ordered Qty]]</f>
        <v>647280</v>
      </c>
      <c r="G954" s="5">
        <v>44606</v>
      </c>
      <c r="H954" s="4">
        <v>44606</v>
      </c>
      <c r="I954" s="10">
        <v>0</v>
      </c>
      <c r="J954" s="32" t="str">
        <f>IF(Data[[#This Row],[Chênh lệch ngày]]&lt;-2,"ADVANCE", IF(Data[[#This Row],[Chênh lệch ngày]]&lt;4, "ON TIME", IF(Data[[#This Row],[REASON OF LATE]]="SUPPLIER","LATE BY SUPPLIER", "LATE")))</f>
        <v>ON TIME</v>
      </c>
      <c r="K954" s="12"/>
      <c r="L954" s="16"/>
      <c r="M954" s="32" t="str">
        <f>TEXT(Data[[#This Row],[Ngày giao]],"yyyy")</f>
        <v>2022</v>
      </c>
      <c r="N954" s="32" t="str">
        <f>IF(MONTH(Data[[#This Row],[Ngày giao]])&lt;4,"Qtr1", IF(MONTH(Data[[#This Row],[Ngày giao]])&lt;7,"Qtr2",IF(MONTH(Data[[#This Row],[Ngày giao]])&lt;10,"Qtr3","Qtr4")))</f>
        <v>Qtr1</v>
      </c>
      <c r="O954" s="32" t="str">
        <f>TEXT(Data[[#This Row],[Ngày giao]],"MMM")</f>
        <v>Feb</v>
      </c>
    </row>
    <row r="955" spans="1:15" ht="14.5" x14ac:dyDescent="0.35">
      <c r="A955" s="7">
        <v>4516805461</v>
      </c>
      <c r="B955" s="7">
        <v>2765851</v>
      </c>
      <c r="C955" s="37" t="s">
        <v>51</v>
      </c>
      <c r="D955" s="9">
        <v>1104</v>
      </c>
      <c r="E955" s="3">
        <v>343</v>
      </c>
      <c r="F955" s="3">
        <f>Data[[#This Row],[Unit Price]]*Data[[#This Row],[Ordered Qty]]</f>
        <v>378672</v>
      </c>
      <c r="G955" s="5">
        <v>44606</v>
      </c>
      <c r="H955" s="4">
        <v>44606</v>
      </c>
      <c r="I955" s="10">
        <v>0</v>
      </c>
      <c r="J955" s="32" t="str">
        <f>IF(Data[[#This Row],[Chênh lệch ngày]]&lt;-2,"ADVANCE", IF(Data[[#This Row],[Chênh lệch ngày]]&lt;4, "ON TIME", IF(Data[[#This Row],[REASON OF LATE]]="SUPPLIER","LATE BY SUPPLIER", "LATE")))</f>
        <v>ON TIME</v>
      </c>
      <c r="K955" s="12"/>
      <c r="L955" s="16"/>
      <c r="M955" s="32" t="str">
        <f>TEXT(Data[[#This Row],[Ngày giao]],"yyyy")</f>
        <v>2022</v>
      </c>
      <c r="N955" s="32" t="str">
        <f>IF(MONTH(Data[[#This Row],[Ngày giao]])&lt;4,"Qtr1", IF(MONTH(Data[[#This Row],[Ngày giao]])&lt;7,"Qtr2",IF(MONTH(Data[[#This Row],[Ngày giao]])&lt;10,"Qtr3","Qtr4")))</f>
        <v>Qtr1</v>
      </c>
      <c r="O955" s="32" t="str">
        <f>TEXT(Data[[#This Row],[Ngày giao]],"MMM")</f>
        <v>Feb</v>
      </c>
    </row>
    <row r="956" spans="1:15" ht="14.5" x14ac:dyDescent="0.35">
      <c r="A956" s="7">
        <v>4516876007</v>
      </c>
      <c r="B956" s="7">
        <v>4455906</v>
      </c>
      <c r="C956" s="37" t="s">
        <v>51</v>
      </c>
      <c r="D956" s="9">
        <v>24</v>
      </c>
      <c r="E956" s="3">
        <v>908</v>
      </c>
      <c r="F956" s="3">
        <f>Data[[#This Row],[Unit Price]]*Data[[#This Row],[Ordered Qty]]</f>
        <v>21792</v>
      </c>
      <c r="G956" s="5">
        <v>44606</v>
      </c>
      <c r="H956" s="4">
        <v>44606</v>
      </c>
      <c r="I956" s="10">
        <v>0</v>
      </c>
      <c r="J956" s="32" t="str">
        <f>IF(Data[[#This Row],[Chênh lệch ngày]]&lt;-2,"ADVANCE", IF(Data[[#This Row],[Chênh lệch ngày]]&lt;4, "ON TIME", IF(Data[[#This Row],[REASON OF LATE]]="SUPPLIER","LATE BY SUPPLIER", "LATE")))</f>
        <v>ON TIME</v>
      </c>
      <c r="K956" s="12"/>
      <c r="L956" s="16"/>
      <c r="M956" s="32" t="str">
        <f>TEXT(Data[[#This Row],[Ngày giao]],"yyyy")</f>
        <v>2022</v>
      </c>
      <c r="N956" s="32" t="str">
        <f>IF(MONTH(Data[[#This Row],[Ngày giao]])&lt;4,"Qtr1", IF(MONTH(Data[[#This Row],[Ngày giao]])&lt;7,"Qtr2",IF(MONTH(Data[[#This Row],[Ngày giao]])&lt;10,"Qtr3","Qtr4")))</f>
        <v>Qtr1</v>
      </c>
      <c r="O956" s="32" t="str">
        <f>TEXT(Data[[#This Row],[Ngày giao]],"MMM")</f>
        <v>Feb</v>
      </c>
    </row>
    <row r="957" spans="1:15" ht="14.5" x14ac:dyDescent="0.35">
      <c r="A957" s="7">
        <v>4516951931</v>
      </c>
      <c r="B957" s="7">
        <v>4454507</v>
      </c>
      <c r="C957" s="37" t="s">
        <v>51</v>
      </c>
      <c r="D957" s="9">
        <v>990</v>
      </c>
      <c r="E957" s="3">
        <v>1116</v>
      </c>
      <c r="F957" s="3">
        <f>Data[[#This Row],[Unit Price]]*Data[[#This Row],[Ordered Qty]]</f>
        <v>1104840</v>
      </c>
      <c r="G957" s="5">
        <v>44606</v>
      </c>
      <c r="H957" s="4">
        <v>44606</v>
      </c>
      <c r="I957" s="10">
        <v>0</v>
      </c>
      <c r="J957" s="32" t="str">
        <f>IF(Data[[#This Row],[Chênh lệch ngày]]&lt;-2,"ADVANCE", IF(Data[[#This Row],[Chênh lệch ngày]]&lt;4, "ON TIME", IF(Data[[#This Row],[REASON OF LATE]]="SUPPLIER","LATE BY SUPPLIER", "LATE")))</f>
        <v>ON TIME</v>
      </c>
      <c r="K957" s="12"/>
      <c r="L957" s="16"/>
      <c r="M957" s="32" t="str">
        <f>TEXT(Data[[#This Row],[Ngày giao]],"yyyy")</f>
        <v>2022</v>
      </c>
      <c r="N957" s="32" t="str">
        <f>IF(MONTH(Data[[#This Row],[Ngày giao]])&lt;4,"Qtr1", IF(MONTH(Data[[#This Row],[Ngày giao]])&lt;7,"Qtr2",IF(MONTH(Data[[#This Row],[Ngày giao]])&lt;10,"Qtr3","Qtr4")))</f>
        <v>Qtr1</v>
      </c>
      <c r="O957" s="32" t="str">
        <f>TEXT(Data[[#This Row],[Ngày giao]],"MMM")</f>
        <v>Feb</v>
      </c>
    </row>
    <row r="958" spans="1:15" ht="14.5" x14ac:dyDescent="0.35">
      <c r="A958" s="7">
        <v>4517262376</v>
      </c>
      <c r="B958" s="7">
        <v>2778106</v>
      </c>
      <c r="C958" s="37" t="s">
        <v>51</v>
      </c>
      <c r="D958" s="9">
        <v>312</v>
      </c>
      <c r="E958" s="3">
        <v>1350</v>
      </c>
      <c r="F958" s="3">
        <f>Data[[#This Row],[Unit Price]]*Data[[#This Row],[Ordered Qty]]</f>
        <v>421200</v>
      </c>
      <c r="G958" s="5">
        <v>44606</v>
      </c>
      <c r="H958" s="4">
        <v>44606</v>
      </c>
      <c r="I958" s="10">
        <v>0</v>
      </c>
      <c r="J958" s="32" t="str">
        <f>IF(Data[[#This Row],[Chênh lệch ngày]]&lt;-2,"ADVANCE", IF(Data[[#This Row],[Chênh lệch ngày]]&lt;4, "ON TIME", IF(Data[[#This Row],[REASON OF LATE]]="SUPPLIER","LATE BY SUPPLIER", "LATE")))</f>
        <v>ON TIME</v>
      </c>
      <c r="K958" s="12"/>
      <c r="L958" s="16"/>
      <c r="M958" s="32" t="str">
        <f>TEXT(Data[[#This Row],[Ngày giao]],"yyyy")</f>
        <v>2022</v>
      </c>
      <c r="N958" s="32" t="str">
        <f>IF(MONTH(Data[[#This Row],[Ngày giao]])&lt;4,"Qtr1", IF(MONTH(Data[[#This Row],[Ngày giao]])&lt;7,"Qtr2",IF(MONTH(Data[[#This Row],[Ngày giao]])&lt;10,"Qtr3","Qtr4")))</f>
        <v>Qtr1</v>
      </c>
      <c r="O958" s="32" t="str">
        <f>TEXT(Data[[#This Row],[Ngày giao]],"MMM")</f>
        <v>Feb</v>
      </c>
    </row>
    <row r="959" spans="1:15" ht="14.5" x14ac:dyDescent="0.35">
      <c r="A959" s="7">
        <v>4517086986</v>
      </c>
      <c r="B959" s="7">
        <v>2778106</v>
      </c>
      <c r="C959" s="8" t="s">
        <v>69</v>
      </c>
      <c r="D959" s="9">
        <v>216</v>
      </c>
      <c r="E959" s="3">
        <v>1138</v>
      </c>
      <c r="F959" s="3">
        <f>Data[[#This Row],[Unit Price]]*Data[[#This Row],[Ordered Qty]]</f>
        <v>245808</v>
      </c>
      <c r="G959" s="5">
        <v>44606</v>
      </c>
      <c r="H959" s="4">
        <v>44606</v>
      </c>
      <c r="I959" s="10">
        <v>0</v>
      </c>
      <c r="J959" s="32" t="str">
        <f>IF(Data[[#This Row],[Chênh lệch ngày]]&lt;-2,"ADVANCE", IF(Data[[#This Row],[Chênh lệch ngày]]&lt;4, "ON TIME", IF(Data[[#This Row],[REASON OF LATE]]="SUPPLIER","LATE BY SUPPLIER", "LATE")))</f>
        <v>ON TIME</v>
      </c>
      <c r="K959" s="12"/>
      <c r="L959" s="16"/>
      <c r="M959" s="32" t="str">
        <f>TEXT(Data[[#This Row],[Ngày giao]],"yyyy")</f>
        <v>2022</v>
      </c>
      <c r="N959" s="32" t="str">
        <f>IF(MONTH(Data[[#This Row],[Ngày giao]])&lt;4,"Qtr1", IF(MONTH(Data[[#This Row],[Ngày giao]])&lt;7,"Qtr2",IF(MONTH(Data[[#This Row],[Ngày giao]])&lt;10,"Qtr3","Qtr4")))</f>
        <v>Qtr1</v>
      </c>
      <c r="O959" s="32" t="str">
        <f>TEXT(Data[[#This Row],[Ngày giao]],"MMM")</f>
        <v>Feb</v>
      </c>
    </row>
    <row r="960" spans="1:15" ht="14.5" x14ac:dyDescent="0.35">
      <c r="A960" s="7">
        <v>4516838650</v>
      </c>
      <c r="B960" s="7">
        <v>2162036</v>
      </c>
      <c r="C960" s="37" t="s">
        <v>51</v>
      </c>
      <c r="D960" s="9">
        <v>60</v>
      </c>
      <c r="E960" s="3">
        <v>1484</v>
      </c>
      <c r="F960" s="3">
        <f>Data[[#This Row],[Unit Price]]*Data[[#This Row],[Ordered Qty]]</f>
        <v>89040</v>
      </c>
      <c r="G960" s="5">
        <v>44606</v>
      </c>
      <c r="H960" s="4">
        <v>44606</v>
      </c>
      <c r="I960" s="10">
        <v>0</v>
      </c>
      <c r="J960" s="32" t="str">
        <f>IF(Data[[#This Row],[Chênh lệch ngày]]&lt;-2,"ADVANCE", IF(Data[[#This Row],[Chênh lệch ngày]]&lt;4, "ON TIME", IF(Data[[#This Row],[REASON OF LATE]]="SUPPLIER","LATE BY SUPPLIER", "LATE")))</f>
        <v>ON TIME</v>
      </c>
      <c r="K960" s="12"/>
      <c r="L960" s="16"/>
      <c r="M960" s="32" t="str">
        <f>TEXT(Data[[#This Row],[Ngày giao]],"yyyy")</f>
        <v>2022</v>
      </c>
      <c r="N960" s="32" t="str">
        <f>IF(MONTH(Data[[#This Row],[Ngày giao]])&lt;4,"Qtr1", IF(MONTH(Data[[#This Row],[Ngày giao]])&lt;7,"Qtr2",IF(MONTH(Data[[#This Row],[Ngày giao]])&lt;10,"Qtr3","Qtr4")))</f>
        <v>Qtr1</v>
      </c>
      <c r="O960" s="32" t="str">
        <f>TEXT(Data[[#This Row],[Ngày giao]],"MMM")</f>
        <v>Feb</v>
      </c>
    </row>
    <row r="961" spans="1:15" ht="14.5" x14ac:dyDescent="0.35">
      <c r="A961" s="7">
        <v>4517507903</v>
      </c>
      <c r="B961" s="7">
        <v>4454507</v>
      </c>
      <c r="C961" s="8" t="s">
        <v>69</v>
      </c>
      <c r="D961" s="9">
        <v>3060</v>
      </c>
      <c r="E961" s="3">
        <v>1474</v>
      </c>
      <c r="F961" s="3">
        <f>Data[[#This Row],[Unit Price]]*Data[[#This Row],[Ordered Qty]]</f>
        <v>4510440</v>
      </c>
      <c r="G961" s="5">
        <v>44620</v>
      </c>
      <c r="H961" s="4">
        <v>44606</v>
      </c>
      <c r="I961" s="10">
        <v>14</v>
      </c>
      <c r="J961" s="32" t="str">
        <f>IF(Data[[#This Row],[Chênh lệch ngày]]&lt;-2,"ADVANCE", IF(Data[[#This Row],[Chênh lệch ngày]]&lt;4, "ON TIME", IF(Data[[#This Row],[REASON OF LATE]]="SUPPLIER","LATE BY SUPPLIER", "LATE")))</f>
        <v>LATE</v>
      </c>
      <c r="K961" s="32" t="s">
        <v>6</v>
      </c>
      <c r="L961" s="16"/>
      <c r="M961" s="32" t="str">
        <f>TEXT(Data[[#This Row],[Ngày giao]],"yyyy")</f>
        <v>2022</v>
      </c>
      <c r="N961" s="32" t="str">
        <f>IF(MONTH(Data[[#This Row],[Ngày giao]])&lt;4,"Qtr1", IF(MONTH(Data[[#This Row],[Ngày giao]])&lt;7,"Qtr2",IF(MONTH(Data[[#This Row],[Ngày giao]])&lt;10,"Qtr3","Qtr4")))</f>
        <v>Qtr1</v>
      </c>
      <c r="O961" s="32" t="str">
        <f>TEXT(Data[[#This Row],[Ngày giao]],"MMM")</f>
        <v>Feb</v>
      </c>
    </row>
    <row r="962" spans="1:15" ht="14.5" x14ac:dyDescent="0.35">
      <c r="A962" s="7">
        <v>4516720336</v>
      </c>
      <c r="B962" s="7">
        <v>2487053</v>
      </c>
      <c r="C962" s="37" t="s">
        <v>51</v>
      </c>
      <c r="D962" s="9">
        <v>360</v>
      </c>
      <c r="E962" s="3">
        <v>498</v>
      </c>
      <c r="F962" s="3">
        <f>Data[[#This Row],[Unit Price]]*Data[[#This Row],[Ordered Qty]]</f>
        <v>179280</v>
      </c>
      <c r="G962" s="5">
        <v>44613</v>
      </c>
      <c r="H962" s="4">
        <v>44606</v>
      </c>
      <c r="I962" s="10">
        <v>7</v>
      </c>
      <c r="J962" s="32" t="str">
        <f>IF(Data[[#This Row],[Chênh lệch ngày]]&lt;-2,"ADVANCE", IF(Data[[#This Row],[Chênh lệch ngày]]&lt;4, "ON TIME", IF(Data[[#This Row],[REASON OF LATE]]="SUPPLIER","LATE BY SUPPLIER", "LATE")))</f>
        <v>LATE BY SUPPLIER</v>
      </c>
      <c r="K962" s="11" t="s">
        <v>8</v>
      </c>
      <c r="L962" s="16" t="s">
        <v>71</v>
      </c>
      <c r="M962" s="32" t="str">
        <f>TEXT(Data[[#This Row],[Ngày giao]],"yyyy")</f>
        <v>2022</v>
      </c>
      <c r="N962" s="32" t="str">
        <f>IF(MONTH(Data[[#This Row],[Ngày giao]])&lt;4,"Qtr1", IF(MONTH(Data[[#This Row],[Ngày giao]])&lt;7,"Qtr2",IF(MONTH(Data[[#This Row],[Ngày giao]])&lt;10,"Qtr3","Qtr4")))</f>
        <v>Qtr1</v>
      </c>
      <c r="O962" s="32" t="str">
        <f>TEXT(Data[[#This Row],[Ngày giao]],"MMM")</f>
        <v>Feb</v>
      </c>
    </row>
    <row r="963" spans="1:15" ht="14.5" x14ac:dyDescent="0.35">
      <c r="A963" s="7">
        <v>4516873049</v>
      </c>
      <c r="B963" s="7">
        <v>4455298</v>
      </c>
      <c r="C963" s="37" t="s">
        <v>51</v>
      </c>
      <c r="D963" s="9">
        <v>675</v>
      </c>
      <c r="E963" s="3">
        <v>596</v>
      </c>
      <c r="F963" s="3">
        <f>Data[[#This Row],[Unit Price]]*Data[[#This Row],[Ordered Qty]]</f>
        <v>402300</v>
      </c>
      <c r="G963" s="5">
        <v>44627</v>
      </c>
      <c r="H963" s="4">
        <v>44606</v>
      </c>
      <c r="I963" s="10">
        <v>21</v>
      </c>
      <c r="J963" s="32" t="str">
        <f>IF(Data[[#This Row],[Chênh lệch ngày]]&lt;-2,"ADVANCE", IF(Data[[#This Row],[Chênh lệch ngày]]&lt;4, "ON TIME", IF(Data[[#This Row],[REASON OF LATE]]="SUPPLIER","LATE BY SUPPLIER", "LATE")))</f>
        <v>LATE</v>
      </c>
      <c r="K963" s="32" t="s">
        <v>6</v>
      </c>
      <c r="L963" s="16"/>
      <c r="M963" s="32" t="str">
        <f>TEXT(Data[[#This Row],[Ngày giao]],"yyyy")</f>
        <v>2022</v>
      </c>
      <c r="N963" s="32" t="str">
        <f>IF(MONTH(Data[[#This Row],[Ngày giao]])&lt;4,"Qtr1", IF(MONTH(Data[[#This Row],[Ngày giao]])&lt;7,"Qtr2",IF(MONTH(Data[[#This Row],[Ngày giao]])&lt;10,"Qtr3","Qtr4")))</f>
        <v>Qtr1</v>
      </c>
      <c r="O963" s="32" t="str">
        <f>TEXT(Data[[#This Row],[Ngày giao]],"MMM")</f>
        <v>Mar</v>
      </c>
    </row>
    <row r="964" spans="1:15" ht="14.5" x14ac:dyDescent="0.35">
      <c r="A964" s="7">
        <v>4517256844</v>
      </c>
      <c r="B964" s="7">
        <v>2779817</v>
      </c>
      <c r="C964" s="37" t="s">
        <v>51</v>
      </c>
      <c r="D964" s="9">
        <v>1800</v>
      </c>
      <c r="E964" s="3">
        <v>335</v>
      </c>
      <c r="F964" s="3">
        <f>Data[[#This Row],[Unit Price]]*Data[[#This Row],[Ordered Qty]]</f>
        <v>603000</v>
      </c>
      <c r="G964" s="5">
        <v>44606</v>
      </c>
      <c r="H964" s="4">
        <v>44606</v>
      </c>
      <c r="I964" s="10">
        <v>0</v>
      </c>
      <c r="J964" s="32" t="str">
        <f>IF(Data[[#This Row],[Chênh lệch ngày]]&lt;-2,"ADVANCE", IF(Data[[#This Row],[Chênh lệch ngày]]&lt;4, "ON TIME", IF(Data[[#This Row],[REASON OF LATE]]="SUPPLIER","LATE BY SUPPLIER", "LATE")))</f>
        <v>ON TIME</v>
      </c>
      <c r="K964" s="12"/>
      <c r="L964" s="16"/>
      <c r="M964" s="32" t="str">
        <f>TEXT(Data[[#This Row],[Ngày giao]],"yyyy")</f>
        <v>2022</v>
      </c>
      <c r="N964" s="32" t="str">
        <f>IF(MONTH(Data[[#This Row],[Ngày giao]])&lt;4,"Qtr1", IF(MONTH(Data[[#This Row],[Ngày giao]])&lt;7,"Qtr2",IF(MONTH(Data[[#This Row],[Ngày giao]])&lt;10,"Qtr3","Qtr4")))</f>
        <v>Qtr1</v>
      </c>
      <c r="O964" s="32" t="str">
        <f>TEXT(Data[[#This Row],[Ngày giao]],"MMM")</f>
        <v>Feb</v>
      </c>
    </row>
    <row r="965" spans="1:15" ht="14.5" x14ac:dyDescent="0.35">
      <c r="A965" s="7">
        <v>4517536530</v>
      </c>
      <c r="B965" s="7">
        <v>2765851</v>
      </c>
      <c r="C965" s="8" t="s">
        <v>69</v>
      </c>
      <c r="D965" s="9">
        <v>96</v>
      </c>
      <c r="E965" s="3">
        <v>300</v>
      </c>
      <c r="F965" s="3">
        <f>Data[[#This Row],[Unit Price]]*Data[[#This Row],[Ordered Qty]]</f>
        <v>28800</v>
      </c>
      <c r="G965" s="5">
        <v>44606</v>
      </c>
      <c r="H965" s="4">
        <v>44606</v>
      </c>
      <c r="I965" s="10">
        <v>0</v>
      </c>
      <c r="J965" s="32" t="str">
        <f>IF(Data[[#This Row],[Chênh lệch ngày]]&lt;-2,"ADVANCE", IF(Data[[#This Row],[Chênh lệch ngày]]&lt;4, "ON TIME", IF(Data[[#This Row],[REASON OF LATE]]="SUPPLIER","LATE BY SUPPLIER", "LATE")))</f>
        <v>ON TIME</v>
      </c>
      <c r="K965" s="12"/>
      <c r="L965" s="16"/>
      <c r="M965" s="32" t="str">
        <f>TEXT(Data[[#This Row],[Ngày giao]],"yyyy")</f>
        <v>2022</v>
      </c>
      <c r="N965" s="32" t="str">
        <f>IF(MONTH(Data[[#This Row],[Ngày giao]])&lt;4,"Qtr1", IF(MONTH(Data[[#This Row],[Ngày giao]])&lt;7,"Qtr2",IF(MONTH(Data[[#This Row],[Ngày giao]])&lt;10,"Qtr3","Qtr4")))</f>
        <v>Qtr1</v>
      </c>
      <c r="O965" s="32" t="str">
        <f>TEXT(Data[[#This Row],[Ngày giao]],"MMM")</f>
        <v>Feb</v>
      </c>
    </row>
    <row r="966" spans="1:15" ht="14.5" x14ac:dyDescent="0.35">
      <c r="A966" s="7">
        <v>4517539981</v>
      </c>
      <c r="B966" s="7">
        <v>4333114</v>
      </c>
      <c r="C966" s="8" t="s">
        <v>69</v>
      </c>
      <c r="D966" s="9">
        <v>189</v>
      </c>
      <c r="E966" s="3">
        <v>906</v>
      </c>
      <c r="F966" s="3">
        <f>Data[[#This Row],[Unit Price]]*Data[[#This Row],[Ordered Qty]]</f>
        <v>171234</v>
      </c>
      <c r="G966" s="5">
        <v>44620</v>
      </c>
      <c r="H966" s="4">
        <v>44606</v>
      </c>
      <c r="I966" s="10">
        <v>14</v>
      </c>
      <c r="J966" s="32" t="str">
        <f>IF(Data[[#This Row],[Chênh lệch ngày]]&lt;-2,"ADVANCE", IF(Data[[#This Row],[Chênh lệch ngày]]&lt;4, "ON TIME", IF(Data[[#This Row],[REASON OF LATE]]="SUPPLIER","LATE BY SUPPLIER", "LATE")))</f>
        <v>LATE</v>
      </c>
      <c r="K966" s="32" t="s">
        <v>6</v>
      </c>
      <c r="L966" s="16"/>
      <c r="M966" s="32" t="str">
        <f>TEXT(Data[[#This Row],[Ngày giao]],"yyyy")</f>
        <v>2022</v>
      </c>
      <c r="N966" s="32" t="str">
        <f>IF(MONTH(Data[[#This Row],[Ngày giao]])&lt;4,"Qtr1", IF(MONTH(Data[[#This Row],[Ngày giao]])&lt;7,"Qtr2",IF(MONTH(Data[[#This Row],[Ngày giao]])&lt;10,"Qtr3","Qtr4")))</f>
        <v>Qtr1</v>
      </c>
      <c r="O966" s="32" t="str">
        <f>TEXT(Data[[#This Row],[Ngày giao]],"MMM")</f>
        <v>Feb</v>
      </c>
    </row>
    <row r="967" spans="1:15" ht="14.5" x14ac:dyDescent="0.35">
      <c r="A967" s="7">
        <v>4516564195</v>
      </c>
      <c r="B967" s="7">
        <v>4013305</v>
      </c>
      <c r="C967" s="37" t="s">
        <v>51</v>
      </c>
      <c r="D967" s="9">
        <v>372</v>
      </c>
      <c r="E967" s="3">
        <v>803</v>
      </c>
      <c r="F967" s="3">
        <f>Data[[#This Row],[Unit Price]]*Data[[#This Row],[Ordered Qty]]</f>
        <v>298716</v>
      </c>
      <c r="G967" s="5">
        <v>44606</v>
      </c>
      <c r="H967" s="4">
        <v>44606</v>
      </c>
      <c r="I967" s="10">
        <v>0</v>
      </c>
      <c r="J967" s="32" t="str">
        <f>IF(Data[[#This Row],[Chênh lệch ngày]]&lt;-2,"ADVANCE", IF(Data[[#This Row],[Chênh lệch ngày]]&lt;4, "ON TIME", IF(Data[[#This Row],[REASON OF LATE]]="SUPPLIER","LATE BY SUPPLIER", "LATE")))</f>
        <v>ON TIME</v>
      </c>
      <c r="K967" s="12"/>
      <c r="L967" s="16"/>
      <c r="M967" s="32" t="str">
        <f>TEXT(Data[[#This Row],[Ngày giao]],"yyyy")</f>
        <v>2022</v>
      </c>
      <c r="N967" s="32" t="str">
        <f>IF(MONTH(Data[[#This Row],[Ngày giao]])&lt;4,"Qtr1", IF(MONTH(Data[[#This Row],[Ngày giao]])&lt;7,"Qtr2",IF(MONTH(Data[[#This Row],[Ngày giao]])&lt;10,"Qtr3","Qtr4")))</f>
        <v>Qtr1</v>
      </c>
      <c r="O967" s="32" t="str">
        <f>TEXT(Data[[#This Row],[Ngày giao]],"MMM")</f>
        <v>Feb</v>
      </c>
    </row>
    <row r="968" spans="1:15" ht="14.5" x14ac:dyDescent="0.35">
      <c r="A968" s="7">
        <v>4516964359</v>
      </c>
      <c r="B968" s="7">
        <v>4455280</v>
      </c>
      <c r="C968" s="37" t="s">
        <v>51</v>
      </c>
      <c r="D968" s="9">
        <v>270</v>
      </c>
      <c r="E968" s="3">
        <v>597</v>
      </c>
      <c r="F968" s="3">
        <f>Data[[#This Row],[Unit Price]]*Data[[#This Row],[Ordered Qty]]</f>
        <v>161190</v>
      </c>
      <c r="G968" s="5">
        <v>44606</v>
      </c>
      <c r="H968" s="4">
        <v>44606</v>
      </c>
      <c r="I968" s="10">
        <v>0</v>
      </c>
      <c r="J968" s="32" t="str">
        <f>IF(Data[[#This Row],[Chênh lệch ngày]]&lt;-2,"ADVANCE", IF(Data[[#This Row],[Chênh lệch ngày]]&lt;4, "ON TIME", IF(Data[[#This Row],[REASON OF LATE]]="SUPPLIER","LATE BY SUPPLIER", "LATE")))</f>
        <v>ON TIME</v>
      </c>
      <c r="K968" s="12"/>
      <c r="L968" s="16"/>
      <c r="M968" s="32" t="str">
        <f>TEXT(Data[[#This Row],[Ngày giao]],"yyyy")</f>
        <v>2022</v>
      </c>
      <c r="N968" s="32" t="str">
        <f>IF(MONTH(Data[[#This Row],[Ngày giao]])&lt;4,"Qtr1", IF(MONTH(Data[[#This Row],[Ngày giao]])&lt;7,"Qtr2",IF(MONTH(Data[[#This Row],[Ngày giao]])&lt;10,"Qtr3","Qtr4")))</f>
        <v>Qtr1</v>
      </c>
      <c r="O968" s="32" t="str">
        <f>TEXT(Data[[#This Row],[Ngày giao]],"MMM")</f>
        <v>Feb</v>
      </c>
    </row>
    <row r="969" spans="1:15" ht="14.5" x14ac:dyDescent="0.35">
      <c r="A969" s="7">
        <v>4517035671</v>
      </c>
      <c r="B969" s="7">
        <v>2765851</v>
      </c>
      <c r="C969" s="8" t="s">
        <v>69</v>
      </c>
      <c r="D969" s="9">
        <v>160</v>
      </c>
      <c r="E969" s="3">
        <v>436</v>
      </c>
      <c r="F969" s="3">
        <f>Data[[#This Row],[Unit Price]]*Data[[#This Row],[Ordered Qty]]</f>
        <v>69760</v>
      </c>
      <c r="G969" s="5">
        <v>44606</v>
      </c>
      <c r="H969" s="4">
        <v>44606</v>
      </c>
      <c r="I969" s="10">
        <v>0</v>
      </c>
      <c r="J969" s="32" t="str">
        <f>IF(Data[[#This Row],[Chênh lệch ngày]]&lt;-2,"ADVANCE", IF(Data[[#This Row],[Chênh lệch ngày]]&lt;4, "ON TIME", IF(Data[[#This Row],[REASON OF LATE]]="SUPPLIER","LATE BY SUPPLIER", "LATE")))</f>
        <v>ON TIME</v>
      </c>
      <c r="K969" s="12"/>
      <c r="L969" s="16"/>
      <c r="M969" s="32" t="str">
        <f>TEXT(Data[[#This Row],[Ngày giao]],"yyyy")</f>
        <v>2022</v>
      </c>
      <c r="N969" s="32" t="str">
        <f>IF(MONTH(Data[[#This Row],[Ngày giao]])&lt;4,"Qtr1", IF(MONTH(Data[[#This Row],[Ngày giao]])&lt;7,"Qtr2",IF(MONTH(Data[[#This Row],[Ngày giao]])&lt;10,"Qtr3","Qtr4")))</f>
        <v>Qtr1</v>
      </c>
      <c r="O969" s="32" t="str">
        <f>TEXT(Data[[#This Row],[Ngày giao]],"MMM")</f>
        <v>Feb</v>
      </c>
    </row>
    <row r="970" spans="1:15" ht="14.5" x14ac:dyDescent="0.35">
      <c r="A970" s="7">
        <v>4516705164</v>
      </c>
      <c r="B970" s="7">
        <v>2779817</v>
      </c>
      <c r="C970" s="37" t="s">
        <v>51</v>
      </c>
      <c r="D970" s="9">
        <v>1620</v>
      </c>
      <c r="E970" s="3">
        <v>794</v>
      </c>
      <c r="F970" s="3">
        <f>Data[[#This Row],[Unit Price]]*Data[[#This Row],[Ordered Qty]]</f>
        <v>1286280</v>
      </c>
      <c r="G970" s="5">
        <v>44606</v>
      </c>
      <c r="H970" s="4">
        <v>44606</v>
      </c>
      <c r="I970" s="10">
        <v>0</v>
      </c>
      <c r="J970" s="32" t="str">
        <f>IF(Data[[#This Row],[Chênh lệch ngày]]&lt;-2,"ADVANCE", IF(Data[[#This Row],[Chênh lệch ngày]]&lt;4, "ON TIME", IF(Data[[#This Row],[REASON OF LATE]]="SUPPLIER","LATE BY SUPPLIER", "LATE")))</f>
        <v>ON TIME</v>
      </c>
      <c r="K970" s="12"/>
      <c r="L970" s="16"/>
      <c r="M970" s="32" t="str">
        <f>TEXT(Data[[#This Row],[Ngày giao]],"yyyy")</f>
        <v>2022</v>
      </c>
      <c r="N970" s="32" t="str">
        <f>IF(MONTH(Data[[#This Row],[Ngày giao]])&lt;4,"Qtr1", IF(MONTH(Data[[#This Row],[Ngày giao]])&lt;7,"Qtr2",IF(MONTH(Data[[#This Row],[Ngày giao]])&lt;10,"Qtr3","Qtr4")))</f>
        <v>Qtr1</v>
      </c>
      <c r="O970" s="32" t="str">
        <f>TEXT(Data[[#This Row],[Ngày giao]],"MMM")</f>
        <v>Feb</v>
      </c>
    </row>
    <row r="971" spans="1:15" ht="14.5" x14ac:dyDescent="0.35">
      <c r="A971" s="7">
        <v>4516549779</v>
      </c>
      <c r="B971" s="7">
        <v>2779817</v>
      </c>
      <c r="C971" s="37" t="s">
        <v>51</v>
      </c>
      <c r="D971" s="9">
        <v>1260</v>
      </c>
      <c r="E971" s="3">
        <v>894</v>
      </c>
      <c r="F971" s="3">
        <f>Data[[#This Row],[Unit Price]]*Data[[#This Row],[Ordered Qty]]</f>
        <v>1126440</v>
      </c>
      <c r="G971" s="5">
        <v>44606</v>
      </c>
      <c r="H971" s="4">
        <v>44606</v>
      </c>
      <c r="I971" s="10">
        <v>0</v>
      </c>
      <c r="J971" s="32" t="str">
        <f>IF(Data[[#This Row],[Chênh lệch ngày]]&lt;-2,"ADVANCE", IF(Data[[#This Row],[Chênh lệch ngày]]&lt;4, "ON TIME", IF(Data[[#This Row],[REASON OF LATE]]="SUPPLIER","LATE BY SUPPLIER", "LATE")))</f>
        <v>ON TIME</v>
      </c>
      <c r="K971" s="12"/>
      <c r="L971" s="16"/>
      <c r="M971" s="32" t="str">
        <f>TEXT(Data[[#This Row],[Ngày giao]],"yyyy")</f>
        <v>2022</v>
      </c>
      <c r="N971" s="32" t="str">
        <f>IF(MONTH(Data[[#This Row],[Ngày giao]])&lt;4,"Qtr1", IF(MONTH(Data[[#This Row],[Ngày giao]])&lt;7,"Qtr2",IF(MONTH(Data[[#This Row],[Ngày giao]])&lt;10,"Qtr3","Qtr4")))</f>
        <v>Qtr1</v>
      </c>
      <c r="O971" s="32" t="str">
        <f>TEXT(Data[[#This Row],[Ngày giao]],"MMM")</f>
        <v>Feb</v>
      </c>
    </row>
    <row r="972" spans="1:15" ht="14.5" x14ac:dyDescent="0.35">
      <c r="A972" s="7">
        <v>4516644565</v>
      </c>
      <c r="B972" s="7">
        <v>4455299</v>
      </c>
      <c r="C972" s="37" t="s">
        <v>51</v>
      </c>
      <c r="D972" s="9">
        <v>345</v>
      </c>
      <c r="E972" s="3">
        <v>773</v>
      </c>
      <c r="F972" s="3">
        <f>Data[[#This Row],[Unit Price]]*Data[[#This Row],[Ordered Qty]]</f>
        <v>266685</v>
      </c>
      <c r="G972" s="5">
        <v>44606</v>
      </c>
      <c r="H972" s="4">
        <v>44606</v>
      </c>
      <c r="I972" s="10">
        <v>0</v>
      </c>
      <c r="J972" s="32" t="str">
        <f>IF(Data[[#This Row],[Chênh lệch ngày]]&lt;-2,"ADVANCE", IF(Data[[#This Row],[Chênh lệch ngày]]&lt;4, "ON TIME", IF(Data[[#This Row],[REASON OF LATE]]="SUPPLIER","LATE BY SUPPLIER", "LATE")))</f>
        <v>ON TIME</v>
      </c>
      <c r="K972" s="12"/>
      <c r="L972" s="16"/>
      <c r="M972" s="32" t="str">
        <f>TEXT(Data[[#This Row],[Ngày giao]],"yyyy")</f>
        <v>2022</v>
      </c>
      <c r="N972" s="32" t="str">
        <f>IF(MONTH(Data[[#This Row],[Ngày giao]])&lt;4,"Qtr1", IF(MONTH(Data[[#This Row],[Ngày giao]])&lt;7,"Qtr2",IF(MONTH(Data[[#This Row],[Ngày giao]])&lt;10,"Qtr3","Qtr4")))</f>
        <v>Qtr1</v>
      </c>
      <c r="O972" s="32" t="str">
        <f>TEXT(Data[[#This Row],[Ngày giao]],"MMM")</f>
        <v>Feb</v>
      </c>
    </row>
    <row r="973" spans="1:15" ht="14.5" x14ac:dyDescent="0.35">
      <c r="A973" s="7">
        <v>4517039141</v>
      </c>
      <c r="B973" s="7">
        <v>4287388</v>
      </c>
      <c r="C973" s="37" t="s">
        <v>51</v>
      </c>
      <c r="D973" s="9">
        <v>96</v>
      </c>
      <c r="E973" s="3">
        <v>1067</v>
      </c>
      <c r="F973" s="3">
        <f>Data[[#This Row],[Unit Price]]*Data[[#This Row],[Ordered Qty]]</f>
        <v>102432</v>
      </c>
      <c r="G973" s="5">
        <v>44606</v>
      </c>
      <c r="H973" s="4">
        <v>44606</v>
      </c>
      <c r="I973" s="10">
        <v>0</v>
      </c>
      <c r="J973" s="32" t="str">
        <f>IF(Data[[#This Row],[Chênh lệch ngày]]&lt;-2,"ADVANCE", IF(Data[[#This Row],[Chênh lệch ngày]]&lt;4, "ON TIME", IF(Data[[#This Row],[REASON OF LATE]]="SUPPLIER","LATE BY SUPPLIER", "LATE")))</f>
        <v>ON TIME</v>
      </c>
      <c r="K973" s="12"/>
      <c r="L973" s="16"/>
      <c r="M973" s="32" t="str">
        <f>TEXT(Data[[#This Row],[Ngày giao]],"yyyy")</f>
        <v>2022</v>
      </c>
      <c r="N973" s="32" t="str">
        <f>IF(MONTH(Data[[#This Row],[Ngày giao]])&lt;4,"Qtr1", IF(MONTH(Data[[#This Row],[Ngày giao]])&lt;7,"Qtr2",IF(MONTH(Data[[#This Row],[Ngày giao]])&lt;10,"Qtr3","Qtr4")))</f>
        <v>Qtr1</v>
      </c>
      <c r="O973" s="32" t="str">
        <f>TEXT(Data[[#This Row],[Ngày giao]],"MMM")</f>
        <v>Feb</v>
      </c>
    </row>
    <row r="974" spans="1:15" ht="14.5" x14ac:dyDescent="0.35">
      <c r="A974" s="7">
        <v>4516876161</v>
      </c>
      <c r="B974" s="7">
        <v>4455906</v>
      </c>
      <c r="C974" s="37" t="s">
        <v>51</v>
      </c>
      <c r="D974" s="9">
        <v>96</v>
      </c>
      <c r="E974" s="3">
        <v>706</v>
      </c>
      <c r="F974" s="3">
        <f>Data[[#This Row],[Unit Price]]*Data[[#This Row],[Ordered Qty]]</f>
        <v>67776</v>
      </c>
      <c r="G974" s="5">
        <v>44606</v>
      </c>
      <c r="H974" s="4">
        <v>44606</v>
      </c>
      <c r="I974" s="10">
        <v>0</v>
      </c>
      <c r="J974" s="32" t="str">
        <f>IF(Data[[#This Row],[Chênh lệch ngày]]&lt;-2,"ADVANCE", IF(Data[[#This Row],[Chênh lệch ngày]]&lt;4, "ON TIME", IF(Data[[#This Row],[REASON OF LATE]]="SUPPLIER","LATE BY SUPPLIER", "LATE")))</f>
        <v>ON TIME</v>
      </c>
      <c r="K974" s="12"/>
      <c r="L974" s="16"/>
      <c r="M974" s="32" t="str">
        <f>TEXT(Data[[#This Row],[Ngày giao]],"yyyy")</f>
        <v>2022</v>
      </c>
      <c r="N974" s="32" t="str">
        <f>IF(MONTH(Data[[#This Row],[Ngày giao]])&lt;4,"Qtr1", IF(MONTH(Data[[#This Row],[Ngày giao]])&lt;7,"Qtr2",IF(MONTH(Data[[#This Row],[Ngày giao]])&lt;10,"Qtr3","Qtr4")))</f>
        <v>Qtr1</v>
      </c>
      <c r="O974" s="32" t="str">
        <f>TEXT(Data[[#This Row],[Ngày giao]],"MMM")</f>
        <v>Feb</v>
      </c>
    </row>
    <row r="975" spans="1:15" ht="14.5" x14ac:dyDescent="0.35">
      <c r="A975" s="7">
        <v>4516876168</v>
      </c>
      <c r="B975" s="7">
        <v>2778106</v>
      </c>
      <c r="C975" s="37" t="s">
        <v>51</v>
      </c>
      <c r="D975" s="9">
        <v>120</v>
      </c>
      <c r="E975" s="3">
        <v>434</v>
      </c>
      <c r="F975" s="3">
        <f>Data[[#This Row],[Unit Price]]*Data[[#This Row],[Ordered Qty]]</f>
        <v>52080</v>
      </c>
      <c r="G975" s="5">
        <v>44606</v>
      </c>
      <c r="H975" s="4">
        <v>44606</v>
      </c>
      <c r="I975" s="10">
        <v>0</v>
      </c>
      <c r="J975" s="32" t="str">
        <f>IF(Data[[#This Row],[Chênh lệch ngày]]&lt;-2,"ADVANCE", IF(Data[[#This Row],[Chênh lệch ngày]]&lt;4, "ON TIME", IF(Data[[#This Row],[REASON OF LATE]]="SUPPLIER","LATE BY SUPPLIER", "LATE")))</f>
        <v>ON TIME</v>
      </c>
      <c r="K975" s="12"/>
      <c r="L975" s="16"/>
      <c r="M975" s="32" t="str">
        <f>TEXT(Data[[#This Row],[Ngày giao]],"yyyy")</f>
        <v>2022</v>
      </c>
      <c r="N975" s="32" t="str">
        <f>IF(MONTH(Data[[#This Row],[Ngày giao]])&lt;4,"Qtr1", IF(MONTH(Data[[#This Row],[Ngày giao]])&lt;7,"Qtr2",IF(MONTH(Data[[#This Row],[Ngày giao]])&lt;10,"Qtr3","Qtr4")))</f>
        <v>Qtr1</v>
      </c>
      <c r="O975" s="32" t="str">
        <f>TEXT(Data[[#This Row],[Ngày giao]],"MMM")</f>
        <v>Feb</v>
      </c>
    </row>
    <row r="976" spans="1:15" ht="14.5" x14ac:dyDescent="0.35">
      <c r="A976" s="7">
        <v>4516825622</v>
      </c>
      <c r="B976" s="7">
        <v>2162035</v>
      </c>
      <c r="C976" s="37" t="s">
        <v>51</v>
      </c>
      <c r="D976" s="9">
        <v>60</v>
      </c>
      <c r="E976" s="3">
        <v>989</v>
      </c>
      <c r="F976" s="3">
        <f>Data[[#This Row],[Unit Price]]*Data[[#This Row],[Ordered Qty]]</f>
        <v>59340</v>
      </c>
      <c r="G976" s="5">
        <v>44606</v>
      </c>
      <c r="H976" s="4">
        <v>44606</v>
      </c>
      <c r="I976" s="10">
        <v>0</v>
      </c>
      <c r="J976" s="32" t="str">
        <f>IF(Data[[#This Row],[Chênh lệch ngày]]&lt;-2,"ADVANCE", IF(Data[[#This Row],[Chênh lệch ngày]]&lt;4, "ON TIME", IF(Data[[#This Row],[REASON OF LATE]]="SUPPLIER","LATE BY SUPPLIER", "LATE")))</f>
        <v>ON TIME</v>
      </c>
      <c r="K976" s="12"/>
      <c r="L976" s="16"/>
      <c r="M976" s="32" t="str">
        <f>TEXT(Data[[#This Row],[Ngày giao]],"yyyy")</f>
        <v>2022</v>
      </c>
      <c r="N976" s="32" t="str">
        <f>IF(MONTH(Data[[#This Row],[Ngày giao]])&lt;4,"Qtr1", IF(MONTH(Data[[#This Row],[Ngày giao]])&lt;7,"Qtr2",IF(MONTH(Data[[#This Row],[Ngày giao]])&lt;10,"Qtr3","Qtr4")))</f>
        <v>Qtr1</v>
      </c>
      <c r="O976" s="32" t="str">
        <f>TEXT(Data[[#This Row],[Ngày giao]],"MMM")</f>
        <v>Feb</v>
      </c>
    </row>
    <row r="977" spans="1:15" ht="13" x14ac:dyDescent="0.3">
      <c r="A977" s="1">
        <v>4516448596</v>
      </c>
      <c r="B977" s="1">
        <v>2903184</v>
      </c>
      <c r="C977" s="37" t="s">
        <v>51</v>
      </c>
      <c r="D977" s="3">
        <v>300</v>
      </c>
      <c r="E977" s="3">
        <v>412</v>
      </c>
      <c r="F977" s="3">
        <f>Data[[#This Row],[Unit Price]]*Data[[#This Row],[Ordered Qty]]</f>
        <v>123600</v>
      </c>
      <c r="G977" s="5">
        <v>44586</v>
      </c>
      <c r="H977" s="4">
        <v>44607</v>
      </c>
      <c r="I977" s="6">
        <f t="shared" ref="I977:I1009" si="18">G977-H977</f>
        <v>-21</v>
      </c>
      <c r="J977" s="32" t="str">
        <f>IF(Data[[#This Row],[Chênh lệch ngày]]&lt;-2,"ADVANCE", IF(Data[[#This Row],[Chênh lệch ngày]]&lt;4, "ON TIME", IF(Data[[#This Row],[REASON OF LATE]]="SUPPLIER","LATE BY SUPPLIER", "LATE")))</f>
        <v>ADVANCE</v>
      </c>
      <c r="K977" s="2"/>
      <c r="L977" s="32"/>
      <c r="M977" s="32" t="str">
        <f>TEXT(Data[[#This Row],[Ngày giao]],"yyyy")</f>
        <v>2022</v>
      </c>
      <c r="N977" s="32" t="str">
        <f>IF(MONTH(Data[[#This Row],[Ngày giao]])&lt;4,"Qtr1", IF(MONTH(Data[[#This Row],[Ngày giao]])&lt;7,"Qtr2",IF(MONTH(Data[[#This Row],[Ngày giao]])&lt;10,"Qtr3","Qtr4")))</f>
        <v>Qtr1</v>
      </c>
      <c r="O977" s="32" t="str">
        <f>TEXT(Data[[#This Row],[Ngày giao]],"MMM")</f>
        <v>Jan</v>
      </c>
    </row>
    <row r="978" spans="1:15" ht="13" x14ac:dyDescent="0.3">
      <c r="A978" s="1">
        <v>4516464444</v>
      </c>
      <c r="B978" s="1">
        <v>2903183</v>
      </c>
      <c r="C978" s="37" t="s">
        <v>51</v>
      </c>
      <c r="D978" s="3">
        <v>860</v>
      </c>
      <c r="E978" s="3">
        <v>987</v>
      </c>
      <c r="F978" s="3">
        <f>Data[[#This Row],[Unit Price]]*Data[[#This Row],[Ordered Qty]]</f>
        <v>848820</v>
      </c>
      <c r="G978" s="5">
        <v>44586</v>
      </c>
      <c r="H978" s="4">
        <v>44607</v>
      </c>
      <c r="I978" s="6">
        <f t="shared" si="18"/>
        <v>-21</v>
      </c>
      <c r="J978" s="32" t="str">
        <f>IF(Data[[#This Row],[Chênh lệch ngày]]&lt;-2,"ADVANCE", IF(Data[[#This Row],[Chênh lệch ngày]]&lt;4, "ON TIME", IF(Data[[#This Row],[REASON OF LATE]]="SUPPLIER","LATE BY SUPPLIER", "LATE")))</f>
        <v>ADVANCE</v>
      </c>
      <c r="K978" s="2"/>
      <c r="L978" s="32"/>
      <c r="M978" s="32" t="str">
        <f>TEXT(Data[[#This Row],[Ngày giao]],"yyyy")</f>
        <v>2022</v>
      </c>
      <c r="N978" s="32" t="str">
        <f>IF(MONTH(Data[[#This Row],[Ngày giao]])&lt;4,"Qtr1", IF(MONTH(Data[[#This Row],[Ngày giao]])&lt;7,"Qtr2",IF(MONTH(Data[[#This Row],[Ngày giao]])&lt;10,"Qtr3","Qtr4")))</f>
        <v>Qtr1</v>
      </c>
      <c r="O978" s="32" t="str">
        <f>TEXT(Data[[#This Row],[Ngày giao]],"MMM")</f>
        <v>Jan</v>
      </c>
    </row>
    <row r="979" spans="1:15" ht="13" x14ac:dyDescent="0.3">
      <c r="A979" s="1">
        <v>4516656619</v>
      </c>
      <c r="B979" s="1">
        <v>2899944</v>
      </c>
      <c r="C979" s="2" t="s">
        <v>69</v>
      </c>
      <c r="D979" s="3">
        <v>48</v>
      </c>
      <c r="E979" s="3">
        <v>1300</v>
      </c>
      <c r="F979" s="3">
        <f>Data[[#This Row],[Unit Price]]*Data[[#This Row],[Ordered Qty]]</f>
        <v>62400</v>
      </c>
      <c r="G979" s="5">
        <v>44606</v>
      </c>
      <c r="H979" s="4">
        <v>44607</v>
      </c>
      <c r="I979" s="6">
        <f t="shared" si="18"/>
        <v>-1</v>
      </c>
      <c r="J979" s="32" t="str">
        <f>IF(Data[[#This Row],[Chênh lệch ngày]]&lt;-2,"ADVANCE", IF(Data[[#This Row],[Chênh lệch ngày]]&lt;4, "ON TIME", IF(Data[[#This Row],[REASON OF LATE]]="SUPPLIER","LATE BY SUPPLIER", "LATE")))</f>
        <v>ON TIME</v>
      </c>
      <c r="K979" s="2"/>
      <c r="L979" s="32"/>
      <c r="M979" s="32" t="str">
        <f>TEXT(Data[[#This Row],[Ngày giao]],"yyyy")</f>
        <v>2022</v>
      </c>
      <c r="N979" s="32" t="str">
        <f>IF(MONTH(Data[[#This Row],[Ngày giao]])&lt;4,"Qtr1", IF(MONTH(Data[[#This Row],[Ngày giao]])&lt;7,"Qtr2",IF(MONTH(Data[[#This Row],[Ngày giao]])&lt;10,"Qtr3","Qtr4")))</f>
        <v>Qtr1</v>
      </c>
      <c r="O979" s="32" t="str">
        <f>TEXT(Data[[#This Row],[Ngày giao]],"MMM")</f>
        <v>Feb</v>
      </c>
    </row>
    <row r="980" spans="1:15" ht="13" x14ac:dyDescent="0.3">
      <c r="A980" s="1">
        <v>4516622550</v>
      </c>
      <c r="B980" s="1">
        <v>4228041</v>
      </c>
      <c r="C980" s="2" t="s">
        <v>69</v>
      </c>
      <c r="D980" s="3">
        <v>30</v>
      </c>
      <c r="E980" s="3">
        <v>1120</v>
      </c>
      <c r="F980" s="3">
        <f>Data[[#This Row],[Unit Price]]*Data[[#This Row],[Ordered Qty]]</f>
        <v>33600</v>
      </c>
      <c r="G980" s="5">
        <v>44606</v>
      </c>
      <c r="H980" s="4">
        <v>44607</v>
      </c>
      <c r="I980" s="6">
        <f t="shared" si="18"/>
        <v>-1</v>
      </c>
      <c r="J980" s="32" t="str">
        <f>IF(Data[[#This Row],[Chênh lệch ngày]]&lt;-2,"ADVANCE", IF(Data[[#This Row],[Chênh lệch ngày]]&lt;4, "ON TIME", IF(Data[[#This Row],[REASON OF LATE]]="SUPPLIER","LATE BY SUPPLIER", "LATE")))</f>
        <v>ON TIME</v>
      </c>
      <c r="K980" s="2"/>
      <c r="L980" s="32"/>
      <c r="M980" s="32" t="str">
        <f>TEXT(Data[[#This Row],[Ngày giao]],"yyyy")</f>
        <v>2022</v>
      </c>
      <c r="N980" s="32" t="str">
        <f>IF(MONTH(Data[[#This Row],[Ngày giao]])&lt;4,"Qtr1", IF(MONTH(Data[[#This Row],[Ngày giao]])&lt;7,"Qtr2",IF(MONTH(Data[[#This Row],[Ngày giao]])&lt;10,"Qtr3","Qtr4")))</f>
        <v>Qtr1</v>
      </c>
      <c r="O980" s="32" t="str">
        <f>TEXT(Data[[#This Row],[Ngày giao]],"MMM")</f>
        <v>Feb</v>
      </c>
    </row>
    <row r="981" spans="1:15" ht="13" x14ac:dyDescent="0.3">
      <c r="A981" s="1">
        <v>4516625589</v>
      </c>
      <c r="B981" s="1">
        <v>4228041</v>
      </c>
      <c r="C981" s="2" t="s">
        <v>69</v>
      </c>
      <c r="D981" s="3">
        <v>60</v>
      </c>
      <c r="E981" s="3">
        <v>1392</v>
      </c>
      <c r="F981" s="3">
        <f>Data[[#This Row],[Unit Price]]*Data[[#This Row],[Ordered Qty]]</f>
        <v>83520</v>
      </c>
      <c r="G981" s="5">
        <v>44606</v>
      </c>
      <c r="H981" s="4">
        <v>44607</v>
      </c>
      <c r="I981" s="6">
        <f t="shared" si="18"/>
        <v>-1</v>
      </c>
      <c r="J981" s="32" t="str">
        <f>IF(Data[[#This Row],[Chênh lệch ngày]]&lt;-2,"ADVANCE", IF(Data[[#This Row],[Chênh lệch ngày]]&lt;4, "ON TIME", IF(Data[[#This Row],[REASON OF LATE]]="SUPPLIER","LATE BY SUPPLIER", "LATE")))</f>
        <v>ON TIME</v>
      </c>
      <c r="K981" s="2"/>
      <c r="L981" s="32"/>
      <c r="M981" s="32" t="str">
        <f>TEXT(Data[[#This Row],[Ngày giao]],"yyyy")</f>
        <v>2022</v>
      </c>
      <c r="N981" s="32" t="str">
        <f>IF(MONTH(Data[[#This Row],[Ngày giao]])&lt;4,"Qtr1", IF(MONTH(Data[[#This Row],[Ngày giao]])&lt;7,"Qtr2",IF(MONTH(Data[[#This Row],[Ngày giao]])&lt;10,"Qtr3","Qtr4")))</f>
        <v>Qtr1</v>
      </c>
      <c r="O981" s="32" t="str">
        <f>TEXT(Data[[#This Row],[Ngày giao]],"MMM")</f>
        <v>Feb</v>
      </c>
    </row>
    <row r="982" spans="1:15" ht="13" x14ac:dyDescent="0.3">
      <c r="A982" s="1">
        <v>4516630746</v>
      </c>
      <c r="B982" s="1">
        <v>4228041</v>
      </c>
      <c r="C982" s="2" t="s">
        <v>69</v>
      </c>
      <c r="D982" s="3">
        <v>30</v>
      </c>
      <c r="E982" s="3">
        <v>503</v>
      </c>
      <c r="F982" s="3">
        <f>Data[[#This Row],[Unit Price]]*Data[[#This Row],[Ordered Qty]]</f>
        <v>15090</v>
      </c>
      <c r="G982" s="5">
        <v>44606</v>
      </c>
      <c r="H982" s="4">
        <v>44607</v>
      </c>
      <c r="I982" s="6">
        <f t="shared" si="18"/>
        <v>-1</v>
      </c>
      <c r="J982" s="32" t="str">
        <f>IF(Data[[#This Row],[Chênh lệch ngày]]&lt;-2,"ADVANCE", IF(Data[[#This Row],[Chênh lệch ngày]]&lt;4, "ON TIME", IF(Data[[#This Row],[REASON OF LATE]]="SUPPLIER","LATE BY SUPPLIER", "LATE")))</f>
        <v>ON TIME</v>
      </c>
      <c r="K982" s="2"/>
      <c r="L982" s="32"/>
      <c r="M982" s="32" t="str">
        <f>TEXT(Data[[#This Row],[Ngày giao]],"yyyy")</f>
        <v>2022</v>
      </c>
      <c r="N982" s="32" t="str">
        <f>IF(MONTH(Data[[#This Row],[Ngày giao]])&lt;4,"Qtr1", IF(MONTH(Data[[#This Row],[Ngày giao]])&lt;7,"Qtr2",IF(MONTH(Data[[#This Row],[Ngày giao]])&lt;10,"Qtr3","Qtr4")))</f>
        <v>Qtr1</v>
      </c>
      <c r="O982" s="32" t="str">
        <f>TEXT(Data[[#This Row],[Ngày giao]],"MMM")</f>
        <v>Feb</v>
      </c>
    </row>
    <row r="983" spans="1:15" ht="13" x14ac:dyDescent="0.3">
      <c r="A983" s="1">
        <v>4516551460</v>
      </c>
      <c r="B983" s="1">
        <v>4451134</v>
      </c>
      <c r="C983" s="37" t="s">
        <v>51</v>
      </c>
      <c r="D983" s="3">
        <v>132</v>
      </c>
      <c r="E983" s="3">
        <v>519</v>
      </c>
      <c r="F983" s="3">
        <f>Data[[#This Row],[Unit Price]]*Data[[#This Row],[Ordered Qty]]</f>
        <v>68508</v>
      </c>
      <c r="G983" s="5">
        <v>44606</v>
      </c>
      <c r="H983" s="4">
        <v>44607</v>
      </c>
      <c r="I983" s="6">
        <f t="shared" si="18"/>
        <v>-1</v>
      </c>
      <c r="J983" s="32" t="str">
        <f>IF(Data[[#This Row],[Chênh lệch ngày]]&lt;-2,"ADVANCE", IF(Data[[#This Row],[Chênh lệch ngày]]&lt;4, "ON TIME", IF(Data[[#This Row],[REASON OF LATE]]="SUPPLIER","LATE BY SUPPLIER", "LATE")))</f>
        <v>ON TIME</v>
      </c>
      <c r="K983" s="2"/>
      <c r="L983" s="32"/>
      <c r="M983" s="32" t="str">
        <f>TEXT(Data[[#This Row],[Ngày giao]],"yyyy")</f>
        <v>2022</v>
      </c>
      <c r="N983" s="32" t="str">
        <f>IF(MONTH(Data[[#This Row],[Ngày giao]])&lt;4,"Qtr1", IF(MONTH(Data[[#This Row],[Ngày giao]])&lt;7,"Qtr2",IF(MONTH(Data[[#This Row],[Ngày giao]])&lt;10,"Qtr3","Qtr4")))</f>
        <v>Qtr1</v>
      </c>
      <c r="O983" s="32" t="str">
        <f>TEXT(Data[[#This Row],[Ngày giao]],"MMM")</f>
        <v>Feb</v>
      </c>
    </row>
    <row r="984" spans="1:15" ht="13" x14ac:dyDescent="0.3">
      <c r="A984" s="1">
        <v>4516552074</v>
      </c>
      <c r="B984" s="1">
        <v>2903189</v>
      </c>
      <c r="C984" s="37" t="s">
        <v>51</v>
      </c>
      <c r="D984" s="3">
        <v>1050</v>
      </c>
      <c r="E984" s="3">
        <v>1408</v>
      </c>
      <c r="F984" s="3">
        <f>Data[[#This Row],[Unit Price]]*Data[[#This Row],[Ordered Qty]]</f>
        <v>1478400</v>
      </c>
      <c r="G984" s="5">
        <v>44606</v>
      </c>
      <c r="H984" s="4">
        <v>44607</v>
      </c>
      <c r="I984" s="6">
        <f t="shared" si="18"/>
        <v>-1</v>
      </c>
      <c r="J984" s="32" t="str">
        <f>IF(Data[[#This Row],[Chênh lệch ngày]]&lt;-2,"ADVANCE", IF(Data[[#This Row],[Chênh lệch ngày]]&lt;4, "ON TIME", IF(Data[[#This Row],[REASON OF LATE]]="SUPPLIER","LATE BY SUPPLIER", "LATE")))</f>
        <v>ON TIME</v>
      </c>
      <c r="K984" s="2"/>
      <c r="L984" s="32"/>
      <c r="M984" s="32" t="str">
        <f>TEXT(Data[[#This Row],[Ngày giao]],"yyyy")</f>
        <v>2022</v>
      </c>
      <c r="N984" s="32" t="str">
        <f>IF(MONTH(Data[[#This Row],[Ngày giao]])&lt;4,"Qtr1", IF(MONTH(Data[[#This Row],[Ngày giao]])&lt;7,"Qtr2",IF(MONTH(Data[[#This Row],[Ngày giao]])&lt;10,"Qtr3","Qtr4")))</f>
        <v>Qtr1</v>
      </c>
      <c r="O984" s="32" t="str">
        <f>TEXT(Data[[#This Row],[Ngày giao]],"MMM")</f>
        <v>Feb</v>
      </c>
    </row>
    <row r="985" spans="1:15" ht="13" x14ac:dyDescent="0.3">
      <c r="A985" s="1">
        <v>4516568903</v>
      </c>
      <c r="B985" s="1">
        <v>4228041</v>
      </c>
      <c r="C985" s="37" t="s">
        <v>51</v>
      </c>
      <c r="D985" s="3">
        <v>420</v>
      </c>
      <c r="E985" s="3">
        <v>396</v>
      </c>
      <c r="F985" s="3">
        <f>Data[[#This Row],[Unit Price]]*Data[[#This Row],[Ordered Qty]]</f>
        <v>166320</v>
      </c>
      <c r="G985" s="5">
        <v>44606</v>
      </c>
      <c r="H985" s="4">
        <v>44607</v>
      </c>
      <c r="I985" s="6">
        <f t="shared" si="18"/>
        <v>-1</v>
      </c>
      <c r="J985" s="32" t="str">
        <f>IF(Data[[#This Row],[Chênh lệch ngày]]&lt;-2,"ADVANCE", IF(Data[[#This Row],[Chênh lệch ngày]]&lt;4, "ON TIME", IF(Data[[#This Row],[REASON OF LATE]]="SUPPLIER","LATE BY SUPPLIER", "LATE")))</f>
        <v>ON TIME</v>
      </c>
      <c r="K985" s="2"/>
      <c r="L985" s="32"/>
      <c r="M985" s="32" t="str">
        <f>TEXT(Data[[#This Row],[Ngày giao]],"yyyy")</f>
        <v>2022</v>
      </c>
      <c r="N985" s="32" t="str">
        <f>IF(MONTH(Data[[#This Row],[Ngày giao]])&lt;4,"Qtr1", IF(MONTH(Data[[#This Row],[Ngày giao]])&lt;7,"Qtr2",IF(MONTH(Data[[#This Row],[Ngày giao]])&lt;10,"Qtr3","Qtr4")))</f>
        <v>Qtr1</v>
      </c>
      <c r="O985" s="32" t="str">
        <f>TEXT(Data[[#This Row],[Ngày giao]],"MMM")</f>
        <v>Feb</v>
      </c>
    </row>
    <row r="986" spans="1:15" ht="13" x14ac:dyDescent="0.3">
      <c r="A986" s="1">
        <v>4516470986</v>
      </c>
      <c r="B986" s="1">
        <v>4451134</v>
      </c>
      <c r="C986" s="37" t="s">
        <v>51</v>
      </c>
      <c r="D986" s="3">
        <v>124</v>
      </c>
      <c r="E986" s="3">
        <v>534</v>
      </c>
      <c r="F986" s="3">
        <f>Data[[#This Row],[Unit Price]]*Data[[#This Row],[Ordered Qty]]</f>
        <v>66216</v>
      </c>
      <c r="G986" s="5">
        <v>44606</v>
      </c>
      <c r="H986" s="4">
        <v>44607</v>
      </c>
      <c r="I986" s="6">
        <f t="shared" si="18"/>
        <v>-1</v>
      </c>
      <c r="J986" s="32" t="str">
        <f>IF(Data[[#This Row],[Chênh lệch ngày]]&lt;-2,"ADVANCE", IF(Data[[#This Row],[Chênh lệch ngày]]&lt;4, "ON TIME", IF(Data[[#This Row],[REASON OF LATE]]="SUPPLIER","LATE BY SUPPLIER", "LATE")))</f>
        <v>ON TIME</v>
      </c>
      <c r="K986" s="2"/>
      <c r="L986" s="32"/>
      <c r="M986" s="32" t="str">
        <f>TEXT(Data[[#This Row],[Ngày giao]],"yyyy")</f>
        <v>2022</v>
      </c>
      <c r="N986" s="32" t="str">
        <f>IF(MONTH(Data[[#This Row],[Ngày giao]])&lt;4,"Qtr1", IF(MONTH(Data[[#This Row],[Ngày giao]])&lt;7,"Qtr2",IF(MONTH(Data[[#This Row],[Ngày giao]])&lt;10,"Qtr3","Qtr4")))</f>
        <v>Qtr1</v>
      </c>
      <c r="O986" s="32" t="str">
        <f>TEXT(Data[[#This Row],[Ngày giao]],"MMM")</f>
        <v>Feb</v>
      </c>
    </row>
    <row r="987" spans="1:15" ht="13" x14ac:dyDescent="0.3">
      <c r="A987" s="1">
        <v>4516737313</v>
      </c>
      <c r="B987" s="1">
        <v>4334436</v>
      </c>
      <c r="C987" s="37" t="s">
        <v>51</v>
      </c>
      <c r="D987" s="3">
        <v>48</v>
      </c>
      <c r="E987" s="3">
        <v>776</v>
      </c>
      <c r="F987" s="3">
        <f>Data[[#This Row],[Unit Price]]*Data[[#This Row],[Ordered Qty]]</f>
        <v>37248</v>
      </c>
      <c r="G987" s="5">
        <v>44606</v>
      </c>
      <c r="H987" s="4">
        <v>44607</v>
      </c>
      <c r="I987" s="6">
        <f t="shared" si="18"/>
        <v>-1</v>
      </c>
      <c r="J987" s="32" t="str">
        <f>IF(Data[[#This Row],[Chênh lệch ngày]]&lt;-2,"ADVANCE", IF(Data[[#This Row],[Chênh lệch ngày]]&lt;4, "ON TIME", IF(Data[[#This Row],[REASON OF LATE]]="SUPPLIER","LATE BY SUPPLIER", "LATE")))</f>
        <v>ON TIME</v>
      </c>
      <c r="K987" s="2"/>
      <c r="L987" s="32"/>
      <c r="M987" s="32" t="str">
        <f>TEXT(Data[[#This Row],[Ngày giao]],"yyyy")</f>
        <v>2022</v>
      </c>
      <c r="N987" s="32" t="str">
        <f>IF(MONTH(Data[[#This Row],[Ngày giao]])&lt;4,"Qtr1", IF(MONTH(Data[[#This Row],[Ngày giao]])&lt;7,"Qtr2",IF(MONTH(Data[[#This Row],[Ngày giao]])&lt;10,"Qtr3","Qtr4")))</f>
        <v>Qtr1</v>
      </c>
      <c r="O987" s="32" t="str">
        <f>TEXT(Data[[#This Row],[Ngày giao]],"MMM")</f>
        <v>Feb</v>
      </c>
    </row>
    <row r="988" spans="1:15" ht="13" x14ac:dyDescent="0.3">
      <c r="A988" s="1">
        <v>4516784336</v>
      </c>
      <c r="B988" s="1">
        <v>2903183</v>
      </c>
      <c r="C988" s="37" t="s">
        <v>51</v>
      </c>
      <c r="D988" s="3">
        <v>20</v>
      </c>
      <c r="E988" s="3">
        <v>564</v>
      </c>
      <c r="F988" s="3">
        <f>Data[[#This Row],[Unit Price]]*Data[[#This Row],[Ordered Qty]]</f>
        <v>11280</v>
      </c>
      <c r="G988" s="5">
        <v>44606</v>
      </c>
      <c r="H988" s="4">
        <v>44607</v>
      </c>
      <c r="I988" s="6">
        <f t="shared" si="18"/>
        <v>-1</v>
      </c>
      <c r="J988" s="32" t="str">
        <f>IF(Data[[#This Row],[Chênh lệch ngày]]&lt;-2,"ADVANCE", IF(Data[[#This Row],[Chênh lệch ngày]]&lt;4, "ON TIME", IF(Data[[#This Row],[REASON OF LATE]]="SUPPLIER","LATE BY SUPPLIER", "LATE")))</f>
        <v>ON TIME</v>
      </c>
      <c r="K988" s="2"/>
      <c r="L988" s="32"/>
      <c r="M988" s="32" t="str">
        <f>TEXT(Data[[#This Row],[Ngày giao]],"yyyy")</f>
        <v>2022</v>
      </c>
      <c r="N988" s="32" t="str">
        <f>IF(MONTH(Data[[#This Row],[Ngày giao]])&lt;4,"Qtr1", IF(MONTH(Data[[#This Row],[Ngày giao]])&lt;7,"Qtr2",IF(MONTH(Data[[#This Row],[Ngày giao]])&lt;10,"Qtr3","Qtr4")))</f>
        <v>Qtr1</v>
      </c>
      <c r="O988" s="32" t="str">
        <f>TEXT(Data[[#This Row],[Ngày giao]],"MMM")</f>
        <v>Feb</v>
      </c>
    </row>
    <row r="989" spans="1:15" ht="13" x14ac:dyDescent="0.3">
      <c r="A989" s="1">
        <v>4517001050</v>
      </c>
      <c r="B989" s="1">
        <v>4451121</v>
      </c>
      <c r="C989" s="37" t="s">
        <v>51</v>
      </c>
      <c r="D989" s="3">
        <v>180</v>
      </c>
      <c r="E989" s="3">
        <v>709</v>
      </c>
      <c r="F989" s="3">
        <f>Data[[#This Row],[Unit Price]]*Data[[#This Row],[Ordered Qty]]</f>
        <v>127620</v>
      </c>
      <c r="G989" s="5">
        <v>44606</v>
      </c>
      <c r="H989" s="4">
        <v>44607</v>
      </c>
      <c r="I989" s="6">
        <f t="shared" si="18"/>
        <v>-1</v>
      </c>
      <c r="J989" s="32" t="str">
        <f>IF(Data[[#This Row],[Chênh lệch ngày]]&lt;-2,"ADVANCE", IF(Data[[#This Row],[Chênh lệch ngày]]&lt;4, "ON TIME", IF(Data[[#This Row],[REASON OF LATE]]="SUPPLIER","LATE BY SUPPLIER", "LATE")))</f>
        <v>ON TIME</v>
      </c>
      <c r="K989" s="2"/>
      <c r="L989" s="32"/>
      <c r="M989" s="32" t="str">
        <f>TEXT(Data[[#This Row],[Ngày giao]],"yyyy")</f>
        <v>2022</v>
      </c>
      <c r="N989" s="32" t="str">
        <f>IF(MONTH(Data[[#This Row],[Ngày giao]])&lt;4,"Qtr1", IF(MONTH(Data[[#This Row],[Ngày giao]])&lt;7,"Qtr2",IF(MONTH(Data[[#This Row],[Ngày giao]])&lt;10,"Qtr3","Qtr4")))</f>
        <v>Qtr1</v>
      </c>
      <c r="O989" s="32" t="str">
        <f>TEXT(Data[[#This Row],[Ngày giao]],"MMM")</f>
        <v>Feb</v>
      </c>
    </row>
    <row r="990" spans="1:15" ht="13" x14ac:dyDescent="0.3">
      <c r="A990" s="1">
        <v>4516423536</v>
      </c>
      <c r="B990" s="1">
        <v>4451121</v>
      </c>
      <c r="C990" s="37" t="s">
        <v>51</v>
      </c>
      <c r="D990" s="3">
        <v>565</v>
      </c>
      <c r="E990" s="3">
        <v>704</v>
      </c>
      <c r="F990" s="3">
        <f>Data[[#This Row],[Unit Price]]*Data[[#This Row],[Ordered Qty]]</f>
        <v>397760</v>
      </c>
      <c r="G990" s="5">
        <v>44634</v>
      </c>
      <c r="H990" s="4">
        <v>44607</v>
      </c>
      <c r="I990" s="6">
        <f t="shared" si="18"/>
        <v>27</v>
      </c>
      <c r="J990" s="32" t="str">
        <f>IF(Data[[#This Row],[Chênh lệch ngày]]&lt;-2,"ADVANCE", IF(Data[[#This Row],[Chênh lệch ngày]]&lt;4, "ON TIME", IF(Data[[#This Row],[REASON OF LATE]]="SUPPLIER","LATE BY SUPPLIER", "LATE")))</f>
        <v>LATE</v>
      </c>
      <c r="K990" s="32" t="s">
        <v>6</v>
      </c>
      <c r="L990" s="32"/>
      <c r="M990" s="32" t="str">
        <f>TEXT(Data[[#This Row],[Ngày giao]],"yyyy")</f>
        <v>2022</v>
      </c>
      <c r="N990" s="32" t="str">
        <f>IF(MONTH(Data[[#This Row],[Ngày giao]])&lt;4,"Qtr1", IF(MONTH(Data[[#This Row],[Ngày giao]])&lt;7,"Qtr2",IF(MONTH(Data[[#This Row],[Ngày giao]])&lt;10,"Qtr3","Qtr4")))</f>
        <v>Qtr1</v>
      </c>
      <c r="O990" s="32" t="str">
        <f>TEXT(Data[[#This Row],[Ngày giao]],"MMM")</f>
        <v>Mar</v>
      </c>
    </row>
    <row r="991" spans="1:15" ht="13" x14ac:dyDescent="0.3">
      <c r="A991" s="1">
        <v>4517011789</v>
      </c>
      <c r="B991" s="1">
        <v>4451134</v>
      </c>
      <c r="C991" s="2" t="s">
        <v>69</v>
      </c>
      <c r="D991" s="3">
        <v>40</v>
      </c>
      <c r="E991" s="3">
        <v>1348</v>
      </c>
      <c r="F991" s="3">
        <f>Data[[#This Row],[Unit Price]]*Data[[#This Row],[Ordered Qty]]</f>
        <v>53920</v>
      </c>
      <c r="G991" s="5">
        <v>44648</v>
      </c>
      <c r="H991" s="4">
        <v>44607</v>
      </c>
      <c r="I991" s="6">
        <f t="shared" si="18"/>
        <v>41</v>
      </c>
      <c r="J991" s="32" t="str">
        <f>IF(Data[[#This Row],[Chênh lệch ngày]]&lt;-2,"ADVANCE", IF(Data[[#This Row],[Chênh lệch ngày]]&lt;4, "ON TIME", IF(Data[[#This Row],[REASON OF LATE]]="SUPPLIER","LATE BY SUPPLIER", "LATE")))</f>
        <v>LATE</v>
      </c>
      <c r="K991" s="32" t="s">
        <v>6</v>
      </c>
      <c r="L991" s="32"/>
      <c r="M991" s="32" t="str">
        <f>TEXT(Data[[#This Row],[Ngày giao]],"yyyy")</f>
        <v>2022</v>
      </c>
      <c r="N991" s="32" t="str">
        <f>IF(MONTH(Data[[#This Row],[Ngày giao]])&lt;4,"Qtr1", IF(MONTH(Data[[#This Row],[Ngày giao]])&lt;7,"Qtr2",IF(MONTH(Data[[#This Row],[Ngày giao]])&lt;10,"Qtr3","Qtr4")))</f>
        <v>Qtr1</v>
      </c>
      <c r="O991" s="32" t="str">
        <f>TEXT(Data[[#This Row],[Ngày giao]],"MMM")</f>
        <v>Mar</v>
      </c>
    </row>
    <row r="992" spans="1:15" ht="13" x14ac:dyDescent="0.3">
      <c r="A992" s="1">
        <v>4516775091</v>
      </c>
      <c r="B992" s="1">
        <v>4451121</v>
      </c>
      <c r="C992" s="37" t="s">
        <v>51</v>
      </c>
      <c r="D992" s="3">
        <v>30</v>
      </c>
      <c r="E992" s="3">
        <v>544</v>
      </c>
      <c r="F992" s="3">
        <f>Data[[#This Row],[Unit Price]]*Data[[#This Row],[Ordered Qty]]</f>
        <v>16320</v>
      </c>
      <c r="G992" s="5">
        <v>44648</v>
      </c>
      <c r="H992" s="4">
        <v>44607</v>
      </c>
      <c r="I992" s="6">
        <f t="shared" si="18"/>
        <v>41</v>
      </c>
      <c r="J992" s="32" t="str">
        <f>IF(Data[[#This Row],[Chênh lệch ngày]]&lt;-2,"ADVANCE", IF(Data[[#This Row],[Chênh lệch ngày]]&lt;4, "ON TIME", IF(Data[[#This Row],[REASON OF LATE]]="SUPPLIER","LATE BY SUPPLIER", "LATE")))</f>
        <v>LATE</v>
      </c>
      <c r="K992" s="32" t="s">
        <v>6</v>
      </c>
      <c r="L992" s="32"/>
      <c r="M992" s="32" t="str">
        <f>TEXT(Data[[#This Row],[Ngày giao]],"yyyy")</f>
        <v>2022</v>
      </c>
      <c r="N992" s="32" t="str">
        <f>IF(MONTH(Data[[#This Row],[Ngày giao]])&lt;4,"Qtr1", IF(MONTH(Data[[#This Row],[Ngày giao]])&lt;7,"Qtr2",IF(MONTH(Data[[#This Row],[Ngày giao]])&lt;10,"Qtr3","Qtr4")))</f>
        <v>Qtr1</v>
      </c>
      <c r="O992" s="32" t="str">
        <f>TEXT(Data[[#This Row],[Ngày giao]],"MMM")</f>
        <v>Mar</v>
      </c>
    </row>
    <row r="993" spans="1:15" ht="13" x14ac:dyDescent="0.3">
      <c r="A993" s="1">
        <v>4517448443</v>
      </c>
      <c r="B993" s="1">
        <v>4451121</v>
      </c>
      <c r="C993" s="37" t="s">
        <v>51</v>
      </c>
      <c r="D993" s="3">
        <v>5</v>
      </c>
      <c r="E993" s="3">
        <v>542</v>
      </c>
      <c r="F993" s="3">
        <f>Data[[#This Row],[Unit Price]]*Data[[#This Row],[Ordered Qty]]</f>
        <v>2710</v>
      </c>
      <c r="G993" s="5">
        <v>44648</v>
      </c>
      <c r="H993" s="4">
        <v>44607</v>
      </c>
      <c r="I993" s="6">
        <f t="shared" si="18"/>
        <v>41</v>
      </c>
      <c r="J993" s="32" t="str">
        <f>IF(Data[[#This Row],[Chênh lệch ngày]]&lt;-2,"ADVANCE", IF(Data[[#This Row],[Chênh lệch ngày]]&lt;4, "ON TIME", IF(Data[[#This Row],[REASON OF LATE]]="SUPPLIER","LATE BY SUPPLIER", "LATE")))</f>
        <v>LATE</v>
      </c>
      <c r="K993" s="32" t="s">
        <v>6</v>
      </c>
      <c r="L993" s="32"/>
      <c r="M993" s="32" t="str">
        <f>TEXT(Data[[#This Row],[Ngày giao]],"yyyy")</f>
        <v>2022</v>
      </c>
      <c r="N993" s="32" t="str">
        <f>IF(MONTH(Data[[#This Row],[Ngày giao]])&lt;4,"Qtr1", IF(MONTH(Data[[#This Row],[Ngày giao]])&lt;7,"Qtr2",IF(MONTH(Data[[#This Row],[Ngày giao]])&lt;10,"Qtr3","Qtr4")))</f>
        <v>Qtr1</v>
      </c>
      <c r="O993" s="32" t="str">
        <f>TEXT(Data[[#This Row],[Ngày giao]],"MMM")</f>
        <v>Mar</v>
      </c>
    </row>
    <row r="994" spans="1:15" ht="13" x14ac:dyDescent="0.3">
      <c r="A994" s="1">
        <v>4516645310</v>
      </c>
      <c r="B994" s="1">
        <v>4451134</v>
      </c>
      <c r="C994" s="2" t="s">
        <v>69</v>
      </c>
      <c r="D994" s="3">
        <v>48</v>
      </c>
      <c r="E994" s="3">
        <v>1085</v>
      </c>
      <c r="F994" s="3">
        <f>Data[[#This Row],[Unit Price]]*Data[[#This Row],[Ordered Qty]]</f>
        <v>52080</v>
      </c>
      <c r="G994" s="5">
        <v>44662</v>
      </c>
      <c r="H994" s="4">
        <v>44607</v>
      </c>
      <c r="I994" s="6">
        <f t="shared" si="18"/>
        <v>55</v>
      </c>
      <c r="J994" s="32" t="str">
        <f>IF(Data[[#This Row],[Chênh lệch ngày]]&lt;-2,"ADVANCE", IF(Data[[#This Row],[Chênh lệch ngày]]&lt;4, "ON TIME", IF(Data[[#This Row],[REASON OF LATE]]="SUPPLIER","LATE BY SUPPLIER", "LATE")))</f>
        <v>LATE</v>
      </c>
      <c r="K994" s="32" t="s">
        <v>6</v>
      </c>
      <c r="L994" s="32"/>
      <c r="M994" s="32" t="str">
        <f>TEXT(Data[[#This Row],[Ngày giao]],"yyyy")</f>
        <v>2022</v>
      </c>
      <c r="N994" s="32" t="str">
        <f>IF(MONTH(Data[[#This Row],[Ngày giao]])&lt;4,"Qtr1", IF(MONTH(Data[[#This Row],[Ngày giao]])&lt;7,"Qtr2",IF(MONTH(Data[[#This Row],[Ngày giao]])&lt;10,"Qtr3","Qtr4")))</f>
        <v>Qtr2</v>
      </c>
      <c r="O994" s="32" t="str">
        <f>TEXT(Data[[#This Row],[Ngày giao]],"MMM")</f>
        <v>Apr</v>
      </c>
    </row>
    <row r="995" spans="1:15" ht="13" x14ac:dyDescent="0.3">
      <c r="A995" s="1">
        <v>4516781031</v>
      </c>
      <c r="B995" s="1">
        <v>4451134</v>
      </c>
      <c r="C995" s="37" t="s">
        <v>51</v>
      </c>
      <c r="D995" s="3">
        <v>12</v>
      </c>
      <c r="E995" s="3">
        <v>429</v>
      </c>
      <c r="F995" s="3">
        <f>Data[[#This Row],[Unit Price]]*Data[[#This Row],[Ordered Qty]]</f>
        <v>5148</v>
      </c>
      <c r="G995" s="5">
        <v>44662</v>
      </c>
      <c r="H995" s="4">
        <v>44607</v>
      </c>
      <c r="I995" s="6">
        <f t="shared" si="18"/>
        <v>55</v>
      </c>
      <c r="J995" s="32" t="str">
        <f>IF(Data[[#This Row],[Chênh lệch ngày]]&lt;-2,"ADVANCE", IF(Data[[#This Row],[Chênh lệch ngày]]&lt;4, "ON TIME", IF(Data[[#This Row],[REASON OF LATE]]="SUPPLIER","LATE BY SUPPLIER", "LATE")))</f>
        <v>LATE</v>
      </c>
      <c r="K995" s="32" t="s">
        <v>6</v>
      </c>
      <c r="L995" s="32"/>
      <c r="M995" s="32" t="str">
        <f>TEXT(Data[[#This Row],[Ngày giao]],"yyyy")</f>
        <v>2022</v>
      </c>
      <c r="N995" s="32" t="str">
        <f>IF(MONTH(Data[[#This Row],[Ngày giao]])&lt;4,"Qtr1", IF(MONTH(Data[[#This Row],[Ngày giao]])&lt;7,"Qtr2",IF(MONTH(Data[[#This Row],[Ngày giao]])&lt;10,"Qtr3","Qtr4")))</f>
        <v>Qtr2</v>
      </c>
      <c r="O995" s="32" t="str">
        <f>TEXT(Data[[#This Row],[Ngày giao]],"MMM")</f>
        <v>Apr</v>
      </c>
    </row>
    <row r="996" spans="1:15" ht="13" x14ac:dyDescent="0.3">
      <c r="A996" s="1">
        <v>4516649294</v>
      </c>
      <c r="B996" s="1">
        <v>4451134</v>
      </c>
      <c r="C996" s="2" t="s">
        <v>69</v>
      </c>
      <c r="D996" s="3">
        <v>120</v>
      </c>
      <c r="E996" s="3">
        <v>669</v>
      </c>
      <c r="F996" s="3">
        <f>Data[[#This Row],[Unit Price]]*Data[[#This Row],[Ordered Qty]]</f>
        <v>80280</v>
      </c>
      <c r="G996" s="5">
        <v>44690</v>
      </c>
      <c r="H996" s="4">
        <v>44607</v>
      </c>
      <c r="I996" s="6">
        <f t="shared" si="18"/>
        <v>83</v>
      </c>
      <c r="J996" s="32" t="str">
        <f>IF(Data[[#This Row],[Chênh lệch ngày]]&lt;-2,"ADVANCE", IF(Data[[#This Row],[Chênh lệch ngày]]&lt;4, "ON TIME", IF(Data[[#This Row],[REASON OF LATE]]="SUPPLIER","LATE BY SUPPLIER", "LATE")))</f>
        <v>LATE</v>
      </c>
      <c r="K996" s="32" t="s">
        <v>6</v>
      </c>
      <c r="L996" s="32"/>
      <c r="M996" s="32" t="str">
        <f>TEXT(Data[[#This Row],[Ngày giao]],"yyyy")</f>
        <v>2022</v>
      </c>
      <c r="N996" s="32" t="str">
        <f>IF(MONTH(Data[[#This Row],[Ngày giao]])&lt;4,"Qtr1", IF(MONTH(Data[[#This Row],[Ngày giao]])&lt;7,"Qtr2",IF(MONTH(Data[[#This Row],[Ngày giao]])&lt;10,"Qtr3","Qtr4")))</f>
        <v>Qtr2</v>
      </c>
      <c r="O996" s="32" t="str">
        <f>TEXT(Data[[#This Row],[Ngày giao]],"MMM")</f>
        <v>May</v>
      </c>
    </row>
    <row r="997" spans="1:15" ht="13" x14ac:dyDescent="0.3">
      <c r="A997" s="1">
        <v>4516968425</v>
      </c>
      <c r="B997" s="1">
        <v>4451134</v>
      </c>
      <c r="C997" s="37" t="s">
        <v>51</v>
      </c>
      <c r="D997" s="3">
        <v>120</v>
      </c>
      <c r="E997" s="3">
        <v>754</v>
      </c>
      <c r="F997" s="3">
        <f>Data[[#This Row],[Unit Price]]*Data[[#This Row],[Ordered Qty]]</f>
        <v>90480</v>
      </c>
      <c r="G997" s="5">
        <v>44676</v>
      </c>
      <c r="H997" s="4">
        <v>44607</v>
      </c>
      <c r="I997" s="6">
        <f t="shared" si="18"/>
        <v>69</v>
      </c>
      <c r="J997" s="32" t="str">
        <f>IF(Data[[#This Row],[Chênh lệch ngày]]&lt;-2,"ADVANCE", IF(Data[[#This Row],[Chênh lệch ngày]]&lt;4, "ON TIME", IF(Data[[#This Row],[REASON OF LATE]]="SUPPLIER","LATE BY SUPPLIER", "LATE")))</f>
        <v>LATE</v>
      </c>
      <c r="K997" s="32" t="s">
        <v>6</v>
      </c>
      <c r="L997" s="32"/>
      <c r="M997" s="32" t="str">
        <f>TEXT(Data[[#This Row],[Ngày giao]],"yyyy")</f>
        <v>2022</v>
      </c>
      <c r="N997" s="32" t="str">
        <f>IF(MONTH(Data[[#This Row],[Ngày giao]])&lt;4,"Qtr1", IF(MONTH(Data[[#This Row],[Ngày giao]])&lt;7,"Qtr2",IF(MONTH(Data[[#This Row],[Ngày giao]])&lt;10,"Qtr3","Qtr4")))</f>
        <v>Qtr2</v>
      </c>
      <c r="O997" s="32" t="str">
        <f>TEXT(Data[[#This Row],[Ngày giao]],"MMM")</f>
        <v>Apr</v>
      </c>
    </row>
    <row r="998" spans="1:15" ht="13" x14ac:dyDescent="0.3">
      <c r="A998" s="1">
        <v>4516426383</v>
      </c>
      <c r="B998" s="1">
        <v>2899945</v>
      </c>
      <c r="C998" s="37" t="s">
        <v>51</v>
      </c>
      <c r="D998" s="3">
        <v>384</v>
      </c>
      <c r="E998" s="3">
        <v>858</v>
      </c>
      <c r="F998" s="3">
        <f>Data[[#This Row],[Unit Price]]*Data[[#This Row],[Ordered Qty]]</f>
        <v>329472</v>
      </c>
      <c r="G998" s="5">
        <v>44606</v>
      </c>
      <c r="H998" s="4">
        <v>44607</v>
      </c>
      <c r="I998" s="6">
        <f t="shared" si="18"/>
        <v>-1</v>
      </c>
      <c r="J998" s="32" t="str">
        <f>IF(Data[[#This Row],[Chênh lệch ngày]]&lt;-2,"ADVANCE", IF(Data[[#This Row],[Chênh lệch ngày]]&lt;4, "ON TIME", IF(Data[[#This Row],[REASON OF LATE]]="SUPPLIER","LATE BY SUPPLIER", "LATE")))</f>
        <v>ON TIME</v>
      </c>
      <c r="K998" s="2"/>
      <c r="L998" s="32"/>
      <c r="M998" s="32" t="str">
        <f>TEXT(Data[[#This Row],[Ngày giao]],"yyyy")</f>
        <v>2022</v>
      </c>
      <c r="N998" s="32" t="str">
        <f>IF(MONTH(Data[[#This Row],[Ngày giao]])&lt;4,"Qtr1", IF(MONTH(Data[[#This Row],[Ngày giao]])&lt;7,"Qtr2",IF(MONTH(Data[[#This Row],[Ngày giao]])&lt;10,"Qtr3","Qtr4")))</f>
        <v>Qtr1</v>
      </c>
      <c r="O998" s="32" t="str">
        <f>TEXT(Data[[#This Row],[Ngày giao]],"MMM")</f>
        <v>Feb</v>
      </c>
    </row>
    <row r="999" spans="1:15" ht="13" x14ac:dyDescent="0.3">
      <c r="A999" s="1">
        <v>4516453060</v>
      </c>
      <c r="B999" s="1">
        <v>2899944</v>
      </c>
      <c r="C999" s="37" t="s">
        <v>51</v>
      </c>
      <c r="D999" s="3">
        <v>1584</v>
      </c>
      <c r="E999" s="3">
        <v>982</v>
      </c>
      <c r="F999" s="3">
        <f>Data[[#This Row],[Unit Price]]*Data[[#This Row],[Ordered Qty]]</f>
        <v>1555488</v>
      </c>
      <c r="G999" s="5">
        <v>44606</v>
      </c>
      <c r="H999" s="4">
        <v>44607</v>
      </c>
      <c r="I999" s="6">
        <f t="shared" si="18"/>
        <v>-1</v>
      </c>
      <c r="J999" s="32" t="str">
        <f>IF(Data[[#This Row],[Chênh lệch ngày]]&lt;-2,"ADVANCE", IF(Data[[#This Row],[Chênh lệch ngày]]&lt;4, "ON TIME", IF(Data[[#This Row],[REASON OF LATE]]="SUPPLIER","LATE BY SUPPLIER", "LATE")))</f>
        <v>ON TIME</v>
      </c>
      <c r="K999" s="2"/>
      <c r="L999" s="32"/>
      <c r="M999" s="32" t="str">
        <f>TEXT(Data[[#This Row],[Ngày giao]],"yyyy")</f>
        <v>2022</v>
      </c>
      <c r="N999" s="32" t="str">
        <f>IF(MONTH(Data[[#This Row],[Ngày giao]])&lt;4,"Qtr1", IF(MONTH(Data[[#This Row],[Ngày giao]])&lt;7,"Qtr2",IF(MONTH(Data[[#This Row],[Ngày giao]])&lt;10,"Qtr3","Qtr4")))</f>
        <v>Qtr1</v>
      </c>
      <c r="O999" s="32" t="str">
        <f>TEXT(Data[[#This Row],[Ngày giao]],"MMM")</f>
        <v>Feb</v>
      </c>
    </row>
    <row r="1000" spans="1:15" ht="13" x14ac:dyDescent="0.3">
      <c r="A1000" s="1">
        <v>4516467465</v>
      </c>
      <c r="B1000" s="1">
        <v>4228041</v>
      </c>
      <c r="C1000" s="37" t="s">
        <v>51</v>
      </c>
      <c r="D1000" s="3">
        <v>1710</v>
      </c>
      <c r="E1000" s="3">
        <v>540</v>
      </c>
      <c r="F1000" s="3">
        <f>Data[[#This Row],[Unit Price]]*Data[[#This Row],[Ordered Qty]]</f>
        <v>923400</v>
      </c>
      <c r="G1000" s="5">
        <v>44606</v>
      </c>
      <c r="H1000" s="4">
        <v>44607</v>
      </c>
      <c r="I1000" s="6">
        <f t="shared" si="18"/>
        <v>-1</v>
      </c>
      <c r="J1000" s="32" t="str">
        <f>IF(Data[[#This Row],[Chênh lệch ngày]]&lt;-2,"ADVANCE", IF(Data[[#This Row],[Chênh lệch ngày]]&lt;4, "ON TIME", IF(Data[[#This Row],[REASON OF LATE]]="SUPPLIER","LATE BY SUPPLIER", "LATE")))</f>
        <v>ON TIME</v>
      </c>
      <c r="K1000" s="2"/>
      <c r="L1000" s="32"/>
      <c r="M1000" s="32" t="str">
        <f>TEXT(Data[[#This Row],[Ngày giao]],"yyyy")</f>
        <v>2022</v>
      </c>
      <c r="N1000" s="32" t="str">
        <f>IF(MONTH(Data[[#This Row],[Ngày giao]])&lt;4,"Qtr1", IF(MONTH(Data[[#This Row],[Ngày giao]])&lt;7,"Qtr2",IF(MONTH(Data[[#This Row],[Ngày giao]])&lt;10,"Qtr3","Qtr4")))</f>
        <v>Qtr1</v>
      </c>
      <c r="O1000" s="32" t="str">
        <f>TEXT(Data[[#This Row],[Ngày giao]],"MMM")</f>
        <v>Feb</v>
      </c>
    </row>
    <row r="1001" spans="1:15" ht="13" x14ac:dyDescent="0.3">
      <c r="A1001" s="1">
        <v>4516726915</v>
      </c>
      <c r="B1001" s="1">
        <v>4196590</v>
      </c>
      <c r="C1001" s="2" t="s">
        <v>69</v>
      </c>
      <c r="D1001" s="3">
        <v>200</v>
      </c>
      <c r="E1001" s="3">
        <v>620</v>
      </c>
      <c r="F1001" s="3">
        <f>Data[[#This Row],[Unit Price]]*Data[[#This Row],[Ordered Qty]]</f>
        <v>124000</v>
      </c>
      <c r="G1001" s="5">
        <v>44634</v>
      </c>
      <c r="H1001" s="4">
        <v>44607</v>
      </c>
      <c r="I1001" s="6">
        <f t="shared" si="18"/>
        <v>27</v>
      </c>
      <c r="J1001" s="32" t="str">
        <f>IF(Data[[#This Row],[Chênh lệch ngày]]&lt;-2,"ADVANCE", IF(Data[[#This Row],[Chênh lệch ngày]]&lt;4, "ON TIME", IF(Data[[#This Row],[REASON OF LATE]]="SUPPLIER","LATE BY SUPPLIER", "LATE")))</f>
        <v>LATE</v>
      </c>
      <c r="K1001" s="32" t="s">
        <v>6</v>
      </c>
      <c r="L1001" s="32"/>
      <c r="M1001" s="32" t="str">
        <f>TEXT(Data[[#This Row],[Ngày giao]],"yyyy")</f>
        <v>2022</v>
      </c>
      <c r="N1001" s="32" t="str">
        <f>IF(MONTH(Data[[#This Row],[Ngày giao]])&lt;4,"Qtr1", IF(MONTH(Data[[#This Row],[Ngày giao]])&lt;7,"Qtr2",IF(MONTH(Data[[#This Row],[Ngày giao]])&lt;10,"Qtr3","Qtr4")))</f>
        <v>Qtr1</v>
      </c>
      <c r="O1001" s="32" t="str">
        <f>TEXT(Data[[#This Row],[Ngày giao]],"MMM")</f>
        <v>Mar</v>
      </c>
    </row>
    <row r="1002" spans="1:15" ht="13" x14ac:dyDescent="0.3">
      <c r="A1002" s="1">
        <v>4516341113</v>
      </c>
      <c r="B1002" s="1">
        <v>2165271</v>
      </c>
      <c r="C1002" s="37" t="s">
        <v>51</v>
      </c>
      <c r="D1002" s="3">
        <v>456</v>
      </c>
      <c r="E1002" s="3">
        <v>853</v>
      </c>
      <c r="F1002" s="3">
        <f>Data[[#This Row],[Unit Price]]*Data[[#This Row],[Ordered Qty]]</f>
        <v>388968</v>
      </c>
      <c r="G1002" s="5">
        <v>44586</v>
      </c>
      <c r="H1002" s="4">
        <v>44607</v>
      </c>
      <c r="I1002" s="6">
        <f t="shared" si="18"/>
        <v>-21</v>
      </c>
      <c r="J1002" s="32" t="str">
        <f>IF(Data[[#This Row],[Chênh lệch ngày]]&lt;-2,"ADVANCE", IF(Data[[#This Row],[Chênh lệch ngày]]&lt;4, "ON TIME", IF(Data[[#This Row],[REASON OF LATE]]="SUPPLIER","LATE BY SUPPLIER", "LATE")))</f>
        <v>ADVANCE</v>
      </c>
      <c r="K1002" s="2"/>
      <c r="L1002" s="32"/>
      <c r="M1002" s="32" t="str">
        <f>TEXT(Data[[#This Row],[Ngày giao]],"yyyy")</f>
        <v>2022</v>
      </c>
      <c r="N1002" s="32" t="str">
        <f>IF(MONTH(Data[[#This Row],[Ngày giao]])&lt;4,"Qtr1", IF(MONTH(Data[[#This Row],[Ngày giao]])&lt;7,"Qtr2",IF(MONTH(Data[[#This Row],[Ngày giao]])&lt;10,"Qtr3","Qtr4")))</f>
        <v>Qtr1</v>
      </c>
      <c r="O1002" s="32" t="str">
        <f>TEXT(Data[[#This Row],[Ngày giao]],"MMM")</f>
        <v>Jan</v>
      </c>
    </row>
    <row r="1003" spans="1:15" ht="13" x14ac:dyDescent="0.3">
      <c r="A1003" s="1">
        <v>4516510587</v>
      </c>
      <c r="B1003" s="1">
        <v>2165271</v>
      </c>
      <c r="C1003" s="37" t="s">
        <v>51</v>
      </c>
      <c r="D1003" s="3">
        <v>84</v>
      </c>
      <c r="E1003" s="3">
        <v>1208</v>
      </c>
      <c r="F1003" s="3">
        <f>Data[[#This Row],[Unit Price]]*Data[[#This Row],[Ordered Qty]]</f>
        <v>101472</v>
      </c>
      <c r="G1003" s="5">
        <v>44588</v>
      </c>
      <c r="H1003" s="4">
        <v>44607</v>
      </c>
      <c r="I1003" s="6">
        <f t="shared" si="18"/>
        <v>-19</v>
      </c>
      <c r="J1003" s="32" t="str">
        <f>IF(Data[[#This Row],[Chênh lệch ngày]]&lt;-2,"ADVANCE", IF(Data[[#This Row],[Chênh lệch ngày]]&lt;4, "ON TIME", IF(Data[[#This Row],[REASON OF LATE]]="SUPPLIER","LATE BY SUPPLIER", "LATE")))</f>
        <v>ADVANCE</v>
      </c>
      <c r="K1003" s="2"/>
      <c r="L1003" s="32"/>
      <c r="M1003" s="32" t="str">
        <f>TEXT(Data[[#This Row],[Ngày giao]],"yyyy")</f>
        <v>2022</v>
      </c>
      <c r="N1003" s="32" t="str">
        <f>IF(MONTH(Data[[#This Row],[Ngày giao]])&lt;4,"Qtr1", IF(MONTH(Data[[#This Row],[Ngày giao]])&lt;7,"Qtr2",IF(MONTH(Data[[#This Row],[Ngày giao]])&lt;10,"Qtr3","Qtr4")))</f>
        <v>Qtr1</v>
      </c>
      <c r="O1003" s="32" t="str">
        <f>TEXT(Data[[#This Row],[Ngày giao]],"MMM")</f>
        <v>Jan</v>
      </c>
    </row>
    <row r="1004" spans="1:15" ht="13" x14ac:dyDescent="0.3">
      <c r="A1004" s="1">
        <v>4516326820</v>
      </c>
      <c r="B1004" s="1">
        <v>4327106</v>
      </c>
      <c r="C1004" s="37" t="s">
        <v>51</v>
      </c>
      <c r="D1004" s="3">
        <v>792</v>
      </c>
      <c r="E1004" s="3">
        <v>1450</v>
      </c>
      <c r="F1004" s="3">
        <f>Data[[#This Row],[Unit Price]]*Data[[#This Row],[Ordered Qty]]</f>
        <v>1148400</v>
      </c>
      <c r="G1004" s="5">
        <v>44606</v>
      </c>
      <c r="H1004" s="4">
        <v>44607</v>
      </c>
      <c r="I1004" s="6">
        <f t="shared" si="18"/>
        <v>-1</v>
      </c>
      <c r="J1004" s="32" t="str">
        <f>IF(Data[[#This Row],[Chênh lệch ngày]]&lt;-2,"ADVANCE", IF(Data[[#This Row],[Chênh lệch ngày]]&lt;4, "ON TIME", IF(Data[[#This Row],[REASON OF LATE]]="SUPPLIER","LATE BY SUPPLIER", "LATE")))</f>
        <v>ON TIME</v>
      </c>
      <c r="K1004" s="2"/>
      <c r="L1004" s="32"/>
      <c r="M1004" s="32" t="str">
        <f>TEXT(Data[[#This Row],[Ngày giao]],"yyyy")</f>
        <v>2022</v>
      </c>
      <c r="N1004" s="32" t="str">
        <f>IF(MONTH(Data[[#This Row],[Ngày giao]])&lt;4,"Qtr1", IF(MONTH(Data[[#This Row],[Ngày giao]])&lt;7,"Qtr2",IF(MONTH(Data[[#This Row],[Ngày giao]])&lt;10,"Qtr3","Qtr4")))</f>
        <v>Qtr1</v>
      </c>
      <c r="O1004" s="32" t="str">
        <f>TEXT(Data[[#This Row],[Ngày giao]],"MMM")</f>
        <v>Feb</v>
      </c>
    </row>
    <row r="1005" spans="1:15" ht="13" x14ac:dyDescent="0.3">
      <c r="A1005" s="1">
        <v>4516456907</v>
      </c>
      <c r="B1005" s="1">
        <v>4327058</v>
      </c>
      <c r="C1005" s="2" t="s">
        <v>69</v>
      </c>
      <c r="D1005" s="3">
        <v>28</v>
      </c>
      <c r="E1005" s="3">
        <v>939</v>
      </c>
      <c r="F1005" s="3">
        <f>Data[[#This Row],[Unit Price]]*Data[[#This Row],[Ordered Qty]]</f>
        <v>26292</v>
      </c>
      <c r="G1005" s="5">
        <v>44718</v>
      </c>
      <c r="H1005" s="4">
        <v>44607</v>
      </c>
      <c r="I1005" s="6">
        <f t="shared" si="18"/>
        <v>111</v>
      </c>
      <c r="J1005" s="32" t="str">
        <f>IF(Data[[#This Row],[Chênh lệch ngày]]&lt;-2,"ADVANCE", IF(Data[[#This Row],[Chênh lệch ngày]]&lt;4, "ON TIME", IF(Data[[#This Row],[REASON OF LATE]]="SUPPLIER","LATE BY SUPPLIER", "LATE")))</f>
        <v>LATE</v>
      </c>
      <c r="K1005" s="32" t="s">
        <v>6</v>
      </c>
      <c r="L1005" s="32"/>
      <c r="M1005" s="32" t="str">
        <f>TEXT(Data[[#This Row],[Ngày giao]],"yyyy")</f>
        <v>2022</v>
      </c>
      <c r="N1005" s="32" t="str">
        <f>IF(MONTH(Data[[#This Row],[Ngày giao]])&lt;4,"Qtr1", IF(MONTH(Data[[#This Row],[Ngày giao]])&lt;7,"Qtr2",IF(MONTH(Data[[#This Row],[Ngày giao]])&lt;10,"Qtr3","Qtr4")))</f>
        <v>Qtr2</v>
      </c>
      <c r="O1005" s="32" t="str">
        <f>TEXT(Data[[#This Row],[Ngày giao]],"MMM")</f>
        <v>Jun</v>
      </c>
    </row>
    <row r="1006" spans="1:15" ht="13" x14ac:dyDescent="0.3">
      <c r="A1006" s="1">
        <v>4516775543</v>
      </c>
      <c r="B1006" s="1">
        <v>4492204</v>
      </c>
      <c r="C1006" s="2" t="s">
        <v>69</v>
      </c>
      <c r="D1006" s="3">
        <v>120</v>
      </c>
      <c r="E1006" s="3">
        <v>762</v>
      </c>
      <c r="F1006" s="3">
        <f>Data[[#This Row],[Unit Price]]*Data[[#This Row],[Ordered Qty]]</f>
        <v>91440</v>
      </c>
      <c r="G1006" s="5">
        <v>44606</v>
      </c>
      <c r="H1006" s="4">
        <v>44607</v>
      </c>
      <c r="I1006" s="6">
        <f t="shared" si="18"/>
        <v>-1</v>
      </c>
      <c r="J1006" s="32" t="str">
        <f>IF(Data[[#This Row],[Chênh lệch ngày]]&lt;-2,"ADVANCE", IF(Data[[#This Row],[Chênh lệch ngày]]&lt;4, "ON TIME", IF(Data[[#This Row],[REASON OF LATE]]="SUPPLIER","LATE BY SUPPLIER", "LATE")))</f>
        <v>ON TIME</v>
      </c>
      <c r="K1006" s="2"/>
      <c r="L1006" s="32"/>
      <c r="M1006" s="32" t="str">
        <f>TEXT(Data[[#This Row],[Ngày giao]],"yyyy")</f>
        <v>2022</v>
      </c>
      <c r="N1006" s="32" t="str">
        <f>IF(MONTH(Data[[#This Row],[Ngày giao]])&lt;4,"Qtr1", IF(MONTH(Data[[#This Row],[Ngày giao]])&lt;7,"Qtr2",IF(MONTH(Data[[#This Row],[Ngày giao]])&lt;10,"Qtr3","Qtr4")))</f>
        <v>Qtr1</v>
      </c>
      <c r="O1006" s="32" t="str">
        <f>TEXT(Data[[#This Row],[Ngày giao]],"MMM")</f>
        <v>Feb</v>
      </c>
    </row>
    <row r="1007" spans="1:15" ht="13" x14ac:dyDescent="0.3">
      <c r="A1007" s="1">
        <v>4516497784</v>
      </c>
      <c r="B1007" s="1">
        <v>2965279</v>
      </c>
      <c r="C1007" s="37" t="s">
        <v>51</v>
      </c>
      <c r="D1007" s="3">
        <v>780</v>
      </c>
      <c r="E1007" s="3">
        <v>1171</v>
      </c>
      <c r="F1007" s="3">
        <f>Data[[#This Row],[Unit Price]]*Data[[#This Row],[Ordered Qty]]</f>
        <v>913380</v>
      </c>
      <c r="G1007" s="5">
        <v>44606</v>
      </c>
      <c r="H1007" s="4">
        <v>44607</v>
      </c>
      <c r="I1007" s="6">
        <f t="shared" si="18"/>
        <v>-1</v>
      </c>
      <c r="J1007" s="32" t="str">
        <f>IF(Data[[#This Row],[Chênh lệch ngày]]&lt;-2,"ADVANCE", IF(Data[[#This Row],[Chênh lệch ngày]]&lt;4, "ON TIME", IF(Data[[#This Row],[REASON OF LATE]]="SUPPLIER","LATE BY SUPPLIER", "LATE")))</f>
        <v>ON TIME</v>
      </c>
      <c r="K1007" s="2"/>
      <c r="L1007" s="32"/>
      <c r="M1007" s="32" t="str">
        <f>TEXT(Data[[#This Row],[Ngày giao]],"yyyy")</f>
        <v>2022</v>
      </c>
      <c r="N1007" s="32" t="str">
        <f>IF(MONTH(Data[[#This Row],[Ngày giao]])&lt;4,"Qtr1", IF(MONTH(Data[[#This Row],[Ngày giao]])&lt;7,"Qtr2",IF(MONTH(Data[[#This Row],[Ngày giao]])&lt;10,"Qtr3","Qtr4")))</f>
        <v>Qtr1</v>
      </c>
      <c r="O1007" s="32" t="str">
        <f>TEXT(Data[[#This Row],[Ngày giao]],"MMM")</f>
        <v>Feb</v>
      </c>
    </row>
    <row r="1008" spans="1:15" ht="13" x14ac:dyDescent="0.3">
      <c r="A1008" s="1">
        <v>4517195044</v>
      </c>
      <c r="B1008" s="1">
        <v>2752324</v>
      </c>
      <c r="C1008" s="37" t="s">
        <v>51</v>
      </c>
      <c r="D1008" s="3">
        <v>78</v>
      </c>
      <c r="E1008" s="3">
        <v>508</v>
      </c>
      <c r="F1008" s="3">
        <f>Data[[#This Row],[Unit Price]]*Data[[#This Row],[Ordered Qty]]</f>
        <v>39624</v>
      </c>
      <c r="G1008" s="5">
        <v>44606</v>
      </c>
      <c r="H1008" s="4">
        <v>44607</v>
      </c>
      <c r="I1008" s="6">
        <f t="shared" si="18"/>
        <v>-1</v>
      </c>
      <c r="J1008" s="32" t="str">
        <f>IF(Data[[#This Row],[Chênh lệch ngày]]&lt;-2,"ADVANCE", IF(Data[[#This Row],[Chênh lệch ngày]]&lt;4, "ON TIME", IF(Data[[#This Row],[REASON OF LATE]]="SUPPLIER","LATE BY SUPPLIER", "LATE")))</f>
        <v>ON TIME</v>
      </c>
      <c r="K1008" s="2"/>
      <c r="L1008" s="32"/>
      <c r="M1008" s="32" t="str">
        <f>TEXT(Data[[#This Row],[Ngày giao]],"yyyy")</f>
        <v>2022</v>
      </c>
      <c r="N1008" s="32" t="str">
        <f>IF(MONTH(Data[[#This Row],[Ngày giao]])&lt;4,"Qtr1", IF(MONTH(Data[[#This Row],[Ngày giao]])&lt;7,"Qtr2",IF(MONTH(Data[[#This Row],[Ngày giao]])&lt;10,"Qtr3","Qtr4")))</f>
        <v>Qtr1</v>
      </c>
      <c r="O1008" s="32" t="str">
        <f>TEXT(Data[[#This Row],[Ngày giao]],"MMM")</f>
        <v>Feb</v>
      </c>
    </row>
    <row r="1009" spans="1:15" ht="13" x14ac:dyDescent="0.3">
      <c r="A1009" s="1">
        <v>4517538934</v>
      </c>
      <c r="B1009" s="1">
        <v>2752324</v>
      </c>
      <c r="C1009" s="37" t="s">
        <v>51</v>
      </c>
      <c r="D1009" s="3">
        <v>348</v>
      </c>
      <c r="E1009" s="3">
        <v>547</v>
      </c>
      <c r="F1009" s="3">
        <f>Data[[#This Row],[Unit Price]]*Data[[#This Row],[Ordered Qty]]</f>
        <v>190356</v>
      </c>
      <c r="G1009" s="5">
        <v>44606</v>
      </c>
      <c r="H1009" s="4">
        <v>44607</v>
      </c>
      <c r="I1009" s="6">
        <f t="shared" si="18"/>
        <v>-1</v>
      </c>
      <c r="J1009" s="32" t="str">
        <f>IF(Data[[#This Row],[Chênh lệch ngày]]&lt;-2,"ADVANCE", IF(Data[[#This Row],[Chênh lệch ngày]]&lt;4, "ON TIME", IF(Data[[#This Row],[REASON OF LATE]]="SUPPLIER","LATE BY SUPPLIER", "LATE")))</f>
        <v>ON TIME</v>
      </c>
      <c r="K1009" s="2"/>
      <c r="L1009" s="32"/>
      <c r="M1009" s="32" t="str">
        <f>TEXT(Data[[#This Row],[Ngày giao]],"yyyy")</f>
        <v>2022</v>
      </c>
      <c r="N1009" s="32" t="str">
        <f>IF(MONTH(Data[[#This Row],[Ngày giao]])&lt;4,"Qtr1", IF(MONTH(Data[[#This Row],[Ngày giao]])&lt;7,"Qtr2",IF(MONTH(Data[[#This Row],[Ngày giao]])&lt;10,"Qtr3","Qtr4")))</f>
        <v>Qtr1</v>
      </c>
      <c r="O1009" s="32" t="str">
        <f>TEXT(Data[[#This Row],[Ngày giao]],"MMM")</f>
        <v>Feb</v>
      </c>
    </row>
    <row r="1010" spans="1:15" ht="14.5" x14ac:dyDescent="0.35">
      <c r="A1010" s="7">
        <v>4517398177</v>
      </c>
      <c r="B1010" s="7">
        <v>4013297</v>
      </c>
      <c r="C1010" s="37" t="s">
        <v>51</v>
      </c>
      <c r="D1010" s="9">
        <v>90</v>
      </c>
      <c r="E1010" s="3">
        <v>1413</v>
      </c>
      <c r="F1010" s="3">
        <f>Data[[#This Row],[Unit Price]]*Data[[#This Row],[Ordered Qty]]</f>
        <v>127170</v>
      </c>
      <c r="G1010" s="5">
        <v>44634</v>
      </c>
      <c r="H1010" s="4">
        <v>44607</v>
      </c>
      <c r="I1010" s="10">
        <v>27</v>
      </c>
      <c r="J1010" s="32" t="str">
        <f>IF(Data[[#This Row],[Chênh lệch ngày]]&lt;-2,"ADVANCE", IF(Data[[#This Row],[Chênh lệch ngày]]&lt;4, "ON TIME", IF(Data[[#This Row],[REASON OF LATE]]="SUPPLIER","LATE BY SUPPLIER", "LATE")))</f>
        <v>LATE</v>
      </c>
      <c r="K1010" s="32" t="s">
        <v>6</v>
      </c>
      <c r="L1010" s="16"/>
      <c r="M1010" s="32" t="str">
        <f>TEXT(Data[[#This Row],[Ngày giao]],"yyyy")</f>
        <v>2022</v>
      </c>
      <c r="N1010" s="32" t="str">
        <f>IF(MONTH(Data[[#This Row],[Ngày giao]])&lt;4,"Qtr1", IF(MONTH(Data[[#This Row],[Ngày giao]])&lt;7,"Qtr2",IF(MONTH(Data[[#This Row],[Ngày giao]])&lt;10,"Qtr3","Qtr4")))</f>
        <v>Qtr1</v>
      </c>
      <c r="O1010" s="32" t="str">
        <f>TEXT(Data[[#This Row],[Ngày giao]],"MMM")</f>
        <v>Mar</v>
      </c>
    </row>
    <row r="1011" spans="1:15" ht="14.5" x14ac:dyDescent="0.35">
      <c r="A1011" s="7">
        <v>4516996662</v>
      </c>
      <c r="B1011" s="7">
        <v>4454507</v>
      </c>
      <c r="C1011" s="37" t="s">
        <v>51</v>
      </c>
      <c r="D1011" s="9">
        <v>3420</v>
      </c>
      <c r="E1011" s="3">
        <v>519</v>
      </c>
      <c r="F1011" s="3">
        <f>Data[[#This Row],[Unit Price]]*Data[[#This Row],[Ordered Qty]]</f>
        <v>1774980</v>
      </c>
      <c r="G1011" s="5">
        <v>44606</v>
      </c>
      <c r="H1011" s="4">
        <v>44607</v>
      </c>
      <c r="I1011" s="10">
        <v>-1</v>
      </c>
      <c r="J1011" s="32" t="str">
        <f>IF(Data[[#This Row],[Chênh lệch ngày]]&lt;-2,"ADVANCE", IF(Data[[#This Row],[Chênh lệch ngày]]&lt;4, "ON TIME", IF(Data[[#This Row],[REASON OF LATE]]="SUPPLIER","LATE BY SUPPLIER", "LATE")))</f>
        <v>ON TIME</v>
      </c>
      <c r="K1011" s="12"/>
      <c r="L1011" s="16"/>
      <c r="M1011" s="32" t="str">
        <f>TEXT(Data[[#This Row],[Ngày giao]],"yyyy")</f>
        <v>2022</v>
      </c>
      <c r="N1011" s="32" t="str">
        <f>IF(MONTH(Data[[#This Row],[Ngày giao]])&lt;4,"Qtr1", IF(MONTH(Data[[#This Row],[Ngày giao]])&lt;7,"Qtr2",IF(MONTH(Data[[#This Row],[Ngày giao]])&lt;10,"Qtr3","Qtr4")))</f>
        <v>Qtr1</v>
      </c>
      <c r="O1011" s="32" t="str">
        <f>TEXT(Data[[#This Row],[Ngày giao]],"MMM")</f>
        <v>Feb</v>
      </c>
    </row>
    <row r="1012" spans="1:15" ht="14.5" x14ac:dyDescent="0.35">
      <c r="A1012" s="7">
        <v>4516396642</v>
      </c>
      <c r="B1012" s="7">
        <v>4454507</v>
      </c>
      <c r="C1012" s="37" t="s">
        <v>51</v>
      </c>
      <c r="D1012" s="9">
        <v>1200</v>
      </c>
      <c r="E1012" s="3">
        <v>534</v>
      </c>
      <c r="F1012" s="3">
        <f>Data[[#This Row],[Unit Price]]*Data[[#This Row],[Ordered Qty]]</f>
        <v>640800</v>
      </c>
      <c r="G1012" s="5">
        <v>44606</v>
      </c>
      <c r="H1012" s="4">
        <v>44607</v>
      </c>
      <c r="I1012" s="10">
        <v>-1</v>
      </c>
      <c r="J1012" s="32" t="str">
        <f>IF(Data[[#This Row],[Chênh lệch ngày]]&lt;-2,"ADVANCE", IF(Data[[#This Row],[Chênh lệch ngày]]&lt;4, "ON TIME", IF(Data[[#This Row],[REASON OF LATE]]="SUPPLIER","LATE BY SUPPLIER", "LATE")))</f>
        <v>ON TIME</v>
      </c>
      <c r="K1012" s="12"/>
      <c r="L1012" s="16"/>
      <c r="M1012" s="32" t="str">
        <f>TEXT(Data[[#This Row],[Ngày giao]],"yyyy")</f>
        <v>2022</v>
      </c>
      <c r="N1012" s="32" t="str">
        <f>IF(MONTH(Data[[#This Row],[Ngày giao]])&lt;4,"Qtr1", IF(MONTH(Data[[#This Row],[Ngày giao]])&lt;7,"Qtr2",IF(MONTH(Data[[#This Row],[Ngày giao]])&lt;10,"Qtr3","Qtr4")))</f>
        <v>Qtr1</v>
      </c>
      <c r="O1012" s="32" t="str">
        <f>TEXT(Data[[#This Row],[Ngày giao]],"MMM")</f>
        <v>Feb</v>
      </c>
    </row>
    <row r="1013" spans="1:15" ht="14.5" x14ac:dyDescent="0.35">
      <c r="A1013" s="7">
        <v>4516754785</v>
      </c>
      <c r="B1013" s="7">
        <v>4455280</v>
      </c>
      <c r="C1013" s="37" t="s">
        <v>51</v>
      </c>
      <c r="D1013" s="9">
        <v>120</v>
      </c>
      <c r="E1013" s="3">
        <v>1219</v>
      </c>
      <c r="F1013" s="3">
        <f>Data[[#This Row],[Unit Price]]*Data[[#This Row],[Ordered Qty]]</f>
        <v>146280</v>
      </c>
      <c r="G1013" s="5">
        <v>44606</v>
      </c>
      <c r="H1013" s="4">
        <v>44607</v>
      </c>
      <c r="I1013" s="10">
        <v>-1</v>
      </c>
      <c r="J1013" s="32" t="str">
        <f>IF(Data[[#This Row],[Chênh lệch ngày]]&lt;-2,"ADVANCE", IF(Data[[#This Row],[Chênh lệch ngày]]&lt;4, "ON TIME", IF(Data[[#This Row],[REASON OF LATE]]="SUPPLIER","LATE BY SUPPLIER", "LATE")))</f>
        <v>ON TIME</v>
      </c>
      <c r="K1013" s="12"/>
      <c r="L1013" s="16"/>
      <c r="M1013" s="32" t="str">
        <f>TEXT(Data[[#This Row],[Ngày giao]],"yyyy")</f>
        <v>2022</v>
      </c>
      <c r="N1013" s="32" t="str">
        <f>IF(MONTH(Data[[#This Row],[Ngày giao]])&lt;4,"Qtr1", IF(MONTH(Data[[#This Row],[Ngày giao]])&lt;7,"Qtr2",IF(MONTH(Data[[#This Row],[Ngày giao]])&lt;10,"Qtr3","Qtr4")))</f>
        <v>Qtr1</v>
      </c>
      <c r="O1013" s="32" t="str">
        <f>TEXT(Data[[#This Row],[Ngày giao]],"MMM")</f>
        <v>Feb</v>
      </c>
    </row>
    <row r="1014" spans="1:15" ht="14.5" x14ac:dyDescent="0.35">
      <c r="A1014" s="7">
        <v>4516340049</v>
      </c>
      <c r="B1014" s="7">
        <v>4455299</v>
      </c>
      <c r="C1014" s="37" t="s">
        <v>51</v>
      </c>
      <c r="D1014" s="9">
        <v>720</v>
      </c>
      <c r="E1014" s="3">
        <v>590</v>
      </c>
      <c r="F1014" s="3">
        <f>Data[[#This Row],[Unit Price]]*Data[[#This Row],[Ordered Qty]]</f>
        <v>424800</v>
      </c>
      <c r="G1014" s="5">
        <v>44606</v>
      </c>
      <c r="H1014" s="4">
        <v>44607</v>
      </c>
      <c r="I1014" s="10">
        <v>-1</v>
      </c>
      <c r="J1014" s="32" t="str">
        <f>IF(Data[[#This Row],[Chênh lệch ngày]]&lt;-2,"ADVANCE", IF(Data[[#This Row],[Chênh lệch ngày]]&lt;4, "ON TIME", IF(Data[[#This Row],[REASON OF LATE]]="SUPPLIER","LATE BY SUPPLIER", "LATE")))</f>
        <v>ON TIME</v>
      </c>
      <c r="K1014" s="12"/>
      <c r="L1014" s="16"/>
      <c r="M1014" s="32" t="str">
        <f>TEXT(Data[[#This Row],[Ngày giao]],"yyyy")</f>
        <v>2022</v>
      </c>
      <c r="N1014" s="32" t="str">
        <f>IF(MONTH(Data[[#This Row],[Ngày giao]])&lt;4,"Qtr1", IF(MONTH(Data[[#This Row],[Ngày giao]])&lt;7,"Qtr2",IF(MONTH(Data[[#This Row],[Ngày giao]])&lt;10,"Qtr3","Qtr4")))</f>
        <v>Qtr1</v>
      </c>
      <c r="O1014" s="32" t="str">
        <f>TEXT(Data[[#This Row],[Ngày giao]],"MMM")</f>
        <v>Feb</v>
      </c>
    </row>
    <row r="1015" spans="1:15" ht="14.5" x14ac:dyDescent="0.35">
      <c r="A1015" s="7">
        <v>4517543207</v>
      </c>
      <c r="B1015" s="7">
        <v>4333116</v>
      </c>
      <c r="C1015" s="37" t="s">
        <v>51</v>
      </c>
      <c r="D1015" s="9">
        <v>2100</v>
      </c>
      <c r="E1015" s="3">
        <v>1376</v>
      </c>
      <c r="F1015" s="3">
        <f>Data[[#This Row],[Unit Price]]*Data[[#This Row],[Ordered Qty]]</f>
        <v>2889600</v>
      </c>
      <c r="G1015" s="5">
        <v>44662</v>
      </c>
      <c r="H1015" s="4">
        <v>44607</v>
      </c>
      <c r="I1015" s="10">
        <v>55</v>
      </c>
      <c r="J1015" s="32" t="str">
        <f>IF(Data[[#This Row],[Chênh lệch ngày]]&lt;-2,"ADVANCE", IF(Data[[#This Row],[Chênh lệch ngày]]&lt;4, "ON TIME", IF(Data[[#This Row],[REASON OF LATE]]="SUPPLIER","LATE BY SUPPLIER", "LATE")))</f>
        <v>LATE</v>
      </c>
      <c r="K1015" s="32" t="s">
        <v>6</v>
      </c>
      <c r="L1015" s="16"/>
      <c r="M1015" s="32" t="str">
        <f>TEXT(Data[[#This Row],[Ngày giao]],"yyyy")</f>
        <v>2022</v>
      </c>
      <c r="N1015" s="32" t="str">
        <f>IF(MONTH(Data[[#This Row],[Ngày giao]])&lt;4,"Qtr1", IF(MONTH(Data[[#This Row],[Ngày giao]])&lt;7,"Qtr2",IF(MONTH(Data[[#This Row],[Ngày giao]])&lt;10,"Qtr3","Qtr4")))</f>
        <v>Qtr2</v>
      </c>
      <c r="O1015" s="32" t="str">
        <f>TEXT(Data[[#This Row],[Ngày giao]],"MMM")</f>
        <v>Apr</v>
      </c>
    </row>
    <row r="1016" spans="1:15" ht="14.5" x14ac:dyDescent="0.35">
      <c r="A1016" s="7">
        <v>4516822158</v>
      </c>
      <c r="B1016" s="7">
        <v>4455281</v>
      </c>
      <c r="C1016" s="8" t="s">
        <v>69</v>
      </c>
      <c r="D1016" s="9">
        <v>720</v>
      </c>
      <c r="E1016" s="3">
        <v>410</v>
      </c>
      <c r="F1016" s="3">
        <f>Data[[#This Row],[Unit Price]]*Data[[#This Row],[Ordered Qty]]</f>
        <v>295200</v>
      </c>
      <c r="G1016" s="14">
        <v>44606</v>
      </c>
      <c r="H1016" s="15">
        <v>44607</v>
      </c>
      <c r="I1016" s="10">
        <v>-1</v>
      </c>
      <c r="J1016" s="32" t="str">
        <f>IF(Data[[#This Row],[Chênh lệch ngày]]&lt;-2,"ADVANCE", IF(Data[[#This Row],[Chênh lệch ngày]]&lt;4, "ON TIME", IF(Data[[#This Row],[REASON OF LATE]]="SUPPLIER","LATE BY SUPPLIER", "LATE")))</f>
        <v>ON TIME</v>
      </c>
      <c r="K1016" s="12"/>
      <c r="L1016" s="16"/>
      <c r="M1016" s="32" t="str">
        <f>TEXT(Data[[#This Row],[Ngày giao]],"yyyy")</f>
        <v>2022</v>
      </c>
      <c r="N1016" s="32" t="str">
        <f>IF(MONTH(Data[[#This Row],[Ngày giao]])&lt;4,"Qtr1", IF(MONTH(Data[[#This Row],[Ngày giao]])&lt;7,"Qtr2",IF(MONTH(Data[[#This Row],[Ngày giao]])&lt;10,"Qtr3","Qtr4")))</f>
        <v>Qtr1</v>
      </c>
      <c r="O1016" s="32" t="str">
        <f>TEXT(Data[[#This Row],[Ngày giao]],"MMM")</f>
        <v>Feb</v>
      </c>
    </row>
    <row r="1017" spans="1:15" ht="14.5" x14ac:dyDescent="0.35">
      <c r="A1017" s="7">
        <v>4516373284</v>
      </c>
      <c r="B1017" s="7">
        <v>4455281</v>
      </c>
      <c r="C1017" s="37" t="s">
        <v>51</v>
      </c>
      <c r="D1017" s="9">
        <v>2160</v>
      </c>
      <c r="E1017" s="3">
        <v>1106</v>
      </c>
      <c r="F1017" s="3">
        <f>Data[[#This Row],[Unit Price]]*Data[[#This Row],[Ordered Qty]]</f>
        <v>2388960</v>
      </c>
      <c r="G1017" s="14">
        <v>44606</v>
      </c>
      <c r="H1017" s="15">
        <v>44607</v>
      </c>
      <c r="I1017" s="10">
        <v>-1</v>
      </c>
      <c r="J1017" s="32" t="str">
        <f>IF(Data[[#This Row],[Chênh lệch ngày]]&lt;-2,"ADVANCE", IF(Data[[#This Row],[Chênh lệch ngày]]&lt;4, "ON TIME", IF(Data[[#This Row],[REASON OF LATE]]="SUPPLIER","LATE BY SUPPLIER", "LATE")))</f>
        <v>ON TIME</v>
      </c>
      <c r="K1017" s="12"/>
      <c r="L1017" s="16"/>
      <c r="M1017" s="32" t="str">
        <f>TEXT(Data[[#This Row],[Ngày giao]],"yyyy")</f>
        <v>2022</v>
      </c>
      <c r="N1017" s="32" t="str">
        <f>IF(MONTH(Data[[#This Row],[Ngày giao]])&lt;4,"Qtr1", IF(MONTH(Data[[#This Row],[Ngày giao]])&lt;7,"Qtr2",IF(MONTH(Data[[#This Row],[Ngày giao]])&lt;10,"Qtr3","Qtr4")))</f>
        <v>Qtr1</v>
      </c>
      <c r="O1017" s="32" t="str">
        <f>TEXT(Data[[#This Row],[Ngày giao]],"MMM")</f>
        <v>Feb</v>
      </c>
    </row>
    <row r="1018" spans="1:15" ht="14.5" x14ac:dyDescent="0.35">
      <c r="A1018" s="7">
        <v>4516370407</v>
      </c>
      <c r="B1018" s="7">
        <v>4455298</v>
      </c>
      <c r="C1018" s="37" t="s">
        <v>51</v>
      </c>
      <c r="D1018" s="9">
        <v>1575</v>
      </c>
      <c r="E1018" s="3">
        <v>381</v>
      </c>
      <c r="F1018" s="3">
        <f>Data[[#This Row],[Unit Price]]*Data[[#This Row],[Ordered Qty]]</f>
        <v>600075</v>
      </c>
      <c r="G1018" s="5">
        <v>44606</v>
      </c>
      <c r="H1018" s="4">
        <v>44607</v>
      </c>
      <c r="I1018" s="10">
        <v>-1</v>
      </c>
      <c r="J1018" s="32" t="str">
        <f>IF(Data[[#This Row],[Chênh lệch ngày]]&lt;-2,"ADVANCE", IF(Data[[#This Row],[Chênh lệch ngày]]&lt;4, "ON TIME", IF(Data[[#This Row],[REASON OF LATE]]="SUPPLIER","LATE BY SUPPLIER", "LATE")))</f>
        <v>ON TIME</v>
      </c>
      <c r="K1018" s="12"/>
      <c r="L1018" s="16"/>
      <c r="M1018" s="32" t="str">
        <f>TEXT(Data[[#This Row],[Ngày giao]],"yyyy")</f>
        <v>2022</v>
      </c>
      <c r="N1018" s="32" t="str">
        <f>IF(MONTH(Data[[#This Row],[Ngày giao]])&lt;4,"Qtr1", IF(MONTH(Data[[#This Row],[Ngày giao]])&lt;7,"Qtr2",IF(MONTH(Data[[#This Row],[Ngày giao]])&lt;10,"Qtr3","Qtr4")))</f>
        <v>Qtr1</v>
      </c>
      <c r="O1018" s="32" t="str">
        <f>TEXT(Data[[#This Row],[Ngày giao]],"MMM")</f>
        <v>Feb</v>
      </c>
    </row>
    <row r="1019" spans="1:15" ht="14.5" x14ac:dyDescent="0.35">
      <c r="A1019" s="7">
        <v>4516646318</v>
      </c>
      <c r="B1019" s="7">
        <v>4013305</v>
      </c>
      <c r="C1019" s="37" t="s">
        <v>51</v>
      </c>
      <c r="D1019" s="9">
        <v>156</v>
      </c>
      <c r="E1019" s="3">
        <v>867</v>
      </c>
      <c r="F1019" s="3">
        <f>Data[[#This Row],[Unit Price]]*Data[[#This Row],[Ordered Qty]]</f>
        <v>135252</v>
      </c>
      <c r="G1019" s="5">
        <v>44606</v>
      </c>
      <c r="H1019" s="4">
        <v>44607</v>
      </c>
      <c r="I1019" s="10">
        <v>-1</v>
      </c>
      <c r="J1019" s="32" t="str">
        <f>IF(Data[[#This Row],[Chênh lệch ngày]]&lt;-2,"ADVANCE", IF(Data[[#This Row],[Chênh lệch ngày]]&lt;4, "ON TIME", IF(Data[[#This Row],[REASON OF LATE]]="SUPPLIER","LATE BY SUPPLIER", "LATE")))</f>
        <v>ON TIME</v>
      </c>
      <c r="K1019" s="12"/>
      <c r="L1019" s="16"/>
      <c r="M1019" s="32" t="str">
        <f>TEXT(Data[[#This Row],[Ngày giao]],"yyyy")</f>
        <v>2022</v>
      </c>
      <c r="N1019" s="32" t="str">
        <f>IF(MONTH(Data[[#This Row],[Ngày giao]])&lt;4,"Qtr1", IF(MONTH(Data[[#This Row],[Ngày giao]])&lt;7,"Qtr2",IF(MONTH(Data[[#This Row],[Ngày giao]])&lt;10,"Qtr3","Qtr4")))</f>
        <v>Qtr1</v>
      </c>
      <c r="O1019" s="32" t="str">
        <f>TEXT(Data[[#This Row],[Ngày giao]],"MMM")</f>
        <v>Feb</v>
      </c>
    </row>
    <row r="1020" spans="1:15" ht="14.5" x14ac:dyDescent="0.35">
      <c r="A1020" s="7">
        <v>4516380260</v>
      </c>
      <c r="B1020" s="7">
        <v>4454506</v>
      </c>
      <c r="C1020" s="37" t="s">
        <v>51</v>
      </c>
      <c r="D1020" s="9">
        <v>600</v>
      </c>
      <c r="E1020" s="3">
        <v>1154</v>
      </c>
      <c r="F1020" s="3">
        <f>Data[[#This Row],[Unit Price]]*Data[[#This Row],[Ordered Qty]]</f>
        <v>692400</v>
      </c>
      <c r="G1020" s="5">
        <v>44613</v>
      </c>
      <c r="H1020" s="4">
        <v>44607</v>
      </c>
      <c r="I1020" s="10">
        <v>6</v>
      </c>
      <c r="J1020" s="32" t="str">
        <f>IF(Data[[#This Row],[Chênh lệch ngày]]&lt;-2,"ADVANCE", IF(Data[[#This Row],[Chênh lệch ngày]]&lt;4, "ON TIME", IF(Data[[#This Row],[REASON OF LATE]]="SUPPLIER","LATE BY SUPPLIER", "LATE")))</f>
        <v>LATE</v>
      </c>
      <c r="K1020" s="32" t="s">
        <v>6</v>
      </c>
      <c r="L1020" s="16"/>
      <c r="M1020" s="32" t="str">
        <f>TEXT(Data[[#This Row],[Ngày giao]],"yyyy")</f>
        <v>2022</v>
      </c>
      <c r="N1020" s="32" t="str">
        <f>IF(MONTH(Data[[#This Row],[Ngày giao]])&lt;4,"Qtr1", IF(MONTH(Data[[#This Row],[Ngày giao]])&lt;7,"Qtr2",IF(MONTH(Data[[#This Row],[Ngày giao]])&lt;10,"Qtr3","Qtr4")))</f>
        <v>Qtr1</v>
      </c>
      <c r="O1020" s="32" t="str">
        <f>TEXT(Data[[#This Row],[Ngày giao]],"MMM")</f>
        <v>Feb</v>
      </c>
    </row>
    <row r="1021" spans="1:15" ht="14.5" x14ac:dyDescent="0.35">
      <c r="A1021" s="7">
        <v>4516996499</v>
      </c>
      <c r="B1021" s="7">
        <v>4333116</v>
      </c>
      <c r="C1021" s="37" t="s">
        <v>51</v>
      </c>
      <c r="D1021" s="9">
        <v>1176</v>
      </c>
      <c r="E1021" s="3">
        <v>376</v>
      </c>
      <c r="F1021" s="3">
        <f>Data[[#This Row],[Unit Price]]*Data[[#This Row],[Ordered Qty]]</f>
        <v>442176</v>
      </c>
      <c r="G1021" s="5">
        <v>44606</v>
      </c>
      <c r="H1021" s="4">
        <v>44607</v>
      </c>
      <c r="I1021" s="10">
        <v>-1</v>
      </c>
      <c r="J1021" s="32" t="str">
        <f>IF(Data[[#This Row],[Chênh lệch ngày]]&lt;-2,"ADVANCE", IF(Data[[#This Row],[Chênh lệch ngày]]&lt;4, "ON TIME", IF(Data[[#This Row],[REASON OF LATE]]="SUPPLIER","LATE BY SUPPLIER", "LATE")))</f>
        <v>ON TIME</v>
      </c>
      <c r="K1021" s="12"/>
      <c r="L1021" s="16"/>
      <c r="M1021" s="32" t="str">
        <f>TEXT(Data[[#This Row],[Ngày giao]],"yyyy")</f>
        <v>2022</v>
      </c>
      <c r="N1021" s="32" t="str">
        <f>IF(MONTH(Data[[#This Row],[Ngày giao]])&lt;4,"Qtr1", IF(MONTH(Data[[#This Row],[Ngày giao]])&lt;7,"Qtr2",IF(MONTH(Data[[#This Row],[Ngày giao]])&lt;10,"Qtr3","Qtr4")))</f>
        <v>Qtr1</v>
      </c>
      <c r="O1021" s="32" t="str">
        <f>TEXT(Data[[#This Row],[Ngày giao]],"MMM")</f>
        <v>Feb</v>
      </c>
    </row>
    <row r="1022" spans="1:15" ht="14.5" x14ac:dyDescent="0.35">
      <c r="A1022" s="7">
        <v>4516815292</v>
      </c>
      <c r="B1022" s="7">
        <v>4333114</v>
      </c>
      <c r="C1022" s="8" t="s">
        <v>69</v>
      </c>
      <c r="D1022" s="9">
        <v>588</v>
      </c>
      <c r="E1022" s="3">
        <v>834</v>
      </c>
      <c r="F1022" s="3">
        <f>Data[[#This Row],[Unit Price]]*Data[[#This Row],[Ordered Qty]]</f>
        <v>490392</v>
      </c>
      <c r="G1022" s="5">
        <v>44620</v>
      </c>
      <c r="H1022" s="4">
        <v>44607</v>
      </c>
      <c r="I1022" s="10">
        <v>13</v>
      </c>
      <c r="J1022" s="32" t="str">
        <f>IF(Data[[#This Row],[Chênh lệch ngày]]&lt;-2,"ADVANCE", IF(Data[[#This Row],[Chênh lệch ngày]]&lt;4, "ON TIME", IF(Data[[#This Row],[REASON OF LATE]]="SUPPLIER","LATE BY SUPPLIER", "LATE")))</f>
        <v>LATE</v>
      </c>
      <c r="K1022" s="32" t="s">
        <v>6</v>
      </c>
      <c r="L1022" s="16"/>
      <c r="M1022" s="32" t="str">
        <f>TEXT(Data[[#This Row],[Ngày giao]],"yyyy")</f>
        <v>2022</v>
      </c>
      <c r="N1022" s="32" t="str">
        <f>IF(MONTH(Data[[#This Row],[Ngày giao]])&lt;4,"Qtr1", IF(MONTH(Data[[#This Row],[Ngày giao]])&lt;7,"Qtr2",IF(MONTH(Data[[#This Row],[Ngày giao]])&lt;10,"Qtr3","Qtr4")))</f>
        <v>Qtr1</v>
      </c>
      <c r="O1022" s="32" t="str">
        <f>TEXT(Data[[#This Row],[Ngày giao]],"MMM")</f>
        <v>Feb</v>
      </c>
    </row>
    <row r="1023" spans="1:15" ht="14.5" x14ac:dyDescent="0.35">
      <c r="A1023" s="7">
        <v>4517570980</v>
      </c>
      <c r="B1023" s="7">
        <v>4333116</v>
      </c>
      <c r="C1023" s="37" t="s">
        <v>51</v>
      </c>
      <c r="D1023" s="9">
        <v>2016</v>
      </c>
      <c r="E1023" s="3">
        <v>627</v>
      </c>
      <c r="F1023" s="3">
        <f>Data[[#This Row],[Unit Price]]*Data[[#This Row],[Ordered Qty]]</f>
        <v>1264032</v>
      </c>
      <c r="G1023" s="5">
        <v>44648</v>
      </c>
      <c r="H1023" s="4">
        <v>44607</v>
      </c>
      <c r="I1023" s="10">
        <v>41</v>
      </c>
      <c r="J1023" s="32" t="str">
        <f>IF(Data[[#This Row],[Chênh lệch ngày]]&lt;-2,"ADVANCE", IF(Data[[#This Row],[Chênh lệch ngày]]&lt;4, "ON TIME", IF(Data[[#This Row],[REASON OF LATE]]="SUPPLIER","LATE BY SUPPLIER", "LATE")))</f>
        <v>LATE</v>
      </c>
      <c r="K1023" s="32" t="s">
        <v>6</v>
      </c>
      <c r="L1023" s="16"/>
      <c r="M1023" s="32" t="str">
        <f>TEXT(Data[[#This Row],[Ngày giao]],"yyyy")</f>
        <v>2022</v>
      </c>
      <c r="N1023" s="32" t="str">
        <f>IF(MONTH(Data[[#This Row],[Ngày giao]])&lt;4,"Qtr1", IF(MONTH(Data[[#This Row],[Ngày giao]])&lt;7,"Qtr2",IF(MONTH(Data[[#This Row],[Ngày giao]])&lt;10,"Qtr3","Qtr4")))</f>
        <v>Qtr1</v>
      </c>
      <c r="O1023" s="32" t="str">
        <f>TEXT(Data[[#This Row],[Ngày giao]],"MMM")</f>
        <v>Mar</v>
      </c>
    </row>
    <row r="1024" spans="1:15" ht="14.5" x14ac:dyDescent="0.35">
      <c r="A1024" s="7">
        <v>4516376940</v>
      </c>
      <c r="B1024" s="7">
        <v>4335235</v>
      </c>
      <c r="C1024" s="37" t="s">
        <v>51</v>
      </c>
      <c r="D1024" s="9">
        <v>600</v>
      </c>
      <c r="E1024" s="3">
        <v>809</v>
      </c>
      <c r="F1024" s="3">
        <f>Data[[#This Row],[Unit Price]]*Data[[#This Row],[Ordered Qty]]</f>
        <v>485400</v>
      </c>
      <c r="G1024" s="5">
        <v>44606</v>
      </c>
      <c r="H1024" s="4">
        <v>44607</v>
      </c>
      <c r="I1024" s="10">
        <v>-1</v>
      </c>
      <c r="J1024" s="32" t="str">
        <f>IF(Data[[#This Row],[Chênh lệch ngày]]&lt;-2,"ADVANCE", IF(Data[[#This Row],[Chênh lệch ngày]]&lt;4, "ON TIME", IF(Data[[#This Row],[REASON OF LATE]]="SUPPLIER","LATE BY SUPPLIER", "LATE")))</f>
        <v>ON TIME</v>
      </c>
      <c r="K1024" s="12"/>
      <c r="L1024" s="16"/>
      <c r="M1024" s="32" t="str">
        <f>TEXT(Data[[#This Row],[Ngày giao]],"yyyy")</f>
        <v>2022</v>
      </c>
      <c r="N1024" s="32" t="str">
        <f>IF(MONTH(Data[[#This Row],[Ngày giao]])&lt;4,"Qtr1", IF(MONTH(Data[[#This Row],[Ngày giao]])&lt;7,"Qtr2",IF(MONTH(Data[[#This Row],[Ngày giao]])&lt;10,"Qtr3","Qtr4")))</f>
        <v>Qtr1</v>
      </c>
      <c r="O1024" s="32" t="str">
        <f>TEXT(Data[[#This Row],[Ngày giao]],"MMM")</f>
        <v>Feb</v>
      </c>
    </row>
    <row r="1025" spans="1:15" ht="14.5" x14ac:dyDescent="0.35">
      <c r="A1025" s="7">
        <v>4516380183</v>
      </c>
      <c r="B1025" s="7">
        <v>4335239</v>
      </c>
      <c r="C1025" s="37" t="s">
        <v>51</v>
      </c>
      <c r="D1025" s="9">
        <v>75</v>
      </c>
      <c r="E1025" s="3">
        <v>646</v>
      </c>
      <c r="F1025" s="3">
        <f>Data[[#This Row],[Unit Price]]*Data[[#This Row],[Ordered Qty]]</f>
        <v>48450</v>
      </c>
      <c r="G1025" s="5">
        <v>44606</v>
      </c>
      <c r="H1025" s="4">
        <v>44607</v>
      </c>
      <c r="I1025" s="10">
        <v>-1</v>
      </c>
      <c r="J1025" s="32" t="str">
        <f>IF(Data[[#This Row],[Chênh lệch ngày]]&lt;-2,"ADVANCE", IF(Data[[#This Row],[Chênh lệch ngày]]&lt;4, "ON TIME", IF(Data[[#This Row],[REASON OF LATE]]="SUPPLIER","LATE BY SUPPLIER", "LATE")))</f>
        <v>ON TIME</v>
      </c>
      <c r="K1025" s="12"/>
      <c r="L1025" s="16"/>
      <c r="M1025" s="32" t="str">
        <f>TEXT(Data[[#This Row],[Ngày giao]],"yyyy")</f>
        <v>2022</v>
      </c>
      <c r="N1025" s="32" t="str">
        <f>IF(MONTH(Data[[#This Row],[Ngày giao]])&lt;4,"Qtr1", IF(MONTH(Data[[#This Row],[Ngày giao]])&lt;7,"Qtr2",IF(MONTH(Data[[#This Row],[Ngày giao]])&lt;10,"Qtr3","Qtr4")))</f>
        <v>Qtr1</v>
      </c>
      <c r="O1025" s="32" t="str">
        <f>TEXT(Data[[#This Row],[Ngày giao]],"MMM")</f>
        <v>Feb</v>
      </c>
    </row>
    <row r="1026" spans="1:15" ht="14.5" x14ac:dyDescent="0.35">
      <c r="A1026" s="7">
        <v>4516669505</v>
      </c>
      <c r="B1026" s="7">
        <v>4335235</v>
      </c>
      <c r="C1026" s="37" t="s">
        <v>51</v>
      </c>
      <c r="D1026" s="9">
        <v>120</v>
      </c>
      <c r="E1026" s="3">
        <v>312</v>
      </c>
      <c r="F1026" s="3">
        <f>Data[[#This Row],[Unit Price]]*Data[[#This Row],[Ordered Qty]]</f>
        <v>37440</v>
      </c>
      <c r="G1026" s="5">
        <v>44606</v>
      </c>
      <c r="H1026" s="4">
        <v>44607</v>
      </c>
      <c r="I1026" s="10">
        <v>-1</v>
      </c>
      <c r="J1026" s="32" t="str">
        <f>IF(Data[[#This Row],[Chênh lệch ngày]]&lt;-2,"ADVANCE", IF(Data[[#This Row],[Chênh lệch ngày]]&lt;4, "ON TIME", IF(Data[[#This Row],[REASON OF LATE]]="SUPPLIER","LATE BY SUPPLIER", "LATE")))</f>
        <v>ON TIME</v>
      </c>
      <c r="K1026" s="12"/>
      <c r="L1026" s="16"/>
      <c r="M1026" s="32" t="str">
        <f>TEXT(Data[[#This Row],[Ngày giao]],"yyyy")</f>
        <v>2022</v>
      </c>
      <c r="N1026" s="32" t="str">
        <f>IF(MONTH(Data[[#This Row],[Ngày giao]])&lt;4,"Qtr1", IF(MONTH(Data[[#This Row],[Ngày giao]])&lt;7,"Qtr2",IF(MONTH(Data[[#This Row],[Ngày giao]])&lt;10,"Qtr3","Qtr4")))</f>
        <v>Qtr1</v>
      </c>
      <c r="O1026" s="32" t="str">
        <f>TEXT(Data[[#This Row],[Ngày giao]],"MMM")</f>
        <v>Feb</v>
      </c>
    </row>
    <row r="1027" spans="1:15" ht="14.5" x14ac:dyDescent="0.35">
      <c r="A1027" s="7">
        <v>4516822245</v>
      </c>
      <c r="B1027" s="7">
        <v>4333116</v>
      </c>
      <c r="C1027" s="8" t="s">
        <v>69</v>
      </c>
      <c r="D1027" s="9">
        <v>1512</v>
      </c>
      <c r="E1027" s="3">
        <v>1347</v>
      </c>
      <c r="F1027" s="3">
        <f>Data[[#This Row],[Unit Price]]*Data[[#This Row],[Ordered Qty]]</f>
        <v>2036664</v>
      </c>
      <c r="G1027" s="5">
        <v>44634</v>
      </c>
      <c r="H1027" s="4">
        <v>44607</v>
      </c>
      <c r="I1027" s="10">
        <v>27</v>
      </c>
      <c r="J1027" s="32" t="str">
        <f>IF(Data[[#This Row],[Chênh lệch ngày]]&lt;-2,"ADVANCE", IF(Data[[#This Row],[Chênh lệch ngày]]&lt;4, "ON TIME", IF(Data[[#This Row],[REASON OF LATE]]="SUPPLIER","LATE BY SUPPLIER", "LATE")))</f>
        <v>LATE</v>
      </c>
      <c r="K1027" s="32" t="s">
        <v>6</v>
      </c>
      <c r="L1027" s="16"/>
      <c r="M1027" s="32" t="str">
        <f>TEXT(Data[[#This Row],[Ngày giao]],"yyyy")</f>
        <v>2022</v>
      </c>
      <c r="N1027" s="32" t="str">
        <f>IF(MONTH(Data[[#This Row],[Ngày giao]])&lt;4,"Qtr1", IF(MONTH(Data[[#This Row],[Ngày giao]])&lt;7,"Qtr2",IF(MONTH(Data[[#This Row],[Ngày giao]])&lt;10,"Qtr3","Qtr4")))</f>
        <v>Qtr1</v>
      </c>
      <c r="O1027" s="32" t="str">
        <f>TEXT(Data[[#This Row],[Ngày giao]],"MMM")</f>
        <v>Mar</v>
      </c>
    </row>
    <row r="1028" spans="1:15" ht="14.5" x14ac:dyDescent="0.35">
      <c r="A1028" s="7">
        <v>4516384841</v>
      </c>
      <c r="B1028" s="7">
        <v>4455280</v>
      </c>
      <c r="C1028" s="37" t="s">
        <v>51</v>
      </c>
      <c r="D1028" s="9">
        <v>240</v>
      </c>
      <c r="E1028" s="3">
        <v>415</v>
      </c>
      <c r="F1028" s="3">
        <f>Data[[#This Row],[Unit Price]]*Data[[#This Row],[Ordered Qty]]</f>
        <v>99600</v>
      </c>
      <c r="G1028" s="5">
        <v>44606</v>
      </c>
      <c r="H1028" s="4">
        <v>44607</v>
      </c>
      <c r="I1028" s="10">
        <v>-1</v>
      </c>
      <c r="J1028" s="32" t="str">
        <f>IF(Data[[#This Row],[Chênh lệch ngày]]&lt;-2,"ADVANCE", IF(Data[[#This Row],[Chênh lệch ngày]]&lt;4, "ON TIME", IF(Data[[#This Row],[REASON OF LATE]]="SUPPLIER","LATE BY SUPPLIER", "LATE")))</f>
        <v>ON TIME</v>
      </c>
      <c r="K1028" s="12"/>
      <c r="L1028" s="16"/>
      <c r="M1028" s="32" t="str">
        <f>TEXT(Data[[#This Row],[Ngày giao]],"yyyy")</f>
        <v>2022</v>
      </c>
      <c r="N1028" s="32" t="str">
        <f>IF(MONTH(Data[[#This Row],[Ngày giao]])&lt;4,"Qtr1", IF(MONTH(Data[[#This Row],[Ngày giao]])&lt;7,"Qtr2",IF(MONTH(Data[[#This Row],[Ngày giao]])&lt;10,"Qtr3","Qtr4")))</f>
        <v>Qtr1</v>
      </c>
      <c r="O1028" s="32" t="str">
        <f>TEXT(Data[[#This Row],[Ngày giao]],"MMM")</f>
        <v>Feb</v>
      </c>
    </row>
    <row r="1029" spans="1:15" ht="14.5" x14ac:dyDescent="0.35">
      <c r="A1029" s="7">
        <v>4516819701</v>
      </c>
      <c r="B1029" s="7">
        <v>4455298</v>
      </c>
      <c r="C1029" s="8" t="s">
        <v>69</v>
      </c>
      <c r="D1029" s="9">
        <v>330</v>
      </c>
      <c r="E1029" s="3">
        <v>782</v>
      </c>
      <c r="F1029" s="3">
        <f>Data[[#This Row],[Unit Price]]*Data[[#This Row],[Ordered Qty]]</f>
        <v>258060</v>
      </c>
      <c r="G1029" s="5">
        <v>44662</v>
      </c>
      <c r="H1029" s="4">
        <v>44607</v>
      </c>
      <c r="I1029" s="10">
        <v>55</v>
      </c>
      <c r="J1029" s="32" t="str">
        <f>IF(Data[[#This Row],[Chênh lệch ngày]]&lt;-2,"ADVANCE", IF(Data[[#This Row],[Chênh lệch ngày]]&lt;4, "ON TIME", IF(Data[[#This Row],[REASON OF LATE]]="SUPPLIER","LATE BY SUPPLIER", "LATE")))</f>
        <v>LATE</v>
      </c>
      <c r="K1029" s="32" t="s">
        <v>6</v>
      </c>
      <c r="L1029" s="16"/>
      <c r="M1029" s="32" t="str">
        <f>TEXT(Data[[#This Row],[Ngày giao]],"yyyy")</f>
        <v>2022</v>
      </c>
      <c r="N1029" s="32" t="str">
        <f>IF(MONTH(Data[[#This Row],[Ngày giao]])&lt;4,"Qtr1", IF(MONTH(Data[[#This Row],[Ngày giao]])&lt;7,"Qtr2",IF(MONTH(Data[[#This Row],[Ngày giao]])&lt;10,"Qtr3","Qtr4")))</f>
        <v>Qtr2</v>
      </c>
      <c r="O1029" s="32" t="str">
        <f>TEXT(Data[[#This Row],[Ngày giao]],"MMM")</f>
        <v>Apr</v>
      </c>
    </row>
    <row r="1030" spans="1:15" ht="14.5" x14ac:dyDescent="0.35">
      <c r="A1030" s="7">
        <v>4517421425</v>
      </c>
      <c r="B1030" s="7">
        <v>4455281</v>
      </c>
      <c r="C1030" s="37" t="s">
        <v>51</v>
      </c>
      <c r="D1030" s="9">
        <v>270</v>
      </c>
      <c r="E1030" s="3">
        <v>414</v>
      </c>
      <c r="F1030" s="3">
        <f>Data[[#This Row],[Unit Price]]*Data[[#This Row],[Ordered Qty]]</f>
        <v>111780</v>
      </c>
      <c r="G1030" s="14">
        <v>44606</v>
      </c>
      <c r="H1030" s="15">
        <v>44607</v>
      </c>
      <c r="I1030" s="10">
        <v>-1</v>
      </c>
      <c r="J1030" s="32" t="str">
        <f>IF(Data[[#This Row],[Chênh lệch ngày]]&lt;-2,"ADVANCE", IF(Data[[#This Row],[Chênh lệch ngày]]&lt;4, "ON TIME", IF(Data[[#This Row],[REASON OF LATE]]="SUPPLIER","LATE BY SUPPLIER", "LATE")))</f>
        <v>ON TIME</v>
      </c>
      <c r="K1030" s="12"/>
      <c r="L1030" s="16"/>
      <c r="M1030" s="32" t="str">
        <f>TEXT(Data[[#This Row],[Ngày giao]],"yyyy")</f>
        <v>2022</v>
      </c>
      <c r="N1030" s="32" t="str">
        <f>IF(MONTH(Data[[#This Row],[Ngày giao]])&lt;4,"Qtr1", IF(MONTH(Data[[#This Row],[Ngày giao]])&lt;7,"Qtr2",IF(MONTH(Data[[#This Row],[Ngày giao]])&lt;10,"Qtr3","Qtr4")))</f>
        <v>Qtr1</v>
      </c>
      <c r="O1030" s="32" t="str">
        <f>TEXT(Data[[#This Row],[Ngày giao]],"MMM")</f>
        <v>Feb</v>
      </c>
    </row>
    <row r="1031" spans="1:15" ht="14.5" x14ac:dyDescent="0.35">
      <c r="A1031" s="7">
        <v>4516349391</v>
      </c>
      <c r="B1031" s="7">
        <v>2779823</v>
      </c>
      <c r="C1031" s="37" t="s">
        <v>51</v>
      </c>
      <c r="D1031" s="9">
        <v>5850</v>
      </c>
      <c r="E1031" s="3">
        <v>495</v>
      </c>
      <c r="F1031" s="3">
        <f>Data[[#This Row],[Unit Price]]*Data[[#This Row],[Ordered Qty]]</f>
        <v>2895750</v>
      </c>
      <c r="G1031" s="5">
        <v>44606</v>
      </c>
      <c r="H1031" s="4">
        <v>44607</v>
      </c>
      <c r="I1031" s="10">
        <v>-1</v>
      </c>
      <c r="J1031" s="32" t="str">
        <f>IF(Data[[#This Row],[Chênh lệch ngày]]&lt;-2,"ADVANCE", IF(Data[[#This Row],[Chênh lệch ngày]]&lt;4, "ON TIME", IF(Data[[#This Row],[REASON OF LATE]]="SUPPLIER","LATE BY SUPPLIER", "LATE")))</f>
        <v>ON TIME</v>
      </c>
      <c r="K1031" s="12"/>
      <c r="L1031" s="16"/>
      <c r="M1031" s="32" t="str">
        <f>TEXT(Data[[#This Row],[Ngày giao]],"yyyy")</f>
        <v>2022</v>
      </c>
      <c r="N1031" s="32" t="str">
        <f>IF(MONTH(Data[[#This Row],[Ngày giao]])&lt;4,"Qtr1", IF(MONTH(Data[[#This Row],[Ngày giao]])&lt;7,"Qtr2",IF(MONTH(Data[[#This Row],[Ngày giao]])&lt;10,"Qtr3","Qtr4")))</f>
        <v>Qtr1</v>
      </c>
      <c r="O1031" s="32" t="str">
        <f>TEXT(Data[[#This Row],[Ngày giao]],"MMM")</f>
        <v>Feb</v>
      </c>
    </row>
    <row r="1032" spans="1:15" ht="14.5" x14ac:dyDescent="0.35">
      <c r="A1032" s="7">
        <v>4516803805</v>
      </c>
      <c r="B1032" s="7">
        <v>4454507</v>
      </c>
      <c r="C1032" s="8" t="s">
        <v>69</v>
      </c>
      <c r="D1032" s="9">
        <v>1560</v>
      </c>
      <c r="E1032" s="3">
        <v>437</v>
      </c>
      <c r="F1032" s="3">
        <f>Data[[#This Row],[Unit Price]]*Data[[#This Row],[Ordered Qty]]</f>
        <v>681720</v>
      </c>
      <c r="G1032" s="5">
        <v>44606</v>
      </c>
      <c r="H1032" s="4">
        <v>44607</v>
      </c>
      <c r="I1032" s="10">
        <v>-1</v>
      </c>
      <c r="J1032" s="32" t="str">
        <f>IF(Data[[#This Row],[Chênh lệch ngày]]&lt;-2,"ADVANCE", IF(Data[[#This Row],[Chênh lệch ngày]]&lt;4, "ON TIME", IF(Data[[#This Row],[REASON OF LATE]]="SUPPLIER","LATE BY SUPPLIER", "LATE")))</f>
        <v>ON TIME</v>
      </c>
      <c r="K1032" s="12"/>
      <c r="L1032" s="16"/>
      <c r="M1032" s="32" t="str">
        <f>TEXT(Data[[#This Row],[Ngày giao]],"yyyy")</f>
        <v>2022</v>
      </c>
      <c r="N1032" s="32" t="str">
        <f>IF(MONTH(Data[[#This Row],[Ngày giao]])&lt;4,"Qtr1", IF(MONTH(Data[[#This Row],[Ngày giao]])&lt;7,"Qtr2",IF(MONTH(Data[[#This Row],[Ngày giao]])&lt;10,"Qtr3","Qtr4")))</f>
        <v>Qtr1</v>
      </c>
      <c r="O1032" s="32" t="str">
        <f>TEXT(Data[[#This Row],[Ngày giao]],"MMM")</f>
        <v>Feb</v>
      </c>
    </row>
    <row r="1033" spans="1:15" ht="14.5" x14ac:dyDescent="0.35">
      <c r="A1033" s="7">
        <v>4516635757</v>
      </c>
      <c r="B1033" s="7">
        <v>4333113</v>
      </c>
      <c r="C1033" s="37" t="s">
        <v>51</v>
      </c>
      <c r="D1033" s="9">
        <v>126</v>
      </c>
      <c r="E1033" s="3">
        <v>661</v>
      </c>
      <c r="F1033" s="3">
        <f>Data[[#This Row],[Unit Price]]*Data[[#This Row],[Ordered Qty]]</f>
        <v>83286</v>
      </c>
      <c r="G1033" s="5">
        <v>44606</v>
      </c>
      <c r="H1033" s="4">
        <v>44607</v>
      </c>
      <c r="I1033" s="10">
        <v>-1</v>
      </c>
      <c r="J1033" s="32" t="str">
        <f>IF(Data[[#This Row],[Chênh lệch ngày]]&lt;-2,"ADVANCE", IF(Data[[#This Row],[Chênh lệch ngày]]&lt;4, "ON TIME", IF(Data[[#This Row],[REASON OF LATE]]="SUPPLIER","LATE BY SUPPLIER", "LATE")))</f>
        <v>ON TIME</v>
      </c>
      <c r="K1033" s="12"/>
      <c r="L1033" s="16"/>
      <c r="M1033" s="32" t="str">
        <f>TEXT(Data[[#This Row],[Ngày giao]],"yyyy")</f>
        <v>2022</v>
      </c>
      <c r="N1033" s="32" t="str">
        <f>IF(MONTH(Data[[#This Row],[Ngày giao]])&lt;4,"Qtr1", IF(MONTH(Data[[#This Row],[Ngày giao]])&lt;7,"Qtr2",IF(MONTH(Data[[#This Row],[Ngày giao]])&lt;10,"Qtr3","Qtr4")))</f>
        <v>Qtr1</v>
      </c>
      <c r="O1033" s="32" t="str">
        <f>TEXT(Data[[#This Row],[Ngày giao]],"MMM")</f>
        <v>Feb</v>
      </c>
    </row>
    <row r="1034" spans="1:15" ht="14.5" x14ac:dyDescent="0.35">
      <c r="A1034" s="7">
        <v>4516646981</v>
      </c>
      <c r="B1034" s="7">
        <v>4455299</v>
      </c>
      <c r="C1034" s="37" t="s">
        <v>51</v>
      </c>
      <c r="D1034" s="9">
        <v>60</v>
      </c>
      <c r="E1034" s="3">
        <v>1123</v>
      </c>
      <c r="F1034" s="3">
        <f>Data[[#This Row],[Unit Price]]*Data[[#This Row],[Ordered Qty]]</f>
        <v>67380</v>
      </c>
      <c r="G1034" s="5">
        <v>44606</v>
      </c>
      <c r="H1034" s="4">
        <v>44607</v>
      </c>
      <c r="I1034" s="10">
        <v>-1</v>
      </c>
      <c r="J1034" s="32" t="str">
        <f>IF(Data[[#This Row],[Chênh lệch ngày]]&lt;-2,"ADVANCE", IF(Data[[#This Row],[Chênh lệch ngày]]&lt;4, "ON TIME", IF(Data[[#This Row],[REASON OF LATE]]="SUPPLIER","LATE BY SUPPLIER", "LATE")))</f>
        <v>ON TIME</v>
      </c>
      <c r="K1034" s="12"/>
      <c r="L1034" s="16"/>
      <c r="M1034" s="32" t="str">
        <f>TEXT(Data[[#This Row],[Ngày giao]],"yyyy")</f>
        <v>2022</v>
      </c>
      <c r="N1034" s="32" t="str">
        <f>IF(MONTH(Data[[#This Row],[Ngày giao]])&lt;4,"Qtr1", IF(MONTH(Data[[#This Row],[Ngày giao]])&lt;7,"Qtr2",IF(MONTH(Data[[#This Row],[Ngày giao]])&lt;10,"Qtr3","Qtr4")))</f>
        <v>Qtr1</v>
      </c>
      <c r="O1034" s="32" t="str">
        <f>TEXT(Data[[#This Row],[Ngày giao]],"MMM")</f>
        <v>Feb</v>
      </c>
    </row>
    <row r="1035" spans="1:15" ht="14.5" x14ac:dyDescent="0.35">
      <c r="A1035" s="7">
        <v>4516656239</v>
      </c>
      <c r="B1035" s="7">
        <v>4455281</v>
      </c>
      <c r="C1035" s="37" t="s">
        <v>51</v>
      </c>
      <c r="D1035" s="9">
        <v>360</v>
      </c>
      <c r="E1035" s="3">
        <v>1326</v>
      </c>
      <c r="F1035" s="3">
        <f>Data[[#This Row],[Unit Price]]*Data[[#This Row],[Ordered Qty]]</f>
        <v>477360</v>
      </c>
      <c r="G1035" s="14">
        <v>44606</v>
      </c>
      <c r="H1035" s="15">
        <v>44607</v>
      </c>
      <c r="I1035" s="10">
        <v>-1</v>
      </c>
      <c r="J1035" s="32" t="str">
        <f>IF(Data[[#This Row],[Chênh lệch ngày]]&lt;-2,"ADVANCE", IF(Data[[#This Row],[Chênh lệch ngày]]&lt;4, "ON TIME", IF(Data[[#This Row],[REASON OF LATE]]="SUPPLIER","LATE BY SUPPLIER", "LATE")))</f>
        <v>ON TIME</v>
      </c>
      <c r="K1035" s="12"/>
      <c r="L1035" s="16"/>
      <c r="M1035" s="32" t="str">
        <f>TEXT(Data[[#This Row],[Ngày giao]],"yyyy")</f>
        <v>2022</v>
      </c>
      <c r="N1035" s="32" t="str">
        <f>IF(MONTH(Data[[#This Row],[Ngày giao]])&lt;4,"Qtr1", IF(MONTH(Data[[#This Row],[Ngày giao]])&lt;7,"Qtr2",IF(MONTH(Data[[#This Row],[Ngày giao]])&lt;10,"Qtr3","Qtr4")))</f>
        <v>Qtr1</v>
      </c>
      <c r="O1035" s="32" t="str">
        <f>TEXT(Data[[#This Row],[Ngày giao]],"MMM")</f>
        <v>Feb</v>
      </c>
    </row>
    <row r="1036" spans="1:15" ht="14.5" x14ac:dyDescent="0.35">
      <c r="A1036" s="7">
        <v>4516655196</v>
      </c>
      <c r="B1036" s="7">
        <v>4335239</v>
      </c>
      <c r="C1036" s="37" t="s">
        <v>51</v>
      </c>
      <c r="D1036" s="9">
        <v>150</v>
      </c>
      <c r="E1036" s="3">
        <v>478</v>
      </c>
      <c r="F1036" s="3">
        <f>Data[[#This Row],[Unit Price]]*Data[[#This Row],[Ordered Qty]]</f>
        <v>71700</v>
      </c>
      <c r="G1036" s="5">
        <v>44606</v>
      </c>
      <c r="H1036" s="4">
        <v>44607</v>
      </c>
      <c r="I1036" s="10">
        <v>-1</v>
      </c>
      <c r="J1036" s="32" t="str">
        <f>IF(Data[[#This Row],[Chênh lệch ngày]]&lt;-2,"ADVANCE", IF(Data[[#This Row],[Chênh lệch ngày]]&lt;4, "ON TIME", IF(Data[[#This Row],[REASON OF LATE]]="SUPPLIER","LATE BY SUPPLIER", "LATE")))</f>
        <v>ON TIME</v>
      </c>
      <c r="K1036" s="12"/>
      <c r="L1036" s="16"/>
      <c r="M1036" s="32" t="str">
        <f>TEXT(Data[[#This Row],[Ngày giao]],"yyyy")</f>
        <v>2022</v>
      </c>
      <c r="N1036" s="32" t="str">
        <f>IF(MONTH(Data[[#This Row],[Ngày giao]])&lt;4,"Qtr1", IF(MONTH(Data[[#This Row],[Ngày giao]])&lt;7,"Qtr2",IF(MONTH(Data[[#This Row],[Ngày giao]])&lt;10,"Qtr3","Qtr4")))</f>
        <v>Qtr1</v>
      </c>
      <c r="O1036" s="32" t="str">
        <f>TEXT(Data[[#This Row],[Ngày giao]],"MMM")</f>
        <v>Feb</v>
      </c>
    </row>
    <row r="1037" spans="1:15" ht="13" x14ac:dyDescent="0.3">
      <c r="A1037" s="1">
        <v>4516737314</v>
      </c>
      <c r="B1037" s="1">
        <v>4334436</v>
      </c>
      <c r="C1037" s="37" t="s">
        <v>51</v>
      </c>
      <c r="D1037" s="3">
        <v>48</v>
      </c>
      <c r="E1037" s="3">
        <v>552</v>
      </c>
      <c r="F1037" s="3">
        <f>Data[[#This Row],[Unit Price]]*Data[[#This Row],[Ordered Qty]]</f>
        <v>26496</v>
      </c>
      <c r="G1037" s="5">
        <v>44606</v>
      </c>
      <c r="H1037" s="4">
        <v>44608</v>
      </c>
      <c r="I1037" s="6">
        <f t="shared" ref="I1037:I1044" si="19">G1037-H1037</f>
        <v>-2</v>
      </c>
      <c r="J1037" s="32" t="str">
        <f>IF(Data[[#This Row],[Chênh lệch ngày]]&lt;-2,"ADVANCE", IF(Data[[#This Row],[Chênh lệch ngày]]&lt;4, "ON TIME", IF(Data[[#This Row],[REASON OF LATE]]="SUPPLIER","LATE BY SUPPLIER", "LATE")))</f>
        <v>ON TIME</v>
      </c>
      <c r="K1037" s="2"/>
      <c r="L1037" s="32"/>
      <c r="M1037" s="32" t="str">
        <f>TEXT(Data[[#This Row],[Ngày giao]],"yyyy")</f>
        <v>2022</v>
      </c>
      <c r="N1037" s="32" t="str">
        <f>IF(MONTH(Data[[#This Row],[Ngày giao]])&lt;4,"Qtr1", IF(MONTH(Data[[#This Row],[Ngày giao]])&lt;7,"Qtr2",IF(MONTH(Data[[#This Row],[Ngày giao]])&lt;10,"Qtr3","Qtr4")))</f>
        <v>Qtr1</v>
      </c>
      <c r="O1037" s="32" t="str">
        <f>TEXT(Data[[#This Row],[Ngày giao]],"MMM")</f>
        <v>Feb</v>
      </c>
    </row>
    <row r="1038" spans="1:15" ht="13" x14ac:dyDescent="0.3">
      <c r="A1038" s="1">
        <v>4516784337</v>
      </c>
      <c r="B1038" s="1">
        <v>2903183</v>
      </c>
      <c r="C1038" s="37" t="s">
        <v>51</v>
      </c>
      <c r="D1038" s="3">
        <v>20</v>
      </c>
      <c r="E1038" s="3">
        <v>1302</v>
      </c>
      <c r="F1038" s="3">
        <f>Data[[#This Row],[Unit Price]]*Data[[#This Row],[Ordered Qty]]</f>
        <v>26040</v>
      </c>
      <c r="G1038" s="5">
        <v>44606</v>
      </c>
      <c r="H1038" s="4">
        <v>44608</v>
      </c>
      <c r="I1038" s="6">
        <f t="shared" si="19"/>
        <v>-2</v>
      </c>
      <c r="J1038" s="32" t="str">
        <f>IF(Data[[#This Row],[Chênh lệch ngày]]&lt;-2,"ADVANCE", IF(Data[[#This Row],[Chênh lệch ngày]]&lt;4, "ON TIME", IF(Data[[#This Row],[REASON OF LATE]]="SUPPLIER","LATE BY SUPPLIER", "LATE")))</f>
        <v>ON TIME</v>
      </c>
      <c r="K1038" s="2"/>
      <c r="L1038" s="32"/>
      <c r="M1038" s="32" t="str">
        <f>TEXT(Data[[#This Row],[Ngày giao]],"yyyy")</f>
        <v>2022</v>
      </c>
      <c r="N1038" s="32" t="str">
        <f>IF(MONTH(Data[[#This Row],[Ngày giao]])&lt;4,"Qtr1", IF(MONTH(Data[[#This Row],[Ngày giao]])&lt;7,"Qtr2",IF(MONTH(Data[[#This Row],[Ngày giao]])&lt;10,"Qtr3","Qtr4")))</f>
        <v>Qtr1</v>
      </c>
      <c r="O1038" s="32" t="str">
        <f>TEXT(Data[[#This Row],[Ngày giao]],"MMM")</f>
        <v>Feb</v>
      </c>
    </row>
    <row r="1039" spans="1:15" ht="13" x14ac:dyDescent="0.3">
      <c r="A1039" s="1">
        <v>4516748827</v>
      </c>
      <c r="B1039" s="1">
        <v>4334436</v>
      </c>
      <c r="C1039" s="37" t="s">
        <v>51</v>
      </c>
      <c r="D1039" s="3">
        <v>928</v>
      </c>
      <c r="E1039" s="3">
        <v>1455</v>
      </c>
      <c r="F1039" s="3">
        <f>Data[[#This Row],[Unit Price]]*Data[[#This Row],[Ordered Qty]]</f>
        <v>1350240</v>
      </c>
      <c r="G1039" s="5">
        <v>44634</v>
      </c>
      <c r="H1039" s="4">
        <v>44608</v>
      </c>
      <c r="I1039" s="6">
        <f t="shared" si="19"/>
        <v>26</v>
      </c>
      <c r="J1039" s="32" t="str">
        <f>IF(Data[[#This Row],[Chênh lệch ngày]]&lt;-2,"ADVANCE", IF(Data[[#This Row],[Chênh lệch ngày]]&lt;4, "ON TIME", IF(Data[[#This Row],[REASON OF LATE]]="SUPPLIER","LATE BY SUPPLIER", "LATE")))</f>
        <v>LATE</v>
      </c>
      <c r="K1039" s="32" t="s">
        <v>6</v>
      </c>
      <c r="L1039" s="32"/>
      <c r="M1039" s="32" t="str">
        <f>TEXT(Data[[#This Row],[Ngày giao]],"yyyy")</f>
        <v>2022</v>
      </c>
      <c r="N1039" s="32" t="str">
        <f>IF(MONTH(Data[[#This Row],[Ngày giao]])&lt;4,"Qtr1", IF(MONTH(Data[[#This Row],[Ngày giao]])&lt;7,"Qtr2",IF(MONTH(Data[[#This Row],[Ngày giao]])&lt;10,"Qtr3","Qtr4")))</f>
        <v>Qtr1</v>
      </c>
      <c r="O1039" s="32" t="str">
        <f>TEXT(Data[[#This Row],[Ngày giao]],"MMM")</f>
        <v>Mar</v>
      </c>
    </row>
    <row r="1040" spans="1:15" ht="13" x14ac:dyDescent="0.3">
      <c r="A1040" s="1">
        <v>4516775092</v>
      </c>
      <c r="B1040" s="1">
        <v>4451121</v>
      </c>
      <c r="C1040" s="37" t="s">
        <v>51</v>
      </c>
      <c r="D1040" s="3">
        <v>35</v>
      </c>
      <c r="E1040" s="3">
        <v>1136</v>
      </c>
      <c r="F1040" s="3">
        <f>Data[[#This Row],[Unit Price]]*Data[[#This Row],[Ordered Qty]]</f>
        <v>39760</v>
      </c>
      <c r="G1040" s="5">
        <v>44648</v>
      </c>
      <c r="H1040" s="4">
        <v>44608</v>
      </c>
      <c r="I1040" s="6">
        <f t="shared" si="19"/>
        <v>40</v>
      </c>
      <c r="J1040" s="32" t="str">
        <f>IF(Data[[#This Row],[Chênh lệch ngày]]&lt;-2,"ADVANCE", IF(Data[[#This Row],[Chênh lệch ngày]]&lt;4, "ON TIME", IF(Data[[#This Row],[REASON OF LATE]]="SUPPLIER","LATE BY SUPPLIER", "LATE")))</f>
        <v>LATE</v>
      </c>
      <c r="K1040" s="32" t="s">
        <v>6</v>
      </c>
      <c r="L1040" s="32"/>
      <c r="M1040" s="32" t="str">
        <f>TEXT(Data[[#This Row],[Ngày giao]],"yyyy")</f>
        <v>2022</v>
      </c>
      <c r="N1040" s="32" t="str">
        <f>IF(MONTH(Data[[#This Row],[Ngày giao]])&lt;4,"Qtr1", IF(MONTH(Data[[#This Row],[Ngày giao]])&lt;7,"Qtr2",IF(MONTH(Data[[#This Row],[Ngày giao]])&lt;10,"Qtr3","Qtr4")))</f>
        <v>Qtr1</v>
      </c>
      <c r="O1040" s="32" t="str">
        <f>TEXT(Data[[#This Row],[Ngày giao]],"MMM")</f>
        <v>Mar</v>
      </c>
    </row>
    <row r="1041" spans="1:15" ht="13" x14ac:dyDescent="0.3">
      <c r="A1041" s="1">
        <v>4516781032</v>
      </c>
      <c r="B1041" s="1">
        <v>4451134</v>
      </c>
      <c r="C1041" s="37" t="s">
        <v>51</v>
      </c>
      <c r="D1041" s="3">
        <v>8</v>
      </c>
      <c r="E1041" s="3">
        <v>683</v>
      </c>
      <c r="F1041" s="3">
        <f>Data[[#This Row],[Unit Price]]*Data[[#This Row],[Ordered Qty]]</f>
        <v>5464</v>
      </c>
      <c r="G1041" s="5">
        <v>44662</v>
      </c>
      <c r="H1041" s="4">
        <v>44608</v>
      </c>
      <c r="I1041" s="6">
        <f t="shared" si="19"/>
        <v>54</v>
      </c>
      <c r="J1041" s="32" t="str">
        <f>IF(Data[[#This Row],[Chênh lệch ngày]]&lt;-2,"ADVANCE", IF(Data[[#This Row],[Chênh lệch ngày]]&lt;4, "ON TIME", IF(Data[[#This Row],[REASON OF LATE]]="SUPPLIER","LATE BY SUPPLIER", "LATE")))</f>
        <v>LATE</v>
      </c>
      <c r="K1041" s="32" t="s">
        <v>6</v>
      </c>
      <c r="L1041" s="32"/>
      <c r="M1041" s="32" t="str">
        <f>TEXT(Data[[#This Row],[Ngày giao]],"yyyy")</f>
        <v>2022</v>
      </c>
      <c r="N1041" s="32" t="str">
        <f>IF(MONTH(Data[[#This Row],[Ngày giao]])&lt;4,"Qtr1", IF(MONTH(Data[[#This Row],[Ngày giao]])&lt;7,"Qtr2",IF(MONTH(Data[[#This Row],[Ngày giao]])&lt;10,"Qtr3","Qtr4")))</f>
        <v>Qtr2</v>
      </c>
      <c r="O1041" s="32" t="str">
        <f>TEXT(Data[[#This Row],[Ngày giao]],"MMM")</f>
        <v>Apr</v>
      </c>
    </row>
    <row r="1042" spans="1:15" ht="13" x14ac:dyDescent="0.3">
      <c r="A1042" s="1">
        <v>4516717841</v>
      </c>
      <c r="B1042" s="1">
        <v>4451134</v>
      </c>
      <c r="C1042" s="37" t="s">
        <v>51</v>
      </c>
      <c r="D1042" s="3">
        <v>108</v>
      </c>
      <c r="E1042" s="3">
        <v>1202</v>
      </c>
      <c r="F1042" s="3">
        <f>Data[[#This Row],[Unit Price]]*Data[[#This Row],[Ordered Qty]]</f>
        <v>129816</v>
      </c>
      <c r="G1042" s="5">
        <v>44676</v>
      </c>
      <c r="H1042" s="4">
        <v>44608</v>
      </c>
      <c r="I1042" s="6">
        <f t="shared" si="19"/>
        <v>68</v>
      </c>
      <c r="J1042" s="32" t="str">
        <f>IF(Data[[#This Row],[Chênh lệch ngày]]&lt;-2,"ADVANCE", IF(Data[[#This Row],[Chênh lệch ngày]]&lt;4, "ON TIME", IF(Data[[#This Row],[REASON OF LATE]]="SUPPLIER","LATE BY SUPPLIER", "LATE")))</f>
        <v>LATE</v>
      </c>
      <c r="K1042" s="32" t="s">
        <v>6</v>
      </c>
      <c r="L1042" s="32"/>
      <c r="M1042" s="32" t="str">
        <f>TEXT(Data[[#This Row],[Ngày giao]],"yyyy")</f>
        <v>2022</v>
      </c>
      <c r="N1042" s="32" t="str">
        <f>IF(MONTH(Data[[#This Row],[Ngày giao]])&lt;4,"Qtr1", IF(MONTH(Data[[#This Row],[Ngày giao]])&lt;7,"Qtr2",IF(MONTH(Data[[#This Row],[Ngày giao]])&lt;10,"Qtr3","Qtr4")))</f>
        <v>Qtr2</v>
      </c>
      <c r="O1042" s="32" t="str">
        <f>TEXT(Data[[#This Row],[Ngày giao]],"MMM")</f>
        <v>Apr</v>
      </c>
    </row>
    <row r="1043" spans="1:15" ht="13" x14ac:dyDescent="0.3">
      <c r="A1043" s="1">
        <v>4516755262</v>
      </c>
      <c r="B1043" s="1">
        <v>4451121</v>
      </c>
      <c r="C1043" s="37" t="s">
        <v>51</v>
      </c>
      <c r="D1043" s="3">
        <v>355</v>
      </c>
      <c r="E1043" s="3">
        <v>360</v>
      </c>
      <c r="F1043" s="3">
        <f>Data[[#This Row],[Unit Price]]*Data[[#This Row],[Ordered Qty]]</f>
        <v>127800</v>
      </c>
      <c r="G1043" s="5">
        <v>44718</v>
      </c>
      <c r="H1043" s="4">
        <v>44608</v>
      </c>
      <c r="I1043" s="6">
        <f t="shared" si="19"/>
        <v>110</v>
      </c>
      <c r="J1043" s="32" t="str">
        <f>IF(Data[[#This Row],[Chênh lệch ngày]]&lt;-2,"ADVANCE", IF(Data[[#This Row],[Chênh lệch ngày]]&lt;4, "ON TIME", IF(Data[[#This Row],[REASON OF LATE]]="SUPPLIER","LATE BY SUPPLIER", "LATE")))</f>
        <v>LATE</v>
      </c>
      <c r="K1043" s="32" t="s">
        <v>6</v>
      </c>
      <c r="L1043" s="32"/>
      <c r="M1043" s="32" t="str">
        <f>TEXT(Data[[#This Row],[Ngày giao]],"yyyy")</f>
        <v>2022</v>
      </c>
      <c r="N1043" s="32" t="str">
        <f>IF(MONTH(Data[[#This Row],[Ngày giao]])&lt;4,"Qtr1", IF(MONTH(Data[[#This Row],[Ngày giao]])&lt;7,"Qtr2",IF(MONTH(Data[[#This Row],[Ngày giao]])&lt;10,"Qtr3","Qtr4")))</f>
        <v>Qtr2</v>
      </c>
      <c r="O1043" s="32" t="str">
        <f>TEXT(Data[[#This Row],[Ngày giao]],"MMM")</f>
        <v>Jun</v>
      </c>
    </row>
    <row r="1044" spans="1:15" ht="13" x14ac:dyDescent="0.3">
      <c r="A1044" s="1">
        <v>4516507970</v>
      </c>
      <c r="B1044" s="1">
        <v>2556834</v>
      </c>
      <c r="C1044" s="2" t="s">
        <v>69</v>
      </c>
      <c r="D1044" s="3">
        <v>9</v>
      </c>
      <c r="E1044" s="3">
        <v>515</v>
      </c>
      <c r="F1044" s="3">
        <f>Data[[#This Row],[Unit Price]]*Data[[#This Row],[Ordered Qty]]</f>
        <v>4635</v>
      </c>
      <c r="G1044" s="5">
        <v>44606</v>
      </c>
      <c r="H1044" s="4">
        <v>44608</v>
      </c>
      <c r="I1044" s="6">
        <f t="shared" si="19"/>
        <v>-2</v>
      </c>
      <c r="J1044" s="32" t="str">
        <f>IF(Data[[#This Row],[Chênh lệch ngày]]&lt;-2,"ADVANCE", IF(Data[[#This Row],[Chênh lệch ngày]]&lt;4, "ON TIME", IF(Data[[#This Row],[REASON OF LATE]]="SUPPLIER","LATE BY SUPPLIER", "LATE")))</f>
        <v>ON TIME</v>
      </c>
      <c r="K1044" s="2"/>
      <c r="L1044" s="32"/>
      <c r="M1044" s="32" t="str">
        <f>TEXT(Data[[#This Row],[Ngày giao]],"yyyy")</f>
        <v>2022</v>
      </c>
      <c r="N1044" s="32" t="str">
        <f>IF(MONTH(Data[[#This Row],[Ngày giao]])&lt;4,"Qtr1", IF(MONTH(Data[[#This Row],[Ngày giao]])&lt;7,"Qtr2",IF(MONTH(Data[[#This Row],[Ngày giao]])&lt;10,"Qtr3","Qtr4")))</f>
        <v>Qtr1</v>
      </c>
      <c r="O1044" s="32" t="str">
        <f>TEXT(Data[[#This Row],[Ngày giao]],"MMM")</f>
        <v>Feb</v>
      </c>
    </row>
    <row r="1045" spans="1:15" ht="14.5" x14ac:dyDescent="0.35">
      <c r="A1045" s="7">
        <v>4517364372</v>
      </c>
      <c r="B1045" s="7">
        <v>4013297</v>
      </c>
      <c r="C1045" s="37" t="s">
        <v>51</v>
      </c>
      <c r="D1045" s="9">
        <v>4005</v>
      </c>
      <c r="E1045" s="3">
        <v>1146</v>
      </c>
      <c r="F1045" s="3">
        <f>Data[[#This Row],[Unit Price]]*Data[[#This Row],[Ordered Qty]]</f>
        <v>4589730</v>
      </c>
      <c r="G1045" s="5">
        <v>44683</v>
      </c>
      <c r="H1045" s="4">
        <v>44608</v>
      </c>
      <c r="I1045" s="10">
        <v>75</v>
      </c>
      <c r="J1045" s="32" t="str">
        <f>IF(Data[[#This Row],[Chênh lệch ngày]]&lt;-2,"ADVANCE", IF(Data[[#This Row],[Chênh lệch ngày]]&lt;4, "ON TIME", IF(Data[[#This Row],[REASON OF LATE]]="SUPPLIER","LATE BY SUPPLIER", "LATE")))</f>
        <v>LATE</v>
      </c>
      <c r="K1045" s="32" t="s">
        <v>6</v>
      </c>
      <c r="L1045" s="16"/>
      <c r="M1045" s="32" t="str">
        <f>TEXT(Data[[#This Row],[Ngày giao]],"yyyy")</f>
        <v>2022</v>
      </c>
      <c r="N1045" s="32" t="str">
        <f>IF(MONTH(Data[[#This Row],[Ngày giao]])&lt;4,"Qtr1", IF(MONTH(Data[[#This Row],[Ngày giao]])&lt;7,"Qtr2",IF(MONTH(Data[[#This Row],[Ngày giao]])&lt;10,"Qtr3","Qtr4")))</f>
        <v>Qtr2</v>
      </c>
      <c r="O1045" s="32" t="str">
        <f>TEXT(Data[[#This Row],[Ngày giao]],"MMM")</f>
        <v>May</v>
      </c>
    </row>
    <row r="1046" spans="1:15" ht="13" x14ac:dyDescent="0.3">
      <c r="A1046" s="1">
        <v>4516876136</v>
      </c>
      <c r="B1046" s="1">
        <v>2899635</v>
      </c>
      <c r="C1046" s="37" t="s">
        <v>51</v>
      </c>
      <c r="D1046" s="3">
        <v>320</v>
      </c>
      <c r="E1046" s="3">
        <v>1348</v>
      </c>
      <c r="F1046" s="3">
        <f>Data[[#This Row],[Unit Price]]*Data[[#This Row],[Ordered Qty]]</f>
        <v>431360</v>
      </c>
      <c r="G1046" s="5">
        <v>44588</v>
      </c>
      <c r="H1046" s="4">
        <v>44609</v>
      </c>
      <c r="I1046" s="6">
        <f t="shared" ref="I1046:I1087" si="20">G1046-H1046</f>
        <v>-21</v>
      </c>
      <c r="J1046" s="32" t="str">
        <f>IF(Data[[#This Row],[Chênh lệch ngày]]&lt;-2,"ADVANCE", IF(Data[[#This Row],[Chênh lệch ngày]]&lt;4, "ON TIME", IF(Data[[#This Row],[REASON OF LATE]]="SUPPLIER","LATE BY SUPPLIER", "LATE")))</f>
        <v>ADVANCE</v>
      </c>
      <c r="K1046" s="2"/>
      <c r="L1046" s="32"/>
      <c r="M1046" s="32" t="str">
        <f>TEXT(Data[[#This Row],[Ngày giao]],"yyyy")</f>
        <v>2022</v>
      </c>
      <c r="N1046" s="32" t="str">
        <f>IF(MONTH(Data[[#This Row],[Ngày giao]])&lt;4,"Qtr1", IF(MONTH(Data[[#This Row],[Ngày giao]])&lt;7,"Qtr2",IF(MONTH(Data[[#This Row],[Ngày giao]])&lt;10,"Qtr3","Qtr4")))</f>
        <v>Qtr1</v>
      </c>
      <c r="O1046" s="32" t="str">
        <f>TEXT(Data[[#This Row],[Ngày giao]],"MMM")</f>
        <v>Jan</v>
      </c>
    </row>
    <row r="1047" spans="1:15" ht="13" x14ac:dyDescent="0.3">
      <c r="A1047" s="1">
        <v>4517142608</v>
      </c>
      <c r="B1047" s="1">
        <v>2899944</v>
      </c>
      <c r="C1047" s="37" t="s">
        <v>51</v>
      </c>
      <c r="D1047" s="3">
        <v>48</v>
      </c>
      <c r="E1047" s="3">
        <v>1366</v>
      </c>
      <c r="F1047" s="3">
        <f>Data[[#This Row],[Unit Price]]*Data[[#This Row],[Ordered Qty]]</f>
        <v>65568</v>
      </c>
      <c r="G1047" s="5">
        <v>44609</v>
      </c>
      <c r="H1047" s="4">
        <v>44609</v>
      </c>
      <c r="I1047" s="6">
        <f t="shared" si="20"/>
        <v>0</v>
      </c>
      <c r="J1047" s="32" t="str">
        <f>IF(Data[[#This Row],[Chênh lệch ngày]]&lt;-2,"ADVANCE", IF(Data[[#This Row],[Chênh lệch ngày]]&lt;4, "ON TIME", IF(Data[[#This Row],[REASON OF LATE]]="SUPPLIER","LATE BY SUPPLIER", "LATE")))</f>
        <v>ON TIME</v>
      </c>
      <c r="K1047" s="2"/>
      <c r="L1047" s="32"/>
      <c r="M1047" s="32" t="str">
        <f>TEXT(Data[[#This Row],[Ngày giao]],"yyyy")</f>
        <v>2022</v>
      </c>
      <c r="N1047" s="32" t="str">
        <f>IF(MONTH(Data[[#This Row],[Ngày giao]])&lt;4,"Qtr1", IF(MONTH(Data[[#This Row],[Ngày giao]])&lt;7,"Qtr2",IF(MONTH(Data[[#This Row],[Ngày giao]])&lt;10,"Qtr3","Qtr4")))</f>
        <v>Qtr1</v>
      </c>
      <c r="O1047" s="32" t="str">
        <f>TEXT(Data[[#This Row],[Ngày giao]],"MMM")</f>
        <v>Feb</v>
      </c>
    </row>
    <row r="1048" spans="1:15" ht="13" x14ac:dyDescent="0.3">
      <c r="A1048" s="1">
        <v>4517576196</v>
      </c>
      <c r="B1048" s="1">
        <v>2899631</v>
      </c>
      <c r="C1048" s="37" t="s">
        <v>51</v>
      </c>
      <c r="D1048" s="3">
        <v>320</v>
      </c>
      <c r="E1048" s="3">
        <v>495</v>
      </c>
      <c r="F1048" s="3">
        <f>Data[[#This Row],[Unit Price]]*Data[[#This Row],[Ordered Qty]]</f>
        <v>158400</v>
      </c>
      <c r="G1048" s="5">
        <v>44609</v>
      </c>
      <c r="H1048" s="4">
        <v>44609</v>
      </c>
      <c r="I1048" s="6">
        <f t="shared" si="20"/>
        <v>0</v>
      </c>
      <c r="J1048" s="32" t="str">
        <f>IF(Data[[#This Row],[Chênh lệch ngày]]&lt;-2,"ADVANCE", IF(Data[[#This Row],[Chênh lệch ngày]]&lt;4, "ON TIME", IF(Data[[#This Row],[REASON OF LATE]]="SUPPLIER","LATE BY SUPPLIER", "LATE")))</f>
        <v>ON TIME</v>
      </c>
      <c r="K1048" s="2"/>
      <c r="L1048" s="32"/>
      <c r="M1048" s="32" t="str">
        <f>TEXT(Data[[#This Row],[Ngày giao]],"yyyy")</f>
        <v>2022</v>
      </c>
      <c r="N1048" s="32" t="str">
        <f>IF(MONTH(Data[[#This Row],[Ngày giao]])&lt;4,"Qtr1", IF(MONTH(Data[[#This Row],[Ngày giao]])&lt;7,"Qtr2",IF(MONTH(Data[[#This Row],[Ngày giao]])&lt;10,"Qtr3","Qtr4")))</f>
        <v>Qtr1</v>
      </c>
      <c r="O1048" s="32" t="str">
        <f>TEXT(Data[[#This Row],[Ngày giao]],"MMM")</f>
        <v>Feb</v>
      </c>
    </row>
    <row r="1049" spans="1:15" ht="13" x14ac:dyDescent="0.3">
      <c r="A1049" s="1">
        <v>4517105434</v>
      </c>
      <c r="B1049" s="1">
        <v>2899944</v>
      </c>
      <c r="C1049" s="37" t="s">
        <v>51</v>
      </c>
      <c r="D1049" s="3">
        <v>96</v>
      </c>
      <c r="E1049" s="3">
        <v>1410</v>
      </c>
      <c r="F1049" s="3">
        <f>Data[[#This Row],[Unit Price]]*Data[[#This Row],[Ordered Qty]]</f>
        <v>135360</v>
      </c>
      <c r="G1049" s="5">
        <v>44609</v>
      </c>
      <c r="H1049" s="4">
        <v>44609</v>
      </c>
      <c r="I1049" s="6">
        <f t="shared" si="20"/>
        <v>0</v>
      </c>
      <c r="J1049" s="32" t="str">
        <f>IF(Data[[#This Row],[Chênh lệch ngày]]&lt;-2,"ADVANCE", IF(Data[[#This Row],[Chênh lệch ngày]]&lt;4, "ON TIME", IF(Data[[#This Row],[REASON OF LATE]]="SUPPLIER","LATE BY SUPPLIER", "LATE")))</f>
        <v>ON TIME</v>
      </c>
      <c r="K1049" s="2"/>
      <c r="L1049" s="32"/>
      <c r="M1049" s="32" t="str">
        <f>TEXT(Data[[#This Row],[Ngày giao]],"yyyy")</f>
        <v>2022</v>
      </c>
      <c r="N1049" s="32" t="str">
        <f>IF(MONTH(Data[[#This Row],[Ngày giao]])&lt;4,"Qtr1", IF(MONTH(Data[[#This Row],[Ngày giao]])&lt;7,"Qtr2",IF(MONTH(Data[[#This Row],[Ngày giao]])&lt;10,"Qtr3","Qtr4")))</f>
        <v>Qtr1</v>
      </c>
      <c r="O1049" s="32" t="str">
        <f>TEXT(Data[[#This Row],[Ngày giao]],"MMM")</f>
        <v>Feb</v>
      </c>
    </row>
    <row r="1050" spans="1:15" ht="13" x14ac:dyDescent="0.3">
      <c r="A1050" s="1">
        <v>4517161083</v>
      </c>
      <c r="B1050" s="1">
        <v>4334436</v>
      </c>
      <c r="C1050" s="37" t="s">
        <v>51</v>
      </c>
      <c r="D1050" s="3">
        <v>160</v>
      </c>
      <c r="E1050" s="3">
        <v>1300</v>
      </c>
      <c r="F1050" s="3">
        <f>Data[[#This Row],[Unit Price]]*Data[[#This Row],[Ordered Qty]]</f>
        <v>208000</v>
      </c>
      <c r="G1050" s="5">
        <v>44609</v>
      </c>
      <c r="H1050" s="4">
        <v>44609</v>
      </c>
      <c r="I1050" s="6">
        <f t="shared" si="20"/>
        <v>0</v>
      </c>
      <c r="J1050" s="32" t="str">
        <f>IF(Data[[#This Row],[Chênh lệch ngày]]&lt;-2,"ADVANCE", IF(Data[[#This Row],[Chênh lệch ngày]]&lt;4, "ON TIME", IF(Data[[#This Row],[REASON OF LATE]]="SUPPLIER","LATE BY SUPPLIER", "LATE")))</f>
        <v>ON TIME</v>
      </c>
      <c r="K1050" s="2"/>
      <c r="L1050" s="32"/>
      <c r="M1050" s="32" t="str">
        <f>TEXT(Data[[#This Row],[Ngày giao]],"yyyy")</f>
        <v>2022</v>
      </c>
      <c r="N1050" s="32" t="str">
        <f>IF(MONTH(Data[[#This Row],[Ngày giao]])&lt;4,"Qtr1", IF(MONTH(Data[[#This Row],[Ngày giao]])&lt;7,"Qtr2",IF(MONTH(Data[[#This Row],[Ngày giao]])&lt;10,"Qtr3","Qtr4")))</f>
        <v>Qtr1</v>
      </c>
      <c r="O1050" s="32" t="str">
        <f>TEXT(Data[[#This Row],[Ngày giao]],"MMM")</f>
        <v>Feb</v>
      </c>
    </row>
    <row r="1051" spans="1:15" ht="13" x14ac:dyDescent="0.3">
      <c r="A1051" s="1">
        <v>4516967435</v>
      </c>
      <c r="B1051" s="1">
        <v>2903189</v>
      </c>
      <c r="C1051" s="37" t="s">
        <v>51</v>
      </c>
      <c r="D1051" s="3">
        <v>30</v>
      </c>
      <c r="E1051" s="3">
        <v>412</v>
      </c>
      <c r="F1051" s="3">
        <f>Data[[#This Row],[Unit Price]]*Data[[#This Row],[Ordered Qty]]</f>
        <v>12360</v>
      </c>
      <c r="G1051" s="5">
        <v>44609</v>
      </c>
      <c r="H1051" s="4">
        <v>44609</v>
      </c>
      <c r="I1051" s="6">
        <f t="shared" si="20"/>
        <v>0</v>
      </c>
      <c r="J1051" s="32" t="str">
        <f>IF(Data[[#This Row],[Chênh lệch ngày]]&lt;-2,"ADVANCE", IF(Data[[#This Row],[Chênh lệch ngày]]&lt;4, "ON TIME", IF(Data[[#This Row],[REASON OF LATE]]="SUPPLIER","LATE BY SUPPLIER", "LATE")))</f>
        <v>ON TIME</v>
      </c>
      <c r="K1051" s="2"/>
      <c r="L1051" s="32"/>
      <c r="M1051" s="32" t="str">
        <f>TEXT(Data[[#This Row],[Ngày giao]],"yyyy")</f>
        <v>2022</v>
      </c>
      <c r="N1051" s="32" t="str">
        <f>IF(MONTH(Data[[#This Row],[Ngày giao]])&lt;4,"Qtr1", IF(MONTH(Data[[#This Row],[Ngày giao]])&lt;7,"Qtr2",IF(MONTH(Data[[#This Row],[Ngày giao]])&lt;10,"Qtr3","Qtr4")))</f>
        <v>Qtr1</v>
      </c>
      <c r="O1051" s="32" t="str">
        <f>TEXT(Data[[#This Row],[Ngày giao]],"MMM")</f>
        <v>Feb</v>
      </c>
    </row>
    <row r="1052" spans="1:15" ht="13" x14ac:dyDescent="0.3">
      <c r="A1052" s="1">
        <v>4516975774</v>
      </c>
      <c r="B1052" s="1">
        <v>2903184</v>
      </c>
      <c r="C1052" s="37" t="s">
        <v>51</v>
      </c>
      <c r="D1052" s="3">
        <v>20</v>
      </c>
      <c r="E1052" s="3">
        <v>430</v>
      </c>
      <c r="F1052" s="3">
        <f>Data[[#This Row],[Unit Price]]*Data[[#This Row],[Ordered Qty]]</f>
        <v>8600</v>
      </c>
      <c r="G1052" s="5">
        <v>44609</v>
      </c>
      <c r="H1052" s="4">
        <v>44609</v>
      </c>
      <c r="I1052" s="6">
        <f t="shared" si="20"/>
        <v>0</v>
      </c>
      <c r="J1052" s="32" t="str">
        <f>IF(Data[[#This Row],[Chênh lệch ngày]]&lt;-2,"ADVANCE", IF(Data[[#This Row],[Chênh lệch ngày]]&lt;4, "ON TIME", IF(Data[[#This Row],[REASON OF LATE]]="SUPPLIER","LATE BY SUPPLIER", "LATE")))</f>
        <v>ON TIME</v>
      </c>
      <c r="K1052" s="2"/>
      <c r="L1052" s="32"/>
      <c r="M1052" s="32" t="str">
        <f>TEXT(Data[[#This Row],[Ngày giao]],"yyyy")</f>
        <v>2022</v>
      </c>
      <c r="N1052" s="32" t="str">
        <f>IF(MONTH(Data[[#This Row],[Ngày giao]])&lt;4,"Qtr1", IF(MONTH(Data[[#This Row],[Ngày giao]])&lt;7,"Qtr2",IF(MONTH(Data[[#This Row],[Ngày giao]])&lt;10,"Qtr3","Qtr4")))</f>
        <v>Qtr1</v>
      </c>
      <c r="O1052" s="32" t="str">
        <f>TEXT(Data[[#This Row],[Ngày giao]],"MMM")</f>
        <v>Feb</v>
      </c>
    </row>
    <row r="1053" spans="1:15" ht="13" x14ac:dyDescent="0.3">
      <c r="A1053" s="1">
        <v>4517026548</v>
      </c>
      <c r="B1053" s="1">
        <v>2903183</v>
      </c>
      <c r="C1053" s="37" t="s">
        <v>51</v>
      </c>
      <c r="D1053" s="3">
        <v>20</v>
      </c>
      <c r="E1053" s="3">
        <v>711</v>
      </c>
      <c r="F1053" s="3">
        <f>Data[[#This Row],[Unit Price]]*Data[[#This Row],[Ordered Qty]]</f>
        <v>14220</v>
      </c>
      <c r="G1053" s="5">
        <v>44609</v>
      </c>
      <c r="H1053" s="4">
        <v>44609</v>
      </c>
      <c r="I1053" s="6">
        <f t="shared" si="20"/>
        <v>0</v>
      </c>
      <c r="J1053" s="32" t="str">
        <f>IF(Data[[#This Row],[Chênh lệch ngày]]&lt;-2,"ADVANCE", IF(Data[[#This Row],[Chênh lệch ngày]]&lt;4, "ON TIME", IF(Data[[#This Row],[REASON OF LATE]]="SUPPLIER","LATE BY SUPPLIER", "LATE")))</f>
        <v>ON TIME</v>
      </c>
      <c r="K1053" s="2"/>
      <c r="L1053" s="32"/>
      <c r="M1053" s="32" t="str">
        <f>TEXT(Data[[#This Row],[Ngày giao]],"yyyy")</f>
        <v>2022</v>
      </c>
      <c r="N1053" s="32" t="str">
        <f>IF(MONTH(Data[[#This Row],[Ngày giao]])&lt;4,"Qtr1", IF(MONTH(Data[[#This Row],[Ngày giao]])&lt;7,"Qtr2",IF(MONTH(Data[[#This Row],[Ngày giao]])&lt;10,"Qtr3","Qtr4")))</f>
        <v>Qtr1</v>
      </c>
      <c r="O1053" s="32" t="str">
        <f>TEXT(Data[[#This Row],[Ngày giao]],"MMM")</f>
        <v>Feb</v>
      </c>
    </row>
    <row r="1054" spans="1:15" ht="13" x14ac:dyDescent="0.3">
      <c r="A1054" s="1">
        <v>4517450543</v>
      </c>
      <c r="B1054" s="1">
        <v>4451121</v>
      </c>
      <c r="C1054" s="37" t="s">
        <v>51</v>
      </c>
      <c r="D1054" s="3">
        <v>200</v>
      </c>
      <c r="E1054" s="3">
        <v>619</v>
      </c>
      <c r="F1054" s="3">
        <f>Data[[#This Row],[Unit Price]]*Data[[#This Row],[Ordered Qty]]</f>
        <v>123800</v>
      </c>
      <c r="G1054" s="5">
        <v>44609</v>
      </c>
      <c r="H1054" s="4">
        <v>44609</v>
      </c>
      <c r="I1054" s="6">
        <f t="shared" si="20"/>
        <v>0</v>
      </c>
      <c r="J1054" s="32" t="str">
        <f>IF(Data[[#This Row],[Chênh lệch ngày]]&lt;-2,"ADVANCE", IF(Data[[#This Row],[Chênh lệch ngày]]&lt;4, "ON TIME", IF(Data[[#This Row],[REASON OF LATE]]="SUPPLIER","LATE BY SUPPLIER", "LATE")))</f>
        <v>ON TIME</v>
      </c>
      <c r="K1054" s="2"/>
      <c r="L1054" s="32"/>
      <c r="M1054" s="32" t="str">
        <f>TEXT(Data[[#This Row],[Ngày giao]],"yyyy")</f>
        <v>2022</v>
      </c>
      <c r="N1054" s="32" t="str">
        <f>IF(MONTH(Data[[#This Row],[Ngày giao]])&lt;4,"Qtr1", IF(MONTH(Data[[#This Row],[Ngày giao]])&lt;7,"Qtr2",IF(MONTH(Data[[#This Row],[Ngày giao]])&lt;10,"Qtr3","Qtr4")))</f>
        <v>Qtr1</v>
      </c>
      <c r="O1054" s="32" t="str">
        <f>TEXT(Data[[#This Row],[Ngày giao]],"MMM")</f>
        <v>Feb</v>
      </c>
    </row>
    <row r="1055" spans="1:15" ht="13" x14ac:dyDescent="0.3">
      <c r="A1055" s="1">
        <v>4517576658</v>
      </c>
      <c r="B1055" s="1">
        <v>2903189</v>
      </c>
      <c r="C1055" s="37" t="s">
        <v>51</v>
      </c>
      <c r="D1055" s="3">
        <v>30</v>
      </c>
      <c r="E1055" s="3">
        <v>415</v>
      </c>
      <c r="F1055" s="3">
        <f>Data[[#This Row],[Unit Price]]*Data[[#This Row],[Ordered Qty]]</f>
        <v>12450</v>
      </c>
      <c r="G1055" s="5">
        <v>44609</v>
      </c>
      <c r="H1055" s="4">
        <v>44609</v>
      </c>
      <c r="I1055" s="6">
        <f t="shared" si="20"/>
        <v>0</v>
      </c>
      <c r="J1055" s="32" t="str">
        <f>IF(Data[[#This Row],[Chênh lệch ngày]]&lt;-2,"ADVANCE", IF(Data[[#This Row],[Chênh lệch ngày]]&lt;4, "ON TIME", IF(Data[[#This Row],[REASON OF LATE]]="SUPPLIER","LATE BY SUPPLIER", "LATE")))</f>
        <v>ON TIME</v>
      </c>
      <c r="K1055" s="2"/>
      <c r="L1055" s="32"/>
      <c r="M1055" s="32" t="str">
        <f>TEXT(Data[[#This Row],[Ngày giao]],"yyyy")</f>
        <v>2022</v>
      </c>
      <c r="N1055" s="32" t="str">
        <f>IF(MONTH(Data[[#This Row],[Ngày giao]])&lt;4,"Qtr1", IF(MONTH(Data[[#This Row],[Ngày giao]])&lt;7,"Qtr2",IF(MONTH(Data[[#This Row],[Ngày giao]])&lt;10,"Qtr3","Qtr4")))</f>
        <v>Qtr1</v>
      </c>
      <c r="O1055" s="32" t="str">
        <f>TEXT(Data[[#This Row],[Ngày giao]],"MMM")</f>
        <v>Feb</v>
      </c>
    </row>
    <row r="1056" spans="1:15" ht="13" x14ac:dyDescent="0.3">
      <c r="A1056" s="1">
        <v>4516876070</v>
      </c>
      <c r="B1056" s="1">
        <v>2903189</v>
      </c>
      <c r="C1056" s="37" t="s">
        <v>51</v>
      </c>
      <c r="D1056" s="3">
        <v>1560</v>
      </c>
      <c r="E1056" s="3">
        <v>910</v>
      </c>
      <c r="F1056" s="3">
        <f>Data[[#This Row],[Unit Price]]*Data[[#This Row],[Ordered Qty]]</f>
        <v>1419600</v>
      </c>
      <c r="G1056" s="5">
        <v>44609</v>
      </c>
      <c r="H1056" s="4">
        <v>44609</v>
      </c>
      <c r="I1056" s="6">
        <f t="shared" si="20"/>
        <v>0</v>
      </c>
      <c r="J1056" s="32" t="str">
        <f>IF(Data[[#This Row],[Chênh lệch ngày]]&lt;-2,"ADVANCE", IF(Data[[#This Row],[Chênh lệch ngày]]&lt;4, "ON TIME", IF(Data[[#This Row],[REASON OF LATE]]="SUPPLIER","LATE BY SUPPLIER", "LATE")))</f>
        <v>ON TIME</v>
      </c>
      <c r="K1056" s="2"/>
      <c r="L1056" s="32"/>
      <c r="M1056" s="32" t="str">
        <f>TEXT(Data[[#This Row],[Ngày giao]],"yyyy")</f>
        <v>2022</v>
      </c>
      <c r="N1056" s="32" t="str">
        <f>IF(MONTH(Data[[#This Row],[Ngày giao]])&lt;4,"Qtr1", IF(MONTH(Data[[#This Row],[Ngày giao]])&lt;7,"Qtr2",IF(MONTH(Data[[#This Row],[Ngày giao]])&lt;10,"Qtr3","Qtr4")))</f>
        <v>Qtr1</v>
      </c>
      <c r="O1056" s="32" t="str">
        <f>TEXT(Data[[#This Row],[Ngày giao]],"MMM")</f>
        <v>Feb</v>
      </c>
    </row>
    <row r="1057" spans="1:15" ht="13" x14ac:dyDescent="0.3">
      <c r="A1057" s="1">
        <v>4516876127</v>
      </c>
      <c r="B1057" s="1">
        <v>2989761</v>
      </c>
      <c r="C1057" s="37" t="s">
        <v>51</v>
      </c>
      <c r="D1057" s="3">
        <v>640</v>
      </c>
      <c r="E1057" s="3">
        <v>858</v>
      </c>
      <c r="F1057" s="3">
        <f>Data[[#This Row],[Unit Price]]*Data[[#This Row],[Ordered Qty]]</f>
        <v>549120</v>
      </c>
      <c r="G1057" s="5">
        <v>44609</v>
      </c>
      <c r="H1057" s="4">
        <v>44609</v>
      </c>
      <c r="I1057" s="6">
        <f t="shared" si="20"/>
        <v>0</v>
      </c>
      <c r="J1057" s="32" t="str">
        <f>IF(Data[[#This Row],[Chênh lệch ngày]]&lt;-2,"ADVANCE", IF(Data[[#This Row],[Chênh lệch ngày]]&lt;4, "ON TIME", IF(Data[[#This Row],[REASON OF LATE]]="SUPPLIER","LATE BY SUPPLIER", "LATE")))</f>
        <v>ON TIME</v>
      </c>
      <c r="K1057" s="2"/>
      <c r="L1057" s="32"/>
      <c r="M1057" s="32" t="str">
        <f>TEXT(Data[[#This Row],[Ngày giao]],"yyyy")</f>
        <v>2022</v>
      </c>
      <c r="N1057" s="32" t="str">
        <f>IF(MONTH(Data[[#This Row],[Ngày giao]])&lt;4,"Qtr1", IF(MONTH(Data[[#This Row],[Ngày giao]])&lt;7,"Qtr2",IF(MONTH(Data[[#This Row],[Ngày giao]])&lt;10,"Qtr3","Qtr4")))</f>
        <v>Qtr1</v>
      </c>
      <c r="O1057" s="32" t="str">
        <f>TEXT(Data[[#This Row],[Ngày giao]],"MMM")</f>
        <v>Feb</v>
      </c>
    </row>
    <row r="1058" spans="1:15" ht="13" x14ac:dyDescent="0.3">
      <c r="A1058" s="1">
        <v>4516559320</v>
      </c>
      <c r="B1058" s="1">
        <v>4451134</v>
      </c>
      <c r="C1058" s="37" t="s">
        <v>51</v>
      </c>
      <c r="D1058" s="3">
        <v>28</v>
      </c>
      <c r="E1058" s="3">
        <v>309</v>
      </c>
      <c r="F1058" s="3">
        <f>Data[[#This Row],[Unit Price]]*Data[[#This Row],[Ordered Qty]]</f>
        <v>8652</v>
      </c>
      <c r="G1058" s="5">
        <v>44609</v>
      </c>
      <c r="H1058" s="4">
        <v>44609</v>
      </c>
      <c r="I1058" s="6">
        <f t="shared" si="20"/>
        <v>0</v>
      </c>
      <c r="J1058" s="32" t="str">
        <f>IF(Data[[#This Row],[Chênh lệch ngày]]&lt;-2,"ADVANCE", IF(Data[[#This Row],[Chênh lệch ngày]]&lt;4, "ON TIME", IF(Data[[#This Row],[REASON OF LATE]]="SUPPLIER","LATE BY SUPPLIER", "LATE")))</f>
        <v>ON TIME</v>
      </c>
      <c r="K1058" s="2"/>
      <c r="L1058" s="32"/>
      <c r="M1058" s="32" t="str">
        <f>TEXT(Data[[#This Row],[Ngày giao]],"yyyy")</f>
        <v>2022</v>
      </c>
      <c r="N1058" s="32" t="str">
        <f>IF(MONTH(Data[[#This Row],[Ngày giao]])&lt;4,"Qtr1", IF(MONTH(Data[[#This Row],[Ngày giao]])&lt;7,"Qtr2",IF(MONTH(Data[[#This Row],[Ngày giao]])&lt;10,"Qtr3","Qtr4")))</f>
        <v>Qtr1</v>
      </c>
      <c r="O1058" s="32" t="str">
        <f>TEXT(Data[[#This Row],[Ngày giao]],"MMM")</f>
        <v>Feb</v>
      </c>
    </row>
    <row r="1059" spans="1:15" ht="13" x14ac:dyDescent="0.3">
      <c r="A1059" s="1">
        <v>4516520879</v>
      </c>
      <c r="B1059" s="1">
        <v>2899632</v>
      </c>
      <c r="C1059" s="37" t="s">
        <v>51</v>
      </c>
      <c r="D1059" s="3">
        <v>480</v>
      </c>
      <c r="E1059" s="3">
        <v>680</v>
      </c>
      <c r="F1059" s="3">
        <f>Data[[#This Row],[Unit Price]]*Data[[#This Row],[Ordered Qty]]</f>
        <v>326400</v>
      </c>
      <c r="G1059" s="5">
        <v>44613</v>
      </c>
      <c r="H1059" s="4">
        <v>44609</v>
      </c>
      <c r="I1059" s="6">
        <f t="shared" si="20"/>
        <v>4</v>
      </c>
      <c r="J1059" s="32" t="str">
        <f>IF(Data[[#This Row],[Chênh lệch ngày]]&lt;-2,"ADVANCE", IF(Data[[#This Row],[Chênh lệch ngày]]&lt;4, "ON TIME", IF(Data[[#This Row],[REASON OF LATE]]="SUPPLIER","LATE BY SUPPLIER", "LATE")))</f>
        <v>LATE</v>
      </c>
      <c r="K1059" s="32" t="s">
        <v>6</v>
      </c>
      <c r="L1059" s="32"/>
      <c r="M1059" s="32" t="str">
        <f>TEXT(Data[[#This Row],[Ngày giao]],"yyyy")</f>
        <v>2022</v>
      </c>
      <c r="N1059" s="32" t="str">
        <f>IF(MONTH(Data[[#This Row],[Ngày giao]])&lt;4,"Qtr1", IF(MONTH(Data[[#This Row],[Ngày giao]])&lt;7,"Qtr2",IF(MONTH(Data[[#This Row],[Ngày giao]])&lt;10,"Qtr3","Qtr4")))</f>
        <v>Qtr1</v>
      </c>
      <c r="O1059" s="32" t="str">
        <f>TEXT(Data[[#This Row],[Ngày giao]],"MMM")</f>
        <v>Feb</v>
      </c>
    </row>
    <row r="1060" spans="1:15" ht="13" x14ac:dyDescent="0.3">
      <c r="A1060" s="1">
        <v>4516556814</v>
      </c>
      <c r="B1060" s="1">
        <v>4334436</v>
      </c>
      <c r="C1060" s="37" t="s">
        <v>51</v>
      </c>
      <c r="D1060" s="3">
        <v>672</v>
      </c>
      <c r="E1060" s="3">
        <v>751</v>
      </c>
      <c r="F1060" s="3">
        <f>Data[[#This Row],[Unit Price]]*Data[[#This Row],[Ordered Qty]]</f>
        <v>504672</v>
      </c>
      <c r="G1060" s="5">
        <v>44627</v>
      </c>
      <c r="H1060" s="4">
        <v>44609</v>
      </c>
      <c r="I1060" s="6">
        <f t="shared" si="20"/>
        <v>18</v>
      </c>
      <c r="J1060" s="32" t="str">
        <f>IF(Data[[#This Row],[Chênh lệch ngày]]&lt;-2,"ADVANCE", IF(Data[[#This Row],[Chênh lệch ngày]]&lt;4, "ON TIME", IF(Data[[#This Row],[REASON OF LATE]]="SUPPLIER","LATE BY SUPPLIER", "LATE")))</f>
        <v>LATE</v>
      </c>
      <c r="K1060" s="32" t="s">
        <v>6</v>
      </c>
      <c r="L1060" s="32"/>
      <c r="M1060" s="32" t="str">
        <f>TEXT(Data[[#This Row],[Ngày giao]],"yyyy")</f>
        <v>2022</v>
      </c>
      <c r="N1060" s="32" t="str">
        <f>IF(MONTH(Data[[#This Row],[Ngày giao]])&lt;4,"Qtr1", IF(MONTH(Data[[#This Row],[Ngày giao]])&lt;7,"Qtr2",IF(MONTH(Data[[#This Row],[Ngày giao]])&lt;10,"Qtr3","Qtr4")))</f>
        <v>Qtr1</v>
      </c>
      <c r="O1060" s="32" t="str">
        <f>TEXT(Data[[#This Row],[Ngày giao]],"MMM")</f>
        <v>Mar</v>
      </c>
    </row>
    <row r="1061" spans="1:15" ht="13" x14ac:dyDescent="0.3">
      <c r="A1061" s="1">
        <v>4517443025</v>
      </c>
      <c r="B1061" s="1">
        <v>4334436</v>
      </c>
      <c r="C1061" s="37" t="s">
        <v>51</v>
      </c>
      <c r="D1061" s="3">
        <v>304</v>
      </c>
      <c r="E1061" s="3">
        <v>1256</v>
      </c>
      <c r="F1061" s="3">
        <f>Data[[#This Row],[Unit Price]]*Data[[#This Row],[Ordered Qty]]</f>
        <v>381824</v>
      </c>
      <c r="G1061" s="5">
        <v>44630</v>
      </c>
      <c r="H1061" s="4">
        <v>44609</v>
      </c>
      <c r="I1061" s="6">
        <f t="shared" si="20"/>
        <v>21</v>
      </c>
      <c r="J1061" s="32" t="str">
        <f>IF(Data[[#This Row],[Chênh lệch ngày]]&lt;-2,"ADVANCE", IF(Data[[#This Row],[Chênh lệch ngày]]&lt;4, "ON TIME", IF(Data[[#This Row],[REASON OF LATE]]="SUPPLIER","LATE BY SUPPLIER", "LATE")))</f>
        <v>LATE</v>
      </c>
      <c r="K1061" s="32" t="s">
        <v>6</v>
      </c>
      <c r="L1061" s="32"/>
      <c r="M1061" s="32" t="str">
        <f>TEXT(Data[[#This Row],[Ngày giao]],"yyyy")</f>
        <v>2022</v>
      </c>
      <c r="N1061" s="32" t="str">
        <f>IF(MONTH(Data[[#This Row],[Ngày giao]])&lt;4,"Qtr1", IF(MONTH(Data[[#This Row],[Ngày giao]])&lt;7,"Qtr2",IF(MONTH(Data[[#This Row],[Ngày giao]])&lt;10,"Qtr3","Qtr4")))</f>
        <v>Qtr1</v>
      </c>
      <c r="O1061" s="32" t="str">
        <f>TEXT(Data[[#This Row],[Ngày giao]],"MMM")</f>
        <v>Mar</v>
      </c>
    </row>
    <row r="1062" spans="1:15" ht="13" x14ac:dyDescent="0.3">
      <c r="A1062" s="1">
        <v>4517461960</v>
      </c>
      <c r="B1062" s="1">
        <v>4334436</v>
      </c>
      <c r="C1062" s="37" t="s">
        <v>51</v>
      </c>
      <c r="D1062" s="3">
        <v>320</v>
      </c>
      <c r="E1062" s="3">
        <v>792</v>
      </c>
      <c r="F1062" s="3">
        <f>Data[[#This Row],[Unit Price]]*Data[[#This Row],[Ordered Qty]]</f>
        <v>253440</v>
      </c>
      <c r="G1062" s="5">
        <v>44630</v>
      </c>
      <c r="H1062" s="4">
        <v>44609</v>
      </c>
      <c r="I1062" s="6">
        <f t="shared" si="20"/>
        <v>21</v>
      </c>
      <c r="J1062" s="32" t="str">
        <f>IF(Data[[#This Row],[Chênh lệch ngày]]&lt;-2,"ADVANCE", IF(Data[[#This Row],[Chênh lệch ngày]]&lt;4, "ON TIME", IF(Data[[#This Row],[REASON OF LATE]]="SUPPLIER","LATE BY SUPPLIER", "LATE")))</f>
        <v>LATE</v>
      </c>
      <c r="K1062" s="32" t="s">
        <v>6</v>
      </c>
      <c r="L1062" s="32"/>
      <c r="M1062" s="32" t="str">
        <f>TEXT(Data[[#This Row],[Ngày giao]],"yyyy")</f>
        <v>2022</v>
      </c>
      <c r="N1062" s="32" t="str">
        <f>IF(MONTH(Data[[#This Row],[Ngày giao]])&lt;4,"Qtr1", IF(MONTH(Data[[#This Row],[Ngày giao]])&lt;7,"Qtr2",IF(MONTH(Data[[#This Row],[Ngày giao]])&lt;10,"Qtr3","Qtr4")))</f>
        <v>Qtr1</v>
      </c>
      <c r="O1062" s="32" t="str">
        <f>TEXT(Data[[#This Row],[Ngày giao]],"MMM")</f>
        <v>Mar</v>
      </c>
    </row>
    <row r="1063" spans="1:15" ht="13" x14ac:dyDescent="0.3">
      <c r="A1063" s="1">
        <v>4516876177</v>
      </c>
      <c r="B1063" s="1">
        <v>4334436</v>
      </c>
      <c r="C1063" s="37" t="s">
        <v>51</v>
      </c>
      <c r="D1063" s="3">
        <v>1040</v>
      </c>
      <c r="E1063" s="3">
        <v>558</v>
      </c>
      <c r="F1063" s="3">
        <f>Data[[#This Row],[Unit Price]]*Data[[#This Row],[Ordered Qty]]</f>
        <v>580320</v>
      </c>
      <c r="G1063" s="5">
        <v>44641</v>
      </c>
      <c r="H1063" s="4">
        <v>44609</v>
      </c>
      <c r="I1063" s="6">
        <f t="shared" si="20"/>
        <v>32</v>
      </c>
      <c r="J1063" s="32" t="str">
        <f>IF(Data[[#This Row],[Chênh lệch ngày]]&lt;-2,"ADVANCE", IF(Data[[#This Row],[Chênh lệch ngày]]&lt;4, "ON TIME", IF(Data[[#This Row],[REASON OF LATE]]="SUPPLIER","LATE BY SUPPLIER", "LATE")))</f>
        <v>LATE</v>
      </c>
      <c r="K1063" s="32" t="s">
        <v>6</v>
      </c>
      <c r="L1063" s="32"/>
      <c r="M1063" s="32" t="str">
        <f>TEXT(Data[[#This Row],[Ngày giao]],"yyyy")</f>
        <v>2022</v>
      </c>
      <c r="N1063" s="32" t="str">
        <f>IF(MONTH(Data[[#This Row],[Ngày giao]])&lt;4,"Qtr1", IF(MONTH(Data[[#This Row],[Ngày giao]])&lt;7,"Qtr2",IF(MONTH(Data[[#This Row],[Ngày giao]])&lt;10,"Qtr3","Qtr4")))</f>
        <v>Qtr1</v>
      </c>
      <c r="O1063" s="32" t="str">
        <f>TEXT(Data[[#This Row],[Ngày giao]],"MMM")</f>
        <v>Mar</v>
      </c>
    </row>
    <row r="1064" spans="1:15" ht="13" x14ac:dyDescent="0.3">
      <c r="A1064" s="1">
        <v>4517112256</v>
      </c>
      <c r="B1064" s="1">
        <v>4451134</v>
      </c>
      <c r="C1064" s="37" t="s">
        <v>51</v>
      </c>
      <c r="D1064" s="3">
        <v>8</v>
      </c>
      <c r="E1064" s="3">
        <v>906</v>
      </c>
      <c r="F1064" s="3">
        <f>Data[[#This Row],[Unit Price]]*Data[[#This Row],[Ordered Qty]]</f>
        <v>7248</v>
      </c>
      <c r="G1064" s="5">
        <v>44665</v>
      </c>
      <c r="H1064" s="4">
        <v>44609</v>
      </c>
      <c r="I1064" s="6">
        <f t="shared" si="20"/>
        <v>56</v>
      </c>
      <c r="J1064" s="32" t="str">
        <f>IF(Data[[#This Row],[Chênh lệch ngày]]&lt;-2,"ADVANCE", IF(Data[[#This Row],[Chênh lệch ngày]]&lt;4, "ON TIME", IF(Data[[#This Row],[REASON OF LATE]]="SUPPLIER","LATE BY SUPPLIER", "LATE")))</f>
        <v>LATE</v>
      </c>
      <c r="K1064" s="32" t="s">
        <v>6</v>
      </c>
      <c r="L1064" s="32"/>
      <c r="M1064" s="32" t="str">
        <f>TEXT(Data[[#This Row],[Ngày giao]],"yyyy")</f>
        <v>2022</v>
      </c>
      <c r="N1064" s="32" t="str">
        <f>IF(MONTH(Data[[#This Row],[Ngày giao]])&lt;4,"Qtr1", IF(MONTH(Data[[#This Row],[Ngày giao]])&lt;7,"Qtr2",IF(MONTH(Data[[#This Row],[Ngày giao]])&lt;10,"Qtr3","Qtr4")))</f>
        <v>Qtr2</v>
      </c>
      <c r="O1064" s="32" t="str">
        <f>TEXT(Data[[#This Row],[Ngày giao]],"MMM")</f>
        <v>Apr</v>
      </c>
    </row>
    <row r="1065" spans="1:15" ht="13" x14ac:dyDescent="0.3">
      <c r="A1065" s="1">
        <v>4517117506</v>
      </c>
      <c r="B1065" s="1">
        <v>2923261</v>
      </c>
      <c r="C1065" s="37" t="s">
        <v>51</v>
      </c>
      <c r="D1065" s="3">
        <v>280</v>
      </c>
      <c r="E1065" s="3">
        <v>491</v>
      </c>
      <c r="F1065" s="3">
        <f>Data[[#This Row],[Unit Price]]*Data[[#This Row],[Ordered Qty]]</f>
        <v>137480</v>
      </c>
      <c r="G1065" s="5">
        <v>44609</v>
      </c>
      <c r="H1065" s="4">
        <v>44609</v>
      </c>
      <c r="I1065" s="6">
        <f t="shared" si="20"/>
        <v>0</v>
      </c>
      <c r="J1065" s="32" t="str">
        <f>IF(Data[[#This Row],[Chênh lệch ngày]]&lt;-2,"ADVANCE", IF(Data[[#This Row],[Chênh lệch ngày]]&lt;4, "ON TIME", IF(Data[[#This Row],[REASON OF LATE]]="SUPPLIER","LATE BY SUPPLIER", "LATE")))</f>
        <v>ON TIME</v>
      </c>
      <c r="K1065" s="2"/>
      <c r="L1065" s="32"/>
      <c r="M1065" s="32" t="str">
        <f>TEXT(Data[[#This Row],[Ngày giao]],"yyyy")</f>
        <v>2022</v>
      </c>
      <c r="N1065" s="32" t="str">
        <f>IF(MONTH(Data[[#This Row],[Ngày giao]])&lt;4,"Qtr1", IF(MONTH(Data[[#This Row],[Ngày giao]])&lt;7,"Qtr2",IF(MONTH(Data[[#This Row],[Ngày giao]])&lt;10,"Qtr3","Qtr4")))</f>
        <v>Qtr1</v>
      </c>
      <c r="O1065" s="32" t="str">
        <f>TEXT(Data[[#This Row],[Ngày giao]],"MMM")</f>
        <v>Feb</v>
      </c>
    </row>
    <row r="1066" spans="1:15" ht="13" x14ac:dyDescent="0.3">
      <c r="A1066" s="1">
        <v>4517117507</v>
      </c>
      <c r="B1066" s="1">
        <v>2923261</v>
      </c>
      <c r="C1066" s="37" t="s">
        <v>51</v>
      </c>
      <c r="D1066" s="3">
        <v>280</v>
      </c>
      <c r="E1066" s="3">
        <v>448</v>
      </c>
      <c r="F1066" s="3">
        <f>Data[[#This Row],[Unit Price]]*Data[[#This Row],[Ordered Qty]]</f>
        <v>125440</v>
      </c>
      <c r="G1066" s="5">
        <v>44609</v>
      </c>
      <c r="H1066" s="4">
        <v>44609</v>
      </c>
      <c r="I1066" s="6">
        <f t="shared" si="20"/>
        <v>0</v>
      </c>
      <c r="J1066" s="32" t="str">
        <f>IF(Data[[#This Row],[Chênh lệch ngày]]&lt;-2,"ADVANCE", IF(Data[[#This Row],[Chênh lệch ngày]]&lt;4, "ON TIME", IF(Data[[#This Row],[REASON OF LATE]]="SUPPLIER","LATE BY SUPPLIER", "LATE")))</f>
        <v>ON TIME</v>
      </c>
      <c r="K1066" s="2"/>
      <c r="L1066" s="32"/>
      <c r="M1066" s="32" t="str">
        <f>TEXT(Data[[#This Row],[Ngày giao]],"yyyy")</f>
        <v>2022</v>
      </c>
      <c r="N1066" s="32" t="str">
        <f>IF(MONTH(Data[[#This Row],[Ngày giao]])&lt;4,"Qtr1", IF(MONTH(Data[[#This Row],[Ngày giao]])&lt;7,"Qtr2",IF(MONTH(Data[[#This Row],[Ngày giao]])&lt;10,"Qtr3","Qtr4")))</f>
        <v>Qtr1</v>
      </c>
      <c r="O1066" s="32" t="str">
        <f>TEXT(Data[[#This Row],[Ngày giao]],"MMM")</f>
        <v>Feb</v>
      </c>
    </row>
    <row r="1067" spans="1:15" ht="13" x14ac:dyDescent="0.3">
      <c r="A1067" s="1">
        <v>4517117508</v>
      </c>
      <c r="B1067" s="1">
        <v>2923261</v>
      </c>
      <c r="C1067" s="37" t="s">
        <v>51</v>
      </c>
      <c r="D1067" s="3">
        <v>280</v>
      </c>
      <c r="E1067" s="3">
        <v>313</v>
      </c>
      <c r="F1067" s="3">
        <f>Data[[#This Row],[Unit Price]]*Data[[#This Row],[Ordered Qty]]</f>
        <v>87640</v>
      </c>
      <c r="G1067" s="5">
        <v>44609</v>
      </c>
      <c r="H1067" s="4">
        <v>44609</v>
      </c>
      <c r="I1067" s="6">
        <f t="shared" si="20"/>
        <v>0</v>
      </c>
      <c r="J1067" s="32" t="str">
        <f>IF(Data[[#This Row],[Chênh lệch ngày]]&lt;-2,"ADVANCE", IF(Data[[#This Row],[Chênh lệch ngày]]&lt;4, "ON TIME", IF(Data[[#This Row],[REASON OF LATE]]="SUPPLIER","LATE BY SUPPLIER", "LATE")))</f>
        <v>ON TIME</v>
      </c>
      <c r="K1067" s="2"/>
      <c r="L1067" s="32"/>
      <c r="M1067" s="32" t="str">
        <f>TEXT(Data[[#This Row],[Ngày giao]],"yyyy")</f>
        <v>2022</v>
      </c>
      <c r="N1067" s="32" t="str">
        <f>IF(MONTH(Data[[#This Row],[Ngày giao]])&lt;4,"Qtr1", IF(MONTH(Data[[#This Row],[Ngày giao]])&lt;7,"Qtr2",IF(MONTH(Data[[#This Row],[Ngày giao]])&lt;10,"Qtr3","Qtr4")))</f>
        <v>Qtr1</v>
      </c>
      <c r="O1067" s="32" t="str">
        <f>TEXT(Data[[#This Row],[Ngày giao]],"MMM")</f>
        <v>Feb</v>
      </c>
    </row>
    <row r="1068" spans="1:15" ht="13" x14ac:dyDescent="0.3">
      <c r="A1068" s="1">
        <v>4517454277</v>
      </c>
      <c r="B1068" s="1">
        <v>2923261</v>
      </c>
      <c r="C1068" s="37" t="s">
        <v>51</v>
      </c>
      <c r="D1068" s="3">
        <v>1260</v>
      </c>
      <c r="E1068" s="3">
        <v>1498</v>
      </c>
      <c r="F1068" s="3">
        <f>Data[[#This Row],[Unit Price]]*Data[[#This Row],[Ordered Qty]]</f>
        <v>1887480</v>
      </c>
      <c r="G1068" s="5">
        <v>44609</v>
      </c>
      <c r="H1068" s="4">
        <v>44609</v>
      </c>
      <c r="I1068" s="6">
        <f t="shared" si="20"/>
        <v>0</v>
      </c>
      <c r="J1068" s="32" t="str">
        <f>IF(Data[[#This Row],[Chênh lệch ngày]]&lt;-2,"ADVANCE", IF(Data[[#This Row],[Chênh lệch ngày]]&lt;4, "ON TIME", IF(Data[[#This Row],[REASON OF LATE]]="SUPPLIER","LATE BY SUPPLIER", "LATE")))</f>
        <v>ON TIME</v>
      </c>
      <c r="K1068" s="2"/>
      <c r="L1068" s="32"/>
      <c r="M1068" s="32" t="str">
        <f>TEXT(Data[[#This Row],[Ngày giao]],"yyyy")</f>
        <v>2022</v>
      </c>
      <c r="N1068" s="32" t="str">
        <f>IF(MONTH(Data[[#This Row],[Ngày giao]])&lt;4,"Qtr1", IF(MONTH(Data[[#This Row],[Ngày giao]])&lt;7,"Qtr2",IF(MONTH(Data[[#This Row],[Ngày giao]])&lt;10,"Qtr3","Qtr4")))</f>
        <v>Qtr1</v>
      </c>
      <c r="O1068" s="32" t="str">
        <f>TEXT(Data[[#This Row],[Ngày giao]],"MMM")</f>
        <v>Feb</v>
      </c>
    </row>
    <row r="1069" spans="1:15" ht="13" x14ac:dyDescent="0.3">
      <c r="A1069" s="1">
        <v>4517454281</v>
      </c>
      <c r="B1069" s="1">
        <v>2923261</v>
      </c>
      <c r="C1069" s="37" t="s">
        <v>51</v>
      </c>
      <c r="D1069" s="3">
        <v>280</v>
      </c>
      <c r="E1069" s="3">
        <v>1252</v>
      </c>
      <c r="F1069" s="3">
        <f>Data[[#This Row],[Unit Price]]*Data[[#This Row],[Ordered Qty]]</f>
        <v>350560</v>
      </c>
      <c r="G1069" s="5">
        <v>44609</v>
      </c>
      <c r="H1069" s="4">
        <v>44609</v>
      </c>
      <c r="I1069" s="6">
        <f t="shared" si="20"/>
        <v>0</v>
      </c>
      <c r="J1069" s="32" t="str">
        <f>IF(Data[[#This Row],[Chênh lệch ngày]]&lt;-2,"ADVANCE", IF(Data[[#This Row],[Chênh lệch ngày]]&lt;4, "ON TIME", IF(Data[[#This Row],[REASON OF LATE]]="SUPPLIER","LATE BY SUPPLIER", "LATE")))</f>
        <v>ON TIME</v>
      </c>
      <c r="K1069" s="2"/>
      <c r="L1069" s="32"/>
      <c r="M1069" s="32" t="str">
        <f>TEXT(Data[[#This Row],[Ngày giao]],"yyyy")</f>
        <v>2022</v>
      </c>
      <c r="N1069" s="32" t="str">
        <f>IF(MONTH(Data[[#This Row],[Ngày giao]])&lt;4,"Qtr1", IF(MONTH(Data[[#This Row],[Ngày giao]])&lt;7,"Qtr2",IF(MONTH(Data[[#This Row],[Ngày giao]])&lt;10,"Qtr3","Qtr4")))</f>
        <v>Qtr1</v>
      </c>
      <c r="O1069" s="32" t="str">
        <f>TEXT(Data[[#This Row],[Ngày giao]],"MMM")</f>
        <v>Feb</v>
      </c>
    </row>
    <row r="1070" spans="1:15" ht="13" x14ac:dyDescent="0.3">
      <c r="A1070" s="1">
        <v>4517502452</v>
      </c>
      <c r="B1070" s="1">
        <v>2923264</v>
      </c>
      <c r="C1070" s="37" t="s">
        <v>51</v>
      </c>
      <c r="D1070" s="3">
        <v>1960</v>
      </c>
      <c r="E1070" s="3">
        <v>1494</v>
      </c>
      <c r="F1070" s="3">
        <f>Data[[#This Row],[Unit Price]]*Data[[#This Row],[Ordered Qty]]</f>
        <v>2928240</v>
      </c>
      <c r="G1070" s="5">
        <v>44609</v>
      </c>
      <c r="H1070" s="4">
        <v>44609</v>
      </c>
      <c r="I1070" s="6">
        <f t="shared" si="20"/>
        <v>0</v>
      </c>
      <c r="J1070" s="32" t="str">
        <f>IF(Data[[#This Row],[Chênh lệch ngày]]&lt;-2,"ADVANCE", IF(Data[[#This Row],[Chênh lệch ngày]]&lt;4, "ON TIME", IF(Data[[#This Row],[REASON OF LATE]]="SUPPLIER","LATE BY SUPPLIER", "LATE")))</f>
        <v>ON TIME</v>
      </c>
      <c r="K1070" s="2"/>
      <c r="L1070" s="32"/>
      <c r="M1070" s="32" t="str">
        <f>TEXT(Data[[#This Row],[Ngày giao]],"yyyy")</f>
        <v>2022</v>
      </c>
      <c r="N1070" s="32" t="str">
        <f>IF(MONTH(Data[[#This Row],[Ngày giao]])&lt;4,"Qtr1", IF(MONTH(Data[[#This Row],[Ngày giao]])&lt;7,"Qtr2",IF(MONTH(Data[[#This Row],[Ngày giao]])&lt;10,"Qtr3","Qtr4")))</f>
        <v>Qtr1</v>
      </c>
      <c r="O1070" s="32" t="str">
        <f>TEXT(Data[[#This Row],[Ngày giao]],"MMM")</f>
        <v>Feb</v>
      </c>
    </row>
    <row r="1071" spans="1:15" ht="13" x14ac:dyDescent="0.3">
      <c r="A1071" s="1">
        <v>4517575960</v>
      </c>
      <c r="B1071" s="1">
        <v>4196590</v>
      </c>
      <c r="C1071" s="37" t="s">
        <v>51</v>
      </c>
      <c r="D1071" s="3">
        <v>200</v>
      </c>
      <c r="E1071" s="3">
        <v>837</v>
      </c>
      <c r="F1071" s="3">
        <f>Data[[#This Row],[Unit Price]]*Data[[#This Row],[Ordered Qty]]</f>
        <v>167400</v>
      </c>
      <c r="G1071" s="5">
        <v>44630</v>
      </c>
      <c r="H1071" s="4">
        <v>44609</v>
      </c>
      <c r="I1071" s="6">
        <f t="shared" si="20"/>
        <v>21</v>
      </c>
      <c r="J1071" s="32" t="str">
        <f>IF(Data[[#This Row],[Chênh lệch ngày]]&lt;-2,"ADVANCE", IF(Data[[#This Row],[Chênh lệch ngày]]&lt;4, "ON TIME", IF(Data[[#This Row],[REASON OF LATE]]="SUPPLIER","LATE BY SUPPLIER", "LATE")))</f>
        <v>LATE</v>
      </c>
      <c r="K1071" s="32" t="s">
        <v>6</v>
      </c>
      <c r="L1071" s="32"/>
      <c r="M1071" s="32" t="str">
        <f>TEXT(Data[[#This Row],[Ngày giao]],"yyyy")</f>
        <v>2022</v>
      </c>
      <c r="N1071" s="32" t="str">
        <f>IF(MONTH(Data[[#This Row],[Ngày giao]])&lt;4,"Qtr1", IF(MONTH(Data[[#This Row],[Ngày giao]])&lt;7,"Qtr2",IF(MONTH(Data[[#This Row],[Ngày giao]])&lt;10,"Qtr3","Qtr4")))</f>
        <v>Qtr1</v>
      </c>
      <c r="O1071" s="32" t="str">
        <f>TEXT(Data[[#This Row],[Ngày giao]],"MMM")</f>
        <v>Mar</v>
      </c>
    </row>
    <row r="1072" spans="1:15" ht="13" x14ac:dyDescent="0.3">
      <c r="A1072" s="1">
        <v>4516407664</v>
      </c>
      <c r="B1072" s="1">
        <v>2758193</v>
      </c>
      <c r="C1072" s="37" t="s">
        <v>51</v>
      </c>
      <c r="D1072" s="3">
        <v>63</v>
      </c>
      <c r="E1072" s="3">
        <v>1245</v>
      </c>
      <c r="F1072" s="3">
        <f>Data[[#This Row],[Unit Price]]*Data[[#This Row],[Ordered Qty]]</f>
        <v>78435</v>
      </c>
      <c r="G1072" s="5">
        <v>44588</v>
      </c>
      <c r="H1072" s="4">
        <v>44609</v>
      </c>
      <c r="I1072" s="6">
        <f t="shared" si="20"/>
        <v>-21</v>
      </c>
      <c r="J1072" s="32" t="str">
        <f>IF(Data[[#This Row],[Chênh lệch ngày]]&lt;-2,"ADVANCE", IF(Data[[#This Row],[Chênh lệch ngày]]&lt;4, "ON TIME", IF(Data[[#This Row],[REASON OF LATE]]="SUPPLIER","LATE BY SUPPLIER", "LATE")))</f>
        <v>ADVANCE</v>
      </c>
      <c r="K1072" s="2"/>
      <c r="L1072" s="32"/>
      <c r="M1072" s="32" t="str">
        <f>TEXT(Data[[#This Row],[Ngày giao]],"yyyy")</f>
        <v>2022</v>
      </c>
      <c r="N1072" s="32" t="str">
        <f>IF(MONTH(Data[[#This Row],[Ngày giao]])&lt;4,"Qtr1", IF(MONTH(Data[[#This Row],[Ngày giao]])&lt;7,"Qtr2",IF(MONTH(Data[[#This Row],[Ngày giao]])&lt;10,"Qtr3","Qtr4")))</f>
        <v>Qtr1</v>
      </c>
      <c r="O1072" s="32" t="str">
        <f>TEXT(Data[[#This Row],[Ngày giao]],"MMM")</f>
        <v>Jan</v>
      </c>
    </row>
    <row r="1073" spans="1:15" ht="13" x14ac:dyDescent="0.3">
      <c r="A1073" s="1">
        <v>4516414428</v>
      </c>
      <c r="B1073" s="1">
        <v>2758193</v>
      </c>
      <c r="C1073" s="37" t="s">
        <v>51</v>
      </c>
      <c r="D1073" s="3">
        <v>699</v>
      </c>
      <c r="E1073" s="3">
        <v>459</v>
      </c>
      <c r="F1073" s="3">
        <f>Data[[#This Row],[Unit Price]]*Data[[#This Row],[Ordered Qty]]</f>
        <v>320841</v>
      </c>
      <c r="G1073" s="5">
        <v>44588</v>
      </c>
      <c r="H1073" s="4">
        <v>44609</v>
      </c>
      <c r="I1073" s="6">
        <f t="shared" si="20"/>
        <v>-21</v>
      </c>
      <c r="J1073" s="32" t="str">
        <f>IF(Data[[#This Row],[Chênh lệch ngày]]&lt;-2,"ADVANCE", IF(Data[[#This Row],[Chênh lệch ngày]]&lt;4, "ON TIME", IF(Data[[#This Row],[REASON OF LATE]]="SUPPLIER","LATE BY SUPPLIER", "LATE")))</f>
        <v>ADVANCE</v>
      </c>
      <c r="K1073" s="2"/>
      <c r="L1073" s="32"/>
      <c r="M1073" s="32" t="str">
        <f>TEXT(Data[[#This Row],[Ngày giao]],"yyyy")</f>
        <v>2022</v>
      </c>
      <c r="N1073" s="32" t="str">
        <f>IF(MONTH(Data[[#This Row],[Ngày giao]])&lt;4,"Qtr1", IF(MONTH(Data[[#This Row],[Ngày giao]])&lt;7,"Qtr2",IF(MONTH(Data[[#This Row],[Ngày giao]])&lt;10,"Qtr3","Qtr4")))</f>
        <v>Qtr1</v>
      </c>
      <c r="O1073" s="32" t="str">
        <f>TEXT(Data[[#This Row],[Ngày giao]],"MMM")</f>
        <v>Jan</v>
      </c>
    </row>
    <row r="1074" spans="1:15" ht="13" x14ac:dyDescent="0.3">
      <c r="A1074" s="1">
        <v>4517260385</v>
      </c>
      <c r="B1074" s="1">
        <v>2758193</v>
      </c>
      <c r="C1074" s="37" t="s">
        <v>51</v>
      </c>
      <c r="D1074" s="3">
        <v>45</v>
      </c>
      <c r="E1074" s="3">
        <v>613</v>
      </c>
      <c r="F1074" s="3">
        <f>Data[[#This Row],[Unit Price]]*Data[[#This Row],[Ordered Qty]]</f>
        <v>27585</v>
      </c>
      <c r="G1074" s="5">
        <v>44609</v>
      </c>
      <c r="H1074" s="4">
        <v>44609</v>
      </c>
      <c r="I1074" s="6">
        <f t="shared" si="20"/>
        <v>0</v>
      </c>
      <c r="J1074" s="32" t="str">
        <f>IF(Data[[#This Row],[Chênh lệch ngày]]&lt;-2,"ADVANCE", IF(Data[[#This Row],[Chênh lệch ngày]]&lt;4, "ON TIME", IF(Data[[#This Row],[REASON OF LATE]]="SUPPLIER","LATE BY SUPPLIER", "LATE")))</f>
        <v>ON TIME</v>
      </c>
      <c r="K1074" s="2"/>
      <c r="L1074" s="32"/>
      <c r="M1074" s="32" t="str">
        <f>TEXT(Data[[#This Row],[Ngày giao]],"yyyy")</f>
        <v>2022</v>
      </c>
      <c r="N1074" s="32" t="str">
        <f>IF(MONTH(Data[[#This Row],[Ngày giao]])&lt;4,"Qtr1", IF(MONTH(Data[[#This Row],[Ngày giao]])&lt;7,"Qtr2",IF(MONTH(Data[[#This Row],[Ngày giao]])&lt;10,"Qtr3","Qtr4")))</f>
        <v>Qtr1</v>
      </c>
      <c r="O1074" s="32" t="str">
        <f>TEXT(Data[[#This Row],[Ngày giao]],"MMM")</f>
        <v>Feb</v>
      </c>
    </row>
    <row r="1075" spans="1:15" ht="13" x14ac:dyDescent="0.3">
      <c r="A1075" s="1">
        <v>4517416397</v>
      </c>
      <c r="B1075" s="1">
        <v>2467687</v>
      </c>
      <c r="C1075" s="37" t="s">
        <v>51</v>
      </c>
      <c r="D1075" s="3">
        <v>75</v>
      </c>
      <c r="E1075" s="3">
        <v>1374</v>
      </c>
      <c r="F1075" s="3">
        <f>Data[[#This Row],[Unit Price]]*Data[[#This Row],[Ordered Qty]]</f>
        <v>103050</v>
      </c>
      <c r="G1075" s="5">
        <v>44609</v>
      </c>
      <c r="H1075" s="4">
        <v>44609</v>
      </c>
      <c r="I1075" s="6">
        <f t="shared" si="20"/>
        <v>0</v>
      </c>
      <c r="J1075" s="32" t="str">
        <f>IF(Data[[#This Row],[Chênh lệch ngày]]&lt;-2,"ADVANCE", IF(Data[[#This Row],[Chênh lệch ngày]]&lt;4, "ON TIME", IF(Data[[#This Row],[REASON OF LATE]]="SUPPLIER","LATE BY SUPPLIER", "LATE")))</f>
        <v>ON TIME</v>
      </c>
      <c r="K1075" s="2"/>
      <c r="L1075" s="32"/>
      <c r="M1075" s="32" t="str">
        <f>TEXT(Data[[#This Row],[Ngày giao]],"yyyy")</f>
        <v>2022</v>
      </c>
      <c r="N1075" s="32" t="str">
        <f>IF(MONTH(Data[[#This Row],[Ngày giao]])&lt;4,"Qtr1", IF(MONTH(Data[[#This Row],[Ngày giao]])&lt;7,"Qtr2",IF(MONTH(Data[[#This Row],[Ngày giao]])&lt;10,"Qtr3","Qtr4")))</f>
        <v>Qtr1</v>
      </c>
      <c r="O1075" s="32" t="str">
        <f>TEXT(Data[[#This Row],[Ngày giao]],"MMM")</f>
        <v>Feb</v>
      </c>
    </row>
    <row r="1076" spans="1:15" ht="13" x14ac:dyDescent="0.3">
      <c r="A1076" s="1">
        <v>4516607742</v>
      </c>
      <c r="B1076" s="1">
        <v>4327058</v>
      </c>
      <c r="C1076" s="37" t="s">
        <v>51</v>
      </c>
      <c r="D1076" s="3">
        <v>800</v>
      </c>
      <c r="E1076" s="3">
        <v>1279</v>
      </c>
      <c r="F1076" s="3">
        <f>Data[[#This Row],[Unit Price]]*Data[[#This Row],[Ordered Qty]]</f>
        <v>1023200</v>
      </c>
      <c r="G1076" s="5">
        <v>44704</v>
      </c>
      <c r="H1076" s="4">
        <v>44609</v>
      </c>
      <c r="I1076" s="6">
        <f t="shared" si="20"/>
        <v>95</v>
      </c>
      <c r="J1076" s="32" t="str">
        <f>IF(Data[[#This Row],[Chênh lệch ngày]]&lt;-2,"ADVANCE", IF(Data[[#This Row],[Chênh lệch ngày]]&lt;4, "ON TIME", IF(Data[[#This Row],[REASON OF LATE]]="SUPPLIER","LATE BY SUPPLIER", "LATE")))</f>
        <v>LATE</v>
      </c>
      <c r="K1076" s="32" t="s">
        <v>6</v>
      </c>
      <c r="L1076" s="32"/>
      <c r="M1076" s="32" t="str">
        <f>TEXT(Data[[#This Row],[Ngày giao]],"yyyy")</f>
        <v>2022</v>
      </c>
      <c r="N1076" s="32" t="str">
        <f>IF(MONTH(Data[[#This Row],[Ngày giao]])&lt;4,"Qtr1", IF(MONTH(Data[[#This Row],[Ngày giao]])&lt;7,"Qtr2",IF(MONTH(Data[[#This Row],[Ngày giao]])&lt;10,"Qtr3","Qtr4")))</f>
        <v>Qtr2</v>
      </c>
      <c r="O1076" s="32" t="str">
        <f>TEXT(Data[[#This Row],[Ngày giao]],"MMM")</f>
        <v>May</v>
      </c>
    </row>
    <row r="1077" spans="1:15" ht="13" x14ac:dyDescent="0.3">
      <c r="A1077" s="1">
        <v>4517258430</v>
      </c>
      <c r="B1077" s="1">
        <v>4271870</v>
      </c>
      <c r="C1077" s="37" t="s">
        <v>51</v>
      </c>
      <c r="D1077" s="3">
        <v>6</v>
      </c>
      <c r="E1077" s="3">
        <v>308</v>
      </c>
      <c r="F1077" s="3">
        <f>Data[[#This Row],[Unit Price]]*Data[[#This Row],[Ordered Qty]]</f>
        <v>1848</v>
      </c>
      <c r="G1077" s="5">
        <v>44693</v>
      </c>
      <c r="H1077" s="4">
        <v>44609</v>
      </c>
      <c r="I1077" s="6">
        <f t="shared" si="20"/>
        <v>84</v>
      </c>
      <c r="J1077" s="32" t="str">
        <f>IF(Data[[#This Row],[Chênh lệch ngày]]&lt;-2,"ADVANCE", IF(Data[[#This Row],[Chênh lệch ngày]]&lt;4, "ON TIME", IF(Data[[#This Row],[REASON OF LATE]]="SUPPLIER","LATE BY SUPPLIER", "LATE")))</f>
        <v>LATE</v>
      </c>
      <c r="K1077" s="32" t="s">
        <v>6</v>
      </c>
      <c r="L1077" s="32"/>
      <c r="M1077" s="32" t="str">
        <f>TEXT(Data[[#This Row],[Ngày giao]],"yyyy")</f>
        <v>2022</v>
      </c>
      <c r="N1077" s="32" t="str">
        <f>IF(MONTH(Data[[#This Row],[Ngày giao]])&lt;4,"Qtr1", IF(MONTH(Data[[#This Row],[Ngày giao]])&lt;7,"Qtr2",IF(MONTH(Data[[#This Row],[Ngày giao]])&lt;10,"Qtr3","Qtr4")))</f>
        <v>Qtr2</v>
      </c>
      <c r="O1077" s="32" t="str">
        <f>TEXT(Data[[#This Row],[Ngày giao]],"MMM")</f>
        <v>May</v>
      </c>
    </row>
    <row r="1078" spans="1:15" ht="13" x14ac:dyDescent="0.3">
      <c r="A1078" s="1">
        <v>4516376697</v>
      </c>
      <c r="B1078" s="1">
        <v>1620152</v>
      </c>
      <c r="C1078" s="37" t="s">
        <v>51</v>
      </c>
      <c r="D1078" s="3">
        <v>1584</v>
      </c>
      <c r="E1078" s="3">
        <v>1302</v>
      </c>
      <c r="F1078" s="3">
        <f>Data[[#This Row],[Unit Price]]*Data[[#This Row],[Ordered Qty]]</f>
        <v>2062368</v>
      </c>
      <c r="G1078" s="5">
        <v>44588</v>
      </c>
      <c r="H1078" s="4">
        <v>44609</v>
      </c>
      <c r="I1078" s="6">
        <f t="shared" si="20"/>
        <v>-21</v>
      </c>
      <c r="J1078" s="32" t="str">
        <f>IF(Data[[#This Row],[Chênh lệch ngày]]&lt;-2,"ADVANCE", IF(Data[[#This Row],[Chênh lệch ngày]]&lt;4, "ON TIME", IF(Data[[#This Row],[REASON OF LATE]]="SUPPLIER","LATE BY SUPPLIER", "LATE")))</f>
        <v>ADVANCE</v>
      </c>
      <c r="K1078" s="2"/>
      <c r="L1078" s="32"/>
      <c r="M1078" s="32" t="str">
        <f>TEXT(Data[[#This Row],[Ngày giao]],"yyyy")</f>
        <v>2022</v>
      </c>
      <c r="N1078" s="32" t="str">
        <f>IF(MONTH(Data[[#This Row],[Ngày giao]])&lt;4,"Qtr1", IF(MONTH(Data[[#This Row],[Ngày giao]])&lt;7,"Qtr2",IF(MONTH(Data[[#This Row],[Ngày giao]])&lt;10,"Qtr3","Qtr4")))</f>
        <v>Qtr1</v>
      </c>
      <c r="O1078" s="32" t="str">
        <f>TEXT(Data[[#This Row],[Ngày giao]],"MMM")</f>
        <v>Jan</v>
      </c>
    </row>
    <row r="1079" spans="1:15" ht="13" x14ac:dyDescent="0.3">
      <c r="A1079" s="1">
        <v>4516396322</v>
      </c>
      <c r="B1079" s="1">
        <v>2884301</v>
      </c>
      <c r="C1079" s="37" t="s">
        <v>51</v>
      </c>
      <c r="D1079" s="3">
        <v>600</v>
      </c>
      <c r="E1079" s="3">
        <v>865</v>
      </c>
      <c r="F1079" s="3">
        <f>Data[[#This Row],[Unit Price]]*Data[[#This Row],[Ordered Qty]]</f>
        <v>519000</v>
      </c>
      <c r="G1079" s="5">
        <v>44588</v>
      </c>
      <c r="H1079" s="4">
        <v>44609</v>
      </c>
      <c r="I1079" s="6">
        <f t="shared" si="20"/>
        <v>-21</v>
      </c>
      <c r="J1079" s="32" t="str">
        <f>IF(Data[[#This Row],[Chênh lệch ngày]]&lt;-2,"ADVANCE", IF(Data[[#This Row],[Chênh lệch ngày]]&lt;4, "ON TIME", IF(Data[[#This Row],[REASON OF LATE]]="SUPPLIER","LATE BY SUPPLIER", "LATE")))</f>
        <v>ADVANCE</v>
      </c>
      <c r="K1079" s="2"/>
      <c r="L1079" s="32"/>
      <c r="M1079" s="32" t="str">
        <f>TEXT(Data[[#This Row],[Ngày giao]],"yyyy")</f>
        <v>2022</v>
      </c>
      <c r="N1079" s="32" t="str">
        <f>IF(MONTH(Data[[#This Row],[Ngày giao]])&lt;4,"Qtr1", IF(MONTH(Data[[#This Row],[Ngày giao]])&lt;7,"Qtr2",IF(MONTH(Data[[#This Row],[Ngày giao]])&lt;10,"Qtr3","Qtr4")))</f>
        <v>Qtr1</v>
      </c>
      <c r="O1079" s="32" t="str">
        <f>TEXT(Data[[#This Row],[Ngày giao]],"MMM")</f>
        <v>Jan</v>
      </c>
    </row>
    <row r="1080" spans="1:15" ht="13" x14ac:dyDescent="0.3">
      <c r="A1080" s="1">
        <v>4516412028</v>
      </c>
      <c r="B1080" s="1">
        <v>2958114</v>
      </c>
      <c r="C1080" s="37" t="s">
        <v>51</v>
      </c>
      <c r="D1080" s="3">
        <v>498</v>
      </c>
      <c r="E1080" s="3">
        <v>344</v>
      </c>
      <c r="F1080" s="3">
        <f>Data[[#This Row],[Unit Price]]*Data[[#This Row],[Ordered Qty]]</f>
        <v>171312</v>
      </c>
      <c r="G1080" s="5">
        <v>44588</v>
      </c>
      <c r="H1080" s="4">
        <v>44609</v>
      </c>
      <c r="I1080" s="6">
        <f t="shared" si="20"/>
        <v>-21</v>
      </c>
      <c r="J1080" s="32" t="str">
        <f>IF(Data[[#This Row],[Chênh lệch ngày]]&lt;-2,"ADVANCE", IF(Data[[#This Row],[Chênh lệch ngày]]&lt;4, "ON TIME", IF(Data[[#This Row],[REASON OF LATE]]="SUPPLIER","LATE BY SUPPLIER", "LATE")))</f>
        <v>ADVANCE</v>
      </c>
      <c r="K1080" s="2"/>
      <c r="L1080" s="32"/>
      <c r="M1080" s="32" t="str">
        <f>TEXT(Data[[#This Row],[Ngày giao]],"yyyy")</f>
        <v>2022</v>
      </c>
      <c r="N1080" s="32" t="str">
        <f>IF(MONTH(Data[[#This Row],[Ngày giao]])&lt;4,"Qtr1", IF(MONTH(Data[[#This Row],[Ngày giao]])&lt;7,"Qtr2",IF(MONTH(Data[[#This Row],[Ngày giao]])&lt;10,"Qtr3","Qtr4")))</f>
        <v>Qtr1</v>
      </c>
      <c r="O1080" s="32" t="str">
        <f>TEXT(Data[[#This Row],[Ngày giao]],"MMM")</f>
        <v>Jan</v>
      </c>
    </row>
    <row r="1081" spans="1:15" ht="13" x14ac:dyDescent="0.3">
      <c r="A1081" s="1">
        <v>4517095743</v>
      </c>
      <c r="B1081" s="1">
        <v>2958114</v>
      </c>
      <c r="C1081" s="37" t="s">
        <v>51</v>
      </c>
      <c r="D1081" s="3">
        <v>96</v>
      </c>
      <c r="E1081" s="3">
        <v>360</v>
      </c>
      <c r="F1081" s="3">
        <f>Data[[#This Row],[Unit Price]]*Data[[#This Row],[Ordered Qty]]</f>
        <v>34560</v>
      </c>
      <c r="G1081" s="5">
        <v>44609</v>
      </c>
      <c r="H1081" s="4">
        <v>44609</v>
      </c>
      <c r="I1081" s="6">
        <f t="shared" si="20"/>
        <v>0</v>
      </c>
      <c r="J1081" s="32" t="str">
        <f>IF(Data[[#This Row],[Chênh lệch ngày]]&lt;-2,"ADVANCE", IF(Data[[#This Row],[Chênh lệch ngày]]&lt;4, "ON TIME", IF(Data[[#This Row],[REASON OF LATE]]="SUPPLIER","LATE BY SUPPLIER", "LATE")))</f>
        <v>ON TIME</v>
      </c>
      <c r="K1081" s="2"/>
      <c r="L1081" s="32"/>
      <c r="M1081" s="32" t="str">
        <f>TEXT(Data[[#This Row],[Ngày giao]],"yyyy")</f>
        <v>2022</v>
      </c>
      <c r="N1081" s="32" t="str">
        <f>IF(MONTH(Data[[#This Row],[Ngày giao]])&lt;4,"Qtr1", IF(MONTH(Data[[#This Row],[Ngày giao]])&lt;7,"Qtr2",IF(MONTH(Data[[#This Row],[Ngày giao]])&lt;10,"Qtr3","Qtr4")))</f>
        <v>Qtr1</v>
      </c>
      <c r="O1081" s="32" t="str">
        <f>TEXT(Data[[#This Row],[Ngày giao]],"MMM")</f>
        <v>Feb</v>
      </c>
    </row>
    <row r="1082" spans="1:15" ht="13" x14ac:dyDescent="0.3">
      <c r="A1082" s="1">
        <v>4517239679</v>
      </c>
      <c r="B1082" s="1">
        <v>2752324</v>
      </c>
      <c r="C1082" s="37" t="s">
        <v>51</v>
      </c>
      <c r="D1082" s="3">
        <v>12</v>
      </c>
      <c r="E1082" s="3">
        <v>1095</v>
      </c>
      <c r="F1082" s="3">
        <f>Data[[#This Row],[Unit Price]]*Data[[#This Row],[Ordered Qty]]</f>
        <v>13140</v>
      </c>
      <c r="G1082" s="5">
        <v>44609</v>
      </c>
      <c r="H1082" s="4">
        <v>44609</v>
      </c>
      <c r="I1082" s="6">
        <f t="shared" si="20"/>
        <v>0</v>
      </c>
      <c r="J1082" s="32" t="str">
        <f>IF(Data[[#This Row],[Chênh lệch ngày]]&lt;-2,"ADVANCE", IF(Data[[#This Row],[Chênh lệch ngày]]&lt;4, "ON TIME", IF(Data[[#This Row],[REASON OF LATE]]="SUPPLIER","LATE BY SUPPLIER", "LATE")))</f>
        <v>ON TIME</v>
      </c>
      <c r="K1082" s="2"/>
      <c r="L1082" s="32"/>
      <c r="M1082" s="32" t="str">
        <f>TEXT(Data[[#This Row],[Ngày giao]],"yyyy")</f>
        <v>2022</v>
      </c>
      <c r="N1082" s="32" t="str">
        <f>IF(MONTH(Data[[#This Row],[Ngày giao]])&lt;4,"Qtr1", IF(MONTH(Data[[#This Row],[Ngày giao]])&lt;7,"Qtr2",IF(MONTH(Data[[#This Row],[Ngày giao]])&lt;10,"Qtr3","Qtr4")))</f>
        <v>Qtr1</v>
      </c>
      <c r="O1082" s="32" t="str">
        <f>TEXT(Data[[#This Row],[Ngày giao]],"MMM")</f>
        <v>Feb</v>
      </c>
    </row>
    <row r="1083" spans="1:15" ht="13" x14ac:dyDescent="0.3">
      <c r="A1083" s="1">
        <v>4517078253</v>
      </c>
      <c r="B1083" s="1">
        <v>2884301</v>
      </c>
      <c r="C1083" s="37" t="s">
        <v>51</v>
      </c>
      <c r="D1083" s="3">
        <v>15</v>
      </c>
      <c r="E1083" s="3">
        <v>658</v>
      </c>
      <c r="F1083" s="3">
        <f>Data[[#This Row],[Unit Price]]*Data[[#This Row],[Ordered Qty]]</f>
        <v>9870</v>
      </c>
      <c r="G1083" s="5">
        <v>44609</v>
      </c>
      <c r="H1083" s="4">
        <v>44609</v>
      </c>
      <c r="I1083" s="6">
        <f t="shared" si="20"/>
        <v>0</v>
      </c>
      <c r="J1083" s="32" t="str">
        <f>IF(Data[[#This Row],[Chênh lệch ngày]]&lt;-2,"ADVANCE", IF(Data[[#This Row],[Chênh lệch ngày]]&lt;4, "ON TIME", IF(Data[[#This Row],[REASON OF LATE]]="SUPPLIER","LATE BY SUPPLIER", "LATE")))</f>
        <v>ON TIME</v>
      </c>
      <c r="K1083" s="2"/>
      <c r="L1083" s="32"/>
      <c r="M1083" s="32" t="str">
        <f>TEXT(Data[[#This Row],[Ngày giao]],"yyyy")</f>
        <v>2022</v>
      </c>
      <c r="N1083" s="32" t="str">
        <f>IF(MONTH(Data[[#This Row],[Ngày giao]])&lt;4,"Qtr1", IF(MONTH(Data[[#This Row],[Ngày giao]])&lt;7,"Qtr2",IF(MONTH(Data[[#This Row],[Ngày giao]])&lt;10,"Qtr3","Qtr4")))</f>
        <v>Qtr1</v>
      </c>
      <c r="O1083" s="32" t="str">
        <f>TEXT(Data[[#This Row],[Ngày giao]],"MMM")</f>
        <v>Feb</v>
      </c>
    </row>
    <row r="1084" spans="1:15" ht="13" x14ac:dyDescent="0.3">
      <c r="A1084" s="1">
        <v>4517239499</v>
      </c>
      <c r="B1084" s="1">
        <v>2958114</v>
      </c>
      <c r="C1084" s="37" t="s">
        <v>51</v>
      </c>
      <c r="D1084" s="3">
        <v>54</v>
      </c>
      <c r="E1084" s="3">
        <v>365</v>
      </c>
      <c r="F1084" s="3">
        <f>Data[[#This Row],[Unit Price]]*Data[[#This Row],[Ordered Qty]]</f>
        <v>19710</v>
      </c>
      <c r="G1084" s="5">
        <v>44609</v>
      </c>
      <c r="H1084" s="4">
        <v>44609</v>
      </c>
      <c r="I1084" s="6">
        <f t="shared" si="20"/>
        <v>0</v>
      </c>
      <c r="J1084" s="32" t="str">
        <f>IF(Data[[#This Row],[Chênh lệch ngày]]&lt;-2,"ADVANCE", IF(Data[[#This Row],[Chênh lệch ngày]]&lt;4, "ON TIME", IF(Data[[#This Row],[REASON OF LATE]]="SUPPLIER","LATE BY SUPPLIER", "LATE")))</f>
        <v>ON TIME</v>
      </c>
      <c r="K1084" s="2"/>
      <c r="L1084" s="32"/>
      <c r="M1084" s="32" t="str">
        <f>TEXT(Data[[#This Row],[Ngày giao]],"yyyy")</f>
        <v>2022</v>
      </c>
      <c r="N1084" s="32" t="str">
        <f>IF(MONTH(Data[[#This Row],[Ngày giao]])&lt;4,"Qtr1", IF(MONTH(Data[[#This Row],[Ngày giao]])&lt;7,"Qtr2",IF(MONTH(Data[[#This Row],[Ngày giao]])&lt;10,"Qtr3","Qtr4")))</f>
        <v>Qtr1</v>
      </c>
      <c r="O1084" s="32" t="str">
        <f>TEXT(Data[[#This Row],[Ngày giao]],"MMM")</f>
        <v>Feb</v>
      </c>
    </row>
    <row r="1085" spans="1:15" ht="13" x14ac:dyDescent="0.3">
      <c r="A1085" s="1">
        <v>4517282271</v>
      </c>
      <c r="B1085" s="1">
        <v>2752324</v>
      </c>
      <c r="C1085" s="37" t="s">
        <v>51</v>
      </c>
      <c r="D1085" s="3">
        <v>48</v>
      </c>
      <c r="E1085" s="3">
        <v>700</v>
      </c>
      <c r="F1085" s="3">
        <f>Data[[#This Row],[Unit Price]]*Data[[#This Row],[Ordered Qty]]</f>
        <v>33600</v>
      </c>
      <c r="G1085" s="5">
        <v>44609</v>
      </c>
      <c r="H1085" s="4">
        <v>44609</v>
      </c>
      <c r="I1085" s="6">
        <f t="shared" si="20"/>
        <v>0</v>
      </c>
      <c r="J1085" s="32" t="str">
        <f>IF(Data[[#This Row],[Chênh lệch ngày]]&lt;-2,"ADVANCE", IF(Data[[#This Row],[Chênh lệch ngày]]&lt;4, "ON TIME", IF(Data[[#This Row],[REASON OF LATE]]="SUPPLIER","LATE BY SUPPLIER", "LATE")))</f>
        <v>ON TIME</v>
      </c>
      <c r="K1085" s="2"/>
      <c r="L1085" s="32"/>
      <c r="M1085" s="32" t="str">
        <f>TEXT(Data[[#This Row],[Ngày giao]],"yyyy")</f>
        <v>2022</v>
      </c>
      <c r="N1085" s="32" t="str">
        <f>IF(MONTH(Data[[#This Row],[Ngày giao]])&lt;4,"Qtr1", IF(MONTH(Data[[#This Row],[Ngày giao]])&lt;7,"Qtr2",IF(MONTH(Data[[#This Row],[Ngày giao]])&lt;10,"Qtr3","Qtr4")))</f>
        <v>Qtr1</v>
      </c>
      <c r="O1085" s="32" t="str">
        <f>TEXT(Data[[#This Row],[Ngày giao]],"MMM")</f>
        <v>Feb</v>
      </c>
    </row>
    <row r="1086" spans="1:15" ht="13" x14ac:dyDescent="0.3">
      <c r="A1086" s="1">
        <v>4517554268</v>
      </c>
      <c r="B1086" s="1">
        <v>4492204</v>
      </c>
      <c r="C1086" s="37" t="s">
        <v>51</v>
      </c>
      <c r="D1086" s="3">
        <v>48</v>
      </c>
      <c r="E1086" s="3">
        <v>1122</v>
      </c>
      <c r="F1086" s="3">
        <f>Data[[#This Row],[Unit Price]]*Data[[#This Row],[Ordered Qty]]</f>
        <v>53856</v>
      </c>
      <c r="G1086" s="5">
        <v>44609</v>
      </c>
      <c r="H1086" s="4">
        <v>44609</v>
      </c>
      <c r="I1086" s="6">
        <f t="shared" si="20"/>
        <v>0</v>
      </c>
      <c r="J1086" s="32" t="str">
        <f>IF(Data[[#This Row],[Chênh lệch ngày]]&lt;-2,"ADVANCE", IF(Data[[#This Row],[Chênh lệch ngày]]&lt;4, "ON TIME", IF(Data[[#This Row],[REASON OF LATE]]="SUPPLIER","LATE BY SUPPLIER", "LATE")))</f>
        <v>ON TIME</v>
      </c>
      <c r="K1086" s="2"/>
      <c r="L1086" s="32"/>
      <c r="M1086" s="32" t="str">
        <f>TEXT(Data[[#This Row],[Ngày giao]],"yyyy")</f>
        <v>2022</v>
      </c>
      <c r="N1086" s="32" t="str">
        <f>IF(MONTH(Data[[#This Row],[Ngày giao]])&lt;4,"Qtr1", IF(MONTH(Data[[#This Row],[Ngày giao]])&lt;7,"Qtr2",IF(MONTH(Data[[#This Row],[Ngày giao]])&lt;10,"Qtr3","Qtr4")))</f>
        <v>Qtr1</v>
      </c>
      <c r="O1086" s="32" t="str">
        <f>TEXT(Data[[#This Row],[Ngày giao]],"MMM")</f>
        <v>Feb</v>
      </c>
    </row>
    <row r="1087" spans="1:15" ht="13" x14ac:dyDescent="0.3">
      <c r="A1087" s="1">
        <v>4517594688</v>
      </c>
      <c r="B1087" s="1">
        <v>4403290</v>
      </c>
      <c r="C1087" s="37" t="s">
        <v>51</v>
      </c>
      <c r="D1087" s="3">
        <v>24</v>
      </c>
      <c r="E1087" s="3">
        <v>486</v>
      </c>
      <c r="F1087" s="3">
        <f>Data[[#This Row],[Unit Price]]*Data[[#This Row],[Ordered Qty]]</f>
        <v>11664</v>
      </c>
      <c r="G1087" s="5">
        <v>44616</v>
      </c>
      <c r="H1087" s="4">
        <v>44609</v>
      </c>
      <c r="I1087" s="6">
        <f t="shared" si="20"/>
        <v>7</v>
      </c>
      <c r="J1087" s="32" t="str">
        <f>IF(Data[[#This Row],[Chênh lệch ngày]]&lt;-2,"ADVANCE", IF(Data[[#This Row],[Chênh lệch ngày]]&lt;4, "ON TIME", IF(Data[[#This Row],[REASON OF LATE]]="SUPPLIER","LATE BY SUPPLIER", "LATE")))</f>
        <v>LATE</v>
      </c>
      <c r="K1087" s="32" t="s">
        <v>6</v>
      </c>
      <c r="L1087" s="32"/>
      <c r="M1087" s="32" t="str">
        <f>TEXT(Data[[#This Row],[Ngày giao]],"yyyy")</f>
        <v>2022</v>
      </c>
      <c r="N1087" s="32" t="str">
        <f>IF(MONTH(Data[[#This Row],[Ngày giao]])&lt;4,"Qtr1", IF(MONTH(Data[[#This Row],[Ngày giao]])&lt;7,"Qtr2",IF(MONTH(Data[[#This Row],[Ngày giao]])&lt;10,"Qtr3","Qtr4")))</f>
        <v>Qtr1</v>
      </c>
      <c r="O1087" s="32" t="str">
        <f>TEXT(Data[[#This Row],[Ngày giao]],"MMM")</f>
        <v>Feb</v>
      </c>
    </row>
    <row r="1088" spans="1:15" ht="14.5" x14ac:dyDescent="0.35">
      <c r="A1088" s="7">
        <v>4516557058</v>
      </c>
      <c r="B1088" s="7">
        <v>4013293</v>
      </c>
      <c r="C1088" s="37" t="s">
        <v>51</v>
      </c>
      <c r="D1088" s="9">
        <v>45</v>
      </c>
      <c r="E1088" s="3">
        <v>1342</v>
      </c>
      <c r="F1088" s="3">
        <f>Data[[#This Row],[Unit Price]]*Data[[#This Row],[Ordered Qty]]</f>
        <v>60390</v>
      </c>
      <c r="G1088" s="5">
        <v>44609</v>
      </c>
      <c r="H1088" s="4">
        <v>44609</v>
      </c>
      <c r="I1088" s="10">
        <v>0</v>
      </c>
      <c r="J1088" s="32" t="str">
        <f>IF(Data[[#This Row],[Chênh lệch ngày]]&lt;-2,"ADVANCE", IF(Data[[#This Row],[Chênh lệch ngày]]&lt;4, "ON TIME", IF(Data[[#This Row],[REASON OF LATE]]="SUPPLIER","LATE BY SUPPLIER", "LATE")))</f>
        <v>ON TIME</v>
      </c>
      <c r="K1088" s="12"/>
      <c r="L1088" s="16"/>
      <c r="M1088" s="32" t="str">
        <f>TEXT(Data[[#This Row],[Ngày giao]],"yyyy")</f>
        <v>2022</v>
      </c>
      <c r="N1088" s="32" t="str">
        <f>IF(MONTH(Data[[#This Row],[Ngày giao]])&lt;4,"Qtr1", IF(MONTH(Data[[#This Row],[Ngày giao]])&lt;7,"Qtr2",IF(MONTH(Data[[#This Row],[Ngày giao]])&lt;10,"Qtr3","Qtr4")))</f>
        <v>Qtr1</v>
      </c>
      <c r="O1088" s="32" t="str">
        <f>TEXT(Data[[#This Row],[Ngày giao]],"MMM")</f>
        <v>Feb</v>
      </c>
    </row>
    <row r="1089" spans="1:15" ht="14.5" x14ac:dyDescent="0.35">
      <c r="A1089" s="7">
        <v>4516556183</v>
      </c>
      <c r="B1089" s="7">
        <v>2778106</v>
      </c>
      <c r="C1089" s="37" t="s">
        <v>51</v>
      </c>
      <c r="D1089" s="9">
        <v>540</v>
      </c>
      <c r="E1089" s="3">
        <v>1419</v>
      </c>
      <c r="F1089" s="3">
        <f>Data[[#This Row],[Unit Price]]*Data[[#This Row],[Ordered Qty]]</f>
        <v>766260</v>
      </c>
      <c r="G1089" s="5">
        <v>44609</v>
      </c>
      <c r="H1089" s="4">
        <v>44609</v>
      </c>
      <c r="I1089" s="10">
        <v>0</v>
      </c>
      <c r="J1089" s="32" t="str">
        <f>IF(Data[[#This Row],[Chênh lệch ngày]]&lt;-2,"ADVANCE", IF(Data[[#This Row],[Chênh lệch ngày]]&lt;4, "ON TIME", IF(Data[[#This Row],[REASON OF LATE]]="SUPPLIER","LATE BY SUPPLIER", "LATE")))</f>
        <v>ON TIME</v>
      </c>
      <c r="K1089" s="12"/>
      <c r="L1089" s="16"/>
      <c r="M1089" s="32" t="str">
        <f>TEXT(Data[[#This Row],[Ngày giao]],"yyyy")</f>
        <v>2022</v>
      </c>
      <c r="N1089" s="32" t="str">
        <f>IF(MONTH(Data[[#This Row],[Ngày giao]])&lt;4,"Qtr1", IF(MONTH(Data[[#This Row],[Ngày giao]])&lt;7,"Qtr2",IF(MONTH(Data[[#This Row],[Ngày giao]])&lt;10,"Qtr3","Qtr4")))</f>
        <v>Qtr1</v>
      </c>
      <c r="O1089" s="32" t="str">
        <f>TEXT(Data[[#This Row],[Ngày giao]],"MMM")</f>
        <v>Feb</v>
      </c>
    </row>
    <row r="1090" spans="1:15" ht="14.5" x14ac:dyDescent="0.35">
      <c r="A1090" s="7">
        <v>4516556466</v>
      </c>
      <c r="B1090" s="7">
        <v>4333116</v>
      </c>
      <c r="C1090" s="37" t="s">
        <v>51</v>
      </c>
      <c r="D1090" s="9">
        <v>567</v>
      </c>
      <c r="E1090" s="3">
        <v>1291</v>
      </c>
      <c r="F1090" s="3">
        <f>Data[[#This Row],[Unit Price]]*Data[[#This Row],[Ordered Qty]]</f>
        <v>731997</v>
      </c>
      <c r="G1090" s="5">
        <v>44609</v>
      </c>
      <c r="H1090" s="4">
        <v>44609</v>
      </c>
      <c r="I1090" s="10">
        <v>0</v>
      </c>
      <c r="J1090" s="32" t="str">
        <f>IF(Data[[#This Row],[Chênh lệch ngày]]&lt;-2,"ADVANCE", IF(Data[[#This Row],[Chênh lệch ngày]]&lt;4, "ON TIME", IF(Data[[#This Row],[REASON OF LATE]]="SUPPLIER","LATE BY SUPPLIER", "LATE")))</f>
        <v>ON TIME</v>
      </c>
      <c r="K1090" s="12"/>
      <c r="L1090" s="16"/>
      <c r="M1090" s="32" t="str">
        <f>TEXT(Data[[#This Row],[Ngày giao]],"yyyy")</f>
        <v>2022</v>
      </c>
      <c r="N1090" s="32" t="str">
        <f>IF(MONTH(Data[[#This Row],[Ngày giao]])&lt;4,"Qtr1", IF(MONTH(Data[[#This Row],[Ngày giao]])&lt;7,"Qtr2",IF(MONTH(Data[[#This Row],[Ngày giao]])&lt;10,"Qtr3","Qtr4")))</f>
        <v>Qtr1</v>
      </c>
      <c r="O1090" s="32" t="str">
        <f>TEXT(Data[[#This Row],[Ngày giao]],"MMM")</f>
        <v>Feb</v>
      </c>
    </row>
    <row r="1091" spans="1:15" ht="14.5" x14ac:dyDescent="0.35">
      <c r="A1091" s="7">
        <v>4517610348</v>
      </c>
      <c r="B1091" s="7">
        <v>2765851</v>
      </c>
      <c r="C1091" s="37" t="s">
        <v>51</v>
      </c>
      <c r="D1091" s="9">
        <v>128</v>
      </c>
      <c r="E1091" s="3">
        <v>715</v>
      </c>
      <c r="F1091" s="3">
        <f>Data[[#This Row],[Unit Price]]*Data[[#This Row],[Ordered Qty]]</f>
        <v>91520</v>
      </c>
      <c r="G1091" s="5">
        <v>44609</v>
      </c>
      <c r="H1091" s="4">
        <v>44609</v>
      </c>
      <c r="I1091" s="10">
        <v>0</v>
      </c>
      <c r="J1091" s="32" t="str">
        <f>IF(Data[[#This Row],[Chênh lệch ngày]]&lt;-2,"ADVANCE", IF(Data[[#This Row],[Chênh lệch ngày]]&lt;4, "ON TIME", IF(Data[[#This Row],[REASON OF LATE]]="SUPPLIER","LATE BY SUPPLIER", "LATE")))</f>
        <v>ON TIME</v>
      </c>
      <c r="K1091" s="18"/>
      <c r="L1091" s="18"/>
      <c r="M1091" s="32" t="str">
        <f>TEXT(Data[[#This Row],[Ngày giao]],"yyyy")</f>
        <v>2022</v>
      </c>
      <c r="N1091" s="32" t="str">
        <f>IF(MONTH(Data[[#This Row],[Ngày giao]])&lt;4,"Qtr1", IF(MONTH(Data[[#This Row],[Ngày giao]])&lt;7,"Qtr2",IF(MONTH(Data[[#This Row],[Ngày giao]])&lt;10,"Qtr3","Qtr4")))</f>
        <v>Qtr1</v>
      </c>
      <c r="O1091" s="32" t="str">
        <f>TEXT(Data[[#This Row],[Ngày giao]],"MMM")</f>
        <v>Feb</v>
      </c>
    </row>
    <row r="1092" spans="1:15" ht="14.5" x14ac:dyDescent="0.35">
      <c r="A1092" s="7">
        <v>4517113307</v>
      </c>
      <c r="B1092" s="7">
        <v>2765851</v>
      </c>
      <c r="C1092" s="37" t="s">
        <v>51</v>
      </c>
      <c r="D1092" s="9">
        <v>16</v>
      </c>
      <c r="E1092" s="3">
        <v>1090</v>
      </c>
      <c r="F1092" s="3">
        <f>Data[[#This Row],[Unit Price]]*Data[[#This Row],[Ordered Qty]]</f>
        <v>17440</v>
      </c>
      <c r="G1092" s="5">
        <v>44609</v>
      </c>
      <c r="H1092" s="4">
        <v>44609</v>
      </c>
      <c r="I1092" s="10">
        <v>0</v>
      </c>
      <c r="J1092" s="32" t="str">
        <f>IF(Data[[#This Row],[Chênh lệch ngày]]&lt;-2,"ADVANCE", IF(Data[[#This Row],[Chênh lệch ngày]]&lt;4, "ON TIME", IF(Data[[#This Row],[REASON OF LATE]]="SUPPLIER","LATE BY SUPPLIER", "LATE")))</f>
        <v>ON TIME</v>
      </c>
      <c r="K1092" s="12"/>
      <c r="L1092" s="16"/>
      <c r="M1092" s="32" t="str">
        <f>TEXT(Data[[#This Row],[Ngày giao]],"yyyy")</f>
        <v>2022</v>
      </c>
      <c r="N1092" s="32" t="str">
        <f>IF(MONTH(Data[[#This Row],[Ngày giao]])&lt;4,"Qtr1", IF(MONTH(Data[[#This Row],[Ngày giao]])&lt;7,"Qtr2",IF(MONTH(Data[[#This Row],[Ngày giao]])&lt;10,"Qtr3","Qtr4")))</f>
        <v>Qtr1</v>
      </c>
      <c r="O1092" s="32" t="str">
        <f>TEXT(Data[[#This Row],[Ngày giao]],"MMM")</f>
        <v>Feb</v>
      </c>
    </row>
    <row r="1093" spans="1:15" ht="14.5" x14ac:dyDescent="0.35">
      <c r="A1093" s="7">
        <v>4516876181</v>
      </c>
      <c r="B1093" s="7">
        <v>2778106</v>
      </c>
      <c r="C1093" s="37" t="s">
        <v>51</v>
      </c>
      <c r="D1093" s="9">
        <v>1188</v>
      </c>
      <c r="E1093" s="3">
        <v>737</v>
      </c>
      <c r="F1093" s="3">
        <f>Data[[#This Row],[Unit Price]]*Data[[#This Row],[Ordered Qty]]</f>
        <v>875556</v>
      </c>
      <c r="G1093" s="5">
        <v>44609</v>
      </c>
      <c r="H1093" s="4">
        <v>44609</v>
      </c>
      <c r="I1093" s="10">
        <v>0</v>
      </c>
      <c r="J1093" s="32" t="str">
        <f>IF(Data[[#This Row],[Chênh lệch ngày]]&lt;-2,"ADVANCE", IF(Data[[#This Row],[Chênh lệch ngày]]&lt;4, "ON TIME", IF(Data[[#This Row],[REASON OF LATE]]="SUPPLIER","LATE BY SUPPLIER", "LATE")))</f>
        <v>ON TIME</v>
      </c>
      <c r="K1093" s="12"/>
      <c r="L1093" s="16"/>
      <c r="M1093" s="32" t="str">
        <f>TEXT(Data[[#This Row],[Ngày giao]],"yyyy")</f>
        <v>2022</v>
      </c>
      <c r="N1093" s="32" t="str">
        <f>IF(MONTH(Data[[#This Row],[Ngày giao]])&lt;4,"Qtr1", IF(MONTH(Data[[#This Row],[Ngày giao]])&lt;7,"Qtr2",IF(MONTH(Data[[#This Row],[Ngày giao]])&lt;10,"Qtr3","Qtr4")))</f>
        <v>Qtr1</v>
      </c>
      <c r="O1093" s="32" t="str">
        <f>TEXT(Data[[#This Row],[Ngày giao]],"MMM")</f>
        <v>Feb</v>
      </c>
    </row>
    <row r="1094" spans="1:15" ht="14.5" x14ac:dyDescent="0.35">
      <c r="A1094" s="7">
        <v>4516873055</v>
      </c>
      <c r="B1094" s="7">
        <v>4455906</v>
      </c>
      <c r="C1094" s="37" t="s">
        <v>51</v>
      </c>
      <c r="D1094" s="9">
        <v>24</v>
      </c>
      <c r="E1094" s="3">
        <v>806</v>
      </c>
      <c r="F1094" s="3">
        <f>Data[[#This Row],[Unit Price]]*Data[[#This Row],[Ordered Qty]]</f>
        <v>19344</v>
      </c>
      <c r="G1094" s="5">
        <v>44609</v>
      </c>
      <c r="H1094" s="4">
        <v>44609</v>
      </c>
      <c r="I1094" s="10">
        <v>0</v>
      </c>
      <c r="J1094" s="32" t="str">
        <f>IF(Data[[#This Row],[Chênh lệch ngày]]&lt;-2,"ADVANCE", IF(Data[[#This Row],[Chênh lệch ngày]]&lt;4, "ON TIME", IF(Data[[#This Row],[REASON OF LATE]]="SUPPLIER","LATE BY SUPPLIER", "LATE")))</f>
        <v>ON TIME</v>
      </c>
      <c r="K1094" s="12"/>
      <c r="L1094" s="16"/>
      <c r="M1094" s="32" t="str">
        <f>TEXT(Data[[#This Row],[Ngày giao]],"yyyy")</f>
        <v>2022</v>
      </c>
      <c r="N1094" s="32" t="str">
        <f>IF(MONTH(Data[[#This Row],[Ngày giao]])&lt;4,"Qtr1", IF(MONTH(Data[[#This Row],[Ngày giao]])&lt;7,"Qtr2",IF(MONTH(Data[[#This Row],[Ngày giao]])&lt;10,"Qtr3","Qtr4")))</f>
        <v>Qtr1</v>
      </c>
      <c r="O1094" s="32" t="str">
        <f>TEXT(Data[[#This Row],[Ngày giao]],"MMM")</f>
        <v>Feb</v>
      </c>
    </row>
    <row r="1095" spans="1:15" ht="14.5" x14ac:dyDescent="0.35">
      <c r="A1095" s="7">
        <v>4516961807</v>
      </c>
      <c r="B1095" s="7">
        <v>4333116</v>
      </c>
      <c r="C1095" s="37" t="s">
        <v>51</v>
      </c>
      <c r="D1095" s="9">
        <v>105</v>
      </c>
      <c r="E1095" s="3">
        <v>445</v>
      </c>
      <c r="F1095" s="3">
        <f>Data[[#This Row],[Unit Price]]*Data[[#This Row],[Ordered Qty]]</f>
        <v>46725</v>
      </c>
      <c r="G1095" s="5">
        <v>44609</v>
      </c>
      <c r="H1095" s="4">
        <v>44609</v>
      </c>
      <c r="I1095" s="10">
        <v>0</v>
      </c>
      <c r="J1095" s="32" t="str">
        <f>IF(Data[[#This Row],[Chênh lệch ngày]]&lt;-2,"ADVANCE", IF(Data[[#This Row],[Chênh lệch ngày]]&lt;4, "ON TIME", IF(Data[[#This Row],[REASON OF LATE]]="SUPPLIER","LATE BY SUPPLIER", "LATE")))</f>
        <v>ON TIME</v>
      </c>
      <c r="K1095" s="12"/>
      <c r="L1095" s="16"/>
      <c r="M1095" s="32" t="str">
        <f>TEXT(Data[[#This Row],[Ngày giao]],"yyyy")</f>
        <v>2022</v>
      </c>
      <c r="N1095" s="32" t="str">
        <f>IF(MONTH(Data[[#This Row],[Ngày giao]])&lt;4,"Qtr1", IF(MONTH(Data[[#This Row],[Ngày giao]])&lt;7,"Qtr2",IF(MONTH(Data[[#This Row],[Ngày giao]])&lt;10,"Qtr3","Qtr4")))</f>
        <v>Qtr1</v>
      </c>
      <c r="O1095" s="32" t="str">
        <f>TEXT(Data[[#This Row],[Ngày giao]],"MMM")</f>
        <v>Feb</v>
      </c>
    </row>
    <row r="1096" spans="1:15" ht="14.5" x14ac:dyDescent="0.35">
      <c r="A1096" s="7">
        <v>4516876163</v>
      </c>
      <c r="B1096" s="7">
        <v>2663481</v>
      </c>
      <c r="C1096" s="37" t="s">
        <v>51</v>
      </c>
      <c r="D1096" s="9">
        <v>2430</v>
      </c>
      <c r="E1096" s="3">
        <v>968</v>
      </c>
      <c r="F1096" s="3">
        <f>Data[[#This Row],[Unit Price]]*Data[[#This Row],[Ordered Qty]]</f>
        <v>2352240</v>
      </c>
      <c r="G1096" s="5">
        <v>44609</v>
      </c>
      <c r="H1096" s="4">
        <v>44609</v>
      </c>
      <c r="I1096" s="10">
        <v>0</v>
      </c>
      <c r="J1096" s="32" t="str">
        <f>IF(Data[[#This Row],[Chênh lệch ngày]]&lt;-2,"ADVANCE", IF(Data[[#This Row],[Chênh lệch ngày]]&lt;4, "ON TIME", IF(Data[[#This Row],[REASON OF LATE]]="SUPPLIER","LATE BY SUPPLIER", "LATE")))</f>
        <v>ON TIME</v>
      </c>
      <c r="K1096" s="12"/>
      <c r="L1096" s="16"/>
      <c r="M1096" s="32" t="str">
        <f>TEXT(Data[[#This Row],[Ngày giao]],"yyyy")</f>
        <v>2022</v>
      </c>
      <c r="N1096" s="32" t="str">
        <f>IF(MONTH(Data[[#This Row],[Ngày giao]])&lt;4,"Qtr1", IF(MONTH(Data[[#This Row],[Ngày giao]])&lt;7,"Qtr2",IF(MONTH(Data[[#This Row],[Ngày giao]])&lt;10,"Qtr3","Qtr4")))</f>
        <v>Qtr1</v>
      </c>
      <c r="O1096" s="32" t="str">
        <f>TEXT(Data[[#This Row],[Ngày giao]],"MMM")</f>
        <v>Feb</v>
      </c>
    </row>
    <row r="1097" spans="1:15" ht="14.5" x14ac:dyDescent="0.35">
      <c r="A1097" s="7">
        <v>4516817082</v>
      </c>
      <c r="B1097" s="7">
        <v>4333114</v>
      </c>
      <c r="C1097" s="37" t="s">
        <v>51</v>
      </c>
      <c r="D1097" s="9">
        <v>210</v>
      </c>
      <c r="E1097" s="3">
        <v>1271</v>
      </c>
      <c r="F1097" s="3">
        <f>Data[[#This Row],[Unit Price]]*Data[[#This Row],[Ordered Qty]]</f>
        <v>266910</v>
      </c>
      <c r="G1097" s="5">
        <v>44627</v>
      </c>
      <c r="H1097" s="4">
        <v>44609</v>
      </c>
      <c r="I1097" s="10">
        <v>18</v>
      </c>
      <c r="J1097" s="32" t="str">
        <f>IF(Data[[#This Row],[Chênh lệch ngày]]&lt;-2,"ADVANCE", IF(Data[[#This Row],[Chênh lệch ngày]]&lt;4, "ON TIME", IF(Data[[#This Row],[REASON OF LATE]]="SUPPLIER","LATE BY SUPPLIER", "LATE")))</f>
        <v>LATE</v>
      </c>
      <c r="K1097" s="32" t="s">
        <v>6</v>
      </c>
      <c r="L1097" s="16"/>
      <c r="M1097" s="32" t="str">
        <f>TEXT(Data[[#This Row],[Ngày giao]],"yyyy")</f>
        <v>2022</v>
      </c>
      <c r="N1097" s="32" t="str">
        <f>IF(MONTH(Data[[#This Row],[Ngày giao]])&lt;4,"Qtr1", IF(MONTH(Data[[#This Row],[Ngày giao]])&lt;7,"Qtr2",IF(MONTH(Data[[#This Row],[Ngày giao]])&lt;10,"Qtr3","Qtr4")))</f>
        <v>Qtr1</v>
      </c>
      <c r="O1097" s="32" t="str">
        <f>TEXT(Data[[#This Row],[Ngày giao]],"MMM")</f>
        <v>Mar</v>
      </c>
    </row>
    <row r="1098" spans="1:15" ht="14.5" x14ac:dyDescent="0.35">
      <c r="A1098" s="7">
        <v>4516550922</v>
      </c>
      <c r="B1098" s="7">
        <v>2779817</v>
      </c>
      <c r="C1098" s="37" t="s">
        <v>51</v>
      </c>
      <c r="D1098" s="9">
        <v>510</v>
      </c>
      <c r="E1098" s="3">
        <v>1498</v>
      </c>
      <c r="F1098" s="3">
        <f>Data[[#This Row],[Unit Price]]*Data[[#This Row],[Ordered Qty]]</f>
        <v>763980</v>
      </c>
      <c r="G1098" s="5">
        <v>44609</v>
      </c>
      <c r="H1098" s="4">
        <v>44609</v>
      </c>
      <c r="I1098" s="10">
        <v>0</v>
      </c>
      <c r="J1098" s="32" t="str">
        <f>IF(Data[[#This Row],[Chênh lệch ngày]]&lt;-2,"ADVANCE", IF(Data[[#This Row],[Chênh lệch ngày]]&lt;4, "ON TIME", IF(Data[[#This Row],[REASON OF LATE]]="SUPPLIER","LATE BY SUPPLIER", "LATE")))</f>
        <v>ON TIME</v>
      </c>
      <c r="K1098" s="12"/>
      <c r="L1098" s="16"/>
      <c r="M1098" s="32" t="str">
        <f>TEXT(Data[[#This Row],[Ngày giao]],"yyyy")</f>
        <v>2022</v>
      </c>
      <c r="N1098" s="32" t="str">
        <f>IF(MONTH(Data[[#This Row],[Ngày giao]])&lt;4,"Qtr1", IF(MONTH(Data[[#This Row],[Ngày giao]])&lt;7,"Qtr2",IF(MONTH(Data[[#This Row],[Ngày giao]])&lt;10,"Qtr3","Qtr4")))</f>
        <v>Qtr1</v>
      </c>
      <c r="O1098" s="32" t="str">
        <f>TEXT(Data[[#This Row],[Ngày giao]],"MMM")</f>
        <v>Feb</v>
      </c>
    </row>
    <row r="1099" spans="1:15" ht="14.5" x14ac:dyDescent="0.35">
      <c r="A1099" s="7">
        <v>4517381260</v>
      </c>
      <c r="B1099" s="7">
        <v>4013297</v>
      </c>
      <c r="C1099" s="37" t="s">
        <v>51</v>
      </c>
      <c r="D1099" s="9">
        <v>210</v>
      </c>
      <c r="E1099" s="3">
        <v>1446</v>
      </c>
      <c r="F1099" s="3">
        <f>Data[[#This Row],[Unit Price]]*Data[[#This Row],[Ordered Qty]]</f>
        <v>303660</v>
      </c>
      <c r="G1099" s="5">
        <v>44609</v>
      </c>
      <c r="H1099" s="4">
        <v>44609</v>
      </c>
      <c r="I1099" s="10">
        <v>0</v>
      </c>
      <c r="J1099" s="32" t="str">
        <f>IF(Data[[#This Row],[Chênh lệch ngày]]&lt;-2,"ADVANCE", IF(Data[[#This Row],[Chênh lệch ngày]]&lt;4, "ON TIME", IF(Data[[#This Row],[REASON OF LATE]]="SUPPLIER","LATE BY SUPPLIER", "LATE")))</f>
        <v>ON TIME</v>
      </c>
      <c r="K1099" s="12"/>
      <c r="L1099" s="16"/>
      <c r="M1099" s="32" t="str">
        <f>TEXT(Data[[#This Row],[Ngày giao]],"yyyy")</f>
        <v>2022</v>
      </c>
      <c r="N1099" s="32" t="str">
        <f>IF(MONTH(Data[[#This Row],[Ngày giao]])&lt;4,"Qtr1", IF(MONTH(Data[[#This Row],[Ngày giao]])&lt;7,"Qtr2",IF(MONTH(Data[[#This Row],[Ngày giao]])&lt;10,"Qtr3","Qtr4")))</f>
        <v>Qtr1</v>
      </c>
      <c r="O1099" s="32" t="str">
        <f>TEXT(Data[[#This Row],[Ngày giao]],"MMM")</f>
        <v>Feb</v>
      </c>
    </row>
    <row r="1100" spans="1:15" ht="14.5" x14ac:dyDescent="0.35">
      <c r="A1100" s="7">
        <v>4517560759</v>
      </c>
      <c r="B1100" s="7">
        <v>2765851</v>
      </c>
      <c r="C1100" s="37" t="s">
        <v>51</v>
      </c>
      <c r="D1100" s="9">
        <v>160</v>
      </c>
      <c r="E1100" s="3">
        <v>1391</v>
      </c>
      <c r="F1100" s="3">
        <f>Data[[#This Row],[Unit Price]]*Data[[#This Row],[Ordered Qty]]</f>
        <v>222560</v>
      </c>
      <c r="G1100" s="5">
        <v>44609</v>
      </c>
      <c r="H1100" s="4">
        <v>44609</v>
      </c>
      <c r="I1100" s="10">
        <v>0</v>
      </c>
      <c r="J1100" s="32" t="str">
        <f>IF(Data[[#This Row],[Chênh lệch ngày]]&lt;-2,"ADVANCE", IF(Data[[#This Row],[Chênh lệch ngày]]&lt;4, "ON TIME", IF(Data[[#This Row],[REASON OF LATE]]="SUPPLIER","LATE BY SUPPLIER", "LATE")))</f>
        <v>ON TIME</v>
      </c>
      <c r="K1100" s="12"/>
      <c r="L1100" s="16"/>
      <c r="M1100" s="32" t="str">
        <f>TEXT(Data[[#This Row],[Ngày giao]],"yyyy")</f>
        <v>2022</v>
      </c>
      <c r="N1100" s="32" t="str">
        <f>IF(MONTH(Data[[#This Row],[Ngày giao]])&lt;4,"Qtr1", IF(MONTH(Data[[#This Row],[Ngày giao]])&lt;7,"Qtr2",IF(MONTH(Data[[#This Row],[Ngày giao]])&lt;10,"Qtr3","Qtr4")))</f>
        <v>Qtr1</v>
      </c>
      <c r="O1100" s="32" t="str">
        <f>TEXT(Data[[#This Row],[Ngày giao]],"MMM")</f>
        <v>Feb</v>
      </c>
    </row>
    <row r="1101" spans="1:15" ht="14.5" x14ac:dyDescent="0.35">
      <c r="A1101" s="7">
        <v>4516554906</v>
      </c>
      <c r="B1101" s="7">
        <v>2487061</v>
      </c>
      <c r="C1101" s="37" t="s">
        <v>51</v>
      </c>
      <c r="D1101" s="9">
        <v>2490</v>
      </c>
      <c r="E1101" s="3">
        <v>1102</v>
      </c>
      <c r="F1101" s="3">
        <f>Data[[#This Row],[Unit Price]]*Data[[#This Row],[Ordered Qty]]</f>
        <v>2743980</v>
      </c>
      <c r="G1101" s="5">
        <v>44588</v>
      </c>
      <c r="H1101" s="4">
        <v>44609</v>
      </c>
      <c r="I1101" s="10">
        <v>-21</v>
      </c>
      <c r="J1101" s="32" t="str">
        <f>IF(Data[[#This Row],[Chênh lệch ngày]]&lt;-2,"ADVANCE", IF(Data[[#This Row],[Chênh lệch ngày]]&lt;4, "ON TIME", IF(Data[[#This Row],[REASON OF LATE]]="SUPPLIER","LATE BY SUPPLIER", "LATE")))</f>
        <v>ADVANCE</v>
      </c>
      <c r="K1101" s="12"/>
      <c r="L1101" s="16"/>
      <c r="M1101" s="32" t="str">
        <f>TEXT(Data[[#This Row],[Ngày giao]],"yyyy")</f>
        <v>2022</v>
      </c>
      <c r="N1101" s="32" t="str">
        <f>IF(MONTH(Data[[#This Row],[Ngày giao]])&lt;4,"Qtr1", IF(MONTH(Data[[#This Row],[Ngày giao]])&lt;7,"Qtr2",IF(MONTH(Data[[#This Row],[Ngày giao]])&lt;10,"Qtr3","Qtr4")))</f>
        <v>Qtr1</v>
      </c>
      <c r="O1101" s="32" t="str">
        <f>TEXT(Data[[#This Row],[Ngày giao]],"MMM")</f>
        <v>Jan</v>
      </c>
    </row>
    <row r="1102" spans="1:15" ht="14.5" x14ac:dyDescent="0.35">
      <c r="A1102" s="7">
        <v>4516828636</v>
      </c>
      <c r="B1102" s="7">
        <v>4333116</v>
      </c>
      <c r="C1102" s="37" t="s">
        <v>51</v>
      </c>
      <c r="D1102" s="9">
        <v>1050</v>
      </c>
      <c r="E1102" s="3">
        <v>851</v>
      </c>
      <c r="F1102" s="3">
        <f>Data[[#This Row],[Unit Price]]*Data[[#This Row],[Ordered Qty]]</f>
        <v>893550</v>
      </c>
      <c r="G1102" s="5">
        <v>44606</v>
      </c>
      <c r="H1102" s="4">
        <v>44609</v>
      </c>
      <c r="I1102" s="10">
        <v>-3</v>
      </c>
      <c r="J1102" s="32" t="str">
        <f>IF(Data[[#This Row],[Chênh lệch ngày]]&lt;-2,"ADVANCE", IF(Data[[#This Row],[Chênh lệch ngày]]&lt;4, "ON TIME", IF(Data[[#This Row],[REASON OF LATE]]="SUPPLIER","LATE BY SUPPLIER", "LATE")))</f>
        <v>ADVANCE</v>
      </c>
      <c r="K1102" s="12"/>
      <c r="L1102" s="16"/>
      <c r="M1102" s="32" t="str">
        <f>TEXT(Data[[#This Row],[Ngày giao]],"yyyy")</f>
        <v>2022</v>
      </c>
      <c r="N1102" s="32" t="str">
        <f>IF(MONTH(Data[[#This Row],[Ngày giao]])&lt;4,"Qtr1", IF(MONTH(Data[[#This Row],[Ngày giao]])&lt;7,"Qtr2",IF(MONTH(Data[[#This Row],[Ngày giao]])&lt;10,"Qtr3","Qtr4")))</f>
        <v>Qtr1</v>
      </c>
      <c r="O1102" s="32" t="str">
        <f>TEXT(Data[[#This Row],[Ngày giao]],"MMM")</f>
        <v>Feb</v>
      </c>
    </row>
    <row r="1103" spans="1:15" ht="14.5" x14ac:dyDescent="0.35">
      <c r="A1103" s="7">
        <v>4517453121</v>
      </c>
      <c r="B1103" s="7">
        <v>4455281</v>
      </c>
      <c r="C1103" s="37" t="s">
        <v>51</v>
      </c>
      <c r="D1103" s="9">
        <v>360</v>
      </c>
      <c r="E1103" s="3">
        <v>1136</v>
      </c>
      <c r="F1103" s="3">
        <f>Data[[#This Row],[Unit Price]]*Data[[#This Row],[Ordered Qty]]</f>
        <v>408960</v>
      </c>
      <c r="G1103" s="14">
        <v>44609</v>
      </c>
      <c r="H1103" s="15">
        <v>44609</v>
      </c>
      <c r="I1103" s="10">
        <v>0</v>
      </c>
      <c r="J1103" s="32" t="str">
        <f>IF(Data[[#This Row],[Chênh lệch ngày]]&lt;-2,"ADVANCE", IF(Data[[#This Row],[Chênh lệch ngày]]&lt;4, "ON TIME", IF(Data[[#This Row],[REASON OF LATE]]="SUPPLIER","LATE BY SUPPLIER", "LATE")))</f>
        <v>ON TIME</v>
      </c>
      <c r="K1103" s="12"/>
      <c r="L1103" s="16"/>
      <c r="M1103" s="32" t="str">
        <f>TEXT(Data[[#This Row],[Ngày giao]],"yyyy")</f>
        <v>2022</v>
      </c>
      <c r="N1103" s="32" t="str">
        <f>IF(MONTH(Data[[#This Row],[Ngày giao]])&lt;4,"Qtr1", IF(MONTH(Data[[#This Row],[Ngày giao]])&lt;7,"Qtr2",IF(MONTH(Data[[#This Row],[Ngày giao]])&lt;10,"Qtr3","Qtr4")))</f>
        <v>Qtr1</v>
      </c>
      <c r="O1103" s="32" t="str">
        <f>TEXT(Data[[#This Row],[Ngày giao]],"MMM")</f>
        <v>Feb</v>
      </c>
    </row>
    <row r="1104" spans="1:15" ht="14.5" x14ac:dyDescent="0.35">
      <c r="A1104" s="7">
        <v>4517233321</v>
      </c>
      <c r="B1104" s="7">
        <v>4455281</v>
      </c>
      <c r="C1104" s="37" t="s">
        <v>51</v>
      </c>
      <c r="D1104" s="9">
        <v>360</v>
      </c>
      <c r="E1104" s="3">
        <v>1274</v>
      </c>
      <c r="F1104" s="3">
        <f>Data[[#This Row],[Unit Price]]*Data[[#This Row],[Ordered Qty]]</f>
        <v>458640</v>
      </c>
      <c r="G1104" s="14">
        <v>44609</v>
      </c>
      <c r="H1104" s="15">
        <v>44609</v>
      </c>
      <c r="I1104" s="10">
        <v>0</v>
      </c>
      <c r="J1104" s="32" t="str">
        <f>IF(Data[[#This Row],[Chênh lệch ngày]]&lt;-2,"ADVANCE", IF(Data[[#This Row],[Chênh lệch ngày]]&lt;4, "ON TIME", IF(Data[[#This Row],[REASON OF LATE]]="SUPPLIER","LATE BY SUPPLIER", "LATE")))</f>
        <v>ON TIME</v>
      </c>
      <c r="K1104" s="12"/>
      <c r="L1104" s="16"/>
      <c r="M1104" s="32" t="str">
        <f>TEXT(Data[[#This Row],[Ngày giao]],"yyyy")</f>
        <v>2022</v>
      </c>
      <c r="N1104" s="32" t="str">
        <f>IF(MONTH(Data[[#This Row],[Ngày giao]])&lt;4,"Qtr1", IF(MONTH(Data[[#This Row],[Ngày giao]])&lt;7,"Qtr2",IF(MONTH(Data[[#This Row],[Ngày giao]])&lt;10,"Qtr3","Qtr4")))</f>
        <v>Qtr1</v>
      </c>
      <c r="O1104" s="32" t="str">
        <f>TEXT(Data[[#This Row],[Ngày giao]],"MMM")</f>
        <v>Feb</v>
      </c>
    </row>
    <row r="1105" spans="1:15" ht="14.5" x14ac:dyDescent="0.35">
      <c r="A1105" s="7">
        <v>4516828635</v>
      </c>
      <c r="B1105" s="7">
        <v>4333113</v>
      </c>
      <c r="C1105" s="37" t="s">
        <v>51</v>
      </c>
      <c r="D1105" s="9">
        <v>63</v>
      </c>
      <c r="E1105" s="3">
        <v>397</v>
      </c>
      <c r="F1105" s="3">
        <f>Data[[#This Row],[Unit Price]]*Data[[#This Row],[Ordered Qty]]</f>
        <v>25011</v>
      </c>
      <c r="G1105" s="5">
        <v>44606</v>
      </c>
      <c r="H1105" s="4">
        <v>44609</v>
      </c>
      <c r="I1105" s="10">
        <v>-3</v>
      </c>
      <c r="J1105" s="32" t="str">
        <f>IF(Data[[#This Row],[Chênh lệch ngày]]&lt;-2,"ADVANCE", IF(Data[[#This Row],[Chênh lệch ngày]]&lt;4, "ON TIME", IF(Data[[#This Row],[REASON OF LATE]]="SUPPLIER","LATE BY SUPPLIER", "LATE")))</f>
        <v>ADVANCE</v>
      </c>
      <c r="K1105" s="12"/>
      <c r="L1105" s="16"/>
      <c r="M1105" s="17" t="str">
        <f>TEXT(Data[[#This Row],[Ngày giao]],"yyyy")</f>
        <v>2022</v>
      </c>
      <c r="N1105" s="17" t="str">
        <f>IF(MONTH(Data[[#This Row],[Ngày giao]])&lt;4,"Qtr1", IF(MONTH(Data[[#This Row],[Ngày giao]])&lt;7,"Qtr2",IF(MONTH(Data[[#This Row],[Ngày giao]])&lt;10,"Qtr3","Qtr4")))</f>
        <v>Qtr1</v>
      </c>
      <c r="O1105" s="32" t="str">
        <f>TEXT(Data[[#This Row],[Ngày giao]],"MMM")</f>
        <v>Feb</v>
      </c>
    </row>
    <row r="1106" spans="1:15" ht="14.5" x14ac:dyDescent="0.35">
      <c r="A1106" s="7">
        <v>4517054313</v>
      </c>
      <c r="B1106" s="7">
        <v>2779817</v>
      </c>
      <c r="C1106" s="37" t="s">
        <v>51</v>
      </c>
      <c r="D1106" s="9">
        <v>4140</v>
      </c>
      <c r="E1106" s="3">
        <v>371</v>
      </c>
      <c r="F1106" s="3">
        <f>Data[[#This Row],[Unit Price]]*Data[[#This Row],[Ordered Qty]]</f>
        <v>1535940</v>
      </c>
      <c r="G1106" s="5">
        <v>44609</v>
      </c>
      <c r="H1106" s="4">
        <v>44610</v>
      </c>
      <c r="I1106" s="10">
        <v>-1</v>
      </c>
      <c r="J1106" s="32" t="str">
        <f>IF(Data[[#This Row],[Chênh lệch ngày]]&lt;-2,"ADVANCE", IF(Data[[#This Row],[Chênh lệch ngày]]&lt;4, "ON TIME", IF(Data[[#This Row],[REASON OF LATE]]="SUPPLIER","LATE BY SUPPLIER", "LATE")))</f>
        <v>ON TIME</v>
      </c>
      <c r="K1106" s="12"/>
      <c r="L1106" s="16"/>
      <c r="M1106" s="32" t="str">
        <f>TEXT(Data[[#This Row],[Ngày giao]],"yyyy")</f>
        <v>2022</v>
      </c>
      <c r="N1106" s="32" t="str">
        <f>IF(MONTH(Data[[#This Row],[Ngày giao]])&lt;4,"Qtr1", IF(MONTH(Data[[#This Row],[Ngày giao]])&lt;7,"Qtr2",IF(MONTH(Data[[#This Row],[Ngày giao]])&lt;10,"Qtr3","Qtr4")))</f>
        <v>Qtr1</v>
      </c>
      <c r="O1106" s="32" t="str">
        <f>TEXT(Data[[#This Row],[Ngày giao]],"MMM")</f>
        <v>Feb</v>
      </c>
    </row>
    <row r="1107" spans="1:15" ht="14.5" x14ac:dyDescent="0.35">
      <c r="A1107" s="7">
        <v>4517437017</v>
      </c>
      <c r="B1107" s="7">
        <v>4455281</v>
      </c>
      <c r="C1107" s="37" t="s">
        <v>51</v>
      </c>
      <c r="D1107" s="9">
        <v>540</v>
      </c>
      <c r="E1107" s="3">
        <v>487</v>
      </c>
      <c r="F1107" s="3">
        <f>Data[[#This Row],[Unit Price]]*Data[[#This Row],[Ordered Qty]]</f>
        <v>262980</v>
      </c>
      <c r="G1107" s="14">
        <v>44609</v>
      </c>
      <c r="H1107" s="15">
        <v>44610</v>
      </c>
      <c r="I1107" s="10">
        <v>-1</v>
      </c>
      <c r="J1107" s="32" t="str">
        <f>IF(Data[[#This Row],[Chênh lệch ngày]]&lt;-2,"ADVANCE", IF(Data[[#This Row],[Chênh lệch ngày]]&lt;4, "ON TIME", IF(Data[[#This Row],[REASON OF LATE]]="SUPPLIER","LATE BY SUPPLIER", "LATE")))</f>
        <v>ON TIME</v>
      </c>
      <c r="K1107" s="12"/>
      <c r="L1107" s="16"/>
      <c r="M1107" s="32" t="str">
        <f>TEXT(Data[[#This Row],[Ngày giao]],"yyyy")</f>
        <v>2022</v>
      </c>
      <c r="N1107" s="32" t="str">
        <f>IF(MONTH(Data[[#This Row],[Ngày giao]])&lt;4,"Qtr1", IF(MONTH(Data[[#This Row],[Ngày giao]])&lt;7,"Qtr2",IF(MONTH(Data[[#This Row],[Ngày giao]])&lt;10,"Qtr3","Qtr4")))</f>
        <v>Qtr1</v>
      </c>
      <c r="O1107" s="32" t="str">
        <f>TEXT(Data[[#This Row],[Ngày giao]],"MMM")</f>
        <v>Feb</v>
      </c>
    </row>
    <row r="1108" spans="1:15" ht="14.5" x14ac:dyDescent="0.35">
      <c r="A1108" s="7">
        <v>4516628598</v>
      </c>
      <c r="B1108" s="7">
        <v>4455280</v>
      </c>
      <c r="C1108" s="37" t="s">
        <v>51</v>
      </c>
      <c r="D1108" s="9">
        <v>480</v>
      </c>
      <c r="E1108" s="3">
        <v>768</v>
      </c>
      <c r="F1108" s="3">
        <f>Data[[#This Row],[Unit Price]]*Data[[#This Row],[Ordered Qty]]</f>
        <v>368640</v>
      </c>
      <c r="G1108" s="5">
        <v>44609</v>
      </c>
      <c r="H1108" s="4">
        <v>44610</v>
      </c>
      <c r="I1108" s="10">
        <v>-1</v>
      </c>
      <c r="J1108" s="32" t="str">
        <f>IF(Data[[#This Row],[Chênh lệch ngày]]&lt;-2,"ADVANCE", IF(Data[[#This Row],[Chênh lệch ngày]]&lt;4, "ON TIME", IF(Data[[#This Row],[REASON OF LATE]]="SUPPLIER","LATE BY SUPPLIER", "LATE")))</f>
        <v>ON TIME</v>
      </c>
      <c r="K1108" s="12"/>
      <c r="L1108" s="16"/>
      <c r="M1108" s="32" t="str">
        <f>TEXT(Data[[#This Row],[Ngày giao]],"yyyy")</f>
        <v>2022</v>
      </c>
      <c r="N1108" s="32" t="str">
        <f>IF(MONTH(Data[[#This Row],[Ngày giao]])&lt;4,"Qtr1", IF(MONTH(Data[[#This Row],[Ngày giao]])&lt;7,"Qtr2",IF(MONTH(Data[[#This Row],[Ngày giao]])&lt;10,"Qtr3","Qtr4")))</f>
        <v>Qtr1</v>
      </c>
      <c r="O1108" s="32" t="str">
        <f>TEXT(Data[[#This Row],[Ngày giao]],"MMM")</f>
        <v>Feb</v>
      </c>
    </row>
    <row r="1109" spans="1:15" ht="14.5" x14ac:dyDescent="0.35">
      <c r="A1109" s="7">
        <v>4517057304</v>
      </c>
      <c r="B1109" s="7">
        <v>2487061</v>
      </c>
      <c r="C1109" s="37" t="s">
        <v>51</v>
      </c>
      <c r="D1109" s="9">
        <v>3660</v>
      </c>
      <c r="E1109" s="3">
        <v>1125</v>
      </c>
      <c r="F1109" s="3">
        <f>Data[[#This Row],[Unit Price]]*Data[[#This Row],[Ordered Qty]]</f>
        <v>4117500</v>
      </c>
      <c r="G1109" s="5">
        <v>44609</v>
      </c>
      <c r="H1109" s="4">
        <v>44610</v>
      </c>
      <c r="I1109" s="10">
        <v>-1</v>
      </c>
      <c r="J1109" s="32" t="str">
        <f>IF(Data[[#This Row],[Chênh lệch ngày]]&lt;-2,"ADVANCE", IF(Data[[#This Row],[Chênh lệch ngày]]&lt;4, "ON TIME", IF(Data[[#This Row],[REASON OF LATE]]="SUPPLIER","LATE BY SUPPLIER", "LATE")))</f>
        <v>ON TIME</v>
      </c>
      <c r="K1109" s="16"/>
      <c r="L1109" s="16"/>
      <c r="M1109" s="32" t="str">
        <f>TEXT(Data[[#This Row],[Ngày giao]],"yyyy")</f>
        <v>2022</v>
      </c>
      <c r="N1109" s="32" t="str">
        <f>IF(MONTH(Data[[#This Row],[Ngày giao]])&lt;4,"Qtr1", IF(MONTH(Data[[#This Row],[Ngày giao]])&lt;7,"Qtr2",IF(MONTH(Data[[#This Row],[Ngày giao]])&lt;10,"Qtr3","Qtr4")))</f>
        <v>Qtr1</v>
      </c>
      <c r="O1109" s="32" t="str">
        <f>TEXT(Data[[#This Row],[Ngày giao]],"MMM")</f>
        <v>Feb</v>
      </c>
    </row>
    <row r="1110" spans="1:15" ht="13" x14ac:dyDescent="0.3">
      <c r="A1110" s="1">
        <v>4516576982</v>
      </c>
      <c r="B1110" s="1">
        <v>2963896</v>
      </c>
      <c r="C1110" s="2" t="s">
        <v>69</v>
      </c>
      <c r="D1110" s="3">
        <v>40</v>
      </c>
      <c r="E1110" s="3">
        <v>1431</v>
      </c>
      <c r="F1110" s="3">
        <f>Data[[#This Row],[Unit Price]]*Data[[#This Row],[Ordered Qty]]</f>
        <v>57240</v>
      </c>
      <c r="G1110" s="5">
        <v>44606</v>
      </c>
      <c r="H1110" s="4">
        <v>44612</v>
      </c>
      <c r="I1110" s="6">
        <f t="shared" ref="I1110:I1179" si="21">G1110-H1110</f>
        <v>-6</v>
      </c>
      <c r="J1110" s="32" t="str">
        <f>IF(Data[[#This Row],[Chênh lệch ngày]]&lt;-2,"ADVANCE", IF(Data[[#This Row],[Chênh lệch ngày]]&lt;4, "ON TIME", IF(Data[[#This Row],[REASON OF LATE]]="SUPPLIER","LATE BY SUPPLIER", "LATE")))</f>
        <v>ADVANCE</v>
      </c>
      <c r="K1110" s="2"/>
      <c r="L1110" s="32"/>
      <c r="M1110" s="32" t="str">
        <f>TEXT(Data[[#This Row],[Ngày giao]],"yyyy")</f>
        <v>2022</v>
      </c>
      <c r="N1110" s="32" t="str">
        <f>IF(MONTH(Data[[#This Row],[Ngày giao]])&lt;4,"Qtr1", IF(MONTH(Data[[#This Row],[Ngày giao]])&lt;7,"Qtr2",IF(MONTH(Data[[#This Row],[Ngày giao]])&lt;10,"Qtr3","Qtr4")))</f>
        <v>Qtr1</v>
      </c>
      <c r="O1110" s="32" t="str">
        <f>TEXT(Data[[#This Row],[Ngày giao]],"MMM")</f>
        <v>Feb</v>
      </c>
    </row>
    <row r="1111" spans="1:15" ht="13" x14ac:dyDescent="0.3">
      <c r="A1111" s="1">
        <v>4516654645</v>
      </c>
      <c r="B1111" s="1">
        <v>2899478</v>
      </c>
      <c r="C1111" s="37" t="s">
        <v>51</v>
      </c>
      <c r="D1111" s="3">
        <v>100</v>
      </c>
      <c r="E1111" s="3">
        <v>922</v>
      </c>
      <c r="F1111" s="3">
        <f>Data[[#This Row],[Unit Price]]*Data[[#This Row],[Ordered Qty]]</f>
        <v>92200</v>
      </c>
      <c r="G1111" s="5">
        <v>44606</v>
      </c>
      <c r="H1111" s="4">
        <v>44613</v>
      </c>
      <c r="I1111" s="6">
        <f t="shared" si="21"/>
        <v>-7</v>
      </c>
      <c r="J1111" s="32" t="str">
        <f>IF(Data[[#This Row],[Chênh lệch ngày]]&lt;-2,"ADVANCE", IF(Data[[#This Row],[Chênh lệch ngày]]&lt;4, "ON TIME", IF(Data[[#This Row],[REASON OF LATE]]="SUPPLIER","LATE BY SUPPLIER", "LATE")))</f>
        <v>ADVANCE</v>
      </c>
      <c r="K1111" s="2"/>
      <c r="L1111" s="32"/>
      <c r="M1111" s="32" t="str">
        <f>TEXT(Data[[#This Row],[Ngày giao]],"yyyy")</f>
        <v>2022</v>
      </c>
      <c r="N1111" s="32" t="str">
        <f>IF(MONTH(Data[[#This Row],[Ngày giao]])&lt;4,"Qtr1", IF(MONTH(Data[[#This Row],[Ngày giao]])&lt;7,"Qtr2",IF(MONTH(Data[[#This Row],[Ngày giao]])&lt;10,"Qtr3","Qtr4")))</f>
        <v>Qtr1</v>
      </c>
      <c r="O1111" s="32" t="str">
        <f>TEXT(Data[[#This Row],[Ngày giao]],"MMM")</f>
        <v>Feb</v>
      </c>
    </row>
    <row r="1112" spans="1:15" ht="13" x14ac:dyDescent="0.3">
      <c r="A1112" s="1">
        <v>4516672823</v>
      </c>
      <c r="B1112" s="1">
        <v>2899475</v>
      </c>
      <c r="C1112" s="37" t="s">
        <v>51</v>
      </c>
      <c r="D1112" s="3">
        <v>100</v>
      </c>
      <c r="E1112" s="3">
        <v>982</v>
      </c>
      <c r="F1112" s="3">
        <f>Data[[#This Row],[Unit Price]]*Data[[#This Row],[Ordered Qty]]</f>
        <v>98200</v>
      </c>
      <c r="G1112" s="5">
        <v>44606</v>
      </c>
      <c r="H1112" s="4">
        <v>44613</v>
      </c>
      <c r="I1112" s="6">
        <f t="shared" si="21"/>
        <v>-7</v>
      </c>
      <c r="J1112" s="32" t="str">
        <f>IF(Data[[#This Row],[Chênh lệch ngày]]&lt;-2,"ADVANCE", IF(Data[[#This Row],[Chênh lệch ngày]]&lt;4, "ON TIME", IF(Data[[#This Row],[REASON OF LATE]]="SUPPLIER","LATE BY SUPPLIER", "LATE")))</f>
        <v>ADVANCE</v>
      </c>
      <c r="K1112" s="2"/>
      <c r="L1112" s="32"/>
      <c r="M1112" s="32" t="str">
        <f>TEXT(Data[[#This Row],[Ngày giao]],"yyyy")</f>
        <v>2022</v>
      </c>
      <c r="N1112" s="32" t="str">
        <f>IF(MONTH(Data[[#This Row],[Ngày giao]])&lt;4,"Qtr1", IF(MONTH(Data[[#This Row],[Ngày giao]])&lt;7,"Qtr2",IF(MONTH(Data[[#This Row],[Ngày giao]])&lt;10,"Qtr3","Qtr4")))</f>
        <v>Qtr1</v>
      </c>
      <c r="O1112" s="32" t="str">
        <f>TEXT(Data[[#This Row],[Ngày giao]],"MMM")</f>
        <v>Feb</v>
      </c>
    </row>
    <row r="1113" spans="1:15" ht="13" x14ac:dyDescent="0.3">
      <c r="A1113" s="1">
        <v>4516876097</v>
      </c>
      <c r="B1113" s="1">
        <v>2903184</v>
      </c>
      <c r="C1113" s="37" t="s">
        <v>51</v>
      </c>
      <c r="D1113" s="3">
        <v>140</v>
      </c>
      <c r="E1113" s="3">
        <v>797</v>
      </c>
      <c r="F1113" s="3">
        <f>Data[[#This Row],[Unit Price]]*Data[[#This Row],[Ordered Qty]]</f>
        <v>111580</v>
      </c>
      <c r="G1113" s="5">
        <v>44613</v>
      </c>
      <c r="H1113" s="4">
        <v>44613</v>
      </c>
      <c r="I1113" s="6">
        <f t="shared" si="21"/>
        <v>0</v>
      </c>
      <c r="J1113" s="32" t="str">
        <f>IF(Data[[#This Row],[Chênh lệch ngày]]&lt;-2,"ADVANCE", IF(Data[[#This Row],[Chênh lệch ngày]]&lt;4, "ON TIME", IF(Data[[#This Row],[REASON OF LATE]]="SUPPLIER","LATE BY SUPPLIER", "LATE")))</f>
        <v>ON TIME</v>
      </c>
      <c r="K1113" s="2"/>
      <c r="L1113" s="32"/>
      <c r="M1113" s="32" t="str">
        <f>TEXT(Data[[#This Row],[Ngày giao]],"yyyy")</f>
        <v>2022</v>
      </c>
      <c r="N1113" s="32" t="str">
        <f>IF(MONTH(Data[[#This Row],[Ngày giao]])&lt;4,"Qtr1", IF(MONTH(Data[[#This Row],[Ngày giao]])&lt;7,"Qtr2",IF(MONTH(Data[[#This Row],[Ngày giao]])&lt;10,"Qtr3","Qtr4")))</f>
        <v>Qtr1</v>
      </c>
      <c r="O1113" s="32" t="str">
        <f>TEXT(Data[[#This Row],[Ngày giao]],"MMM")</f>
        <v>Feb</v>
      </c>
    </row>
    <row r="1114" spans="1:15" ht="13" x14ac:dyDescent="0.3">
      <c r="A1114" s="1">
        <v>4516712544</v>
      </c>
      <c r="B1114" s="1">
        <v>2899632</v>
      </c>
      <c r="C1114" s="37" t="s">
        <v>51</v>
      </c>
      <c r="D1114" s="3">
        <v>160</v>
      </c>
      <c r="E1114" s="3">
        <v>1190</v>
      </c>
      <c r="F1114" s="3">
        <f>Data[[#This Row],[Unit Price]]*Data[[#This Row],[Ordered Qty]]</f>
        <v>190400</v>
      </c>
      <c r="G1114" s="5">
        <v>44613</v>
      </c>
      <c r="H1114" s="4">
        <v>44613</v>
      </c>
      <c r="I1114" s="6">
        <f t="shared" si="21"/>
        <v>0</v>
      </c>
      <c r="J1114" s="32" t="str">
        <f>IF(Data[[#This Row],[Chênh lệch ngày]]&lt;-2,"ADVANCE", IF(Data[[#This Row],[Chênh lệch ngày]]&lt;4, "ON TIME", IF(Data[[#This Row],[REASON OF LATE]]="SUPPLIER","LATE BY SUPPLIER", "LATE")))</f>
        <v>ON TIME</v>
      </c>
      <c r="K1114" s="2"/>
      <c r="L1114" s="32"/>
      <c r="M1114" s="32" t="str">
        <f>TEXT(Data[[#This Row],[Ngày giao]],"yyyy")</f>
        <v>2022</v>
      </c>
      <c r="N1114" s="32" t="str">
        <f>IF(MONTH(Data[[#This Row],[Ngày giao]])&lt;4,"Qtr1", IF(MONTH(Data[[#This Row],[Ngày giao]])&lt;7,"Qtr2",IF(MONTH(Data[[#This Row],[Ngày giao]])&lt;10,"Qtr3","Qtr4")))</f>
        <v>Qtr1</v>
      </c>
      <c r="O1114" s="32" t="str">
        <f>TEXT(Data[[#This Row],[Ngày giao]],"MMM")</f>
        <v>Feb</v>
      </c>
    </row>
    <row r="1115" spans="1:15" ht="13" x14ac:dyDescent="0.3">
      <c r="A1115" s="1">
        <v>4517150072</v>
      </c>
      <c r="B1115" s="1">
        <v>2899632</v>
      </c>
      <c r="C1115" s="37" t="s">
        <v>51</v>
      </c>
      <c r="D1115" s="3">
        <v>320</v>
      </c>
      <c r="E1115" s="3">
        <v>823</v>
      </c>
      <c r="F1115" s="3">
        <f>Data[[#This Row],[Unit Price]]*Data[[#This Row],[Ordered Qty]]</f>
        <v>263360</v>
      </c>
      <c r="G1115" s="5">
        <v>44613</v>
      </c>
      <c r="H1115" s="4">
        <v>44613</v>
      </c>
      <c r="I1115" s="6">
        <f t="shared" si="21"/>
        <v>0</v>
      </c>
      <c r="J1115" s="32" t="str">
        <f>IF(Data[[#This Row],[Chênh lệch ngày]]&lt;-2,"ADVANCE", IF(Data[[#This Row],[Chênh lệch ngày]]&lt;4, "ON TIME", IF(Data[[#This Row],[REASON OF LATE]]="SUPPLIER","LATE BY SUPPLIER", "LATE")))</f>
        <v>ON TIME</v>
      </c>
      <c r="K1115" s="2"/>
      <c r="L1115" s="32"/>
      <c r="M1115" s="32" t="str">
        <f>TEXT(Data[[#This Row],[Ngày giao]],"yyyy")</f>
        <v>2022</v>
      </c>
      <c r="N1115" s="32" t="str">
        <f>IF(MONTH(Data[[#This Row],[Ngày giao]])&lt;4,"Qtr1", IF(MONTH(Data[[#This Row],[Ngày giao]])&lt;7,"Qtr2",IF(MONTH(Data[[#This Row],[Ngày giao]])&lt;10,"Qtr3","Qtr4")))</f>
        <v>Qtr1</v>
      </c>
      <c r="O1115" s="32" t="str">
        <f>TEXT(Data[[#This Row],[Ngày giao]],"MMM")</f>
        <v>Feb</v>
      </c>
    </row>
    <row r="1116" spans="1:15" ht="13" x14ac:dyDescent="0.3">
      <c r="A1116" s="1">
        <v>4516876112</v>
      </c>
      <c r="B1116" s="1">
        <v>2899945</v>
      </c>
      <c r="C1116" s="37" t="s">
        <v>51</v>
      </c>
      <c r="D1116" s="3">
        <v>96</v>
      </c>
      <c r="E1116" s="3">
        <v>521</v>
      </c>
      <c r="F1116" s="3">
        <f>Data[[#This Row],[Unit Price]]*Data[[#This Row],[Ordered Qty]]</f>
        <v>50016</v>
      </c>
      <c r="G1116" s="5">
        <v>44613</v>
      </c>
      <c r="H1116" s="4">
        <v>44613</v>
      </c>
      <c r="I1116" s="6">
        <f t="shared" si="21"/>
        <v>0</v>
      </c>
      <c r="J1116" s="32" t="str">
        <f>IF(Data[[#This Row],[Chênh lệch ngày]]&lt;-2,"ADVANCE", IF(Data[[#This Row],[Chênh lệch ngày]]&lt;4, "ON TIME", IF(Data[[#This Row],[REASON OF LATE]]="SUPPLIER","LATE BY SUPPLIER", "LATE")))</f>
        <v>ON TIME</v>
      </c>
      <c r="K1116" s="2"/>
      <c r="L1116" s="32"/>
      <c r="M1116" s="32" t="str">
        <f>TEXT(Data[[#This Row],[Ngày giao]],"yyyy")</f>
        <v>2022</v>
      </c>
      <c r="N1116" s="32" t="str">
        <f>IF(MONTH(Data[[#This Row],[Ngày giao]])&lt;4,"Qtr1", IF(MONTH(Data[[#This Row],[Ngày giao]])&lt;7,"Qtr2",IF(MONTH(Data[[#This Row],[Ngày giao]])&lt;10,"Qtr3","Qtr4")))</f>
        <v>Qtr1</v>
      </c>
      <c r="O1116" s="32" t="str">
        <f>TEXT(Data[[#This Row],[Ngày giao]],"MMM")</f>
        <v>Feb</v>
      </c>
    </row>
    <row r="1117" spans="1:15" ht="13" x14ac:dyDescent="0.3">
      <c r="A1117" s="1">
        <v>4516876187</v>
      </c>
      <c r="B1117" s="1">
        <v>2903183</v>
      </c>
      <c r="C1117" s="37" t="s">
        <v>51</v>
      </c>
      <c r="D1117" s="3">
        <v>140</v>
      </c>
      <c r="E1117" s="3">
        <v>1145</v>
      </c>
      <c r="F1117" s="3">
        <f>Data[[#This Row],[Unit Price]]*Data[[#This Row],[Ordered Qty]]</f>
        <v>160300</v>
      </c>
      <c r="G1117" s="5">
        <v>44613</v>
      </c>
      <c r="H1117" s="4">
        <v>44613</v>
      </c>
      <c r="I1117" s="6">
        <f t="shared" si="21"/>
        <v>0</v>
      </c>
      <c r="J1117" s="32" t="str">
        <f>IF(Data[[#This Row],[Chênh lệch ngày]]&lt;-2,"ADVANCE", IF(Data[[#This Row],[Chênh lệch ngày]]&lt;4, "ON TIME", IF(Data[[#This Row],[REASON OF LATE]]="SUPPLIER","LATE BY SUPPLIER", "LATE")))</f>
        <v>ON TIME</v>
      </c>
      <c r="K1117" s="2"/>
      <c r="L1117" s="32"/>
      <c r="M1117" s="32" t="str">
        <f>TEXT(Data[[#This Row],[Ngày giao]],"yyyy")</f>
        <v>2022</v>
      </c>
      <c r="N1117" s="32" t="str">
        <f>IF(MONTH(Data[[#This Row],[Ngày giao]])&lt;4,"Qtr1", IF(MONTH(Data[[#This Row],[Ngày giao]])&lt;7,"Qtr2",IF(MONTH(Data[[#This Row],[Ngày giao]])&lt;10,"Qtr3","Qtr4")))</f>
        <v>Qtr1</v>
      </c>
      <c r="O1117" s="32" t="str">
        <f>TEXT(Data[[#This Row],[Ngày giao]],"MMM")</f>
        <v>Feb</v>
      </c>
    </row>
    <row r="1118" spans="1:15" ht="13" x14ac:dyDescent="0.3">
      <c r="A1118" s="1">
        <v>4516876217</v>
      </c>
      <c r="B1118" s="1">
        <v>2899944</v>
      </c>
      <c r="C1118" s="37" t="s">
        <v>51</v>
      </c>
      <c r="D1118" s="3">
        <v>528</v>
      </c>
      <c r="E1118" s="3">
        <v>1337</v>
      </c>
      <c r="F1118" s="3">
        <f>Data[[#This Row],[Unit Price]]*Data[[#This Row],[Ordered Qty]]</f>
        <v>705936</v>
      </c>
      <c r="G1118" s="5">
        <v>44613</v>
      </c>
      <c r="H1118" s="4">
        <v>44613</v>
      </c>
      <c r="I1118" s="6">
        <f t="shared" si="21"/>
        <v>0</v>
      </c>
      <c r="J1118" s="32" t="str">
        <f>IF(Data[[#This Row],[Chênh lệch ngày]]&lt;-2,"ADVANCE", IF(Data[[#This Row],[Chênh lệch ngày]]&lt;4, "ON TIME", IF(Data[[#This Row],[REASON OF LATE]]="SUPPLIER","LATE BY SUPPLIER", "LATE")))</f>
        <v>ON TIME</v>
      </c>
      <c r="K1118" s="2"/>
      <c r="L1118" s="32"/>
      <c r="M1118" s="32" t="str">
        <f>TEXT(Data[[#This Row],[Ngày giao]],"yyyy")</f>
        <v>2022</v>
      </c>
      <c r="N1118" s="32" t="str">
        <f>IF(MONTH(Data[[#This Row],[Ngày giao]])&lt;4,"Qtr1", IF(MONTH(Data[[#This Row],[Ngày giao]])&lt;7,"Qtr2",IF(MONTH(Data[[#This Row],[Ngày giao]])&lt;10,"Qtr3","Qtr4")))</f>
        <v>Qtr1</v>
      </c>
      <c r="O1118" s="32" t="str">
        <f>TEXT(Data[[#This Row],[Ngày giao]],"MMM")</f>
        <v>Feb</v>
      </c>
    </row>
    <row r="1119" spans="1:15" ht="13" x14ac:dyDescent="0.3">
      <c r="A1119" s="1">
        <v>4516473528</v>
      </c>
      <c r="B1119" s="1">
        <v>2899475</v>
      </c>
      <c r="C1119" s="37" t="s">
        <v>51</v>
      </c>
      <c r="D1119" s="3">
        <v>900</v>
      </c>
      <c r="E1119" s="3">
        <v>1378</v>
      </c>
      <c r="F1119" s="3">
        <f>Data[[#This Row],[Unit Price]]*Data[[#This Row],[Ordered Qty]]</f>
        <v>1240200</v>
      </c>
      <c r="G1119" s="5">
        <v>44613</v>
      </c>
      <c r="H1119" s="4">
        <v>44613</v>
      </c>
      <c r="I1119" s="6">
        <f t="shared" si="21"/>
        <v>0</v>
      </c>
      <c r="J1119" s="32" t="str">
        <f>IF(Data[[#This Row],[Chênh lệch ngày]]&lt;-2,"ADVANCE", IF(Data[[#This Row],[Chênh lệch ngày]]&lt;4, "ON TIME", IF(Data[[#This Row],[REASON OF LATE]]="SUPPLIER","LATE BY SUPPLIER", "LATE")))</f>
        <v>ON TIME</v>
      </c>
      <c r="K1119" s="2"/>
      <c r="L1119" s="32"/>
      <c r="M1119" s="32" t="str">
        <f>TEXT(Data[[#This Row],[Ngày giao]],"yyyy")</f>
        <v>2022</v>
      </c>
      <c r="N1119" s="32" t="str">
        <f>IF(MONTH(Data[[#This Row],[Ngày giao]])&lt;4,"Qtr1", IF(MONTH(Data[[#This Row],[Ngày giao]])&lt;7,"Qtr2",IF(MONTH(Data[[#This Row],[Ngày giao]])&lt;10,"Qtr3","Qtr4")))</f>
        <v>Qtr1</v>
      </c>
      <c r="O1119" s="32" t="str">
        <f>TEXT(Data[[#This Row],[Ngày giao]],"MMM")</f>
        <v>Feb</v>
      </c>
    </row>
    <row r="1120" spans="1:15" ht="13" x14ac:dyDescent="0.3">
      <c r="A1120" s="1">
        <v>4516523628</v>
      </c>
      <c r="B1120" s="1">
        <v>2899632</v>
      </c>
      <c r="C1120" s="37" t="s">
        <v>51</v>
      </c>
      <c r="D1120" s="3">
        <v>480</v>
      </c>
      <c r="E1120" s="3">
        <v>459</v>
      </c>
      <c r="F1120" s="3">
        <f>Data[[#This Row],[Unit Price]]*Data[[#This Row],[Ordered Qty]]</f>
        <v>220320</v>
      </c>
      <c r="G1120" s="5">
        <v>44613</v>
      </c>
      <c r="H1120" s="4">
        <v>44613</v>
      </c>
      <c r="I1120" s="6">
        <f t="shared" si="21"/>
        <v>0</v>
      </c>
      <c r="J1120" s="32" t="str">
        <f>IF(Data[[#This Row],[Chênh lệch ngày]]&lt;-2,"ADVANCE", IF(Data[[#This Row],[Chênh lệch ngày]]&lt;4, "ON TIME", IF(Data[[#This Row],[REASON OF LATE]]="SUPPLIER","LATE BY SUPPLIER", "LATE")))</f>
        <v>ON TIME</v>
      </c>
      <c r="K1120" s="2"/>
      <c r="L1120" s="32"/>
      <c r="M1120" s="32" t="str">
        <f>TEXT(Data[[#This Row],[Ngày giao]],"yyyy")</f>
        <v>2022</v>
      </c>
      <c r="N1120" s="32" t="str">
        <f>IF(MONTH(Data[[#This Row],[Ngày giao]])&lt;4,"Qtr1", IF(MONTH(Data[[#This Row],[Ngày giao]])&lt;7,"Qtr2",IF(MONTH(Data[[#This Row],[Ngày giao]])&lt;10,"Qtr3","Qtr4")))</f>
        <v>Qtr1</v>
      </c>
      <c r="O1120" s="32" t="str">
        <f>TEXT(Data[[#This Row],[Ngày giao]],"MMM")</f>
        <v>Feb</v>
      </c>
    </row>
    <row r="1121" spans="1:15" ht="13" x14ac:dyDescent="0.3">
      <c r="A1121" s="1">
        <v>4516525363</v>
      </c>
      <c r="B1121" s="1">
        <v>2899635</v>
      </c>
      <c r="C1121" s="37" t="s">
        <v>51</v>
      </c>
      <c r="D1121" s="3">
        <v>320</v>
      </c>
      <c r="E1121" s="3">
        <v>1364</v>
      </c>
      <c r="F1121" s="3">
        <f>Data[[#This Row],[Unit Price]]*Data[[#This Row],[Ordered Qty]]</f>
        <v>436480</v>
      </c>
      <c r="G1121" s="5">
        <v>44613</v>
      </c>
      <c r="H1121" s="4">
        <v>44613</v>
      </c>
      <c r="I1121" s="6">
        <f t="shared" si="21"/>
        <v>0</v>
      </c>
      <c r="J1121" s="32" t="str">
        <f>IF(Data[[#This Row],[Chênh lệch ngày]]&lt;-2,"ADVANCE", IF(Data[[#This Row],[Chênh lệch ngày]]&lt;4, "ON TIME", IF(Data[[#This Row],[REASON OF LATE]]="SUPPLIER","LATE BY SUPPLIER", "LATE")))</f>
        <v>ON TIME</v>
      </c>
      <c r="K1121" s="2"/>
      <c r="L1121" s="32"/>
      <c r="M1121" s="32" t="str">
        <f>TEXT(Data[[#This Row],[Ngày giao]],"yyyy")</f>
        <v>2022</v>
      </c>
      <c r="N1121" s="32" t="str">
        <f>IF(MONTH(Data[[#This Row],[Ngày giao]])&lt;4,"Qtr1", IF(MONTH(Data[[#This Row],[Ngày giao]])&lt;7,"Qtr2",IF(MONTH(Data[[#This Row],[Ngày giao]])&lt;10,"Qtr3","Qtr4")))</f>
        <v>Qtr1</v>
      </c>
      <c r="O1121" s="32" t="str">
        <f>TEXT(Data[[#This Row],[Ngày giao]],"MMM")</f>
        <v>Feb</v>
      </c>
    </row>
    <row r="1122" spans="1:15" ht="13" x14ac:dyDescent="0.3">
      <c r="A1122" s="1">
        <v>4516793825</v>
      </c>
      <c r="B1122" s="1">
        <v>2899478</v>
      </c>
      <c r="C1122" s="37" t="s">
        <v>51</v>
      </c>
      <c r="D1122" s="3">
        <v>100</v>
      </c>
      <c r="E1122" s="3">
        <v>1026</v>
      </c>
      <c r="F1122" s="3">
        <f>Data[[#This Row],[Unit Price]]*Data[[#This Row],[Ordered Qty]]</f>
        <v>102600</v>
      </c>
      <c r="G1122" s="5">
        <v>44613</v>
      </c>
      <c r="H1122" s="4">
        <v>44613</v>
      </c>
      <c r="I1122" s="6">
        <f t="shared" si="21"/>
        <v>0</v>
      </c>
      <c r="J1122" s="32" t="str">
        <f>IF(Data[[#This Row],[Chênh lệch ngày]]&lt;-2,"ADVANCE", IF(Data[[#This Row],[Chênh lệch ngày]]&lt;4, "ON TIME", IF(Data[[#This Row],[REASON OF LATE]]="SUPPLIER","LATE BY SUPPLIER", "LATE")))</f>
        <v>ON TIME</v>
      </c>
      <c r="K1122" s="2"/>
      <c r="L1122" s="32"/>
      <c r="M1122" s="32" t="str">
        <f>TEXT(Data[[#This Row],[Ngày giao]],"yyyy")</f>
        <v>2022</v>
      </c>
      <c r="N1122" s="32" t="str">
        <f>IF(MONTH(Data[[#This Row],[Ngày giao]])&lt;4,"Qtr1", IF(MONTH(Data[[#This Row],[Ngày giao]])&lt;7,"Qtr2",IF(MONTH(Data[[#This Row],[Ngày giao]])&lt;10,"Qtr3","Qtr4")))</f>
        <v>Qtr1</v>
      </c>
      <c r="O1122" s="32" t="str">
        <f>TEXT(Data[[#This Row],[Ngày giao]],"MMM")</f>
        <v>Feb</v>
      </c>
    </row>
    <row r="1123" spans="1:15" ht="13" x14ac:dyDescent="0.3">
      <c r="A1123" s="1">
        <v>4516831580</v>
      </c>
      <c r="B1123" s="1">
        <v>2899475</v>
      </c>
      <c r="C1123" s="37" t="s">
        <v>51</v>
      </c>
      <c r="D1123" s="3">
        <v>200</v>
      </c>
      <c r="E1123" s="3">
        <v>882</v>
      </c>
      <c r="F1123" s="3">
        <f>Data[[#This Row],[Unit Price]]*Data[[#This Row],[Ordered Qty]]</f>
        <v>176400</v>
      </c>
      <c r="G1123" s="5">
        <v>44613</v>
      </c>
      <c r="H1123" s="4">
        <v>44613</v>
      </c>
      <c r="I1123" s="6">
        <f t="shared" si="21"/>
        <v>0</v>
      </c>
      <c r="J1123" s="32" t="str">
        <f>IF(Data[[#This Row],[Chênh lệch ngày]]&lt;-2,"ADVANCE", IF(Data[[#This Row],[Chênh lệch ngày]]&lt;4, "ON TIME", IF(Data[[#This Row],[REASON OF LATE]]="SUPPLIER","LATE BY SUPPLIER", "LATE")))</f>
        <v>ON TIME</v>
      </c>
      <c r="K1123" s="2"/>
      <c r="L1123" s="32"/>
      <c r="M1123" s="32" t="str">
        <f>TEXT(Data[[#This Row],[Ngày giao]],"yyyy")</f>
        <v>2022</v>
      </c>
      <c r="N1123" s="32" t="str">
        <f>IF(MONTH(Data[[#This Row],[Ngày giao]])&lt;4,"Qtr1", IF(MONTH(Data[[#This Row],[Ngày giao]])&lt;7,"Qtr2",IF(MONTH(Data[[#This Row],[Ngày giao]])&lt;10,"Qtr3","Qtr4")))</f>
        <v>Qtr1</v>
      </c>
      <c r="O1123" s="32" t="str">
        <f>TEXT(Data[[#This Row],[Ngày giao]],"MMM")</f>
        <v>Feb</v>
      </c>
    </row>
    <row r="1124" spans="1:15" ht="13" x14ac:dyDescent="0.3">
      <c r="A1124" s="1">
        <v>4516837929</v>
      </c>
      <c r="B1124" s="1">
        <v>2989761</v>
      </c>
      <c r="C1124" s="37" t="s">
        <v>51</v>
      </c>
      <c r="D1124" s="3">
        <v>320</v>
      </c>
      <c r="E1124" s="3">
        <v>1079</v>
      </c>
      <c r="F1124" s="3">
        <f>Data[[#This Row],[Unit Price]]*Data[[#This Row],[Ordered Qty]]</f>
        <v>345280</v>
      </c>
      <c r="G1124" s="5">
        <v>44613</v>
      </c>
      <c r="H1124" s="4">
        <v>44613</v>
      </c>
      <c r="I1124" s="6">
        <f t="shared" si="21"/>
        <v>0</v>
      </c>
      <c r="J1124" s="32" t="str">
        <f>IF(Data[[#This Row],[Chênh lệch ngày]]&lt;-2,"ADVANCE", IF(Data[[#This Row],[Chênh lệch ngày]]&lt;4, "ON TIME", IF(Data[[#This Row],[REASON OF LATE]]="SUPPLIER","LATE BY SUPPLIER", "LATE")))</f>
        <v>ON TIME</v>
      </c>
      <c r="K1124" s="2"/>
      <c r="L1124" s="32"/>
      <c r="M1124" s="32" t="str">
        <f>TEXT(Data[[#This Row],[Ngày giao]],"yyyy")</f>
        <v>2022</v>
      </c>
      <c r="N1124" s="32" t="str">
        <f>IF(MONTH(Data[[#This Row],[Ngày giao]])&lt;4,"Qtr1", IF(MONTH(Data[[#This Row],[Ngày giao]])&lt;7,"Qtr2",IF(MONTH(Data[[#This Row],[Ngày giao]])&lt;10,"Qtr3","Qtr4")))</f>
        <v>Qtr1</v>
      </c>
      <c r="O1124" s="32" t="str">
        <f>TEXT(Data[[#This Row],[Ngày giao]],"MMM")</f>
        <v>Feb</v>
      </c>
    </row>
    <row r="1125" spans="1:15" ht="13" x14ac:dyDescent="0.3">
      <c r="A1125" s="1">
        <v>4516945236</v>
      </c>
      <c r="B1125" s="1">
        <v>2903183</v>
      </c>
      <c r="C1125" s="37" t="s">
        <v>51</v>
      </c>
      <c r="D1125" s="3">
        <v>20</v>
      </c>
      <c r="E1125" s="3">
        <v>459</v>
      </c>
      <c r="F1125" s="3">
        <f>Data[[#This Row],[Unit Price]]*Data[[#This Row],[Ordered Qty]]</f>
        <v>9180</v>
      </c>
      <c r="G1125" s="5">
        <v>44613</v>
      </c>
      <c r="H1125" s="4">
        <v>44613</v>
      </c>
      <c r="I1125" s="6">
        <f t="shared" si="21"/>
        <v>0</v>
      </c>
      <c r="J1125" s="32" t="str">
        <f>IF(Data[[#This Row],[Chênh lệch ngày]]&lt;-2,"ADVANCE", IF(Data[[#This Row],[Chênh lệch ngày]]&lt;4, "ON TIME", IF(Data[[#This Row],[REASON OF LATE]]="SUPPLIER","LATE BY SUPPLIER", "LATE")))</f>
        <v>ON TIME</v>
      </c>
      <c r="K1125" s="2"/>
      <c r="L1125" s="32"/>
      <c r="M1125" s="32" t="str">
        <f>TEXT(Data[[#This Row],[Ngày giao]],"yyyy")</f>
        <v>2022</v>
      </c>
      <c r="N1125" s="32" t="str">
        <f>IF(MONTH(Data[[#This Row],[Ngày giao]])&lt;4,"Qtr1", IF(MONTH(Data[[#This Row],[Ngày giao]])&lt;7,"Qtr2",IF(MONTH(Data[[#This Row],[Ngày giao]])&lt;10,"Qtr3","Qtr4")))</f>
        <v>Qtr1</v>
      </c>
      <c r="O1125" s="32" t="str">
        <f>TEXT(Data[[#This Row],[Ngày giao]],"MMM")</f>
        <v>Feb</v>
      </c>
    </row>
    <row r="1126" spans="1:15" ht="13" x14ac:dyDescent="0.3">
      <c r="A1126" s="1">
        <v>4516952138</v>
      </c>
      <c r="B1126" s="1">
        <v>2899944</v>
      </c>
      <c r="C1126" s="37" t="s">
        <v>51</v>
      </c>
      <c r="D1126" s="3">
        <v>144</v>
      </c>
      <c r="E1126" s="3">
        <v>1032</v>
      </c>
      <c r="F1126" s="3">
        <f>Data[[#This Row],[Unit Price]]*Data[[#This Row],[Ordered Qty]]</f>
        <v>148608</v>
      </c>
      <c r="G1126" s="5">
        <v>44613</v>
      </c>
      <c r="H1126" s="4">
        <v>44613</v>
      </c>
      <c r="I1126" s="6">
        <f t="shared" si="21"/>
        <v>0</v>
      </c>
      <c r="J1126" s="32" t="str">
        <f>IF(Data[[#This Row],[Chênh lệch ngày]]&lt;-2,"ADVANCE", IF(Data[[#This Row],[Chênh lệch ngày]]&lt;4, "ON TIME", IF(Data[[#This Row],[REASON OF LATE]]="SUPPLIER","LATE BY SUPPLIER", "LATE")))</f>
        <v>ON TIME</v>
      </c>
      <c r="K1126" s="2"/>
      <c r="L1126" s="32"/>
      <c r="M1126" s="32" t="str">
        <f>TEXT(Data[[#This Row],[Ngày giao]],"yyyy")</f>
        <v>2022</v>
      </c>
      <c r="N1126" s="32" t="str">
        <f>IF(MONTH(Data[[#This Row],[Ngày giao]])&lt;4,"Qtr1", IF(MONTH(Data[[#This Row],[Ngày giao]])&lt;7,"Qtr2",IF(MONTH(Data[[#This Row],[Ngày giao]])&lt;10,"Qtr3","Qtr4")))</f>
        <v>Qtr1</v>
      </c>
      <c r="O1126" s="32" t="str">
        <f>TEXT(Data[[#This Row],[Ngày giao]],"MMM")</f>
        <v>Feb</v>
      </c>
    </row>
    <row r="1127" spans="1:15" ht="13" x14ac:dyDescent="0.3">
      <c r="A1127" s="1">
        <v>4516953216</v>
      </c>
      <c r="B1127" s="1">
        <v>4228041</v>
      </c>
      <c r="C1127" s="37" t="s">
        <v>51</v>
      </c>
      <c r="D1127" s="3">
        <v>390</v>
      </c>
      <c r="E1127" s="3">
        <v>660</v>
      </c>
      <c r="F1127" s="3">
        <f>Data[[#This Row],[Unit Price]]*Data[[#This Row],[Ordered Qty]]</f>
        <v>257400</v>
      </c>
      <c r="G1127" s="5">
        <v>44613</v>
      </c>
      <c r="H1127" s="4">
        <v>44613</v>
      </c>
      <c r="I1127" s="6">
        <f t="shared" si="21"/>
        <v>0</v>
      </c>
      <c r="J1127" s="32" t="str">
        <f>IF(Data[[#This Row],[Chênh lệch ngày]]&lt;-2,"ADVANCE", IF(Data[[#This Row],[Chênh lệch ngày]]&lt;4, "ON TIME", IF(Data[[#This Row],[REASON OF LATE]]="SUPPLIER","LATE BY SUPPLIER", "LATE")))</f>
        <v>ON TIME</v>
      </c>
      <c r="K1127" s="2"/>
      <c r="L1127" s="32"/>
      <c r="M1127" s="32" t="str">
        <f>TEXT(Data[[#This Row],[Ngày giao]],"yyyy")</f>
        <v>2022</v>
      </c>
      <c r="N1127" s="32" t="str">
        <f>IF(MONTH(Data[[#This Row],[Ngày giao]])&lt;4,"Qtr1", IF(MONTH(Data[[#This Row],[Ngày giao]])&lt;7,"Qtr2",IF(MONTH(Data[[#This Row],[Ngày giao]])&lt;10,"Qtr3","Qtr4")))</f>
        <v>Qtr1</v>
      </c>
      <c r="O1127" s="32" t="str">
        <f>TEXT(Data[[#This Row],[Ngày giao]],"MMM")</f>
        <v>Feb</v>
      </c>
    </row>
    <row r="1128" spans="1:15" ht="13" x14ac:dyDescent="0.3">
      <c r="A1128" s="1">
        <v>4516955997</v>
      </c>
      <c r="B1128" s="1">
        <v>4451121</v>
      </c>
      <c r="C1128" s="37" t="s">
        <v>51</v>
      </c>
      <c r="D1128" s="3">
        <v>150</v>
      </c>
      <c r="E1128" s="3">
        <v>391</v>
      </c>
      <c r="F1128" s="3">
        <f>Data[[#This Row],[Unit Price]]*Data[[#This Row],[Ordered Qty]]</f>
        <v>58650</v>
      </c>
      <c r="G1128" s="5">
        <v>44613</v>
      </c>
      <c r="H1128" s="4">
        <v>44613</v>
      </c>
      <c r="I1128" s="6">
        <f t="shared" si="21"/>
        <v>0</v>
      </c>
      <c r="J1128" s="32" t="str">
        <f>IF(Data[[#This Row],[Chênh lệch ngày]]&lt;-2,"ADVANCE", IF(Data[[#This Row],[Chênh lệch ngày]]&lt;4, "ON TIME", IF(Data[[#This Row],[REASON OF LATE]]="SUPPLIER","LATE BY SUPPLIER", "LATE")))</f>
        <v>ON TIME</v>
      </c>
      <c r="K1128" s="2"/>
      <c r="L1128" s="32"/>
      <c r="M1128" s="32" t="str">
        <f>TEXT(Data[[#This Row],[Ngày giao]],"yyyy")</f>
        <v>2022</v>
      </c>
      <c r="N1128" s="32" t="str">
        <f>IF(MONTH(Data[[#This Row],[Ngày giao]])&lt;4,"Qtr1", IF(MONTH(Data[[#This Row],[Ngày giao]])&lt;7,"Qtr2",IF(MONTH(Data[[#This Row],[Ngày giao]])&lt;10,"Qtr3","Qtr4")))</f>
        <v>Qtr1</v>
      </c>
      <c r="O1128" s="32" t="str">
        <f>TEXT(Data[[#This Row],[Ngày giao]],"MMM")</f>
        <v>Feb</v>
      </c>
    </row>
    <row r="1129" spans="1:15" ht="13" x14ac:dyDescent="0.3">
      <c r="A1129" s="1">
        <v>4517278227</v>
      </c>
      <c r="B1129" s="1">
        <v>2899478</v>
      </c>
      <c r="C1129" s="37" t="s">
        <v>51</v>
      </c>
      <c r="D1129" s="3">
        <v>700</v>
      </c>
      <c r="E1129" s="3">
        <v>540</v>
      </c>
      <c r="F1129" s="3">
        <f>Data[[#This Row],[Unit Price]]*Data[[#This Row],[Ordered Qty]]</f>
        <v>378000</v>
      </c>
      <c r="G1129" s="5">
        <v>44627</v>
      </c>
      <c r="H1129" s="4">
        <v>44613</v>
      </c>
      <c r="I1129" s="6">
        <f t="shared" si="21"/>
        <v>14</v>
      </c>
      <c r="J1129" s="32" t="str">
        <f>IF(Data[[#This Row],[Chênh lệch ngày]]&lt;-2,"ADVANCE", IF(Data[[#This Row],[Chênh lệch ngày]]&lt;4, "ON TIME", IF(Data[[#This Row],[REASON OF LATE]]="SUPPLIER","LATE BY SUPPLIER", "LATE")))</f>
        <v>LATE</v>
      </c>
      <c r="K1129" s="32" t="s">
        <v>6</v>
      </c>
      <c r="L1129" s="32"/>
      <c r="M1129" s="32" t="str">
        <f>TEXT(Data[[#This Row],[Ngày giao]],"yyyy")</f>
        <v>2022</v>
      </c>
      <c r="N1129" s="32" t="str">
        <f>IF(MONTH(Data[[#This Row],[Ngày giao]])&lt;4,"Qtr1", IF(MONTH(Data[[#This Row],[Ngày giao]])&lt;7,"Qtr2",IF(MONTH(Data[[#This Row],[Ngày giao]])&lt;10,"Qtr3","Qtr4")))</f>
        <v>Qtr1</v>
      </c>
      <c r="O1129" s="32" t="str">
        <f>TEXT(Data[[#This Row],[Ngày giao]],"MMM")</f>
        <v>Mar</v>
      </c>
    </row>
    <row r="1130" spans="1:15" ht="13" x14ac:dyDescent="0.3">
      <c r="A1130" s="1">
        <v>4516862375</v>
      </c>
      <c r="B1130" s="1">
        <v>2899475</v>
      </c>
      <c r="C1130" s="37" t="s">
        <v>51</v>
      </c>
      <c r="D1130" s="3">
        <v>100</v>
      </c>
      <c r="E1130" s="3">
        <v>1336</v>
      </c>
      <c r="F1130" s="3">
        <f>Data[[#This Row],[Unit Price]]*Data[[#This Row],[Ordered Qty]]</f>
        <v>133600</v>
      </c>
      <c r="G1130" s="5">
        <v>44634</v>
      </c>
      <c r="H1130" s="4">
        <v>44613</v>
      </c>
      <c r="I1130" s="6">
        <f t="shared" si="21"/>
        <v>21</v>
      </c>
      <c r="J1130" s="32" t="str">
        <f>IF(Data[[#This Row],[Chênh lệch ngày]]&lt;-2,"ADVANCE", IF(Data[[#This Row],[Chênh lệch ngày]]&lt;4, "ON TIME", IF(Data[[#This Row],[REASON OF LATE]]="SUPPLIER","LATE BY SUPPLIER", "LATE")))</f>
        <v>LATE</v>
      </c>
      <c r="K1130" s="32" t="s">
        <v>6</v>
      </c>
      <c r="L1130" s="32"/>
      <c r="M1130" s="32" t="str">
        <f>TEXT(Data[[#This Row],[Ngày giao]],"yyyy")</f>
        <v>2022</v>
      </c>
      <c r="N1130" s="32" t="str">
        <f>IF(MONTH(Data[[#This Row],[Ngày giao]])&lt;4,"Qtr1", IF(MONTH(Data[[#This Row],[Ngày giao]])&lt;7,"Qtr2",IF(MONTH(Data[[#This Row],[Ngày giao]])&lt;10,"Qtr3","Qtr4")))</f>
        <v>Qtr1</v>
      </c>
      <c r="O1130" s="32" t="str">
        <f>TEXT(Data[[#This Row],[Ngày giao]],"MMM")</f>
        <v>Mar</v>
      </c>
    </row>
    <row r="1131" spans="1:15" ht="13" x14ac:dyDescent="0.3">
      <c r="A1131" s="1">
        <v>4517078995</v>
      </c>
      <c r="B1131" s="1">
        <v>2899634</v>
      </c>
      <c r="C1131" s="37" t="s">
        <v>51</v>
      </c>
      <c r="D1131" s="3">
        <v>320</v>
      </c>
      <c r="E1131" s="3">
        <v>598</v>
      </c>
      <c r="F1131" s="3">
        <f>Data[[#This Row],[Unit Price]]*Data[[#This Row],[Ordered Qty]]</f>
        <v>191360</v>
      </c>
      <c r="G1131" s="5">
        <v>44634</v>
      </c>
      <c r="H1131" s="4">
        <v>44613</v>
      </c>
      <c r="I1131" s="6">
        <f t="shared" si="21"/>
        <v>21</v>
      </c>
      <c r="J1131" s="32" t="str">
        <f>IF(Data[[#This Row],[Chênh lệch ngày]]&lt;-2,"ADVANCE", IF(Data[[#This Row],[Chênh lệch ngày]]&lt;4, "ON TIME", IF(Data[[#This Row],[REASON OF LATE]]="SUPPLIER","LATE BY SUPPLIER", "LATE")))</f>
        <v>LATE</v>
      </c>
      <c r="K1131" s="32" t="s">
        <v>6</v>
      </c>
      <c r="L1131" s="32"/>
      <c r="M1131" s="32" t="str">
        <f>TEXT(Data[[#This Row],[Ngày giao]],"yyyy")</f>
        <v>2022</v>
      </c>
      <c r="N1131" s="32" t="str">
        <f>IF(MONTH(Data[[#This Row],[Ngày giao]])&lt;4,"Qtr1", IF(MONTH(Data[[#This Row],[Ngày giao]])&lt;7,"Qtr2",IF(MONTH(Data[[#This Row],[Ngày giao]])&lt;10,"Qtr3","Qtr4")))</f>
        <v>Qtr1</v>
      </c>
      <c r="O1131" s="32" t="str">
        <f>TEXT(Data[[#This Row],[Ngày giao]],"MMM")</f>
        <v>Mar</v>
      </c>
    </row>
    <row r="1132" spans="1:15" ht="13" x14ac:dyDescent="0.3">
      <c r="A1132" s="1">
        <v>4516749872</v>
      </c>
      <c r="B1132" s="1">
        <v>4334436</v>
      </c>
      <c r="C1132" s="37" t="s">
        <v>51</v>
      </c>
      <c r="D1132" s="3">
        <v>224</v>
      </c>
      <c r="E1132" s="3">
        <v>579</v>
      </c>
      <c r="F1132" s="3">
        <f>Data[[#This Row],[Unit Price]]*Data[[#This Row],[Ordered Qty]]</f>
        <v>129696</v>
      </c>
      <c r="G1132" s="5">
        <v>44634</v>
      </c>
      <c r="H1132" s="4">
        <v>44613</v>
      </c>
      <c r="I1132" s="6">
        <f t="shared" si="21"/>
        <v>21</v>
      </c>
      <c r="J1132" s="32" t="str">
        <f>IF(Data[[#This Row],[Chênh lệch ngày]]&lt;-2,"ADVANCE", IF(Data[[#This Row],[Chênh lệch ngày]]&lt;4, "ON TIME", IF(Data[[#This Row],[REASON OF LATE]]="SUPPLIER","LATE BY SUPPLIER", "LATE")))</f>
        <v>LATE</v>
      </c>
      <c r="K1132" s="32" t="s">
        <v>6</v>
      </c>
      <c r="L1132" s="32"/>
      <c r="M1132" s="32" t="str">
        <f>TEXT(Data[[#This Row],[Ngày giao]],"yyyy")</f>
        <v>2022</v>
      </c>
      <c r="N1132" s="32" t="str">
        <f>IF(MONTH(Data[[#This Row],[Ngày giao]])&lt;4,"Qtr1", IF(MONTH(Data[[#This Row],[Ngày giao]])&lt;7,"Qtr2",IF(MONTH(Data[[#This Row],[Ngày giao]])&lt;10,"Qtr3","Qtr4")))</f>
        <v>Qtr1</v>
      </c>
      <c r="O1132" s="32" t="str">
        <f>TEXT(Data[[#This Row],[Ngày giao]],"MMM")</f>
        <v>Mar</v>
      </c>
    </row>
    <row r="1133" spans="1:15" ht="13" x14ac:dyDescent="0.3">
      <c r="A1133" s="1">
        <v>4517368726</v>
      </c>
      <c r="B1133" s="1">
        <v>2903183</v>
      </c>
      <c r="C1133" s="37" t="s">
        <v>51</v>
      </c>
      <c r="D1133" s="3">
        <v>180</v>
      </c>
      <c r="E1133" s="3">
        <v>1362</v>
      </c>
      <c r="F1133" s="3">
        <f>Data[[#This Row],[Unit Price]]*Data[[#This Row],[Ordered Qty]]</f>
        <v>245160</v>
      </c>
      <c r="G1133" s="5">
        <v>44634</v>
      </c>
      <c r="H1133" s="4">
        <v>44613</v>
      </c>
      <c r="I1133" s="6">
        <f t="shared" si="21"/>
        <v>21</v>
      </c>
      <c r="J1133" s="32" t="str">
        <f>IF(Data[[#This Row],[Chênh lệch ngày]]&lt;-2,"ADVANCE", IF(Data[[#This Row],[Chênh lệch ngày]]&lt;4, "ON TIME", IF(Data[[#This Row],[REASON OF LATE]]="SUPPLIER","LATE BY SUPPLIER", "LATE")))</f>
        <v>LATE</v>
      </c>
      <c r="K1133" s="32" t="s">
        <v>6</v>
      </c>
      <c r="L1133" s="32"/>
      <c r="M1133" s="32" t="str">
        <f>TEXT(Data[[#This Row],[Ngày giao]],"yyyy")</f>
        <v>2022</v>
      </c>
      <c r="N1133" s="32" t="str">
        <f>IF(MONTH(Data[[#This Row],[Ngày giao]])&lt;4,"Qtr1", IF(MONTH(Data[[#This Row],[Ngày giao]])&lt;7,"Qtr2",IF(MONTH(Data[[#This Row],[Ngày giao]])&lt;10,"Qtr3","Qtr4")))</f>
        <v>Qtr1</v>
      </c>
      <c r="O1133" s="32" t="str">
        <f>TEXT(Data[[#This Row],[Ngày giao]],"MMM")</f>
        <v>Mar</v>
      </c>
    </row>
    <row r="1134" spans="1:15" ht="13" x14ac:dyDescent="0.3">
      <c r="A1134" s="1">
        <v>4517134442</v>
      </c>
      <c r="B1134" s="1">
        <v>2903183</v>
      </c>
      <c r="C1134" s="37" t="s">
        <v>51</v>
      </c>
      <c r="D1134" s="3">
        <v>80</v>
      </c>
      <c r="E1134" s="3">
        <v>372</v>
      </c>
      <c r="F1134" s="3">
        <f>Data[[#This Row],[Unit Price]]*Data[[#This Row],[Ordered Qty]]</f>
        <v>29760</v>
      </c>
      <c r="G1134" s="5">
        <v>44634</v>
      </c>
      <c r="H1134" s="4">
        <v>44613</v>
      </c>
      <c r="I1134" s="6">
        <f t="shared" si="21"/>
        <v>21</v>
      </c>
      <c r="J1134" s="32" t="str">
        <f>IF(Data[[#This Row],[Chênh lệch ngày]]&lt;-2,"ADVANCE", IF(Data[[#This Row],[Chênh lệch ngày]]&lt;4, "ON TIME", IF(Data[[#This Row],[REASON OF LATE]]="SUPPLIER","LATE BY SUPPLIER", "LATE")))</f>
        <v>LATE</v>
      </c>
      <c r="K1134" s="32" t="s">
        <v>6</v>
      </c>
      <c r="L1134" s="32"/>
      <c r="M1134" s="32" t="str">
        <f>TEXT(Data[[#This Row],[Ngày giao]],"yyyy")</f>
        <v>2022</v>
      </c>
      <c r="N1134" s="32" t="str">
        <f>IF(MONTH(Data[[#This Row],[Ngày giao]])&lt;4,"Qtr1", IF(MONTH(Data[[#This Row],[Ngày giao]])&lt;7,"Qtr2",IF(MONTH(Data[[#This Row],[Ngày giao]])&lt;10,"Qtr3","Qtr4")))</f>
        <v>Qtr1</v>
      </c>
      <c r="O1134" s="32" t="str">
        <f>TEXT(Data[[#This Row],[Ngày giao]],"MMM")</f>
        <v>Mar</v>
      </c>
    </row>
    <row r="1135" spans="1:15" ht="13" x14ac:dyDescent="0.3">
      <c r="A1135" s="1">
        <v>4516548959</v>
      </c>
      <c r="B1135" s="1">
        <v>4451134</v>
      </c>
      <c r="C1135" s="37" t="s">
        <v>51</v>
      </c>
      <c r="D1135" s="3">
        <v>60</v>
      </c>
      <c r="E1135" s="3">
        <v>397</v>
      </c>
      <c r="F1135" s="3">
        <f>Data[[#This Row],[Unit Price]]*Data[[#This Row],[Ordered Qty]]</f>
        <v>23820</v>
      </c>
      <c r="G1135" s="5">
        <v>44641</v>
      </c>
      <c r="H1135" s="4">
        <v>44613</v>
      </c>
      <c r="I1135" s="6">
        <f t="shared" si="21"/>
        <v>28</v>
      </c>
      <c r="J1135" s="32" t="str">
        <f>IF(Data[[#This Row],[Chênh lệch ngày]]&lt;-2,"ADVANCE", IF(Data[[#This Row],[Chênh lệch ngày]]&lt;4, "ON TIME", IF(Data[[#This Row],[REASON OF LATE]]="SUPPLIER","LATE BY SUPPLIER", "LATE")))</f>
        <v>LATE</v>
      </c>
      <c r="K1135" s="32" t="s">
        <v>6</v>
      </c>
      <c r="L1135" s="32"/>
      <c r="M1135" s="32" t="str">
        <f>TEXT(Data[[#This Row],[Ngày giao]],"yyyy")</f>
        <v>2022</v>
      </c>
      <c r="N1135" s="32" t="str">
        <f>IF(MONTH(Data[[#This Row],[Ngày giao]])&lt;4,"Qtr1", IF(MONTH(Data[[#This Row],[Ngày giao]])&lt;7,"Qtr2",IF(MONTH(Data[[#This Row],[Ngày giao]])&lt;10,"Qtr3","Qtr4")))</f>
        <v>Qtr1</v>
      </c>
      <c r="O1135" s="32" t="str">
        <f>TEXT(Data[[#This Row],[Ngày giao]],"MMM")</f>
        <v>Mar</v>
      </c>
    </row>
    <row r="1136" spans="1:15" ht="13" x14ac:dyDescent="0.3">
      <c r="A1136" s="1">
        <v>4516876067</v>
      </c>
      <c r="B1136" s="1">
        <v>2903189</v>
      </c>
      <c r="C1136" s="37" t="s">
        <v>51</v>
      </c>
      <c r="D1136" s="3">
        <v>1080</v>
      </c>
      <c r="E1136" s="3">
        <v>662</v>
      </c>
      <c r="F1136" s="3">
        <f>Data[[#This Row],[Unit Price]]*Data[[#This Row],[Ordered Qty]]</f>
        <v>714960</v>
      </c>
      <c r="G1136" s="5">
        <v>44648</v>
      </c>
      <c r="H1136" s="4">
        <v>44613</v>
      </c>
      <c r="I1136" s="6">
        <f t="shared" si="21"/>
        <v>35</v>
      </c>
      <c r="J1136" s="32" t="str">
        <f>IF(Data[[#This Row],[Chênh lệch ngày]]&lt;-2,"ADVANCE", IF(Data[[#This Row],[Chênh lệch ngày]]&lt;4, "ON TIME", IF(Data[[#This Row],[REASON OF LATE]]="SUPPLIER","LATE BY SUPPLIER", "LATE")))</f>
        <v>LATE</v>
      </c>
      <c r="K1136" s="32" t="s">
        <v>6</v>
      </c>
      <c r="L1136" s="32"/>
      <c r="M1136" s="32" t="str">
        <f>TEXT(Data[[#This Row],[Ngày giao]],"yyyy")</f>
        <v>2022</v>
      </c>
      <c r="N1136" s="32" t="str">
        <f>IF(MONTH(Data[[#This Row],[Ngày giao]])&lt;4,"Qtr1", IF(MONTH(Data[[#This Row],[Ngày giao]])&lt;7,"Qtr2",IF(MONTH(Data[[#This Row],[Ngày giao]])&lt;10,"Qtr3","Qtr4")))</f>
        <v>Qtr1</v>
      </c>
      <c r="O1136" s="32" t="str">
        <f>TEXT(Data[[#This Row],[Ngày giao]],"MMM")</f>
        <v>Mar</v>
      </c>
    </row>
    <row r="1137" spans="1:15" ht="13" x14ac:dyDescent="0.3">
      <c r="A1137" s="1">
        <v>4516757537</v>
      </c>
      <c r="B1137" s="1">
        <v>4451121</v>
      </c>
      <c r="C1137" s="37" t="s">
        <v>51</v>
      </c>
      <c r="D1137" s="3">
        <v>90</v>
      </c>
      <c r="E1137" s="3">
        <v>760</v>
      </c>
      <c r="F1137" s="3">
        <f>Data[[#This Row],[Unit Price]]*Data[[#This Row],[Ordered Qty]]</f>
        <v>68400</v>
      </c>
      <c r="G1137" s="5">
        <v>44718</v>
      </c>
      <c r="H1137" s="4">
        <v>44613</v>
      </c>
      <c r="I1137" s="6">
        <f t="shared" si="21"/>
        <v>105</v>
      </c>
      <c r="J1137" s="32" t="str">
        <f>IF(Data[[#This Row],[Chênh lệch ngày]]&lt;-2,"ADVANCE", IF(Data[[#This Row],[Chênh lệch ngày]]&lt;4, "ON TIME", IF(Data[[#This Row],[REASON OF LATE]]="SUPPLIER","LATE BY SUPPLIER", "LATE")))</f>
        <v>LATE</v>
      </c>
      <c r="K1137" s="32" t="s">
        <v>6</v>
      </c>
      <c r="L1137" s="32"/>
      <c r="M1137" s="32" t="str">
        <f>TEXT(Data[[#This Row],[Ngày giao]],"yyyy")</f>
        <v>2022</v>
      </c>
      <c r="N1137" s="32" t="str">
        <f>IF(MONTH(Data[[#This Row],[Ngày giao]])&lt;4,"Qtr1", IF(MONTH(Data[[#This Row],[Ngày giao]])&lt;7,"Qtr2",IF(MONTH(Data[[#This Row],[Ngày giao]])&lt;10,"Qtr3","Qtr4")))</f>
        <v>Qtr2</v>
      </c>
      <c r="O1137" s="32" t="str">
        <f>TEXT(Data[[#This Row],[Ngày giao]],"MMM")</f>
        <v>Jun</v>
      </c>
    </row>
    <row r="1138" spans="1:15" ht="13" x14ac:dyDescent="0.3">
      <c r="A1138" s="1">
        <v>4516760803</v>
      </c>
      <c r="B1138" s="1">
        <v>4451134</v>
      </c>
      <c r="C1138" s="37" t="s">
        <v>51</v>
      </c>
      <c r="D1138" s="3">
        <v>32</v>
      </c>
      <c r="E1138" s="3">
        <v>1230</v>
      </c>
      <c r="F1138" s="3">
        <f>Data[[#This Row],[Unit Price]]*Data[[#This Row],[Ordered Qty]]</f>
        <v>39360</v>
      </c>
      <c r="G1138" s="5">
        <v>44676</v>
      </c>
      <c r="H1138" s="4">
        <v>44613</v>
      </c>
      <c r="I1138" s="6">
        <f t="shared" si="21"/>
        <v>63</v>
      </c>
      <c r="J1138" s="32" t="str">
        <f>IF(Data[[#This Row],[Chênh lệch ngày]]&lt;-2,"ADVANCE", IF(Data[[#This Row],[Chênh lệch ngày]]&lt;4, "ON TIME", IF(Data[[#This Row],[REASON OF LATE]]="SUPPLIER","LATE BY SUPPLIER", "LATE")))</f>
        <v>LATE</v>
      </c>
      <c r="K1138" s="32" t="s">
        <v>6</v>
      </c>
      <c r="L1138" s="32"/>
      <c r="M1138" s="32" t="str">
        <f>TEXT(Data[[#This Row],[Ngày giao]],"yyyy")</f>
        <v>2022</v>
      </c>
      <c r="N1138" s="32" t="str">
        <f>IF(MONTH(Data[[#This Row],[Ngày giao]])&lt;4,"Qtr1", IF(MONTH(Data[[#This Row],[Ngày giao]])&lt;7,"Qtr2",IF(MONTH(Data[[#This Row],[Ngày giao]])&lt;10,"Qtr3","Qtr4")))</f>
        <v>Qtr2</v>
      </c>
      <c r="O1138" s="32" t="str">
        <f>TEXT(Data[[#This Row],[Ngày giao]],"MMM")</f>
        <v>Apr</v>
      </c>
    </row>
    <row r="1139" spans="1:15" ht="13" x14ac:dyDescent="0.3">
      <c r="A1139" s="19">
        <v>4516873053</v>
      </c>
      <c r="B1139" s="19">
        <v>4451121</v>
      </c>
      <c r="C1139" s="37" t="s">
        <v>51</v>
      </c>
      <c r="D1139" s="21">
        <v>515</v>
      </c>
      <c r="E1139" s="3">
        <v>1084</v>
      </c>
      <c r="F1139" s="3">
        <f>Data[[#This Row],[Unit Price]]*Data[[#This Row],[Ordered Qty]]</f>
        <v>558260</v>
      </c>
      <c r="G1139" s="5">
        <v>44676</v>
      </c>
      <c r="H1139" s="4">
        <v>44613</v>
      </c>
      <c r="I1139" s="6">
        <f t="shared" si="21"/>
        <v>63</v>
      </c>
      <c r="J1139" s="32" t="str">
        <f>IF(Data[[#This Row],[Chênh lệch ngày]]&lt;-2,"ADVANCE", IF(Data[[#This Row],[Chênh lệch ngày]]&lt;4, "ON TIME", IF(Data[[#This Row],[REASON OF LATE]]="SUPPLIER","LATE BY SUPPLIER", "LATE")))</f>
        <v>LATE</v>
      </c>
      <c r="K1139" s="32" t="s">
        <v>6</v>
      </c>
      <c r="L1139" s="22"/>
      <c r="M1139" s="22" t="str">
        <f>TEXT(Data[[#This Row],[Ngày giao]],"yyyy")</f>
        <v>2022</v>
      </c>
      <c r="N1139" s="22" t="str">
        <f>IF(MONTH(Data[[#This Row],[Ngày giao]])&lt;4,"Qtr1", IF(MONTH(Data[[#This Row],[Ngày giao]])&lt;7,"Qtr2",IF(MONTH(Data[[#This Row],[Ngày giao]])&lt;10,"Qtr3","Qtr4")))</f>
        <v>Qtr2</v>
      </c>
      <c r="O1139" s="32" t="str">
        <f>TEXT(Data[[#This Row],[Ngày giao]],"MMM")</f>
        <v>Apr</v>
      </c>
    </row>
    <row r="1140" spans="1:15" ht="13" x14ac:dyDescent="0.3">
      <c r="A1140" s="1">
        <v>4516876120</v>
      </c>
      <c r="B1140" s="1">
        <v>4451121</v>
      </c>
      <c r="C1140" s="37" t="s">
        <v>51</v>
      </c>
      <c r="D1140" s="3">
        <v>420</v>
      </c>
      <c r="E1140" s="3">
        <v>1009</v>
      </c>
      <c r="F1140" s="3">
        <f>Data[[#This Row],[Unit Price]]*Data[[#This Row],[Ordered Qty]]</f>
        <v>423780</v>
      </c>
      <c r="G1140" s="5">
        <v>44676</v>
      </c>
      <c r="H1140" s="4">
        <v>44613</v>
      </c>
      <c r="I1140" s="6">
        <f t="shared" si="21"/>
        <v>63</v>
      </c>
      <c r="J1140" s="32" t="str">
        <f>IF(Data[[#This Row],[Chênh lệch ngày]]&lt;-2,"ADVANCE", IF(Data[[#This Row],[Chênh lệch ngày]]&lt;4, "ON TIME", IF(Data[[#This Row],[REASON OF LATE]]="SUPPLIER","LATE BY SUPPLIER", "LATE")))</f>
        <v>LATE</v>
      </c>
      <c r="K1140" s="32" t="s">
        <v>6</v>
      </c>
      <c r="L1140" s="32"/>
      <c r="M1140" s="32" t="str">
        <f>TEXT(Data[[#This Row],[Ngày giao]],"yyyy")</f>
        <v>2022</v>
      </c>
      <c r="N1140" s="32" t="str">
        <f>IF(MONTH(Data[[#This Row],[Ngày giao]])&lt;4,"Qtr1", IF(MONTH(Data[[#This Row],[Ngày giao]])&lt;7,"Qtr2",IF(MONTH(Data[[#This Row],[Ngày giao]])&lt;10,"Qtr3","Qtr4")))</f>
        <v>Qtr2</v>
      </c>
      <c r="O1140" s="32" t="str">
        <f>TEXT(Data[[#This Row],[Ngày giao]],"MMM")</f>
        <v>Apr</v>
      </c>
    </row>
    <row r="1141" spans="1:15" ht="13" x14ac:dyDescent="0.3">
      <c r="A1141" s="1">
        <v>5501187465</v>
      </c>
      <c r="B1141" s="1">
        <v>2461389</v>
      </c>
      <c r="C1141" s="37" t="s">
        <v>51</v>
      </c>
      <c r="D1141" s="3">
        <v>200</v>
      </c>
      <c r="E1141" s="3">
        <v>554</v>
      </c>
      <c r="F1141" s="3">
        <f>Data[[#This Row],[Unit Price]]*Data[[#This Row],[Ordered Qty]]</f>
        <v>110800</v>
      </c>
      <c r="G1141" s="5">
        <v>44606</v>
      </c>
      <c r="H1141" s="4">
        <v>44613</v>
      </c>
      <c r="I1141" s="6">
        <f t="shared" si="21"/>
        <v>-7</v>
      </c>
      <c r="J1141" s="32" t="str">
        <f>IF(Data[[#This Row],[Chênh lệch ngày]]&lt;-2,"ADVANCE", IF(Data[[#This Row],[Chênh lệch ngày]]&lt;4, "ON TIME", IF(Data[[#This Row],[REASON OF LATE]]="SUPPLIER","LATE BY SUPPLIER", "LATE")))</f>
        <v>ADVANCE</v>
      </c>
      <c r="K1141" s="2"/>
      <c r="L1141" s="32"/>
      <c r="M1141" s="32" t="str">
        <f>TEXT(Data[[#This Row],[Ngày giao]],"yyyy")</f>
        <v>2022</v>
      </c>
      <c r="N1141" s="32" t="str">
        <f>IF(MONTH(Data[[#This Row],[Ngày giao]])&lt;4,"Qtr1", IF(MONTH(Data[[#This Row],[Ngày giao]])&lt;7,"Qtr2",IF(MONTH(Data[[#This Row],[Ngày giao]])&lt;10,"Qtr3","Qtr4")))</f>
        <v>Qtr1</v>
      </c>
      <c r="O1141" s="32" t="str">
        <f>TEXT(Data[[#This Row],[Ngày giao]],"MMM")</f>
        <v>Feb</v>
      </c>
    </row>
    <row r="1142" spans="1:15" ht="13" x14ac:dyDescent="0.3">
      <c r="A1142" s="1">
        <v>4516650610</v>
      </c>
      <c r="B1142" s="1">
        <v>2461389</v>
      </c>
      <c r="C1142" s="37" t="s">
        <v>51</v>
      </c>
      <c r="D1142" s="3">
        <v>200</v>
      </c>
      <c r="E1142" s="3">
        <v>1285</v>
      </c>
      <c r="F1142" s="3">
        <f>Data[[#This Row],[Unit Price]]*Data[[#This Row],[Ordered Qty]]</f>
        <v>257000</v>
      </c>
      <c r="G1142" s="5">
        <v>44606</v>
      </c>
      <c r="H1142" s="4">
        <v>44613</v>
      </c>
      <c r="I1142" s="6">
        <f t="shared" si="21"/>
        <v>-7</v>
      </c>
      <c r="J1142" s="32" t="str">
        <f>IF(Data[[#This Row],[Chênh lệch ngày]]&lt;-2,"ADVANCE", IF(Data[[#This Row],[Chênh lệch ngày]]&lt;4, "ON TIME", IF(Data[[#This Row],[REASON OF LATE]]="SUPPLIER","LATE BY SUPPLIER", "LATE")))</f>
        <v>ADVANCE</v>
      </c>
      <c r="K1142" s="2"/>
      <c r="L1142" s="32"/>
      <c r="M1142" s="32" t="str">
        <f>TEXT(Data[[#This Row],[Ngày giao]],"yyyy")</f>
        <v>2022</v>
      </c>
      <c r="N1142" s="32" t="str">
        <f>IF(MONTH(Data[[#This Row],[Ngày giao]])&lt;4,"Qtr1", IF(MONTH(Data[[#This Row],[Ngày giao]])&lt;7,"Qtr2",IF(MONTH(Data[[#This Row],[Ngày giao]])&lt;10,"Qtr3","Qtr4")))</f>
        <v>Qtr1</v>
      </c>
      <c r="O1142" s="32" t="str">
        <f>TEXT(Data[[#This Row],[Ngày giao]],"MMM")</f>
        <v>Feb</v>
      </c>
    </row>
    <row r="1143" spans="1:15" ht="13" x14ac:dyDescent="0.3">
      <c r="A1143" s="1">
        <v>4516920517</v>
      </c>
      <c r="B1143" s="1">
        <v>4196590</v>
      </c>
      <c r="C1143" s="37" t="s">
        <v>51</v>
      </c>
      <c r="D1143" s="3">
        <v>800</v>
      </c>
      <c r="E1143" s="3">
        <v>1030</v>
      </c>
      <c r="F1143" s="3">
        <f>Data[[#This Row],[Unit Price]]*Data[[#This Row],[Ordered Qty]]</f>
        <v>824000</v>
      </c>
      <c r="G1143" s="5">
        <v>44613</v>
      </c>
      <c r="H1143" s="4">
        <v>44613</v>
      </c>
      <c r="I1143" s="6">
        <f t="shared" si="21"/>
        <v>0</v>
      </c>
      <c r="J1143" s="32" t="str">
        <f>IF(Data[[#This Row],[Chênh lệch ngày]]&lt;-2,"ADVANCE", IF(Data[[#This Row],[Chênh lệch ngày]]&lt;4, "ON TIME", IF(Data[[#This Row],[REASON OF LATE]]="SUPPLIER","LATE BY SUPPLIER", "LATE")))</f>
        <v>ON TIME</v>
      </c>
      <c r="K1143" s="2"/>
      <c r="L1143" s="32"/>
      <c r="M1143" s="32" t="str">
        <f>TEXT(Data[[#This Row],[Ngày giao]],"yyyy")</f>
        <v>2022</v>
      </c>
      <c r="N1143" s="32" t="str">
        <f>IF(MONTH(Data[[#This Row],[Ngày giao]])&lt;4,"Qtr1", IF(MONTH(Data[[#This Row],[Ngày giao]])&lt;7,"Qtr2",IF(MONTH(Data[[#This Row],[Ngày giao]])&lt;10,"Qtr3","Qtr4")))</f>
        <v>Qtr1</v>
      </c>
      <c r="O1143" s="32" t="str">
        <f>TEXT(Data[[#This Row],[Ngày giao]],"MMM")</f>
        <v>Feb</v>
      </c>
    </row>
    <row r="1144" spans="1:15" ht="13" x14ac:dyDescent="0.3">
      <c r="A1144" s="1">
        <v>4516924760</v>
      </c>
      <c r="B1144" s="1">
        <v>2461389</v>
      </c>
      <c r="C1144" s="37" t="s">
        <v>51</v>
      </c>
      <c r="D1144" s="3">
        <v>1200</v>
      </c>
      <c r="E1144" s="3">
        <v>741</v>
      </c>
      <c r="F1144" s="3">
        <f>Data[[#This Row],[Unit Price]]*Data[[#This Row],[Ordered Qty]]</f>
        <v>889200</v>
      </c>
      <c r="G1144" s="5">
        <v>44613</v>
      </c>
      <c r="H1144" s="4">
        <v>44613</v>
      </c>
      <c r="I1144" s="6">
        <f t="shared" si="21"/>
        <v>0</v>
      </c>
      <c r="J1144" s="32" t="str">
        <f>IF(Data[[#This Row],[Chênh lệch ngày]]&lt;-2,"ADVANCE", IF(Data[[#This Row],[Chênh lệch ngày]]&lt;4, "ON TIME", IF(Data[[#This Row],[REASON OF LATE]]="SUPPLIER","LATE BY SUPPLIER", "LATE")))</f>
        <v>ON TIME</v>
      </c>
      <c r="K1144" s="2"/>
      <c r="L1144" s="32"/>
      <c r="M1144" s="32" t="str">
        <f>TEXT(Data[[#This Row],[Ngày giao]],"yyyy")</f>
        <v>2022</v>
      </c>
      <c r="N1144" s="32" t="str">
        <f>IF(MONTH(Data[[#This Row],[Ngày giao]])&lt;4,"Qtr1", IF(MONTH(Data[[#This Row],[Ngày giao]])&lt;7,"Qtr2",IF(MONTH(Data[[#This Row],[Ngày giao]])&lt;10,"Qtr3","Qtr4")))</f>
        <v>Qtr1</v>
      </c>
      <c r="O1144" s="32" t="str">
        <f>TEXT(Data[[#This Row],[Ngày giao]],"MMM")</f>
        <v>Feb</v>
      </c>
    </row>
    <row r="1145" spans="1:15" ht="13" x14ac:dyDescent="0.3">
      <c r="A1145" s="1">
        <v>4516810146</v>
      </c>
      <c r="B1145" s="1">
        <v>2461389</v>
      </c>
      <c r="C1145" s="37" t="s">
        <v>51</v>
      </c>
      <c r="D1145" s="3">
        <v>200</v>
      </c>
      <c r="E1145" s="3">
        <v>1452</v>
      </c>
      <c r="F1145" s="3">
        <f>Data[[#This Row],[Unit Price]]*Data[[#This Row],[Ordered Qty]]</f>
        <v>290400</v>
      </c>
      <c r="G1145" s="5">
        <v>44613</v>
      </c>
      <c r="H1145" s="4">
        <v>44613</v>
      </c>
      <c r="I1145" s="6">
        <f t="shared" si="21"/>
        <v>0</v>
      </c>
      <c r="J1145" s="32" t="str">
        <f>IF(Data[[#This Row],[Chênh lệch ngày]]&lt;-2,"ADVANCE", IF(Data[[#This Row],[Chênh lệch ngày]]&lt;4, "ON TIME", IF(Data[[#This Row],[REASON OF LATE]]="SUPPLIER","LATE BY SUPPLIER", "LATE")))</f>
        <v>ON TIME</v>
      </c>
      <c r="K1145" s="2"/>
      <c r="L1145" s="32"/>
      <c r="M1145" s="32" t="str">
        <f>TEXT(Data[[#This Row],[Ngày giao]],"yyyy")</f>
        <v>2022</v>
      </c>
      <c r="N1145" s="32" t="str">
        <f>IF(MONTH(Data[[#This Row],[Ngày giao]])&lt;4,"Qtr1", IF(MONTH(Data[[#This Row],[Ngày giao]])&lt;7,"Qtr2",IF(MONTH(Data[[#This Row],[Ngày giao]])&lt;10,"Qtr3","Qtr4")))</f>
        <v>Qtr1</v>
      </c>
      <c r="O1145" s="32" t="str">
        <f>TEXT(Data[[#This Row],[Ngày giao]],"MMM")</f>
        <v>Feb</v>
      </c>
    </row>
    <row r="1146" spans="1:15" ht="13" x14ac:dyDescent="0.3">
      <c r="A1146" s="1">
        <v>4517070041</v>
      </c>
      <c r="B1146" s="1">
        <v>4196590</v>
      </c>
      <c r="C1146" s="37" t="s">
        <v>51</v>
      </c>
      <c r="D1146" s="3">
        <v>400</v>
      </c>
      <c r="E1146" s="3">
        <v>1202</v>
      </c>
      <c r="F1146" s="3">
        <f>Data[[#This Row],[Unit Price]]*Data[[#This Row],[Ordered Qty]]</f>
        <v>480800</v>
      </c>
      <c r="G1146" s="5">
        <v>44655</v>
      </c>
      <c r="H1146" s="4">
        <v>44613</v>
      </c>
      <c r="I1146" s="6">
        <f t="shared" si="21"/>
        <v>42</v>
      </c>
      <c r="J1146" s="32" t="str">
        <f>IF(Data[[#This Row],[Chênh lệch ngày]]&lt;-2,"ADVANCE", IF(Data[[#This Row],[Chênh lệch ngày]]&lt;4, "ON TIME", IF(Data[[#This Row],[REASON OF LATE]]="SUPPLIER","LATE BY SUPPLIER", "LATE")))</f>
        <v>LATE</v>
      </c>
      <c r="K1146" s="32" t="s">
        <v>6</v>
      </c>
      <c r="L1146" s="32"/>
      <c r="M1146" s="32" t="str">
        <f>TEXT(Data[[#This Row],[Ngày giao]],"yyyy")</f>
        <v>2022</v>
      </c>
      <c r="N1146" s="32" t="str">
        <f>IF(MONTH(Data[[#This Row],[Ngày giao]])&lt;4,"Qtr1", IF(MONTH(Data[[#This Row],[Ngày giao]])&lt;7,"Qtr2",IF(MONTH(Data[[#This Row],[Ngày giao]])&lt;10,"Qtr3","Qtr4")))</f>
        <v>Qtr2</v>
      </c>
      <c r="O1146" s="32" t="str">
        <f>TEXT(Data[[#This Row],[Ngày giao]],"MMM")</f>
        <v>Apr</v>
      </c>
    </row>
    <row r="1147" spans="1:15" ht="13" x14ac:dyDescent="0.3">
      <c r="A1147" s="1">
        <v>4516508673</v>
      </c>
      <c r="B1147" s="1">
        <v>2758193</v>
      </c>
      <c r="C1147" s="2" t="s">
        <v>69</v>
      </c>
      <c r="D1147" s="3">
        <v>96</v>
      </c>
      <c r="E1147" s="3">
        <v>1448</v>
      </c>
      <c r="F1147" s="3">
        <f>Data[[#This Row],[Unit Price]]*Data[[#This Row],[Ordered Qty]]</f>
        <v>139008</v>
      </c>
      <c r="G1147" s="5">
        <v>44606</v>
      </c>
      <c r="H1147" s="4">
        <v>44613</v>
      </c>
      <c r="I1147" s="6">
        <f t="shared" si="21"/>
        <v>-7</v>
      </c>
      <c r="J1147" s="32" t="str">
        <f>IF(Data[[#This Row],[Chênh lệch ngày]]&lt;-2,"ADVANCE", IF(Data[[#This Row],[Chênh lệch ngày]]&lt;4, "ON TIME", IF(Data[[#This Row],[REASON OF LATE]]="SUPPLIER","LATE BY SUPPLIER", "LATE")))</f>
        <v>ADVANCE</v>
      </c>
      <c r="K1147" s="2"/>
      <c r="L1147" s="32"/>
      <c r="M1147" s="32" t="str">
        <f>TEXT(Data[[#This Row],[Ngày giao]],"yyyy")</f>
        <v>2022</v>
      </c>
      <c r="N1147" s="32" t="str">
        <f>IF(MONTH(Data[[#This Row],[Ngày giao]])&lt;4,"Qtr1", IF(MONTH(Data[[#This Row],[Ngày giao]])&lt;7,"Qtr2",IF(MONTH(Data[[#This Row],[Ngày giao]])&lt;10,"Qtr3","Qtr4")))</f>
        <v>Qtr1</v>
      </c>
      <c r="O1147" s="32" t="str">
        <f>TEXT(Data[[#This Row],[Ngày giao]],"MMM")</f>
        <v>Feb</v>
      </c>
    </row>
    <row r="1148" spans="1:15" ht="13" x14ac:dyDescent="0.3">
      <c r="A1148" s="1">
        <v>4516522710</v>
      </c>
      <c r="B1148" s="1">
        <v>2467687</v>
      </c>
      <c r="C1148" s="2" t="s">
        <v>69</v>
      </c>
      <c r="D1148" s="3">
        <v>130</v>
      </c>
      <c r="E1148" s="3">
        <v>749</v>
      </c>
      <c r="F1148" s="3">
        <f>Data[[#This Row],[Unit Price]]*Data[[#This Row],[Ordered Qty]]</f>
        <v>97370</v>
      </c>
      <c r="G1148" s="5">
        <v>44606</v>
      </c>
      <c r="H1148" s="4">
        <v>44613</v>
      </c>
      <c r="I1148" s="6">
        <f t="shared" si="21"/>
        <v>-7</v>
      </c>
      <c r="J1148" s="32" t="str">
        <f>IF(Data[[#This Row],[Chênh lệch ngày]]&lt;-2,"ADVANCE", IF(Data[[#This Row],[Chênh lệch ngày]]&lt;4, "ON TIME", IF(Data[[#This Row],[REASON OF LATE]]="SUPPLIER","LATE BY SUPPLIER", "LATE")))</f>
        <v>ADVANCE</v>
      </c>
      <c r="K1148" s="2"/>
      <c r="L1148" s="32"/>
      <c r="M1148" s="32" t="str">
        <f>TEXT(Data[[#This Row],[Ngày giao]],"yyyy")</f>
        <v>2022</v>
      </c>
      <c r="N1148" s="32" t="str">
        <f>IF(MONTH(Data[[#This Row],[Ngày giao]])&lt;4,"Qtr1", IF(MONTH(Data[[#This Row],[Ngày giao]])&lt;7,"Qtr2",IF(MONTH(Data[[#This Row],[Ngày giao]])&lt;10,"Qtr3","Qtr4")))</f>
        <v>Qtr1</v>
      </c>
      <c r="O1148" s="32" t="str">
        <f>TEXT(Data[[#This Row],[Ngày giao]],"MMM")</f>
        <v>Feb</v>
      </c>
    </row>
    <row r="1149" spans="1:15" ht="13" x14ac:dyDescent="0.3">
      <c r="A1149" s="1">
        <v>4516568989</v>
      </c>
      <c r="B1149" s="1">
        <v>2467687</v>
      </c>
      <c r="C1149" s="37" t="s">
        <v>51</v>
      </c>
      <c r="D1149" s="3">
        <v>480</v>
      </c>
      <c r="E1149" s="3">
        <v>694</v>
      </c>
      <c r="F1149" s="3">
        <f>Data[[#This Row],[Unit Price]]*Data[[#This Row],[Ordered Qty]]</f>
        <v>333120</v>
      </c>
      <c r="G1149" s="5">
        <v>44613</v>
      </c>
      <c r="H1149" s="4">
        <v>44613</v>
      </c>
      <c r="I1149" s="6">
        <f t="shared" si="21"/>
        <v>0</v>
      </c>
      <c r="J1149" s="32" t="str">
        <f>IF(Data[[#This Row],[Chênh lệch ngày]]&lt;-2,"ADVANCE", IF(Data[[#This Row],[Chênh lệch ngày]]&lt;4, "ON TIME", IF(Data[[#This Row],[REASON OF LATE]]="SUPPLIER","LATE BY SUPPLIER", "LATE")))</f>
        <v>ON TIME</v>
      </c>
      <c r="K1149" s="2"/>
      <c r="L1149" s="32"/>
      <c r="M1149" s="32" t="str">
        <f>TEXT(Data[[#This Row],[Ngày giao]],"yyyy")</f>
        <v>2022</v>
      </c>
      <c r="N1149" s="32" t="str">
        <f>IF(MONTH(Data[[#This Row],[Ngày giao]])&lt;4,"Qtr1", IF(MONTH(Data[[#This Row],[Ngày giao]])&lt;7,"Qtr2",IF(MONTH(Data[[#This Row],[Ngày giao]])&lt;10,"Qtr3","Qtr4")))</f>
        <v>Qtr1</v>
      </c>
      <c r="O1149" s="32" t="str">
        <f>TEXT(Data[[#This Row],[Ngày giao]],"MMM")</f>
        <v>Feb</v>
      </c>
    </row>
    <row r="1150" spans="1:15" ht="13" x14ac:dyDescent="0.3">
      <c r="A1150" s="1">
        <v>4516818998</v>
      </c>
      <c r="B1150" s="1">
        <v>2758193</v>
      </c>
      <c r="C1150" s="37" t="s">
        <v>51</v>
      </c>
      <c r="D1150" s="3">
        <v>573</v>
      </c>
      <c r="E1150" s="3">
        <v>1393</v>
      </c>
      <c r="F1150" s="3">
        <f>Data[[#This Row],[Unit Price]]*Data[[#This Row],[Ordered Qty]]</f>
        <v>798189</v>
      </c>
      <c r="G1150" s="5">
        <v>44613</v>
      </c>
      <c r="H1150" s="4">
        <v>44613</v>
      </c>
      <c r="I1150" s="6">
        <f t="shared" si="21"/>
        <v>0</v>
      </c>
      <c r="J1150" s="32" t="str">
        <f>IF(Data[[#This Row],[Chênh lệch ngày]]&lt;-2,"ADVANCE", IF(Data[[#This Row],[Chênh lệch ngày]]&lt;4, "ON TIME", IF(Data[[#This Row],[REASON OF LATE]]="SUPPLIER","LATE BY SUPPLIER", "LATE")))</f>
        <v>ON TIME</v>
      </c>
      <c r="K1150" s="2"/>
      <c r="L1150" s="32"/>
      <c r="M1150" s="32" t="str">
        <f>TEXT(Data[[#This Row],[Ngày giao]],"yyyy")</f>
        <v>2022</v>
      </c>
      <c r="N1150" s="32" t="str">
        <f>IF(MONTH(Data[[#This Row],[Ngày giao]])&lt;4,"Qtr1", IF(MONTH(Data[[#This Row],[Ngày giao]])&lt;7,"Qtr2",IF(MONTH(Data[[#This Row],[Ngày giao]])&lt;10,"Qtr3","Qtr4")))</f>
        <v>Qtr1</v>
      </c>
      <c r="O1150" s="32" t="str">
        <f>TEXT(Data[[#This Row],[Ngày giao]],"MMM")</f>
        <v>Feb</v>
      </c>
    </row>
    <row r="1151" spans="1:15" ht="13" x14ac:dyDescent="0.3">
      <c r="A1151" s="1">
        <v>4516820328</v>
      </c>
      <c r="B1151" s="1">
        <v>2963896</v>
      </c>
      <c r="C1151" s="37" t="s">
        <v>51</v>
      </c>
      <c r="D1151" s="3">
        <v>72</v>
      </c>
      <c r="E1151" s="3">
        <v>1113</v>
      </c>
      <c r="F1151" s="3">
        <f>Data[[#This Row],[Unit Price]]*Data[[#This Row],[Ordered Qty]]</f>
        <v>80136</v>
      </c>
      <c r="G1151" s="5">
        <v>44613</v>
      </c>
      <c r="H1151" s="4">
        <v>44613</v>
      </c>
      <c r="I1151" s="6">
        <f t="shared" si="21"/>
        <v>0</v>
      </c>
      <c r="J1151" s="32" t="str">
        <f>IF(Data[[#This Row],[Chênh lệch ngày]]&lt;-2,"ADVANCE", IF(Data[[#This Row],[Chênh lệch ngày]]&lt;4, "ON TIME", IF(Data[[#This Row],[REASON OF LATE]]="SUPPLIER","LATE BY SUPPLIER", "LATE")))</f>
        <v>ON TIME</v>
      </c>
      <c r="K1151" s="2"/>
      <c r="L1151" s="32"/>
      <c r="M1151" s="32" t="str">
        <f>TEXT(Data[[#This Row],[Ngày giao]],"yyyy")</f>
        <v>2022</v>
      </c>
      <c r="N1151" s="32" t="str">
        <f>IF(MONTH(Data[[#This Row],[Ngày giao]])&lt;4,"Qtr1", IF(MONTH(Data[[#This Row],[Ngày giao]])&lt;7,"Qtr2",IF(MONTH(Data[[#This Row],[Ngày giao]])&lt;10,"Qtr3","Qtr4")))</f>
        <v>Qtr1</v>
      </c>
      <c r="O1151" s="32" t="str">
        <f>TEXT(Data[[#This Row],[Ngày giao]],"MMM")</f>
        <v>Feb</v>
      </c>
    </row>
    <row r="1152" spans="1:15" ht="13" x14ac:dyDescent="0.3">
      <c r="A1152" s="1">
        <v>4516830125</v>
      </c>
      <c r="B1152" s="1">
        <v>2963895</v>
      </c>
      <c r="C1152" s="37" t="s">
        <v>51</v>
      </c>
      <c r="D1152" s="3">
        <v>64</v>
      </c>
      <c r="E1152" s="3">
        <v>544</v>
      </c>
      <c r="F1152" s="3">
        <f>Data[[#This Row],[Unit Price]]*Data[[#This Row],[Ordered Qty]]</f>
        <v>34816</v>
      </c>
      <c r="G1152" s="5">
        <v>44613</v>
      </c>
      <c r="H1152" s="4">
        <v>44613</v>
      </c>
      <c r="I1152" s="6">
        <f t="shared" si="21"/>
        <v>0</v>
      </c>
      <c r="J1152" s="32" t="str">
        <f>IF(Data[[#This Row],[Chênh lệch ngày]]&lt;-2,"ADVANCE", IF(Data[[#This Row],[Chênh lệch ngày]]&lt;4, "ON TIME", IF(Data[[#This Row],[REASON OF LATE]]="SUPPLIER","LATE BY SUPPLIER", "LATE")))</f>
        <v>ON TIME</v>
      </c>
      <c r="K1152" s="2"/>
      <c r="L1152" s="32"/>
      <c r="M1152" s="32" t="str">
        <f>TEXT(Data[[#This Row],[Ngày giao]],"yyyy")</f>
        <v>2022</v>
      </c>
      <c r="N1152" s="32" t="str">
        <f>IF(MONTH(Data[[#This Row],[Ngày giao]])&lt;4,"Qtr1", IF(MONTH(Data[[#This Row],[Ngày giao]])&lt;7,"Qtr2",IF(MONTH(Data[[#This Row],[Ngày giao]])&lt;10,"Qtr3","Qtr4")))</f>
        <v>Qtr1</v>
      </c>
      <c r="O1152" s="32" t="str">
        <f>TEXT(Data[[#This Row],[Ngày giao]],"MMM")</f>
        <v>Feb</v>
      </c>
    </row>
    <row r="1153" spans="1:15" ht="13" x14ac:dyDescent="0.3">
      <c r="A1153" s="1">
        <v>4516845445</v>
      </c>
      <c r="B1153" s="1">
        <v>2556834</v>
      </c>
      <c r="C1153" s="37" t="s">
        <v>51</v>
      </c>
      <c r="D1153" s="3">
        <v>48</v>
      </c>
      <c r="E1153" s="3">
        <v>783</v>
      </c>
      <c r="F1153" s="3">
        <f>Data[[#This Row],[Unit Price]]*Data[[#This Row],[Ordered Qty]]</f>
        <v>37584</v>
      </c>
      <c r="G1153" s="5">
        <v>44613</v>
      </c>
      <c r="H1153" s="4">
        <v>44613</v>
      </c>
      <c r="I1153" s="6">
        <f t="shared" si="21"/>
        <v>0</v>
      </c>
      <c r="J1153" s="32" t="str">
        <f>IF(Data[[#This Row],[Chênh lệch ngày]]&lt;-2,"ADVANCE", IF(Data[[#This Row],[Chênh lệch ngày]]&lt;4, "ON TIME", IF(Data[[#This Row],[REASON OF LATE]]="SUPPLIER","LATE BY SUPPLIER", "LATE")))</f>
        <v>ON TIME</v>
      </c>
      <c r="K1153" s="2"/>
      <c r="L1153" s="32"/>
      <c r="M1153" s="32" t="str">
        <f>TEXT(Data[[#This Row],[Ngày giao]],"yyyy")</f>
        <v>2022</v>
      </c>
      <c r="N1153" s="32" t="str">
        <f>IF(MONTH(Data[[#This Row],[Ngày giao]])&lt;4,"Qtr1", IF(MONTH(Data[[#This Row],[Ngày giao]])&lt;7,"Qtr2",IF(MONTH(Data[[#This Row],[Ngày giao]])&lt;10,"Qtr3","Qtr4")))</f>
        <v>Qtr1</v>
      </c>
      <c r="O1153" s="32" t="str">
        <f>TEXT(Data[[#This Row],[Ngày giao]],"MMM")</f>
        <v>Feb</v>
      </c>
    </row>
    <row r="1154" spans="1:15" ht="13" x14ac:dyDescent="0.3">
      <c r="A1154" s="1">
        <v>4516845798</v>
      </c>
      <c r="B1154" s="1">
        <v>2558275</v>
      </c>
      <c r="C1154" s="37" t="s">
        <v>51</v>
      </c>
      <c r="D1154" s="3">
        <v>45</v>
      </c>
      <c r="E1154" s="3">
        <v>1429</v>
      </c>
      <c r="F1154" s="3">
        <f>Data[[#This Row],[Unit Price]]*Data[[#This Row],[Ordered Qty]]</f>
        <v>64305</v>
      </c>
      <c r="G1154" s="5">
        <v>44613</v>
      </c>
      <c r="H1154" s="4">
        <v>44613</v>
      </c>
      <c r="I1154" s="6">
        <f t="shared" si="21"/>
        <v>0</v>
      </c>
      <c r="J1154" s="32" t="str">
        <f>IF(Data[[#This Row],[Chênh lệch ngày]]&lt;-2,"ADVANCE", IF(Data[[#This Row],[Chênh lệch ngày]]&lt;4, "ON TIME", IF(Data[[#This Row],[REASON OF LATE]]="SUPPLIER","LATE BY SUPPLIER", "LATE")))</f>
        <v>ON TIME</v>
      </c>
      <c r="K1154" s="2"/>
      <c r="L1154" s="32"/>
      <c r="M1154" s="32" t="str">
        <f>TEXT(Data[[#This Row],[Ngày giao]],"yyyy")</f>
        <v>2022</v>
      </c>
      <c r="N1154" s="32" t="str">
        <f>IF(MONTH(Data[[#This Row],[Ngày giao]])&lt;4,"Qtr1", IF(MONTH(Data[[#This Row],[Ngày giao]])&lt;7,"Qtr2",IF(MONTH(Data[[#This Row],[Ngày giao]])&lt;10,"Qtr3","Qtr4")))</f>
        <v>Qtr1</v>
      </c>
      <c r="O1154" s="32" t="str">
        <f>TEXT(Data[[#This Row],[Ngày giao]],"MMM")</f>
        <v>Feb</v>
      </c>
    </row>
    <row r="1155" spans="1:15" ht="13" x14ac:dyDescent="0.3">
      <c r="A1155" s="1">
        <v>4516851745</v>
      </c>
      <c r="B1155" s="1">
        <v>2963895</v>
      </c>
      <c r="C1155" s="37" t="s">
        <v>51</v>
      </c>
      <c r="D1155" s="3">
        <v>192</v>
      </c>
      <c r="E1155" s="3">
        <v>486</v>
      </c>
      <c r="F1155" s="3">
        <f>Data[[#This Row],[Unit Price]]*Data[[#This Row],[Ordered Qty]]</f>
        <v>93312</v>
      </c>
      <c r="G1155" s="5">
        <v>44613</v>
      </c>
      <c r="H1155" s="4">
        <v>44613</v>
      </c>
      <c r="I1155" s="6">
        <f t="shared" si="21"/>
        <v>0</v>
      </c>
      <c r="J1155" s="32" t="str">
        <f>IF(Data[[#This Row],[Chênh lệch ngày]]&lt;-2,"ADVANCE", IF(Data[[#This Row],[Chênh lệch ngày]]&lt;4, "ON TIME", IF(Data[[#This Row],[REASON OF LATE]]="SUPPLIER","LATE BY SUPPLIER", "LATE")))</f>
        <v>ON TIME</v>
      </c>
      <c r="K1155" s="2"/>
      <c r="L1155" s="32"/>
      <c r="M1155" s="32" t="str">
        <f>TEXT(Data[[#This Row],[Ngày giao]],"yyyy")</f>
        <v>2022</v>
      </c>
      <c r="N1155" s="32" t="str">
        <f>IF(MONTH(Data[[#This Row],[Ngày giao]])&lt;4,"Qtr1", IF(MONTH(Data[[#This Row],[Ngày giao]])&lt;7,"Qtr2",IF(MONTH(Data[[#This Row],[Ngày giao]])&lt;10,"Qtr3","Qtr4")))</f>
        <v>Qtr1</v>
      </c>
      <c r="O1155" s="32" t="str">
        <f>TEXT(Data[[#This Row],[Ngày giao]],"MMM")</f>
        <v>Feb</v>
      </c>
    </row>
    <row r="1156" spans="1:15" ht="13" x14ac:dyDescent="0.3">
      <c r="A1156" s="1">
        <v>4516872078</v>
      </c>
      <c r="B1156" s="1">
        <v>2556834</v>
      </c>
      <c r="C1156" s="37" t="s">
        <v>51</v>
      </c>
      <c r="D1156" s="3">
        <v>30</v>
      </c>
      <c r="E1156" s="3">
        <v>1489</v>
      </c>
      <c r="F1156" s="3">
        <f>Data[[#This Row],[Unit Price]]*Data[[#This Row],[Ordered Qty]]</f>
        <v>44670</v>
      </c>
      <c r="G1156" s="5">
        <v>44613</v>
      </c>
      <c r="H1156" s="4">
        <v>44613</v>
      </c>
      <c r="I1156" s="6">
        <f t="shared" si="21"/>
        <v>0</v>
      </c>
      <c r="J1156" s="32" t="str">
        <f>IF(Data[[#This Row],[Chênh lệch ngày]]&lt;-2,"ADVANCE", IF(Data[[#This Row],[Chênh lệch ngày]]&lt;4, "ON TIME", IF(Data[[#This Row],[REASON OF LATE]]="SUPPLIER","LATE BY SUPPLIER", "LATE")))</f>
        <v>ON TIME</v>
      </c>
      <c r="K1156" s="2"/>
      <c r="L1156" s="32"/>
      <c r="M1156" s="32" t="str">
        <f>TEXT(Data[[#This Row],[Ngày giao]],"yyyy")</f>
        <v>2022</v>
      </c>
      <c r="N1156" s="32" t="str">
        <f>IF(MONTH(Data[[#This Row],[Ngày giao]])&lt;4,"Qtr1", IF(MONTH(Data[[#This Row],[Ngày giao]])&lt;7,"Qtr2",IF(MONTH(Data[[#This Row],[Ngày giao]])&lt;10,"Qtr3","Qtr4")))</f>
        <v>Qtr1</v>
      </c>
      <c r="O1156" s="32" t="str">
        <f>TEXT(Data[[#This Row],[Ngày giao]],"MMM")</f>
        <v>Feb</v>
      </c>
    </row>
    <row r="1157" spans="1:15" ht="13" x14ac:dyDescent="0.3">
      <c r="A1157" s="1">
        <v>4516872085</v>
      </c>
      <c r="B1157" s="1">
        <v>2558275</v>
      </c>
      <c r="C1157" s="37" t="s">
        <v>51</v>
      </c>
      <c r="D1157" s="3">
        <v>45</v>
      </c>
      <c r="E1157" s="3">
        <v>1230</v>
      </c>
      <c r="F1157" s="3">
        <f>Data[[#This Row],[Unit Price]]*Data[[#This Row],[Ordered Qty]]</f>
        <v>55350</v>
      </c>
      <c r="G1157" s="5">
        <v>44613</v>
      </c>
      <c r="H1157" s="4">
        <v>44613</v>
      </c>
      <c r="I1157" s="6">
        <f t="shared" si="21"/>
        <v>0</v>
      </c>
      <c r="J1157" s="32" t="str">
        <f>IF(Data[[#This Row],[Chênh lệch ngày]]&lt;-2,"ADVANCE", IF(Data[[#This Row],[Chênh lệch ngày]]&lt;4, "ON TIME", IF(Data[[#This Row],[REASON OF LATE]]="SUPPLIER","LATE BY SUPPLIER", "LATE")))</f>
        <v>ON TIME</v>
      </c>
      <c r="K1157" s="2"/>
      <c r="L1157" s="32"/>
      <c r="M1157" s="32" t="str">
        <f>TEXT(Data[[#This Row],[Ngày giao]],"yyyy")</f>
        <v>2022</v>
      </c>
      <c r="N1157" s="32" t="str">
        <f>IF(MONTH(Data[[#This Row],[Ngày giao]])&lt;4,"Qtr1", IF(MONTH(Data[[#This Row],[Ngày giao]])&lt;7,"Qtr2",IF(MONTH(Data[[#This Row],[Ngày giao]])&lt;10,"Qtr3","Qtr4")))</f>
        <v>Qtr1</v>
      </c>
      <c r="O1157" s="32" t="str">
        <f>TEXT(Data[[#This Row],[Ngày giao]],"MMM")</f>
        <v>Feb</v>
      </c>
    </row>
    <row r="1158" spans="1:15" ht="13" x14ac:dyDescent="0.3">
      <c r="A1158" s="1">
        <v>4516880713</v>
      </c>
      <c r="B1158" s="1">
        <v>2758193</v>
      </c>
      <c r="C1158" s="37" t="s">
        <v>51</v>
      </c>
      <c r="D1158" s="3">
        <v>105</v>
      </c>
      <c r="E1158" s="3">
        <v>309</v>
      </c>
      <c r="F1158" s="3">
        <f>Data[[#This Row],[Unit Price]]*Data[[#This Row],[Ordered Qty]]</f>
        <v>32445</v>
      </c>
      <c r="G1158" s="5">
        <v>44613</v>
      </c>
      <c r="H1158" s="4">
        <v>44613</v>
      </c>
      <c r="I1158" s="6">
        <f t="shared" si="21"/>
        <v>0</v>
      </c>
      <c r="J1158" s="32" t="str">
        <f>IF(Data[[#This Row],[Chênh lệch ngày]]&lt;-2,"ADVANCE", IF(Data[[#This Row],[Chênh lệch ngày]]&lt;4, "ON TIME", IF(Data[[#This Row],[REASON OF LATE]]="SUPPLIER","LATE BY SUPPLIER", "LATE")))</f>
        <v>ON TIME</v>
      </c>
      <c r="K1158" s="2"/>
      <c r="L1158" s="32"/>
      <c r="M1158" s="32" t="str">
        <f>TEXT(Data[[#This Row],[Ngày giao]],"yyyy")</f>
        <v>2022</v>
      </c>
      <c r="N1158" s="32" t="str">
        <f>IF(MONTH(Data[[#This Row],[Ngày giao]])&lt;4,"Qtr1", IF(MONTH(Data[[#This Row],[Ngày giao]])&lt;7,"Qtr2",IF(MONTH(Data[[#This Row],[Ngày giao]])&lt;10,"Qtr3","Qtr4")))</f>
        <v>Qtr1</v>
      </c>
      <c r="O1158" s="32" t="str">
        <f>TEXT(Data[[#This Row],[Ngày giao]],"MMM")</f>
        <v>Feb</v>
      </c>
    </row>
    <row r="1159" spans="1:15" ht="13" x14ac:dyDescent="0.3">
      <c r="A1159" s="1">
        <v>4517162626</v>
      </c>
      <c r="B1159" s="1">
        <v>2558275</v>
      </c>
      <c r="C1159" s="37" t="s">
        <v>51</v>
      </c>
      <c r="D1159" s="3">
        <v>54</v>
      </c>
      <c r="E1159" s="3">
        <v>1201</v>
      </c>
      <c r="F1159" s="3">
        <f>Data[[#This Row],[Unit Price]]*Data[[#This Row],[Ordered Qty]]</f>
        <v>64854</v>
      </c>
      <c r="G1159" s="5">
        <v>44613</v>
      </c>
      <c r="H1159" s="4">
        <v>44613</v>
      </c>
      <c r="I1159" s="6">
        <f t="shared" si="21"/>
        <v>0</v>
      </c>
      <c r="J1159" s="32" t="str">
        <f>IF(Data[[#This Row],[Chênh lệch ngày]]&lt;-2,"ADVANCE", IF(Data[[#This Row],[Chênh lệch ngày]]&lt;4, "ON TIME", IF(Data[[#This Row],[REASON OF LATE]]="SUPPLIER","LATE BY SUPPLIER", "LATE")))</f>
        <v>ON TIME</v>
      </c>
      <c r="K1159" s="2"/>
      <c r="L1159" s="32"/>
      <c r="M1159" s="32" t="str">
        <f>TEXT(Data[[#This Row],[Ngày giao]],"yyyy")</f>
        <v>2022</v>
      </c>
      <c r="N1159" s="32" t="str">
        <f>IF(MONTH(Data[[#This Row],[Ngày giao]])&lt;4,"Qtr1", IF(MONTH(Data[[#This Row],[Ngày giao]])&lt;7,"Qtr2",IF(MONTH(Data[[#This Row],[Ngày giao]])&lt;10,"Qtr3","Qtr4")))</f>
        <v>Qtr1</v>
      </c>
      <c r="O1159" s="32" t="str">
        <f>TEXT(Data[[#This Row],[Ngày giao]],"MMM")</f>
        <v>Feb</v>
      </c>
    </row>
    <row r="1160" spans="1:15" ht="13" x14ac:dyDescent="0.3">
      <c r="A1160" s="1">
        <v>4517437818</v>
      </c>
      <c r="B1160" s="1">
        <v>2758193</v>
      </c>
      <c r="C1160" s="37" t="s">
        <v>51</v>
      </c>
      <c r="D1160" s="3">
        <v>525</v>
      </c>
      <c r="E1160" s="3">
        <v>485</v>
      </c>
      <c r="F1160" s="3">
        <f>Data[[#This Row],[Unit Price]]*Data[[#This Row],[Ordered Qty]]</f>
        <v>254625</v>
      </c>
      <c r="G1160" s="5">
        <v>44613</v>
      </c>
      <c r="H1160" s="4">
        <v>44613</v>
      </c>
      <c r="I1160" s="6">
        <f t="shared" si="21"/>
        <v>0</v>
      </c>
      <c r="J1160" s="32" t="str">
        <f>IF(Data[[#This Row],[Chênh lệch ngày]]&lt;-2,"ADVANCE", IF(Data[[#This Row],[Chênh lệch ngày]]&lt;4, "ON TIME", IF(Data[[#This Row],[REASON OF LATE]]="SUPPLIER","LATE BY SUPPLIER", "LATE")))</f>
        <v>ON TIME</v>
      </c>
      <c r="K1160" s="2"/>
      <c r="L1160" s="32"/>
      <c r="M1160" s="32" t="str">
        <f>TEXT(Data[[#This Row],[Ngày giao]],"yyyy")</f>
        <v>2022</v>
      </c>
      <c r="N1160" s="32" t="str">
        <f>IF(MONTH(Data[[#This Row],[Ngày giao]])&lt;4,"Qtr1", IF(MONTH(Data[[#This Row],[Ngày giao]])&lt;7,"Qtr2",IF(MONTH(Data[[#This Row],[Ngày giao]])&lt;10,"Qtr3","Qtr4")))</f>
        <v>Qtr1</v>
      </c>
      <c r="O1160" s="32" t="str">
        <f>TEXT(Data[[#This Row],[Ngày giao]],"MMM")</f>
        <v>Feb</v>
      </c>
    </row>
    <row r="1161" spans="1:15" ht="13" x14ac:dyDescent="0.3">
      <c r="A1161" s="1">
        <v>4517449998</v>
      </c>
      <c r="B1161" s="1">
        <v>2758193</v>
      </c>
      <c r="C1161" s="37" t="s">
        <v>51</v>
      </c>
      <c r="D1161" s="3">
        <v>705</v>
      </c>
      <c r="E1161" s="3">
        <v>1492</v>
      </c>
      <c r="F1161" s="3">
        <f>Data[[#This Row],[Unit Price]]*Data[[#This Row],[Ordered Qty]]</f>
        <v>1051860</v>
      </c>
      <c r="G1161" s="5">
        <v>44613</v>
      </c>
      <c r="H1161" s="4">
        <v>44613</v>
      </c>
      <c r="I1161" s="6">
        <f t="shared" si="21"/>
        <v>0</v>
      </c>
      <c r="J1161" s="32" t="str">
        <f>IF(Data[[#This Row],[Chênh lệch ngày]]&lt;-2,"ADVANCE", IF(Data[[#This Row],[Chênh lệch ngày]]&lt;4, "ON TIME", IF(Data[[#This Row],[REASON OF LATE]]="SUPPLIER","LATE BY SUPPLIER", "LATE")))</f>
        <v>ON TIME</v>
      </c>
      <c r="K1161" s="2"/>
      <c r="L1161" s="32"/>
      <c r="M1161" s="32" t="str">
        <f>TEXT(Data[[#This Row],[Ngày giao]],"yyyy")</f>
        <v>2022</v>
      </c>
      <c r="N1161" s="32" t="str">
        <f>IF(MONTH(Data[[#This Row],[Ngày giao]])&lt;4,"Qtr1", IF(MONTH(Data[[#This Row],[Ngày giao]])&lt;7,"Qtr2",IF(MONTH(Data[[#This Row],[Ngày giao]])&lt;10,"Qtr3","Qtr4")))</f>
        <v>Qtr1</v>
      </c>
      <c r="O1161" s="32" t="str">
        <f>TEXT(Data[[#This Row],[Ngày giao]],"MMM")</f>
        <v>Feb</v>
      </c>
    </row>
    <row r="1162" spans="1:15" ht="13" x14ac:dyDescent="0.3">
      <c r="A1162" s="1">
        <v>4517543272</v>
      </c>
      <c r="B1162" s="1">
        <v>2963896</v>
      </c>
      <c r="C1162" s="37" t="s">
        <v>51</v>
      </c>
      <c r="D1162" s="3">
        <v>52</v>
      </c>
      <c r="E1162" s="3">
        <v>709</v>
      </c>
      <c r="F1162" s="3">
        <f>Data[[#This Row],[Unit Price]]*Data[[#This Row],[Ordered Qty]]</f>
        <v>36868</v>
      </c>
      <c r="G1162" s="5">
        <v>44613</v>
      </c>
      <c r="H1162" s="4">
        <v>44613</v>
      </c>
      <c r="I1162" s="6">
        <f t="shared" si="21"/>
        <v>0</v>
      </c>
      <c r="J1162" s="32" t="str">
        <f>IF(Data[[#This Row],[Chênh lệch ngày]]&lt;-2,"ADVANCE", IF(Data[[#This Row],[Chênh lệch ngày]]&lt;4, "ON TIME", IF(Data[[#This Row],[REASON OF LATE]]="SUPPLIER","LATE BY SUPPLIER", "LATE")))</f>
        <v>ON TIME</v>
      </c>
      <c r="K1162" s="2"/>
      <c r="L1162" s="32"/>
      <c r="M1162" s="32" t="str">
        <f>TEXT(Data[[#This Row],[Ngày giao]],"yyyy")</f>
        <v>2022</v>
      </c>
      <c r="N1162" s="32" t="str">
        <f>IF(MONTH(Data[[#This Row],[Ngày giao]])&lt;4,"Qtr1", IF(MONTH(Data[[#This Row],[Ngày giao]])&lt;7,"Qtr2",IF(MONTH(Data[[#This Row],[Ngày giao]])&lt;10,"Qtr3","Qtr4")))</f>
        <v>Qtr1</v>
      </c>
      <c r="O1162" s="32" t="str">
        <f>TEXT(Data[[#This Row],[Ngày giao]],"MMM")</f>
        <v>Feb</v>
      </c>
    </row>
    <row r="1163" spans="1:15" ht="13" x14ac:dyDescent="0.3">
      <c r="A1163" s="1">
        <v>4517110192</v>
      </c>
      <c r="B1163" s="1">
        <v>2165271</v>
      </c>
      <c r="C1163" s="37" t="s">
        <v>51</v>
      </c>
      <c r="D1163" s="3">
        <v>156</v>
      </c>
      <c r="E1163" s="3">
        <v>1236</v>
      </c>
      <c r="F1163" s="3">
        <f>Data[[#This Row],[Unit Price]]*Data[[#This Row],[Ordered Qty]]</f>
        <v>192816</v>
      </c>
      <c r="G1163" s="5">
        <v>44634</v>
      </c>
      <c r="H1163" s="4">
        <v>44613</v>
      </c>
      <c r="I1163" s="6">
        <f t="shared" si="21"/>
        <v>21</v>
      </c>
      <c r="J1163" s="32" t="str">
        <f>IF(Data[[#This Row],[Chênh lệch ngày]]&lt;-2,"ADVANCE", IF(Data[[#This Row],[Chênh lệch ngày]]&lt;4, "ON TIME", IF(Data[[#This Row],[REASON OF LATE]]="SUPPLIER","LATE BY SUPPLIER", "LATE")))</f>
        <v>LATE</v>
      </c>
      <c r="K1163" s="32" t="s">
        <v>6</v>
      </c>
      <c r="L1163" s="32"/>
      <c r="M1163" s="32" t="str">
        <f>TEXT(Data[[#This Row],[Ngày giao]],"yyyy")</f>
        <v>2022</v>
      </c>
      <c r="N1163" s="32" t="str">
        <f>IF(MONTH(Data[[#This Row],[Ngày giao]])&lt;4,"Qtr1", IF(MONTH(Data[[#This Row],[Ngày giao]])&lt;7,"Qtr2",IF(MONTH(Data[[#This Row],[Ngày giao]])&lt;10,"Qtr3","Qtr4")))</f>
        <v>Qtr1</v>
      </c>
      <c r="O1163" s="32" t="str">
        <f>TEXT(Data[[#This Row],[Ngày giao]],"MMM")</f>
        <v>Mar</v>
      </c>
    </row>
    <row r="1164" spans="1:15" ht="13" x14ac:dyDescent="0.3">
      <c r="A1164" s="1">
        <v>4517143299</v>
      </c>
      <c r="B1164" s="1">
        <v>2758193</v>
      </c>
      <c r="C1164" s="37" t="s">
        <v>51</v>
      </c>
      <c r="D1164" s="3">
        <v>81</v>
      </c>
      <c r="E1164" s="3">
        <v>893</v>
      </c>
      <c r="F1164" s="3">
        <f>Data[[#This Row],[Unit Price]]*Data[[#This Row],[Ordered Qty]]</f>
        <v>72333</v>
      </c>
      <c r="G1164" s="5">
        <v>44634</v>
      </c>
      <c r="H1164" s="4">
        <v>44613</v>
      </c>
      <c r="I1164" s="6">
        <f t="shared" si="21"/>
        <v>21</v>
      </c>
      <c r="J1164" s="32" t="str">
        <f>IF(Data[[#This Row],[Chênh lệch ngày]]&lt;-2,"ADVANCE", IF(Data[[#This Row],[Chênh lệch ngày]]&lt;4, "ON TIME", IF(Data[[#This Row],[REASON OF LATE]]="SUPPLIER","LATE BY SUPPLIER", "LATE")))</f>
        <v>LATE</v>
      </c>
      <c r="K1164" s="32" t="s">
        <v>6</v>
      </c>
      <c r="L1164" s="32"/>
      <c r="M1164" s="32" t="str">
        <f>TEXT(Data[[#This Row],[Ngày giao]],"yyyy")</f>
        <v>2022</v>
      </c>
      <c r="N1164" s="32" t="str">
        <f>IF(MONTH(Data[[#This Row],[Ngày giao]])&lt;4,"Qtr1", IF(MONTH(Data[[#This Row],[Ngày giao]])&lt;7,"Qtr2",IF(MONTH(Data[[#This Row],[Ngày giao]])&lt;10,"Qtr3","Qtr4")))</f>
        <v>Qtr1</v>
      </c>
      <c r="O1164" s="32" t="str">
        <f>TEXT(Data[[#This Row],[Ngày giao]],"MMM")</f>
        <v>Mar</v>
      </c>
    </row>
    <row r="1165" spans="1:15" ht="13" x14ac:dyDescent="0.3">
      <c r="A1165" s="1">
        <v>4516567842</v>
      </c>
      <c r="B1165" s="1">
        <v>2958114</v>
      </c>
      <c r="C1165" s="2" t="s">
        <v>69</v>
      </c>
      <c r="D1165" s="3">
        <v>6</v>
      </c>
      <c r="E1165" s="3">
        <v>313</v>
      </c>
      <c r="F1165" s="3">
        <f>Data[[#This Row],[Unit Price]]*Data[[#This Row],[Ordered Qty]]</f>
        <v>1878</v>
      </c>
      <c r="G1165" s="5">
        <v>44606</v>
      </c>
      <c r="H1165" s="4">
        <v>44613</v>
      </c>
      <c r="I1165" s="6">
        <f t="shared" si="21"/>
        <v>-7</v>
      </c>
      <c r="J1165" s="32" t="str">
        <f>IF(Data[[#This Row],[Chênh lệch ngày]]&lt;-2,"ADVANCE", IF(Data[[#This Row],[Chênh lệch ngày]]&lt;4, "ON TIME", IF(Data[[#This Row],[REASON OF LATE]]="SUPPLIER","LATE BY SUPPLIER", "LATE")))</f>
        <v>ADVANCE</v>
      </c>
      <c r="K1165" s="2"/>
      <c r="L1165" s="32"/>
      <c r="M1165" s="32" t="str">
        <f>TEXT(Data[[#This Row],[Ngày giao]],"yyyy")</f>
        <v>2022</v>
      </c>
      <c r="N1165" s="32" t="str">
        <f>IF(MONTH(Data[[#This Row],[Ngày giao]])&lt;4,"Qtr1", IF(MONTH(Data[[#This Row],[Ngày giao]])&lt;7,"Qtr2",IF(MONTH(Data[[#This Row],[Ngày giao]])&lt;10,"Qtr3","Qtr4")))</f>
        <v>Qtr1</v>
      </c>
      <c r="O1165" s="32" t="str">
        <f>TEXT(Data[[#This Row],[Ngày giao]],"MMM")</f>
        <v>Feb</v>
      </c>
    </row>
    <row r="1166" spans="1:15" ht="13" x14ac:dyDescent="0.3">
      <c r="A1166" s="1">
        <v>4516500031</v>
      </c>
      <c r="B1166" s="1">
        <v>2958114</v>
      </c>
      <c r="C1166" s="2" t="s">
        <v>69</v>
      </c>
      <c r="D1166" s="3">
        <v>54</v>
      </c>
      <c r="E1166" s="3">
        <v>1258</v>
      </c>
      <c r="F1166" s="3">
        <f>Data[[#This Row],[Unit Price]]*Data[[#This Row],[Ordered Qty]]</f>
        <v>67932</v>
      </c>
      <c r="G1166" s="5">
        <v>44606</v>
      </c>
      <c r="H1166" s="4">
        <v>44613</v>
      </c>
      <c r="I1166" s="6">
        <f t="shared" si="21"/>
        <v>-7</v>
      </c>
      <c r="J1166" s="32" t="str">
        <f>IF(Data[[#This Row],[Chênh lệch ngày]]&lt;-2,"ADVANCE", IF(Data[[#This Row],[Chênh lệch ngày]]&lt;4, "ON TIME", IF(Data[[#This Row],[REASON OF LATE]]="SUPPLIER","LATE BY SUPPLIER", "LATE")))</f>
        <v>ADVANCE</v>
      </c>
      <c r="K1166" s="2"/>
      <c r="L1166" s="32"/>
      <c r="M1166" s="32" t="str">
        <f>TEXT(Data[[#This Row],[Ngày giao]],"yyyy")</f>
        <v>2022</v>
      </c>
      <c r="N1166" s="32" t="str">
        <f>IF(MONTH(Data[[#This Row],[Ngày giao]])&lt;4,"Qtr1", IF(MONTH(Data[[#This Row],[Ngày giao]])&lt;7,"Qtr2",IF(MONTH(Data[[#This Row],[Ngày giao]])&lt;10,"Qtr3","Qtr4")))</f>
        <v>Qtr1</v>
      </c>
      <c r="O1166" s="32" t="str">
        <f>TEXT(Data[[#This Row],[Ngày giao]],"MMM")</f>
        <v>Feb</v>
      </c>
    </row>
    <row r="1167" spans="1:15" ht="13" x14ac:dyDescent="0.3">
      <c r="A1167" s="1">
        <v>4516391375</v>
      </c>
      <c r="B1167" s="1">
        <v>2884301</v>
      </c>
      <c r="C1167" s="37" t="s">
        <v>51</v>
      </c>
      <c r="D1167" s="3">
        <v>510</v>
      </c>
      <c r="E1167" s="3">
        <v>1214</v>
      </c>
      <c r="F1167" s="3">
        <f>Data[[#This Row],[Unit Price]]*Data[[#This Row],[Ordered Qty]]</f>
        <v>619140</v>
      </c>
      <c r="G1167" s="5">
        <v>44606</v>
      </c>
      <c r="H1167" s="4">
        <v>44613</v>
      </c>
      <c r="I1167" s="6">
        <f t="shared" si="21"/>
        <v>-7</v>
      </c>
      <c r="J1167" s="32" t="str">
        <f>IF(Data[[#This Row],[Chênh lệch ngày]]&lt;-2,"ADVANCE", IF(Data[[#This Row],[Chênh lệch ngày]]&lt;4, "ON TIME", IF(Data[[#This Row],[REASON OF LATE]]="SUPPLIER","LATE BY SUPPLIER", "LATE")))</f>
        <v>ADVANCE</v>
      </c>
      <c r="K1167" s="2"/>
      <c r="L1167" s="32"/>
      <c r="M1167" s="32" t="str">
        <f>TEXT(Data[[#This Row],[Ngày giao]],"yyyy")</f>
        <v>2022</v>
      </c>
      <c r="N1167" s="32" t="str">
        <f>IF(MONTH(Data[[#This Row],[Ngày giao]])&lt;4,"Qtr1", IF(MONTH(Data[[#This Row],[Ngày giao]])&lt;7,"Qtr2",IF(MONTH(Data[[#This Row],[Ngày giao]])&lt;10,"Qtr3","Qtr4")))</f>
        <v>Qtr1</v>
      </c>
      <c r="O1167" s="32" t="str">
        <f>TEXT(Data[[#This Row],[Ngày giao]],"MMM")</f>
        <v>Feb</v>
      </c>
    </row>
    <row r="1168" spans="1:15" ht="13" x14ac:dyDescent="0.3">
      <c r="A1168" s="1">
        <v>4516402455</v>
      </c>
      <c r="B1168" s="1">
        <v>1620152</v>
      </c>
      <c r="C1168" s="37" t="s">
        <v>51</v>
      </c>
      <c r="D1168" s="3">
        <v>720</v>
      </c>
      <c r="E1168" s="3">
        <v>1064</v>
      </c>
      <c r="F1168" s="3">
        <f>Data[[#This Row],[Unit Price]]*Data[[#This Row],[Ordered Qty]]</f>
        <v>766080</v>
      </c>
      <c r="G1168" s="5">
        <v>44606</v>
      </c>
      <c r="H1168" s="4">
        <v>44613</v>
      </c>
      <c r="I1168" s="6">
        <f t="shared" si="21"/>
        <v>-7</v>
      </c>
      <c r="J1168" s="32" t="str">
        <f>IF(Data[[#This Row],[Chênh lệch ngày]]&lt;-2,"ADVANCE", IF(Data[[#This Row],[Chênh lệch ngày]]&lt;4, "ON TIME", IF(Data[[#This Row],[REASON OF LATE]]="SUPPLIER","LATE BY SUPPLIER", "LATE")))</f>
        <v>ADVANCE</v>
      </c>
      <c r="K1168" s="2"/>
      <c r="L1168" s="32"/>
      <c r="M1168" s="32" t="str">
        <f>TEXT(Data[[#This Row],[Ngày giao]],"yyyy")</f>
        <v>2022</v>
      </c>
      <c r="N1168" s="32" t="str">
        <f>IF(MONTH(Data[[#This Row],[Ngày giao]])&lt;4,"Qtr1", IF(MONTH(Data[[#This Row],[Ngày giao]])&lt;7,"Qtr2",IF(MONTH(Data[[#This Row],[Ngày giao]])&lt;10,"Qtr3","Qtr4")))</f>
        <v>Qtr1</v>
      </c>
      <c r="O1168" s="32" t="str">
        <f>TEXT(Data[[#This Row],[Ngày giao]],"MMM")</f>
        <v>Feb</v>
      </c>
    </row>
    <row r="1169" spans="1:15" ht="13" x14ac:dyDescent="0.3">
      <c r="A1169" s="1">
        <v>4516969105</v>
      </c>
      <c r="B1169" s="1">
        <v>4403290</v>
      </c>
      <c r="C1169" s="37" t="s">
        <v>51</v>
      </c>
      <c r="D1169" s="3">
        <v>368</v>
      </c>
      <c r="E1169" s="3">
        <v>1312</v>
      </c>
      <c r="F1169" s="3">
        <f>Data[[#This Row],[Unit Price]]*Data[[#This Row],[Ordered Qty]]</f>
        <v>482816</v>
      </c>
      <c r="G1169" s="5">
        <v>44613</v>
      </c>
      <c r="H1169" s="4">
        <v>44613</v>
      </c>
      <c r="I1169" s="6">
        <f t="shared" si="21"/>
        <v>0</v>
      </c>
      <c r="J1169" s="32" t="str">
        <f>IF(Data[[#This Row],[Chênh lệch ngày]]&lt;-2,"ADVANCE", IF(Data[[#This Row],[Chênh lệch ngày]]&lt;4, "ON TIME", IF(Data[[#This Row],[REASON OF LATE]]="SUPPLIER","LATE BY SUPPLIER", "LATE")))</f>
        <v>ON TIME</v>
      </c>
      <c r="K1169" s="2"/>
      <c r="L1169" s="32"/>
      <c r="M1169" s="32" t="str">
        <f>TEXT(Data[[#This Row],[Ngày giao]],"yyyy")</f>
        <v>2022</v>
      </c>
      <c r="N1169" s="32" t="str">
        <f>IF(MONTH(Data[[#This Row],[Ngày giao]])&lt;4,"Qtr1", IF(MONTH(Data[[#This Row],[Ngày giao]])&lt;7,"Qtr2",IF(MONTH(Data[[#This Row],[Ngày giao]])&lt;10,"Qtr3","Qtr4")))</f>
        <v>Qtr1</v>
      </c>
      <c r="O1169" s="32" t="str">
        <f>TEXT(Data[[#This Row],[Ngày giao]],"MMM")</f>
        <v>Feb</v>
      </c>
    </row>
    <row r="1170" spans="1:15" ht="13" x14ac:dyDescent="0.3">
      <c r="A1170" s="1">
        <v>4516852137</v>
      </c>
      <c r="B1170" s="1">
        <v>2965279</v>
      </c>
      <c r="C1170" s="37" t="s">
        <v>51</v>
      </c>
      <c r="D1170" s="3">
        <v>132</v>
      </c>
      <c r="E1170" s="3">
        <v>1416</v>
      </c>
      <c r="F1170" s="3">
        <f>Data[[#This Row],[Unit Price]]*Data[[#This Row],[Ordered Qty]]</f>
        <v>186912</v>
      </c>
      <c r="G1170" s="5">
        <v>44613</v>
      </c>
      <c r="H1170" s="4">
        <v>44613</v>
      </c>
      <c r="I1170" s="6">
        <f t="shared" si="21"/>
        <v>0</v>
      </c>
      <c r="J1170" s="32" t="str">
        <f>IF(Data[[#This Row],[Chênh lệch ngày]]&lt;-2,"ADVANCE", IF(Data[[#This Row],[Chênh lệch ngày]]&lt;4, "ON TIME", IF(Data[[#This Row],[REASON OF LATE]]="SUPPLIER","LATE BY SUPPLIER", "LATE")))</f>
        <v>ON TIME</v>
      </c>
      <c r="K1170" s="2"/>
      <c r="L1170" s="32"/>
      <c r="M1170" s="32" t="str">
        <f>TEXT(Data[[#This Row],[Ngày giao]],"yyyy")</f>
        <v>2022</v>
      </c>
      <c r="N1170" s="32" t="str">
        <f>IF(MONTH(Data[[#This Row],[Ngày giao]])&lt;4,"Qtr1", IF(MONTH(Data[[#This Row],[Ngày giao]])&lt;7,"Qtr2",IF(MONTH(Data[[#This Row],[Ngày giao]])&lt;10,"Qtr3","Qtr4")))</f>
        <v>Qtr1</v>
      </c>
      <c r="O1170" s="32" t="str">
        <f>TEXT(Data[[#This Row],[Ngày giao]],"MMM")</f>
        <v>Feb</v>
      </c>
    </row>
    <row r="1171" spans="1:15" ht="13" x14ac:dyDescent="0.3">
      <c r="A1171" s="1">
        <v>4516855221</v>
      </c>
      <c r="B1171" s="1">
        <v>1620152</v>
      </c>
      <c r="C1171" s="37" t="s">
        <v>51</v>
      </c>
      <c r="D1171" s="3">
        <v>54</v>
      </c>
      <c r="E1171" s="3">
        <v>1156</v>
      </c>
      <c r="F1171" s="3">
        <f>Data[[#This Row],[Unit Price]]*Data[[#This Row],[Ordered Qty]]</f>
        <v>62424</v>
      </c>
      <c r="G1171" s="5">
        <v>44613</v>
      </c>
      <c r="H1171" s="4">
        <v>44613</v>
      </c>
      <c r="I1171" s="6">
        <f t="shared" si="21"/>
        <v>0</v>
      </c>
      <c r="J1171" s="32" t="str">
        <f>IF(Data[[#This Row],[Chênh lệch ngày]]&lt;-2,"ADVANCE", IF(Data[[#This Row],[Chênh lệch ngày]]&lt;4, "ON TIME", IF(Data[[#This Row],[REASON OF LATE]]="SUPPLIER","LATE BY SUPPLIER", "LATE")))</f>
        <v>ON TIME</v>
      </c>
      <c r="K1171" s="2"/>
      <c r="L1171" s="32"/>
      <c r="M1171" s="32" t="str">
        <f>TEXT(Data[[#This Row],[Ngày giao]],"yyyy")</f>
        <v>2022</v>
      </c>
      <c r="N1171" s="32" t="str">
        <f>IF(MONTH(Data[[#This Row],[Ngày giao]])&lt;4,"Qtr1", IF(MONTH(Data[[#This Row],[Ngày giao]])&lt;7,"Qtr2",IF(MONTH(Data[[#This Row],[Ngày giao]])&lt;10,"Qtr3","Qtr4")))</f>
        <v>Qtr1</v>
      </c>
      <c r="O1171" s="32" t="str">
        <f>TEXT(Data[[#This Row],[Ngày giao]],"MMM")</f>
        <v>Feb</v>
      </c>
    </row>
    <row r="1172" spans="1:15" ht="13" x14ac:dyDescent="0.3">
      <c r="A1172" s="1">
        <v>4516863693</v>
      </c>
      <c r="B1172" s="1">
        <v>2884301</v>
      </c>
      <c r="C1172" s="37" t="s">
        <v>51</v>
      </c>
      <c r="D1172" s="3">
        <v>180</v>
      </c>
      <c r="E1172" s="3">
        <v>1034</v>
      </c>
      <c r="F1172" s="3">
        <f>Data[[#This Row],[Unit Price]]*Data[[#This Row],[Ordered Qty]]</f>
        <v>186120</v>
      </c>
      <c r="G1172" s="5">
        <v>44613</v>
      </c>
      <c r="H1172" s="4">
        <v>44613</v>
      </c>
      <c r="I1172" s="6">
        <f t="shared" si="21"/>
        <v>0</v>
      </c>
      <c r="J1172" s="32" t="str">
        <f>IF(Data[[#This Row],[Chênh lệch ngày]]&lt;-2,"ADVANCE", IF(Data[[#This Row],[Chênh lệch ngày]]&lt;4, "ON TIME", IF(Data[[#This Row],[REASON OF LATE]]="SUPPLIER","LATE BY SUPPLIER", "LATE")))</f>
        <v>ON TIME</v>
      </c>
      <c r="K1172" s="2"/>
      <c r="L1172" s="32"/>
      <c r="M1172" s="32" t="str">
        <f>TEXT(Data[[#This Row],[Ngày giao]],"yyyy")</f>
        <v>2022</v>
      </c>
      <c r="N1172" s="32" t="str">
        <f>IF(MONTH(Data[[#This Row],[Ngày giao]])&lt;4,"Qtr1", IF(MONTH(Data[[#This Row],[Ngày giao]])&lt;7,"Qtr2",IF(MONTH(Data[[#This Row],[Ngày giao]])&lt;10,"Qtr3","Qtr4")))</f>
        <v>Qtr1</v>
      </c>
      <c r="O1172" s="32" t="str">
        <f>TEXT(Data[[#This Row],[Ngày giao]],"MMM")</f>
        <v>Feb</v>
      </c>
    </row>
    <row r="1173" spans="1:15" ht="13" x14ac:dyDescent="0.3">
      <c r="A1173" s="1">
        <v>4516864007</v>
      </c>
      <c r="B1173" s="1">
        <v>2958114</v>
      </c>
      <c r="C1173" s="37" t="s">
        <v>51</v>
      </c>
      <c r="D1173" s="3">
        <v>156</v>
      </c>
      <c r="E1173" s="3">
        <v>822</v>
      </c>
      <c r="F1173" s="3">
        <f>Data[[#This Row],[Unit Price]]*Data[[#This Row],[Ordered Qty]]</f>
        <v>128232</v>
      </c>
      <c r="G1173" s="5">
        <v>44613</v>
      </c>
      <c r="H1173" s="4">
        <v>44613</v>
      </c>
      <c r="I1173" s="6">
        <f t="shared" si="21"/>
        <v>0</v>
      </c>
      <c r="J1173" s="32" t="str">
        <f>IF(Data[[#This Row],[Chênh lệch ngày]]&lt;-2,"ADVANCE", IF(Data[[#This Row],[Chênh lệch ngày]]&lt;4, "ON TIME", IF(Data[[#This Row],[REASON OF LATE]]="SUPPLIER","LATE BY SUPPLIER", "LATE")))</f>
        <v>ON TIME</v>
      </c>
      <c r="K1173" s="2"/>
      <c r="L1173" s="32"/>
      <c r="M1173" s="32" t="str">
        <f>TEXT(Data[[#This Row],[Ngày giao]],"yyyy")</f>
        <v>2022</v>
      </c>
      <c r="N1173" s="32" t="str">
        <f>IF(MONTH(Data[[#This Row],[Ngày giao]])&lt;4,"Qtr1", IF(MONTH(Data[[#This Row],[Ngày giao]])&lt;7,"Qtr2",IF(MONTH(Data[[#This Row],[Ngày giao]])&lt;10,"Qtr3","Qtr4")))</f>
        <v>Qtr1</v>
      </c>
      <c r="O1173" s="32" t="str">
        <f>TEXT(Data[[#This Row],[Ngày giao]],"MMM")</f>
        <v>Feb</v>
      </c>
    </row>
    <row r="1174" spans="1:15" ht="13" x14ac:dyDescent="0.3">
      <c r="A1174" s="1">
        <v>4516939529</v>
      </c>
      <c r="B1174" s="1">
        <v>4403290</v>
      </c>
      <c r="C1174" s="37" t="s">
        <v>51</v>
      </c>
      <c r="D1174" s="3">
        <v>48</v>
      </c>
      <c r="E1174" s="3">
        <v>667</v>
      </c>
      <c r="F1174" s="3">
        <f>Data[[#This Row],[Unit Price]]*Data[[#This Row],[Ordered Qty]]</f>
        <v>32016</v>
      </c>
      <c r="G1174" s="5">
        <v>44613</v>
      </c>
      <c r="H1174" s="4">
        <v>44613</v>
      </c>
      <c r="I1174" s="6">
        <f t="shared" si="21"/>
        <v>0</v>
      </c>
      <c r="J1174" s="32" t="str">
        <f>IF(Data[[#This Row],[Chênh lệch ngày]]&lt;-2,"ADVANCE", IF(Data[[#This Row],[Chênh lệch ngày]]&lt;4, "ON TIME", IF(Data[[#This Row],[REASON OF LATE]]="SUPPLIER","LATE BY SUPPLIER", "LATE")))</f>
        <v>ON TIME</v>
      </c>
      <c r="K1174" s="2"/>
      <c r="L1174" s="32"/>
      <c r="M1174" s="32" t="str">
        <f>TEXT(Data[[#This Row],[Ngày giao]],"yyyy")</f>
        <v>2022</v>
      </c>
      <c r="N1174" s="32" t="str">
        <f>IF(MONTH(Data[[#This Row],[Ngày giao]])&lt;4,"Qtr1", IF(MONTH(Data[[#This Row],[Ngày giao]])&lt;7,"Qtr2",IF(MONTH(Data[[#This Row],[Ngày giao]])&lt;10,"Qtr3","Qtr4")))</f>
        <v>Qtr1</v>
      </c>
      <c r="O1174" s="32" t="str">
        <f>TEXT(Data[[#This Row],[Ngày giao]],"MMM")</f>
        <v>Feb</v>
      </c>
    </row>
    <row r="1175" spans="1:15" ht="13" x14ac:dyDescent="0.3">
      <c r="A1175" s="1">
        <v>4517156349</v>
      </c>
      <c r="B1175" s="1">
        <v>2884301</v>
      </c>
      <c r="C1175" s="37" t="s">
        <v>51</v>
      </c>
      <c r="D1175" s="3">
        <v>60</v>
      </c>
      <c r="E1175" s="3">
        <v>833</v>
      </c>
      <c r="F1175" s="3">
        <f>Data[[#This Row],[Unit Price]]*Data[[#This Row],[Ordered Qty]]</f>
        <v>49980</v>
      </c>
      <c r="G1175" s="5">
        <v>44613</v>
      </c>
      <c r="H1175" s="4">
        <v>44613</v>
      </c>
      <c r="I1175" s="6">
        <f t="shared" si="21"/>
        <v>0</v>
      </c>
      <c r="J1175" s="32" t="str">
        <f>IF(Data[[#This Row],[Chênh lệch ngày]]&lt;-2,"ADVANCE", IF(Data[[#This Row],[Chênh lệch ngày]]&lt;4, "ON TIME", IF(Data[[#This Row],[REASON OF LATE]]="SUPPLIER","LATE BY SUPPLIER", "LATE")))</f>
        <v>ON TIME</v>
      </c>
      <c r="K1175" s="2"/>
      <c r="L1175" s="32"/>
      <c r="M1175" s="32" t="str">
        <f>TEXT(Data[[#This Row],[Ngày giao]],"yyyy")</f>
        <v>2022</v>
      </c>
      <c r="N1175" s="32" t="str">
        <f>IF(MONTH(Data[[#This Row],[Ngày giao]])&lt;4,"Qtr1", IF(MONTH(Data[[#This Row],[Ngày giao]])&lt;7,"Qtr2",IF(MONTH(Data[[#This Row],[Ngày giao]])&lt;10,"Qtr3","Qtr4")))</f>
        <v>Qtr1</v>
      </c>
      <c r="O1175" s="32" t="str">
        <f>TEXT(Data[[#This Row],[Ngày giao]],"MMM")</f>
        <v>Feb</v>
      </c>
    </row>
    <row r="1176" spans="1:15" ht="13" x14ac:dyDescent="0.3">
      <c r="A1176" s="1">
        <v>4517171848</v>
      </c>
      <c r="B1176" s="1">
        <v>4492204</v>
      </c>
      <c r="C1176" s="37" t="s">
        <v>51</v>
      </c>
      <c r="D1176" s="3">
        <v>120</v>
      </c>
      <c r="E1176" s="3">
        <v>468</v>
      </c>
      <c r="F1176" s="3">
        <f>Data[[#This Row],[Unit Price]]*Data[[#This Row],[Ordered Qty]]</f>
        <v>56160</v>
      </c>
      <c r="G1176" s="5">
        <v>44613</v>
      </c>
      <c r="H1176" s="4">
        <v>44613</v>
      </c>
      <c r="I1176" s="6">
        <f t="shared" si="21"/>
        <v>0</v>
      </c>
      <c r="J1176" s="32" t="str">
        <f>IF(Data[[#This Row],[Chênh lệch ngày]]&lt;-2,"ADVANCE", IF(Data[[#This Row],[Chênh lệch ngày]]&lt;4, "ON TIME", IF(Data[[#This Row],[REASON OF LATE]]="SUPPLIER","LATE BY SUPPLIER", "LATE")))</f>
        <v>ON TIME</v>
      </c>
      <c r="K1176" s="2"/>
      <c r="L1176" s="32"/>
      <c r="M1176" s="32" t="str">
        <f>TEXT(Data[[#This Row],[Ngày giao]],"yyyy")</f>
        <v>2022</v>
      </c>
      <c r="N1176" s="32" t="str">
        <f>IF(MONTH(Data[[#This Row],[Ngày giao]])&lt;4,"Qtr1", IF(MONTH(Data[[#This Row],[Ngày giao]])&lt;7,"Qtr2",IF(MONTH(Data[[#This Row],[Ngày giao]])&lt;10,"Qtr3","Qtr4")))</f>
        <v>Qtr1</v>
      </c>
      <c r="O1176" s="32" t="str">
        <f>TEXT(Data[[#This Row],[Ngày giao]],"MMM")</f>
        <v>Feb</v>
      </c>
    </row>
    <row r="1177" spans="1:15" ht="13" x14ac:dyDescent="0.3">
      <c r="A1177" s="1">
        <v>4517249851</v>
      </c>
      <c r="B1177" s="1">
        <v>2752324</v>
      </c>
      <c r="C1177" s="37" t="s">
        <v>51</v>
      </c>
      <c r="D1177" s="3">
        <v>300</v>
      </c>
      <c r="E1177" s="3">
        <v>379</v>
      </c>
      <c r="F1177" s="3">
        <f>Data[[#This Row],[Unit Price]]*Data[[#This Row],[Ordered Qty]]</f>
        <v>113700</v>
      </c>
      <c r="G1177" s="5">
        <v>44613</v>
      </c>
      <c r="H1177" s="4">
        <v>44613</v>
      </c>
      <c r="I1177" s="6">
        <f t="shared" si="21"/>
        <v>0</v>
      </c>
      <c r="J1177" s="32" t="str">
        <f>IF(Data[[#This Row],[Chênh lệch ngày]]&lt;-2,"ADVANCE", IF(Data[[#This Row],[Chênh lệch ngày]]&lt;4, "ON TIME", IF(Data[[#This Row],[REASON OF LATE]]="SUPPLIER","LATE BY SUPPLIER", "LATE")))</f>
        <v>ON TIME</v>
      </c>
      <c r="K1177" s="2"/>
      <c r="L1177" s="32"/>
      <c r="M1177" s="32" t="str">
        <f>TEXT(Data[[#This Row],[Ngày giao]],"yyyy")</f>
        <v>2022</v>
      </c>
      <c r="N1177" s="32" t="str">
        <f>IF(MONTH(Data[[#This Row],[Ngày giao]])&lt;4,"Qtr1", IF(MONTH(Data[[#This Row],[Ngày giao]])&lt;7,"Qtr2",IF(MONTH(Data[[#This Row],[Ngày giao]])&lt;10,"Qtr3","Qtr4")))</f>
        <v>Qtr1</v>
      </c>
      <c r="O1177" s="32" t="str">
        <f>TEXT(Data[[#This Row],[Ngày giao]],"MMM")</f>
        <v>Feb</v>
      </c>
    </row>
    <row r="1178" spans="1:15" ht="13" x14ac:dyDescent="0.3">
      <c r="A1178" s="1">
        <v>4517022768</v>
      </c>
      <c r="B1178" s="1">
        <v>2884301</v>
      </c>
      <c r="C1178" s="37" t="s">
        <v>51</v>
      </c>
      <c r="D1178" s="3">
        <v>330</v>
      </c>
      <c r="E1178" s="3">
        <v>569</v>
      </c>
      <c r="F1178" s="3">
        <f>Data[[#This Row],[Unit Price]]*Data[[#This Row],[Ordered Qty]]</f>
        <v>187770</v>
      </c>
      <c r="G1178" s="5">
        <v>44634</v>
      </c>
      <c r="H1178" s="4">
        <v>44613</v>
      </c>
      <c r="I1178" s="6">
        <f t="shared" si="21"/>
        <v>21</v>
      </c>
      <c r="J1178" s="32" t="str">
        <f>IF(Data[[#This Row],[Chênh lệch ngày]]&lt;-2,"ADVANCE", IF(Data[[#This Row],[Chênh lệch ngày]]&lt;4, "ON TIME", IF(Data[[#This Row],[REASON OF LATE]]="SUPPLIER","LATE BY SUPPLIER", "LATE")))</f>
        <v>LATE</v>
      </c>
      <c r="K1178" s="32" t="s">
        <v>6</v>
      </c>
      <c r="L1178" s="32"/>
      <c r="M1178" s="32" t="str">
        <f>TEXT(Data[[#This Row],[Ngày giao]],"yyyy")</f>
        <v>2022</v>
      </c>
      <c r="N1178" s="32" t="str">
        <f>IF(MONTH(Data[[#This Row],[Ngày giao]])&lt;4,"Qtr1", IF(MONTH(Data[[#This Row],[Ngày giao]])&lt;7,"Qtr2",IF(MONTH(Data[[#This Row],[Ngày giao]])&lt;10,"Qtr3","Qtr4")))</f>
        <v>Qtr1</v>
      </c>
      <c r="O1178" s="32" t="str">
        <f>TEXT(Data[[#This Row],[Ngày giao]],"MMM")</f>
        <v>Mar</v>
      </c>
    </row>
    <row r="1179" spans="1:15" ht="13" x14ac:dyDescent="0.3">
      <c r="A1179" s="1">
        <v>4517608896</v>
      </c>
      <c r="B1179" s="1">
        <v>4062520</v>
      </c>
      <c r="C1179" s="37" t="s">
        <v>51</v>
      </c>
      <c r="D1179" s="3">
        <v>18</v>
      </c>
      <c r="E1179" s="3">
        <v>599</v>
      </c>
      <c r="F1179" s="3">
        <f>Data[[#This Row],[Unit Price]]*Data[[#This Row],[Ordered Qty]]</f>
        <v>10782</v>
      </c>
      <c r="G1179" s="5">
        <v>44683</v>
      </c>
      <c r="H1179" s="4">
        <v>44613</v>
      </c>
      <c r="I1179" s="6">
        <f t="shared" si="21"/>
        <v>70</v>
      </c>
      <c r="J1179" s="32" t="str">
        <f>IF(Data[[#This Row],[Chênh lệch ngày]]&lt;-2,"ADVANCE", IF(Data[[#This Row],[Chênh lệch ngày]]&lt;4, "ON TIME", IF(Data[[#This Row],[REASON OF LATE]]="SUPPLIER","LATE BY SUPPLIER", "LATE")))</f>
        <v>LATE BY SUPPLIER</v>
      </c>
      <c r="K1179" s="2" t="s">
        <v>8</v>
      </c>
      <c r="L1179" s="32" t="s">
        <v>73</v>
      </c>
      <c r="M1179" s="32" t="str">
        <f>TEXT(Data[[#This Row],[Ngày giao]],"yyyy")</f>
        <v>2022</v>
      </c>
      <c r="N1179" s="32" t="str">
        <f>IF(MONTH(Data[[#This Row],[Ngày giao]])&lt;4,"Qtr1", IF(MONTH(Data[[#This Row],[Ngày giao]])&lt;7,"Qtr2",IF(MONTH(Data[[#This Row],[Ngày giao]])&lt;10,"Qtr3","Qtr4")))</f>
        <v>Qtr2</v>
      </c>
      <c r="O1179" s="32" t="str">
        <f>TEXT(Data[[#This Row],[Ngày giao]],"MMM")</f>
        <v>May</v>
      </c>
    </row>
    <row r="1180" spans="1:15" ht="14.5" x14ac:dyDescent="0.35">
      <c r="A1180" s="7">
        <v>4516554806</v>
      </c>
      <c r="B1180" s="7">
        <v>4333113</v>
      </c>
      <c r="C1180" s="37" t="s">
        <v>51</v>
      </c>
      <c r="D1180" s="9">
        <v>126</v>
      </c>
      <c r="E1180" s="3">
        <v>1050</v>
      </c>
      <c r="F1180" s="3">
        <f>Data[[#This Row],[Unit Price]]*Data[[#This Row],[Ordered Qty]]</f>
        <v>132300</v>
      </c>
      <c r="G1180" s="5">
        <v>44613</v>
      </c>
      <c r="H1180" s="4">
        <v>44613</v>
      </c>
      <c r="I1180" s="10">
        <v>0</v>
      </c>
      <c r="J1180" s="32" t="str">
        <f>IF(Data[[#This Row],[Chênh lệch ngày]]&lt;-2,"ADVANCE", IF(Data[[#This Row],[Chênh lệch ngày]]&lt;4, "ON TIME", IF(Data[[#This Row],[REASON OF LATE]]="SUPPLIER","LATE BY SUPPLIER", "LATE")))</f>
        <v>ON TIME</v>
      </c>
      <c r="K1180" s="12"/>
      <c r="L1180" s="16"/>
      <c r="M1180" s="32" t="str">
        <f>TEXT(Data[[#This Row],[Ngày giao]],"yyyy")</f>
        <v>2022</v>
      </c>
      <c r="N1180" s="32" t="str">
        <f>IF(MONTH(Data[[#This Row],[Ngày giao]])&lt;4,"Qtr1", IF(MONTH(Data[[#This Row],[Ngày giao]])&lt;7,"Qtr2",IF(MONTH(Data[[#This Row],[Ngày giao]])&lt;10,"Qtr3","Qtr4")))</f>
        <v>Qtr1</v>
      </c>
      <c r="O1180" s="32" t="str">
        <f>TEXT(Data[[#This Row],[Ngày giao]],"MMM")</f>
        <v>Feb</v>
      </c>
    </row>
    <row r="1181" spans="1:15" ht="14.5" x14ac:dyDescent="0.35">
      <c r="A1181" s="7">
        <v>4516561493</v>
      </c>
      <c r="B1181" s="7">
        <v>2778106</v>
      </c>
      <c r="C1181" s="37" t="s">
        <v>51</v>
      </c>
      <c r="D1181" s="9">
        <v>840</v>
      </c>
      <c r="E1181" s="3">
        <v>490</v>
      </c>
      <c r="F1181" s="3">
        <f>Data[[#This Row],[Unit Price]]*Data[[#This Row],[Ordered Qty]]</f>
        <v>411600</v>
      </c>
      <c r="G1181" s="5">
        <v>44613</v>
      </c>
      <c r="H1181" s="4">
        <v>44613</v>
      </c>
      <c r="I1181" s="10">
        <v>0</v>
      </c>
      <c r="J1181" s="32" t="str">
        <f>IF(Data[[#This Row],[Chênh lệch ngày]]&lt;-2,"ADVANCE", IF(Data[[#This Row],[Chênh lệch ngày]]&lt;4, "ON TIME", IF(Data[[#This Row],[REASON OF LATE]]="SUPPLIER","LATE BY SUPPLIER", "LATE")))</f>
        <v>ON TIME</v>
      </c>
      <c r="K1181" s="12"/>
      <c r="L1181" s="16"/>
      <c r="M1181" s="32" t="str">
        <f>TEXT(Data[[#This Row],[Ngày giao]],"yyyy")</f>
        <v>2022</v>
      </c>
      <c r="N1181" s="32" t="str">
        <f>IF(MONTH(Data[[#This Row],[Ngày giao]])&lt;4,"Qtr1", IF(MONTH(Data[[#This Row],[Ngày giao]])&lt;7,"Qtr2",IF(MONTH(Data[[#This Row],[Ngày giao]])&lt;10,"Qtr3","Qtr4")))</f>
        <v>Qtr1</v>
      </c>
      <c r="O1181" s="32" t="str">
        <f>TEXT(Data[[#This Row],[Ngày giao]],"MMM")</f>
        <v>Feb</v>
      </c>
    </row>
    <row r="1182" spans="1:15" ht="14.5" x14ac:dyDescent="0.35">
      <c r="A1182" s="7">
        <v>4516821481</v>
      </c>
      <c r="B1182" s="7">
        <v>2044651</v>
      </c>
      <c r="C1182" s="37" t="s">
        <v>51</v>
      </c>
      <c r="D1182" s="9">
        <v>108000</v>
      </c>
      <c r="E1182" s="3">
        <v>1231</v>
      </c>
      <c r="F1182" s="3">
        <f>Data[[#This Row],[Unit Price]]*Data[[#This Row],[Ordered Qty]]</f>
        <v>132948000</v>
      </c>
      <c r="G1182" s="5">
        <v>44613</v>
      </c>
      <c r="H1182" s="4">
        <v>44613</v>
      </c>
      <c r="I1182" s="10">
        <v>0</v>
      </c>
      <c r="J1182" s="32" t="str">
        <f>IF(Data[[#This Row],[Chênh lệch ngày]]&lt;-2,"ADVANCE", IF(Data[[#This Row],[Chênh lệch ngày]]&lt;4, "ON TIME", IF(Data[[#This Row],[REASON OF LATE]]="SUPPLIER","LATE BY SUPPLIER", "LATE")))</f>
        <v>ON TIME</v>
      </c>
      <c r="K1182" s="12"/>
      <c r="L1182" s="16"/>
      <c r="M1182" s="32" t="str">
        <f>TEXT(Data[[#This Row],[Ngày giao]],"yyyy")</f>
        <v>2022</v>
      </c>
      <c r="N1182" s="32" t="str">
        <f>IF(MONTH(Data[[#This Row],[Ngày giao]])&lt;4,"Qtr1", IF(MONTH(Data[[#This Row],[Ngày giao]])&lt;7,"Qtr2",IF(MONTH(Data[[#This Row],[Ngày giao]])&lt;10,"Qtr3","Qtr4")))</f>
        <v>Qtr1</v>
      </c>
      <c r="O1182" s="32" t="str">
        <f>TEXT(Data[[#This Row],[Ngày giao]],"MMM")</f>
        <v>Feb</v>
      </c>
    </row>
    <row r="1183" spans="1:15" ht="14.5" x14ac:dyDescent="0.35">
      <c r="A1183" s="7">
        <v>4517381903</v>
      </c>
      <c r="B1183" s="7">
        <v>4333114</v>
      </c>
      <c r="C1183" s="37" t="s">
        <v>51</v>
      </c>
      <c r="D1183" s="9">
        <v>420</v>
      </c>
      <c r="E1183" s="3">
        <v>1048</v>
      </c>
      <c r="F1183" s="3">
        <f>Data[[#This Row],[Unit Price]]*Data[[#This Row],[Ordered Qty]]</f>
        <v>440160</v>
      </c>
      <c r="G1183" s="5">
        <v>44613</v>
      </c>
      <c r="H1183" s="4">
        <v>44613</v>
      </c>
      <c r="I1183" s="10">
        <v>0</v>
      </c>
      <c r="J1183" s="32" t="str">
        <f>IF(Data[[#This Row],[Chênh lệch ngày]]&lt;-2,"ADVANCE", IF(Data[[#This Row],[Chênh lệch ngày]]&lt;4, "ON TIME", IF(Data[[#This Row],[REASON OF LATE]]="SUPPLIER","LATE BY SUPPLIER", "LATE")))</f>
        <v>ON TIME</v>
      </c>
      <c r="K1183" s="12"/>
      <c r="L1183" s="16"/>
      <c r="M1183" s="32" t="str">
        <f>TEXT(Data[[#This Row],[Ngày giao]],"yyyy")</f>
        <v>2022</v>
      </c>
      <c r="N1183" s="32" t="str">
        <f>IF(MONTH(Data[[#This Row],[Ngày giao]])&lt;4,"Qtr1", IF(MONTH(Data[[#This Row],[Ngày giao]])&lt;7,"Qtr2",IF(MONTH(Data[[#This Row],[Ngày giao]])&lt;10,"Qtr3","Qtr4")))</f>
        <v>Qtr1</v>
      </c>
      <c r="O1183" s="32" t="str">
        <f>TEXT(Data[[#This Row],[Ngày giao]],"MMM")</f>
        <v>Feb</v>
      </c>
    </row>
    <row r="1184" spans="1:15" ht="14.5" x14ac:dyDescent="0.35">
      <c r="A1184" s="7">
        <v>4516869603</v>
      </c>
      <c r="B1184" s="7">
        <v>2663481</v>
      </c>
      <c r="C1184" s="37" t="s">
        <v>51</v>
      </c>
      <c r="D1184" s="9">
        <v>90</v>
      </c>
      <c r="E1184" s="3">
        <v>1165</v>
      </c>
      <c r="F1184" s="3">
        <f>Data[[#This Row],[Unit Price]]*Data[[#This Row],[Ordered Qty]]</f>
        <v>104850</v>
      </c>
      <c r="G1184" s="5">
        <v>44613</v>
      </c>
      <c r="H1184" s="4">
        <v>44613</v>
      </c>
      <c r="I1184" s="10">
        <v>0</v>
      </c>
      <c r="J1184" s="32" t="str">
        <f>IF(Data[[#This Row],[Chênh lệch ngày]]&lt;-2,"ADVANCE", IF(Data[[#This Row],[Chênh lệch ngày]]&lt;4, "ON TIME", IF(Data[[#This Row],[REASON OF LATE]]="SUPPLIER","LATE BY SUPPLIER", "LATE")))</f>
        <v>ON TIME</v>
      </c>
      <c r="K1184" s="12"/>
      <c r="L1184" s="16"/>
      <c r="M1184" s="32" t="str">
        <f>TEXT(Data[[#This Row],[Ngày giao]],"yyyy")</f>
        <v>2022</v>
      </c>
      <c r="N1184" s="32" t="str">
        <f>IF(MONTH(Data[[#This Row],[Ngày giao]])&lt;4,"Qtr1", IF(MONTH(Data[[#This Row],[Ngày giao]])&lt;7,"Qtr2",IF(MONTH(Data[[#This Row],[Ngày giao]])&lt;10,"Qtr3","Qtr4")))</f>
        <v>Qtr1</v>
      </c>
      <c r="O1184" s="32" t="str">
        <f>TEXT(Data[[#This Row],[Ngày giao]],"MMM")</f>
        <v>Feb</v>
      </c>
    </row>
    <row r="1185" spans="1:15" ht="14.5" x14ac:dyDescent="0.35">
      <c r="A1185" s="7">
        <v>4516552208</v>
      </c>
      <c r="B1185" s="7">
        <v>4455906</v>
      </c>
      <c r="C1185" s="37" t="s">
        <v>51</v>
      </c>
      <c r="D1185" s="9">
        <v>156</v>
      </c>
      <c r="E1185" s="3">
        <v>1377</v>
      </c>
      <c r="F1185" s="3">
        <f>Data[[#This Row],[Unit Price]]*Data[[#This Row],[Ordered Qty]]</f>
        <v>214812</v>
      </c>
      <c r="G1185" s="5">
        <v>44613</v>
      </c>
      <c r="H1185" s="4">
        <v>44613</v>
      </c>
      <c r="I1185" s="10">
        <v>0</v>
      </c>
      <c r="J1185" s="32" t="str">
        <f>IF(Data[[#This Row],[Chênh lệch ngày]]&lt;-2,"ADVANCE", IF(Data[[#This Row],[Chênh lệch ngày]]&lt;4, "ON TIME", IF(Data[[#This Row],[REASON OF LATE]]="SUPPLIER","LATE BY SUPPLIER", "LATE")))</f>
        <v>ON TIME</v>
      </c>
      <c r="K1185" s="12"/>
      <c r="L1185" s="16"/>
      <c r="M1185" s="32" t="str">
        <f>TEXT(Data[[#This Row],[Ngày giao]],"yyyy")</f>
        <v>2022</v>
      </c>
      <c r="N1185" s="32" t="str">
        <f>IF(MONTH(Data[[#This Row],[Ngày giao]])&lt;4,"Qtr1", IF(MONTH(Data[[#This Row],[Ngày giao]])&lt;7,"Qtr2",IF(MONTH(Data[[#This Row],[Ngày giao]])&lt;10,"Qtr3","Qtr4")))</f>
        <v>Qtr1</v>
      </c>
      <c r="O1185" s="32" t="str">
        <f>TEXT(Data[[#This Row],[Ngày giao]],"MMM")</f>
        <v>Feb</v>
      </c>
    </row>
    <row r="1186" spans="1:15" ht="14.5" x14ac:dyDescent="0.35">
      <c r="A1186" s="7">
        <v>4516876222</v>
      </c>
      <c r="B1186" s="7">
        <v>2663481</v>
      </c>
      <c r="C1186" s="37" t="s">
        <v>51</v>
      </c>
      <c r="D1186" s="9">
        <v>675</v>
      </c>
      <c r="E1186" s="3">
        <v>1174</v>
      </c>
      <c r="F1186" s="3">
        <f>Data[[#This Row],[Unit Price]]*Data[[#This Row],[Ordered Qty]]</f>
        <v>792450</v>
      </c>
      <c r="G1186" s="5">
        <v>44613</v>
      </c>
      <c r="H1186" s="4">
        <v>44613</v>
      </c>
      <c r="I1186" s="10">
        <v>0</v>
      </c>
      <c r="J1186" s="32" t="str">
        <f>IF(Data[[#This Row],[Chênh lệch ngày]]&lt;-2,"ADVANCE", IF(Data[[#This Row],[Chênh lệch ngày]]&lt;4, "ON TIME", IF(Data[[#This Row],[REASON OF LATE]]="SUPPLIER","LATE BY SUPPLIER", "LATE")))</f>
        <v>ON TIME</v>
      </c>
      <c r="K1186" s="12"/>
      <c r="L1186" s="16"/>
      <c r="M1186" s="32" t="str">
        <f>TEXT(Data[[#This Row],[Ngày giao]],"yyyy")</f>
        <v>2022</v>
      </c>
      <c r="N1186" s="32" t="str">
        <f>IF(MONTH(Data[[#This Row],[Ngày giao]])&lt;4,"Qtr1", IF(MONTH(Data[[#This Row],[Ngày giao]])&lt;7,"Qtr2",IF(MONTH(Data[[#This Row],[Ngày giao]])&lt;10,"Qtr3","Qtr4")))</f>
        <v>Qtr1</v>
      </c>
      <c r="O1186" s="32" t="str">
        <f>TEXT(Data[[#This Row],[Ngày giao]],"MMM")</f>
        <v>Feb</v>
      </c>
    </row>
    <row r="1187" spans="1:15" ht="14.5" x14ac:dyDescent="0.35">
      <c r="A1187" s="7">
        <v>4516828675</v>
      </c>
      <c r="B1187" s="7">
        <v>4455281</v>
      </c>
      <c r="C1187" s="37" t="s">
        <v>51</v>
      </c>
      <c r="D1187" s="9">
        <v>1800</v>
      </c>
      <c r="E1187" s="3">
        <v>582</v>
      </c>
      <c r="F1187" s="3">
        <f>Data[[#This Row],[Unit Price]]*Data[[#This Row],[Ordered Qty]]</f>
        <v>1047600</v>
      </c>
      <c r="G1187" s="14">
        <v>44613</v>
      </c>
      <c r="H1187" s="15">
        <v>44613</v>
      </c>
      <c r="I1187" s="10">
        <v>0</v>
      </c>
      <c r="J1187" s="32" t="str">
        <f>IF(Data[[#This Row],[Chênh lệch ngày]]&lt;-2,"ADVANCE", IF(Data[[#This Row],[Chênh lệch ngày]]&lt;4, "ON TIME", IF(Data[[#This Row],[REASON OF LATE]]="SUPPLIER","LATE BY SUPPLIER", "LATE")))</f>
        <v>ON TIME</v>
      </c>
      <c r="K1187" s="12"/>
      <c r="L1187" s="16"/>
      <c r="M1187" s="32" t="str">
        <f>TEXT(Data[[#This Row],[Ngày giao]],"yyyy")</f>
        <v>2022</v>
      </c>
      <c r="N1187" s="32" t="str">
        <f>IF(MONTH(Data[[#This Row],[Ngày giao]])&lt;4,"Qtr1", IF(MONTH(Data[[#This Row],[Ngày giao]])&lt;7,"Qtr2",IF(MONTH(Data[[#This Row],[Ngày giao]])&lt;10,"Qtr3","Qtr4")))</f>
        <v>Qtr1</v>
      </c>
      <c r="O1187" s="32" t="str">
        <f>TEXT(Data[[#This Row],[Ngày giao]],"MMM")</f>
        <v>Feb</v>
      </c>
    </row>
    <row r="1188" spans="1:15" ht="14.5" x14ac:dyDescent="0.35">
      <c r="A1188" s="7">
        <v>4516964360</v>
      </c>
      <c r="B1188" s="7">
        <v>4455280</v>
      </c>
      <c r="C1188" s="37" t="s">
        <v>51</v>
      </c>
      <c r="D1188" s="9">
        <v>270</v>
      </c>
      <c r="E1188" s="3">
        <v>798</v>
      </c>
      <c r="F1188" s="3">
        <f>Data[[#This Row],[Unit Price]]*Data[[#This Row],[Ordered Qty]]</f>
        <v>215460</v>
      </c>
      <c r="G1188" s="5">
        <v>44613</v>
      </c>
      <c r="H1188" s="4">
        <v>44613</v>
      </c>
      <c r="I1188" s="10">
        <v>0</v>
      </c>
      <c r="J1188" s="32" t="str">
        <f>IF(Data[[#This Row],[Chênh lệch ngày]]&lt;-2,"ADVANCE", IF(Data[[#This Row],[Chênh lệch ngày]]&lt;4, "ON TIME", IF(Data[[#This Row],[REASON OF LATE]]="SUPPLIER","LATE BY SUPPLIER", "LATE")))</f>
        <v>ON TIME</v>
      </c>
      <c r="K1188" s="12"/>
      <c r="L1188" s="16"/>
      <c r="M1188" s="32" t="str">
        <f>TEXT(Data[[#This Row],[Ngày giao]],"yyyy")</f>
        <v>2022</v>
      </c>
      <c r="N1188" s="32" t="str">
        <f>IF(MONTH(Data[[#This Row],[Ngày giao]])&lt;4,"Qtr1", IF(MONTH(Data[[#This Row],[Ngày giao]])&lt;7,"Qtr2",IF(MONTH(Data[[#This Row],[Ngày giao]])&lt;10,"Qtr3","Qtr4")))</f>
        <v>Qtr1</v>
      </c>
      <c r="O1188" s="32" t="str">
        <f>TEXT(Data[[#This Row],[Ngày giao]],"MMM")</f>
        <v>Feb</v>
      </c>
    </row>
    <row r="1189" spans="1:15" ht="14.5" x14ac:dyDescent="0.35">
      <c r="A1189" s="7">
        <v>4516876143</v>
      </c>
      <c r="B1189" s="7">
        <v>2778106</v>
      </c>
      <c r="C1189" s="37" t="s">
        <v>51</v>
      </c>
      <c r="D1189" s="9">
        <v>132</v>
      </c>
      <c r="E1189" s="3">
        <v>1172</v>
      </c>
      <c r="F1189" s="3">
        <f>Data[[#This Row],[Unit Price]]*Data[[#This Row],[Ordered Qty]]</f>
        <v>154704</v>
      </c>
      <c r="G1189" s="5">
        <v>44613</v>
      </c>
      <c r="H1189" s="4">
        <v>44613</v>
      </c>
      <c r="I1189" s="10">
        <v>0</v>
      </c>
      <c r="J1189" s="32" t="str">
        <f>IF(Data[[#This Row],[Chênh lệch ngày]]&lt;-2,"ADVANCE", IF(Data[[#This Row],[Chênh lệch ngày]]&lt;4, "ON TIME", IF(Data[[#This Row],[REASON OF LATE]]="SUPPLIER","LATE BY SUPPLIER", "LATE")))</f>
        <v>ON TIME</v>
      </c>
      <c r="K1189" s="12"/>
      <c r="L1189" s="16"/>
      <c r="M1189" s="32" t="str">
        <f>TEXT(Data[[#This Row],[Ngày giao]],"yyyy")</f>
        <v>2022</v>
      </c>
      <c r="N1189" s="32" t="str">
        <f>IF(MONTH(Data[[#This Row],[Ngày giao]])&lt;4,"Qtr1", IF(MONTH(Data[[#This Row],[Ngày giao]])&lt;7,"Qtr2",IF(MONTH(Data[[#This Row],[Ngày giao]])&lt;10,"Qtr3","Qtr4")))</f>
        <v>Qtr1</v>
      </c>
      <c r="O1189" s="32" t="str">
        <f>TEXT(Data[[#This Row],[Ngày giao]],"MMM")</f>
        <v>Feb</v>
      </c>
    </row>
    <row r="1190" spans="1:15" ht="14.5" x14ac:dyDescent="0.35">
      <c r="A1190" s="7">
        <v>4516951930</v>
      </c>
      <c r="B1190" s="7">
        <v>4454507</v>
      </c>
      <c r="C1190" s="37" t="s">
        <v>51</v>
      </c>
      <c r="D1190" s="9">
        <v>900</v>
      </c>
      <c r="E1190" s="3">
        <v>736</v>
      </c>
      <c r="F1190" s="3">
        <f>Data[[#This Row],[Unit Price]]*Data[[#This Row],[Ordered Qty]]</f>
        <v>662400</v>
      </c>
      <c r="G1190" s="5">
        <v>44613</v>
      </c>
      <c r="H1190" s="4">
        <v>44613</v>
      </c>
      <c r="I1190" s="10">
        <v>0</v>
      </c>
      <c r="J1190" s="32" t="str">
        <f>IF(Data[[#This Row],[Chênh lệch ngày]]&lt;-2,"ADVANCE", IF(Data[[#This Row],[Chênh lệch ngày]]&lt;4, "ON TIME", IF(Data[[#This Row],[REASON OF LATE]]="SUPPLIER","LATE BY SUPPLIER", "LATE")))</f>
        <v>ON TIME</v>
      </c>
      <c r="K1190" s="12"/>
      <c r="L1190" s="16"/>
      <c r="M1190" s="32" t="str">
        <f>TEXT(Data[[#This Row],[Ngày giao]],"yyyy")</f>
        <v>2022</v>
      </c>
      <c r="N1190" s="32" t="str">
        <f>IF(MONTH(Data[[#This Row],[Ngày giao]])&lt;4,"Qtr1", IF(MONTH(Data[[#This Row],[Ngày giao]])&lt;7,"Qtr2",IF(MONTH(Data[[#This Row],[Ngày giao]])&lt;10,"Qtr3","Qtr4")))</f>
        <v>Qtr1</v>
      </c>
      <c r="O1190" s="32" t="str">
        <f>TEXT(Data[[#This Row],[Ngày giao]],"MMM")</f>
        <v>Feb</v>
      </c>
    </row>
    <row r="1191" spans="1:15" ht="14.5" x14ac:dyDescent="0.35">
      <c r="A1191" s="7">
        <v>4516876234</v>
      </c>
      <c r="B1191" s="7">
        <v>2765851</v>
      </c>
      <c r="C1191" s="37" t="s">
        <v>51</v>
      </c>
      <c r="D1191" s="9">
        <v>816</v>
      </c>
      <c r="E1191" s="3">
        <v>536</v>
      </c>
      <c r="F1191" s="3">
        <f>Data[[#This Row],[Unit Price]]*Data[[#This Row],[Ordered Qty]]</f>
        <v>437376</v>
      </c>
      <c r="G1191" s="5">
        <v>44613</v>
      </c>
      <c r="H1191" s="4">
        <v>44613</v>
      </c>
      <c r="I1191" s="10">
        <v>0</v>
      </c>
      <c r="J1191" s="32" t="str">
        <f>IF(Data[[#This Row],[Chênh lệch ngày]]&lt;-2,"ADVANCE", IF(Data[[#This Row],[Chênh lệch ngày]]&lt;4, "ON TIME", IF(Data[[#This Row],[REASON OF LATE]]="SUPPLIER","LATE BY SUPPLIER", "LATE")))</f>
        <v>ON TIME</v>
      </c>
      <c r="K1191" s="12"/>
      <c r="L1191" s="16"/>
      <c r="M1191" s="32" t="str">
        <f>TEXT(Data[[#This Row],[Ngày giao]],"yyyy")</f>
        <v>2022</v>
      </c>
      <c r="N1191" s="32" t="str">
        <f>IF(MONTH(Data[[#This Row],[Ngày giao]])&lt;4,"Qtr1", IF(MONTH(Data[[#This Row],[Ngày giao]])&lt;7,"Qtr2",IF(MONTH(Data[[#This Row],[Ngày giao]])&lt;10,"Qtr3","Qtr4")))</f>
        <v>Qtr1</v>
      </c>
      <c r="O1191" s="32" t="str">
        <f>TEXT(Data[[#This Row],[Ngày giao]],"MMM")</f>
        <v>Feb</v>
      </c>
    </row>
    <row r="1192" spans="1:15" ht="14.5" x14ac:dyDescent="0.35">
      <c r="A1192" s="7">
        <v>4516557148</v>
      </c>
      <c r="B1192" s="7">
        <v>4013305</v>
      </c>
      <c r="C1192" s="37" t="s">
        <v>51</v>
      </c>
      <c r="D1192" s="9">
        <v>396</v>
      </c>
      <c r="E1192" s="3">
        <v>777</v>
      </c>
      <c r="F1192" s="3">
        <f>Data[[#This Row],[Unit Price]]*Data[[#This Row],[Ordered Qty]]</f>
        <v>307692</v>
      </c>
      <c r="G1192" s="5">
        <v>44613</v>
      </c>
      <c r="H1192" s="4">
        <v>44613</v>
      </c>
      <c r="I1192" s="10">
        <v>0</v>
      </c>
      <c r="J1192" s="32" t="str">
        <f>IF(Data[[#This Row],[Chênh lệch ngày]]&lt;-2,"ADVANCE", IF(Data[[#This Row],[Chênh lệch ngày]]&lt;4, "ON TIME", IF(Data[[#This Row],[REASON OF LATE]]="SUPPLIER","LATE BY SUPPLIER", "LATE")))</f>
        <v>ON TIME</v>
      </c>
      <c r="K1192" s="12"/>
      <c r="L1192" s="16"/>
      <c r="M1192" s="32" t="str">
        <f>TEXT(Data[[#This Row],[Ngày giao]],"yyyy")</f>
        <v>2022</v>
      </c>
      <c r="N1192" s="32" t="str">
        <f>IF(MONTH(Data[[#This Row],[Ngày giao]])&lt;4,"Qtr1", IF(MONTH(Data[[#This Row],[Ngày giao]])&lt;7,"Qtr2",IF(MONTH(Data[[#This Row],[Ngày giao]])&lt;10,"Qtr3","Qtr4")))</f>
        <v>Qtr1</v>
      </c>
      <c r="O1192" s="32" t="str">
        <f>TEXT(Data[[#This Row],[Ngày giao]],"MMM")</f>
        <v>Feb</v>
      </c>
    </row>
    <row r="1193" spans="1:15" ht="14.5" x14ac:dyDescent="0.35">
      <c r="A1193" s="7">
        <v>4516869211</v>
      </c>
      <c r="B1193" s="7">
        <v>2162034</v>
      </c>
      <c r="C1193" s="37" t="s">
        <v>51</v>
      </c>
      <c r="D1193" s="9">
        <v>60</v>
      </c>
      <c r="E1193" s="3">
        <v>881</v>
      </c>
      <c r="F1193" s="3">
        <f>Data[[#This Row],[Unit Price]]*Data[[#This Row],[Ordered Qty]]</f>
        <v>52860</v>
      </c>
      <c r="G1193" s="5">
        <v>44613</v>
      </c>
      <c r="H1193" s="4">
        <v>44613</v>
      </c>
      <c r="I1193" s="10">
        <v>0</v>
      </c>
      <c r="J1193" s="32" t="str">
        <f>IF(Data[[#This Row],[Chênh lệch ngày]]&lt;-2,"ADVANCE", IF(Data[[#This Row],[Chênh lệch ngày]]&lt;4, "ON TIME", IF(Data[[#This Row],[REASON OF LATE]]="SUPPLIER","LATE BY SUPPLIER", "LATE")))</f>
        <v>ON TIME</v>
      </c>
      <c r="K1193" s="12"/>
      <c r="L1193" s="16"/>
      <c r="M1193" s="32" t="str">
        <f>TEXT(Data[[#This Row],[Ngày giao]],"yyyy")</f>
        <v>2022</v>
      </c>
      <c r="N1193" s="32" t="str">
        <f>IF(MONTH(Data[[#This Row],[Ngày giao]])&lt;4,"Qtr1", IF(MONTH(Data[[#This Row],[Ngày giao]])&lt;7,"Qtr2",IF(MONTH(Data[[#This Row],[Ngày giao]])&lt;10,"Qtr3","Qtr4")))</f>
        <v>Qtr1</v>
      </c>
      <c r="O1193" s="32" t="str">
        <f>TEXT(Data[[#This Row],[Ngày giao]],"MMM")</f>
        <v>Feb</v>
      </c>
    </row>
    <row r="1194" spans="1:15" ht="14.5" x14ac:dyDescent="0.35">
      <c r="A1194" s="7">
        <v>4516964371</v>
      </c>
      <c r="B1194" s="7">
        <v>4455281</v>
      </c>
      <c r="C1194" s="37" t="s">
        <v>51</v>
      </c>
      <c r="D1194" s="9">
        <v>1800</v>
      </c>
      <c r="E1194" s="3">
        <v>392</v>
      </c>
      <c r="F1194" s="3">
        <f>Data[[#This Row],[Unit Price]]*Data[[#This Row],[Ordered Qty]]</f>
        <v>705600</v>
      </c>
      <c r="G1194" s="14">
        <v>44613</v>
      </c>
      <c r="H1194" s="15">
        <v>44613</v>
      </c>
      <c r="I1194" s="10">
        <v>0</v>
      </c>
      <c r="J1194" s="32" t="str">
        <f>IF(Data[[#This Row],[Chênh lệch ngày]]&lt;-2,"ADVANCE", IF(Data[[#This Row],[Chênh lệch ngày]]&lt;4, "ON TIME", IF(Data[[#This Row],[REASON OF LATE]]="SUPPLIER","LATE BY SUPPLIER", "LATE")))</f>
        <v>ON TIME</v>
      </c>
      <c r="K1194" s="12"/>
      <c r="L1194" s="16"/>
      <c r="M1194" s="32" t="str">
        <f>TEXT(Data[[#This Row],[Ngày giao]],"yyyy")</f>
        <v>2022</v>
      </c>
      <c r="N1194" s="32" t="str">
        <f>IF(MONTH(Data[[#This Row],[Ngày giao]])&lt;4,"Qtr1", IF(MONTH(Data[[#This Row],[Ngày giao]])&lt;7,"Qtr2",IF(MONTH(Data[[#This Row],[Ngày giao]])&lt;10,"Qtr3","Qtr4")))</f>
        <v>Qtr1</v>
      </c>
      <c r="O1194" s="32" t="str">
        <f>TEXT(Data[[#This Row],[Ngày giao]],"MMM")</f>
        <v>Feb</v>
      </c>
    </row>
    <row r="1195" spans="1:15" ht="14.5" x14ac:dyDescent="0.35">
      <c r="A1195" s="7">
        <v>4516873050</v>
      </c>
      <c r="B1195" s="7">
        <v>4455298</v>
      </c>
      <c r="C1195" s="37" t="s">
        <v>51</v>
      </c>
      <c r="D1195" s="9">
        <v>720</v>
      </c>
      <c r="E1195" s="3">
        <v>1142</v>
      </c>
      <c r="F1195" s="3">
        <f>Data[[#This Row],[Unit Price]]*Data[[#This Row],[Ordered Qty]]</f>
        <v>822240</v>
      </c>
      <c r="G1195" s="5">
        <v>44613</v>
      </c>
      <c r="H1195" s="4">
        <v>44613</v>
      </c>
      <c r="I1195" s="10">
        <v>0</v>
      </c>
      <c r="J1195" s="32" t="str">
        <f>IF(Data[[#This Row],[Chênh lệch ngày]]&lt;-2,"ADVANCE", IF(Data[[#This Row],[Chênh lệch ngày]]&lt;4, "ON TIME", IF(Data[[#This Row],[REASON OF LATE]]="SUPPLIER","LATE BY SUPPLIER", "LATE")))</f>
        <v>ON TIME</v>
      </c>
      <c r="K1195" s="12"/>
      <c r="L1195" s="16"/>
      <c r="M1195" s="32" t="str">
        <f>TEXT(Data[[#This Row],[Ngày giao]],"yyyy")</f>
        <v>2022</v>
      </c>
      <c r="N1195" s="32" t="str">
        <f>IF(MONTH(Data[[#This Row],[Ngày giao]])&lt;4,"Qtr1", IF(MONTH(Data[[#This Row],[Ngày giao]])&lt;7,"Qtr2",IF(MONTH(Data[[#This Row],[Ngày giao]])&lt;10,"Qtr3","Qtr4")))</f>
        <v>Qtr1</v>
      </c>
      <c r="O1195" s="32" t="str">
        <f>TEXT(Data[[#This Row],[Ngày giao]],"MMM")</f>
        <v>Feb</v>
      </c>
    </row>
    <row r="1196" spans="1:15" ht="14.5" x14ac:dyDescent="0.35">
      <c r="A1196" s="7">
        <v>4516559319</v>
      </c>
      <c r="B1196" s="7">
        <v>4333114</v>
      </c>
      <c r="C1196" s="37" t="s">
        <v>51</v>
      </c>
      <c r="D1196" s="9">
        <v>126</v>
      </c>
      <c r="E1196" s="3">
        <v>523</v>
      </c>
      <c r="F1196" s="3">
        <f>Data[[#This Row],[Unit Price]]*Data[[#This Row],[Ordered Qty]]</f>
        <v>65898</v>
      </c>
      <c r="G1196" s="5">
        <v>44613</v>
      </c>
      <c r="H1196" s="4">
        <v>44613</v>
      </c>
      <c r="I1196" s="10">
        <v>0</v>
      </c>
      <c r="J1196" s="32" t="str">
        <f>IF(Data[[#This Row],[Chênh lệch ngày]]&lt;-2,"ADVANCE", IF(Data[[#This Row],[Chênh lệch ngày]]&lt;4, "ON TIME", IF(Data[[#This Row],[REASON OF LATE]]="SUPPLIER","LATE BY SUPPLIER", "LATE")))</f>
        <v>ON TIME</v>
      </c>
      <c r="K1196" s="12"/>
      <c r="L1196" s="16"/>
      <c r="M1196" s="32" t="str">
        <f>TEXT(Data[[#This Row],[Ngày giao]],"yyyy")</f>
        <v>2022</v>
      </c>
      <c r="N1196" s="32" t="str">
        <f>IF(MONTH(Data[[#This Row],[Ngày giao]])&lt;4,"Qtr1", IF(MONTH(Data[[#This Row],[Ngày giao]])&lt;7,"Qtr2",IF(MONTH(Data[[#This Row],[Ngày giao]])&lt;10,"Qtr3","Qtr4")))</f>
        <v>Qtr1</v>
      </c>
      <c r="O1196" s="32" t="str">
        <f>TEXT(Data[[#This Row],[Ngày giao]],"MMM")</f>
        <v>Feb</v>
      </c>
    </row>
    <row r="1197" spans="1:15" ht="14.5" x14ac:dyDescent="0.35">
      <c r="A1197" s="7">
        <v>4516554934</v>
      </c>
      <c r="B1197" s="7">
        <v>2779817</v>
      </c>
      <c r="C1197" s="37" t="s">
        <v>51</v>
      </c>
      <c r="D1197" s="9">
        <v>1350</v>
      </c>
      <c r="E1197" s="3">
        <v>1439</v>
      </c>
      <c r="F1197" s="3">
        <f>Data[[#This Row],[Unit Price]]*Data[[#This Row],[Ordered Qty]]</f>
        <v>1942650</v>
      </c>
      <c r="G1197" s="5">
        <v>44613</v>
      </c>
      <c r="H1197" s="4">
        <v>44613</v>
      </c>
      <c r="I1197" s="10">
        <v>0</v>
      </c>
      <c r="J1197" s="32" t="str">
        <f>IF(Data[[#This Row],[Chênh lệch ngày]]&lt;-2,"ADVANCE", IF(Data[[#This Row],[Chênh lệch ngày]]&lt;4, "ON TIME", IF(Data[[#This Row],[REASON OF LATE]]="SUPPLIER","LATE BY SUPPLIER", "LATE")))</f>
        <v>ON TIME</v>
      </c>
      <c r="K1197" s="12"/>
      <c r="L1197" s="16"/>
      <c r="M1197" s="32" t="str">
        <f>TEXT(Data[[#This Row],[Ngày giao]],"yyyy")</f>
        <v>2022</v>
      </c>
      <c r="N1197" s="32" t="str">
        <f>IF(MONTH(Data[[#This Row],[Ngày giao]])&lt;4,"Qtr1", IF(MONTH(Data[[#This Row],[Ngày giao]])&lt;7,"Qtr2",IF(MONTH(Data[[#This Row],[Ngày giao]])&lt;10,"Qtr3","Qtr4")))</f>
        <v>Qtr1</v>
      </c>
      <c r="O1197" s="32" t="str">
        <f>TEXT(Data[[#This Row],[Ngày giao]],"MMM")</f>
        <v>Feb</v>
      </c>
    </row>
    <row r="1198" spans="1:15" ht="14.5" x14ac:dyDescent="0.35">
      <c r="A1198" s="7">
        <v>4516537990</v>
      </c>
      <c r="B1198" s="7">
        <v>2487053</v>
      </c>
      <c r="C1198" s="37" t="s">
        <v>51</v>
      </c>
      <c r="D1198" s="9">
        <v>2970</v>
      </c>
      <c r="E1198" s="3">
        <v>1251</v>
      </c>
      <c r="F1198" s="3">
        <f>Data[[#This Row],[Unit Price]]*Data[[#This Row],[Ordered Qty]]</f>
        <v>3715470</v>
      </c>
      <c r="G1198" s="5">
        <v>44613</v>
      </c>
      <c r="H1198" s="4">
        <v>44613</v>
      </c>
      <c r="I1198" s="10">
        <v>0</v>
      </c>
      <c r="J1198" s="32" t="str">
        <f>IF(Data[[#This Row],[Chênh lệch ngày]]&lt;-2,"ADVANCE", IF(Data[[#This Row],[Chênh lệch ngày]]&lt;4, "ON TIME", IF(Data[[#This Row],[REASON OF LATE]]="SUPPLIER","LATE BY SUPPLIER", "LATE")))</f>
        <v>ON TIME</v>
      </c>
      <c r="K1198" s="12"/>
      <c r="L1198" s="16"/>
      <c r="M1198" s="32" t="str">
        <f>TEXT(Data[[#This Row],[Ngày giao]],"yyyy")</f>
        <v>2022</v>
      </c>
      <c r="N1198" s="32" t="str">
        <f>IF(MONTH(Data[[#This Row],[Ngày giao]])&lt;4,"Qtr1", IF(MONTH(Data[[#This Row],[Ngày giao]])&lt;7,"Qtr2",IF(MONTH(Data[[#This Row],[Ngày giao]])&lt;10,"Qtr3","Qtr4")))</f>
        <v>Qtr1</v>
      </c>
      <c r="O1198" s="32" t="str">
        <f>TEXT(Data[[#This Row],[Ngày giao]],"MMM")</f>
        <v>Feb</v>
      </c>
    </row>
    <row r="1199" spans="1:15" ht="14.5" x14ac:dyDescent="0.35">
      <c r="A1199" s="7">
        <v>4516826888</v>
      </c>
      <c r="B1199" s="7">
        <v>2162035</v>
      </c>
      <c r="C1199" s="37" t="s">
        <v>51</v>
      </c>
      <c r="D1199" s="9">
        <v>60</v>
      </c>
      <c r="E1199" s="3">
        <v>302</v>
      </c>
      <c r="F1199" s="3">
        <f>Data[[#This Row],[Unit Price]]*Data[[#This Row],[Ordered Qty]]</f>
        <v>18120</v>
      </c>
      <c r="G1199" s="5">
        <v>44613</v>
      </c>
      <c r="H1199" s="4">
        <v>44613</v>
      </c>
      <c r="I1199" s="10">
        <v>0</v>
      </c>
      <c r="J1199" s="32" t="str">
        <f>IF(Data[[#This Row],[Chênh lệch ngày]]&lt;-2,"ADVANCE", IF(Data[[#This Row],[Chênh lệch ngày]]&lt;4, "ON TIME", IF(Data[[#This Row],[REASON OF LATE]]="SUPPLIER","LATE BY SUPPLIER", "LATE")))</f>
        <v>ON TIME</v>
      </c>
      <c r="K1199" s="12"/>
      <c r="L1199" s="16"/>
      <c r="M1199" s="32" t="str">
        <f>TEXT(Data[[#This Row],[Ngày giao]],"yyyy")</f>
        <v>2022</v>
      </c>
      <c r="N1199" s="32" t="str">
        <f>IF(MONTH(Data[[#This Row],[Ngày giao]])&lt;4,"Qtr1", IF(MONTH(Data[[#This Row],[Ngày giao]])&lt;7,"Qtr2",IF(MONTH(Data[[#This Row],[Ngày giao]])&lt;10,"Qtr3","Qtr4")))</f>
        <v>Qtr1</v>
      </c>
      <c r="O1199" s="32" t="str">
        <f>TEXT(Data[[#This Row],[Ngày giao]],"MMM")</f>
        <v>Feb</v>
      </c>
    </row>
    <row r="1200" spans="1:15" ht="14.5" x14ac:dyDescent="0.35">
      <c r="A1200" s="7">
        <v>4516873045</v>
      </c>
      <c r="B1200" s="7">
        <v>4455906</v>
      </c>
      <c r="C1200" s="37" t="s">
        <v>51</v>
      </c>
      <c r="D1200" s="9">
        <v>84</v>
      </c>
      <c r="E1200" s="3">
        <v>908</v>
      </c>
      <c r="F1200" s="3">
        <f>Data[[#This Row],[Unit Price]]*Data[[#This Row],[Ordered Qty]]</f>
        <v>76272</v>
      </c>
      <c r="G1200" s="5">
        <v>44613</v>
      </c>
      <c r="H1200" s="4">
        <v>44613</v>
      </c>
      <c r="I1200" s="10">
        <v>0</v>
      </c>
      <c r="J1200" s="32" t="str">
        <f>IF(Data[[#This Row],[Chênh lệch ngày]]&lt;-2,"ADVANCE", IF(Data[[#This Row],[Chênh lệch ngày]]&lt;4, "ON TIME", IF(Data[[#This Row],[REASON OF LATE]]="SUPPLIER","LATE BY SUPPLIER", "LATE")))</f>
        <v>ON TIME</v>
      </c>
      <c r="K1200" s="12"/>
      <c r="L1200" s="16"/>
      <c r="M1200" s="32" t="str">
        <f>TEXT(Data[[#This Row],[Ngày giao]],"yyyy")</f>
        <v>2022</v>
      </c>
      <c r="N1200" s="32" t="str">
        <f>IF(MONTH(Data[[#This Row],[Ngày giao]])&lt;4,"Qtr1", IF(MONTH(Data[[#This Row],[Ngày giao]])&lt;7,"Qtr2",IF(MONTH(Data[[#This Row],[Ngày giao]])&lt;10,"Qtr3","Qtr4")))</f>
        <v>Qtr1</v>
      </c>
      <c r="O1200" s="32" t="str">
        <f>TEXT(Data[[#This Row],[Ngày giao]],"MMM")</f>
        <v>Feb</v>
      </c>
    </row>
    <row r="1201" spans="1:15" ht="14.5" x14ac:dyDescent="0.35">
      <c r="A1201" s="7">
        <v>4516780531</v>
      </c>
      <c r="B1201" s="7">
        <v>2765851</v>
      </c>
      <c r="C1201" s="37" t="s">
        <v>51</v>
      </c>
      <c r="D1201" s="9">
        <v>1232</v>
      </c>
      <c r="E1201" s="3">
        <v>778</v>
      </c>
      <c r="F1201" s="3">
        <f>Data[[#This Row],[Unit Price]]*Data[[#This Row],[Ordered Qty]]</f>
        <v>958496</v>
      </c>
      <c r="G1201" s="5">
        <v>44613</v>
      </c>
      <c r="H1201" s="4">
        <v>44613</v>
      </c>
      <c r="I1201" s="10">
        <v>0</v>
      </c>
      <c r="J1201" s="32" t="str">
        <f>IF(Data[[#This Row],[Chênh lệch ngày]]&lt;-2,"ADVANCE", IF(Data[[#This Row],[Chênh lệch ngày]]&lt;4, "ON TIME", IF(Data[[#This Row],[REASON OF LATE]]="SUPPLIER","LATE BY SUPPLIER", "LATE")))</f>
        <v>ON TIME</v>
      </c>
      <c r="K1201" s="12"/>
      <c r="L1201" s="16"/>
      <c r="M1201" s="32" t="str">
        <f>TEXT(Data[[#This Row],[Ngày giao]],"yyyy")</f>
        <v>2022</v>
      </c>
      <c r="N1201" s="32" t="str">
        <f>IF(MONTH(Data[[#This Row],[Ngày giao]])&lt;4,"Qtr1", IF(MONTH(Data[[#This Row],[Ngày giao]])&lt;7,"Qtr2",IF(MONTH(Data[[#This Row],[Ngày giao]])&lt;10,"Qtr3","Qtr4")))</f>
        <v>Qtr1</v>
      </c>
      <c r="O1201" s="32" t="str">
        <f>TEXT(Data[[#This Row],[Ngày giao]],"MMM")</f>
        <v>Feb</v>
      </c>
    </row>
    <row r="1202" spans="1:15" ht="14.5" x14ac:dyDescent="0.35">
      <c r="A1202" s="7">
        <v>4516644563</v>
      </c>
      <c r="B1202" s="7">
        <v>4455299</v>
      </c>
      <c r="C1202" s="37" t="s">
        <v>51</v>
      </c>
      <c r="D1202" s="9">
        <v>345</v>
      </c>
      <c r="E1202" s="3">
        <v>1099</v>
      </c>
      <c r="F1202" s="3">
        <f>Data[[#This Row],[Unit Price]]*Data[[#This Row],[Ordered Qty]]</f>
        <v>379155</v>
      </c>
      <c r="G1202" s="5">
        <v>44613</v>
      </c>
      <c r="H1202" s="4">
        <v>44613</v>
      </c>
      <c r="I1202" s="10">
        <v>0</v>
      </c>
      <c r="J1202" s="32" t="str">
        <f>IF(Data[[#This Row],[Chênh lệch ngày]]&lt;-2,"ADVANCE", IF(Data[[#This Row],[Chênh lệch ngày]]&lt;4, "ON TIME", IF(Data[[#This Row],[REASON OF LATE]]="SUPPLIER","LATE BY SUPPLIER", "LATE")))</f>
        <v>ON TIME</v>
      </c>
      <c r="K1202" s="12"/>
      <c r="L1202" s="16"/>
      <c r="M1202" s="32" t="str">
        <f>TEXT(Data[[#This Row],[Ngày giao]],"yyyy")</f>
        <v>2022</v>
      </c>
      <c r="N1202" s="32" t="str">
        <f>IF(MONTH(Data[[#This Row],[Ngày giao]])&lt;4,"Qtr1", IF(MONTH(Data[[#This Row],[Ngày giao]])&lt;7,"Qtr2",IF(MONTH(Data[[#This Row],[Ngày giao]])&lt;10,"Qtr3","Qtr4")))</f>
        <v>Qtr1</v>
      </c>
      <c r="O1202" s="32" t="str">
        <f>TEXT(Data[[#This Row],[Ngày giao]],"MMM")</f>
        <v>Feb</v>
      </c>
    </row>
    <row r="1203" spans="1:15" ht="14.5" x14ac:dyDescent="0.35">
      <c r="A1203" s="7">
        <v>4517251567</v>
      </c>
      <c r="B1203" s="7">
        <v>2487053</v>
      </c>
      <c r="C1203" s="37" t="s">
        <v>51</v>
      </c>
      <c r="D1203" s="9">
        <v>3330</v>
      </c>
      <c r="E1203" s="3">
        <v>496</v>
      </c>
      <c r="F1203" s="3">
        <f>Data[[#This Row],[Unit Price]]*Data[[#This Row],[Ordered Qty]]</f>
        <v>1651680</v>
      </c>
      <c r="G1203" s="5">
        <v>44613</v>
      </c>
      <c r="H1203" s="4">
        <v>44613</v>
      </c>
      <c r="I1203" s="10">
        <v>0</v>
      </c>
      <c r="J1203" s="32" t="str">
        <f>IF(Data[[#This Row],[Chênh lệch ngày]]&lt;-2,"ADVANCE", IF(Data[[#This Row],[Chênh lệch ngày]]&lt;4, "ON TIME", IF(Data[[#This Row],[REASON OF LATE]]="SUPPLIER","LATE BY SUPPLIER", "LATE")))</f>
        <v>ON TIME</v>
      </c>
      <c r="K1203" s="12"/>
      <c r="L1203" s="16"/>
      <c r="M1203" s="32" t="str">
        <f>TEXT(Data[[#This Row],[Ngày giao]],"yyyy")</f>
        <v>2022</v>
      </c>
      <c r="N1203" s="32" t="str">
        <f>IF(MONTH(Data[[#This Row],[Ngày giao]])&lt;4,"Qtr1", IF(MONTH(Data[[#This Row],[Ngày giao]])&lt;7,"Qtr2",IF(MONTH(Data[[#This Row],[Ngày giao]])&lt;10,"Qtr3","Qtr4")))</f>
        <v>Qtr1</v>
      </c>
      <c r="O1203" s="32" t="str">
        <f>TEXT(Data[[#This Row],[Ngày giao]],"MMM")</f>
        <v>Feb</v>
      </c>
    </row>
    <row r="1204" spans="1:15" ht="14.5" x14ac:dyDescent="0.35">
      <c r="A1204" s="7">
        <v>4517585169</v>
      </c>
      <c r="B1204" s="7">
        <v>2779823</v>
      </c>
      <c r="C1204" s="37" t="s">
        <v>51</v>
      </c>
      <c r="D1204" s="9">
        <v>5220</v>
      </c>
      <c r="E1204" s="3">
        <v>376</v>
      </c>
      <c r="F1204" s="3">
        <f>Data[[#This Row],[Unit Price]]*Data[[#This Row],[Ordered Qty]]</f>
        <v>1962720</v>
      </c>
      <c r="G1204" s="5">
        <v>44613</v>
      </c>
      <c r="H1204" s="4">
        <v>44613</v>
      </c>
      <c r="I1204" s="10">
        <v>0</v>
      </c>
      <c r="J1204" s="32" t="str">
        <f>IF(Data[[#This Row],[Chênh lệch ngày]]&lt;-2,"ADVANCE", IF(Data[[#This Row],[Chênh lệch ngày]]&lt;4, "ON TIME", IF(Data[[#This Row],[REASON OF LATE]]="SUPPLIER","LATE BY SUPPLIER", "LATE")))</f>
        <v>ON TIME</v>
      </c>
      <c r="K1204" s="12"/>
      <c r="L1204" s="16"/>
      <c r="M1204" s="32" t="str">
        <f>TEXT(Data[[#This Row],[Ngày giao]],"yyyy")</f>
        <v>2022</v>
      </c>
      <c r="N1204" s="32" t="str">
        <f>IF(MONTH(Data[[#This Row],[Ngày giao]])&lt;4,"Qtr1", IF(MONTH(Data[[#This Row],[Ngày giao]])&lt;7,"Qtr2",IF(MONTH(Data[[#This Row],[Ngày giao]])&lt;10,"Qtr3","Qtr4")))</f>
        <v>Qtr1</v>
      </c>
      <c r="O1204" s="32" t="str">
        <f>TEXT(Data[[#This Row],[Ngày giao]],"MMM")</f>
        <v>Feb</v>
      </c>
    </row>
    <row r="1205" spans="1:15" ht="14.5" x14ac:dyDescent="0.35">
      <c r="A1205" s="7">
        <v>4516718929</v>
      </c>
      <c r="B1205" s="7">
        <v>2487053</v>
      </c>
      <c r="C1205" s="37" t="s">
        <v>51</v>
      </c>
      <c r="D1205" s="9">
        <v>5040</v>
      </c>
      <c r="E1205" s="3">
        <v>548</v>
      </c>
      <c r="F1205" s="3">
        <f>Data[[#This Row],[Unit Price]]*Data[[#This Row],[Ordered Qty]]</f>
        <v>2761920</v>
      </c>
      <c r="G1205" s="5">
        <v>44613</v>
      </c>
      <c r="H1205" s="4">
        <v>44613</v>
      </c>
      <c r="I1205" s="10">
        <v>0</v>
      </c>
      <c r="J1205" s="32" t="str">
        <f>IF(Data[[#This Row],[Chênh lệch ngày]]&lt;-2,"ADVANCE", IF(Data[[#This Row],[Chênh lệch ngày]]&lt;4, "ON TIME", IF(Data[[#This Row],[REASON OF LATE]]="SUPPLIER","LATE BY SUPPLIER", "LATE")))</f>
        <v>ON TIME</v>
      </c>
      <c r="K1205" s="12"/>
      <c r="L1205" s="16"/>
      <c r="M1205" s="32" t="str">
        <f>TEXT(Data[[#This Row],[Ngày giao]],"yyyy")</f>
        <v>2022</v>
      </c>
      <c r="N1205" s="32" t="str">
        <f>IF(MONTH(Data[[#This Row],[Ngày giao]])&lt;4,"Qtr1", IF(MONTH(Data[[#This Row],[Ngày giao]])&lt;7,"Qtr2",IF(MONTH(Data[[#This Row],[Ngày giao]])&lt;10,"Qtr3","Qtr4")))</f>
        <v>Qtr1</v>
      </c>
      <c r="O1205" s="32" t="str">
        <f>TEXT(Data[[#This Row],[Ngày giao]],"MMM")</f>
        <v>Feb</v>
      </c>
    </row>
    <row r="1206" spans="1:15" ht="14.5" x14ac:dyDescent="0.35">
      <c r="A1206" s="7">
        <v>4516819745</v>
      </c>
      <c r="B1206" s="7">
        <v>4454507</v>
      </c>
      <c r="C1206" s="37" t="s">
        <v>51</v>
      </c>
      <c r="D1206" s="9">
        <v>960</v>
      </c>
      <c r="E1206" s="3">
        <v>1185</v>
      </c>
      <c r="F1206" s="3">
        <f>Data[[#This Row],[Unit Price]]*Data[[#This Row],[Ordered Qty]]</f>
        <v>1137600</v>
      </c>
      <c r="G1206" s="5">
        <v>44613</v>
      </c>
      <c r="H1206" s="4">
        <v>44613</v>
      </c>
      <c r="I1206" s="10">
        <v>0</v>
      </c>
      <c r="J1206" s="32" t="str">
        <f>IF(Data[[#This Row],[Chênh lệch ngày]]&lt;-2,"ADVANCE", IF(Data[[#This Row],[Chênh lệch ngày]]&lt;4, "ON TIME", IF(Data[[#This Row],[REASON OF LATE]]="SUPPLIER","LATE BY SUPPLIER", "LATE")))</f>
        <v>ON TIME</v>
      </c>
      <c r="K1206" s="12"/>
      <c r="L1206" s="16"/>
      <c r="M1206" s="32" t="str">
        <f>TEXT(Data[[#This Row],[Ngày giao]],"yyyy")</f>
        <v>2022</v>
      </c>
      <c r="N1206" s="32" t="str">
        <f>IF(MONTH(Data[[#This Row],[Ngày giao]])&lt;4,"Qtr1", IF(MONTH(Data[[#This Row],[Ngày giao]])&lt;7,"Qtr2",IF(MONTH(Data[[#This Row],[Ngày giao]])&lt;10,"Qtr3","Qtr4")))</f>
        <v>Qtr1</v>
      </c>
      <c r="O1206" s="32" t="str">
        <f>TEXT(Data[[#This Row],[Ngày giao]],"MMM")</f>
        <v>Feb</v>
      </c>
    </row>
    <row r="1207" spans="1:15" ht="14.5" x14ac:dyDescent="0.35">
      <c r="A1207" s="7">
        <v>4517127671</v>
      </c>
      <c r="B1207" s="7">
        <v>4287388</v>
      </c>
      <c r="C1207" s="37" t="s">
        <v>51</v>
      </c>
      <c r="D1207" s="9">
        <v>96</v>
      </c>
      <c r="E1207" s="3">
        <v>804</v>
      </c>
      <c r="F1207" s="3">
        <f>Data[[#This Row],[Unit Price]]*Data[[#This Row],[Ordered Qty]]</f>
        <v>77184</v>
      </c>
      <c r="G1207" s="5">
        <v>44613</v>
      </c>
      <c r="H1207" s="4">
        <v>44613</v>
      </c>
      <c r="I1207" s="10">
        <v>0</v>
      </c>
      <c r="J1207" s="32" t="str">
        <f>IF(Data[[#This Row],[Chênh lệch ngày]]&lt;-2,"ADVANCE", IF(Data[[#This Row],[Chênh lệch ngày]]&lt;4, "ON TIME", IF(Data[[#This Row],[REASON OF LATE]]="SUPPLIER","LATE BY SUPPLIER", "LATE")))</f>
        <v>ON TIME</v>
      </c>
      <c r="K1207" s="12"/>
      <c r="L1207" s="16"/>
      <c r="M1207" s="32" t="str">
        <f>TEXT(Data[[#This Row],[Ngày giao]],"yyyy")</f>
        <v>2022</v>
      </c>
      <c r="N1207" s="32" t="str">
        <f>IF(MONTH(Data[[#This Row],[Ngày giao]])&lt;4,"Qtr1", IF(MONTH(Data[[#This Row],[Ngày giao]])&lt;7,"Qtr2",IF(MONTH(Data[[#This Row],[Ngày giao]])&lt;10,"Qtr3","Qtr4")))</f>
        <v>Qtr1</v>
      </c>
      <c r="O1207" s="32" t="str">
        <f>TEXT(Data[[#This Row],[Ngày giao]],"MMM")</f>
        <v>Feb</v>
      </c>
    </row>
    <row r="1208" spans="1:15" ht="14.5" x14ac:dyDescent="0.35">
      <c r="A1208" s="7">
        <v>4516825017</v>
      </c>
      <c r="B1208" s="7">
        <v>4455280</v>
      </c>
      <c r="C1208" s="37" t="s">
        <v>51</v>
      </c>
      <c r="D1208" s="9">
        <v>240</v>
      </c>
      <c r="E1208" s="3">
        <v>1409</v>
      </c>
      <c r="F1208" s="3">
        <f>Data[[#This Row],[Unit Price]]*Data[[#This Row],[Ordered Qty]]</f>
        <v>338160</v>
      </c>
      <c r="G1208" s="5">
        <v>44613</v>
      </c>
      <c r="H1208" s="4">
        <v>44613</v>
      </c>
      <c r="I1208" s="10">
        <v>0</v>
      </c>
      <c r="J1208" s="32" t="str">
        <f>IF(Data[[#This Row],[Chênh lệch ngày]]&lt;-2,"ADVANCE", IF(Data[[#This Row],[Chênh lệch ngày]]&lt;4, "ON TIME", IF(Data[[#This Row],[REASON OF LATE]]="SUPPLIER","LATE BY SUPPLIER", "LATE")))</f>
        <v>ON TIME</v>
      </c>
      <c r="K1208" s="12"/>
      <c r="L1208" s="16"/>
      <c r="M1208" s="32" t="str">
        <f>TEXT(Data[[#This Row],[Ngày giao]],"yyyy")</f>
        <v>2022</v>
      </c>
      <c r="N1208" s="32" t="str">
        <f>IF(MONTH(Data[[#This Row],[Ngày giao]])&lt;4,"Qtr1", IF(MONTH(Data[[#This Row],[Ngày giao]])&lt;7,"Qtr2",IF(MONTH(Data[[#This Row],[Ngày giao]])&lt;10,"Qtr3","Qtr4")))</f>
        <v>Qtr1</v>
      </c>
      <c r="O1208" s="32" t="str">
        <f>TEXT(Data[[#This Row],[Ngày giao]],"MMM")</f>
        <v>Feb</v>
      </c>
    </row>
    <row r="1209" spans="1:15" ht="14.5" x14ac:dyDescent="0.35">
      <c r="A1209" s="7">
        <v>4517255403</v>
      </c>
      <c r="B1209" s="7">
        <v>2778106</v>
      </c>
      <c r="C1209" s="37" t="s">
        <v>51</v>
      </c>
      <c r="D1209" s="9">
        <v>324</v>
      </c>
      <c r="E1209" s="3">
        <v>478</v>
      </c>
      <c r="F1209" s="3">
        <f>Data[[#This Row],[Unit Price]]*Data[[#This Row],[Ordered Qty]]</f>
        <v>154872</v>
      </c>
      <c r="G1209" s="5">
        <v>44613</v>
      </c>
      <c r="H1209" s="4">
        <v>44613</v>
      </c>
      <c r="I1209" s="10">
        <v>0</v>
      </c>
      <c r="J1209" s="32" t="str">
        <f>IF(Data[[#This Row],[Chênh lệch ngày]]&lt;-2,"ADVANCE", IF(Data[[#This Row],[Chênh lệch ngày]]&lt;4, "ON TIME", IF(Data[[#This Row],[REASON OF LATE]]="SUPPLIER","LATE BY SUPPLIER", "LATE")))</f>
        <v>ON TIME</v>
      </c>
      <c r="K1209" s="12"/>
      <c r="L1209" s="16"/>
      <c r="M1209" s="32" t="str">
        <f>TEXT(Data[[#This Row],[Ngày giao]],"yyyy")</f>
        <v>2022</v>
      </c>
      <c r="N1209" s="32" t="str">
        <f>IF(MONTH(Data[[#This Row],[Ngày giao]])&lt;4,"Qtr1", IF(MONTH(Data[[#This Row],[Ngày giao]])&lt;7,"Qtr2",IF(MONTH(Data[[#This Row],[Ngày giao]])&lt;10,"Qtr3","Qtr4")))</f>
        <v>Qtr1</v>
      </c>
      <c r="O1209" s="32" t="str">
        <f>TEXT(Data[[#This Row],[Ngày giao]],"MMM")</f>
        <v>Feb</v>
      </c>
    </row>
    <row r="1210" spans="1:15" ht="14.5" x14ac:dyDescent="0.35">
      <c r="A1210" s="7">
        <v>4516709291</v>
      </c>
      <c r="B1210" s="7">
        <v>2663481</v>
      </c>
      <c r="C1210" s="37" t="s">
        <v>51</v>
      </c>
      <c r="D1210" s="9">
        <v>135</v>
      </c>
      <c r="E1210" s="3">
        <v>1395</v>
      </c>
      <c r="F1210" s="3">
        <f>Data[[#This Row],[Unit Price]]*Data[[#This Row],[Ordered Qty]]</f>
        <v>188325</v>
      </c>
      <c r="G1210" s="5">
        <v>44613</v>
      </c>
      <c r="H1210" s="4">
        <v>44613</v>
      </c>
      <c r="I1210" s="10">
        <v>0</v>
      </c>
      <c r="J1210" s="32" t="str">
        <f>IF(Data[[#This Row],[Chênh lệch ngày]]&lt;-2,"ADVANCE", IF(Data[[#This Row],[Chênh lệch ngày]]&lt;4, "ON TIME", IF(Data[[#This Row],[REASON OF LATE]]="SUPPLIER","LATE BY SUPPLIER", "LATE")))</f>
        <v>ON TIME</v>
      </c>
      <c r="K1210" s="12"/>
      <c r="L1210" s="16"/>
      <c r="M1210" s="32" t="str">
        <f>TEXT(Data[[#This Row],[Ngày giao]],"yyyy")</f>
        <v>2022</v>
      </c>
      <c r="N1210" s="32" t="str">
        <f>IF(MONTH(Data[[#This Row],[Ngày giao]])&lt;4,"Qtr1", IF(MONTH(Data[[#This Row],[Ngày giao]])&lt;7,"Qtr2",IF(MONTH(Data[[#This Row],[Ngày giao]])&lt;10,"Qtr3","Qtr4")))</f>
        <v>Qtr1</v>
      </c>
      <c r="O1210" s="32" t="str">
        <f>TEXT(Data[[#This Row],[Ngày giao]],"MMM")</f>
        <v>Feb</v>
      </c>
    </row>
    <row r="1211" spans="1:15" ht="14.5" x14ac:dyDescent="0.35">
      <c r="A1211" s="7">
        <v>4516563856</v>
      </c>
      <c r="B1211" s="7">
        <v>4333116</v>
      </c>
      <c r="C1211" s="37" t="s">
        <v>51</v>
      </c>
      <c r="D1211" s="9">
        <v>84</v>
      </c>
      <c r="E1211" s="3">
        <v>1182</v>
      </c>
      <c r="F1211" s="3">
        <f>Data[[#This Row],[Unit Price]]*Data[[#This Row],[Ordered Qty]]</f>
        <v>99288</v>
      </c>
      <c r="G1211" s="5">
        <v>44627</v>
      </c>
      <c r="H1211" s="4">
        <v>44613</v>
      </c>
      <c r="I1211" s="10">
        <v>14</v>
      </c>
      <c r="J1211" s="32" t="str">
        <f>IF(Data[[#This Row],[Chênh lệch ngày]]&lt;-2,"ADVANCE", IF(Data[[#This Row],[Chênh lệch ngày]]&lt;4, "ON TIME", IF(Data[[#This Row],[REASON OF LATE]]="SUPPLIER","LATE BY SUPPLIER", "LATE")))</f>
        <v>LATE</v>
      </c>
      <c r="K1211" s="32" t="s">
        <v>6</v>
      </c>
      <c r="L1211" s="16"/>
      <c r="M1211" s="32" t="str">
        <f>TEXT(Data[[#This Row],[Ngày giao]],"yyyy")</f>
        <v>2022</v>
      </c>
      <c r="N1211" s="32" t="str">
        <f>IF(MONTH(Data[[#This Row],[Ngày giao]])&lt;4,"Qtr1", IF(MONTH(Data[[#This Row],[Ngày giao]])&lt;7,"Qtr2",IF(MONTH(Data[[#This Row],[Ngày giao]])&lt;10,"Qtr3","Qtr4")))</f>
        <v>Qtr1</v>
      </c>
      <c r="O1211" s="32" t="str">
        <f>TEXT(Data[[#This Row],[Ngày giao]],"MMM")</f>
        <v>Mar</v>
      </c>
    </row>
    <row r="1212" spans="1:15" ht="14.5" x14ac:dyDescent="0.35">
      <c r="A1212" s="7">
        <v>4517237538</v>
      </c>
      <c r="B1212" s="7">
        <v>2778106</v>
      </c>
      <c r="C1212" s="37" t="s">
        <v>51</v>
      </c>
      <c r="D1212" s="9">
        <v>108</v>
      </c>
      <c r="E1212" s="3">
        <v>980</v>
      </c>
      <c r="F1212" s="3">
        <f>Data[[#This Row],[Unit Price]]*Data[[#This Row],[Ordered Qty]]</f>
        <v>105840</v>
      </c>
      <c r="G1212" s="5">
        <v>44613</v>
      </c>
      <c r="H1212" s="4">
        <v>44613</v>
      </c>
      <c r="I1212" s="10">
        <v>0</v>
      </c>
      <c r="J1212" s="32" t="str">
        <f>IF(Data[[#This Row],[Chênh lệch ngày]]&lt;-2,"ADVANCE", IF(Data[[#This Row],[Chênh lệch ngày]]&lt;4, "ON TIME", IF(Data[[#This Row],[REASON OF LATE]]="SUPPLIER","LATE BY SUPPLIER", "LATE")))</f>
        <v>ON TIME</v>
      </c>
      <c r="K1212" s="12"/>
      <c r="L1212" s="16"/>
      <c r="M1212" s="32" t="str">
        <f>TEXT(Data[[#This Row],[Ngày giao]],"yyyy")</f>
        <v>2022</v>
      </c>
      <c r="N1212" s="32" t="str">
        <f>IF(MONTH(Data[[#This Row],[Ngày giao]])&lt;4,"Qtr1", IF(MONTH(Data[[#This Row],[Ngày giao]])&lt;7,"Qtr2",IF(MONTH(Data[[#This Row],[Ngày giao]])&lt;10,"Qtr3","Qtr4")))</f>
        <v>Qtr1</v>
      </c>
      <c r="O1212" s="32" t="str">
        <f>TEXT(Data[[#This Row],[Ngày giao]],"MMM")</f>
        <v>Feb</v>
      </c>
    </row>
    <row r="1213" spans="1:15" ht="14.5" x14ac:dyDescent="0.35">
      <c r="A1213" s="7">
        <v>4516643553</v>
      </c>
      <c r="B1213" s="7">
        <v>2765851</v>
      </c>
      <c r="C1213" s="37" t="s">
        <v>51</v>
      </c>
      <c r="D1213" s="9">
        <v>64</v>
      </c>
      <c r="E1213" s="3">
        <v>951</v>
      </c>
      <c r="F1213" s="3">
        <f>Data[[#This Row],[Unit Price]]*Data[[#This Row],[Ordered Qty]]</f>
        <v>60864</v>
      </c>
      <c r="G1213" s="5">
        <v>44606</v>
      </c>
      <c r="H1213" s="4">
        <v>44613</v>
      </c>
      <c r="I1213" s="10">
        <v>-7</v>
      </c>
      <c r="J1213" s="32" t="str">
        <f>IF(Data[[#This Row],[Chênh lệch ngày]]&lt;-2,"ADVANCE", IF(Data[[#This Row],[Chênh lệch ngày]]&lt;4, "ON TIME", IF(Data[[#This Row],[REASON OF LATE]]="SUPPLIER","LATE BY SUPPLIER", "LATE")))</f>
        <v>ADVANCE</v>
      </c>
      <c r="K1213" s="12"/>
      <c r="L1213" s="16"/>
      <c r="M1213" s="32" t="str">
        <f>TEXT(Data[[#This Row],[Ngày giao]],"yyyy")</f>
        <v>2022</v>
      </c>
      <c r="N1213" s="32" t="str">
        <f>IF(MONTH(Data[[#This Row],[Ngày giao]])&lt;4,"Qtr1", IF(MONTH(Data[[#This Row],[Ngày giao]])&lt;7,"Qtr2",IF(MONTH(Data[[#This Row],[Ngày giao]])&lt;10,"Qtr3","Qtr4")))</f>
        <v>Qtr1</v>
      </c>
      <c r="O1213" s="32" t="str">
        <f>TEXT(Data[[#This Row],[Ngày giao]],"MMM")</f>
        <v>Feb</v>
      </c>
    </row>
    <row r="1214" spans="1:15" ht="14.5" x14ac:dyDescent="0.35">
      <c r="A1214" s="7">
        <v>4516828665</v>
      </c>
      <c r="B1214" s="7">
        <v>4455280</v>
      </c>
      <c r="C1214" s="37" t="s">
        <v>51</v>
      </c>
      <c r="D1214" s="9">
        <v>240</v>
      </c>
      <c r="E1214" s="3">
        <v>1335</v>
      </c>
      <c r="F1214" s="3">
        <f>Data[[#This Row],[Unit Price]]*Data[[#This Row],[Ordered Qty]]</f>
        <v>320400</v>
      </c>
      <c r="G1214" s="5">
        <v>44613</v>
      </c>
      <c r="H1214" s="4">
        <v>44613</v>
      </c>
      <c r="I1214" s="10">
        <v>0</v>
      </c>
      <c r="J1214" s="32" t="str">
        <f>IF(Data[[#This Row],[Chênh lệch ngày]]&lt;-2,"ADVANCE", IF(Data[[#This Row],[Chênh lệch ngày]]&lt;4, "ON TIME", IF(Data[[#This Row],[REASON OF LATE]]="SUPPLIER","LATE BY SUPPLIER", "LATE")))</f>
        <v>ON TIME</v>
      </c>
      <c r="K1214" s="12"/>
      <c r="L1214" s="16"/>
      <c r="M1214" s="32" t="str">
        <f>TEXT(Data[[#This Row],[Ngày giao]],"yyyy")</f>
        <v>2022</v>
      </c>
      <c r="N1214" s="32" t="str">
        <f>IF(MONTH(Data[[#This Row],[Ngày giao]])&lt;4,"Qtr1", IF(MONTH(Data[[#This Row],[Ngày giao]])&lt;7,"Qtr2",IF(MONTH(Data[[#This Row],[Ngày giao]])&lt;10,"Qtr3","Qtr4")))</f>
        <v>Qtr1</v>
      </c>
      <c r="O1214" s="32" t="str">
        <f>TEXT(Data[[#This Row],[Ngày giao]],"MMM")</f>
        <v>Feb</v>
      </c>
    </row>
    <row r="1215" spans="1:15" ht="14.5" x14ac:dyDescent="0.35">
      <c r="A1215" s="7">
        <v>4517513222</v>
      </c>
      <c r="B1215" s="7">
        <v>2162034</v>
      </c>
      <c r="C1215" s="37" t="s">
        <v>51</v>
      </c>
      <c r="D1215" s="9">
        <v>300</v>
      </c>
      <c r="E1215" s="3">
        <v>1231</v>
      </c>
      <c r="F1215" s="3">
        <f>Data[[#This Row],[Unit Price]]*Data[[#This Row],[Ordered Qty]]</f>
        <v>369300</v>
      </c>
      <c r="G1215" s="5">
        <v>44613</v>
      </c>
      <c r="H1215" s="4">
        <v>44613</v>
      </c>
      <c r="I1215" s="10">
        <v>0</v>
      </c>
      <c r="J1215" s="32" t="str">
        <f>IF(Data[[#This Row],[Chênh lệch ngày]]&lt;-2,"ADVANCE", IF(Data[[#This Row],[Chênh lệch ngày]]&lt;4, "ON TIME", IF(Data[[#This Row],[REASON OF LATE]]="SUPPLIER","LATE BY SUPPLIER", "LATE")))</f>
        <v>ON TIME</v>
      </c>
      <c r="K1215" s="12"/>
      <c r="L1215" s="16"/>
      <c r="M1215" s="32" t="str">
        <f>TEXT(Data[[#This Row],[Ngày giao]],"yyyy")</f>
        <v>2022</v>
      </c>
      <c r="N1215" s="32" t="str">
        <f>IF(MONTH(Data[[#This Row],[Ngày giao]])&lt;4,"Qtr1", IF(MONTH(Data[[#This Row],[Ngày giao]])&lt;7,"Qtr2",IF(MONTH(Data[[#This Row],[Ngày giao]])&lt;10,"Qtr3","Qtr4")))</f>
        <v>Qtr1</v>
      </c>
      <c r="O1215" s="32" t="str">
        <f>TEXT(Data[[#This Row],[Ngày giao]],"MMM")</f>
        <v>Feb</v>
      </c>
    </row>
    <row r="1216" spans="1:15" ht="13" x14ac:dyDescent="0.3">
      <c r="A1216" s="1">
        <v>4516522652</v>
      </c>
      <c r="B1216" s="1">
        <v>4451134</v>
      </c>
      <c r="C1216" s="37" t="s">
        <v>51</v>
      </c>
      <c r="D1216" s="3">
        <v>1224</v>
      </c>
      <c r="E1216" s="3">
        <v>1089</v>
      </c>
      <c r="F1216" s="3">
        <f>Data[[#This Row],[Unit Price]]*Data[[#This Row],[Ordered Qty]]</f>
        <v>1332936</v>
      </c>
      <c r="G1216" s="5">
        <v>44613</v>
      </c>
      <c r="H1216" s="4">
        <v>44614</v>
      </c>
      <c r="I1216" s="6">
        <f t="shared" ref="I1216:I1233" si="22">G1216-H1216</f>
        <v>-1</v>
      </c>
      <c r="J1216" s="32" t="str">
        <f>IF(Data[[#This Row],[Chênh lệch ngày]]&lt;-2,"ADVANCE", IF(Data[[#This Row],[Chênh lệch ngày]]&lt;4, "ON TIME", IF(Data[[#This Row],[REASON OF LATE]]="SUPPLIER","LATE BY SUPPLIER", "LATE")))</f>
        <v>ON TIME</v>
      </c>
      <c r="K1216" s="2"/>
      <c r="L1216" s="32"/>
      <c r="M1216" s="32" t="str">
        <f>TEXT(Data[[#This Row],[Ngày giao]],"yyyy")</f>
        <v>2022</v>
      </c>
      <c r="N1216" s="32" t="str">
        <f>IF(MONTH(Data[[#This Row],[Ngày giao]])&lt;4,"Qtr1", IF(MONTH(Data[[#This Row],[Ngày giao]])&lt;7,"Qtr2",IF(MONTH(Data[[#This Row],[Ngày giao]])&lt;10,"Qtr3","Qtr4")))</f>
        <v>Qtr1</v>
      </c>
      <c r="O1216" s="32" t="str">
        <f>TEXT(Data[[#This Row],[Ngày giao]],"MMM")</f>
        <v>Feb</v>
      </c>
    </row>
    <row r="1217" spans="1:15" ht="13" x14ac:dyDescent="0.3">
      <c r="A1217" s="1">
        <v>4516569779</v>
      </c>
      <c r="B1217" s="1">
        <v>2903189</v>
      </c>
      <c r="C1217" s="37" t="s">
        <v>51</v>
      </c>
      <c r="D1217" s="3">
        <v>720</v>
      </c>
      <c r="E1217" s="3">
        <v>685</v>
      </c>
      <c r="F1217" s="3">
        <f>Data[[#This Row],[Unit Price]]*Data[[#This Row],[Ordered Qty]]</f>
        <v>493200</v>
      </c>
      <c r="G1217" s="5">
        <v>44613</v>
      </c>
      <c r="H1217" s="4">
        <v>44614</v>
      </c>
      <c r="I1217" s="6">
        <f t="shared" si="22"/>
        <v>-1</v>
      </c>
      <c r="J1217" s="32" t="str">
        <f>IF(Data[[#This Row],[Chênh lệch ngày]]&lt;-2,"ADVANCE", IF(Data[[#This Row],[Chênh lệch ngày]]&lt;4, "ON TIME", IF(Data[[#This Row],[REASON OF LATE]]="SUPPLIER","LATE BY SUPPLIER", "LATE")))</f>
        <v>ON TIME</v>
      </c>
      <c r="K1217" s="2"/>
      <c r="L1217" s="32"/>
      <c r="M1217" s="32" t="str">
        <f>TEXT(Data[[#This Row],[Ngày giao]],"yyyy")</f>
        <v>2022</v>
      </c>
      <c r="N1217" s="32" t="str">
        <f>IF(MONTH(Data[[#This Row],[Ngày giao]])&lt;4,"Qtr1", IF(MONTH(Data[[#This Row],[Ngày giao]])&lt;7,"Qtr2",IF(MONTH(Data[[#This Row],[Ngày giao]])&lt;10,"Qtr3","Qtr4")))</f>
        <v>Qtr1</v>
      </c>
      <c r="O1217" s="32" t="str">
        <f>TEXT(Data[[#This Row],[Ngày giao]],"MMM")</f>
        <v>Feb</v>
      </c>
    </row>
    <row r="1218" spans="1:15" ht="13" x14ac:dyDescent="0.3">
      <c r="A1218" s="1">
        <v>4516437932</v>
      </c>
      <c r="B1218" s="1">
        <v>2903184</v>
      </c>
      <c r="C1218" s="37" t="s">
        <v>51</v>
      </c>
      <c r="D1218" s="3">
        <v>400</v>
      </c>
      <c r="E1218" s="3">
        <v>874</v>
      </c>
      <c r="F1218" s="3">
        <f>Data[[#This Row],[Unit Price]]*Data[[#This Row],[Ordered Qty]]</f>
        <v>349600</v>
      </c>
      <c r="G1218" s="5">
        <v>44613</v>
      </c>
      <c r="H1218" s="4">
        <v>44614</v>
      </c>
      <c r="I1218" s="6">
        <f t="shared" si="22"/>
        <v>-1</v>
      </c>
      <c r="J1218" s="32" t="str">
        <f>IF(Data[[#This Row],[Chênh lệch ngày]]&lt;-2,"ADVANCE", IF(Data[[#This Row],[Chênh lệch ngày]]&lt;4, "ON TIME", IF(Data[[#This Row],[REASON OF LATE]]="SUPPLIER","LATE BY SUPPLIER", "LATE")))</f>
        <v>ON TIME</v>
      </c>
      <c r="K1218" s="2"/>
      <c r="L1218" s="32"/>
      <c r="M1218" s="32" t="str">
        <f>TEXT(Data[[#This Row],[Ngày giao]],"yyyy")</f>
        <v>2022</v>
      </c>
      <c r="N1218" s="32" t="str">
        <f>IF(MONTH(Data[[#This Row],[Ngày giao]])&lt;4,"Qtr1", IF(MONTH(Data[[#This Row],[Ngày giao]])&lt;7,"Qtr2",IF(MONTH(Data[[#This Row],[Ngày giao]])&lt;10,"Qtr3","Qtr4")))</f>
        <v>Qtr1</v>
      </c>
      <c r="O1218" s="32" t="str">
        <f>TEXT(Data[[#This Row],[Ngày giao]],"MMM")</f>
        <v>Feb</v>
      </c>
    </row>
    <row r="1219" spans="1:15" ht="13" x14ac:dyDescent="0.3">
      <c r="A1219" s="1">
        <v>4516444594</v>
      </c>
      <c r="B1219" s="1">
        <v>2903183</v>
      </c>
      <c r="C1219" s="37" t="s">
        <v>51</v>
      </c>
      <c r="D1219" s="3">
        <v>780</v>
      </c>
      <c r="E1219" s="3">
        <v>650</v>
      </c>
      <c r="F1219" s="3">
        <f>Data[[#This Row],[Unit Price]]*Data[[#This Row],[Ordered Qty]]</f>
        <v>507000</v>
      </c>
      <c r="G1219" s="5">
        <v>44613</v>
      </c>
      <c r="H1219" s="4">
        <v>44614</v>
      </c>
      <c r="I1219" s="6">
        <f t="shared" si="22"/>
        <v>-1</v>
      </c>
      <c r="J1219" s="32" t="str">
        <f>IF(Data[[#This Row],[Chênh lệch ngày]]&lt;-2,"ADVANCE", IF(Data[[#This Row],[Chênh lệch ngày]]&lt;4, "ON TIME", IF(Data[[#This Row],[REASON OF LATE]]="SUPPLIER","LATE BY SUPPLIER", "LATE")))</f>
        <v>ON TIME</v>
      </c>
      <c r="K1219" s="2"/>
      <c r="L1219" s="32"/>
      <c r="M1219" s="32" t="str">
        <f>TEXT(Data[[#This Row],[Ngày giao]],"yyyy")</f>
        <v>2022</v>
      </c>
      <c r="N1219" s="32" t="str">
        <f>IF(MONTH(Data[[#This Row],[Ngày giao]])&lt;4,"Qtr1", IF(MONTH(Data[[#This Row],[Ngày giao]])&lt;7,"Qtr2",IF(MONTH(Data[[#This Row],[Ngày giao]])&lt;10,"Qtr3","Qtr4")))</f>
        <v>Qtr1</v>
      </c>
      <c r="O1219" s="32" t="str">
        <f>TEXT(Data[[#This Row],[Ngày giao]],"MMM")</f>
        <v>Feb</v>
      </c>
    </row>
    <row r="1220" spans="1:15" ht="13" x14ac:dyDescent="0.3">
      <c r="A1220" s="1">
        <v>4516454305</v>
      </c>
      <c r="B1220" s="1">
        <v>2899944</v>
      </c>
      <c r="C1220" s="37" t="s">
        <v>51</v>
      </c>
      <c r="D1220" s="3">
        <v>2400</v>
      </c>
      <c r="E1220" s="3">
        <v>944</v>
      </c>
      <c r="F1220" s="3">
        <f>Data[[#This Row],[Unit Price]]*Data[[#This Row],[Ordered Qty]]</f>
        <v>2265600</v>
      </c>
      <c r="G1220" s="5">
        <v>44613</v>
      </c>
      <c r="H1220" s="4">
        <v>44614</v>
      </c>
      <c r="I1220" s="6">
        <f t="shared" si="22"/>
        <v>-1</v>
      </c>
      <c r="J1220" s="32" t="str">
        <f>IF(Data[[#This Row],[Chênh lệch ngày]]&lt;-2,"ADVANCE", IF(Data[[#This Row],[Chênh lệch ngày]]&lt;4, "ON TIME", IF(Data[[#This Row],[REASON OF LATE]]="SUPPLIER","LATE BY SUPPLIER", "LATE")))</f>
        <v>ON TIME</v>
      </c>
      <c r="K1220" s="2"/>
      <c r="L1220" s="32"/>
      <c r="M1220" s="32" t="str">
        <f>TEXT(Data[[#This Row],[Ngày giao]],"yyyy")</f>
        <v>2022</v>
      </c>
      <c r="N1220" s="32" t="str">
        <f>IF(MONTH(Data[[#This Row],[Ngày giao]])&lt;4,"Qtr1", IF(MONTH(Data[[#This Row],[Ngày giao]])&lt;7,"Qtr2",IF(MONTH(Data[[#This Row],[Ngày giao]])&lt;10,"Qtr3","Qtr4")))</f>
        <v>Qtr1</v>
      </c>
      <c r="O1220" s="32" t="str">
        <f>TEXT(Data[[#This Row],[Ngày giao]],"MMM")</f>
        <v>Feb</v>
      </c>
    </row>
    <row r="1221" spans="1:15" ht="13" x14ac:dyDescent="0.3">
      <c r="A1221" s="1">
        <v>4516464324</v>
      </c>
      <c r="B1221" s="1">
        <v>4228041</v>
      </c>
      <c r="C1221" s="37" t="s">
        <v>51</v>
      </c>
      <c r="D1221" s="3">
        <v>2130</v>
      </c>
      <c r="E1221" s="3">
        <v>1005</v>
      </c>
      <c r="F1221" s="3">
        <f>Data[[#This Row],[Unit Price]]*Data[[#This Row],[Ordered Qty]]</f>
        <v>2140650</v>
      </c>
      <c r="G1221" s="5">
        <v>44613</v>
      </c>
      <c r="H1221" s="4">
        <v>44614</v>
      </c>
      <c r="I1221" s="6">
        <f t="shared" si="22"/>
        <v>-1</v>
      </c>
      <c r="J1221" s="32" t="str">
        <f>IF(Data[[#This Row],[Chênh lệch ngày]]&lt;-2,"ADVANCE", IF(Data[[#This Row],[Chênh lệch ngày]]&lt;4, "ON TIME", IF(Data[[#This Row],[REASON OF LATE]]="SUPPLIER","LATE BY SUPPLIER", "LATE")))</f>
        <v>ON TIME</v>
      </c>
      <c r="K1221" s="2"/>
      <c r="L1221" s="32"/>
      <c r="M1221" s="32" t="str">
        <f>TEXT(Data[[#This Row],[Ngày giao]],"yyyy")</f>
        <v>2022</v>
      </c>
      <c r="N1221" s="32" t="str">
        <f>IF(MONTH(Data[[#This Row],[Ngày giao]])&lt;4,"Qtr1", IF(MONTH(Data[[#This Row],[Ngày giao]])&lt;7,"Qtr2",IF(MONTH(Data[[#This Row],[Ngày giao]])&lt;10,"Qtr3","Qtr4")))</f>
        <v>Qtr1</v>
      </c>
      <c r="O1221" s="32" t="str">
        <f>TEXT(Data[[#This Row],[Ngày giao]],"MMM")</f>
        <v>Feb</v>
      </c>
    </row>
    <row r="1222" spans="1:15" ht="13" x14ac:dyDescent="0.3">
      <c r="A1222" s="1">
        <v>4516558118</v>
      </c>
      <c r="B1222" s="1">
        <v>4228041</v>
      </c>
      <c r="C1222" s="37" t="s">
        <v>51</v>
      </c>
      <c r="D1222" s="3">
        <v>750</v>
      </c>
      <c r="E1222" s="3">
        <v>784</v>
      </c>
      <c r="F1222" s="3">
        <f>Data[[#This Row],[Unit Price]]*Data[[#This Row],[Ordered Qty]]</f>
        <v>588000</v>
      </c>
      <c r="G1222" s="5">
        <v>44613</v>
      </c>
      <c r="H1222" s="4">
        <v>44614</v>
      </c>
      <c r="I1222" s="6">
        <f t="shared" si="22"/>
        <v>-1</v>
      </c>
      <c r="J1222" s="32" t="str">
        <f>IF(Data[[#This Row],[Chênh lệch ngày]]&lt;-2,"ADVANCE", IF(Data[[#This Row],[Chênh lệch ngày]]&lt;4, "ON TIME", IF(Data[[#This Row],[REASON OF LATE]]="SUPPLIER","LATE BY SUPPLIER", "LATE")))</f>
        <v>ON TIME</v>
      </c>
      <c r="K1222" s="2"/>
      <c r="L1222" s="32"/>
      <c r="M1222" s="32" t="str">
        <f>TEXT(Data[[#This Row],[Ngày giao]],"yyyy")</f>
        <v>2022</v>
      </c>
      <c r="N1222" s="32" t="str">
        <f>IF(MONTH(Data[[#This Row],[Ngày giao]])&lt;4,"Qtr1", IF(MONTH(Data[[#This Row],[Ngày giao]])&lt;7,"Qtr2",IF(MONTH(Data[[#This Row],[Ngày giao]])&lt;10,"Qtr3","Qtr4")))</f>
        <v>Qtr1</v>
      </c>
      <c r="O1222" s="32" t="str">
        <f>TEXT(Data[[#This Row],[Ngày giao]],"MMM")</f>
        <v>Feb</v>
      </c>
    </row>
    <row r="1223" spans="1:15" ht="13" x14ac:dyDescent="0.3">
      <c r="A1223" s="1">
        <v>4516749873</v>
      </c>
      <c r="B1223" s="1">
        <v>4334436</v>
      </c>
      <c r="C1223" s="37" t="s">
        <v>51</v>
      </c>
      <c r="D1223" s="3">
        <v>272</v>
      </c>
      <c r="E1223" s="3">
        <v>591</v>
      </c>
      <c r="F1223" s="3">
        <f>Data[[#This Row],[Unit Price]]*Data[[#This Row],[Ordered Qty]]</f>
        <v>160752</v>
      </c>
      <c r="G1223" s="5">
        <v>44634</v>
      </c>
      <c r="H1223" s="4">
        <v>44614</v>
      </c>
      <c r="I1223" s="6">
        <f t="shared" si="22"/>
        <v>20</v>
      </c>
      <c r="J1223" s="32" t="str">
        <f>IF(Data[[#This Row],[Chênh lệch ngày]]&lt;-2,"ADVANCE", IF(Data[[#This Row],[Chênh lệch ngày]]&lt;4, "ON TIME", IF(Data[[#This Row],[REASON OF LATE]]="SUPPLIER","LATE BY SUPPLIER", "LATE")))</f>
        <v>LATE</v>
      </c>
      <c r="K1223" s="32" t="s">
        <v>6</v>
      </c>
      <c r="L1223" s="32"/>
      <c r="M1223" s="32" t="str">
        <f>TEXT(Data[[#This Row],[Ngày giao]],"yyyy")</f>
        <v>2022</v>
      </c>
      <c r="N1223" s="32" t="str">
        <f>IF(MONTH(Data[[#This Row],[Ngày giao]])&lt;4,"Qtr1", IF(MONTH(Data[[#This Row],[Ngày giao]])&lt;7,"Qtr2",IF(MONTH(Data[[#This Row],[Ngày giao]])&lt;10,"Qtr3","Qtr4")))</f>
        <v>Qtr1</v>
      </c>
      <c r="O1223" s="32" t="str">
        <f>TEXT(Data[[#This Row],[Ngày giao]],"MMM")</f>
        <v>Mar</v>
      </c>
    </row>
    <row r="1224" spans="1:15" ht="13" x14ac:dyDescent="0.3">
      <c r="A1224" s="1">
        <v>4516556694</v>
      </c>
      <c r="B1224" s="1">
        <v>4451134</v>
      </c>
      <c r="C1224" s="37" t="s">
        <v>51</v>
      </c>
      <c r="D1224" s="3">
        <v>160</v>
      </c>
      <c r="E1224" s="3">
        <v>1452</v>
      </c>
      <c r="F1224" s="3">
        <f>Data[[#This Row],[Unit Price]]*Data[[#This Row],[Ordered Qty]]</f>
        <v>232320</v>
      </c>
      <c r="G1224" s="5">
        <v>44641</v>
      </c>
      <c r="H1224" s="4">
        <v>44614</v>
      </c>
      <c r="I1224" s="6">
        <f t="shared" si="22"/>
        <v>27</v>
      </c>
      <c r="J1224" s="32" t="str">
        <f>IF(Data[[#This Row],[Chênh lệch ngày]]&lt;-2,"ADVANCE", IF(Data[[#This Row],[Chênh lệch ngày]]&lt;4, "ON TIME", IF(Data[[#This Row],[REASON OF LATE]]="SUPPLIER","LATE BY SUPPLIER", "LATE")))</f>
        <v>LATE</v>
      </c>
      <c r="K1224" s="32" t="s">
        <v>6</v>
      </c>
      <c r="L1224" s="32"/>
      <c r="M1224" s="32" t="str">
        <f>TEXT(Data[[#This Row],[Ngày giao]],"yyyy")</f>
        <v>2022</v>
      </c>
      <c r="N1224" s="32" t="str">
        <f>IF(MONTH(Data[[#This Row],[Ngày giao]])&lt;4,"Qtr1", IF(MONTH(Data[[#This Row],[Ngày giao]])&lt;7,"Qtr2",IF(MONTH(Data[[#This Row],[Ngày giao]])&lt;10,"Qtr3","Qtr4")))</f>
        <v>Qtr1</v>
      </c>
      <c r="O1224" s="32" t="str">
        <f>TEXT(Data[[#This Row],[Ngày giao]],"MMM")</f>
        <v>Mar</v>
      </c>
    </row>
    <row r="1225" spans="1:15" ht="13" x14ac:dyDescent="0.3">
      <c r="A1225" s="1">
        <v>4516443371</v>
      </c>
      <c r="B1225" s="1">
        <v>4451134</v>
      </c>
      <c r="C1225" s="37" t="s">
        <v>51</v>
      </c>
      <c r="D1225" s="3">
        <v>108</v>
      </c>
      <c r="E1225" s="3">
        <v>633</v>
      </c>
      <c r="F1225" s="3">
        <f>Data[[#This Row],[Unit Price]]*Data[[#This Row],[Ordered Qty]]</f>
        <v>68364</v>
      </c>
      <c r="G1225" s="5">
        <v>44641</v>
      </c>
      <c r="H1225" s="4">
        <v>44614</v>
      </c>
      <c r="I1225" s="6">
        <f t="shared" si="22"/>
        <v>27</v>
      </c>
      <c r="J1225" s="32" t="str">
        <f>IF(Data[[#This Row],[Chênh lệch ngày]]&lt;-2,"ADVANCE", IF(Data[[#This Row],[Chênh lệch ngày]]&lt;4, "ON TIME", IF(Data[[#This Row],[REASON OF LATE]]="SUPPLIER","LATE BY SUPPLIER", "LATE")))</f>
        <v>LATE</v>
      </c>
      <c r="K1225" s="32" t="s">
        <v>6</v>
      </c>
      <c r="L1225" s="32"/>
      <c r="M1225" s="32" t="str">
        <f>TEXT(Data[[#This Row],[Ngày giao]],"yyyy")</f>
        <v>2022</v>
      </c>
      <c r="N1225" s="32" t="str">
        <f>IF(MONTH(Data[[#This Row],[Ngày giao]])&lt;4,"Qtr1", IF(MONTH(Data[[#This Row],[Ngày giao]])&lt;7,"Qtr2",IF(MONTH(Data[[#This Row],[Ngày giao]])&lt;10,"Qtr3","Qtr4")))</f>
        <v>Qtr1</v>
      </c>
      <c r="O1225" s="32" t="str">
        <f>TEXT(Data[[#This Row],[Ngày giao]],"MMM")</f>
        <v>Mar</v>
      </c>
    </row>
    <row r="1226" spans="1:15" ht="13" x14ac:dyDescent="0.3">
      <c r="A1226" s="19">
        <v>4516441639</v>
      </c>
      <c r="B1226" s="19">
        <v>4451121</v>
      </c>
      <c r="C1226" s="37" t="s">
        <v>51</v>
      </c>
      <c r="D1226" s="21">
        <v>730</v>
      </c>
      <c r="E1226" s="3">
        <v>996</v>
      </c>
      <c r="F1226" s="3">
        <f>Data[[#This Row],[Unit Price]]*Data[[#This Row],[Ordered Qty]]</f>
        <v>727080</v>
      </c>
      <c r="G1226" s="5">
        <v>44676</v>
      </c>
      <c r="H1226" s="4">
        <v>44614</v>
      </c>
      <c r="I1226" s="6">
        <f t="shared" si="22"/>
        <v>62</v>
      </c>
      <c r="J1226" s="32" t="str">
        <f>IF(Data[[#This Row],[Chênh lệch ngày]]&lt;-2,"ADVANCE", IF(Data[[#This Row],[Chênh lệch ngày]]&lt;4, "ON TIME", IF(Data[[#This Row],[REASON OF LATE]]="SUPPLIER","LATE BY SUPPLIER", "LATE")))</f>
        <v>LATE</v>
      </c>
      <c r="K1226" s="32" t="s">
        <v>6</v>
      </c>
      <c r="L1226" s="22"/>
      <c r="M1226" s="22" t="str">
        <f>TEXT(Data[[#This Row],[Ngày giao]],"yyyy")</f>
        <v>2022</v>
      </c>
      <c r="N1226" s="22" t="str">
        <f>IF(MONTH(Data[[#This Row],[Ngày giao]])&lt;4,"Qtr1", IF(MONTH(Data[[#This Row],[Ngày giao]])&lt;7,"Qtr2",IF(MONTH(Data[[#This Row],[Ngày giao]])&lt;10,"Qtr3","Qtr4")))</f>
        <v>Qtr2</v>
      </c>
      <c r="O1226" s="32" t="str">
        <f>TEXT(Data[[#This Row],[Ngày giao]],"MMM")</f>
        <v>Apr</v>
      </c>
    </row>
    <row r="1227" spans="1:15" ht="13" x14ac:dyDescent="0.3">
      <c r="A1227" s="1">
        <v>5501181803</v>
      </c>
      <c r="B1227" s="1">
        <v>4196590</v>
      </c>
      <c r="C1227" s="37" t="s">
        <v>51</v>
      </c>
      <c r="D1227" s="3">
        <v>200</v>
      </c>
      <c r="E1227" s="3">
        <v>884</v>
      </c>
      <c r="F1227" s="3">
        <f>Data[[#This Row],[Unit Price]]*Data[[#This Row],[Ordered Qty]]</f>
        <v>176800</v>
      </c>
      <c r="G1227" s="5">
        <v>44606</v>
      </c>
      <c r="H1227" s="4">
        <v>44614</v>
      </c>
      <c r="I1227" s="6">
        <f t="shared" si="22"/>
        <v>-8</v>
      </c>
      <c r="J1227" s="32" t="str">
        <f>IF(Data[[#This Row],[Chênh lệch ngày]]&lt;-2,"ADVANCE", IF(Data[[#This Row],[Chênh lệch ngày]]&lt;4, "ON TIME", IF(Data[[#This Row],[REASON OF LATE]]="SUPPLIER","LATE BY SUPPLIER", "LATE")))</f>
        <v>ADVANCE</v>
      </c>
      <c r="K1227" s="2"/>
      <c r="L1227" s="32"/>
      <c r="M1227" s="32" t="str">
        <f>TEXT(Data[[#This Row],[Ngày giao]],"yyyy")</f>
        <v>2022</v>
      </c>
      <c r="N1227" s="32" t="str">
        <f>IF(MONTH(Data[[#This Row],[Ngày giao]])&lt;4,"Qtr1", IF(MONTH(Data[[#This Row],[Ngày giao]])&lt;7,"Qtr2",IF(MONTH(Data[[#This Row],[Ngày giao]])&lt;10,"Qtr3","Qtr4")))</f>
        <v>Qtr1</v>
      </c>
      <c r="O1227" s="32" t="str">
        <f>TEXT(Data[[#This Row],[Ngày giao]],"MMM")</f>
        <v>Feb</v>
      </c>
    </row>
    <row r="1228" spans="1:15" ht="13" x14ac:dyDescent="0.3">
      <c r="A1228" s="1">
        <v>4516480587</v>
      </c>
      <c r="B1228" s="1">
        <v>2165271</v>
      </c>
      <c r="C1228" s="37" t="s">
        <v>51</v>
      </c>
      <c r="D1228" s="3">
        <v>126</v>
      </c>
      <c r="E1228" s="3">
        <v>1123</v>
      </c>
      <c r="F1228" s="3">
        <f>Data[[#This Row],[Unit Price]]*Data[[#This Row],[Ordered Qty]]</f>
        <v>141498</v>
      </c>
      <c r="G1228" s="5">
        <v>44613</v>
      </c>
      <c r="H1228" s="4">
        <v>44614</v>
      </c>
      <c r="I1228" s="6">
        <f t="shared" si="22"/>
        <v>-1</v>
      </c>
      <c r="J1228" s="32" t="str">
        <f>IF(Data[[#This Row],[Chênh lệch ngày]]&lt;-2,"ADVANCE", IF(Data[[#This Row],[Chênh lệch ngày]]&lt;4, "ON TIME", IF(Data[[#This Row],[REASON OF LATE]]="SUPPLIER","LATE BY SUPPLIER", "LATE")))</f>
        <v>ON TIME</v>
      </c>
      <c r="K1228" s="2"/>
      <c r="L1228" s="32"/>
      <c r="M1228" s="32" t="str">
        <f>TEXT(Data[[#This Row],[Ngày giao]],"yyyy")</f>
        <v>2022</v>
      </c>
      <c r="N1228" s="32" t="str">
        <f>IF(MONTH(Data[[#This Row],[Ngày giao]])&lt;4,"Qtr1", IF(MONTH(Data[[#This Row],[Ngày giao]])&lt;7,"Qtr2",IF(MONTH(Data[[#This Row],[Ngày giao]])&lt;10,"Qtr3","Qtr4")))</f>
        <v>Qtr1</v>
      </c>
      <c r="O1228" s="32" t="str">
        <f>TEXT(Data[[#This Row],[Ngày giao]],"MMM")</f>
        <v>Feb</v>
      </c>
    </row>
    <row r="1229" spans="1:15" ht="13" x14ac:dyDescent="0.3">
      <c r="A1229" s="1">
        <v>4516344895</v>
      </c>
      <c r="B1229" s="1">
        <v>4327106</v>
      </c>
      <c r="C1229" s="37" t="s">
        <v>51</v>
      </c>
      <c r="D1229" s="3">
        <v>834</v>
      </c>
      <c r="E1229" s="3">
        <v>1344</v>
      </c>
      <c r="F1229" s="3">
        <f>Data[[#This Row],[Unit Price]]*Data[[#This Row],[Ordered Qty]]</f>
        <v>1120896</v>
      </c>
      <c r="G1229" s="5">
        <v>44613</v>
      </c>
      <c r="H1229" s="4">
        <v>44614</v>
      </c>
      <c r="I1229" s="6">
        <f t="shared" si="22"/>
        <v>-1</v>
      </c>
      <c r="J1229" s="32" t="str">
        <f>IF(Data[[#This Row],[Chênh lệch ngày]]&lt;-2,"ADVANCE", IF(Data[[#This Row],[Chênh lệch ngày]]&lt;4, "ON TIME", IF(Data[[#This Row],[REASON OF LATE]]="SUPPLIER","LATE BY SUPPLIER", "LATE")))</f>
        <v>ON TIME</v>
      </c>
      <c r="K1229" s="2"/>
      <c r="L1229" s="32"/>
      <c r="M1229" s="32" t="str">
        <f>TEXT(Data[[#This Row],[Ngày giao]],"yyyy")</f>
        <v>2022</v>
      </c>
      <c r="N1229" s="32" t="str">
        <f>IF(MONTH(Data[[#This Row],[Ngày giao]])&lt;4,"Qtr1", IF(MONTH(Data[[#This Row],[Ngày giao]])&lt;7,"Qtr2",IF(MONTH(Data[[#This Row],[Ngày giao]])&lt;10,"Qtr3","Qtr4")))</f>
        <v>Qtr1</v>
      </c>
      <c r="O1229" s="32" t="str">
        <f>TEXT(Data[[#This Row],[Ngày giao]],"MMM")</f>
        <v>Feb</v>
      </c>
    </row>
    <row r="1230" spans="1:15" ht="13" x14ac:dyDescent="0.3">
      <c r="A1230" s="1">
        <v>4516345791</v>
      </c>
      <c r="B1230" s="1">
        <v>2165271</v>
      </c>
      <c r="C1230" s="37" t="s">
        <v>51</v>
      </c>
      <c r="D1230" s="3">
        <v>395</v>
      </c>
      <c r="E1230" s="3">
        <v>650</v>
      </c>
      <c r="F1230" s="3">
        <f>Data[[#This Row],[Unit Price]]*Data[[#This Row],[Ordered Qty]]</f>
        <v>256750</v>
      </c>
      <c r="G1230" s="5">
        <v>44613</v>
      </c>
      <c r="H1230" s="4">
        <v>44614</v>
      </c>
      <c r="I1230" s="6">
        <f t="shared" si="22"/>
        <v>-1</v>
      </c>
      <c r="J1230" s="32" t="str">
        <f>IF(Data[[#This Row],[Chênh lệch ngày]]&lt;-2,"ADVANCE", IF(Data[[#This Row],[Chênh lệch ngày]]&lt;4, "ON TIME", IF(Data[[#This Row],[REASON OF LATE]]="SUPPLIER","LATE BY SUPPLIER", "LATE")))</f>
        <v>ON TIME</v>
      </c>
      <c r="K1230" s="2"/>
      <c r="L1230" s="32"/>
      <c r="M1230" s="32" t="str">
        <f>TEXT(Data[[#This Row],[Ngày giao]],"yyyy")</f>
        <v>2022</v>
      </c>
      <c r="N1230" s="32" t="str">
        <f>IF(MONTH(Data[[#This Row],[Ngày giao]])&lt;4,"Qtr1", IF(MONTH(Data[[#This Row],[Ngày giao]])&lt;7,"Qtr2",IF(MONTH(Data[[#This Row],[Ngày giao]])&lt;10,"Qtr3","Qtr4")))</f>
        <v>Qtr1</v>
      </c>
      <c r="O1230" s="32" t="str">
        <f>TEXT(Data[[#This Row],[Ngày giao]],"MMM")</f>
        <v>Feb</v>
      </c>
    </row>
    <row r="1231" spans="1:15" ht="13" x14ac:dyDescent="0.3">
      <c r="A1231" s="1">
        <v>4516368969</v>
      </c>
      <c r="B1231" s="1">
        <v>4327058</v>
      </c>
      <c r="C1231" s="2" t="s">
        <v>69</v>
      </c>
      <c r="D1231" s="3">
        <v>25</v>
      </c>
      <c r="E1231" s="3">
        <v>882</v>
      </c>
      <c r="F1231" s="3">
        <f>Data[[#This Row],[Unit Price]]*Data[[#This Row],[Ordered Qty]]</f>
        <v>22050</v>
      </c>
      <c r="G1231" s="5">
        <v>44718</v>
      </c>
      <c r="H1231" s="4">
        <v>44614</v>
      </c>
      <c r="I1231" s="6">
        <f t="shared" si="22"/>
        <v>104</v>
      </c>
      <c r="J1231" s="32" t="str">
        <f>IF(Data[[#This Row],[Chênh lệch ngày]]&lt;-2,"ADVANCE", IF(Data[[#This Row],[Chênh lệch ngày]]&lt;4, "ON TIME", IF(Data[[#This Row],[REASON OF LATE]]="SUPPLIER","LATE BY SUPPLIER", "LATE")))</f>
        <v>LATE</v>
      </c>
      <c r="K1231" s="32" t="s">
        <v>6</v>
      </c>
      <c r="L1231" s="32"/>
      <c r="M1231" s="32" t="str">
        <f>TEXT(Data[[#This Row],[Ngày giao]],"yyyy")</f>
        <v>2022</v>
      </c>
      <c r="N1231" s="32" t="str">
        <f>IF(MONTH(Data[[#This Row],[Ngày giao]])&lt;4,"Qtr1", IF(MONTH(Data[[#This Row],[Ngày giao]])&lt;7,"Qtr2",IF(MONTH(Data[[#This Row],[Ngày giao]])&lt;10,"Qtr3","Qtr4")))</f>
        <v>Qtr2</v>
      </c>
      <c r="O1231" s="32" t="str">
        <f>TEXT(Data[[#This Row],[Ngày giao]],"MMM")</f>
        <v>Jun</v>
      </c>
    </row>
    <row r="1232" spans="1:15" ht="13" x14ac:dyDescent="0.3">
      <c r="A1232" s="1">
        <v>4516420950</v>
      </c>
      <c r="B1232" s="1">
        <v>4492204</v>
      </c>
      <c r="C1232" s="37" t="s">
        <v>51</v>
      </c>
      <c r="D1232" s="3">
        <v>2916</v>
      </c>
      <c r="E1232" s="3">
        <v>708</v>
      </c>
      <c r="F1232" s="3">
        <f>Data[[#This Row],[Unit Price]]*Data[[#This Row],[Ordered Qty]]</f>
        <v>2064528</v>
      </c>
      <c r="G1232" s="5">
        <v>44613</v>
      </c>
      <c r="H1232" s="4">
        <v>44614</v>
      </c>
      <c r="I1232" s="6">
        <f t="shared" si="22"/>
        <v>-1</v>
      </c>
      <c r="J1232" s="32" t="str">
        <f>IF(Data[[#This Row],[Chênh lệch ngày]]&lt;-2,"ADVANCE", IF(Data[[#This Row],[Chênh lệch ngày]]&lt;4, "ON TIME", IF(Data[[#This Row],[REASON OF LATE]]="SUPPLIER","LATE BY SUPPLIER", "LATE")))</f>
        <v>ON TIME</v>
      </c>
      <c r="K1232" s="2"/>
      <c r="L1232" s="32"/>
      <c r="M1232" s="32" t="str">
        <f>TEXT(Data[[#This Row],[Ngày giao]],"yyyy")</f>
        <v>2022</v>
      </c>
      <c r="N1232" s="32" t="str">
        <f>IF(MONTH(Data[[#This Row],[Ngày giao]])&lt;4,"Qtr1", IF(MONTH(Data[[#This Row],[Ngày giao]])&lt;7,"Qtr2",IF(MONTH(Data[[#This Row],[Ngày giao]])&lt;10,"Qtr3","Qtr4")))</f>
        <v>Qtr1</v>
      </c>
      <c r="O1232" s="32" t="str">
        <f>TEXT(Data[[#This Row],[Ngày giao]],"MMM")</f>
        <v>Feb</v>
      </c>
    </row>
    <row r="1233" spans="1:15" ht="13" x14ac:dyDescent="0.3">
      <c r="A1233" s="1">
        <v>4516497785</v>
      </c>
      <c r="B1233" s="1">
        <v>2965279</v>
      </c>
      <c r="C1233" s="37" t="s">
        <v>51</v>
      </c>
      <c r="D1233" s="3">
        <v>660</v>
      </c>
      <c r="E1233" s="3">
        <v>1469</v>
      </c>
      <c r="F1233" s="3">
        <f>Data[[#This Row],[Unit Price]]*Data[[#This Row],[Ordered Qty]]</f>
        <v>969540</v>
      </c>
      <c r="G1233" s="5">
        <v>44613</v>
      </c>
      <c r="H1233" s="4">
        <v>44614</v>
      </c>
      <c r="I1233" s="6">
        <f t="shared" si="22"/>
        <v>-1</v>
      </c>
      <c r="J1233" s="32" t="str">
        <f>IF(Data[[#This Row],[Chênh lệch ngày]]&lt;-2,"ADVANCE", IF(Data[[#This Row],[Chênh lệch ngày]]&lt;4, "ON TIME", IF(Data[[#This Row],[REASON OF LATE]]="SUPPLIER","LATE BY SUPPLIER", "LATE")))</f>
        <v>ON TIME</v>
      </c>
      <c r="K1233" s="2"/>
      <c r="L1233" s="32"/>
      <c r="M1233" s="32" t="str">
        <f>TEXT(Data[[#This Row],[Ngày giao]],"yyyy")</f>
        <v>2022</v>
      </c>
      <c r="N1233" s="32" t="str">
        <f>IF(MONTH(Data[[#This Row],[Ngày giao]])&lt;4,"Qtr1", IF(MONTH(Data[[#This Row],[Ngày giao]])&lt;7,"Qtr2",IF(MONTH(Data[[#This Row],[Ngày giao]])&lt;10,"Qtr3","Qtr4")))</f>
        <v>Qtr1</v>
      </c>
      <c r="O1233" s="32" t="str">
        <f>TEXT(Data[[#This Row],[Ngày giao]],"MMM")</f>
        <v>Feb</v>
      </c>
    </row>
    <row r="1234" spans="1:15" ht="14.5" x14ac:dyDescent="0.35">
      <c r="A1234" s="7">
        <v>4516403176</v>
      </c>
      <c r="B1234" s="7">
        <v>4455280</v>
      </c>
      <c r="C1234" s="37" t="s">
        <v>51</v>
      </c>
      <c r="D1234" s="9">
        <v>240</v>
      </c>
      <c r="E1234" s="3">
        <v>1366</v>
      </c>
      <c r="F1234" s="3">
        <f>Data[[#This Row],[Unit Price]]*Data[[#This Row],[Ordered Qty]]</f>
        <v>327840</v>
      </c>
      <c r="G1234" s="5">
        <v>44613</v>
      </c>
      <c r="H1234" s="4">
        <v>44614</v>
      </c>
      <c r="I1234" s="10">
        <v>-1</v>
      </c>
      <c r="J1234" s="32" t="str">
        <f>IF(Data[[#This Row],[Chênh lệch ngày]]&lt;-2,"ADVANCE", IF(Data[[#This Row],[Chênh lệch ngày]]&lt;4, "ON TIME", IF(Data[[#This Row],[REASON OF LATE]]="SUPPLIER","LATE BY SUPPLIER", "LATE")))</f>
        <v>ON TIME</v>
      </c>
      <c r="K1234" s="12"/>
      <c r="L1234" s="16"/>
      <c r="M1234" s="32" t="str">
        <f>TEXT(Data[[#This Row],[Ngày giao]],"yyyy")</f>
        <v>2022</v>
      </c>
      <c r="N1234" s="32" t="str">
        <f>IF(MONTH(Data[[#This Row],[Ngày giao]])&lt;4,"Qtr1", IF(MONTH(Data[[#This Row],[Ngày giao]])&lt;7,"Qtr2",IF(MONTH(Data[[#This Row],[Ngày giao]])&lt;10,"Qtr3","Qtr4")))</f>
        <v>Qtr1</v>
      </c>
      <c r="O1234" s="32" t="str">
        <f>TEXT(Data[[#This Row],[Ngày giao]],"MMM")</f>
        <v>Feb</v>
      </c>
    </row>
    <row r="1235" spans="1:15" ht="14.5" x14ac:dyDescent="0.35">
      <c r="A1235" s="7">
        <v>4516745037</v>
      </c>
      <c r="B1235" s="7">
        <v>4455280</v>
      </c>
      <c r="C1235" s="37" t="s">
        <v>51</v>
      </c>
      <c r="D1235" s="9">
        <v>240</v>
      </c>
      <c r="E1235" s="3">
        <v>1144</v>
      </c>
      <c r="F1235" s="3">
        <f>Data[[#This Row],[Unit Price]]*Data[[#This Row],[Ordered Qty]]</f>
        <v>274560</v>
      </c>
      <c r="G1235" s="5">
        <v>44613</v>
      </c>
      <c r="H1235" s="4">
        <v>44614</v>
      </c>
      <c r="I1235" s="10">
        <v>-1</v>
      </c>
      <c r="J1235" s="32" t="str">
        <f>IF(Data[[#This Row],[Chênh lệch ngày]]&lt;-2,"ADVANCE", IF(Data[[#This Row],[Chênh lệch ngày]]&lt;4, "ON TIME", IF(Data[[#This Row],[REASON OF LATE]]="SUPPLIER","LATE BY SUPPLIER", "LATE")))</f>
        <v>ON TIME</v>
      </c>
      <c r="K1235" s="12"/>
      <c r="L1235" s="16"/>
      <c r="M1235" s="32" t="str">
        <f>TEXT(Data[[#This Row],[Ngày giao]],"yyyy")</f>
        <v>2022</v>
      </c>
      <c r="N1235" s="32" t="str">
        <f>IF(MONTH(Data[[#This Row],[Ngày giao]])&lt;4,"Qtr1", IF(MONTH(Data[[#This Row],[Ngày giao]])&lt;7,"Qtr2",IF(MONTH(Data[[#This Row],[Ngày giao]])&lt;10,"Qtr3","Qtr4")))</f>
        <v>Qtr1</v>
      </c>
      <c r="O1235" s="32" t="str">
        <f>TEXT(Data[[#This Row],[Ngày giao]],"MMM")</f>
        <v>Feb</v>
      </c>
    </row>
    <row r="1236" spans="1:15" ht="14.5" x14ac:dyDescent="0.35">
      <c r="A1236" s="7">
        <v>5501183349</v>
      </c>
      <c r="B1236" s="7">
        <v>4454507</v>
      </c>
      <c r="C1236" s="37" t="s">
        <v>51</v>
      </c>
      <c r="D1236" s="9">
        <v>720</v>
      </c>
      <c r="E1236" s="3">
        <v>440</v>
      </c>
      <c r="F1236" s="3">
        <f>Data[[#This Row],[Unit Price]]*Data[[#This Row],[Ordered Qty]]</f>
        <v>316800</v>
      </c>
      <c r="G1236" s="5">
        <v>44606</v>
      </c>
      <c r="H1236" s="4">
        <v>44614</v>
      </c>
      <c r="I1236" s="10">
        <v>-8</v>
      </c>
      <c r="J1236" s="32" t="str">
        <f>IF(Data[[#This Row],[Chênh lệch ngày]]&lt;-2,"ADVANCE", IF(Data[[#This Row],[Chênh lệch ngày]]&lt;4, "ON TIME", IF(Data[[#This Row],[REASON OF LATE]]="SUPPLIER","LATE BY SUPPLIER", "LATE")))</f>
        <v>ADVANCE</v>
      </c>
      <c r="K1236" s="12"/>
      <c r="L1236" s="16"/>
      <c r="M1236" s="32" t="str">
        <f>TEXT(Data[[#This Row],[Ngày giao]],"yyyy")</f>
        <v>2022</v>
      </c>
      <c r="N1236" s="32" t="str">
        <f>IF(MONTH(Data[[#This Row],[Ngày giao]])&lt;4,"Qtr1", IF(MONTH(Data[[#This Row],[Ngày giao]])&lt;7,"Qtr2",IF(MONTH(Data[[#This Row],[Ngày giao]])&lt;10,"Qtr3","Qtr4")))</f>
        <v>Qtr1</v>
      </c>
      <c r="O1236" s="32" t="str">
        <f>TEXT(Data[[#This Row],[Ngày giao]],"MMM")</f>
        <v>Feb</v>
      </c>
    </row>
    <row r="1237" spans="1:15" ht="14.5" x14ac:dyDescent="0.35">
      <c r="A1237" s="7">
        <v>4516345280</v>
      </c>
      <c r="B1237" s="7">
        <v>2779823</v>
      </c>
      <c r="C1237" s="37" t="s">
        <v>51</v>
      </c>
      <c r="D1237" s="9">
        <v>6120</v>
      </c>
      <c r="E1237" s="3">
        <v>1098</v>
      </c>
      <c r="F1237" s="3">
        <f>Data[[#This Row],[Unit Price]]*Data[[#This Row],[Ordered Qty]]</f>
        <v>6719760</v>
      </c>
      <c r="G1237" s="5">
        <v>44613</v>
      </c>
      <c r="H1237" s="4">
        <v>44614</v>
      </c>
      <c r="I1237" s="10">
        <v>-1</v>
      </c>
      <c r="J1237" s="32" t="str">
        <f>IF(Data[[#This Row],[Chênh lệch ngày]]&lt;-2,"ADVANCE", IF(Data[[#This Row],[Chênh lệch ngày]]&lt;4, "ON TIME", IF(Data[[#This Row],[REASON OF LATE]]="SUPPLIER","LATE BY SUPPLIER", "LATE")))</f>
        <v>ON TIME</v>
      </c>
      <c r="K1237" s="12"/>
      <c r="L1237" s="16"/>
      <c r="M1237" s="32" t="str">
        <f>TEXT(Data[[#This Row],[Ngày giao]],"yyyy")</f>
        <v>2022</v>
      </c>
      <c r="N1237" s="32" t="str">
        <f>IF(MONTH(Data[[#This Row],[Ngày giao]])&lt;4,"Qtr1", IF(MONTH(Data[[#This Row],[Ngày giao]])&lt;7,"Qtr2",IF(MONTH(Data[[#This Row],[Ngày giao]])&lt;10,"Qtr3","Qtr4")))</f>
        <v>Qtr1</v>
      </c>
      <c r="O1237" s="32" t="str">
        <f>TEXT(Data[[#This Row],[Ngày giao]],"MMM")</f>
        <v>Feb</v>
      </c>
    </row>
    <row r="1238" spans="1:15" ht="14.5" x14ac:dyDescent="0.35">
      <c r="A1238" s="7">
        <v>4516383470</v>
      </c>
      <c r="B1238" s="7">
        <v>4455281</v>
      </c>
      <c r="C1238" s="37" t="s">
        <v>51</v>
      </c>
      <c r="D1238" s="9">
        <v>2160</v>
      </c>
      <c r="E1238" s="3">
        <v>1421</v>
      </c>
      <c r="F1238" s="3">
        <f>Data[[#This Row],[Unit Price]]*Data[[#This Row],[Ordered Qty]]</f>
        <v>3069360</v>
      </c>
      <c r="G1238" s="14">
        <v>44613</v>
      </c>
      <c r="H1238" s="15">
        <v>44614</v>
      </c>
      <c r="I1238" s="10">
        <v>-1</v>
      </c>
      <c r="J1238" s="32" t="str">
        <f>IF(Data[[#This Row],[Chênh lệch ngày]]&lt;-2,"ADVANCE", IF(Data[[#This Row],[Chênh lệch ngày]]&lt;4, "ON TIME", IF(Data[[#This Row],[REASON OF LATE]]="SUPPLIER","LATE BY SUPPLIER", "LATE")))</f>
        <v>ON TIME</v>
      </c>
      <c r="K1238" s="12"/>
      <c r="L1238" s="16"/>
      <c r="M1238" s="32" t="str">
        <f>TEXT(Data[[#This Row],[Ngày giao]],"yyyy")</f>
        <v>2022</v>
      </c>
      <c r="N1238" s="32" t="str">
        <f>IF(MONTH(Data[[#This Row],[Ngày giao]])&lt;4,"Qtr1", IF(MONTH(Data[[#This Row],[Ngày giao]])&lt;7,"Qtr2",IF(MONTH(Data[[#This Row],[Ngày giao]])&lt;10,"Qtr3","Qtr4")))</f>
        <v>Qtr1</v>
      </c>
      <c r="O1238" s="32" t="str">
        <f>TEXT(Data[[#This Row],[Ngày giao]],"MMM")</f>
        <v>Feb</v>
      </c>
    </row>
    <row r="1239" spans="1:15" ht="14.5" x14ac:dyDescent="0.35">
      <c r="A1239" s="7">
        <v>4516419555</v>
      </c>
      <c r="B1239" s="7">
        <v>4335235</v>
      </c>
      <c r="C1239" s="37" t="s">
        <v>51</v>
      </c>
      <c r="D1239" s="9">
        <v>480</v>
      </c>
      <c r="E1239" s="3">
        <v>1078</v>
      </c>
      <c r="F1239" s="3">
        <f>Data[[#This Row],[Unit Price]]*Data[[#This Row],[Ordered Qty]]</f>
        <v>517440</v>
      </c>
      <c r="G1239" s="5">
        <v>44615</v>
      </c>
      <c r="H1239" s="4">
        <v>44614</v>
      </c>
      <c r="I1239" s="10">
        <v>1</v>
      </c>
      <c r="J1239" s="32" t="str">
        <f>IF(Data[[#This Row],[Chênh lệch ngày]]&lt;-2,"ADVANCE", IF(Data[[#This Row],[Chênh lệch ngày]]&lt;4, "ON TIME", IF(Data[[#This Row],[REASON OF LATE]]="SUPPLIER","LATE BY SUPPLIER", "LATE")))</f>
        <v>ON TIME</v>
      </c>
      <c r="K1239" s="12"/>
      <c r="L1239" s="16"/>
      <c r="M1239" s="32" t="str">
        <f>TEXT(Data[[#This Row],[Ngày giao]],"yyyy")</f>
        <v>2022</v>
      </c>
      <c r="N1239" s="32" t="str">
        <f>IF(MONTH(Data[[#This Row],[Ngày giao]])&lt;4,"Qtr1", IF(MONTH(Data[[#This Row],[Ngày giao]])&lt;7,"Qtr2",IF(MONTH(Data[[#This Row],[Ngày giao]])&lt;10,"Qtr3","Qtr4")))</f>
        <v>Qtr1</v>
      </c>
      <c r="O1239" s="32" t="str">
        <f>TEXT(Data[[#This Row],[Ngày giao]],"MMM")</f>
        <v>Feb</v>
      </c>
    </row>
    <row r="1240" spans="1:15" ht="14.5" x14ac:dyDescent="0.35">
      <c r="A1240" s="7">
        <v>4517038602</v>
      </c>
      <c r="B1240" s="7">
        <v>2778106</v>
      </c>
      <c r="C1240" s="37" t="s">
        <v>51</v>
      </c>
      <c r="D1240" s="9">
        <v>360</v>
      </c>
      <c r="E1240" s="3">
        <v>330</v>
      </c>
      <c r="F1240" s="3">
        <f>Data[[#This Row],[Unit Price]]*Data[[#This Row],[Ordered Qty]]</f>
        <v>118800</v>
      </c>
      <c r="G1240" s="5">
        <v>44609</v>
      </c>
      <c r="H1240" s="4">
        <v>44614</v>
      </c>
      <c r="I1240" s="10">
        <v>-5</v>
      </c>
      <c r="J1240" s="32" t="str">
        <f>IF(Data[[#This Row],[Chênh lệch ngày]]&lt;-2,"ADVANCE", IF(Data[[#This Row],[Chênh lệch ngày]]&lt;4, "ON TIME", IF(Data[[#This Row],[REASON OF LATE]]="SUPPLIER","LATE BY SUPPLIER", "LATE")))</f>
        <v>ADVANCE</v>
      </c>
      <c r="K1240" s="12"/>
      <c r="L1240" s="16"/>
      <c r="M1240" s="32" t="str">
        <f>TEXT(Data[[#This Row],[Ngày giao]],"yyyy")</f>
        <v>2022</v>
      </c>
      <c r="N1240" s="32" t="str">
        <f>IF(MONTH(Data[[#This Row],[Ngày giao]])&lt;4,"Qtr1", IF(MONTH(Data[[#This Row],[Ngày giao]])&lt;7,"Qtr2",IF(MONTH(Data[[#This Row],[Ngày giao]])&lt;10,"Qtr3","Qtr4")))</f>
        <v>Qtr1</v>
      </c>
      <c r="O1240" s="32" t="str">
        <f>TEXT(Data[[#This Row],[Ngày giao]],"MMM")</f>
        <v>Feb</v>
      </c>
    </row>
    <row r="1241" spans="1:15" ht="14.5" x14ac:dyDescent="0.35">
      <c r="A1241" s="7">
        <v>4516649255</v>
      </c>
      <c r="B1241" s="7">
        <v>4013305</v>
      </c>
      <c r="C1241" s="37" t="s">
        <v>51</v>
      </c>
      <c r="D1241" s="9">
        <v>180</v>
      </c>
      <c r="E1241" s="3">
        <v>501</v>
      </c>
      <c r="F1241" s="3">
        <f>Data[[#This Row],[Unit Price]]*Data[[#This Row],[Ordered Qty]]</f>
        <v>90180</v>
      </c>
      <c r="G1241" s="5">
        <v>44613</v>
      </c>
      <c r="H1241" s="4">
        <v>44614</v>
      </c>
      <c r="I1241" s="10">
        <v>-1</v>
      </c>
      <c r="J1241" s="32" t="str">
        <f>IF(Data[[#This Row],[Chênh lệch ngày]]&lt;-2,"ADVANCE", IF(Data[[#This Row],[Chênh lệch ngày]]&lt;4, "ON TIME", IF(Data[[#This Row],[REASON OF LATE]]="SUPPLIER","LATE BY SUPPLIER", "LATE")))</f>
        <v>ON TIME</v>
      </c>
      <c r="K1241" s="12"/>
      <c r="L1241" s="16"/>
      <c r="M1241" s="32" t="str">
        <f>TEXT(Data[[#This Row],[Ngày giao]],"yyyy")</f>
        <v>2022</v>
      </c>
      <c r="N1241" s="32" t="str">
        <f>IF(MONTH(Data[[#This Row],[Ngày giao]])&lt;4,"Qtr1", IF(MONTH(Data[[#This Row],[Ngày giao]])&lt;7,"Qtr2",IF(MONTH(Data[[#This Row],[Ngày giao]])&lt;10,"Qtr3","Qtr4")))</f>
        <v>Qtr1</v>
      </c>
      <c r="O1241" s="32" t="str">
        <f>TEXT(Data[[#This Row],[Ngày giao]],"MMM")</f>
        <v>Feb</v>
      </c>
    </row>
    <row r="1242" spans="1:15" ht="14.5" x14ac:dyDescent="0.35">
      <c r="A1242" s="7">
        <v>4516862884</v>
      </c>
      <c r="B1242" s="7">
        <v>2765851</v>
      </c>
      <c r="C1242" s="37" t="s">
        <v>51</v>
      </c>
      <c r="D1242" s="9">
        <v>96</v>
      </c>
      <c r="E1242" s="3">
        <v>325</v>
      </c>
      <c r="F1242" s="3">
        <f>Data[[#This Row],[Unit Price]]*Data[[#This Row],[Ordered Qty]]</f>
        <v>31200</v>
      </c>
      <c r="G1242" s="5">
        <v>44613</v>
      </c>
      <c r="H1242" s="4">
        <v>44614</v>
      </c>
      <c r="I1242" s="10">
        <v>-1</v>
      </c>
      <c r="J1242" s="32" t="str">
        <f>IF(Data[[#This Row],[Chênh lệch ngày]]&lt;-2,"ADVANCE", IF(Data[[#This Row],[Chênh lệch ngày]]&lt;4, "ON TIME", IF(Data[[#This Row],[REASON OF LATE]]="SUPPLIER","LATE BY SUPPLIER", "LATE")))</f>
        <v>ON TIME</v>
      </c>
      <c r="K1242" s="12"/>
      <c r="L1242" s="16"/>
      <c r="M1242" s="32" t="str">
        <f>TEXT(Data[[#This Row],[Ngày giao]],"yyyy")</f>
        <v>2022</v>
      </c>
      <c r="N1242" s="32" t="str">
        <f>IF(MONTH(Data[[#This Row],[Ngày giao]])&lt;4,"Qtr1", IF(MONTH(Data[[#This Row],[Ngày giao]])&lt;7,"Qtr2",IF(MONTH(Data[[#This Row],[Ngày giao]])&lt;10,"Qtr3","Qtr4")))</f>
        <v>Qtr1</v>
      </c>
      <c r="O1242" s="32" t="str">
        <f>TEXT(Data[[#This Row],[Ngày giao]],"MMM")</f>
        <v>Feb</v>
      </c>
    </row>
    <row r="1243" spans="1:15" ht="14.5" x14ac:dyDescent="0.35">
      <c r="A1243" s="7">
        <v>4517052044</v>
      </c>
      <c r="B1243" s="7">
        <v>4333114</v>
      </c>
      <c r="C1243" s="37" t="s">
        <v>51</v>
      </c>
      <c r="D1243" s="9">
        <v>315</v>
      </c>
      <c r="E1243" s="3">
        <v>446</v>
      </c>
      <c r="F1243" s="3">
        <f>Data[[#This Row],[Unit Price]]*Data[[#This Row],[Ordered Qty]]</f>
        <v>140490</v>
      </c>
      <c r="G1243" s="5">
        <v>44630</v>
      </c>
      <c r="H1243" s="4">
        <v>44614</v>
      </c>
      <c r="I1243" s="10">
        <v>16</v>
      </c>
      <c r="J1243" s="32" t="str">
        <f>IF(Data[[#This Row],[Chênh lệch ngày]]&lt;-2,"ADVANCE", IF(Data[[#This Row],[Chênh lệch ngày]]&lt;4, "ON TIME", IF(Data[[#This Row],[REASON OF LATE]]="SUPPLIER","LATE BY SUPPLIER", "LATE")))</f>
        <v>LATE</v>
      </c>
      <c r="K1243" s="32" t="s">
        <v>6</v>
      </c>
      <c r="L1243" s="16"/>
      <c r="M1243" s="32" t="str">
        <f>TEXT(Data[[#This Row],[Ngày giao]],"yyyy")</f>
        <v>2022</v>
      </c>
      <c r="N1243" s="32" t="str">
        <f>IF(MONTH(Data[[#This Row],[Ngày giao]])&lt;4,"Qtr1", IF(MONTH(Data[[#This Row],[Ngày giao]])&lt;7,"Qtr2",IF(MONTH(Data[[#This Row],[Ngày giao]])&lt;10,"Qtr3","Qtr4")))</f>
        <v>Qtr1</v>
      </c>
      <c r="O1243" s="32" t="str">
        <f>TEXT(Data[[#This Row],[Ngày giao]],"MMM")</f>
        <v>Mar</v>
      </c>
    </row>
    <row r="1244" spans="1:15" ht="14.5" x14ac:dyDescent="0.35">
      <c r="A1244" s="7">
        <v>4516396501</v>
      </c>
      <c r="B1244" s="7">
        <v>4335239</v>
      </c>
      <c r="C1244" s="37" t="s">
        <v>51</v>
      </c>
      <c r="D1244" s="9">
        <v>75</v>
      </c>
      <c r="E1244" s="3">
        <v>587</v>
      </c>
      <c r="F1244" s="3">
        <f>Data[[#This Row],[Unit Price]]*Data[[#This Row],[Ordered Qty]]</f>
        <v>44025</v>
      </c>
      <c r="G1244" s="5">
        <v>44613</v>
      </c>
      <c r="H1244" s="4">
        <v>44614</v>
      </c>
      <c r="I1244" s="10">
        <v>-1</v>
      </c>
      <c r="J1244" s="32" t="str">
        <f>IF(Data[[#This Row],[Chênh lệch ngày]]&lt;-2,"ADVANCE", IF(Data[[#This Row],[Chênh lệch ngày]]&lt;4, "ON TIME", IF(Data[[#This Row],[REASON OF LATE]]="SUPPLIER","LATE BY SUPPLIER", "LATE")))</f>
        <v>ON TIME</v>
      </c>
      <c r="K1244" s="12"/>
      <c r="L1244" s="16"/>
      <c r="M1244" s="32" t="str">
        <f>TEXT(Data[[#This Row],[Ngày giao]],"yyyy")</f>
        <v>2022</v>
      </c>
      <c r="N1244" s="32" t="str">
        <f>IF(MONTH(Data[[#This Row],[Ngày giao]])&lt;4,"Qtr1", IF(MONTH(Data[[#This Row],[Ngày giao]])&lt;7,"Qtr2",IF(MONTH(Data[[#This Row],[Ngày giao]])&lt;10,"Qtr3","Qtr4")))</f>
        <v>Qtr1</v>
      </c>
      <c r="O1244" s="32" t="str">
        <f>TEXT(Data[[#This Row],[Ngày giao]],"MMM")</f>
        <v>Feb</v>
      </c>
    </row>
    <row r="1245" spans="1:15" ht="14.5" x14ac:dyDescent="0.35">
      <c r="A1245" s="7">
        <v>4517019876</v>
      </c>
      <c r="B1245" s="7">
        <v>4333113</v>
      </c>
      <c r="C1245" s="37" t="s">
        <v>51</v>
      </c>
      <c r="D1245" s="9">
        <v>273</v>
      </c>
      <c r="E1245" s="3">
        <v>440</v>
      </c>
      <c r="F1245" s="3">
        <f>Data[[#This Row],[Unit Price]]*Data[[#This Row],[Ordered Qty]]</f>
        <v>120120</v>
      </c>
      <c r="G1245" s="5">
        <v>44634</v>
      </c>
      <c r="H1245" s="4">
        <v>44614</v>
      </c>
      <c r="I1245" s="10">
        <v>20</v>
      </c>
      <c r="J1245" s="32" t="str">
        <f>IF(Data[[#This Row],[Chênh lệch ngày]]&lt;-2,"ADVANCE", IF(Data[[#This Row],[Chênh lệch ngày]]&lt;4, "ON TIME", IF(Data[[#This Row],[REASON OF LATE]]="SUPPLIER","LATE BY SUPPLIER", "LATE")))</f>
        <v>LATE</v>
      </c>
      <c r="K1245" s="32" t="s">
        <v>6</v>
      </c>
      <c r="L1245" s="16"/>
      <c r="M1245" s="32" t="str">
        <f>TEXT(Data[[#This Row],[Ngày giao]],"yyyy")</f>
        <v>2022</v>
      </c>
      <c r="N1245" s="32" t="str">
        <f>IF(MONTH(Data[[#This Row],[Ngày giao]])&lt;4,"Qtr1", IF(MONTH(Data[[#This Row],[Ngày giao]])&lt;7,"Qtr2",IF(MONTH(Data[[#This Row],[Ngày giao]])&lt;10,"Qtr3","Qtr4")))</f>
        <v>Qtr1</v>
      </c>
      <c r="O1245" s="32" t="str">
        <f>TEXT(Data[[#This Row],[Ngày giao]],"MMM")</f>
        <v>Mar</v>
      </c>
    </row>
    <row r="1246" spans="1:15" ht="14.5" x14ac:dyDescent="0.35">
      <c r="A1246" s="7">
        <v>4516397297</v>
      </c>
      <c r="B1246" s="7">
        <v>4454506</v>
      </c>
      <c r="C1246" s="37" t="s">
        <v>51</v>
      </c>
      <c r="D1246" s="9">
        <v>720</v>
      </c>
      <c r="E1246" s="3">
        <v>1479</v>
      </c>
      <c r="F1246" s="3">
        <f>Data[[#This Row],[Unit Price]]*Data[[#This Row],[Ordered Qty]]</f>
        <v>1064880</v>
      </c>
      <c r="G1246" s="5">
        <v>44613</v>
      </c>
      <c r="H1246" s="4">
        <v>44614</v>
      </c>
      <c r="I1246" s="10">
        <v>-1</v>
      </c>
      <c r="J1246" s="32" t="str">
        <f>IF(Data[[#This Row],[Chênh lệch ngày]]&lt;-2,"ADVANCE", IF(Data[[#This Row],[Chênh lệch ngày]]&lt;4, "ON TIME", IF(Data[[#This Row],[REASON OF LATE]]="SUPPLIER","LATE BY SUPPLIER", "LATE")))</f>
        <v>ON TIME</v>
      </c>
      <c r="K1246" s="12"/>
      <c r="L1246" s="16"/>
      <c r="M1246" s="32" t="str">
        <f>TEXT(Data[[#This Row],[Ngày giao]],"yyyy")</f>
        <v>2022</v>
      </c>
      <c r="N1246" s="32" t="str">
        <f>IF(MONTH(Data[[#This Row],[Ngày giao]])&lt;4,"Qtr1", IF(MONTH(Data[[#This Row],[Ngày giao]])&lt;7,"Qtr2",IF(MONTH(Data[[#This Row],[Ngày giao]])&lt;10,"Qtr3","Qtr4")))</f>
        <v>Qtr1</v>
      </c>
      <c r="O1246" s="32" t="str">
        <f>TEXT(Data[[#This Row],[Ngày giao]],"MMM")</f>
        <v>Feb</v>
      </c>
    </row>
    <row r="1247" spans="1:15" ht="14.5" x14ac:dyDescent="0.35">
      <c r="A1247" s="7">
        <v>4516656707</v>
      </c>
      <c r="B1247" s="7">
        <v>4455298</v>
      </c>
      <c r="C1247" s="37" t="s">
        <v>51</v>
      </c>
      <c r="D1247" s="9">
        <v>210</v>
      </c>
      <c r="E1247" s="3">
        <v>1306</v>
      </c>
      <c r="F1247" s="3">
        <f>Data[[#This Row],[Unit Price]]*Data[[#This Row],[Ordered Qty]]</f>
        <v>274260</v>
      </c>
      <c r="G1247" s="5">
        <v>44613</v>
      </c>
      <c r="H1247" s="4">
        <v>44614</v>
      </c>
      <c r="I1247" s="10">
        <v>-1</v>
      </c>
      <c r="J1247" s="32" t="str">
        <f>IF(Data[[#This Row],[Chênh lệch ngày]]&lt;-2,"ADVANCE", IF(Data[[#This Row],[Chênh lệch ngày]]&lt;4, "ON TIME", IF(Data[[#This Row],[REASON OF LATE]]="SUPPLIER","LATE BY SUPPLIER", "LATE")))</f>
        <v>ON TIME</v>
      </c>
      <c r="K1247" s="12"/>
      <c r="L1247" s="16"/>
      <c r="M1247" s="32" t="str">
        <f>TEXT(Data[[#This Row],[Ngày giao]],"yyyy")</f>
        <v>2022</v>
      </c>
      <c r="N1247" s="32" t="str">
        <f>IF(MONTH(Data[[#This Row],[Ngày giao]])&lt;4,"Qtr1", IF(MONTH(Data[[#This Row],[Ngày giao]])&lt;7,"Qtr2",IF(MONTH(Data[[#This Row],[Ngày giao]])&lt;10,"Qtr3","Qtr4")))</f>
        <v>Qtr1</v>
      </c>
      <c r="O1247" s="32" t="str">
        <f>TEXT(Data[[#This Row],[Ngày giao]],"MMM")</f>
        <v>Feb</v>
      </c>
    </row>
    <row r="1248" spans="1:15" ht="14.5" x14ac:dyDescent="0.35">
      <c r="A1248" s="7">
        <v>4516389431</v>
      </c>
      <c r="B1248" s="7">
        <v>4455299</v>
      </c>
      <c r="C1248" s="37" t="s">
        <v>51</v>
      </c>
      <c r="D1248" s="9">
        <v>735</v>
      </c>
      <c r="E1248" s="3">
        <v>479</v>
      </c>
      <c r="F1248" s="3">
        <f>Data[[#This Row],[Unit Price]]*Data[[#This Row],[Ordered Qty]]</f>
        <v>352065</v>
      </c>
      <c r="G1248" s="5">
        <v>44613</v>
      </c>
      <c r="H1248" s="4">
        <v>44614</v>
      </c>
      <c r="I1248" s="10">
        <v>-1</v>
      </c>
      <c r="J1248" s="32" t="str">
        <f>IF(Data[[#This Row],[Chênh lệch ngày]]&lt;-2,"ADVANCE", IF(Data[[#This Row],[Chênh lệch ngày]]&lt;4, "ON TIME", IF(Data[[#This Row],[REASON OF LATE]]="SUPPLIER","LATE BY SUPPLIER", "LATE")))</f>
        <v>ON TIME</v>
      </c>
      <c r="K1248" s="12"/>
      <c r="L1248" s="16"/>
      <c r="M1248" s="32" t="str">
        <f>TEXT(Data[[#This Row],[Ngày giao]],"yyyy")</f>
        <v>2022</v>
      </c>
      <c r="N1248" s="32" t="str">
        <f>IF(MONTH(Data[[#This Row],[Ngày giao]])&lt;4,"Qtr1", IF(MONTH(Data[[#This Row],[Ngày giao]])&lt;7,"Qtr2",IF(MONTH(Data[[#This Row],[Ngày giao]])&lt;10,"Qtr3","Qtr4")))</f>
        <v>Qtr1</v>
      </c>
      <c r="O1248" s="32" t="str">
        <f>TEXT(Data[[#This Row],[Ngày giao]],"MMM")</f>
        <v>Feb</v>
      </c>
    </row>
    <row r="1249" spans="1:15" ht="14.5" x14ac:dyDescent="0.35">
      <c r="A1249" s="7">
        <v>4517012112</v>
      </c>
      <c r="B1249" s="7">
        <v>4333116</v>
      </c>
      <c r="C1249" s="37" t="s">
        <v>51</v>
      </c>
      <c r="D1249" s="9">
        <v>1806</v>
      </c>
      <c r="E1249" s="3">
        <v>1440</v>
      </c>
      <c r="F1249" s="3">
        <f>Data[[#This Row],[Unit Price]]*Data[[#This Row],[Ordered Qty]]</f>
        <v>2600640</v>
      </c>
      <c r="G1249" s="5">
        <v>44676</v>
      </c>
      <c r="H1249" s="4">
        <v>44614</v>
      </c>
      <c r="I1249" s="10">
        <v>62</v>
      </c>
      <c r="J1249" s="32" t="str">
        <f>IF(Data[[#This Row],[Chênh lệch ngày]]&lt;-2,"ADVANCE", IF(Data[[#This Row],[Chênh lệch ngày]]&lt;4, "ON TIME", IF(Data[[#This Row],[REASON OF LATE]]="SUPPLIER","LATE BY SUPPLIER", "LATE")))</f>
        <v>LATE</v>
      </c>
      <c r="K1249" s="32" t="s">
        <v>6</v>
      </c>
      <c r="L1249" s="16"/>
      <c r="M1249" s="32" t="str">
        <f>TEXT(Data[[#This Row],[Ngày giao]],"yyyy")</f>
        <v>2022</v>
      </c>
      <c r="N1249" s="32" t="str">
        <f>IF(MONTH(Data[[#This Row],[Ngày giao]])&lt;4,"Qtr1", IF(MONTH(Data[[#This Row],[Ngày giao]])&lt;7,"Qtr2",IF(MONTH(Data[[#This Row],[Ngày giao]])&lt;10,"Qtr3","Qtr4")))</f>
        <v>Qtr2</v>
      </c>
      <c r="O1249" s="32" t="str">
        <f>TEXT(Data[[#This Row],[Ngày giao]],"MMM")</f>
        <v>Apr</v>
      </c>
    </row>
    <row r="1250" spans="1:15" ht="14.5" x14ac:dyDescent="0.35">
      <c r="A1250" s="7">
        <v>4516704315</v>
      </c>
      <c r="B1250" s="7">
        <v>4013297</v>
      </c>
      <c r="C1250" s="37" t="s">
        <v>51</v>
      </c>
      <c r="D1250" s="9">
        <v>180</v>
      </c>
      <c r="E1250" s="3">
        <v>1087</v>
      </c>
      <c r="F1250" s="3">
        <f>Data[[#This Row],[Unit Price]]*Data[[#This Row],[Ordered Qty]]</f>
        <v>195660</v>
      </c>
      <c r="G1250" s="5">
        <v>44613</v>
      </c>
      <c r="H1250" s="4">
        <v>44614</v>
      </c>
      <c r="I1250" s="10">
        <v>-1</v>
      </c>
      <c r="J1250" s="32" t="str">
        <f>IF(Data[[#This Row],[Chênh lệch ngày]]&lt;-2,"ADVANCE", IF(Data[[#This Row],[Chênh lệch ngày]]&lt;4, "ON TIME", IF(Data[[#This Row],[REASON OF LATE]]="SUPPLIER","LATE BY SUPPLIER", "LATE")))</f>
        <v>ON TIME</v>
      </c>
      <c r="K1250" s="12"/>
      <c r="L1250" s="16"/>
      <c r="M1250" s="32" t="str">
        <f>TEXT(Data[[#This Row],[Ngày giao]],"yyyy")</f>
        <v>2022</v>
      </c>
      <c r="N1250" s="32" t="str">
        <f>IF(MONTH(Data[[#This Row],[Ngày giao]])&lt;4,"Qtr1", IF(MONTH(Data[[#This Row],[Ngày giao]])&lt;7,"Qtr2",IF(MONTH(Data[[#This Row],[Ngày giao]])&lt;10,"Qtr3","Qtr4")))</f>
        <v>Qtr1</v>
      </c>
      <c r="O1250" s="32" t="str">
        <f>TEXT(Data[[#This Row],[Ngày giao]],"MMM")</f>
        <v>Feb</v>
      </c>
    </row>
    <row r="1251" spans="1:15" ht="14.5" x14ac:dyDescent="0.35">
      <c r="A1251" s="7">
        <v>4516663097</v>
      </c>
      <c r="B1251" s="7">
        <v>4335235</v>
      </c>
      <c r="C1251" s="37" t="s">
        <v>51</v>
      </c>
      <c r="D1251" s="9">
        <v>120</v>
      </c>
      <c r="E1251" s="3">
        <v>1053</v>
      </c>
      <c r="F1251" s="3">
        <f>Data[[#This Row],[Unit Price]]*Data[[#This Row],[Ordered Qty]]</f>
        <v>126360</v>
      </c>
      <c r="G1251" s="5">
        <v>44613</v>
      </c>
      <c r="H1251" s="4">
        <v>44614</v>
      </c>
      <c r="I1251" s="10">
        <v>-1</v>
      </c>
      <c r="J1251" s="32" t="str">
        <f>IF(Data[[#This Row],[Chênh lệch ngày]]&lt;-2,"ADVANCE", IF(Data[[#This Row],[Chênh lệch ngày]]&lt;4, "ON TIME", IF(Data[[#This Row],[REASON OF LATE]]="SUPPLIER","LATE BY SUPPLIER", "LATE")))</f>
        <v>ON TIME</v>
      </c>
      <c r="K1251" s="12"/>
      <c r="L1251" s="16"/>
      <c r="M1251" s="32" t="str">
        <f>TEXT(Data[[#This Row],[Ngày giao]],"yyyy")</f>
        <v>2022</v>
      </c>
      <c r="N1251" s="32" t="str">
        <f>IF(MONTH(Data[[#This Row],[Ngày giao]])&lt;4,"Qtr1", IF(MONTH(Data[[#This Row],[Ngày giao]])&lt;7,"Qtr2",IF(MONTH(Data[[#This Row],[Ngày giao]])&lt;10,"Qtr3","Qtr4")))</f>
        <v>Qtr1</v>
      </c>
      <c r="O1251" s="32" t="str">
        <f>TEXT(Data[[#This Row],[Ngày giao]],"MMM")</f>
        <v>Feb</v>
      </c>
    </row>
    <row r="1252" spans="1:15" ht="13" x14ac:dyDescent="0.3">
      <c r="A1252" s="1">
        <v>4516508631</v>
      </c>
      <c r="B1252" s="1">
        <v>2556834</v>
      </c>
      <c r="C1252" s="2" t="s">
        <v>69</v>
      </c>
      <c r="D1252" s="3">
        <v>24</v>
      </c>
      <c r="E1252" s="3">
        <v>937</v>
      </c>
      <c r="F1252" s="3">
        <f>Data[[#This Row],[Unit Price]]*Data[[#This Row],[Ordered Qty]]</f>
        <v>22488</v>
      </c>
      <c r="G1252" s="5">
        <v>44606</v>
      </c>
      <c r="H1252" s="4">
        <v>44615</v>
      </c>
      <c r="I1252" s="6">
        <f>G1252-H1252</f>
        <v>-9</v>
      </c>
      <c r="J1252" s="32" t="str">
        <f>IF(Data[[#This Row],[Chênh lệch ngày]]&lt;-2,"ADVANCE", IF(Data[[#This Row],[Chênh lệch ngày]]&lt;4, "ON TIME", IF(Data[[#This Row],[REASON OF LATE]]="SUPPLIER","LATE BY SUPPLIER", "LATE")))</f>
        <v>ADVANCE</v>
      </c>
      <c r="K1252" s="2"/>
      <c r="L1252" s="32"/>
      <c r="M1252" s="32" t="str">
        <f>TEXT(Data[[#This Row],[Ngày giao]],"yyyy")</f>
        <v>2022</v>
      </c>
      <c r="N1252" s="32" t="str">
        <f>IF(MONTH(Data[[#This Row],[Ngày giao]])&lt;4,"Qtr1", IF(MONTH(Data[[#This Row],[Ngày giao]])&lt;7,"Qtr2",IF(MONTH(Data[[#This Row],[Ngày giao]])&lt;10,"Qtr3","Qtr4")))</f>
        <v>Qtr1</v>
      </c>
      <c r="O1252" s="32" t="str">
        <f>TEXT(Data[[#This Row],[Ngày giao]],"MMM")</f>
        <v>Feb</v>
      </c>
    </row>
    <row r="1253" spans="1:15" ht="13" x14ac:dyDescent="0.3">
      <c r="A1253" s="1">
        <v>4516673610</v>
      </c>
      <c r="B1253" s="1">
        <v>2165271</v>
      </c>
      <c r="C1253" s="37" t="s">
        <v>51</v>
      </c>
      <c r="D1253" s="3">
        <v>268</v>
      </c>
      <c r="E1253" s="3">
        <v>753</v>
      </c>
      <c r="F1253" s="3">
        <f>Data[[#This Row],[Unit Price]]*Data[[#This Row],[Ordered Qty]]</f>
        <v>201804</v>
      </c>
      <c r="G1253" s="5">
        <v>44606</v>
      </c>
      <c r="H1253" s="4">
        <v>44615</v>
      </c>
      <c r="I1253" s="6">
        <f>G1253-H1253</f>
        <v>-9</v>
      </c>
      <c r="J1253" s="32" t="str">
        <f>IF(Data[[#This Row],[Chênh lệch ngày]]&lt;-2,"ADVANCE", IF(Data[[#This Row],[Chênh lệch ngày]]&lt;4, "ON TIME", IF(Data[[#This Row],[REASON OF LATE]]="SUPPLIER","LATE BY SUPPLIER", "LATE")))</f>
        <v>ADVANCE</v>
      </c>
      <c r="K1253" s="2"/>
      <c r="L1253" s="32"/>
      <c r="M1253" s="32" t="str">
        <f>TEXT(Data[[#This Row],[Ngày giao]],"yyyy")</f>
        <v>2022</v>
      </c>
      <c r="N1253" s="32" t="str">
        <f>IF(MONTH(Data[[#This Row],[Ngày giao]])&lt;4,"Qtr1", IF(MONTH(Data[[#This Row],[Ngày giao]])&lt;7,"Qtr2",IF(MONTH(Data[[#This Row],[Ngày giao]])&lt;10,"Qtr3","Qtr4")))</f>
        <v>Qtr1</v>
      </c>
      <c r="O1253" s="32" t="str">
        <f>TEXT(Data[[#This Row],[Ngày giao]],"MMM")</f>
        <v>Feb</v>
      </c>
    </row>
    <row r="1254" spans="1:15" ht="14.5" x14ac:dyDescent="0.35">
      <c r="A1254" s="7">
        <v>4516674710</v>
      </c>
      <c r="B1254" s="7">
        <v>2779817</v>
      </c>
      <c r="C1254" s="37" t="s">
        <v>51</v>
      </c>
      <c r="D1254" s="9">
        <v>270</v>
      </c>
      <c r="E1254" s="3">
        <v>779</v>
      </c>
      <c r="F1254" s="3">
        <f>Data[[#This Row],[Unit Price]]*Data[[#This Row],[Ordered Qty]]</f>
        <v>210330</v>
      </c>
      <c r="G1254" s="5">
        <v>44606</v>
      </c>
      <c r="H1254" s="4">
        <v>44615</v>
      </c>
      <c r="I1254" s="10">
        <v>-9</v>
      </c>
      <c r="J1254" s="32" t="str">
        <f>IF(Data[[#This Row],[Chênh lệch ngày]]&lt;-2,"ADVANCE", IF(Data[[#This Row],[Chênh lệch ngày]]&lt;4, "ON TIME", IF(Data[[#This Row],[REASON OF LATE]]="SUPPLIER","LATE BY SUPPLIER", "LATE")))</f>
        <v>ADVANCE</v>
      </c>
      <c r="K1254" s="12"/>
      <c r="L1254" s="16"/>
      <c r="M1254" s="32" t="str">
        <f>TEXT(Data[[#This Row],[Ngày giao]],"yyyy")</f>
        <v>2022</v>
      </c>
      <c r="N1254" s="32" t="str">
        <f>IF(MONTH(Data[[#This Row],[Ngày giao]])&lt;4,"Qtr1", IF(MONTH(Data[[#This Row],[Ngày giao]])&lt;7,"Qtr2",IF(MONTH(Data[[#This Row],[Ngày giao]])&lt;10,"Qtr3","Qtr4")))</f>
        <v>Qtr1</v>
      </c>
      <c r="O1254" s="32" t="str">
        <f>TEXT(Data[[#This Row],[Ngày giao]],"MMM")</f>
        <v>Feb</v>
      </c>
    </row>
    <row r="1255" spans="1:15" ht="14.5" x14ac:dyDescent="0.35">
      <c r="A1255" s="7">
        <v>4516646162</v>
      </c>
      <c r="B1255" s="7">
        <v>4013293</v>
      </c>
      <c r="C1255" s="37" t="s">
        <v>51</v>
      </c>
      <c r="D1255" s="9">
        <v>225</v>
      </c>
      <c r="E1255" s="3">
        <v>396</v>
      </c>
      <c r="F1255" s="3">
        <f>Data[[#This Row],[Unit Price]]*Data[[#This Row],[Ordered Qty]]</f>
        <v>89100</v>
      </c>
      <c r="G1255" s="5">
        <v>44606</v>
      </c>
      <c r="H1255" s="4">
        <v>44615</v>
      </c>
      <c r="I1255" s="10">
        <v>-9</v>
      </c>
      <c r="J1255" s="32" t="str">
        <f>IF(Data[[#This Row],[Chênh lệch ngày]]&lt;-2,"ADVANCE", IF(Data[[#This Row],[Chênh lệch ngày]]&lt;4, "ON TIME", IF(Data[[#This Row],[REASON OF LATE]]="SUPPLIER","LATE BY SUPPLIER", "LATE")))</f>
        <v>ADVANCE</v>
      </c>
      <c r="K1255" s="12"/>
      <c r="L1255" s="16"/>
      <c r="M1255" s="32" t="str">
        <f>TEXT(Data[[#This Row],[Ngày giao]],"yyyy")</f>
        <v>2022</v>
      </c>
      <c r="N1255" s="32" t="str">
        <f>IF(MONTH(Data[[#This Row],[Ngày giao]])&lt;4,"Qtr1", IF(MONTH(Data[[#This Row],[Ngày giao]])&lt;7,"Qtr2",IF(MONTH(Data[[#This Row],[Ngày giao]])&lt;10,"Qtr3","Qtr4")))</f>
        <v>Qtr1</v>
      </c>
      <c r="O1255" s="32" t="str">
        <f>TEXT(Data[[#This Row],[Ngày giao]],"MMM")</f>
        <v>Feb</v>
      </c>
    </row>
    <row r="1256" spans="1:15" ht="14.5" x14ac:dyDescent="0.35">
      <c r="A1256" s="7">
        <v>4516702728</v>
      </c>
      <c r="B1256" s="7">
        <v>2778106</v>
      </c>
      <c r="C1256" s="37" t="s">
        <v>51</v>
      </c>
      <c r="D1256" s="9">
        <v>252</v>
      </c>
      <c r="E1256" s="3">
        <v>1020</v>
      </c>
      <c r="F1256" s="3">
        <f>Data[[#This Row],[Unit Price]]*Data[[#This Row],[Ordered Qty]]</f>
        <v>257040</v>
      </c>
      <c r="G1256" s="5">
        <v>44606</v>
      </c>
      <c r="H1256" s="4">
        <v>44615</v>
      </c>
      <c r="I1256" s="10">
        <v>-9</v>
      </c>
      <c r="J1256" s="32" t="str">
        <f>IF(Data[[#This Row],[Chênh lệch ngày]]&lt;-2,"ADVANCE", IF(Data[[#This Row],[Chênh lệch ngày]]&lt;4, "ON TIME", IF(Data[[#This Row],[REASON OF LATE]]="SUPPLIER","LATE BY SUPPLIER", "LATE")))</f>
        <v>ADVANCE</v>
      </c>
      <c r="K1256" s="12"/>
      <c r="L1256" s="16"/>
      <c r="M1256" s="32" t="str">
        <f>TEXT(Data[[#This Row],[Ngày giao]],"yyyy")</f>
        <v>2022</v>
      </c>
      <c r="N1256" s="32" t="str">
        <f>IF(MONTH(Data[[#This Row],[Ngày giao]])&lt;4,"Qtr1", IF(MONTH(Data[[#This Row],[Ngày giao]])&lt;7,"Qtr2",IF(MONTH(Data[[#This Row],[Ngày giao]])&lt;10,"Qtr3","Qtr4")))</f>
        <v>Qtr1</v>
      </c>
      <c r="O1256" s="32" t="str">
        <f>TEXT(Data[[#This Row],[Ngày giao]],"MMM")</f>
        <v>Feb</v>
      </c>
    </row>
    <row r="1257" spans="1:15" ht="13" x14ac:dyDescent="0.3">
      <c r="A1257" s="1">
        <v>4516564817</v>
      </c>
      <c r="B1257" s="1">
        <v>2899634</v>
      </c>
      <c r="C1257" s="37" t="s">
        <v>51</v>
      </c>
      <c r="D1257" s="3">
        <v>640</v>
      </c>
      <c r="E1257" s="3">
        <v>1012</v>
      </c>
      <c r="F1257" s="3">
        <f>Data[[#This Row],[Unit Price]]*Data[[#This Row],[Ordered Qty]]</f>
        <v>647680</v>
      </c>
      <c r="G1257" s="5">
        <v>44609</v>
      </c>
      <c r="H1257" s="4">
        <v>44616</v>
      </c>
      <c r="I1257" s="6">
        <f t="shared" ref="I1257:I1288" si="23">G1257-H1257</f>
        <v>-7</v>
      </c>
      <c r="J1257" s="32" t="str">
        <f>IF(Data[[#This Row],[Chênh lệch ngày]]&lt;-2,"ADVANCE", IF(Data[[#This Row],[Chênh lệch ngày]]&lt;4, "ON TIME", IF(Data[[#This Row],[REASON OF LATE]]="SUPPLIER","LATE BY SUPPLIER", "LATE")))</f>
        <v>ADVANCE</v>
      </c>
      <c r="K1257" s="2"/>
      <c r="L1257" s="32"/>
      <c r="M1257" s="32" t="str">
        <f>TEXT(Data[[#This Row],[Ngày giao]],"yyyy")</f>
        <v>2022</v>
      </c>
      <c r="N1257" s="32" t="str">
        <f>IF(MONTH(Data[[#This Row],[Ngày giao]])&lt;4,"Qtr1", IF(MONTH(Data[[#This Row],[Ngày giao]])&lt;7,"Qtr2",IF(MONTH(Data[[#This Row],[Ngày giao]])&lt;10,"Qtr3","Qtr4")))</f>
        <v>Qtr1</v>
      </c>
      <c r="O1257" s="32" t="str">
        <f>TEXT(Data[[#This Row],[Ngày giao]],"MMM")</f>
        <v>Feb</v>
      </c>
    </row>
    <row r="1258" spans="1:15" ht="13" x14ac:dyDescent="0.3">
      <c r="A1258" s="1">
        <v>4516876094</v>
      </c>
      <c r="B1258" s="1">
        <v>2903184</v>
      </c>
      <c r="C1258" s="37" t="s">
        <v>51</v>
      </c>
      <c r="D1258" s="3">
        <v>220</v>
      </c>
      <c r="E1258" s="3">
        <v>1239</v>
      </c>
      <c r="F1258" s="3">
        <f>Data[[#This Row],[Unit Price]]*Data[[#This Row],[Ordered Qty]]</f>
        <v>272580</v>
      </c>
      <c r="G1258" s="5">
        <v>44616</v>
      </c>
      <c r="H1258" s="4">
        <v>44616</v>
      </c>
      <c r="I1258" s="6">
        <f t="shared" si="23"/>
        <v>0</v>
      </c>
      <c r="J1258" s="32" t="str">
        <f>IF(Data[[#This Row],[Chênh lệch ngày]]&lt;-2,"ADVANCE", IF(Data[[#This Row],[Chênh lệch ngày]]&lt;4, "ON TIME", IF(Data[[#This Row],[REASON OF LATE]]="SUPPLIER","LATE BY SUPPLIER", "LATE")))</f>
        <v>ON TIME</v>
      </c>
      <c r="K1258" s="2"/>
      <c r="L1258" s="32"/>
      <c r="M1258" s="32" t="str">
        <f>TEXT(Data[[#This Row],[Ngày giao]],"yyyy")</f>
        <v>2022</v>
      </c>
      <c r="N1258" s="32" t="str">
        <f>IF(MONTH(Data[[#This Row],[Ngày giao]])&lt;4,"Qtr1", IF(MONTH(Data[[#This Row],[Ngày giao]])&lt;7,"Qtr2",IF(MONTH(Data[[#This Row],[Ngày giao]])&lt;10,"Qtr3","Qtr4")))</f>
        <v>Qtr1</v>
      </c>
      <c r="O1258" s="32" t="str">
        <f>TEXT(Data[[#This Row],[Ngày giao]],"MMM")</f>
        <v>Feb</v>
      </c>
    </row>
    <row r="1259" spans="1:15" ht="13" x14ac:dyDescent="0.3">
      <c r="A1259" s="1">
        <v>4516876080</v>
      </c>
      <c r="B1259" s="1">
        <v>4228041</v>
      </c>
      <c r="C1259" s="37" t="s">
        <v>51</v>
      </c>
      <c r="D1259" s="3">
        <v>2400</v>
      </c>
      <c r="E1259" s="3">
        <v>1083</v>
      </c>
      <c r="F1259" s="3">
        <f>Data[[#This Row],[Unit Price]]*Data[[#This Row],[Ordered Qty]]</f>
        <v>2599200</v>
      </c>
      <c r="G1259" s="5">
        <v>44616</v>
      </c>
      <c r="H1259" s="4">
        <v>44616</v>
      </c>
      <c r="I1259" s="6">
        <f t="shared" si="23"/>
        <v>0</v>
      </c>
      <c r="J1259" s="32" t="str">
        <f>IF(Data[[#This Row],[Chênh lệch ngày]]&lt;-2,"ADVANCE", IF(Data[[#This Row],[Chênh lệch ngày]]&lt;4, "ON TIME", IF(Data[[#This Row],[REASON OF LATE]]="SUPPLIER","LATE BY SUPPLIER", "LATE")))</f>
        <v>ON TIME</v>
      </c>
      <c r="K1259" s="2"/>
      <c r="L1259" s="32"/>
      <c r="M1259" s="32" t="str">
        <f>TEXT(Data[[#This Row],[Ngày giao]],"yyyy")</f>
        <v>2022</v>
      </c>
      <c r="N1259" s="32" t="str">
        <f>IF(MONTH(Data[[#This Row],[Ngày giao]])&lt;4,"Qtr1", IF(MONTH(Data[[#This Row],[Ngày giao]])&lt;7,"Qtr2",IF(MONTH(Data[[#This Row],[Ngày giao]])&lt;10,"Qtr3","Qtr4")))</f>
        <v>Qtr1</v>
      </c>
      <c r="O1259" s="32" t="str">
        <f>TEXT(Data[[#This Row],[Ngày giao]],"MMM")</f>
        <v>Feb</v>
      </c>
    </row>
    <row r="1260" spans="1:15" ht="13" x14ac:dyDescent="0.3">
      <c r="A1260" s="1">
        <v>4516876083</v>
      </c>
      <c r="B1260" s="1">
        <v>2903183</v>
      </c>
      <c r="C1260" s="37" t="s">
        <v>51</v>
      </c>
      <c r="D1260" s="3">
        <v>1140</v>
      </c>
      <c r="E1260" s="3">
        <v>343</v>
      </c>
      <c r="F1260" s="3">
        <f>Data[[#This Row],[Unit Price]]*Data[[#This Row],[Ordered Qty]]</f>
        <v>391020</v>
      </c>
      <c r="G1260" s="5">
        <v>44616</v>
      </c>
      <c r="H1260" s="4">
        <v>44616</v>
      </c>
      <c r="I1260" s="6">
        <f t="shared" si="23"/>
        <v>0</v>
      </c>
      <c r="J1260" s="32" t="str">
        <f>IF(Data[[#This Row],[Chênh lệch ngày]]&lt;-2,"ADVANCE", IF(Data[[#This Row],[Chênh lệch ngày]]&lt;4, "ON TIME", IF(Data[[#This Row],[REASON OF LATE]]="SUPPLIER","LATE BY SUPPLIER", "LATE")))</f>
        <v>ON TIME</v>
      </c>
      <c r="K1260" s="2"/>
      <c r="L1260" s="32"/>
      <c r="M1260" s="32" t="str">
        <f>TEXT(Data[[#This Row],[Ngày giao]],"yyyy")</f>
        <v>2022</v>
      </c>
      <c r="N1260" s="32" t="str">
        <f>IF(MONTH(Data[[#This Row],[Ngày giao]])&lt;4,"Qtr1", IF(MONTH(Data[[#This Row],[Ngày giao]])&lt;7,"Qtr2",IF(MONTH(Data[[#This Row],[Ngày giao]])&lt;10,"Qtr3","Qtr4")))</f>
        <v>Qtr1</v>
      </c>
      <c r="O1260" s="32" t="str">
        <f>TEXT(Data[[#This Row],[Ngày giao]],"MMM")</f>
        <v>Feb</v>
      </c>
    </row>
    <row r="1261" spans="1:15" ht="13" x14ac:dyDescent="0.3">
      <c r="A1261" s="1">
        <v>4516876105</v>
      </c>
      <c r="B1261" s="1">
        <v>2899944</v>
      </c>
      <c r="C1261" s="37" t="s">
        <v>51</v>
      </c>
      <c r="D1261" s="3">
        <v>2064</v>
      </c>
      <c r="E1261" s="3">
        <v>1360</v>
      </c>
      <c r="F1261" s="3">
        <f>Data[[#This Row],[Unit Price]]*Data[[#This Row],[Ordered Qty]]</f>
        <v>2807040</v>
      </c>
      <c r="G1261" s="5">
        <v>44616</v>
      </c>
      <c r="H1261" s="4">
        <v>44616</v>
      </c>
      <c r="I1261" s="6">
        <f t="shared" si="23"/>
        <v>0</v>
      </c>
      <c r="J1261" s="32" t="str">
        <f>IF(Data[[#This Row],[Chênh lệch ngày]]&lt;-2,"ADVANCE", IF(Data[[#This Row],[Chênh lệch ngày]]&lt;4, "ON TIME", IF(Data[[#This Row],[REASON OF LATE]]="SUPPLIER","LATE BY SUPPLIER", "LATE")))</f>
        <v>ON TIME</v>
      </c>
      <c r="K1261" s="2"/>
      <c r="L1261" s="32"/>
      <c r="M1261" s="32" t="str">
        <f>TEXT(Data[[#This Row],[Ngày giao]],"yyyy")</f>
        <v>2022</v>
      </c>
      <c r="N1261" s="32" t="str">
        <f>IF(MONTH(Data[[#This Row],[Ngày giao]])&lt;4,"Qtr1", IF(MONTH(Data[[#This Row],[Ngày giao]])&lt;7,"Qtr2",IF(MONTH(Data[[#This Row],[Ngày giao]])&lt;10,"Qtr3","Qtr4")))</f>
        <v>Qtr1</v>
      </c>
      <c r="O1261" s="32" t="str">
        <f>TEXT(Data[[#This Row],[Ngày giao]],"MMM")</f>
        <v>Feb</v>
      </c>
    </row>
    <row r="1262" spans="1:15" ht="13" x14ac:dyDescent="0.3">
      <c r="A1262" s="1">
        <v>4516876109</v>
      </c>
      <c r="B1262" s="1">
        <v>2899945</v>
      </c>
      <c r="C1262" s="37" t="s">
        <v>51</v>
      </c>
      <c r="D1262" s="3">
        <v>480</v>
      </c>
      <c r="E1262" s="3">
        <v>559</v>
      </c>
      <c r="F1262" s="3">
        <f>Data[[#This Row],[Unit Price]]*Data[[#This Row],[Ordered Qty]]</f>
        <v>268320</v>
      </c>
      <c r="G1262" s="5">
        <v>44616</v>
      </c>
      <c r="H1262" s="4">
        <v>44616</v>
      </c>
      <c r="I1262" s="6">
        <f t="shared" si="23"/>
        <v>0</v>
      </c>
      <c r="J1262" s="32" t="str">
        <f>IF(Data[[#This Row],[Chênh lệch ngày]]&lt;-2,"ADVANCE", IF(Data[[#This Row],[Chênh lệch ngày]]&lt;4, "ON TIME", IF(Data[[#This Row],[REASON OF LATE]]="SUPPLIER","LATE BY SUPPLIER", "LATE")))</f>
        <v>ON TIME</v>
      </c>
      <c r="K1262" s="2"/>
      <c r="L1262" s="32"/>
      <c r="M1262" s="32" t="str">
        <f>TEXT(Data[[#This Row],[Ngày giao]],"yyyy")</f>
        <v>2022</v>
      </c>
      <c r="N1262" s="32" t="str">
        <f>IF(MONTH(Data[[#This Row],[Ngày giao]])&lt;4,"Qtr1", IF(MONTH(Data[[#This Row],[Ngày giao]])&lt;7,"Qtr2",IF(MONTH(Data[[#This Row],[Ngày giao]])&lt;10,"Qtr3","Qtr4")))</f>
        <v>Qtr1</v>
      </c>
      <c r="O1262" s="32" t="str">
        <f>TEXT(Data[[#This Row],[Ngày giao]],"MMM")</f>
        <v>Feb</v>
      </c>
    </row>
    <row r="1263" spans="1:15" ht="13" x14ac:dyDescent="0.3">
      <c r="A1263" s="1">
        <v>4516876129</v>
      </c>
      <c r="B1263" s="1">
        <v>2899635</v>
      </c>
      <c r="C1263" s="37" t="s">
        <v>51</v>
      </c>
      <c r="D1263" s="3">
        <v>320</v>
      </c>
      <c r="E1263" s="3">
        <v>449</v>
      </c>
      <c r="F1263" s="3">
        <f>Data[[#This Row],[Unit Price]]*Data[[#This Row],[Ordered Qty]]</f>
        <v>143680</v>
      </c>
      <c r="G1263" s="5">
        <v>44616</v>
      </c>
      <c r="H1263" s="4">
        <v>44616</v>
      </c>
      <c r="I1263" s="6">
        <f t="shared" si="23"/>
        <v>0</v>
      </c>
      <c r="J1263" s="32" t="str">
        <f>IF(Data[[#This Row],[Chênh lệch ngày]]&lt;-2,"ADVANCE", IF(Data[[#This Row],[Chênh lệch ngày]]&lt;4, "ON TIME", IF(Data[[#This Row],[REASON OF LATE]]="SUPPLIER","LATE BY SUPPLIER", "LATE")))</f>
        <v>ON TIME</v>
      </c>
      <c r="K1263" s="2"/>
      <c r="L1263" s="32"/>
      <c r="M1263" s="32" t="str">
        <f>TEXT(Data[[#This Row],[Ngày giao]],"yyyy")</f>
        <v>2022</v>
      </c>
      <c r="N1263" s="32" t="str">
        <f>IF(MONTH(Data[[#This Row],[Ngày giao]])&lt;4,"Qtr1", IF(MONTH(Data[[#This Row],[Ngày giao]])&lt;7,"Qtr2",IF(MONTH(Data[[#This Row],[Ngày giao]])&lt;10,"Qtr3","Qtr4")))</f>
        <v>Qtr1</v>
      </c>
      <c r="O1263" s="32" t="str">
        <f>TEXT(Data[[#This Row],[Ngày giao]],"MMM")</f>
        <v>Feb</v>
      </c>
    </row>
    <row r="1264" spans="1:15" ht="13" x14ac:dyDescent="0.3">
      <c r="A1264" s="1">
        <v>4516876130</v>
      </c>
      <c r="B1264" s="1">
        <v>2989761</v>
      </c>
      <c r="C1264" s="37" t="s">
        <v>51</v>
      </c>
      <c r="D1264" s="3">
        <v>320</v>
      </c>
      <c r="E1264" s="3">
        <v>1017</v>
      </c>
      <c r="F1264" s="3">
        <f>Data[[#This Row],[Unit Price]]*Data[[#This Row],[Ordered Qty]]</f>
        <v>325440</v>
      </c>
      <c r="G1264" s="5">
        <v>44616</v>
      </c>
      <c r="H1264" s="4">
        <v>44616</v>
      </c>
      <c r="I1264" s="6">
        <f t="shared" si="23"/>
        <v>0</v>
      </c>
      <c r="J1264" s="32" t="str">
        <f>IF(Data[[#This Row],[Chênh lệch ngày]]&lt;-2,"ADVANCE", IF(Data[[#This Row],[Chênh lệch ngày]]&lt;4, "ON TIME", IF(Data[[#This Row],[REASON OF LATE]]="SUPPLIER","LATE BY SUPPLIER", "LATE")))</f>
        <v>ON TIME</v>
      </c>
      <c r="K1264" s="2"/>
      <c r="L1264" s="32"/>
      <c r="M1264" s="32" t="str">
        <f>TEXT(Data[[#This Row],[Ngày giao]],"yyyy")</f>
        <v>2022</v>
      </c>
      <c r="N1264" s="32" t="str">
        <f>IF(MONTH(Data[[#This Row],[Ngày giao]])&lt;4,"Qtr1", IF(MONTH(Data[[#This Row],[Ngày giao]])&lt;7,"Qtr2",IF(MONTH(Data[[#This Row],[Ngày giao]])&lt;10,"Qtr3","Qtr4")))</f>
        <v>Qtr1</v>
      </c>
      <c r="O1264" s="32" t="str">
        <f>TEXT(Data[[#This Row],[Ngày giao]],"MMM")</f>
        <v>Feb</v>
      </c>
    </row>
    <row r="1265" spans="1:15" ht="13" x14ac:dyDescent="0.3">
      <c r="A1265" s="1">
        <v>4516876165</v>
      </c>
      <c r="B1265" s="1">
        <v>2899631</v>
      </c>
      <c r="C1265" s="37" t="s">
        <v>51</v>
      </c>
      <c r="D1265" s="3">
        <v>320</v>
      </c>
      <c r="E1265" s="3">
        <v>1126</v>
      </c>
      <c r="F1265" s="3">
        <f>Data[[#This Row],[Unit Price]]*Data[[#This Row],[Ordered Qty]]</f>
        <v>360320</v>
      </c>
      <c r="G1265" s="5">
        <v>44616</v>
      </c>
      <c r="H1265" s="4">
        <v>44616</v>
      </c>
      <c r="I1265" s="6">
        <f t="shared" si="23"/>
        <v>0</v>
      </c>
      <c r="J1265" s="32" t="str">
        <f>IF(Data[[#This Row],[Chênh lệch ngày]]&lt;-2,"ADVANCE", IF(Data[[#This Row],[Chênh lệch ngày]]&lt;4, "ON TIME", IF(Data[[#This Row],[REASON OF LATE]]="SUPPLIER","LATE BY SUPPLIER", "LATE")))</f>
        <v>ON TIME</v>
      </c>
      <c r="K1265" s="2"/>
      <c r="L1265" s="32"/>
      <c r="M1265" s="32" t="str">
        <f>TEXT(Data[[#This Row],[Ngày giao]],"yyyy")</f>
        <v>2022</v>
      </c>
      <c r="N1265" s="32" t="str">
        <f>IF(MONTH(Data[[#This Row],[Ngày giao]])&lt;4,"Qtr1", IF(MONTH(Data[[#This Row],[Ngày giao]])&lt;7,"Qtr2",IF(MONTH(Data[[#This Row],[Ngày giao]])&lt;10,"Qtr3","Qtr4")))</f>
        <v>Qtr1</v>
      </c>
      <c r="O1265" s="32" t="str">
        <f>TEXT(Data[[#This Row],[Ngày giao]],"MMM")</f>
        <v>Feb</v>
      </c>
    </row>
    <row r="1266" spans="1:15" ht="13" x14ac:dyDescent="0.3">
      <c r="A1266" s="1">
        <v>4516521080</v>
      </c>
      <c r="B1266" s="1">
        <v>2899632</v>
      </c>
      <c r="C1266" s="37" t="s">
        <v>51</v>
      </c>
      <c r="D1266" s="3">
        <v>480</v>
      </c>
      <c r="E1266" s="3">
        <v>884</v>
      </c>
      <c r="F1266" s="3">
        <f>Data[[#This Row],[Unit Price]]*Data[[#This Row],[Ordered Qty]]</f>
        <v>424320</v>
      </c>
      <c r="G1266" s="5">
        <v>44616</v>
      </c>
      <c r="H1266" s="4">
        <v>44616</v>
      </c>
      <c r="I1266" s="6">
        <f t="shared" si="23"/>
        <v>0</v>
      </c>
      <c r="J1266" s="32" t="str">
        <f>IF(Data[[#This Row],[Chênh lệch ngày]]&lt;-2,"ADVANCE", IF(Data[[#This Row],[Chênh lệch ngày]]&lt;4, "ON TIME", IF(Data[[#This Row],[REASON OF LATE]]="SUPPLIER","LATE BY SUPPLIER", "LATE")))</f>
        <v>ON TIME</v>
      </c>
      <c r="K1266" s="2"/>
      <c r="L1266" s="32"/>
      <c r="M1266" s="32" t="str">
        <f>TEXT(Data[[#This Row],[Ngày giao]],"yyyy")</f>
        <v>2022</v>
      </c>
      <c r="N1266" s="32" t="str">
        <f>IF(MONTH(Data[[#This Row],[Ngày giao]])&lt;4,"Qtr1", IF(MONTH(Data[[#This Row],[Ngày giao]])&lt;7,"Qtr2",IF(MONTH(Data[[#This Row],[Ngày giao]])&lt;10,"Qtr3","Qtr4")))</f>
        <v>Qtr1</v>
      </c>
      <c r="O1266" s="32" t="str">
        <f>TEXT(Data[[#This Row],[Ngày giao]],"MMM")</f>
        <v>Feb</v>
      </c>
    </row>
    <row r="1267" spans="1:15" ht="13" x14ac:dyDescent="0.3">
      <c r="A1267" s="1">
        <v>4516522651</v>
      </c>
      <c r="B1267" s="1">
        <v>2899631</v>
      </c>
      <c r="C1267" s="37" t="s">
        <v>51</v>
      </c>
      <c r="D1267" s="3">
        <v>640</v>
      </c>
      <c r="E1267" s="3">
        <v>747</v>
      </c>
      <c r="F1267" s="3">
        <f>Data[[#This Row],[Unit Price]]*Data[[#This Row],[Ordered Qty]]</f>
        <v>478080</v>
      </c>
      <c r="G1267" s="5">
        <v>44616</v>
      </c>
      <c r="H1267" s="4">
        <v>44616</v>
      </c>
      <c r="I1267" s="6">
        <f t="shared" si="23"/>
        <v>0</v>
      </c>
      <c r="J1267" s="32" t="str">
        <f>IF(Data[[#This Row],[Chênh lệch ngày]]&lt;-2,"ADVANCE", IF(Data[[#This Row],[Chênh lệch ngày]]&lt;4, "ON TIME", IF(Data[[#This Row],[REASON OF LATE]]="SUPPLIER","LATE BY SUPPLIER", "LATE")))</f>
        <v>ON TIME</v>
      </c>
      <c r="K1267" s="2"/>
      <c r="L1267" s="32"/>
      <c r="M1267" s="32" t="str">
        <f>TEXT(Data[[#This Row],[Ngày giao]],"yyyy")</f>
        <v>2022</v>
      </c>
      <c r="N1267" s="32" t="str">
        <f>IF(MONTH(Data[[#This Row],[Ngày giao]])&lt;4,"Qtr1", IF(MONTH(Data[[#This Row],[Ngày giao]])&lt;7,"Qtr2",IF(MONTH(Data[[#This Row],[Ngày giao]])&lt;10,"Qtr3","Qtr4")))</f>
        <v>Qtr1</v>
      </c>
      <c r="O1267" s="32" t="str">
        <f>TEXT(Data[[#This Row],[Ngày giao]],"MMM")</f>
        <v>Feb</v>
      </c>
    </row>
    <row r="1268" spans="1:15" ht="13" x14ac:dyDescent="0.3">
      <c r="A1268" s="1">
        <v>4516524989</v>
      </c>
      <c r="B1268" s="1">
        <v>2989761</v>
      </c>
      <c r="C1268" s="37" t="s">
        <v>51</v>
      </c>
      <c r="D1268" s="3">
        <v>320</v>
      </c>
      <c r="E1268" s="3">
        <v>763</v>
      </c>
      <c r="F1268" s="3">
        <f>Data[[#This Row],[Unit Price]]*Data[[#This Row],[Ordered Qty]]</f>
        <v>244160</v>
      </c>
      <c r="G1268" s="5">
        <v>44616</v>
      </c>
      <c r="H1268" s="4">
        <v>44616</v>
      </c>
      <c r="I1268" s="6">
        <f t="shared" si="23"/>
        <v>0</v>
      </c>
      <c r="J1268" s="32" t="str">
        <f>IF(Data[[#This Row],[Chênh lệch ngày]]&lt;-2,"ADVANCE", IF(Data[[#This Row],[Chênh lệch ngày]]&lt;4, "ON TIME", IF(Data[[#This Row],[REASON OF LATE]]="SUPPLIER","LATE BY SUPPLIER", "LATE")))</f>
        <v>ON TIME</v>
      </c>
      <c r="K1268" s="2"/>
      <c r="L1268" s="32"/>
      <c r="M1268" s="32" t="str">
        <f>TEXT(Data[[#This Row],[Ngày giao]],"yyyy")</f>
        <v>2022</v>
      </c>
      <c r="N1268" s="32" t="str">
        <f>IF(MONTH(Data[[#This Row],[Ngày giao]])&lt;4,"Qtr1", IF(MONTH(Data[[#This Row],[Ngày giao]])&lt;7,"Qtr2",IF(MONTH(Data[[#This Row],[Ngày giao]])&lt;10,"Qtr3","Qtr4")))</f>
        <v>Qtr1</v>
      </c>
      <c r="O1268" s="32" t="str">
        <f>TEXT(Data[[#This Row],[Ngày giao]],"MMM")</f>
        <v>Feb</v>
      </c>
    </row>
    <row r="1269" spans="1:15" ht="13" x14ac:dyDescent="0.3">
      <c r="A1269" s="1">
        <v>4517577287</v>
      </c>
      <c r="B1269" s="1">
        <v>2989761</v>
      </c>
      <c r="C1269" s="37" t="s">
        <v>51</v>
      </c>
      <c r="D1269" s="3">
        <v>320</v>
      </c>
      <c r="E1269" s="3">
        <v>990</v>
      </c>
      <c r="F1269" s="3">
        <f>Data[[#This Row],[Unit Price]]*Data[[#This Row],[Ordered Qty]]</f>
        <v>316800</v>
      </c>
      <c r="G1269" s="5">
        <v>44616</v>
      </c>
      <c r="H1269" s="4">
        <v>44616</v>
      </c>
      <c r="I1269" s="6">
        <f t="shared" si="23"/>
        <v>0</v>
      </c>
      <c r="J1269" s="32" t="str">
        <f>IF(Data[[#This Row],[Chênh lệch ngày]]&lt;-2,"ADVANCE", IF(Data[[#This Row],[Chênh lệch ngày]]&lt;4, "ON TIME", IF(Data[[#This Row],[REASON OF LATE]]="SUPPLIER","LATE BY SUPPLIER", "LATE")))</f>
        <v>ON TIME</v>
      </c>
      <c r="K1269" s="2"/>
      <c r="L1269" s="32"/>
      <c r="M1269" s="32" t="str">
        <f>TEXT(Data[[#This Row],[Ngày giao]],"yyyy")</f>
        <v>2022</v>
      </c>
      <c r="N1269" s="32" t="str">
        <f>IF(MONTH(Data[[#This Row],[Ngày giao]])&lt;4,"Qtr1", IF(MONTH(Data[[#This Row],[Ngày giao]])&lt;7,"Qtr2",IF(MONTH(Data[[#This Row],[Ngày giao]])&lt;10,"Qtr3","Qtr4")))</f>
        <v>Qtr1</v>
      </c>
      <c r="O1269" s="32" t="str">
        <f>TEXT(Data[[#This Row],[Ngày giao]],"MMM")</f>
        <v>Feb</v>
      </c>
    </row>
    <row r="1270" spans="1:15" ht="13" x14ac:dyDescent="0.3">
      <c r="A1270" s="1">
        <v>4516876151</v>
      </c>
      <c r="B1270" s="1">
        <v>4334436</v>
      </c>
      <c r="C1270" s="37" t="s">
        <v>51</v>
      </c>
      <c r="D1270" s="3">
        <v>1136</v>
      </c>
      <c r="E1270" s="3">
        <v>859</v>
      </c>
      <c r="F1270" s="3">
        <f>Data[[#This Row],[Unit Price]]*Data[[#This Row],[Ordered Qty]]</f>
        <v>975824</v>
      </c>
      <c r="G1270" s="5">
        <v>44627</v>
      </c>
      <c r="H1270" s="4">
        <v>44616</v>
      </c>
      <c r="I1270" s="6">
        <f t="shared" si="23"/>
        <v>11</v>
      </c>
      <c r="J1270" s="32" t="str">
        <f>IF(Data[[#This Row],[Chênh lệch ngày]]&lt;-2,"ADVANCE", IF(Data[[#This Row],[Chênh lệch ngày]]&lt;4, "ON TIME", IF(Data[[#This Row],[REASON OF LATE]]="SUPPLIER","LATE BY SUPPLIER", "LATE")))</f>
        <v>LATE</v>
      </c>
      <c r="K1270" s="32" t="s">
        <v>6</v>
      </c>
      <c r="L1270" s="32"/>
      <c r="M1270" s="32" t="str">
        <f>TEXT(Data[[#This Row],[Ngày giao]],"yyyy")</f>
        <v>2022</v>
      </c>
      <c r="N1270" s="32" t="str">
        <f>IF(MONTH(Data[[#This Row],[Ngày giao]])&lt;4,"Qtr1", IF(MONTH(Data[[#This Row],[Ngày giao]])&lt;7,"Qtr2",IF(MONTH(Data[[#This Row],[Ngày giao]])&lt;10,"Qtr3","Qtr4")))</f>
        <v>Qtr1</v>
      </c>
      <c r="O1270" s="32" t="str">
        <f>TEXT(Data[[#This Row],[Ngày giao]],"MMM")</f>
        <v>Mar</v>
      </c>
    </row>
    <row r="1271" spans="1:15" ht="13" x14ac:dyDescent="0.3">
      <c r="A1271" s="1">
        <v>4516555567</v>
      </c>
      <c r="B1271" s="1">
        <v>4334436</v>
      </c>
      <c r="C1271" s="37" t="s">
        <v>51</v>
      </c>
      <c r="D1271" s="3">
        <v>752</v>
      </c>
      <c r="E1271" s="3">
        <v>481</v>
      </c>
      <c r="F1271" s="3">
        <f>Data[[#This Row],[Unit Price]]*Data[[#This Row],[Ordered Qty]]</f>
        <v>361712</v>
      </c>
      <c r="G1271" s="5">
        <v>44627</v>
      </c>
      <c r="H1271" s="4">
        <v>44616</v>
      </c>
      <c r="I1271" s="6">
        <f t="shared" si="23"/>
        <v>11</v>
      </c>
      <c r="J1271" s="32" t="str">
        <f>IF(Data[[#This Row],[Chênh lệch ngày]]&lt;-2,"ADVANCE", IF(Data[[#This Row],[Chênh lệch ngày]]&lt;4, "ON TIME", IF(Data[[#This Row],[REASON OF LATE]]="SUPPLIER","LATE BY SUPPLIER", "LATE")))</f>
        <v>LATE</v>
      </c>
      <c r="K1271" s="32" t="s">
        <v>6</v>
      </c>
      <c r="L1271" s="32"/>
      <c r="M1271" s="32" t="str">
        <f>TEXT(Data[[#This Row],[Ngày giao]],"yyyy")</f>
        <v>2022</v>
      </c>
      <c r="N1271" s="32" t="str">
        <f>IF(MONTH(Data[[#This Row],[Ngày giao]])&lt;4,"Qtr1", IF(MONTH(Data[[#This Row],[Ngày giao]])&lt;7,"Qtr2",IF(MONTH(Data[[#This Row],[Ngày giao]])&lt;10,"Qtr3","Qtr4")))</f>
        <v>Qtr1</v>
      </c>
      <c r="O1271" s="32" t="str">
        <f>TEXT(Data[[#This Row],[Ngày giao]],"MMM")</f>
        <v>Mar</v>
      </c>
    </row>
    <row r="1272" spans="1:15" ht="13" x14ac:dyDescent="0.3">
      <c r="A1272" s="1">
        <v>4516565357</v>
      </c>
      <c r="B1272" s="1">
        <v>4451134</v>
      </c>
      <c r="C1272" s="37" t="s">
        <v>51</v>
      </c>
      <c r="D1272" s="3">
        <v>32</v>
      </c>
      <c r="E1272" s="3">
        <v>1422</v>
      </c>
      <c r="F1272" s="3">
        <f>Data[[#This Row],[Unit Price]]*Data[[#This Row],[Ordered Qty]]</f>
        <v>45504</v>
      </c>
      <c r="G1272" s="5">
        <v>44641</v>
      </c>
      <c r="H1272" s="4">
        <v>44616</v>
      </c>
      <c r="I1272" s="6">
        <f t="shared" si="23"/>
        <v>25</v>
      </c>
      <c r="J1272" s="32" t="str">
        <f>IF(Data[[#This Row],[Chênh lệch ngày]]&lt;-2,"ADVANCE", IF(Data[[#This Row],[Chênh lệch ngày]]&lt;4, "ON TIME", IF(Data[[#This Row],[REASON OF LATE]]="SUPPLIER","LATE BY SUPPLIER", "LATE")))</f>
        <v>LATE</v>
      </c>
      <c r="K1272" s="32" t="s">
        <v>6</v>
      </c>
      <c r="L1272" s="32"/>
      <c r="M1272" s="32" t="str">
        <f>TEXT(Data[[#This Row],[Ngày giao]],"yyyy")</f>
        <v>2022</v>
      </c>
      <c r="N1272" s="32" t="str">
        <f>IF(MONTH(Data[[#This Row],[Ngày giao]])&lt;4,"Qtr1", IF(MONTH(Data[[#This Row],[Ngày giao]])&lt;7,"Qtr2",IF(MONTH(Data[[#This Row],[Ngày giao]])&lt;10,"Qtr3","Qtr4")))</f>
        <v>Qtr1</v>
      </c>
      <c r="O1272" s="32" t="str">
        <f>TEXT(Data[[#This Row],[Ngày giao]],"MMM")</f>
        <v>Mar</v>
      </c>
    </row>
    <row r="1273" spans="1:15" ht="13" x14ac:dyDescent="0.3">
      <c r="A1273" s="1">
        <v>4517609184</v>
      </c>
      <c r="B1273" s="1">
        <v>4196590</v>
      </c>
      <c r="C1273" s="37" t="s">
        <v>51</v>
      </c>
      <c r="D1273" s="3">
        <v>800</v>
      </c>
      <c r="E1273" s="3">
        <v>1279</v>
      </c>
      <c r="F1273" s="3">
        <f>Data[[#This Row],[Unit Price]]*Data[[#This Row],[Ordered Qty]]</f>
        <v>1023200</v>
      </c>
      <c r="G1273" s="5">
        <v>44616</v>
      </c>
      <c r="H1273" s="4">
        <v>44616</v>
      </c>
      <c r="I1273" s="6">
        <f t="shared" si="23"/>
        <v>0</v>
      </c>
      <c r="J1273" s="32" t="str">
        <f>IF(Data[[#This Row],[Chênh lệch ngày]]&lt;-2,"ADVANCE", IF(Data[[#This Row],[Chênh lệch ngày]]&lt;4, "ON TIME", IF(Data[[#This Row],[REASON OF LATE]]="SUPPLIER","LATE BY SUPPLIER", "LATE")))</f>
        <v>ON TIME</v>
      </c>
      <c r="K1273" s="2"/>
      <c r="L1273" s="32"/>
      <c r="M1273" s="32" t="str">
        <f>TEXT(Data[[#This Row],[Ngày giao]],"yyyy")</f>
        <v>2022</v>
      </c>
      <c r="N1273" s="32" t="str">
        <f>IF(MONTH(Data[[#This Row],[Ngày giao]])&lt;4,"Qtr1", IF(MONTH(Data[[#This Row],[Ngày giao]])&lt;7,"Qtr2",IF(MONTH(Data[[#This Row],[Ngày giao]])&lt;10,"Qtr3","Qtr4")))</f>
        <v>Qtr1</v>
      </c>
      <c r="O1273" s="32" t="str">
        <f>TEXT(Data[[#This Row],[Ngày giao]],"MMM")</f>
        <v>Feb</v>
      </c>
    </row>
    <row r="1274" spans="1:15" ht="13" x14ac:dyDescent="0.3">
      <c r="A1274" s="1">
        <v>4517612299</v>
      </c>
      <c r="B1274" s="1">
        <v>2461389</v>
      </c>
      <c r="C1274" s="37" t="s">
        <v>51</v>
      </c>
      <c r="D1274" s="3">
        <v>1000</v>
      </c>
      <c r="E1274" s="3">
        <v>525</v>
      </c>
      <c r="F1274" s="3">
        <f>Data[[#This Row],[Unit Price]]*Data[[#This Row],[Ordered Qty]]</f>
        <v>525000</v>
      </c>
      <c r="G1274" s="5">
        <v>44616</v>
      </c>
      <c r="H1274" s="4">
        <v>44616</v>
      </c>
      <c r="I1274" s="6">
        <f t="shared" si="23"/>
        <v>0</v>
      </c>
      <c r="J1274" s="32" t="str">
        <f>IF(Data[[#This Row],[Chênh lệch ngày]]&lt;-2,"ADVANCE", IF(Data[[#This Row],[Chênh lệch ngày]]&lt;4, "ON TIME", IF(Data[[#This Row],[REASON OF LATE]]="SUPPLIER","LATE BY SUPPLIER", "LATE")))</f>
        <v>ON TIME</v>
      </c>
      <c r="K1274" s="2"/>
      <c r="L1274" s="32"/>
      <c r="M1274" s="32" t="str">
        <f>TEXT(Data[[#This Row],[Ngày giao]],"yyyy")</f>
        <v>2022</v>
      </c>
      <c r="N1274" s="32" t="str">
        <f>IF(MONTH(Data[[#This Row],[Ngày giao]])&lt;4,"Qtr1", IF(MONTH(Data[[#This Row],[Ngày giao]])&lt;7,"Qtr2",IF(MONTH(Data[[#This Row],[Ngày giao]])&lt;10,"Qtr3","Qtr4")))</f>
        <v>Qtr1</v>
      </c>
      <c r="O1274" s="32" t="str">
        <f>TEXT(Data[[#This Row],[Ngày giao]],"MMM")</f>
        <v>Feb</v>
      </c>
    </row>
    <row r="1275" spans="1:15" ht="13" x14ac:dyDescent="0.3">
      <c r="A1275" s="1">
        <v>4516406463</v>
      </c>
      <c r="B1275" s="1">
        <v>2467687</v>
      </c>
      <c r="C1275" s="37" t="s">
        <v>51</v>
      </c>
      <c r="D1275" s="3">
        <v>1845</v>
      </c>
      <c r="E1275" s="3">
        <v>489</v>
      </c>
      <c r="F1275" s="3">
        <f>Data[[#This Row],[Unit Price]]*Data[[#This Row],[Ordered Qty]]</f>
        <v>902205</v>
      </c>
      <c r="G1275" s="5">
        <v>44616</v>
      </c>
      <c r="H1275" s="4">
        <v>44616</v>
      </c>
      <c r="I1275" s="6">
        <f t="shared" si="23"/>
        <v>0</v>
      </c>
      <c r="J1275" s="32" t="str">
        <f>IF(Data[[#This Row],[Chênh lệch ngày]]&lt;-2,"ADVANCE", IF(Data[[#This Row],[Chênh lệch ngày]]&lt;4, "ON TIME", IF(Data[[#This Row],[REASON OF LATE]]="SUPPLIER","LATE BY SUPPLIER", "LATE")))</f>
        <v>ON TIME</v>
      </c>
      <c r="K1275" s="2"/>
      <c r="L1275" s="32"/>
      <c r="M1275" s="32" t="str">
        <f>TEXT(Data[[#This Row],[Ngày giao]],"yyyy")</f>
        <v>2022</v>
      </c>
      <c r="N1275" s="32" t="str">
        <f>IF(MONTH(Data[[#This Row],[Ngày giao]])&lt;4,"Qtr1", IF(MONTH(Data[[#This Row],[Ngày giao]])&lt;7,"Qtr2",IF(MONTH(Data[[#This Row],[Ngày giao]])&lt;10,"Qtr3","Qtr4")))</f>
        <v>Qtr1</v>
      </c>
      <c r="O1275" s="32" t="str">
        <f>TEXT(Data[[#This Row],[Ngày giao]],"MMM")</f>
        <v>Feb</v>
      </c>
    </row>
    <row r="1276" spans="1:15" ht="13" x14ac:dyDescent="0.3">
      <c r="A1276" s="1">
        <v>4516407667</v>
      </c>
      <c r="B1276" s="1">
        <v>2758193</v>
      </c>
      <c r="C1276" s="37" t="s">
        <v>51</v>
      </c>
      <c r="D1276" s="3">
        <v>57</v>
      </c>
      <c r="E1276" s="3">
        <v>1197</v>
      </c>
      <c r="F1276" s="3">
        <f>Data[[#This Row],[Unit Price]]*Data[[#This Row],[Ordered Qty]]</f>
        <v>68229</v>
      </c>
      <c r="G1276" s="5">
        <v>44616</v>
      </c>
      <c r="H1276" s="4">
        <v>44616</v>
      </c>
      <c r="I1276" s="6">
        <f t="shared" si="23"/>
        <v>0</v>
      </c>
      <c r="J1276" s="32" t="str">
        <f>IF(Data[[#This Row],[Chênh lệch ngày]]&lt;-2,"ADVANCE", IF(Data[[#This Row],[Chênh lệch ngày]]&lt;4, "ON TIME", IF(Data[[#This Row],[REASON OF LATE]]="SUPPLIER","LATE BY SUPPLIER", "LATE")))</f>
        <v>ON TIME</v>
      </c>
      <c r="K1276" s="2"/>
      <c r="L1276" s="32"/>
      <c r="M1276" s="32" t="str">
        <f>TEXT(Data[[#This Row],[Ngày giao]],"yyyy")</f>
        <v>2022</v>
      </c>
      <c r="N1276" s="32" t="str">
        <f>IF(MONTH(Data[[#This Row],[Ngày giao]])&lt;4,"Qtr1", IF(MONTH(Data[[#This Row],[Ngày giao]])&lt;7,"Qtr2",IF(MONTH(Data[[#This Row],[Ngày giao]])&lt;10,"Qtr3","Qtr4")))</f>
        <v>Qtr1</v>
      </c>
      <c r="O1276" s="32" t="str">
        <f>TEXT(Data[[#This Row],[Ngày giao]],"MMM")</f>
        <v>Feb</v>
      </c>
    </row>
    <row r="1277" spans="1:15" ht="13" x14ac:dyDescent="0.3">
      <c r="A1277" s="1">
        <v>4516413155</v>
      </c>
      <c r="B1277" s="1">
        <v>2758193</v>
      </c>
      <c r="C1277" s="37" t="s">
        <v>51</v>
      </c>
      <c r="D1277" s="3">
        <v>639</v>
      </c>
      <c r="E1277" s="3">
        <v>410</v>
      </c>
      <c r="F1277" s="3">
        <f>Data[[#This Row],[Unit Price]]*Data[[#This Row],[Ordered Qty]]</f>
        <v>261990</v>
      </c>
      <c r="G1277" s="5">
        <v>44616</v>
      </c>
      <c r="H1277" s="4">
        <v>44616</v>
      </c>
      <c r="I1277" s="6">
        <f t="shared" si="23"/>
        <v>0</v>
      </c>
      <c r="J1277" s="32" t="str">
        <f>IF(Data[[#This Row],[Chênh lệch ngày]]&lt;-2,"ADVANCE", IF(Data[[#This Row],[Chênh lệch ngày]]&lt;4, "ON TIME", IF(Data[[#This Row],[REASON OF LATE]]="SUPPLIER","LATE BY SUPPLIER", "LATE")))</f>
        <v>ON TIME</v>
      </c>
      <c r="K1277" s="2"/>
      <c r="L1277" s="32"/>
      <c r="M1277" s="32" t="str">
        <f>TEXT(Data[[#This Row],[Ngày giao]],"yyyy")</f>
        <v>2022</v>
      </c>
      <c r="N1277" s="32" t="str">
        <f>IF(MONTH(Data[[#This Row],[Ngày giao]])&lt;4,"Qtr1", IF(MONTH(Data[[#This Row],[Ngày giao]])&lt;7,"Qtr2",IF(MONTH(Data[[#This Row],[Ngày giao]])&lt;10,"Qtr3","Qtr4")))</f>
        <v>Qtr1</v>
      </c>
      <c r="O1277" s="32" t="str">
        <f>TEXT(Data[[#This Row],[Ngày giao]],"MMM")</f>
        <v>Feb</v>
      </c>
    </row>
    <row r="1278" spans="1:15" ht="13" x14ac:dyDescent="0.3">
      <c r="A1278" s="1">
        <v>4517114149</v>
      </c>
      <c r="B1278" s="1">
        <v>2758193</v>
      </c>
      <c r="C1278" s="37" t="s">
        <v>51</v>
      </c>
      <c r="D1278" s="3">
        <v>36</v>
      </c>
      <c r="E1278" s="3">
        <v>1369</v>
      </c>
      <c r="F1278" s="3">
        <f>Data[[#This Row],[Unit Price]]*Data[[#This Row],[Ordered Qty]]</f>
        <v>49284</v>
      </c>
      <c r="G1278" s="5">
        <v>44616</v>
      </c>
      <c r="H1278" s="4">
        <v>44616</v>
      </c>
      <c r="I1278" s="6">
        <f t="shared" si="23"/>
        <v>0</v>
      </c>
      <c r="J1278" s="32" t="str">
        <f>IF(Data[[#This Row],[Chênh lệch ngày]]&lt;-2,"ADVANCE", IF(Data[[#This Row],[Chênh lệch ngày]]&lt;4, "ON TIME", IF(Data[[#This Row],[REASON OF LATE]]="SUPPLIER","LATE BY SUPPLIER", "LATE")))</f>
        <v>ON TIME</v>
      </c>
      <c r="K1278" s="2"/>
      <c r="L1278" s="32"/>
      <c r="M1278" s="32" t="str">
        <f>TEXT(Data[[#This Row],[Ngày giao]],"yyyy")</f>
        <v>2022</v>
      </c>
      <c r="N1278" s="32" t="str">
        <f>IF(MONTH(Data[[#This Row],[Ngày giao]])&lt;4,"Qtr1", IF(MONTH(Data[[#This Row],[Ngày giao]])&lt;7,"Qtr2",IF(MONTH(Data[[#This Row],[Ngày giao]])&lt;10,"Qtr3","Qtr4")))</f>
        <v>Qtr1</v>
      </c>
      <c r="O1278" s="32" t="str">
        <f>TEXT(Data[[#This Row],[Ngày giao]],"MMM")</f>
        <v>Feb</v>
      </c>
    </row>
    <row r="1279" spans="1:15" ht="13" x14ac:dyDescent="0.3">
      <c r="A1279" s="1">
        <v>4517261422</v>
      </c>
      <c r="B1279" s="1">
        <v>2758193</v>
      </c>
      <c r="C1279" s="37" t="s">
        <v>51</v>
      </c>
      <c r="D1279" s="3">
        <v>39</v>
      </c>
      <c r="E1279" s="3">
        <v>505</v>
      </c>
      <c r="F1279" s="3">
        <f>Data[[#This Row],[Unit Price]]*Data[[#This Row],[Ordered Qty]]</f>
        <v>19695</v>
      </c>
      <c r="G1279" s="5">
        <v>44616</v>
      </c>
      <c r="H1279" s="4">
        <v>44616</v>
      </c>
      <c r="I1279" s="6">
        <f t="shared" si="23"/>
        <v>0</v>
      </c>
      <c r="J1279" s="32" t="str">
        <f>IF(Data[[#This Row],[Chênh lệch ngày]]&lt;-2,"ADVANCE", IF(Data[[#This Row],[Chênh lệch ngày]]&lt;4, "ON TIME", IF(Data[[#This Row],[REASON OF LATE]]="SUPPLIER","LATE BY SUPPLIER", "LATE")))</f>
        <v>ON TIME</v>
      </c>
      <c r="K1279" s="2"/>
      <c r="L1279" s="32"/>
      <c r="M1279" s="32" t="str">
        <f>TEXT(Data[[#This Row],[Ngày giao]],"yyyy")</f>
        <v>2022</v>
      </c>
      <c r="N1279" s="32" t="str">
        <f>IF(MONTH(Data[[#This Row],[Ngày giao]])&lt;4,"Qtr1", IF(MONTH(Data[[#This Row],[Ngày giao]])&lt;7,"Qtr2",IF(MONTH(Data[[#This Row],[Ngày giao]])&lt;10,"Qtr3","Qtr4")))</f>
        <v>Qtr1</v>
      </c>
      <c r="O1279" s="32" t="str">
        <f>TEXT(Data[[#This Row],[Ngày giao]],"MMM")</f>
        <v>Feb</v>
      </c>
    </row>
    <row r="1280" spans="1:15" ht="13" x14ac:dyDescent="0.3">
      <c r="A1280" s="1">
        <v>4517383906</v>
      </c>
      <c r="B1280" s="1">
        <v>2467687</v>
      </c>
      <c r="C1280" s="37" t="s">
        <v>51</v>
      </c>
      <c r="D1280" s="3">
        <v>45</v>
      </c>
      <c r="E1280" s="3">
        <v>812</v>
      </c>
      <c r="F1280" s="3">
        <f>Data[[#This Row],[Unit Price]]*Data[[#This Row],[Ordered Qty]]</f>
        <v>36540</v>
      </c>
      <c r="G1280" s="5">
        <v>44616</v>
      </c>
      <c r="H1280" s="4">
        <v>44616</v>
      </c>
      <c r="I1280" s="6">
        <f t="shared" si="23"/>
        <v>0</v>
      </c>
      <c r="J1280" s="32" t="str">
        <f>IF(Data[[#This Row],[Chênh lệch ngày]]&lt;-2,"ADVANCE", IF(Data[[#This Row],[Chênh lệch ngày]]&lt;4, "ON TIME", IF(Data[[#This Row],[REASON OF LATE]]="SUPPLIER","LATE BY SUPPLIER", "LATE")))</f>
        <v>ON TIME</v>
      </c>
      <c r="K1280" s="2"/>
      <c r="L1280" s="32"/>
      <c r="M1280" s="32" t="str">
        <f>TEXT(Data[[#This Row],[Ngày giao]],"yyyy")</f>
        <v>2022</v>
      </c>
      <c r="N1280" s="32" t="str">
        <f>IF(MONTH(Data[[#This Row],[Ngày giao]])&lt;4,"Qtr1", IF(MONTH(Data[[#This Row],[Ngày giao]])&lt;7,"Qtr2",IF(MONTH(Data[[#This Row],[Ngày giao]])&lt;10,"Qtr3","Qtr4")))</f>
        <v>Qtr1</v>
      </c>
      <c r="O1280" s="32" t="str">
        <f>TEXT(Data[[#This Row],[Ngày giao]],"MMM")</f>
        <v>Feb</v>
      </c>
    </row>
    <row r="1281" spans="1:15" ht="13" x14ac:dyDescent="0.3">
      <c r="A1281" s="1">
        <v>4517409087</v>
      </c>
      <c r="B1281" s="1">
        <v>2467687</v>
      </c>
      <c r="C1281" s="37" t="s">
        <v>51</v>
      </c>
      <c r="D1281" s="3">
        <v>30</v>
      </c>
      <c r="E1281" s="3">
        <v>372</v>
      </c>
      <c r="F1281" s="3">
        <f>Data[[#This Row],[Unit Price]]*Data[[#This Row],[Ordered Qty]]</f>
        <v>11160</v>
      </c>
      <c r="G1281" s="5">
        <v>44616</v>
      </c>
      <c r="H1281" s="4">
        <v>44616</v>
      </c>
      <c r="I1281" s="6">
        <f t="shared" si="23"/>
        <v>0</v>
      </c>
      <c r="J1281" s="32" t="str">
        <f>IF(Data[[#This Row],[Chênh lệch ngày]]&lt;-2,"ADVANCE", IF(Data[[#This Row],[Chênh lệch ngày]]&lt;4, "ON TIME", IF(Data[[#This Row],[REASON OF LATE]]="SUPPLIER","LATE BY SUPPLIER", "LATE")))</f>
        <v>ON TIME</v>
      </c>
      <c r="K1281" s="2"/>
      <c r="L1281" s="32"/>
      <c r="M1281" s="32" t="str">
        <f>TEXT(Data[[#This Row],[Ngày giao]],"yyyy")</f>
        <v>2022</v>
      </c>
      <c r="N1281" s="32" t="str">
        <f>IF(MONTH(Data[[#This Row],[Ngày giao]])&lt;4,"Qtr1", IF(MONTH(Data[[#This Row],[Ngày giao]])&lt;7,"Qtr2",IF(MONTH(Data[[#This Row],[Ngày giao]])&lt;10,"Qtr3","Qtr4")))</f>
        <v>Qtr1</v>
      </c>
      <c r="O1281" s="32" t="str">
        <f>TEXT(Data[[#This Row],[Ngày giao]],"MMM")</f>
        <v>Feb</v>
      </c>
    </row>
    <row r="1282" spans="1:15" ht="13" x14ac:dyDescent="0.3">
      <c r="A1282" s="1">
        <v>4516381503</v>
      </c>
      <c r="B1282" s="1">
        <v>1620152</v>
      </c>
      <c r="C1282" s="37" t="s">
        <v>51</v>
      </c>
      <c r="D1282" s="3">
        <v>2736</v>
      </c>
      <c r="E1282" s="3">
        <v>1103</v>
      </c>
      <c r="F1282" s="3">
        <f>Data[[#This Row],[Unit Price]]*Data[[#This Row],[Ordered Qty]]</f>
        <v>3017808</v>
      </c>
      <c r="G1282" s="5">
        <v>44606</v>
      </c>
      <c r="H1282" s="4">
        <v>44616</v>
      </c>
      <c r="I1282" s="6">
        <f t="shared" si="23"/>
        <v>-10</v>
      </c>
      <c r="J1282" s="32" t="str">
        <f>IF(Data[[#This Row],[Chênh lệch ngày]]&lt;-2,"ADVANCE", IF(Data[[#This Row],[Chênh lệch ngày]]&lt;4, "ON TIME", IF(Data[[#This Row],[REASON OF LATE]]="SUPPLIER","LATE BY SUPPLIER", "LATE")))</f>
        <v>ADVANCE</v>
      </c>
      <c r="K1282" s="2"/>
      <c r="L1282" s="32"/>
      <c r="M1282" s="32" t="str">
        <f>TEXT(Data[[#This Row],[Ngày giao]],"yyyy")</f>
        <v>2022</v>
      </c>
      <c r="N1282" s="32" t="str">
        <f>IF(MONTH(Data[[#This Row],[Ngày giao]])&lt;4,"Qtr1", IF(MONTH(Data[[#This Row],[Ngày giao]])&lt;7,"Qtr2",IF(MONTH(Data[[#This Row],[Ngày giao]])&lt;10,"Qtr3","Qtr4")))</f>
        <v>Qtr1</v>
      </c>
      <c r="O1282" s="32" t="str">
        <f>TEXT(Data[[#This Row],[Ngày giao]],"MMM")</f>
        <v>Feb</v>
      </c>
    </row>
    <row r="1283" spans="1:15" ht="13" x14ac:dyDescent="0.3">
      <c r="A1283" s="1">
        <v>4517256888</v>
      </c>
      <c r="B1283" s="1">
        <v>4492201</v>
      </c>
      <c r="C1283" s="37" t="s">
        <v>51</v>
      </c>
      <c r="D1283" s="3">
        <v>3276</v>
      </c>
      <c r="E1283" s="3">
        <v>1461</v>
      </c>
      <c r="F1283" s="3">
        <f>Data[[#This Row],[Unit Price]]*Data[[#This Row],[Ordered Qty]]</f>
        <v>4786236</v>
      </c>
      <c r="G1283" s="5">
        <v>44616</v>
      </c>
      <c r="H1283" s="4">
        <v>44616</v>
      </c>
      <c r="I1283" s="6">
        <f t="shared" si="23"/>
        <v>0</v>
      </c>
      <c r="J1283" s="32" t="str">
        <f>IF(Data[[#This Row],[Chênh lệch ngày]]&lt;-2,"ADVANCE", IF(Data[[#This Row],[Chênh lệch ngày]]&lt;4, "ON TIME", IF(Data[[#This Row],[REASON OF LATE]]="SUPPLIER","LATE BY SUPPLIER", "LATE")))</f>
        <v>ON TIME</v>
      </c>
      <c r="K1283" s="2"/>
      <c r="L1283" s="32"/>
      <c r="M1283" s="32" t="str">
        <f>TEXT(Data[[#This Row],[Ngày giao]],"yyyy")</f>
        <v>2022</v>
      </c>
      <c r="N1283" s="32" t="str">
        <f>IF(MONTH(Data[[#This Row],[Ngày giao]])&lt;4,"Qtr1", IF(MONTH(Data[[#This Row],[Ngày giao]])&lt;7,"Qtr2",IF(MONTH(Data[[#This Row],[Ngày giao]])&lt;10,"Qtr3","Qtr4")))</f>
        <v>Qtr1</v>
      </c>
      <c r="O1283" s="32" t="str">
        <f>TEXT(Data[[#This Row],[Ngày giao]],"MMM")</f>
        <v>Feb</v>
      </c>
    </row>
    <row r="1284" spans="1:15" ht="13" x14ac:dyDescent="0.3">
      <c r="A1284" s="1">
        <v>4516365191</v>
      </c>
      <c r="B1284" s="1">
        <v>2884301</v>
      </c>
      <c r="C1284" s="37" t="s">
        <v>51</v>
      </c>
      <c r="D1284" s="3">
        <v>1200</v>
      </c>
      <c r="E1284" s="3">
        <v>1234</v>
      </c>
      <c r="F1284" s="3">
        <f>Data[[#This Row],[Unit Price]]*Data[[#This Row],[Ordered Qty]]</f>
        <v>1480800</v>
      </c>
      <c r="G1284" s="5">
        <v>44616</v>
      </c>
      <c r="H1284" s="4">
        <v>44616</v>
      </c>
      <c r="I1284" s="6">
        <f t="shared" si="23"/>
        <v>0</v>
      </c>
      <c r="J1284" s="32" t="str">
        <f>IF(Data[[#This Row],[Chênh lệch ngày]]&lt;-2,"ADVANCE", IF(Data[[#This Row],[Chênh lệch ngày]]&lt;4, "ON TIME", IF(Data[[#This Row],[REASON OF LATE]]="SUPPLIER","LATE BY SUPPLIER", "LATE")))</f>
        <v>ON TIME</v>
      </c>
      <c r="K1284" s="2"/>
      <c r="L1284" s="32"/>
      <c r="M1284" s="32" t="str">
        <f>TEXT(Data[[#This Row],[Ngày giao]],"yyyy")</f>
        <v>2022</v>
      </c>
      <c r="N1284" s="32" t="str">
        <f>IF(MONTH(Data[[#This Row],[Ngày giao]])&lt;4,"Qtr1", IF(MONTH(Data[[#This Row],[Ngày giao]])&lt;7,"Qtr2",IF(MONTH(Data[[#This Row],[Ngày giao]])&lt;10,"Qtr3","Qtr4")))</f>
        <v>Qtr1</v>
      </c>
      <c r="O1284" s="32" t="str">
        <f>TEXT(Data[[#This Row],[Ngày giao]],"MMM")</f>
        <v>Feb</v>
      </c>
    </row>
    <row r="1285" spans="1:15" ht="13" x14ac:dyDescent="0.3">
      <c r="A1285" s="1">
        <v>4516421414</v>
      </c>
      <c r="B1285" s="1">
        <v>2958114</v>
      </c>
      <c r="C1285" s="37" t="s">
        <v>51</v>
      </c>
      <c r="D1285" s="3">
        <v>420</v>
      </c>
      <c r="E1285" s="3">
        <v>909</v>
      </c>
      <c r="F1285" s="3">
        <f>Data[[#This Row],[Unit Price]]*Data[[#This Row],[Ordered Qty]]</f>
        <v>381780</v>
      </c>
      <c r="G1285" s="5">
        <v>44616</v>
      </c>
      <c r="H1285" s="4">
        <v>44616</v>
      </c>
      <c r="I1285" s="6">
        <f t="shared" si="23"/>
        <v>0</v>
      </c>
      <c r="J1285" s="32" t="str">
        <f>IF(Data[[#This Row],[Chênh lệch ngày]]&lt;-2,"ADVANCE", IF(Data[[#This Row],[Chênh lệch ngày]]&lt;4, "ON TIME", IF(Data[[#This Row],[REASON OF LATE]]="SUPPLIER","LATE BY SUPPLIER", "LATE")))</f>
        <v>ON TIME</v>
      </c>
      <c r="K1285" s="2"/>
      <c r="L1285" s="32"/>
      <c r="M1285" s="32" t="str">
        <f>TEXT(Data[[#This Row],[Ngày giao]],"yyyy")</f>
        <v>2022</v>
      </c>
      <c r="N1285" s="32" t="str">
        <f>IF(MONTH(Data[[#This Row],[Ngày giao]])&lt;4,"Qtr1", IF(MONTH(Data[[#This Row],[Ngày giao]])&lt;7,"Qtr2",IF(MONTH(Data[[#This Row],[Ngày giao]])&lt;10,"Qtr3","Qtr4")))</f>
        <v>Qtr1</v>
      </c>
      <c r="O1285" s="32" t="str">
        <f>TEXT(Data[[#This Row],[Ngày giao]],"MMM")</f>
        <v>Feb</v>
      </c>
    </row>
    <row r="1286" spans="1:15" ht="13" x14ac:dyDescent="0.3">
      <c r="A1286" s="1">
        <v>4517086689</v>
      </c>
      <c r="B1286" s="1">
        <v>2958114</v>
      </c>
      <c r="C1286" s="37" t="s">
        <v>51</v>
      </c>
      <c r="D1286" s="3">
        <v>120</v>
      </c>
      <c r="E1286" s="3">
        <v>1313</v>
      </c>
      <c r="F1286" s="3">
        <f>Data[[#This Row],[Unit Price]]*Data[[#This Row],[Ordered Qty]]</f>
        <v>157560</v>
      </c>
      <c r="G1286" s="5">
        <v>44616</v>
      </c>
      <c r="H1286" s="4">
        <v>44616</v>
      </c>
      <c r="I1286" s="6">
        <f t="shared" si="23"/>
        <v>0</v>
      </c>
      <c r="J1286" s="32" t="str">
        <f>IF(Data[[#This Row],[Chênh lệch ngày]]&lt;-2,"ADVANCE", IF(Data[[#This Row],[Chênh lệch ngày]]&lt;4, "ON TIME", IF(Data[[#This Row],[REASON OF LATE]]="SUPPLIER","LATE BY SUPPLIER", "LATE")))</f>
        <v>ON TIME</v>
      </c>
      <c r="K1286" s="2"/>
      <c r="L1286" s="32"/>
      <c r="M1286" s="32" t="str">
        <f>TEXT(Data[[#This Row],[Ngày giao]],"yyyy")</f>
        <v>2022</v>
      </c>
      <c r="N1286" s="32" t="str">
        <f>IF(MONTH(Data[[#This Row],[Ngày giao]])&lt;4,"Qtr1", IF(MONTH(Data[[#This Row],[Ngày giao]])&lt;7,"Qtr2",IF(MONTH(Data[[#This Row],[Ngày giao]])&lt;10,"Qtr3","Qtr4")))</f>
        <v>Qtr1</v>
      </c>
      <c r="O1286" s="32" t="str">
        <f>TEXT(Data[[#This Row],[Ngày giao]],"MMM")</f>
        <v>Feb</v>
      </c>
    </row>
    <row r="1287" spans="1:15" ht="13" x14ac:dyDescent="0.3">
      <c r="A1287" s="1">
        <v>4517246559</v>
      </c>
      <c r="B1287" s="1">
        <v>2752324</v>
      </c>
      <c r="C1287" s="37" t="s">
        <v>51</v>
      </c>
      <c r="D1287" s="3">
        <v>12</v>
      </c>
      <c r="E1287" s="3">
        <v>1003</v>
      </c>
      <c r="F1287" s="3">
        <f>Data[[#This Row],[Unit Price]]*Data[[#This Row],[Ordered Qty]]</f>
        <v>12036</v>
      </c>
      <c r="G1287" s="5">
        <v>44616</v>
      </c>
      <c r="H1287" s="4">
        <v>44616</v>
      </c>
      <c r="I1287" s="6">
        <f t="shared" si="23"/>
        <v>0</v>
      </c>
      <c r="J1287" s="32" t="str">
        <f>IF(Data[[#This Row],[Chênh lệch ngày]]&lt;-2,"ADVANCE", IF(Data[[#This Row],[Chênh lệch ngày]]&lt;4, "ON TIME", IF(Data[[#This Row],[REASON OF LATE]]="SUPPLIER","LATE BY SUPPLIER", "LATE")))</f>
        <v>ON TIME</v>
      </c>
      <c r="K1287" s="2"/>
      <c r="L1287" s="32"/>
      <c r="M1287" s="32" t="str">
        <f>TEXT(Data[[#This Row],[Ngày giao]],"yyyy")</f>
        <v>2022</v>
      </c>
      <c r="N1287" s="32" t="str">
        <f>IF(MONTH(Data[[#This Row],[Ngày giao]])&lt;4,"Qtr1", IF(MONTH(Data[[#This Row],[Ngày giao]])&lt;7,"Qtr2",IF(MONTH(Data[[#This Row],[Ngày giao]])&lt;10,"Qtr3","Qtr4")))</f>
        <v>Qtr1</v>
      </c>
      <c r="O1287" s="32" t="str">
        <f>TEXT(Data[[#This Row],[Ngày giao]],"MMM")</f>
        <v>Feb</v>
      </c>
    </row>
    <row r="1288" spans="1:15" ht="13" x14ac:dyDescent="0.3">
      <c r="A1288" s="1">
        <v>4517613534</v>
      </c>
      <c r="B1288" s="1">
        <v>4062520</v>
      </c>
      <c r="C1288" s="37" t="s">
        <v>51</v>
      </c>
      <c r="D1288" s="3">
        <v>6</v>
      </c>
      <c r="E1288" s="3">
        <v>1098</v>
      </c>
      <c r="F1288" s="3">
        <f>Data[[#This Row],[Unit Price]]*Data[[#This Row],[Ordered Qty]]</f>
        <v>6588</v>
      </c>
      <c r="G1288" s="5">
        <v>44683</v>
      </c>
      <c r="H1288" s="4">
        <v>44616</v>
      </c>
      <c r="I1288" s="6">
        <f t="shared" si="23"/>
        <v>67</v>
      </c>
      <c r="J1288" s="32" t="str">
        <f>IF(Data[[#This Row],[Chênh lệch ngày]]&lt;-2,"ADVANCE", IF(Data[[#This Row],[Chênh lệch ngày]]&lt;4, "ON TIME", IF(Data[[#This Row],[REASON OF LATE]]="SUPPLIER","LATE BY SUPPLIER", "LATE")))</f>
        <v>LATE BY SUPPLIER</v>
      </c>
      <c r="K1288" s="2" t="s">
        <v>8</v>
      </c>
      <c r="L1288" s="32" t="s">
        <v>73</v>
      </c>
      <c r="M1288" s="32" t="str">
        <f>TEXT(Data[[#This Row],[Ngày giao]],"yyyy")</f>
        <v>2022</v>
      </c>
      <c r="N1288" s="32" t="str">
        <f>IF(MONTH(Data[[#This Row],[Ngày giao]])&lt;4,"Qtr1", IF(MONTH(Data[[#This Row],[Ngày giao]])&lt;7,"Qtr2",IF(MONTH(Data[[#This Row],[Ngày giao]])&lt;10,"Qtr3","Qtr4")))</f>
        <v>Qtr2</v>
      </c>
      <c r="O1288" s="32" t="str">
        <f>TEXT(Data[[#This Row],[Ngày giao]],"MMM")</f>
        <v>May</v>
      </c>
    </row>
    <row r="1289" spans="1:15" ht="14.5" x14ac:dyDescent="0.35">
      <c r="A1289" s="7">
        <v>4517183546</v>
      </c>
      <c r="B1289" s="7">
        <v>2778106</v>
      </c>
      <c r="C1289" s="37" t="s">
        <v>51</v>
      </c>
      <c r="D1289" s="9">
        <v>12</v>
      </c>
      <c r="E1289" s="3">
        <v>1196</v>
      </c>
      <c r="F1289" s="3">
        <f>Data[[#This Row],[Unit Price]]*Data[[#This Row],[Ordered Qty]]</f>
        <v>14352</v>
      </c>
      <c r="G1289" s="5">
        <v>44616</v>
      </c>
      <c r="H1289" s="4">
        <v>44616</v>
      </c>
      <c r="I1289" s="10">
        <v>0</v>
      </c>
      <c r="J1289" s="32" t="str">
        <f>IF(Data[[#This Row],[Chênh lệch ngày]]&lt;-2,"ADVANCE", IF(Data[[#This Row],[Chênh lệch ngày]]&lt;4, "ON TIME", IF(Data[[#This Row],[REASON OF LATE]]="SUPPLIER","LATE BY SUPPLIER", "LATE")))</f>
        <v>ON TIME</v>
      </c>
      <c r="K1289" s="12"/>
      <c r="L1289" s="16"/>
      <c r="M1289" s="32" t="str">
        <f>TEXT(Data[[#This Row],[Ngày giao]],"yyyy")</f>
        <v>2022</v>
      </c>
      <c r="N1289" s="32" t="str">
        <f>IF(MONTH(Data[[#This Row],[Ngày giao]])&lt;4,"Qtr1", IF(MONTH(Data[[#This Row],[Ngày giao]])&lt;7,"Qtr2",IF(MONTH(Data[[#This Row],[Ngày giao]])&lt;10,"Qtr3","Qtr4")))</f>
        <v>Qtr1</v>
      </c>
      <c r="O1289" s="32" t="str">
        <f>TEXT(Data[[#This Row],[Ngày giao]],"MMM")</f>
        <v>Feb</v>
      </c>
    </row>
    <row r="1290" spans="1:15" ht="14.5" x14ac:dyDescent="0.35">
      <c r="A1290" s="7">
        <v>4517363150</v>
      </c>
      <c r="B1290" s="7">
        <v>4013297</v>
      </c>
      <c r="C1290" s="37" t="s">
        <v>51</v>
      </c>
      <c r="D1290" s="9">
        <v>1815</v>
      </c>
      <c r="E1290" s="3">
        <v>967</v>
      </c>
      <c r="F1290" s="3">
        <f>Data[[#This Row],[Unit Price]]*Data[[#This Row],[Ordered Qty]]</f>
        <v>1755105</v>
      </c>
      <c r="G1290" s="5">
        <v>44634</v>
      </c>
      <c r="H1290" s="4">
        <v>44616</v>
      </c>
      <c r="I1290" s="10">
        <v>18</v>
      </c>
      <c r="J1290" s="32" t="str">
        <f>IF(Data[[#This Row],[Chênh lệch ngày]]&lt;-2,"ADVANCE", IF(Data[[#This Row],[Chênh lệch ngày]]&lt;4, "ON TIME", IF(Data[[#This Row],[REASON OF LATE]]="SUPPLIER","LATE BY SUPPLIER", "LATE")))</f>
        <v>LATE</v>
      </c>
      <c r="K1290" s="32" t="s">
        <v>6</v>
      </c>
      <c r="L1290" s="16"/>
      <c r="M1290" s="32" t="str">
        <f>TEXT(Data[[#This Row],[Ngày giao]],"yyyy")</f>
        <v>2022</v>
      </c>
      <c r="N1290" s="32" t="str">
        <f>IF(MONTH(Data[[#This Row],[Ngày giao]])&lt;4,"Qtr1", IF(MONTH(Data[[#This Row],[Ngày giao]])&lt;7,"Qtr2",IF(MONTH(Data[[#This Row],[Ngày giao]])&lt;10,"Qtr3","Qtr4")))</f>
        <v>Qtr1</v>
      </c>
      <c r="O1290" s="32" t="str">
        <f>TEXT(Data[[#This Row],[Ngày giao]],"MMM")</f>
        <v>Mar</v>
      </c>
    </row>
    <row r="1291" spans="1:15" ht="14.5" x14ac:dyDescent="0.35">
      <c r="A1291" s="7">
        <v>4516529615</v>
      </c>
      <c r="B1291" s="7">
        <v>4333116</v>
      </c>
      <c r="C1291" s="37" t="s">
        <v>51</v>
      </c>
      <c r="D1291" s="9">
        <v>504</v>
      </c>
      <c r="E1291" s="3">
        <v>660</v>
      </c>
      <c r="F1291" s="3">
        <f>Data[[#This Row],[Unit Price]]*Data[[#This Row],[Ordered Qty]]</f>
        <v>332640</v>
      </c>
      <c r="G1291" s="5">
        <v>44627</v>
      </c>
      <c r="H1291" s="4">
        <v>44616</v>
      </c>
      <c r="I1291" s="10">
        <v>11</v>
      </c>
      <c r="J1291" s="32" t="str">
        <f>IF(Data[[#This Row],[Chênh lệch ngày]]&lt;-2,"ADVANCE", IF(Data[[#This Row],[Chênh lệch ngày]]&lt;4, "ON TIME", IF(Data[[#This Row],[REASON OF LATE]]="SUPPLIER","LATE BY SUPPLIER", "LATE")))</f>
        <v>LATE</v>
      </c>
      <c r="K1291" s="32" t="s">
        <v>6</v>
      </c>
      <c r="L1291" s="16"/>
      <c r="M1291" s="32" t="str">
        <f>TEXT(Data[[#This Row],[Ngày giao]],"yyyy")</f>
        <v>2022</v>
      </c>
      <c r="N1291" s="32" t="str">
        <f>IF(MONTH(Data[[#This Row],[Ngày giao]])&lt;4,"Qtr1", IF(MONTH(Data[[#This Row],[Ngày giao]])&lt;7,"Qtr2",IF(MONTH(Data[[#This Row],[Ngày giao]])&lt;10,"Qtr3","Qtr4")))</f>
        <v>Qtr1</v>
      </c>
      <c r="O1291" s="32" t="str">
        <f>TEXT(Data[[#This Row],[Ngày giao]],"MMM")</f>
        <v>Mar</v>
      </c>
    </row>
    <row r="1292" spans="1:15" ht="14.5" x14ac:dyDescent="0.35">
      <c r="A1292" s="7">
        <v>4516828638</v>
      </c>
      <c r="B1292" s="7">
        <v>4333113</v>
      </c>
      <c r="C1292" s="37" t="s">
        <v>51</v>
      </c>
      <c r="D1292" s="9">
        <v>84</v>
      </c>
      <c r="E1292" s="3">
        <v>989</v>
      </c>
      <c r="F1292" s="3">
        <f>Data[[#This Row],[Unit Price]]*Data[[#This Row],[Ordered Qty]]</f>
        <v>83076</v>
      </c>
      <c r="G1292" s="5">
        <v>44616</v>
      </c>
      <c r="H1292" s="4">
        <v>44616</v>
      </c>
      <c r="I1292" s="10">
        <v>0</v>
      </c>
      <c r="J1292" s="32" t="str">
        <f>IF(Data[[#This Row],[Chênh lệch ngày]]&lt;-2,"ADVANCE", IF(Data[[#This Row],[Chênh lệch ngày]]&lt;4, "ON TIME", IF(Data[[#This Row],[REASON OF LATE]]="SUPPLIER","LATE BY SUPPLIER", "LATE")))</f>
        <v>ON TIME</v>
      </c>
      <c r="K1292" s="12"/>
      <c r="L1292" s="16"/>
      <c r="M1292" s="32" t="str">
        <f>TEXT(Data[[#This Row],[Ngày giao]],"yyyy")</f>
        <v>2022</v>
      </c>
      <c r="N1292" s="32" t="str">
        <f>IF(MONTH(Data[[#This Row],[Ngày giao]])&lt;4,"Qtr1", IF(MONTH(Data[[#This Row],[Ngày giao]])&lt;7,"Qtr2",IF(MONTH(Data[[#This Row],[Ngày giao]])&lt;10,"Qtr3","Qtr4")))</f>
        <v>Qtr1</v>
      </c>
      <c r="O1292" s="32" t="str">
        <f>TEXT(Data[[#This Row],[Ngày giao]],"MMM")</f>
        <v>Feb</v>
      </c>
    </row>
    <row r="1293" spans="1:15" ht="14.5" x14ac:dyDescent="0.35">
      <c r="A1293" s="7">
        <v>4516828634</v>
      </c>
      <c r="B1293" s="7">
        <v>4333114</v>
      </c>
      <c r="C1293" s="37" t="s">
        <v>51</v>
      </c>
      <c r="D1293" s="9">
        <v>210</v>
      </c>
      <c r="E1293" s="3">
        <v>1250</v>
      </c>
      <c r="F1293" s="3">
        <f>Data[[#This Row],[Unit Price]]*Data[[#This Row],[Ordered Qty]]</f>
        <v>262500</v>
      </c>
      <c r="G1293" s="5">
        <v>44613</v>
      </c>
      <c r="H1293" s="4">
        <v>44616</v>
      </c>
      <c r="I1293" s="10">
        <v>-3</v>
      </c>
      <c r="J1293" s="32" t="str">
        <f>IF(Data[[#This Row],[Chênh lệch ngày]]&lt;-2,"ADVANCE", IF(Data[[#This Row],[Chênh lệch ngày]]&lt;4, "ON TIME", IF(Data[[#This Row],[REASON OF LATE]]="SUPPLIER","LATE BY SUPPLIER", "LATE")))</f>
        <v>ADVANCE</v>
      </c>
      <c r="K1293" s="12"/>
      <c r="L1293" s="16"/>
      <c r="M1293" s="32" t="str">
        <f>TEXT(Data[[#This Row],[Ngày giao]],"yyyy")</f>
        <v>2022</v>
      </c>
      <c r="N1293" s="32" t="str">
        <f>IF(MONTH(Data[[#This Row],[Ngày giao]])&lt;4,"Qtr1", IF(MONTH(Data[[#This Row],[Ngày giao]])&lt;7,"Qtr2",IF(MONTH(Data[[#This Row],[Ngày giao]])&lt;10,"Qtr3","Qtr4")))</f>
        <v>Qtr1</v>
      </c>
      <c r="O1293" s="32" t="str">
        <f>TEXT(Data[[#This Row],[Ngày giao]],"MMM")</f>
        <v>Feb</v>
      </c>
    </row>
    <row r="1294" spans="1:15" ht="14.5" x14ac:dyDescent="0.35">
      <c r="A1294" s="7">
        <v>4516876189</v>
      </c>
      <c r="B1294" s="7">
        <v>4013297</v>
      </c>
      <c r="C1294" s="37" t="s">
        <v>51</v>
      </c>
      <c r="D1294" s="9">
        <v>1860</v>
      </c>
      <c r="E1294" s="3">
        <v>1383</v>
      </c>
      <c r="F1294" s="3">
        <f>Data[[#This Row],[Unit Price]]*Data[[#This Row],[Ordered Qty]]</f>
        <v>2572380</v>
      </c>
      <c r="G1294" s="5">
        <v>44634</v>
      </c>
      <c r="H1294" s="4">
        <v>44616</v>
      </c>
      <c r="I1294" s="10">
        <v>18</v>
      </c>
      <c r="J1294" s="32" t="str">
        <f>IF(Data[[#This Row],[Chênh lệch ngày]]&lt;-2,"ADVANCE", IF(Data[[#This Row],[Chênh lệch ngày]]&lt;4, "ON TIME", IF(Data[[#This Row],[REASON OF LATE]]="SUPPLIER","LATE BY SUPPLIER", "LATE")))</f>
        <v>LATE</v>
      </c>
      <c r="K1294" s="32" t="s">
        <v>6</v>
      </c>
      <c r="L1294" s="16"/>
      <c r="M1294" s="32" t="str">
        <f>TEXT(Data[[#This Row],[Ngày giao]],"yyyy")</f>
        <v>2022</v>
      </c>
      <c r="N1294" s="32" t="str">
        <f>IF(MONTH(Data[[#This Row],[Ngày giao]])&lt;4,"Qtr1", IF(MONTH(Data[[#This Row],[Ngày giao]])&lt;7,"Qtr2",IF(MONTH(Data[[#This Row],[Ngày giao]])&lt;10,"Qtr3","Qtr4")))</f>
        <v>Qtr1</v>
      </c>
      <c r="O1294" s="32" t="str">
        <f>TEXT(Data[[#This Row],[Ngày giao]],"MMM")</f>
        <v>Mar</v>
      </c>
    </row>
    <row r="1295" spans="1:15" ht="14.5" x14ac:dyDescent="0.35">
      <c r="A1295" s="7">
        <v>4516313892</v>
      </c>
      <c r="B1295" s="7">
        <v>2779823</v>
      </c>
      <c r="C1295" s="37" t="s">
        <v>51</v>
      </c>
      <c r="D1295" s="9">
        <v>2610</v>
      </c>
      <c r="E1295" s="3">
        <v>1329</v>
      </c>
      <c r="F1295" s="3">
        <f>Data[[#This Row],[Unit Price]]*Data[[#This Row],[Ordered Qty]]</f>
        <v>3468690</v>
      </c>
      <c r="G1295" s="5">
        <v>44613</v>
      </c>
      <c r="H1295" s="4">
        <v>44616</v>
      </c>
      <c r="I1295" s="10">
        <v>-3</v>
      </c>
      <c r="J1295" s="32" t="str">
        <f>IF(Data[[#This Row],[Chênh lệch ngày]]&lt;-2,"ADVANCE", IF(Data[[#This Row],[Chênh lệch ngày]]&lt;4, "ON TIME", IF(Data[[#This Row],[REASON OF LATE]]="SUPPLIER","LATE BY SUPPLIER", "LATE")))</f>
        <v>ADVANCE</v>
      </c>
      <c r="K1295" s="12"/>
      <c r="L1295" s="16"/>
      <c r="M1295" s="32" t="str">
        <f>TEXT(Data[[#This Row],[Ngày giao]],"yyyy")</f>
        <v>2022</v>
      </c>
      <c r="N1295" s="32" t="str">
        <f>IF(MONTH(Data[[#This Row],[Ngày giao]])&lt;4,"Qtr1", IF(MONTH(Data[[#This Row],[Ngày giao]])&lt;7,"Qtr2",IF(MONTH(Data[[#This Row],[Ngày giao]])&lt;10,"Qtr3","Qtr4")))</f>
        <v>Qtr1</v>
      </c>
      <c r="O1295" s="32" t="str">
        <f>TEXT(Data[[#This Row],[Ngày giao]],"MMM")</f>
        <v>Feb</v>
      </c>
    </row>
    <row r="1296" spans="1:15" ht="14.5" x14ac:dyDescent="0.35">
      <c r="A1296" s="7">
        <v>4516828639</v>
      </c>
      <c r="B1296" s="7">
        <v>4333116</v>
      </c>
      <c r="C1296" s="37" t="s">
        <v>51</v>
      </c>
      <c r="D1296" s="9">
        <v>1344</v>
      </c>
      <c r="E1296" s="3">
        <v>1174</v>
      </c>
      <c r="F1296" s="3">
        <f>Data[[#This Row],[Unit Price]]*Data[[#This Row],[Ordered Qty]]</f>
        <v>1577856</v>
      </c>
      <c r="G1296" s="5">
        <v>44641</v>
      </c>
      <c r="H1296" s="4">
        <v>44616</v>
      </c>
      <c r="I1296" s="10">
        <v>26</v>
      </c>
      <c r="J1296" s="32" t="str">
        <f>IF(Data[[#This Row],[Chênh lệch ngày]]&lt;-2,"ADVANCE", IF(Data[[#This Row],[Chênh lệch ngày]]&lt;4, "ON TIME", IF(Data[[#This Row],[REASON OF LATE]]="SUPPLIER","LATE BY SUPPLIER", "LATE")))</f>
        <v>LATE</v>
      </c>
      <c r="K1296" s="32" t="s">
        <v>6</v>
      </c>
      <c r="L1296" s="16"/>
      <c r="M1296" s="32" t="str">
        <f>TEXT(Data[[#This Row],[Ngày giao]],"yyyy")</f>
        <v>2022</v>
      </c>
      <c r="N1296" s="32" t="str">
        <f>IF(MONTH(Data[[#This Row],[Ngày giao]])&lt;4,"Qtr1", IF(MONTH(Data[[#This Row],[Ngày giao]])&lt;7,"Qtr2",IF(MONTH(Data[[#This Row],[Ngày giao]])&lt;10,"Qtr3","Qtr4")))</f>
        <v>Qtr1</v>
      </c>
      <c r="O1296" s="32" t="str">
        <f>TEXT(Data[[#This Row],[Ngày giao]],"MMM")</f>
        <v>Mar</v>
      </c>
    </row>
    <row r="1297" spans="1:15" ht="14.5" x14ac:dyDescent="0.35">
      <c r="A1297" s="7">
        <v>4516876186</v>
      </c>
      <c r="B1297" s="7">
        <v>2778106</v>
      </c>
      <c r="C1297" s="37" t="s">
        <v>51</v>
      </c>
      <c r="D1297" s="9">
        <v>1176</v>
      </c>
      <c r="E1297" s="3">
        <v>1055</v>
      </c>
      <c r="F1297" s="3">
        <f>Data[[#This Row],[Unit Price]]*Data[[#This Row],[Ordered Qty]]</f>
        <v>1240680</v>
      </c>
      <c r="G1297" s="5">
        <v>44616</v>
      </c>
      <c r="H1297" s="4">
        <v>44616</v>
      </c>
      <c r="I1297" s="10">
        <v>0</v>
      </c>
      <c r="J1297" s="32" t="str">
        <f>IF(Data[[#This Row],[Chênh lệch ngày]]&lt;-2,"ADVANCE", IF(Data[[#This Row],[Chênh lệch ngày]]&lt;4, "ON TIME", IF(Data[[#This Row],[REASON OF LATE]]="SUPPLIER","LATE BY SUPPLIER", "LATE")))</f>
        <v>ON TIME</v>
      </c>
      <c r="K1297" s="12"/>
      <c r="L1297" s="16"/>
      <c r="M1297" s="32" t="str">
        <f>TEXT(Data[[#This Row],[Ngày giao]],"yyyy")</f>
        <v>2022</v>
      </c>
      <c r="N1297" s="32" t="str">
        <f>IF(MONTH(Data[[#This Row],[Ngày giao]])&lt;4,"Qtr1", IF(MONTH(Data[[#This Row],[Ngày giao]])&lt;7,"Qtr2",IF(MONTH(Data[[#This Row],[Ngày giao]])&lt;10,"Qtr3","Qtr4")))</f>
        <v>Qtr1</v>
      </c>
      <c r="O1297" s="32" t="str">
        <f>TEXT(Data[[#This Row],[Ngày giao]],"MMM")</f>
        <v>Feb</v>
      </c>
    </row>
    <row r="1298" spans="1:15" ht="14.5" x14ac:dyDescent="0.35">
      <c r="A1298" s="7">
        <v>4516876179</v>
      </c>
      <c r="B1298" s="7">
        <v>4455906</v>
      </c>
      <c r="C1298" s="37" t="s">
        <v>51</v>
      </c>
      <c r="D1298" s="9">
        <v>96</v>
      </c>
      <c r="E1298" s="3">
        <v>1425</v>
      </c>
      <c r="F1298" s="3">
        <f>Data[[#This Row],[Unit Price]]*Data[[#This Row],[Ordered Qty]]</f>
        <v>136800</v>
      </c>
      <c r="G1298" s="5">
        <v>44616</v>
      </c>
      <c r="H1298" s="4">
        <v>44616</v>
      </c>
      <c r="I1298" s="10">
        <v>0</v>
      </c>
      <c r="J1298" s="32" t="str">
        <f>IF(Data[[#This Row],[Chênh lệch ngày]]&lt;-2,"ADVANCE", IF(Data[[#This Row],[Chênh lệch ngày]]&lt;4, "ON TIME", IF(Data[[#This Row],[REASON OF LATE]]="SUPPLIER","LATE BY SUPPLIER", "LATE")))</f>
        <v>ON TIME</v>
      </c>
      <c r="K1298" s="12"/>
      <c r="L1298" s="16"/>
      <c r="M1298" s="32" t="str">
        <f>TEXT(Data[[#This Row],[Ngày giao]],"yyyy")</f>
        <v>2022</v>
      </c>
      <c r="N1298" s="32" t="str">
        <f>IF(MONTH(Data[[#This Row],[Ngày giao]])&lt;4,"Qtr1", IF(MONTH(Data[[#This Row],[Ngày giao]])&lt;7,"Qtr2",IF(MONTH(Data[[#This Row],[Ngày giao]])&lt;10,"Qtr3","Qtr4")))</f>
        <v>Qtr1</v>
      </c>
      <c r="O1298" s="32" t="str">
        <f>TEXT(Data[[#This Row],[Ngày giao]],"MMM")</f>
        <v>Feb</v>
      </c>
    </row>
    <row r="1299" spans="1:15" ht="14.5" x14ac:dyDescent="0.35">
      <c r="A1299" s="7">
        <v>4516876140</v>
      </c>
      <c r="B1299" s="7">
        <v>2663481</v>
      </c>
      <c r="C1299" s="37" t="s">
        <v>51</v>
      </c>
      <c r="D1299" s="9">
        <v>2430</v>
      </c>
      <c r="E1299" s="3">
        <v>431</v>
      </c>
      <c r="F1299" s="3">
        <f>Data[[#This Row],[Unit Price]]*Data[[#This Row],[Ordered Qty]]</f>
        <v>1047330</v>
      </c>
      <c r="G1299" s="5">
        <v>44616</v>
      </c>
      <c r="H1299" s="4">
        <v>44616</v>
      </c>
      <c r="I1299" s="10">
        <v>0</v>
      </c>
      <c r="J1299" s="32" t="str">
        <f>IF(Data[[#This Row],[Chênh lệch ngày]]&lt;-2,"ADVANCE", IF(Data[[#This Row],[Chênh lệch ngày]]&lt;4, "ON TIME", IF(Data[[#This Row],[REASON OF LATE]]="SUPPLIER","LATE BY SUPPLIER", "LATE")))</f>
        <v>ON TIME</v>
      </c>
      <c r="K1299" s="12"/>
      <c r="L1299" s="16"/>
      <c r="M1299" s="32" t="str">
        <f>TEXT(Data[[#This Row],[Ngày giao]],"yyyy")</f>
        <v>2022</v>
      </c>
      <c r="N1299" s="32" t="str">
        <f>IF(MONTH(Data[[#This Row],[Ngày giao]])&lt;4,"Qtr1", IF(MONTH(Data[[#This Row],[Ngày giao]])&lt;7,"Qtr2",IF(MONTH(Data[[#This Row],[Ngày giao]])&lt;10,"Qtr3","Qtr4")))</f>
        <v>Qtr1</v>
      </c>
      <c r="O1299" s="32" t="str">
        <f>TEXT(Data[[#This Row],[Ngày giao]],"MMM")</f>
        <v>Feb</v>
      </c>
    </row>
    <row r="1300" spans="1:15" ht="14.5" x14ac:dyDescent="0.35">
      <c r="A1300" s="7">
        <v>4517234432</v>
      </c>
      <c r="B1300" s="7">
        <v>4455281</v>
      </c>
      <c r="C1300" s="37" t="s">
        <v>51</v>
      </c>
      <c r="D1300" s="9">
        <v>360</v>
      </c>
      <c r="E1300" s="3">
        <v>495</v>
      </c>
      <c r="F1300" s="3">
        <f>Data[[#This Row],[Unit Price]]*Data[[#This Row],[Ordered Qty]]</f>
        <v>178200</v>
      </c>
      <c r="G1300" s="14">
        <v>44616</v>
      </c>
      <c r="H1300" s="15">
        <v>44616</v>
      </c>
      <c r="I1300" s="10">
        <v>0</v>
      </c>
      <c r="J1300" s="32" t="str">
        <f>IF(Data[[#This Row],[Chênh lệch ngày]]&lt;-2,"ADVANCE", IF(Data[[#This Row],[Chênh lệch ngày]]&lt;4, "ON TIME", IF(Data[[#This Row],[REASON OF LATE]]="SUPPLIER","LATE BY SUPPLIER", "LATE")))</f>
        <v>ON TIME</v>
      </c>
      <c r="K1300" s="12"/>
      <c r="L1300" s="16"/>
      <c r="M1300" s="32" t="str">
        <f>TEXT(Data[[#This Row],[Ngày giao]],"yyyy")</f>
        <v>2022</v>
      </c>
      <c r="N1300" s="32" t="str">
        <f>IF(MONTH(Data[[#This Row],[Ngày giao]])&lt;4,"Qtr1", IF(MONTH(Data[[#This Row],[Ngày giao]])&lt;7,"Qtr2",IF(MONTH(Data[[#This Row],[Ngày giao]])&lt;10,"Qtr3","Qtr4")))</f>
        <v>Qtr1</v>
      </c>
      <c r="O1300" s="32" t="str">
        <f>TEXT(Data[[#This Row],[Ngày giao]],"MMM")</f>
        <v>Feb</v>
      </c>
    </row>
    <row r="1301" spans="1:15" ht="14.5" x14ac:dyDescent="0.35">
      <c r="A1301" s="7">
        <v>4516556526</v>
      </c>
      <c r="B1301" s="7">
        <v>2778106</v>
      </c>
      <c r="C1301" s="37" t="s">
        <v>51</v>
      </c>
      <c r="D1301" s="9">
        <v>540</v>
      </c>
      <c r="E1301" s="3">
        <v>962</v>
      </c>
      <c r="F1301" s="3">
        <f>Data[[#This Row],[Unit Price]]*Data[[#This Row],[Ordered Qty]]</f>
        <v>519480</v>
      </c>
      <c r="G1301" s="5">
        <v>44616</v>
      </c>
      <c r="H1301" s="4">
        <v>44616</v>
      </c>
      <c r="I1301" s="10">
        <v>0</v>
      </c>
      <c r="J1301" s="32" t="str">
        <f>IF(Data[[#This Row],[Chênh lệch ngày]]&lt;-2,"ADVANCE", IF(Data[[#This Row],[Chênh lệch ngày]]&lt;4, "ON TIME", IF(Data[[#This Row],[REASON OF LATE]]="SUPPLIER","LATE BY SUPPLIER", "LATE")))</f>
        <v>ON TIME</v>
      </c>
      <c r="K1301" s="12"/>
      <c r="L1301" s="16"/>
      <c r="M1301" s="32" t="str">
        <f>TEXT(Data[[#This Row],[Ngày giao]],"yyyy")</f>
        <v>2022</v>
      </c>
      <c r="N1301" s="32" t="str">
        <f>IF(MONTH(Data[[#This Row],[Ngày giao]])&lt;4,"Qtr1", IF(MONTH(Data[[#This Row],[Ngày giao]])&lt;7,"Qtr2",IF(MONTH(Data[[#This Row],[Ngày giao]])&lt;10,"Qtr3","Qtr4")))</f>
        <v>Qtr1</v>
      </c>
      <c r="O1301" s="32" t="str">
        <f>TEXT(Data[[#This Row],[Ngày giao]],"MMM")</f>
        <v>Feb</v>
      </c>
    </row>
    <row r="1302" spans="1:15" ht="14.5" x14ac:dyDescent="0.35">
      <c r="A1302" s="7">
        <v>4517182943</v>
      </c>
      <c r="B1302" s="7">
        <v>2487053</v>
      </c>
      <c r="C1302" s="37" t="s">
        <v>51</v>
      </c>
      <c r="D1302" s="9">
        <v>120</v>
      </c>
      <c r="E1302" s="3">
        <v>1328</v>
      </c>
      <c r="F1302" s="3">
        <f>Data[[#This Row],[Unit Price]]*Data[[#This Row],[Ordered Qty]]</f>
        <v>159360</v>
      </c>
      <c r="G1302" s="5">
        <v>44616</v>
      </c>
      <c r="H1302" s="4">
        <v>44616</v>
      </c>
      <c r="I1302" s="10">
        <v>0</v>
      </c>
      <c r="J1302" s="32" t="str">
        <f>IF(Data[[#This Row],[Chênh lệch ngày]]&lt;-2,"ADVANCE", IF(Data[[#This Row],[Chênh lệch ngày]]&lt;4, "ON TIME", IF(Data[[#This Row],[REASON OF LATE]]="SUPPLIER","LATE BY SUPPLIER", "LATE")))</f>
        <v>ON TIME</v>
      </c>
      <c r="K1302" s="12"/>
      <c r="L1302" s="16"/>
      <c r="M1302" s="32" t="str">
        <f>TEXT(Data[[#This Row],[Ngày giao]],"yyyy")</f>
        <v>2022</v>
      </c>
      <c r="N1302" s="32" t="str">
        <f>IF(MONTH(Data[[#This Row],[Ngày giao]])&lt;4,"Qtr1", IF(MONTH(Data[[#This Row],[Ngày giao]])&lt;7,"Qtr2",IF(MONTH(Data[[#This Row],[Ngày giao]])&lt;10,"Qtr3","Qtr4")))</f>
        <v>Qtr1</v>
      </c>
      <c r="O1302" s="32" t="str">
        <f>TEXT(Data[[#This Row],[Ngày giao]],"MMM")</f>
        <v>Feb</v>
      </c>
    </row>
    <row r="1303" spans="1:15" ht="14.5" x14ac:dyDescent="0.35">
      <c r="A1303" s="7">
        <v>4516556068</v>
      </c>
      <c r="B1303" s="7">
        <v>4013293</v>
      </c>
      <c r="C1303" s="37" t="s">
        <v>51</v>
      </c>
      <c r="D1303" s="9">
        <v>15</v>
      </c>
      <c r="E1303" s="3">
        <v>503</v>
      </c>
      <c r="F1303" s="3">
        <f>Data[[#This Row],[Unit Price]]*Data[[#This Row],[Ordered Qty]]</f>
        <v>7545</v>
      </c>
      <c r="G1303" s="5">
        <v>44616</v>
      </c>
      <c r="H1303" s="4">
        <v>44616</v>
      </c>
      <c r="I1303" s="10">
        <v>0</v>
      </c>
      <c r="J1303" s="32" t="str">
        <f>IF(Data[[#This Row],[Chênh lệch ngày]]&lt;-2,"ADVANCE", IF(Data[[#This Row],[Chênh lệch ngày]]&lt;4, "ON TIME", IF(Data[[#This Row],[REASON OF LATE]]="SUPPLIER","LATE BY SUPPLIER", "LATE")))</f>
        <v>ON TIME</v>
      </c>
      <c r="K1303" s="12"/>
      <c r="L1303" s="16"/>
      <c r="M1303" s="32" t="str">
        <f>TEXT(Data[[#This Row],[Ngày giao]],"yyyy")</f>
        <v>2022</v>
      </c>
      <c r="N1303" s="32" t="str">
        <f>IF(MONTH(Data[[#This Row],[Ngày giao]])&lt;4,"Qtr1", IF(MONTH(Data[[#This Row],[Ngày giao]])&lt;7,"Qtr2",IF(MONTH(Data[[#This Row],[Ngày giao]])&lt;10,"Qtr3","Qtr4")))</f>
        <v>Qtr1</v>
      </c>
      <c r="O1303" s="32" t="str">
        <f>TEXT(Data[[#This Row],[Ngày giao]],"MMM")</f>
        <v>Feb</v>
      </c>
    </row>
    <row r="1304" spans="1:15" ht="14.5" x14ac:dyDescent="0.35">
      <c r="A1304" s="7">
        <v>4517453664</v>
      </c>
      <c r="B1304" s="7">
        <v>4455281</v>
      </c>
      <c r="C1304" s="37" t="s">
        <v>51</v>
      </c>
      <c r="D1304" s="9">
        <v>540</v>
      </c>
      <c r="E1304" s="3">
        <v>623</v>
      </c>
      <c r="F1304" s="3">
        <f>Data[[#This Row],[Unit Price]]*Data[[#This Row],[Ordered Qty]]</f>
        <v>336420</v>
      </c>
      <c r="G1304" s="14">
        <v>44616</v>
      </c>
      <c r="H1304" s="15">
        <v>44616</v>
      </c>
      <c r="I1304" s="10">
        <v>0</v>
      </c>
      <c r="J1304" s="32" t="str">
        <f>IF(Data[[#This Row],[Chênh lệch ngày]]&lt;-2,"ADVANCE", IF(Data[[#This Row],[Chênh lệch ngày]]&lt;4, "ON TIME", IF(Data[[#This Row],[REASON OF LATE]]="SUPPLIER","LATE BY SUPPLIER", "LATE")))</f>
        <v>ON TIME</v>
      </c>
      <c r="K1304" s="12"/>
      <c r="L1304" s="16"/>
      <c r="M1304" s="32" t="str">
        <f>TEXT(Data[[#This Row],[Ngày giao]],"yyyy")</f>
        <v>2022</v>
      </c>
      <c r="N1304" s="32" t="str">
        <f>IF(MONTH(Data[[#This Row],[Ngày giao]])&lt;4,"Qtr1", IF(MONTH(Data[[#This Row],[Ngày giao]])&lt;7,"Qtr2",IF(MONTH(Data[[#This Row],[Ngày giao]])&lt;10,"Qtr3","Qtr4")))</f>
        <v>Qtr1</v>
      </c>
      <c r="O1304" s="32" t="str">
        <f>TEXT(Data[[#This Row],[Ngày giao]],"MMM")</f>
        <v>Feb</v>
      </c>
    </row>
    <row r="1305" spans="1:15" ht="14.5" x14ac:dyDescent="0.35">
      <c r="A1305" s="7">
        <v>4516549018</v>
      </c>
      <c r="B1305" s="7">
        <v>2487061</v>
      </c>
      <c r="C1305" s="37" t="s">
        <v>51</v>
      </c>
      <c r="D1305" s="9">
        <v>2610</v>
      </c>
      <c r="E1305" s="3">
        <v>432</v>
      </c>
      <c r="F1305" s="3">
        <f>Data[[#This Row],[Unit Price]]*Data[[#This Row],[Ordered Qty]]</f>
        <v>1127520</v>
      </c>
      <c r="G1305" s="5">
        <v>44616</v>
      </c>
      <c r="H1305" s="4">
        <v>44616</v>
      </c>
      <c r="I1305" s="10">
        <v>0</v>
      </c>
      <c r="J1305" s="32" t="str">
        <f>IF(Data[[#This Row],[Chênh lệch ngày]]&lt;-2,"ADVANCE", IF(Data[[#This Row],[Chênh lệch ngày]]&lt;4, "ON TIME", IF(Data[[#This Row],[REASON OF LATE]]="SUPPLIER","LATE BY SUPPLIER", "LATE")))</f>
        <v>ON TIME</v>
      </c>
      <c r="K1305" s="12"/>
      <c r="L1305" s="16"/>
      <c r="M1305" s="32" t="str">
        <f>TEXT(Data[[#This Row],[Ngày giao]],"yyyy")</f>
        <v>2022</v>
      </c>
      <c r="N1305" s="32" t="str">
        <f>IF(MONTH(Data[[#This Row],[Ngày giao]])&lt;4,"Qtr1", IF(MONTH(Data[[#This Row],[Ngày giao]])&lt;7,"Qtr2",IF(MONTH(Data[[#This Row],[Ngày giao]])&lt;10,"Qtr3","Qtr4")))</f>
        <v>Qtr1</v>
      </c>
      <c r="O1305" s="32" t="str">
        <f>TEXT(Data[[#This Row],[Ngày giao]],"MMM")</f>
        <v>Feb</v>
      </c>
    </row>
    <row r="1306" spans="1:15" ht="14.5" x14ac:dyDescent="0.35">
      <c r="A1306" s="7">
        <v>4516566493</v>
      </c>
      <c r="B1306" s="7">
        <v>4013297</v>
      </c>
      <c r="C1306" s="37" t="s">
        <v>51</v>
      </c>
      <c r="D1306" s="9">
        <v>1845</v>
      </c>
      <c r="E1306" s="3">
        <v>1407</v>
      </c>
      <c r="F1306" s="3">
        <f>Data[[#This Row],[Unit Price]]*Data[[#This Row],[Ordered Qty]]</f>
        <v>2595915</v>
      </c>
      <c r="G1306" s="5">
        <v>44627</v>
      </c>
      <c r="H1306" s="4">
        <v>44616</v>
      </c>
      <c r="I1306" s="10">
        <v>11</v>
      </c>
      <c r="J1306" s="32" t="str">
        <f>IF(Data[[#This Row],[Chênh lệch ngày]]&lt;-2,"ADVANCE", IF(Data[[#This Row],[Chênh lệch ngày]]&lt;4, "ON TIME", IF(Data[[#This Row],[REASON OF LATE]]="SUPPLIER","LATE BY SUPPLIER", "LATE")))</f>
        <v>LATE</v>
      </c>
      <c r="K1306" s="32" t="s">
        <v>6</v>
      </c>
      <c r="L1306" s="16"/>
      <c r="M1306" s="32" t="str">
        <f>TEXT(Data[[#This Row],[Ngày giao]],"yyyy")</f>
        <v>2022</v>
      </c>
      <c r="N1306" s="32" t="str">
        <f>IF(MONTH(Data[[#This Row],[Ngày giao]])&lt;4,"Qtr1", IF(MONTH(Data[[#This Row],[Ngày giao]])&lt;7,"Qtr2",IF(MONTH(Data[[#This Row],[Ngày giao]])&lt;10,"Qtr3","Qtr4")))</f>
        <v>Qtr1</v>
      </c>
      <c r="O1306" s="32" t="str">
        <f>TEXT(Data[[#This Row],[Ngày giao]],"MMM")</f>
        <v>Mar</v>
      </c>
    </row>
    <row r="1307" spans="1:15" ht="14.5" x14ac:dyDescent="0.35">
      <c r="A1307" s="7">
        <v>4516563726</v>
      </c>
      <c r="B1307" s="7">
        <v>2779817</v>
      </c>
      <c r="C1307" s="37" t="s">
        <v>51</v>
      </c>
      <c r="D1307" s="9">
        <v>570</v>
      </c>
      <c r="E1307" s="3">
        <v>308</v>
      </c>
      <c r="F1307" s="3">
        <f>Data[[#This Row],[Unit Price]]*Data[[#This Row],[Ordered Qty]]</f>
        <v>175560</v>
      </c>
      <c r="G1307" s="5">
        <v>44616</v>
      </c>
      <c r="H1307" s="4">
        <v>44616</v>
      </c>
      <c r="I1307" s="10">
        <v>0</v>
      </c>
      <c r="J1307" s="32" t="str">
        <f>IF(Data[[#This Row],[Chênh lệch ngày]]&lt;-2,"ADVANCE", IF(Data[[#This Row],[Chênh lệch ngày]]&lt;4, "ON TIME", IF(Data[[#This Row],[REASON OF LATE]]="SUPPLIER","LATE BY SUPPLIER", "LATE")))</f>
        <v>ON TIME</v>
      </c>
      <c r="K1307" s="12"/>
      <c r="L1307" s="16"/>
      <c r="M1307" s="32" t="str">
        <f>TEXT(Data[[#This Row],[Ngày giao]],"yyyy")</f>
        <v>2022</v>
      </c>
      <c r="N1307" s="32" t="str">
        <f>IF(MONTH(Data[[#This Row],[Ngày giao]])&lt;4,"Qtr1", IF(MONTH(Data[[#This Row],[Ngày giao]])&lt;7,"Qtr2",IF(MONTH(Data[[#This Row],[Ngày giao]])&lt;10,"Qtr3","Qtr4")))</f>
        <v>Qtr1</v>
      </c>
      <c r="O1307" s="32" t="str">
        <f>TEXT(Data[[#This Row],[Ngày giao]],"MMM")</f>
        <v>Feb</v>
      </c>
    </row>
    <row r="1308" spans="1:15" ht="14.5" x14ac:dyDescent="0.35">
      <c r="A1308" s="7">
        <v>4516828637</v>
      </c>
      <c r="B1308" s="7">
        <v>4333113</v>
      </c>
      <c r="C1308" s="37" t="s">
        <v>51</v>
      </c>
      <c r="D1308" s="9">
        <v>63</v>
      </c>
      <c r="E1308" s="3">
        <v>412</v>
      </c>
      <c r="F1308" s="3">
        <f>Data[[#This Row],[Unit Price]]*Data[[#This Row],[Ordered Qty]]</f>
        <v>25956</v>
      </c>
      <c r="G1308" s="5">
        <v>44613</v>
      </c>
      <c r="H1308" s="4">
        <v>44616</v>
      </c>
      <c r="I1308" s="10">
        <v>-3</v>
      </c>
      <c r="J1308" s="32" t="str">
        <f>IF(Data[[#This Row],[Chênh lệch ngày]]&lt;-2,"ADVANCE", IF(Data[[#This Row],[Chênh lệch ngày]]&lt;4, "ON TIME", IF(Data[[#This Row],[REASON OF LATE]]="SUPPLIER","LATE BY SUPPLIER", "LATE")))</f>
        <v>ADVANCE</v>
      </c>
      <c r="K1308" s="12"/>
      <c r="L1308" s="16"/>
      <c r="M1308" s="17" t="str">
        <f>TEXT(Data[[#This Row],[Ngày giao]],"yyyy")</f>
        <v>2022</v>
      </c>
      <c r="N1308" s="17" t="str">
        <f>IF(MONTH(Data[[#This Row],[Ngày giao]])&lt;4,"Qtr1", IF(MONTH(Data[[#This Row],[Ngày giao]])&lt;7,"Qtr2",IF(MONTH(Data[[#This Row],[Ngày giao]])&lt;10,"Qtr3","Qtr4")))</f>
        <v>Qtr1</v>
      </c>
      <c r="O1308" s="32" t="str">
        <f>TEXT(Data[[#This Row],[Ngày giao]],"MMM")</f>
        <v>Feb</v>
      </c>
    </row>
    <row r="1309" spans="1:15" ht="13" x14ac:dyDescent="0.3">
      <c r="A1309" s="1">
        <v>4516571645</v>
      </c>
      <c r="B1309" s="1">
        <v>2556834</v>
      </c>
      <c r="C1309" s="2" t="s">
        <v>69</v>
      </c>
      <c r="D1309" s="3">
        <v>30</v>
      </c>
      <c r="E1309" s="3">
        <v>1384</v>
      </c>
      <c r="F1309" s="3">
        <f>Data[[#This Row],[Unit Price]]*Data[[#This Row],[Ordered Qty]]</f>
        <v>41520</v>
      </c>
      <c r="G1309" s="5">
        <v>44606</v>
      </c>
      <c r="H1309" s="4">
        <v>44617</v>
      </c>
      <c r="I1309" s="6">
        <f>G1309-H1309</f>
        <v>-11</v>
      </c>
      <c r="J1309" s="32" t="str">
        <f>IF(Data[[#This Row],[Chênh lệch ngày]]&lt;-2,"ADVANCE", IF(Data[[#This Row],[Chênh lệch ngày]]&lt;4, "ON TIME", IF(Data[[#This Row],[REASON OF LATE]]="SUPPLIER","LATE BY SUPPLIER", "LATE")))</f>
        <v>ADVANCE</v>
      </c>
      <c r="K1309" s="2"/>
      <c r="L1309" s="32"/>
      <c r="M1309" s="32" t="str">
        <f>TEXT(Data[[#This Row],[Ngày giao]],"yyyy")</f>
        <v>2022</v>
      </c>
      <c r="N1309" s="32" t="str">
        <f>IF(MONTH(Data[[#This Row],[Ngày giao]])&lt;4,"Qtr1", IF(MONTH(Data[[#This Row],[Ngày giao]])&lt;7,"Qtr2",IF(MONTH(Data[[#This Row],[Ngày giao]])&lt;10,"Qtr3","Qtr4")))</f>
        <v>Qtr1</v>
      </c>
      <c r="O1309" s="32" t="str">
        <f>TEXT(Data[[#This Row],[Ngày giao]],"MMM")</f>
        <v>Feb</v>
      </c>
    </row>
    <row r="1310" spans="1:15" ht="14.5" x14ac:dyDescent="0.35">
      <c r="A1310" s="7">
        <v>4517453693</v>
      </c>
      <c r="B1310" s="7">
        <v>4455281</v>
      </c>
      <c r="C1310" s="37" t="s">
        <v>51</v>
      </c>
      <c r="D1310" s="9">
        <v>540</v>
      </c>
      <c r="E1310" s="3">
        <v>1093</v>
      </c>
      <c r="F1310" s="3">
        <f>Data[[#This Row],[Unit Price]]*Data[[#This Row],[Ordered Qty]]</f>
        <v>590220</v>
      </c>
      <c r="G1310" s="14">
        <v>44620</v>
      </c>
      <c r="H1310" s="15">
        <v>44617</v>
      </c>
      <c r="I1310" s="10">
        <v>3</v>
      </c>
      <c r="J1310" s="32" t="str">
        <f>IF(Data[[#This Row],[Chênh lệch ngày]]&lt;-2,"ADVANCE", IF(Data[[#This Row],[Chênh lệch ngày]]&lt;4, "ON TIME", IF(Data[[#This Row],[REASON OF LATE]]="SUPPLIER","LATE BY SUPPLIER", "LATE")))</f>
        <v>ON TIME</v>
      </c>
      <c r="K1310" s="12"/>
      <c r="L1310" s="16"/>
      <c r="M1310" s="32" t="str">
        <f>TEXT(Data[[#This Row],[Ngày giao]],"yyyy")</f>
        <v>2022</v>
      </c>
      <c r="N1310" s="32" t="str">
        <f>IF(MONTH(Data[[#This Row],[Ngày giao]])&lt;4,"Qtr1", IF(MONTH(Data[[#This Row],[Ngày giao]])&lt;7,"Qtr2",IF(MONTH(Data[[#This Row],[Ngày giao]])&lt;10,"Qtr3","Qtr4")))</f>
        <v>Qtr1</v>
      </c>
      <c r="O1310" s="32" t="str">
        <f>TEXT(Data[[#This Row],[Ngày giao]],"MMM")</f>
        <v>Feb</v>
      </c>
    </row>
    <row r="1311" spans="1:15" ht="13" x14ac:dyDescent="0.3">
      <c r="A1311" s="1">
        <v>4517177045</v>
      </c>
      <c r="B1311" s="1">
        <v>4334436</v>
      </c>
      <c r="C1311" s="37" t="s">
        <v>51</v>
      </c>
      <c r="D1311" s="3">
        <v>80</v>
      </c>
      <c r="E1311" s="3">
        <v>1063</v>
      </c>
      <c r="F1311" s="3">
        <f>Data[[#This Row],[Unit Price]]*Data[[#This Row],[Ordered Qty]]</f>
        <v>85040</v>
      </c>
      <c r="G1311" s="5">
        <v>44609</v>
      </c>
      <c r="H1311" s="4">
        <v>44618</v>
      </c>
      <c r="I1311" s="6">
        <f t="shared" ref="I1311:I1374" si="24">G1311-H1311</f>
        <v>-9</v>
      </c>
      <c r="J1311" s="32" t="str">
        <f>IF(Data[[#This Row],[Chênh lệch ngày]]&lt;-2,"ADVANCE", IF(Data[[#This Row],[Chênh lệch ngày]]&lt;4, "ON TIME", IF(Data[[#This Row],[REASON OF LATE]]="SUPPLIER","LATE BY SUPPLIER", "LATE")))</f>
        <v>ADVANCE</v>
      </c>
      <c r="K1311" s="2"/>
      <c r="L1311" s="32"/>
      <c r="M1311" s="32" t="str">
        <f>TEXT(Data[[#This Row],[Ngày giao]],"yyyy")</f>
        <v>2022</v>
      </c>
      <c r="N1311" s="32" t="str">
        <f>IF(MONTH(Data[[#This Row],[Ngày giao]])&lt;4,"Qtr1", IF(MONTH(Data[[#This Row],[Ngày giao]])&lt;7,"Qtr2",IF(MONTH(Data[[#This Row],[Ngày giao]])&lt;10,"Qtr3","Qtr4")))</f>
        <v>Qtr1</v>
      </c>
      <c r="O1311" s="32" t="str">
        <f>TEXT(Data[[#This Row],[Ngày giao]],"MMM")</f>
        <v>Feb</v>
      </c>
    </row>
    <row r="1312" spans="1:15" ht="13" x14ac:dyDescent="0.3">
      <c r="A1312" s="1">
        <v>4517031490</v>
      </c>
      <c r="B1312" s="1">
        <v>4062520</v>
      </c>
      <c r="C1312" s="2" t="s">
        <v>69</v>
      </c>
      <c r="D1312" s="3">
        <v>36</v>
      </c>
      <c r="E1312" s="3">
        <v>661</v>
      </c>
      <c r="F1312" s="3">
        <f>Data[[#This Row],[Unit Price]]*Data[[#This Row],[Ordered Qty]]</f>
        <v>23796</v>
      </c>
      <c r="G1312" s="5">
        <v>44634</v>
      </c>
      <c r="H1312" s="4">
        <v>44618</v>
      </c>
      <c r="I1312" s="6">
        <f t="shared" si="24"/>
        <v>16</v>
      </c>
      <c r="J1312" s="32" t="str">
        <f>IF(Data[[#This Row],[Chênh lệch ngày]]&lt;-2,"ADVANCE", IF(Data[[#This Row],[Chênh lệch ngày]]&lt;4, "ON TIME", IF(Data[[#This Row],[REASON OF LATE]]="SUPPLIER","LATE BY SUPPLIER", "LATE")))</f>
        <v>LATE BY SUPPLIER</v>
      </c>
      <c r="K1312" s="2" t="s">
        <v>8</v>
      </c>
      <c r="L1312" s="32" t="s">
        <v>73</v>
      </c>
      <c r="M1312" s="32" t="str">
        <f>TEXT(Data[[#This Row],[Ngày giao]],"yyyy")</f>
        <v>2022</v>
      </c>
      <c r="N1312" s="32" t="str">
        <f>IF(MONTH(Data[[#This Row],[Ngày giao]])&lt;4,"Qtr1", IF(MONTH(Data[[#This Row],[Ngày giao]])&lt;7,"Qtr2",IF(MONTH(Data[[#This Row],[Ngày giao]])&lt;10,"Qtr3","Qtr4")))</f>
        <v>Qtr1</v>
      </c>
      <c r="O1312" s="32" t="str">
        <f>TEXT(Data[[#This Row],[Ngày giao]],"MMM")</f>
        <v>Mar</v>
      </c>
    </row>
    <row r="1313" spans="1:15" ht="13" x14ac:dyDescent="0.3">
      <c r="A1313" s="1">
        <v>4517032508</v>
      </c>
      <c r="B1313" s="1">
        <v>4062520</v>
      </c>
      <c r="C1313" s="2" t="s">
        <v>69</v>
      </c>
      <c r="D1313" s="3">
        <v>18</v>
      </c>
      <c r="E1313" s="3">
        <v>1315</v>
      </c>
      <c r="F1313" s="3">
        <f>Data[[#This Row],[Unit Price]]*Data[[#This Row],[Ordered Qty]]</f>
        <v>23670</v>
      </c>
      <c r="G1313" s="5">
        <v>44634</v>
      </c>
      <c r="H1313" s="4">
        <v>44618</v>
      </c>
      <c r="I1313" s="6">
        <f t="shared" si="24"/>
        <v>16</v>
      </c>
      <c r="J1313" s="32" t="str">
        <f>IF(Data[[#This Row],[Chênh lệch ngày]]&lt;-2,"ADVANCE", IF(Data[[#This Row],[Chênh lệch ngày]]&lt;4, "ON TIME", IF(Data[[#This Row],[REASON OF LATE]]="SUPPLIER","LATE BY SUPPLIER", "LATE")))</f>
        <v>LATE BY SUPPLIER</v>
      </c>
      <c r="K1313" s="2" t="s">
        <v>8</v>
      </c>
      <c r="L1313" s="32" t="s">
        <v>73</v>
      </c>
      <c r="M1313" s="32" t="str">
        <f>TEXT(Data[[#This Row],[Ngày giao]],"yyyy")</f>
        <v>2022</v>
      </c>
      <c r="N1313" s="32" t="str">
        <f>IF(MONTH(Data[[#This Row],[Ngày giao]])&lt;4,"Qtr1", IF(MONTH(Data[[#This Row],[Ngày giao]])&lt;7,"Qtr2",IF(MONTH(Data[[#This Row],[Ngày giao]])&lt;10,"Qtr3","Qtr4")))</f>
        <v>Qtr1</v>
      </c>
      <c r="O1313" s="32" t="str">
        <f>TEXT(Data[[#This Row],[Ngày giao]],"MMM")</f>
        <v>Mar</v>
      </c>
    </row>
    <row r="1314" spans="1:15" ht="13" x14ac:dyDescent="0.3">
      <c r="A1314" s="1">
        <v>4517038004</v>
      </c>
      <c r="B1314" s="1">
        <v>4062520</v>
      </c>
      <c r="C1314" s="2" t="s">
        <v>69</v>
      </c>
      <c r="D1314" s="3">
        <v>162</v>
      </c>
      <c r="E1314" s="3">
        <v>600</v>
      </c>
      <c r="F1314" s="3">
        <f>Data[[#This Row],[Unit Price]]*Data[[#This Row],[Ordered Qty]]</f>
        <v>97200</v>
      </c>
      <c r="G1314" s="5">
        <v>44690</v>
      </c>
      <c r="H1314" s="4">
        <v>44618</v>
      </c>
      <c r="I1314" s="6">
        <f t="shared" si="24"/>
        <v>72</v>
      </c>
      <c r="J1314" s="32" t="str">
        <f>IF(Data[[#This Row],[Chênh lệch ngày]]&lt;-2,"ADVANCE", IF(Data[[#This Row],[Chênh lệch ngày]]&lt;4, "ON TIME", IF(Data[[#This Row],[REASON OF LATE]]="SUPPLIER","LATE BY SUPPLIER", "LATE")))</f>
        <v>LATE BY SUPPLIER</v>
      </c>
      <c r="K1314" s="2" t="s">
        <v>8</v>
      </c>
      <c r="L1314" s="32" t="s">
        <v>73</v>
      </c>
      <c r="M1314" s="32" t="str">
        <f>TEXT(Data[[#This Row],[Ngày giao]],"yyyy")</f>
        <v>2022</v>
      </c>
      <c r="N1314" s="32" t="str">
        <f>IF(MONTH(Data[[#This Row],[Ngày giao]])&lt;4,"Qtr1", IF(MONTH(Data[[#This Row],[Ngày giao]])&lt;7,"Qtr2",IF(MONTH(Data[[#This Row],[Ngày giao]])&lt;10,"Qtr3","Qtr4")))</f>
        <v>Qtr2</v>
      </c>
      <c r="O1314" s="32" t="str">
        <f>TEXT(Data[[#This Row],[Ngày giao]],"MMM")</f>
        <v>May</v>
      </c>
    </row>
    <row r="1315" spans="1:15" ht="13" x14ac:dyDescent="0.3">
      <c r="A1315" s="1">
        <v>4516724111</v>
      </c>
      <c r="B1315" s="1">
        <v>4334436</v>
      </c>
      <c r="C1315" s="37" t="s">
        <v>51</v>
      </c>
      <c r="D1315" s="3">
        <v>48</v>
      </c>
      <c r="E1315" s="3">
        <v>887</v>
      </c>
      <c r="F1315" s="3">
        <f>Data[[#This Row],[Unit Price]]*Data[[#This Row],[Ordered Qty]]</f>
        <v>42576</v>
      </c>
      <c r="G1315" s="5">
        <v>44606</v>
      </c>
      <c r="H1315" s="4">
        <v>44619</v>
      </c>
      <c r="I1315" s="6">
        <f t="shared" si="24"/>
        <v>-13</v>
      </c>
      <c r="J1315" s="32" t="str">
        <f>IF(Data[[#This Row],[Chênh lệch ngày]]&lt;-2,"ADVANCE", IF(Data[[#This Row],[Chênh lệch ngày]]&lt;4, "ON TIME", IF(Data[[#This Row],[REASON OF LATE]]="SUPPLIER","LATE BY SUPPLIER", "LATE")))</f>
        <v>ADVANCE</v>
      </c>
      <c r="K1315" s="2"/>
      <c r="L1315" s="32"/>
      <c r="M1315" s="32" t="str">
        <f>TEXT(Data[[#This Row],[Ngày giao]],"yyyy")</f>
        <v>2022</v>
      </c>
      <c r="N1315" s="32" t="str">
        <f>IF(MONTH(Data[[#This Row],[Ngày giao]])&lt;4,"Qtr1", IF(MONTH(Data[[#This Row],[Ngày giao]])&lt;7,"Qtr2",IF(MONTH(Data[[#This Row],[Ngày giao]])&lt;10,"Qtr3","Qtr4")))</f>
        <v>Qtr1</v>
      </c>
      <c r="O1315" s="32" t="str">
        <f>TEXT(Data[[#This Row],[Ngày giao]],"MMM")</f>
        <v>Feb</v>
      </c>
    </row>
    <row r="1316" spans="1:15" ht="13" x14ac:dyDescent="0.3">
      <c r="A1316" s="1">
        <v>4516724112</v>
      </c>
      <c r="B1316" s="1">
        <v>4334436</v>
      </c>
      <c r="C1316" s="37" t="s">
        <v>51</v>
      </c>
      <c r="D1316" s="3">
        <v>144</v>
      </c>
      <c r="E1316" s="3">
        <v>658</v>
      </c>
      <c r="F1316" s="3">
        <f>Data[[#This Row],[Unit Price]]*Data[[#This Row],[Ordered Qty]]</f>
        <v>94752</v>
      </c>
      <c r="G1316" s="5">
        <v>44606</v>
      </c>
      <c r="H1316" s="4">
        <v>44619</v>
      </c>
      <c r="I1316" s="6">
        <f t="shared" si="24"/>
        <v>-13</v>
      </c>
      <c r="J1316" s="32" t="str">
        <f>IF(Data[[#This Row],[Chênh lệch ngày]]&lt;-2,"ADVANCE", IF(Data[[#This Row],[Chênh lệch ngày]]&lt;4, "ON TIME", IF(Data[[#This Row],[REASON OF LATE]]="SUPPLIER","LATE BY SUPPLIER", "LATE")))</f>
        <v>ADVANCE</v>
      </c>
      <c r="K1316" s="2"/>
      <c r="L1316" s="32"/>
      <c r="M1316" s="32" t="str">
        <f>TEXT(Data[[#This Row],[Ngày giao]],"yyyy")</f>
        <v>2022</v>
      </c>
      <c r="N1316" s="32" t="str">
        <f>IF(MONTH(Data[[#This Row],[Ngày giao]])&lt;4,"Qtr1", IF(MONTH(Data[[#This Row],[Ngày giao]])&lt;7,"Qtr2",IF(MONTH(Data[[#This Row],[Ngày giao]])&lt;10,"Qtr3","Qtr4")))</f>
        <v>Qtr1</v>
      </c>
      <c r="O1316" s="32" t="str">
        <f>TEXT(Data[[#This Row],[Ngày giao]],"MMM")</f>
        <v>Feb</v>
      </c>
    </row>
    <row r="1317" spans="1:15" ht="13" x14ac:dyDescent="0.3">
      <c r="A1317" s="1">
        <v>4516576976</v>
      </c>
      <c r="B1317" s="1">
        <v>2963896</v>
      </c>
      <c r="C1317" s="2" t="s">
        <v>69</v>
      </c>
      <c r="D1317" s="3">
        <v>40</v>
      </c>
      <c r="E1317" s="3">
        <v>830</v>
      </c>
      <c r="F1317" s="3">
        <f>Data[[#This Row],[Unit Price]]*Data[[#This Row],[Ordered Qty]]</f>
        <v>33200</v>
      </c>
      <c r="G1317" s="5">
        <v>44620</v>
      </c>
      <c r="H1317" s="4">
        <v>44619</v>
      </c>
      <c r="I1317" s="6">
        <f t="shared" si="24"/>
        <v>1</v>
      </c>
      <c r="J1317" s="32" t="str">
        <f>IF(Data[[#This Row],[Chênh lệch ngày]]&lt;-2,"ADVANCE", IF(Data[[#This Row],[Chênh lệch ngày]]&lt;4, "ON TIME", IF(Data[[#This Row],[REASON OF LATE]]="SUPPLIER","LATE BY SUPPLIER", "LATE")))</f>
        <v>ON TIME</v>
      </c>
      <c r="K1317" s="2"/>
      <c r="L1317" s="32"/>
      <c r="M1317" s="32" t="str">
        <f>TEXT(Data[[#This Row],[Ngày giao]],"yyyy")</f>
        <v>2022</v>
      </c>
      <c r="N1317" s="32" t="str">
        <f>IF(MONTH(Data[[#This Row],[Ngày giao]])&lt;4,"Qtr1", IF(MONTH(Data[[#This Row],[Ngày giao]])&lt;7,"Qtr2",IF(MONTH(Data[[#This Row],[Ngày giao]])&lt;10,"Qtr3","Qtr4")))</f>
        <v>Qtr1</v>
      </c>
      <c r="O1317" s="32" t="str">
        <f>TEXT(Data[[#This Row],[Ngày giao]],"MMM")</f>
        <v>Feb</v>
      </c>
    </row>
    <row r="1318" spans="1:15" ht="13" x14ac:dyDescent="0.3">
      <c r="A1318" s="1">
        <v>4517015647</v>
      </c>
      <c r="B1318" s="1">
        <v>2899475</v>
      </c>
      <c r="C1318" s="2" t="s">
        <v>69</v>
      </c>
      <c r="D1318" s="3">
        <v>100</v>
      </c>
      <c r="E1318" s="3">
        <v>1329</v>
      </c>
      <c r="F1318" s="3">
        <f>Data[[#This Row],[Unit Price]]*Data[[#This Row],[Ordered Qty]]</f>
        <v>132900</v>
      </c>
      <c r="G1318" s="5">
        <v>44620</v>
      </c>
      <c r="H1318" s="4">
        <v>44620</v>
      </c>
      <c r="I1318" s="6">
        <f t="shared" si="24"/>
        <v>0</v>
      </c>
      <c r="J1318" s="32" t="str">
        <f>IF(Data[[#This Row],[Chênh lệch ngày]]&lt;-2,"ADVANCE", IF(Data[[#This Row],[Chênh lệch ngày]]&lt;4, "ON TIME", IF(Data[[#This Row],[REASON OF LATE]]="SUPPLIER","LATE BY SUPPLIER", "LATE")))</f>
        <v>ON TIME</v>
      </c>
      <c r="K1318" s="2"/>
      <c r="L1318" s="32"/>
      <c r="M1318" s="32" t="str">
        <f>TEXT(Data[[#This Row],[Ngày giao]],"yyyy")</f>
        <v>2022</v>
      </c>
      <c r="N1318" s="32" t="str">
        <f>IF(MONTH(Data[[#This Row],[Ngày giao]])&lt;4,"Qtr1", IF(MONTH(Data[[#This Row],[Ngày giao]])&lt;7,"Qtr2",IF(MONTH(Data[[#This Row],[Ngày giao]])&lt;10,"Qtr3","Qtr4")))</f>
        <v>Qtr1</v>
      </c>
      <c r="O1318" s="32" t="str">
        <f>TEXT(Data[[#This Row],[Ngày giao]],"MMM")</f>
        <v>Feb</v>
      </c>
    </row>
    <row r="1319" spans="1:15" ht="13" x14ac:dyDescent="0.3">
      <c r="A1319" s="1">
        <v>4517021199</v>
      </c>
      <c r="B1319" s="1">
        <v>2899632</v>
      </c>
      <c r="C1319" s="2" t="s">
        <v>69</v>
      </c>
      <c r="D1319" s="3">
        <v>160</v>
      </c>
      <c r="E1319" s="3">
        <v>988</v>
      </c>
      <c r="F1319" s="3">
        <f>Data[[#This Row],[Unit Price]]*Data[[#This Row],[Ordered Qty]]</f>
        <v>158080</v>
      </c>
      <c r="G1319" s="5">
        <v>44620</v>
      </c>
      <c r="H1319" s="4">
        <v>44620</v>
      </c>
      <c r="I1319" s="6">
        <f t="shared" si="24"/>
        <v>0</v>
      </c>
      <c r="J1319" s="32" t="str">
        <f>IF(Data[[#This Row],[Chênh lệch ngày]]&lt;-2,"ADVANCE", IF(Data[[#This Row],[Chênh lệch ngày]]&lt;4, "ON TIME", IF(Data[[#This Row],[REASON OF LATE]]="SUPPLIER","LATE BY SUPPLIER", "LATE")))</f>
        <v>ON TIME</v>
      </c>
      <c r="K1319" s="2"/>
      <c r="L1319" s="32"/>
      <c r="M1319" s="32" t="str">
        <f>TEXT(Data[[#This Row],[Ngày giao]],"yyyy")</f>
        <v>2022</v>
      </c>
      <c r="N1319" s="32" t="str">
        <f>IF(MONTH(Data[[#This Row],[Ngày giao]])&lt;4,"Qtr1", IF(MONTH(Data[[#This Row],[Ngày giao]])&lt;7,"Qtr2",IF(MONTH(Data[[#This Row],[Ngày giao]])&lt;10,"Qtr3","Qtr4")))</f>
        <v>Qtr1</v>
      </c>
      <c r="O1319" s="32" t="str">
        <f>TEXT(Data[[#This Row],[Ngày giao]],"MMM")</f>
        <v>Feb</v>
      </c>
    </row>
    <row r="1320" spans="1:15" ht="13" x14ac:dyDescent="0.3">
      <c r="A1320" s="1">
        <v>4517031239</v>
      </c>
      <c r="B1320" s="1">
        <v>2899631</v>
      </c>
      <c r="C1320" s="2" t="s">
        <v>69</v>
      </c>
      <c r="D1320" s="3">
        <v>320</v>
      </c>
      <c r="E1320" s="3">
        <v>1133</v>
      </c>
      <c r="F1320" s="3">
        <f>Data[[#This Row],[Unit Price]]*Data[[#This Row],[Ordered Qty]]</f>
        <v>362560</v>
      </c>
      <c r="G1320" s="5">
        <v>44620</v>
      </c>
      <c r="H1320" s="4">
        <v>44620</v>
      </c>
      <c r="I1320" s="6">
        <f t="shared" si="24"/>
        <v>0</v>
      </c>
      <c r="J1320" s="32" t="str">
        <f>IF(Data[[#This Row],[Chênh lệch ngày]]&lt;-2,"ADVANCE", IF(Data[[#This Row],[Chênh lệch ngày]]&lt;4, "ON TIME", IF(Data[[#This Row],[REASON OF LATE]]="SUPPLIER","LATE BY SUPPLIER", "LATE")))</f>
        <v>ON TIME</v>
      </c>
      <c r="K1320" s="2"/>
      <c r="L1320" s="32"/>
      <c r="M1320" s="32" t="str">
        <f>TEXT(Data[[#This Row],[Ngày giao]],"yyyy")</f>
        <v>2022</v>
      </c>
      <c r="N1320" s="32" t="str">
        <f>IF(MONTH(Data[[#This Row],[Ngày giao]])&lt;4,"Qtr1", IF(MONTH(Data[[#This Row],[Ngày giao]])&lt;7,"Qtr2",IF(MONTH(Data[[#This Row],[Ngày giao]])&lt;10,"Qtr3","Qtr4")))</f>
        <v>Qtr1</v>
      </c>
      <c r="O1320" s="32" t="str">
        <f>TEXT(Data[[#This Row],[Ngày giao]],"MMM")</f>
        <v>Feb</v>
      </c>
    </row>
    <row r="1321" spans="1:15" ht="13" x14ac:dyDescent="0.3">
      <c r="A1321" s="1">
        <v>4517036038</v>
      </c>
      <c r="B1321" s="1">
        <v>4334436</v>
      </c>
      <c r="C1321" s="2" t="s">
        <v>69</v>
      </c>
      <c r="D1321" s="3">
        <v>112</v>
      </c>
      <c r="E1321" s="3">
        <v>850</v>
      </c>
      <c r="F1321" s="3">
        <f>Data[[#This Row],[Unit Price]]*Data[[#This Row],[Ordered Qty]]</f>
        <v>95200</v>
      </c>
      <c r="G1321" s="5">
        <v>44620</v>
      </c>
      <c r="H1321" s="4">
        <v>44620</v>
      </c>
      <c r="I1321" s="6">
        <f t="shared" si="24"/>
        <v>0</v>
      </c>
      <c r="J1321" s="32" t="str">
        <f>IF(Data[[#This Row],[Chênh lệch ngày]]&lt;-2,"ADVANCE", IF(Data[[#This Row],[Chênh lệch ngày]]&lt;4, "ON TIME", IF(Data[[#This Row],[REASON OF LATE]]="SUPPLIER","LATE BY SUPPLIER", "LATE")))</f>
        <v>ON TIME</v>
      </c>
      <c r="K1321" s="2"/>
      <c r="L1321" s="32"/>
      <c r="M1321" s="32" t="str">
        <f>TEXT(Data[[#This Row],[Ngày giao]],"yyyy")</f>
        <v>2022</v>
      </c>
      <c r="N1321" s="32" t="str">
        <f>IF(MONTH(Data[[#This Row],[Ngày giao]])&lt;4,"Qtr1", IF(MONTH(Data[[#This Row],[Ngày giao]])&lt;7,"Qtr2",IF(MONTH(Data[[#This Row],[Ngày giao]])&lt;10,"Qtr3","Qtr4")))</f>
        <v>Qtr1</v>
      </c>
      <c r="O1321" s="32" t="str">
        <f>TEXT(Data[[#This Row],[Ngày giao]],"MMM")</f>
        <v>Feb</v>
      </c>
    </row>
    <row r="1322" spans="1:15" ht="13" x14ac:dyDescent="0.3">
      <c r="A1322" s="1">
        <v>4517036563</v>
      </c>
      <c r="B1322" s="1">
        <v>2899634</v>
      </c>
      <c r="C1322" s="2" t="s">
        <v>69</v>
      </c>
      <c r="D1322" s="3">
        <v>320</v>
      </c>
      <c r="E1322" s="3">
        <v>1021</v>
      </c>
      <c r="F1322" s="3">
        <f>Data[[#This Row],[Unit Price]]*Data[[#This Row],[Ordered Qty]]</f>
        <v>326720</v>
      </c>
      <c r="G1322" s="5">
        <v>44620</v>
      </c>
      <c r="H1322" s="4">
        <v>44620</v>
      </c>
      <c r="I1322" s="6">
        <f t="shared" si="24"/>
        <v>0</v>
      </c>
      <c r="J1322" s="32" t="str">
        <f>IF(Data[[#This Row],[Chênh lệch ngày]]&lt;-2,"ADVANCE", IF(Data[[#This Row],[Chênh lệch ngày]]&lt;4, "ON TIME", IF(Data[[#This Row],[REASON OF LATE]]="SUPPLIER","LATE BY SUPPLIER", "LATE")))</f>
        <v>ON TIME</v>
      </c>
      <c r="K1322" s="2"/>
      <c r="L1322" s="32"/>
      <c r="M1322" s="32" t="str">
        <f>TEXT(Data[[#This Row],[Ngày giao]],"yyyy")</f>
        <v>2022</v>
      </c>
      <c r="N1322" s="32" t="str">
        <f>IF(MONTH(Data[[#This Row],[Ngày giao]])&lt;4,"Qtr1", IF(MONTH(Data[[#This Row],[Ngày giao]])&lt;7,"Qtr2",IF(MONTH(Data[[#This Row],[Ngày giao]])&lt;10,"Qtr3","Qtr4")))</f>
        <v>Qtr1</v>
      </c>
      <c r="O1322" s="32" t="str">
        <f>TEXT(Data[[#This Row],[Ngày giao]],"MMM")</f>
        <v>Feb</v>
      </c>
    </row>
    <row r="1323" spans="1:15" ht="13" x14ac:dyDescent="0.3">
      <c r="A1323" s="1">
        <v>4517093770</v>
      </c>
      <c r="B1323" s="1">
        <v>2899631</v>
      </c>
      <c r="C1323" s="2" t="s">
        <v>69</v>
      </c>
      <c r="D1323" s="3">
        <v>320</v>
      </c>
      <c r="E1323" s="3">
        <v>309</v>
      </c>
      <c r="F1323" s="3">
        <f>Data[[#This Row],[Unit Price]]*Data[[#This Row],[Ordered Qty]]</f>
        <v>98880</v>
      </c>
      <c r="G1323" s="5">
        <v>44620</v>
      </c>
      <c r="H1323" s="4">
        <v>44620</v>
      </c>
      <c r="I1323" s="6">
        <f t="shared" si="24"/>
        <v>0</v>
      </c>
      <c r="J1323" s="32" t="str">
        <f>IF(Data[[#This Row],[Chênh lệch ngày]]&lt;-2,"ADVANCE", IF(Data[[#This Row],[Chênh lệch ngày]]&lt;4, "ON TIME", IF(Data[[#This Row],[REASON OF LATE]]="SUPPLIER","LATE BY SUPPLIER", "LATE")))</f>
        <v>ON TIME</v>
      </c>
      <c r="K1323" s="2"/>
      <c r="L1323" s="32"/>
      <c r="M1323" s="32" t="str">
        <f>TEXT(Data[[#This Row],[Ngày giao]],"yyyy")</f>
        <v>2022</v>
      </c>
      <c r="N1323" s="32" t="str">
        <f>IF(MONTH(Data[[#This Row],[Ngày giao]])&lt;4,"Qtr1", IF(MONTH(Data[[#This Row],[Ngày giao]])&lt;7,"Qtr2",IF(MONTH(Data[[#This Row],[Ngày giao]])&lt;10,"Qtr3","Qtr4")))</f>
        <v>Qtr1</v>
      </c>
      <c r="O1323" s="32" t="str">
        <f>TEXT(Data[[#This Row],[Ngày giao]],"MMM")</f>
        <v>Feb</v>
      </c>
    </row>
    <row r="1324" spans="1:15" ht="13" x14ac:dyDescent="0.3">
      <c r="A1324" s="1">
        <v>4517506985</v>
      </c>
      <c r="B1324" s="1">
        <v>2899634</v>
      </c>
      <c r="C1324" s="2" t="s">
        <v>69</v>
      </c>
      <c r="D1324" s="3">
        <v>320</v>
      </c>
      <c r="E1324" s="3">
        <v>1439</v>
      </c>
      <c r="F1324" s="3">
        <f>Data[[#This Row],[Unit Price]]*Data[[#This Row],[Ordered Qty]]</f>
        <v>460480</v>
      </c>
      <c r="G1324" s="5">
        <v>44620</v>
      </c>
      <c r="H1324" s="4">
        <v>44620</v>
      </c>
      <c r="I1324" s="6">
        <f t="shared" si="24"/>
        <v>0</v>
      </c>
      <c r="J1324" s="32" t="str">
        <f>IF(Data[[#This Row],[Chênh lệch ngày]]&lt;-2,"ADVANCE", IF(Data[[#This Row],[Chênh lệch ngày]]&lt;4, "ON TIME", IF(Data[[#This Row],[REASON OF LATE]]="SUPPLIER","LATE BY SUPPLIER", "LATE")))</f>
        <v>ON TIME</v>
      </c>
      <c r="K1324" s="2"/>
      <c r="L1324" s="32"/>
      <c r="M1324" s="32" t="str">
        <f>TEXT(Data[[#This Row],[Ngày giao]],"yyyy")</f>
        <v>2022</v>
      </c>
      <c r="N1324" s="32" t="str">
        <f>IF(MONTH(Data[[#This Row],[Ngày giao]])&lt;4,"Qtr1", IF(MONTH(Data[[#This Row],[Ngày giao]])&lt;7,"Qtr2",IF(MONTH(Data[[#This Row],[Ngày giao]])&lt;10,"Qtr3","Qtr4")))</f>
        <v>Qtr1</v>
      </c>
      <c r="O1324" s="32" t="str">
        <f>TEXT(Data[[#This Row],[Ngày giao]],"MMM")</f>
        <v>Feb</v>
      </c>
    </row>
    <row r="1325" spans="1:15" ht="13" x14ac:dyDescent="0.3">
      <c r="A1325" s="1">
        <v>4517513818</v>
      </c>
      <c r="B1325" s="1">
        <v>2899631</v>
      </c>
      <c r="C1325" s="2" t="s">
        <v>69</v>
      </c>
      <c r="D1325" s="3">
        <v>320</v>
      </c>
      <c r="E1325" s="3">
        <v>1107</v>
      </c>
      <c r="F1325" s="3">
        <f>Data[[#This Row],[Unit Price]]*Data[[#This Row],[Ordered Qty]]</f>
        <v>354240</v>
      </c>
      <c r="G1325" s="5">
        <v>44620</v>
      </c>
      <c r="H1325" s="4">
        <v>44620</v>
      </c>
      <c r="I1325" s="6">
        <f t="shared" si="24"/>
        <v>0</v>
      </c>
      <c r="J1325" s="32" t="str">
        <f>IF(Data[[#This Row],[Chênh lệch ngày]]&lt;-2,"ADVANCE", IF(Data[[#This Row],[Chênh lệch ngày]]&lt;4, "ON TIME", IF(Data[[#This Row],[REASON OF LATE]]="SUPPLIER","LATE BY SUPPLIER", "LATE")))</f>
        <v>ON TIME</v>
      </c>
      <c r="K1325" s="2"/>
      <c r="L1325" s="32"/>
      <c r="M1325" s="32" t="str">
        <f>TEXT(Data[[#This Row],[Ngày giao]],"yyyy")</f>
        <v>2022</v>
      </c>
      <c r="N1325" s="32" t="str">
        <f>IF(MONTH(Data[[#This Row],[Ngày giao]])&lt;4,"Qtr1", IF(MONTH(Data[[#This Row],[Ngày giao]])&lt;7,"Qtr2",IF(MONTH(Data[[#This Row],[Ngày giao]])&lt;10,"Qtr3","Qtr4")))</f>
        <v>Qtr1</v>
      </c>
      <c r="O1325" s="32" t="str">
        <f>TEXT(Data[[#This Row],[Ngày giao]],"MMM")</f>
        <v>Feb</v>
      </c>
    </row>
    <row r="1326" spans="1:15" ht="13" x14ac:dyDescent="0.3">
      <c r="A1326" s="1">
        <v>4516876219</v>
      </c>
      <c r="B1326" s="1">
        <v>2903184</v>
      </c>
      <c r="C1326" s="37" t="s">
        <v>51</v>
      </c>
      <c r="D1326" s="3">
        <v>260</v>
      </c>
      <c r="E1326" s="3">
        <v>1033</v>
      </c>
      <c r="F1326" s="3">
        <f>Data[[#This Row],[Unit Price]]*Data[[#This Row],[Ordered Qty]]</f>
        <v>268580</v>
      </c>
      <c r="G1326" s="5">
        <v>44620</v>
      </c>
      <c r="H1326" s="4">
        <v>44620</v>
      </c>
      <c r="I1326" s="6">
        <f t="shared" si="24"/>
        <v>0</v>
      </c>
      <c r="J1326" s="32" t="str">
        <f>IF(Data[[#This Row],[Chênh lệch ngày]]&lt;-2,"ADVANCE", IF(Data[[#This Row],[Chênh lệch ngày]]&lt;4, "ON TIME", IF(Data[[#This Row],[REASON OF LATE]]="SUPPLIER","LATE BY SUPPLIER", "LATE")))</f>
        <v>ON TIME</v>
      </c>
      <c r="K1326" s="2"/>
      <c r="L1326" s="32"/>
      <c r="M1326" s="32" t="str">
        <f>TEXT(Data[[#This Row],[Ngày giao]],"yyyy")</f>
        <v>2022</v>
      </c>
      <c r="N1326" s="32" t="str">
        <f>IF(MONTH(Data[[#This Row],[Ngày giao]])&lt;4,"Qtr1", IF(MONTH(Data[[#This Row],[Ngày giao]])&lt;7,"Qtr2",IF(MONTH(Data[[#This Row],[Ngày giao]])&lt;10,"Qtr3","Qtr4")))</f>
        <v>Qtr1</v>
      </c>
      <c r="O1326" s="32" t="str">
        <f>TEXT(Data[[#This Row],[Ngày giao]],"MMM")</f>
        <v>Feb</v>
      </c>
    </row>
    <row r="1327" spans="1:15" ht="13" x14ac:dyDescent="0.3">
      <c r="A1327" s="1">
        <v>5501220117</v>
      </c>
      <c r="B1327" s="1">
        <v>2899945</v>
      </c>
      <c r="C1327" s="37" t="s">
        <v>51</v>
      </c>
      <c r="D1327" s="3">
        <v>48</v>
      </c>
      <c r="E1327" s="3">
        <v>1290</v>
      </c>
      <c r="F1327" s="3">
        <f>Data[[#This Row],[Unit Price]]*Data[[#This Row],[Ordered Qty]]</f>
        <v>61920</v>
      </c>
      <c r="G1327" s="5">
        <v>44620</v>
      </c>
      <c r="H1327" s="4">
        <v>44620</v>
      </c>
      <c r="I1327" s="6">
        <f t="shared" si="24"/>
        <v>0</v>
      </c>
      <c r="J1327" s="32" t="str">
        <f>IF(Data[[#This Row],[Chênh lệch ngày]]&lt;-2,"ADVANCE", IF(Data[[#This Row],[Chênh lệch ngày]]&lt;4, "ON TIME", IF(Data[[#This Row],[REASON OF LATE]]="SUPPLIER","LATE BY SUPPLIER", "LATE")))</f>
        <v>ON TIME</v>
      </c>
      <c r="K1327" s="2"/>
      <c r="L1327" s="32"/>
      <c r="M1327" s="32" t="str">
        <f>TEXT(Data[[#This Row],[Ngày giao]],"yyyy")</f>
        <v>2022</v>
      </c>
      <c r="N1327" s="32" t="str">
        <f>IF(MONTH(Data[[#This Row],[Ngày giao]])&lt;4,"Qtr1", IF(MONTH(Data[[#This Row],[Ngày giao]])&lt;7,"Qtr2",IF(MONTH(Data[[#This Row],[Ngày giao]])&lt;10,"Qtr3","Qtr4")))</f>
        <v>Qtr1</v>
      </c>
      <c r="O1327" s="32" t="str">
        <f>TEXT(Data[[#This Row],[Ngày giao]],"MMM")</f>
        <v>Feb</v>
      </c>
    </row>
    <row r="1328" spans="1:15" ht="13" x14ac:dyDescent="0.3">
      <c r="A1328" s="1">
        <v>4516876116</v>
      </c>
      <c r="B1328" s="1">
        <v>2899945</v>
      </c>
      <c r="C1328" s="37" t="s">
        <v>51</v>
      </c>
      <c r="D1328" s="3">
        <v>192</v>
      </c>
      <c r="E1328" s="3">
        <v>629</v>
      </c>
      <c r="F1328" s="3">
        <f>Data[[#This Row],[Unit Price]]*Data[[#This Row],[Ordered Qty]]</f>
        <v>120768</v>
      </c>
      <c r="G1328" s="5">
        <v>44620</v>
      </c>
      <c r="H1328" s="4">
        <v>44620</v>
      </c>
      <c r="I1328" s="6">
        <f t="shared" si="24"/>
        <v>0</v>
      </c>
      <c r="J1328" s="32" t="str">
        <f>IF(Data[[#This Row],[Chênh lệch ngày]]&lt;-2,"ADVANCE", IF(Data[[#This Row],[Chênh lệch ngày]]&lt;4, "ON TIME", IF(Data[[#This Row],[REASON OF LATE]]="SUPPLIER","LATE BY SUPPLIER", "LATE")))</f>
        <v>ON TIME</v>
      </c>
      <c r="K1328" s="2"/>
      <c r="L1328" s="32"/>
      <c r="M1328" s="32" t="str">
        <f>TEXT(Data[[#This Row],[Ngày giao]],"yyyy")</f>
        <v>2022</v>
      </c>
      <c r="N1328" s="32" t="str">
        <f>IF(MONTH(Data[[#This Row],[Ngày giao]])&lt;4,"Qtr1", IF(MONTH(Data[[#This Row],[Ngày giao]])&lt;7,"Qtr2",IF(MONTH(Data[[#This Row],[Ngày giao]])&lt;10,"Qtr3","Qtr4")))</f>
        <v>Qtr1</v>
      </c>
      <c r="O1328" s="32" t="str">
        <f>TEXT(Data[[#This Row],[Ngày giao]],"MMM")</f>
        <v>Feb</v>
      </c>
    </row>
    <row r="1329" spans="1:15" ht="13" x14ac:dyDescent="0.3">
      <c r="A1329" s="1">
        <v>4516876122</v>
      </c>
      <c r="B1329" s="1">
        <v>4451121</v>
      </c>
      <c r="C1329" s="37" t="s">
        <v>51</v>
      </c>
      <c r="D1329" s="3">
        <v>575</v>
      </c>
      <c r="E1329" s="3">
        <v>1377</v>
      </c>
      <c r="F1329" s="3">
        <f>Data[[#This Row],[Unit Price]]*Data[[#This Row],[Ordered Qty]]</f>
        <v>791775</v>
      </c>
      <c r="G1329" s="5">
        <v>44620</v>
      </c>
      <c r="H1329" s="4">
        <v>44620</v>
      </c>
      <c r="I1329" s="6">
        <f t="shared" si="24"/>
        <v>0</v>
      </c>
      <c r="J1329" s="32" t="str">
        <f>IF(Data[[#This Row],[Chênh lệch ngày]]&lt;-2,"ADVANCE", IF(Data[[#This Row],[Chênh lệch ngày]]&lt;4, "ON TIME", IF(Data[[#This Row],[REASON OF LATE]]="SUPPLIER","LATE BY SUPPLIER", "LATE")))</f>
        <v>ON TIME</v>
      </c>
      <c r="K1329" s="2"/>
      <c r="L1329" s="32"/>
      <c r="M1329" s="32" t="str">
        <f>TEXT(Data[[#This Row],[Ngày giao]],"yyyy")</f>
        <v>2022</v>
      </c>
      <c r="N1329" s="32" t="str">
        <f>IF(MONTH(Data[[#This Row],[Ngày giao]])&lt;4,"Qtr1", IF(MONTH(Data[[#This Row],[Ngày giao]])&lt;7,"Qtr2",IF(MONTH(Data[[#This Row],[Ngày giao]])&lt;10,"Qtr3","Qtr4")))</f>
        <v>Qtr1</v>
      </c>
      <c r="O1329" s="32" t="str">
        <f>TEXT(Data[[#This Row],[Ngày giao]],"MMM")</f>
        <v>Feb</v>
      </c>
    </row>
    <row r="1330" spans="1:15" ht="13" x14ac:dyDescent="0.3">
      <c r="A1330" s="1">
        <v>4516876173</v>
      </c>
      <c r="B1330" s="1">
        <v>2903183</v>
      </c>
      <c r="C1330" s="37" t="s">
        <v>51</v>
      </c>
      <c r="D1330" s="3">
        <v>260</v>
      </c>
      <c r="E1330" s="3">
        <v>1250</v>
      </c>
      <c r="F1330" s="3">
        <f>Data[[#This Row],[Unit Price]]*Data[[#This Row],[Ordered Qty]]</f>
        <v>325000</v>
      </c>
      <c r="G1330" s="5">
        <v>44620</v>
      </c>
      <c r="H1330" s="4">
        <v>44620</v>
      </c>
      <c r="I1330" s="6">
        <f t="shared" si="24"/>
        <v>0</v>
      </c>
      <c r="J1330" s="32" t="str">
        <f>IF(Data[[#This Row],[Chênh lệch ngày]]&lt;-2,"ADVANCE", IF(Data[[#This Row],[Chênh lệch ngày]]&lt;4, "ON TIME", IF(Data[[#This Row],[REASON OF LATE]]="SUPPLIER","LATE BY SUPPLIER", "LATE")))</f>
        <v>ON TIME</v>
      </c>
      <c r="K1330" s="2"/>
      <c r="L1330" s="32"/>
      <c r="M1330" s="32" t="str">
        <f>TEXT(Data[[#This Row],[Ngày giao]],"yyyy")</f>
        <v>2022</v>
      </c>
      <c r="N1330" s="32" t="str">
        <f>IF(MONTH(Data[[#This Row],[Ngày giao]])&lt;4,"Qtr1", IF(MONTH(Data[[#This Row],[Ngày giao]])&lt;7,"Qtr2",IF(MONTH(Data[[#This Row],[Ngày giao]])&lt;10,"Qtr3","Qtr4")))</f>
        <v>Qtr1</v>
      </c>
      <c r="O1330" s="32" t="str">
        <f>TEXT(Data[[#This Row],[Ngày giao]],"MMM")</f>
        <v>Feb</v>
      </c>
    </row>
    <row r="1331" spans="1:15" ht="13" x14ac:dyDescent="0.3">
      <c r="A1331" s="1">
        <v>4516876215</v>
      </c>
      <c r="B1331" s="1">
        <v>2899944</v>
      </c>
      <c r="C1331" s="37" t="s">
        <v>51</v>
      </c>
      <c r="D1331" s="3">
        <v>432</v>
      </c>
      <c r="E1331" s="3">
        <v>532</v>
      </c>
      <c r="F1331" s="3">
        <f>Data[[#This Row],[Unit Price]]*Data[[#This Row],[Ordered Qty]]</f>
        <v>229824</v>
      </c>
      <c r="G1331" s="5">
        <v>44620</v>
      </c>
      <c r="H1331" s="4">
        <v>44620</v>
      </c>
      <c r="I1331" s="6">
        <f t="shared" si="24"/>
        <v>0</v>
      </c>
      <c r="J1331" s="32" t="str">
        <f>IF(Data[[#This Row],[Chênh lệch ngày]]&lt;-2,"ADVANCE", IF(Data[[#This Row],[Chênh lệch ngày]]&lt;4, "ON TIME", IF(Data[[#This Row],[REASON OF LATE]]="SUPPLIER","LATE BY SUPPLIER", "LATE")))</f>
        <v>ON TIME</v>
      </c>
      <c r="K1331" s="2"/>
      <c r="L1331" s="32"/>
      <c r="M1331" s="32" t="str">
        <f>TEXT(Data[[#This Row],[Ngày giao]],"yyyy")</f>
        <v>2022</v>
      </c>
      <c r="N1331" s="32" t="str">
        <f>IF(MONTH(Data[[#This Row],[Ngày giao]])&lt;4,"Qtr1", IF(MONTH(Data[[#This Row],[Ngày giao]])&lt;7,"Qtr2",IF(MONTH(Data[[#This Row],[Ngày giao]])&lt;10,"Qtr3","Qtr4")))</f>
        <v>Qtr1</v>
      </c>
      <c r="O1331" s="32" t="str">
        <f>TEXT(Data[[#This Row],[Ngày giao]],"MMM")</f>
        <v>Feb</v>
      </c>
    </row>
    <row r="1332" spans="1:15" ht="13" x14ac:dyDescent="0.3">
      <c r="A1332" s="1">
        <v>4516483004</v>
      </c>
      <c r="B1332" s="1">
        <v>2899475</v>
      </c>
      <c r="C1332" s="37" t="s">
        <v>51</v>
      </c>
      <c r="D1332" s="3">
        <v>800</v>
      </c>
      <c r="E1332" s="3">
        <v>715</v>
      </c>
      <c r="F1332" s="3">
        <f>Data[[#This Row],[Unit Price]]*Data[[#This Row],[Ordered Qty]]</f>
        <v>572000</v>
      </c>
      <c r="G1332" s="5">
        <v>44620</v>
      </c>
      <c r="H1332" s="4">
        <v>44620</v>
      </c>
      <c r="I1332" s="6">
        <f t="shared" si="24"/>
        <v>0</v>
      </c>
      <c r="J1332" s="32" t="str">
        <f>IF(Data[[#This Row],[Chênh lệch ngày]]&lt;-2,"ADVANCE", IF(Data[[#This Row],[Chênh lệch ngày]]&lt;4, "ON TIME", IF(Data[[#This Row],[REASON OF LATE]]="SUPPLIER","LATE BY SUPPLIER", "LATE")))</f>
        <v>ON TIME</v>
      </c>
      <c r="K1332" s="2"/>
      <c r="L1332" s="32"/>
      <c r="M1332" s="32" t="str">
        <f>TEXT(Data[[#This Row],[Ngày giao]],"yyyy")</f>
        <v>2022</v>
      </c>
      <c r="N1332" s="32" t="str">
        <f>IF(MONTH(Data[[#This Row],[Ngày giao]])&lt;4,"Qtr1", IF(MONTH(Data[[#This Row],[Ngày giao]])&lt;7,"Qtr2",IF(MONTH(Data[[#This Row],[Ngày giao]])&lt;10,"Qtr3","Qtr4")))</f>
        <v>Qtr1</v>
      </c>
      <c r="O1332" s="32" t="str">
        <f>TEXT(Data[[#This Row],[Ngày giao]],"MMM")</f>
        <v>Feb</v>
      </c>
    </row>
    <row r="1333" spans="1:15" ht="13" x14ac:dyDescent="0.3">
      <c r="A1333" s="1">
        <v>4516521358</v>
      </c>
      <c r="B1333" s="1">
        <v>2899632</v>
      </c>
      <c r="C1333" s="37" t="s">
        <v>51</v>
      </c>
      <c r="D1333" s="3">
        <v>480</v>
      </c>
      <c r="E1333" s="3">
        <v>673</v>
      </c>
      <c r="F1333" s="3">
        <f>Data[[#This Row],[Unit Price]]*Data[[#This Row],[Ordered Qty]]</f>
        <v>323040</v>
      </c>
      <c r="G1333" s="5">
        <v>44620</v>
      </c>
      <c r="H1333" s="4">
        <v>44620</v>
      </c>
      <c r="I1333" s="6">
        <f t="shared" si="24"/>
        <v>0</v>
      </c>
      <c r="J1333" s="32" t="str">
        <f>IF(Data[[#This Row],[Chênh lệch ngày]]&lt;-2,"ADVANCE", IF(Data[[#This Row],[Chênh lệch ngày]]&lt;4, "ON TIME", IF(Data[[#This Row],[REASON OF LATE]]="SUPPLIER","LATE BY SUPPLIER", "LATE")))</f>
        <v>ON TIME</v>
      </c>
      <c r="K1333" s="2"/>
      <c r="L1333" s="32"/>
      <c r="M1333" s="32" t="str">
        <f>TEXT(Data[[#This Row],[Ngày giao]],"yyyy")</f>
        <v>2022</v>
      </c>
      <c r="N1333" s="32" t="str">
        <f>IF(MONTH(Data[[#This Row],[Ngày giao]])&lt;4,"Qtr1", IF(MONTH(Data[[#This Row],[Ngày giao]])&lt;7,"Qtr2",IF(MONTH(Data[[#This Row],[Ngày giao]])&lt;10,"Qtr3","Qtr4")))</f>
        <v>Qtr1</v>
      </c>
      <c r="O1333" s="32" t="str">
        <f>TEXT(Data[[#This Row],[Ngày giao]],"MMM")</f>
        <v>Feb</v>
      </c>
    </row>
    <row r="1334" spans="1:15" ht="13" x14ac:dyDescent="0.3">
      <c r="A1334" s="1">
        <v>4516523505</v>
      </c>
      <c r="B1334" s="1">
        <v>2989761</v>
      </c>
      <c r="C1334" s="37" t="s">
        <v>51</v>
      </c>
      <c r="D1334" s="3">
        <v>320</v>
      </c>
      <c r="E1334" s="3">
        <v>1245</v>
      </c>
      <c r="F1334" s="3">
        <f>Data[[#This Row],[Unit Price]]*Data[[#This Row],[Ordered Qty]]</f>
        <v>398400</v>
      </c>
      <c r="G1334" s="5">
        <v>44620</v>
      </c>
      <c r="H1334" s="4">
        <v>44620</v>
      </c>
      <c r="I1334" s="6">
        <f t="shared" si="24"/>
        <v>0</v>
      </c>
      <c r="J1334" s="32" t="str">
        <f>IF(Data[[#This Row],[Chênh lệch ngày]]&lt;-2,"ADVANCE", IF(Data[[#This Row],[Chênh lệch ngày]]&lt;4, "ON TIME", IF(Data[[#This Row],[REASON OF LATE]]="SUPPLIER","LATE BY SUPPLIER", "LATE")))</f>
        <v>ON TIME</v>
      </c>
      <c r="K1334" s="2"/>
      <c r="L1334" s="32"/>
      <c r="M1334" s="32" t="str">
        <f>TEXT(Data[[#This Row],[Ngày giao]],"yyyy")</f>
        <v>2022</v>
      </c>
      <c r="N1334" s="32" t="str">
        <f>IF(MONTH(Data[[#This Row],[Ngày giao]])&lt;4,"Qtr1", IF(MONTH(Data[[#This Row],[Ngày giao]])&lt;7,"Qtr2",IF(MONTH(Data[[#This Row],[Ngày giao]])&lt;10,"Qtr3","Qtr4")))</f>
        <v>Qtr1</v>
      </c>
      <c r="O1334" s="32" t="str">
        <f>TEXT(Data[[#This Row],[Ngày giao]],"MMM")</f>
        <v>Feb</v>
      </c>
    </row>
    <row r="1335" spans="1:15" ht="13" x14ac:dyDescent="0.3">
      <c r="A1335" s="1">
        <v>4516524857</v>
      </c>
      <c r="B1335" s="1">
        <v>2899635</v>
      </c>
      <c r="C1335" s="37" t="s">
        <v>51</v>
      </c>
      <c r="D1335" s="3">
        <v>320</v>
      </c>
      <c r="E1335" s="3">
        <v>1119</v>
      </c>
      <c r="F1335" s="3">
        <f>Data[[#This Row],[Unit Price]]*Data[[#This Row],[Ordered Qty]]</f>
        <v>358080</v>
      </c>
      <c r="G1335" s="5">
        <v>44620</v>
      </c>
      <c r="H1335" s="4">
        <v>44620</v>
      </c>
      <c r="I1335" s="6">
        <f t="shared" si="24"/>
        <v>0</v>
      </c>
      <c r="J1335" s="32" t="str">
        <f>IF(Data[[#This Row],[Chênh lệch ngày]]&lt;-2,"ADVANCE", IF(Data[[#This Row],[Chênh lệch ngày]]&lt;4, "ON TIME", IF(Data[[#This Row],[REASON OF LATE]]="SUPPLIER","LATE BY SUPPLIER", "LATE")))</f>
        <v>ON TIME</v>
      </c>
      <c r="K1335" s="2"/>
      <c r="L1335" s="32"/>
      <c r="M1335" s="32" t="str">
        <f>TEXT(Data[[#This Row],[Ngày giao]],"yyyy")</f>
        <v>2022</v>
      </c>
      <c r="N1335" s="32" t="str">
        <f>IF(MONTH(Data[[#This Row],[Ngày giao]])&lt;4,"Qtr1", IF(MONTH(Data[[#This Row],[Ngày giao]])&lt;7,"Qtr2",IF(MONTH(Data[[#This Row],[Ngày giao]])&lt;10,"Qtr3","Qtr4")))</f>
        <v>Qtr1</v>
      </c>
      <c r="O1335" s="32" t="str">
        <f>TEXT(Data[[#This Row],[Ngày giao]],"MMM")</f>
        <v>Feb</v>
      </c>
    </row>
    <row r="1336" spans="1:15" ht="13" x14ac:dyDescent="0.3">
      <c r="A1336" s="1">
        <v>4516722963</v>
      </c>
      <c r="B1336" s="1">
        <v>4334436</v>
      </c>
      <c r="C1336" s="37" t="s">
        <v>51</v>
      </c>
      <c r="D1336" s="3">
        <v>160</v>
      </c>
      <c r="E1336" s="3">
        <v>599</v>
      </c>
      <c r="F1336" s="3">
        <f>Data[[#This Row],[Unit Price]]*Data[[#This Row],[Ordered Qty]]</f>
        <v>95840</v>
      </c>
      <c r="G1336" s="5">
        <v>44620</v>
      </c>
      <c r="H1336" s="4">
        <v>44620</v>
      </c>
      <c r="I1336" s="6">
        <f t="shared" si="24"/>
        <v>0</v>
      </c>
      <c r="J1336" s="32" t="str">
        <f>IF(Data[[#This Row],[Chênh lệch ngày]]&lt;-2,"ADVANCE", IF(Data[[#This Row],[Chênh lệch ngày]]&lt;4, "ON TIME", IF(Data[[#This Row],[REASON OF LATE]]="SUPPLIER","LATE BY SUPPLIER", "LATE")))</f>
        <v>ON TIME</v>
      </c>
      <c r="K1336" s="2"/>
      <c r="L1336" s="32"/>
      <c r="M1336" s="32" t="str">
        <f>TEXT(Data[[#This Row],[Ngày giao]],"yyyy")</f>
        <v>2022</v>
      </c>
      <c r="N1336" s="32" t="str">
        <f>IF(MONTH(Data[[#This Row],[Ngày giao]])&lt;4,"Qtr1", IF(MONTH(Data[[#This Row],[Ngày giao]])&lt;7,"Qtr2",IF(MONTH(Data[[#This Row],[Ngày giao]])&lt;10,"Qtr3","Qtr4")))</f>
        <v>Qtr1</v>
      </c>
      <c r="O1336" s="32" t="str">
        <f>TEXT(Data[[#This Row],[Ngày giao]],"MMM")</f>
        <v>Feb</v>
      </c>
    </row>
    <row r="1337" spans="1:15" ht="13" x14ac:dyDescent="0.3">
      <c r="A1337" s="1">
        <v>4517034115</v>
      </c>
      <c r="B1337" s="1">
        <v>2461389</v>
      </c>
      <c r="C1337" s="2" t="s">
        <v>69</v>
      </c>
      <c r="D1337" s="3">
        <v>200</v>
      </c>
      <c r="E1337" s="3">
        <v>935</v>
      </c>
      <c r="F1337" s="3">
        <f>Data[[#This Row],[Unit Price]]*Data[[#This Row],[Ordered Qty]]</f>
        <v>187000</v>
      </c>
      <c r="G1337" s="5">
        <v>44620</v>
      </c>
      <c r="H1337" s="4">
        <v>44620</v>
      </c>
      <c r="I1337" s="6">
        <f t="shared" si="24"/>
        <v>0</v>
      </c>
      <c r="J1337" s="32" t="str">
        <f>IF(Data[[#This Row],[Chênh lệch ngày]]&lt;-2,"ADVANCE", IF(Data[[#This Row],[Chênh lệch ngày]]&lt;4, "ON TIME", IF(Data[[#This Row],[REASON OF LATE]]="SUPPLIER","LATE BY SUPPLIER", "LATE")))</f>
        <v>ON TIME</v>
      </c>
      <c r="K1337" s="2"/>
      <c r="L1337" s="32"/>
      <c r="M1337" s="32" t="str">
        <f>TEXT(Data[[#This Row],[Ngày giao]],"yyyy")</f>
        <v>2022</v>
      </c>
      <c r="N1337" s="32" t="str">
        <f>IF(MONTH(Data[[#This Row],[Ngày giao]])&lt;4,"Qtr1", IF(MONTH(Data[[#This Row],[Ngày giao]])&lt;7,"Qtr2",IF(MONTH(Data[[#This Row],[Ngày giao]])&lt;10,"Qtr3","Qtr4")))</f>
        <v>Qtr1</v>
      </c>
      <c r="O1337" s="32" t="str">
        <f>TEXT(Data[[#This Row],[Ngày giao]],"MMM")</f>
        <v>Feb</v>
      </c>
    </row>
    <row r="1338" spans="1:15" ht="13" x14ac:dyDescent="0.3">
      <c r="A1338" s="1">
        <v>4517495908</v>
      </c>
      <c r="B1338" s="1">
        <v>4196590</v>
      </c>
      <c r="C1338" s="2" t="s">
        <v>69</v>
      </c>
      <c r="D1338" s="3">
        <v>200</v>
      </c>
      <c r="E1338" s="3">
        <v>1066</v>
      </c>
      <c r="F1338" s="3">
        <f>Data[[#This Row],[Unit Price]]*Data[[#This Row],[Ordered Qty]]</f>
        <v>213200</v>
      </c>
      <c r="G1338" s="5">
        <v>44620</v>
      </c>
      <c r="H1338" s="4">
        <v>44620</v>
      </c>
      <c r="I1338" s="6">
        <f t="shared" si="24"/>
        <v>0</v>
      </c>
      <c r="J1338" s="32" t="str">
        <f>IF(Data[[#This Row],[Chênh lệch ngày]]&lt;-2,"ADVANCE", IF(Data[[#This Row],[Chênh lệch ngày]]&lt;4, "ON TIME", IF(Data[[#This Row],[REASON OF LATE]]="SUPPLIER","LATE BY SUPPLIER", "LATE")))</f>
        <v>ON TIME</v>
      </c>
      <c r="K1338" s="2"/>
      <c r="L1338" s="32"/>
      <c r="M1338" s="32" t="str">
        <f>TEXT(Data[[#This Row],[Ngày giao]],"yyyy")</f>
        <v>2022</v>
      </c>
      <c r="N1338" s="32" t="str">
        <f>IF(MONTH(Data[[#This Row],[Ngày giao]])&lt;4,"Qtr1", IF(MONTH(Data[[#This Row],[Ngày giao]])&lt;7,"Qtr2",IF(MONTH(Data[[#This Row],[Ngày giao]])&lt;10,"Qtr3","Qtr4")))</f>
        <v>Qtr1</v>
      </c>
      <c r="O1338" s="32" t="str">
        <f>TEXT(Data[[#This Row],[Ngày giao]],"MMM")</f>
        <v>Feb</v>
      </c>
    </row>
    <row r="1339" spans="1:15" ht="13" x14ac:dyDescent="0.3">
      <c r="A1339" s="1">
        <v>4517514199</v>
      </c>
      <c r="B1339" s="1">
        <v>2461389</v>
      </c>
      <c r="C1339" s="2" t="s">
        <v>69</v>
      </c>
      <c r="D1339" s="3">
        <v>200</v>
      </c>
      <c r="E1339" s="3">
        <v>1425</v>
      </c>
      <c r="F1339" s="3">
        <f>Data[[#This Row],[Unit Price]]*Data[[#This Row],[Ordered Qty]]</f>
        <v>285000</v>
      </c>
      <c r="G1339" s="5">
        <v>44620</v>
      </c>
      <c r="H1339" s="4">
        <v>44620</v>
      </c>
      <c r="I1339" s="6">
        <f t="shared" si="24"/>
        <v>0</v>
      </c>
      <c r="J1339" s="32" t="str">
        <f>IF(Data[[#This Row],[Chênh lệch ngày]]&lt;-2,"ADVANCE", IF(Data[[#This Row],[Chênh lệch ngày]]&lt;4, "ON TIME", IF(Data[[#This Row],[REASON OF LATE]]="SUPPLIER","LATE BY SUPPLIER", "LATE")))</f>
        <v>ON TIME</v>
      </c>
      <c r="K1339" s="2"/>
      <c r="L1339" s="32"/>
      <c r="M1339" s="32" t="str">
        <f>TEXT(Data[[#This Row],[Ngày giao]],"yyyy")</f>
        <v>2022</v>
      </c>
      <c r="N1339" s="32" t="str">
        <f>IF(MONTH(Data[[#This Row],[Ngày giao]])&lt;4,"Qtr1", IF(MONTH(Data[[#This Row],[Ngày giao]])&lt;7,"Qtr2",IF(MONTH(Data[[#This Row],[Ngày giao]])&lt;10,"Qtr3","Qtr4")))</f>
        <v>Qtr1</v>
      </c>
      <c r="O1339" s="32" t="str">
        <f>TEXT(Data[[#This Row],[Ngày giao]],"MMM")</f>
        <v>Feb</v>
      </c>
    </row>
    <row r="1340" spans="1:15" ht="13" x14ac:dyDescent="0.3">
      <c r="A1340" s="1">
        <v>4516925220</v>
      </c>
      <c r="B1340" s="1">
        <v>2461389</v>
      </c>
      <c r="C1340" s="37" t="s">
        <v>51</v>
      </c>
      <c r="D1340" s="3">
        <v>1800</v>
      </c>
      <c r="E1340" s="3">
        <v>668</v>
      </c>
      <c r="F1340" s="3">
        <f>Data[[#This Row],[Unit Price]]*Data[[#This Row],[Ordered Qty]]</f>
        <v>1202400</v>
      </c>
      <c r="G1340" s="5">
        <v>44620</v>
      </c>
      <c r="H1340" s="4">
        <v>44620</v>
      </c>
      <c r="I1340" s="6">
        <f t="shared" si="24"/>
        <v>0</v>
      </c>
      <c r="J1340" s="32" t="str">
        <f>IF(Data[[#This Row],[Chênh lệch ngày]]&lt;-2,"ADVANCE", IF(Data[[#This Row],[Chênh lệch ngày]]&lt;4, "ON TIME", IF(Data[[#This Row],[REASON OF LATE]]="SUPPLIER","LATE BY SUPPLIER", "LATE")))</f>
        <v>ON TIME</v>
      </c>
      <c r="K1340" s="2"/>
      <c r="L1340" s="32"/>
      <c r="M1340" s="32" t="str">
        <f>TEXT(Data[[#This Row],[Ngày giao]],"yyyy")</f>
        <v>2022</v>
      </c>
      <c r="N1340" s="32" t="str">
        <f>IF(MONTH(Data[[#This Row],[Ngày giao]])&lt;4,"Qtr1", IF(MONTH(Data[[#This Row],[Ngày giao]])&lt;7,"Qtr2",IF(MONTH(Data[[#This Row],[Ngày giao]])&lt;10,"Qtr3","Qtr4")))</f>
        <v>Qtr1</v>
      </c>
      <c r="O1340" s="32" t="str">
        <f>TEXT(Data[[#This Row],[Ngày giao]],"MMM")</f>
        <v>Feb</v>
      </c>
    </row>
    <row r="1341" spans="1:15" ht="13" x14ac:dyDescent="0.3">
      <c r="A1341" s="1">
        <v>4516930065</v>
      </c>
      <c r="B1341" s="1">
        <v>4196590</v>
      </c>
      <c r="C1341" s="37" t="s">
        <v>51</v>
      </c>
      <c r="D1341" s="3">
        <v>1200</v>
      </c>
      <c r="E1341" s="3">
        <v>1237</v>
      </c>
      <c r="F1341" s="3">
        <f>Data[[#This Row],[Unit Price]]*Data[[#This Row],[Ordered Qty]]</f>
        <v>1484400</v>
      </c>
      <c r="G1341" s="5">
        <v>44620</v>
      </c>
      <c r="H1341" s="4">
        <v>44620</v>
      </c>
      <c r="I1341" s="6">
        <f t="shared" si="24"/>
        <v>0</v>
      </c>
      <c r="J1341" s="32" t="str">
        <f>IF(Data[[#This Row],[Chênh lệch ngày]]&lt;-2,"ADVANCE", IF(Data[[#This Row],[Chênh lệch ngày]]&lt;4, "ON TIME", IF(Data[[#This Row],[REASON OF LATE]]="SUPPLIER","LATE BY SUPPLIER", "LATE")))</f>
        <v>ON TIME</v>
      </c>
      <c r="K1341" s="2"/>
      <c r="L1341" s="32"/>
      <c r="M1341" s="32" t="str">
        <f>TEXT(Data[[#This Row],[Ngày giao]],"yyyy")</f>
        <v>2022</v>
      </c>
      <c r="N1341" s="32" t="str">
        <f>IF(MONTH(Data[[#This Row],[Ngày giao]])&lt;4,"Qtr1", IF(MONTH(Data[[#This Row],[Ngày giao]])&lt;7,"Qtr2",IF(MONTH(Data[[#This Row],[Ngày giao]])&lt;10,"Qtr3","Qtr4")))</f>
        <v>Qtr1</v>
      </c>
      <c r="O1341" s="32" t="str">
        <f>TEXT(Data[[#This Row],[Ngày giao]],"MMM")</f>
        <v>Feb</v>
      </c>
    </row>
    <row r="1342" spans="1:15" ht="13" x14ac:dyDescent="0.3">
      <c r="A1342" s="1">
        <v>4516845447</v>
      </c>
      <c r="B1342" s="1">
        <v>2556834</v>
      </c>
      <c r="C1342" s="37" t="s">
        <v>51</v>
      </c>
      <c r="D1342" s="3">
        <v>105</v>
      </c>
      <c r="E1342" s="3">
        <v>857</v>
      </c>
      <c r="F1342" s="3">
        <f>Data[[#This Row],[Unit Price]]*Data[[#This Row],[Ordered Qty]]</f>
        <v>89985</v>
      </c>
      <c r="G1342" s="5">
        <v>44613</v>
      </c>
      <c r="H1342" s="4">
        <v>44620</v>
      </c>
      <c r="I1342" s="6">
        <f t="shared" si="24"/>
        <v>-7</v>
      </c>
      <c r="J1342" s="32" t="str">
        <f>IF(Data[[#This Row],[Chênh lệch ngày]]&lt;-2,"ADVANCE", IF(Data[[#This Row],[Chênh lệch ngày]]&lt;4, "ON TIME", IF(Data[[#This Row],[REASON OF LATE]]="SUPPLIER","LATE BY SUPPLIER", "LATE")))</f>
        <v>ADVANCE</v>
      </c>
      <c r="K1342" s="2"/>
      <c r="L1342" s="32"/>
      <c r="M1342" s="32" t="str">
        <f>TEXT(Data[[#This Row],[Ngày giao]],"yyyy")</f>
        <v>2022</v>
      </c>
      <c r="N1342" s="32" t="str">
        <f>IF(MONTH(Data[[#This Row],[Ngày giao]])&lt;4,"Qtr1", IF(MONTH(Data[[#This Row],[Ngày giao]])&lt;7,"Qtr2",IF(MONTH(Data[[#This Row],[Ngày giao]])&lt;10,"Qtr3","Qtr4")))</f>
        <v>Qtr1</v>
      </c>
      <c r="O1342" s="32" t="str">
        <f>TEXT(Data[[#This Row],[Ngày giao]],"MMM")</f>
        <v>Feb</v>
      </c>
    </row>
    <row r="1343" spans="1:15" ht="13" x14ac:dyDescent="0.3">
      <c r="A1343" s="1">
        <v>4516845801</v>
      </c>
      <c r="B1343" s="1">
        <v>2558275</v>
      </c>
      <c r="C1343" s="37" t="s">
        <v>51</v>
      </c>
      <c r="D1343" s="3">
        <v>123</v>
      </c>
      <c r="E1343" s="3">
        <v>880</v>
      </c>
      <c r="F1343" s="3">
        <f>Data[[#This Row],[Unit Price]]*Data[[#This Row],[Ordered Qty]]</f>
        <v>108240</v>
      </c>
      <c r="G1343" s="5">
        <v>44613</v>
      </c>
      <c r="H1343" s="4">
        <v>44620</v>
      </c>
      <c r="I1343" s="6">
        <f t="shared" si="24"/>
        <v>-7</v>
      </c>
      <c r="J1343" s="32" t="str">
        <f>IF(Data[[#This Row],[Chênh lệch ngày]]&lt;-2,"ADVANCE", IF(Data[[#This Row],[Chênh lệch ngày]]&lt;4, "ON TIME", IF(Data[[#This Row],[REASON OF LATE]]="SUPPLIER","LATE BY SUPPLIER", "LATE")))</f>
        <v>ADVANCE</v>
      </c>
      <c r="K1343" s="2"/>
      <c r="L1343" s="32"/>
      <c r="M1343" s="32" t="str">
        <f>TEXT(Data[[#This Row],[Ngày giao]],"yyyy")</f>
        <v>2022</v>
      </c>
      <c r="N1343" s="32" t="str">
        <f>IF(MONTH(Data[[#This Row],[Ngày giao]])&lt;4,"Qtr1", IF(MONTH(Data[[#This Row],[Ngày giao]])&lt;7,"Qtr2",IF(MONTH(Data[[#This Row],[Ngày giao]])&lt;10,"Qtr3","Qtr4")))</f>
        <v>Qtr1</v>
      </c>
      <c r="O1343" s="32" t="str">
        <f>TEXT(Data[[#This Row],[Ngày giao]],"MMM")</f>
        <v>Feb</v>
      </c>
    </row>
    <row r="1344" spans="1:15" ht="13" x14ac:dyDescent="0.3">
      <c r="A1344" s="1">
        <v>4516872079</v>
      </c>
      <c r="B1344" s="1">
        <v>2556834</v>
      </c>
      <c r="C1344" s="37" t="s">
        <v>51</v>
      </c>
      <c r="D1344" s="3">
        <v>69</v>
      </c>
      <c r="E1344" s="3">
        <v>906</v>
      </c>
      <c r="F1344" s="3">
        <f>Data[[#This Row],[Unit Price]]*Data[[#This Row],[Ordered Qty]]</f>
        <v>62514</v>
      </c>
      <c r="G1344" s="5">
        <v>44613</v>
      </c>
      <c r="H1344" s="4">
        <v>44620</v>
      </c>
      <c r="I1344" s="6">
        <f t="shared" si="24"/>
        <v>-7</v>
      </c>
      <c r="J1344" s="32" t="str">
        <f>IF(Data[[#This Row],[Chênh lệch ngày]]&lt;-2,"ADVANCE", IF(Data[[#This Row],[Chênh lệch ngày]]&lt;4, "ON TIME", IF(Data[[#This Row],[REASON OF LATE]]="SUPPLIER","LATE BY SUPPLIER", "LATE")))</f>
        <v>ADVANCE</v>
      </c>
      <c r="K1344" s="2"/>
      <c r="L1344" s="32"/>
      <c r="M1344" s="32" t="str">
        <f>TEXT(Data[[#This Row],[Ngày giao]],"yyyy")</f>
        <v>2022</v>
      </c>
      <c r="N1344" s="32" t="str">
        <f>IF(MONTH(Data[[#This Row],[Ngày giao]])&lt;4,"Qtr1", IF(MONTH(Data[[#This Row],[Ngày giao]])&lt;7,"Qtr2",IF(MONTH(Data[[#This Row],[Ngày giao]])&lt;10,"Qtr3","Qtr4")))</f>
        <v>Qtr1</v>
      </c>
      <c r="O1344" s="32" t="str">
        <f>TEXT(Data[[#This Row],[Ngày giao]],"MMM")</f>
        <v>Feb</v>
      </c>
    </row>
    <row r="1345" spans="1:15" ht="13" x14ac:dyDescent="0.3">
      <c r="A1345" s="1">
        <v>4516826860</v>
      </c>
      <c r="B1345" s="1">
        <v>2758193</v>
      </c>
      <c r="C1345" s="2" t="s">
        <v>69</v>
      </c>
      <c r="D1345" s="3">
        <v>78</v>
      </c>
      <c r="E1345" s="3">
        <v>556</v>
      </c>
      <c r="F1345" s="3">
        <f>Data[[#This Row],[Unit Price]]*Data[[#This Row],[Ordered Qty]]</f>
        <v>43368</v>
      </c>
      <c r="G1345" s="5">
        <v>44620</v>
      </c>
      <c r="H1345" s="4">
        <v>44620</v>
      </c>
      <c r="I1345" s="6">
        <f t="shared" si="24"/>
        <v>0</v>
      </c>
      <c r="J1345" s="32" t="str">
        <f>IF(Data[[#This Row],[Chênh lệch ngày]]&lt;-2,"ADVANCE", IF(Data[[#This Row],[Chênh lệch ngày]]&lt;4, "ON TIME", IF(Data[[#This Row],[REASON OF LATE]]="SUPPLIER","LATE BY SUPPLIER", "LATE")))</f>
        <v>ON TIME</v>
      </c>
      <c r="K1345" s="2"/>
      <c r="L1345" s="32"/>
      <c r="M1345" s="32" t="str">
        <f>TEXT(Data[[#This Row],[Ngày giao]],"yyyy")</f>
        <v>2022</v>
      </c>
      <c r="N1345" s="32" t="str">
        <f>IF(MONTH(Data[[#This Row],[Ngày giao]])&lt;4,"Qtr1", IF(MONTH(Data[[#This Row],[Ngày giao]])&lt;7,"Qtr2",IF(MONTH(Data[[#This Row],[Ngày giao]])&lt;10,"Qtr3","Qtr4")))</f>
        <v>Qtr1</v>
      </c>
      <c r="O1345" s="32" t="str">
        <f>TEXT(Data[[#This Row],[Ngày giao]],"MMM")</f>
        <v>Feb</v>
      </c>
    </row>
    <row r="1346" spans="1:15" ht="13" x14ac:dyDescent="0.3">
      <c r="A1346" s="1">
        <v>4516879606</v>
      </c>
      <c r="B1346" s="1">
        <v>2963895</v>
      </c>
      <c r="C1346" s="2" t="s">
        <v>69</v>
      </c>
      <c r="D1346" s="3">
        <v>308</v>
      </c>
      <c r="E1346" s="3">
        <v>1451</v>
      </c>
      <c r="F1346" s="3">
        <f>Data[[#This Row],[Unit Price]]*Data[[#This Row],[Ordered Qty]]</f>
        <v>446908</v>
      </c>
      <c r="G1346" s="5">
        <v>44620</v>
      </c>
      <c r="H1346" s="4">
        <v>44620</v>
      </c>
      <c r="I1346" s="6">
        <f t="shared" si="24"/>
        <v>0</v>
      </c>
      <c r="J1346" s="32" t="str">
        <f>IF(Data[[#This Row],[Chênh lệch ngày]]&lt;-2,"ADVANCE", IF(Data[[#This Row],[Chênh lệch ngày]]&lt;4, "ON TIME", IF(Data[[#This Row],[REASON OF LATE]]="SUPPLIER","LATE BY SUPPLIER", "LATE")))</f>
        <v>ON TIME</v>
      </c>
      <c r="K1346" s="2"/>
      <c r="L1346" s="32"/>
      <c r="M1346" s="32" t="str">
        <f>TEXT(Data[[#This Row],[Ngày giao]],"yyyy")</f>
        <v>2022</v>
      </c>
      <c r="N1346" s="32" t="str">
        <f>IF(MONTH(Data[[#This Row],[Ngày giao]])&lt;4,"Qtr1", IF(MONTH(Data[[#This Row],[Ngày giao]])&lt;7,"Qtr2",IF(MONTH(Data[[#This Row],[Ngày giao]])&lt;10,"Qtr3","Qtr4")))</f>
        <v>Qtr1</v>
      </c>
      <c r="O1346" s="32" t="str">
        <f>TEXT(Data[[#This Row],[Ngày giao]],"MMM")</f>
        <v>Feb</v>
      </c>
    </row>
    <row r="1347" spans="1:15" ht="13" x14ac:dyDescent="0.3">
      <c r="A1347" s="1">
        <v>4516908223</v>
      </c>
      <c r="B1347" s="1">
        <v>2556834</v>
      </c>
      <c r="C1347" s="2" t="s">
        <v>69</v>
      </c>
      <c r="D1347" s="3">
        <v>30</v>
      </c>
      <c r="E1347" s="3">
        <v>360</v>
      </c>
      <c r="F1347" s="3">
        <f>Data[[#This Row],[Unit Price]]*Data[[#This Row],[Ordered Qty]]</f>
        <v>10800</v>
      </c>
      <c r="G1347" s="5">
        <v>44620</v>
      </c>
      <c r="H1347" s="4">
        <v>44620</v>
      </c>
      <c r="I1347" s="6">
        <f t="shared" si="24"/>
        <v>0</v>
      </c>
      <c r="J1347" s="32" t="str">
        <f>IF(Data[[#This Row],[Chênh lệch ngày]]&lt;-2,"ADVANCE", IF(Data[[#This Row],[Chênh lệch ngày]]&lt;4, "ON TIME", IF(Data[[#This Row],[REASON OF LATE]]="SUPPLIER","LATE BY SUPPLIER", "LATE")))</f>
        <v>ON TIME</v>
      </c>
      <c r="K1347" s="2"/>
      <c r="L1347" s="32"/>
      <c r="M1347" s="32" t="str">
        <f>TEXT(Data[[#This Row],[Ngày giao]],"yyyy")</f>
        <v>2022</v>
      </c>
      <c r="N1347" s="32" t="str">
        <f>IF(MONTH(Data[[#This Row],[Ngày giao]])&lt;4,"Qtr1", IF(MONTH(Data[[#This Row],[Ngày giao]])&lt;7,"Qtr2",IF(MONTH(Data[[#This Row],[Ngày giao]])&lt;10,"Qtr3","Qtr4")))</f>
        <v>Qtr1</v>
      </c>
      <c r="O1347" s="32" t="str">
        <f>TEXT(Data[[#This Row],[Ngày giao]],"MMM")</f>
        <v>Feb</v>
      </c>
    </row>
    <row r="1348" spans="1:15" ht="13" x14ac:dyDescent="0.3">
      <c r="A1348" s="1">
        <v>4516954148</v>
      </c>
      <c r="B1348" s="1">
        <v>2556834</v>
      </c>
      <c r="C1348" s="2" t="s">
        <v>69</v>
      </c>
      <c r="D1348" s="3">
        <v>3</v>
      </c>
      <c r="E1348" s="3">
        <v>1422</v>
      </c>
      <c r="F1348" s="3">
        <f>Data[[#This Row],[Unit Price]]*Data[[#This Row],[Ordered Qty]]</f>
        <v>4266</v>
      </c>
      <c r="G1348" s="5">
        <v>44620</v>
      </c>
      <c r="H1348" s="4">
        <v>44620</v>
      </c>
      <c r="I1348" s="6">
        <f t="shared" si="24"/>
        <v>0</v>
      </c>
      <c r="J1348" s="32" t="str">
        <f>IF(Data[[#This Row],[Chênh lệch ngày]]&lt;-2,"ADVANCE", IF(Data[[#This Row],[Chênh lệch ngày]]&lt;4, "ON TIME", IF(Data[[#This Row],[REASON OF LATE]]="SUPPLIER","LATE BY SUPPLIER", "LATE")))</f>
        <v>ON TIME</v>
      </c>
      <c r="K1348" s="2"/>
      <c r="L1348" s="32"/>
      <c r="M1348" s="32" t="str">
        <f>TEXT(Data[[#This Row],[Ngày giao]],"yyyy")</f>
        <v>2022</v>
      </c>
      <c r="N1348" s="32" t="str">
        <f>IF(MONTH(Data[[#This Row],[Ngày giao]])&lt;4,"Qtr1", IF(MONTH(Data[[#This Row],[Ngày giao]])&lt;7,"Qtr2",IF(MONTH(Data[[#This Row],[Ngày giao]])&lt;10,"Qtr3","Qtr4")))</f>
        <v>Qtr1</v>
      </c>
      <c r="O1348" s="32" t="str">
        <f>TEXT(Data[[#This Row],[Ngày giao]],"MMM")</f>
        <v>Feb</v>
      </c>
    </row>
    <row r="1349" spans="1:15" ht="13" x14ac:dyDescent="0.3">
      <c r="A1349" s="1">
        <v>4517023374</v>
      </c>
      <c r="B1349" s="1">
        <v>2963895</v>
      </c>
      <c r="C1349" s="2" t="s">
        <v>69</v>
      </c>
      <c r="D1349" s="3">
        <v>116</v>
      </c>
      <c r="E1349" s="3">
        <v>749</v>
      </c>
      <c r="F1349" s="3">
        <f>Data[[#This Row],[Unit Price]]*Data[[#This Row],[Ordered Qty]]</f>
        <v>86884</v>
      </c>
      <c r="G1349" s="5">
        <v>44620</v>
      </c>
      <c r="H1349" s="4">
        <v>44620</v>
      </c>
      <c r="I1349" s="6">
        <f t="shared" si="24"/>
        <v>0</v>
      </c>
      <c r="J1349" s="32" t="str">
        <f>IF(Data[[#This Row],[Chênh lệch ngày]]&lt;-2,"ADVANCE", IF(Data[[#This Row],[Chênh lệch ngày]]&lt;4, "ON TIME", IF(Data[[#This Row],[REASON OF LATE]]="SUPPLIER","LATE BY SUPPLIER", "LATE")))</f>
        <v>ON TIME</v>
      </c>
      <c r="K1349" s="2"/>
      <c r="L1349" s="32"/>
      <c r="M1349" s="32" t="str">
        <f>TEXT(Data[[#This Row],[Ngày giao]],"yyyy")</f>
        <v>2022</v>
      </c>
      <c r="N1349" s="32" t="str">
        <f>IF(MONTH(Data[[#This Row],[Ngày giao]])&lt;4,"Qtr1", IF(MONTH(Data[[#This Row],[Ngày giao]])&lt;7,"Qtr2",IF(MONTH(Data[[#This Row],[Ngày giao]])&lt;10,"Qtr3","Qtr4")))</f>
        <v>Qtr1</v>
      </c>
      <c r="O1349" s="32" t="str">
        <f>TEXT(Data[[#This Row],[Ngày giao]],"MMM")</f>
        <v>Feb</v>
      </c>
    </row>
    <row r="1350" spans="1:15" ht="13" x14ac:dyDescent="0.3">
      <c r="A1350" s="1">
        <v>4517060240</v>
      </c>
      <c r="B1350" s="1">
        <v>2758193</v>
      </c>
      <c r="C1350" s="2" t="s">
        <v>69</v>
      </c>
      <c r="D1350" s="3">
        <v>42</v>
      </c>
      <c r="E1350" s="3">
        <v>1233</v>
      </c>
      <c r="F1350" s="3">
        <f>Data[[#This Row],[Unit Price]]*Data[[#This Row],[Ordered Qty]]</f>
        <v>51786</v>
      </c>
      <c r="G1350" s="5">
        <v>44620</v>
      </c>
      <c r="H1350" s="4">
        <v>44620</v>
      </c>
      <c r="I1350" s="6">
        <f t="shared" si="24"/>
        <v>0</v>
      </c>
      <c r="J1350" s="32" t="str">
        <f>IF(Data[[#This Row],[Chênh lệch ngày]]&lt;-2,"ADVANCE", IF(Data[[#This Row],[Chênh lệch ngày]]&lt;4, "ON TIME", IF(Data[[#This Row],[REASON OF LATE]]="SUPPLIER","LATE BY SUPPLIER", "LATE")))</f>
        <v>ON TIME</v>
      </c>
      <c r="K1350" s="2"/>
      <c r="L1350" s="32"/>
      <c r="M1350" s="32" t="str">
        <f>TEXT(Data[[#This Row],[Ngày giao]],"yyyy")</f>
        <v>2022</v>
      </c>
      <c r="N1350" s="32" t="str">
        <f>IF(MONTH(Data[[#This Row],[Ngày giao]])&lt;4,"Qtr1", IF(MONTH(Data[[#This Row],[Ngày giao]])&lt;7,"Qtr2",IF(MONTH(Data[[#This Row],[Ngày giao]])&lt;10,"Qtr3","Qtr4")))</f>
        <v>Qtr1</v>
      </c>
      <c r="O1350" s="32" t="str">
        <f>TEXT(Data[[#This Row],[Ngày giao]],"MMM")</f>
        <v>Feb</v>
      </c>
    </row>
    <row r="1351" spans="1:15" ht="13" x14ac:dyDescent="0.3">
      <c r="A1351" s="1">
        <v>4517067281</v>
      </c>
      <c r="B1351" s="1">
        <v>2467687</v>
      </c>
      <c r="C1351" s="2" t="s">
        <v>69</v>
      </c>
      <c r="D1351" s="3">
        <v>70</v>
      </c>
      <c r="E1351" s="3">
        <v>700</v>
      </c>
      <c r="F1351" s="3">
        <f>Data[[#This Row],[Unit Price]]*Data[[#This Row],[Ordered Qty]]</f>
        <v>49000</v>
      </c>
      <c r="G1351" s="5">
        <v>44620</v>
      </c>
      <c r="H1351" s="4">
        <v>44620</v>
      </c>
      <c r="I1351" s="6">
        <f t="shared" si="24"/>
        <v>0</v>
      </c>
      <c r="J1351" s="32" t="str">
        <f>IF(Data[[#This Row],[Chênh lệch ngày]]&lt;-2,"ADVANCE", IF(Data[[#This Row],[Chênh lệch ngày]]&lt;4, "ON TIME", IF(Data[[#This Row],[REASON OF LATE]]="SUPPLIER","LATE BY SUPPLIER", "LATE")))</f>
        <v>ON TIME</v>
      </c>
      <c r="K1351" s="2"/>
      <c r="L1351" s="32"/>
      <c r="M1351" s="32" t="str">
        <f>TEXT(Data[[#This Row],[Ngày giao]],"yyyy")</f>
        <v>2022</v>
      </c>
      <c r="N1351" s="32" t="str">
        <f>IF(MONTH(Data[[#This Row],[Ngày giao]])&lt;4,"Qtr1", IF(MONTH(Data[[#This Row],[Ngày giao]])&lt;7,"Qtr2",IF(MONTH(Data[[#This Row],[Ngày giao]])&lt;10,"Qtr3","Qtr4")))</f>
        <v>Qtr1</v>
      </c>
      <c r="O1351" s="32" t="str">
        <f>TEXT(Data[[#This Row],[Ngày giao]],"MMM")</f>
        <v>Feb</v>
      </c>
    </row>
    <row r="1352" spans="1:15" ht="13" x14ac:dyDescent="0.3">
      <c r="A1352" s="1">
        <v>4517084922</v>
      </c>
      <c r="B1352" s="1">
        <v>2963896</v>
      </c>
      <c r="C1352" s="2" t="s">
        <v>69</v>
      </c>
      <c r="D1352" s="3">
        <v>4</v>
      </c>
      <c r="E1352" s="3">
        <v>1414</v>
      </c>
      <c r="F1352" s="3">
        <f>Data[[#This Row],[Unit Price]]*Data[[#This Row],[Ordered Qty]]</f>
        <v>5656</v>
      </c>
      <c r="G1352" s="5">
        <v>44620</v>
      </c>
      <c r="H1352" s="4">
        <v>44620</v>
      </c>
      <c r="I1352" s="6">
        <f t="shared" si="24"/>
        <v>0</v>
      </c>
      <c r="J1352" s="32" t="str">
        <f>IF(Data[[#This Row],[Chênh lệch ngày]]&lt;-2,"ADVANCE", IF(Data[[#This Row],[Chênh lệch ngày]]&lt;4, "ON TIME", IF(Data[[#This Row],[REASON OF LATE]]="SUPPLIER","LATE BY SUPPLIER", "LATE")))</f>
        <v>ON TIME</v>
      </c>
      <c r="K1352" s="2"/>
      <c r="L1352" s="32"/>
      <c r="M1352" s="32" t="str">
        <f>TEXT(Data[[#This Row],[Ngày giao]],"yyyy")</f>
        <v>2022</v>
      </c>
      <c r="N1352" s="32" t="str">
        <f>IF(MONTH(Data[[#This Row],[Ngày giao]])&lt;4,"Qtr1", IF(MONTH(Data[[#This Row],[Ngày giao]])&lt;7,"Qtr2",IF(MONTH(Data[[#This Row],[Ngày giao]])&lt;10,"Qtr3","Qtr4")))</f>
        <v>Qtr1</v>
      </c>
      <c r="O1352" s="32" t="str">
        <f>TEXT(Data[[#This Row],[Ngày giao]],"MMM")</f>
        <v>Feb</v>
      </c>
    </row>
    <row r="1353" spans="1:15" ht="13" x14ac:dyDescent="0.3">
      <c r="A1353" s="1">
        <v>4517092840</v>
      </c>
      <c r="B1353" s="1">
        <v>2963895</v>
      </c>
      <c r="C1353" s="2" t="s">
        <v>69</v>
      </c>
      <c r="D1353" s="3">
        <v>40</v>
      </c>
      <c r="E1353" s="3">
        <v>945</v>
      </c>
      <c r="F1353" s="3">
        <f>Data[[#This Row],[Unit Price]]*Data[[#This Row],[Ordered Qty]]</f>
        <v>37800</v>
      </c>
      <c r="G1353" s="5">
        <v>44620</v>
      </c>
      <c r="H1353" s="4">
        <v>44620</v>
      </c>
      <c r="I1353" s="6">
        <f t="shared" si="24"/>
        <v>0</v>
      </c>
      <c r="J1353" s="32" t="str">
        <f>IF(Data[[#This Row],[Chênh lệch ngày]]&lt;-2,"ADVANCE", IF(Data[[#This Row],[Chênh lệch ngày]]&lt;4, "ON TIME", IF(Data[[#This Row],[REASON OF LATE]]="SUPPLIER","LATE BY SUPPLIER", "LATE")))</f>
        <v>ON TIME</v>
      </c>
      <c r="K1353" s="2"/>
      <c r="L1353" s="32"/>
      <c r="M1353" s="32" t="str">
        <f>TEXT(Data[[#This Row],[Ngày giao]],"yyyy")</f>
        <v>2022</v>
      </c>
      <c r="N1353" s="32" t="str">
        <f>IF(MONTH(Data[[#This Row],[Ngày giao]])&lt;4,"Qtr1", IF(MONTH(Data[[#This Row],[Ngày giao]])&lt;7,"Qtr2",IF(MONTH(Data[[#This Row],[Ngày giao]])&lt;10,"Qtr3","Qtr4")))</f>
        <v>Qtr1</v>
      </c>
      <c r="O1353" s="32" t="str">
        <f>TEXT(Data[[#This Row],[Ngày giao]],"MMM")</f>
        <v>Feb</v>
      </c>
    </row>
    <row r="1354" spans="1:15" ht="13" x14ac:dyDescent="0.3">
      <c r="A1354" s="1">
        <v>4517147509</v>
      </c>
      <c r="B1354" s="1">
        <v>2963896</v>
      </c>
      <c r="C1354" s="2" t="s">
        <v>69</v>
      </c>
      <c r="D1354" s="3">
        <v>8</v>
      </c>
      <c r="E1354" s="3">
        <v>1091</v>
      </c>
      <c r="F1354" s="3">
        <f>Data[[#This Row],[Unit Price]]*Data[[#This Row],[Ordered Qty]]</f>
        <v>8728</v>
      </c>
      <c r="G1354" s="5">
        <v>44620</v>
      </c>
      <c r="H1354" s="4">
        <v>44620</v>
      </c>
      <c r="I1354" s="6">
        <f t="shared" si="24"/>
        <v>0</v>
      </c>
      <c r="J1354" s="32" t="str">
        <f>IF(Data[[#This Row],[Chênh lệch ngày]]&lt;-2,"ADVANCE", IF(Data[[#This Row],[Chênh lệch ngày]]&lt;4, "ON TIME", IF(Data[[#This Row],[REASON OF LATE]]="SUPPLIER","LATE BY SUPPLIER", "LATE")))</f>
        <v>ON TIME</v>
      </c>
      <c r="K1354" s="2"/>
      <c r="L1354" s="32"/>
      <c r="M1354" s="32" t="str">
        <f>TEXT(Data[[#This Row],[Ngày giao]],"yyyy")</f>
        <v>2022</v>
      </c>
      <c r="N1354" s="32" t="str">
        <f>IF(MONTH(Data[[#This Row],[Ngày giao]])&lt;4,"Qtr1", IF(MONTH(Data[[#This Row],[Ngày giao]])&lt;7,"Qtr2",IF(MONTH(Data[[#This Row],[Ngày giao]])&lt;10,"Qtr3","Qtr4")))</f>
        <v>Qtr1</v>
      </c>
      <c r="O1354" s="32" t="str">
        <f>TEXT(Data[[#This Row],[Ngày giao]],"MMM")</f>
        <v>Feb</v>
      </c>
    </row>
    <row r="1355" spans="1:15" ht="13" x14ac:dyDescent="0.3">
      <c r="A1355" s="1">
        <v>4517177411</v>
      </c>
      <c r="B1355" s="1">
        <v>2467687</v>
      </c>
      <c r="C1355" s="2" t="s">
        <v>69</v>
      </c>
      <c r="D1355" s="3">
        <v>50</v>
      </c>
      <c r="E1355" s="3">
        <v>1436</v>
      </c>
      <c r="F1355" s="3">
        <f>Data[[#This Row],[Unit Price]]*Data[[#This Row],[Ordered Qty]]</f>
        <v>71800</v>
      </c>
      <c r="G1355" s="5">
        <v>44620</v>
      </c>
      <c r="H1355" s="4">
        <v>44620</v>
      </c>
      <c r="I1355" s="6">
        <f t="shared" si="24"/>
        <v>0</v>
      </c>
      <c r="J1355" s="32" t="str">
        <f>IF(Data[[#This Row],[Chênh lệch ngày]]&lt;-2,"ADVANCE", IF(Data[[#This Row],[Chênh lệch ngày]]&lt;4, "ON TIME", IF(Data[[#This Row],[REASON OF LATE]]="SUPPLIER","LATE BY SUPPLIER", "LATE")))</f>
        <v>ON TIME</v>
      </c>
      <c r="K1355" s="2"/>
      <c r="L1355" s="32"/>
      <c r="M1355" s="32" t="str">
        <f>TEXT(Data[[#This Row],[Ngày giao]],"yyyy")</f>
        <v>2022</v>
      </c>
      <c r="N1355" s="32" t="str">
        <f>IF(MONTH(Data[[#This Row],[Ngày giao]])&lt;4,"Qtr1", IF(MONTH(Data[[#This Row],[Ngày giao]])&lt;7,"Qtr2",IF(MONTH(Data[[#This Row],[Ngày giao]])&lt;10,"Qtr3","Qtr4")))</f>
        <v>Qtr1</v>
      </c>
      <c r="O1355" s="32" t="str">
        <f>TEXT(Data[[#This Row],[Ngày giao]],"MMM")</f>
        <v>Feb</v>
      </c>
    </row>
    <row r="1356" spans="1:15" ht="13" x14ac:dyDescent="0.3">
      <c r="A1356" s="1">
        <v>4517188529</v>
      </c>
      <c r="B1356" s="1">
        <v>2963896</v>
      </c>
      <c r="C1356" s="2" t="s">
        <v>69</v>
      </c>
      <c r="D1356" s="3">
        <v>8</v>
      </c>
      <c r="E1356" s="3">
        <v>960</v>
      </c>
      <c r="F1356" s="3">
        <f>Data[[#This Row],[Unit Price]]*Data[[#This Row],[Ordered Qty]]</f>
        <v>7680</v>
      </c>
      <c r="G1356" s="5">
        <v>44620</v>
      </c>
      <c r="H1356" s="4">
        <v>44620</v>
      </c>
      <c r="I1356" s="6">
        <f t="shared" si="24"/>
        <v>0</v>
      </c>
      <c r="J1356" s="32" t="str">
        <f>IF(Data[[#This Row],[Chênh lệch ngày]]&lt;-2,"ADVANCE", IF(Data[[#This Row],[Chênh lệch ngày]]&lt;4, "ON TIME", IF(Data[[#This Row],[REASON OF LATE]]="SUPPLIER","LATE BY SUPPLIER", "LATE")))</f>
        <v>ON TIME</v>
      </c>
      <c r="K1356" s="2"/>
      <c r="L1356" s="32"/>
      <c r="M1356" s="32" t="str">
        <f>TEXT(Data[[#This Row],[Ngày giao]],"yyyy")</f>
        <v>2022</v>
      </c>
      <c r="N1356" s="32" t="str">
        <f>IF(MONTH(Data[[#This Row],[Ngày giao]])&lt;4,"Qtr1", IF(MONTH(Data[[#This Row],[Ngày giao]])&lt;7,"Qtr2",IF(MONTH(Data[[#This Row],[Ngày giao]])&lt;10,"Qtr3","Qtr4")))</f>
        <v>Qtr1</v>
      </c>
      <c r="O1356" s="32" t="str">
        <f>TEXT(Data[[#This Row],[Ngày giao]],"MMM")</f>
        <v>Feb</v>
      </c>
    </row>
    <row r="1357" spans="1:15" ht="13" x14ac:dyDescent="0.3">
      <c r="A1357" s="1">
        <v>4517368963</v>
      </c>
      <c r="B1357" s="1">
        <v>2556834</v>
      </c>
      <c r="C1357" s="2" t="s">
        <v>69</v>
      </c>
      <c r="D1357" s="3">
        <v>102</v>
      </c>
      <c r="E1357" s="3">
        <v>842</v>
      </c>
      <c r="F1357" s="3">
        <f>Data[[#This Row],[Unit Price]]*Data[[#This Row],[Ordered Qty]]</f>
        <v>85884</v>
      </c>
      <c r="G1357" s="5">
        <v>44620</v>
      </c>
      <c r="H1357" s="4">
        <v>44620</v>
      </c>
      <c r="I1357" s="6">
        <f t="shared" si="24"/>
        <v>0</v>
      </c>
      <c r="J1357" s="32" t="str">
        <f>IF(Data[[#This Row],[Chênh lệch ngày]]&lt;-2,"ADVANCE", IF(Data[[#This Row],[Chênh lệch ngày]]&lt;4, "ON TIME", IF(Data[[#This Row],[REASON OF LATE]]="SUPPLIER","LATE BY SUPPLIER", "LATE")))</f>
        <v>ON TIME</v>
      </c>
      <c r="K1357" s="2"/>
      <c r="L1357" s="32"/>
      <c r="M1357" s="32" t="str">
        <f>TEXT(Data[[#This Row],[Ngày giao]],"yyyy")</f>
        <v>2022</v>
      </c>
      <c r="N1357" s="32" t="str">
        <f>IF(MONTH(Data[[#This Row],[Ngày giao]])&lt;4,"Qtr1", IF(MONTH(Data[[#This Row],[Ngày giao]])&lt;7,"Qtr2",IF(MONTH(Data[[#This Row],[Ngày giao]])&lt;10,"Qtr3","Qtr4")))</f>
        <v>Qtr1</v>
      </c>
      <c r="O1357" s="32" t="str">
        <f>TEXT(Data[[#This Row],[Ngày giao]],"MMM")</f>
        <v>Feb</v>
      </c>
    </row>
    <row r="1358" spans="1:15" ht="13" x14ac:dyDescent="0.3">
      <c r="A1358" s="1">
        <v>4516485876</v>
      </c>
      <c r="B1358" s="1">
        <v>2467687</v>
      </c>
      <c r="C1358" s="2" t="s">
        <v>69</v>
      </c>
      <c r="D1358" s="3">
        <v>175</v>
      </c>
      <c r="E1358" s="3">
        <v>1419</v>
      </c>
      <c r="F1358" s="3">
        <f>Data[[#This Row],[Unit Price]]*Data[[#This Row],[Ordered Qty]]</f>
        <v>248325</v>
      </c>
      <c r="G1358" s="5">
        <v>44620</v>
      </c>
      <c r="H1358" s="4">
        <v>44620</v>
      </c>
      <c r="I1358" s="6">
        <f t="shared" si="24"/>
        <v>0</v>
      </c>
      <c r="J1358" s="32" t="str">
        <f>IF(Data[[#This Row],[Chênh lệch ngày]]&lt;-2,"ADVANCE", IF(Data[[#This Row],[Chênh lệch ngày]]&lt;4, "ON TIME", IF(Data[[#This Row],[REASON OF LATE]]="SUPPLIER","LATE BY SUPPLIER", "LATE")))</f>
        <v>ON TIME</v>
      </c>
      <c r="K1358" s="2"/>
      <c r="L1358" s="32"/>
      <c r="M1358" s="32" t="str">
        <f>TEXT(Data[[#This Row],[Ngày giao]],"yyyy")</f>
        <v>2022</v>
      </c>
      <c r="N1358" s="32" t="str">
        <f>IF(MONTH(Data[[#This Row],[Ngày giao]])&lt;4,"Qtr1", IF(MONTH(Data[[#This Row],[Ngày giao]])&lt;7,"Qtr2",IF(MONTH(Data[[#This Row],[Ngày giao]])&lt;10,"Qtr3","Qtr4")))</f>
        <v>Qtr1</v>
      </c>
      <c r="O1358" s="32" t="str">
        <f>TEXT(Data[[#This Row],[Ngày giao]],"MMM")</f>
        <v>Feb</v>
      </c>
    </row>
    <row r="1359" spans="1:15" ht="13" x14ac:dyDescent="0.3">
      <c r="A1359" s="1">
        <v>4516520572</v>
      </c>
      <c r="B1359" s="1">
        <v>2758193</v>
      </c>
      <c r="C1359" s="2" t="s">
        <v>69</v>
      </c>
      <c r="D1359" s="3">
        <v>135</v>
      </c>
      <c r="E1359" s="3">
        <v>984</v>
      </c>
      <c r="F1359" s="3">
        <f>Data[[#This Row],[Unit Price]]*Data[[#This Row],[Ordered Qty]]</f>
        <v>132840</v>
      </c>
      <c r="G1359" s="5">
        <v>44620</v>
      </c>
      <c r="H1359" s="4">
        <v>44620</v>
      </c>
      <c r="I1359" s="6">
        <f t="shared" si="24"/>
        <v>0</v>
      </c>
      <c r="J1359" s="32" t="str">
        <f>IF(Data[[#This Row],[Chênh lệch ngày]]&lt;-2,"ADVANCE", IF(Data[[#This Row],[Chênh lệch ngày]]&lt;4, "ON TIME", IF(Data[[#This Row],[REASON OF LATE]]="SUPPLIER","LATE BY SUPPLIER", "LATE")))</f>
        <v>ON TIME</v>
      </c>
      <c r="K1359" s="2"/>
      <c r="L1359" s="32"/>
      <c r="M1359" s="32" t="str">
        <f>TEXT(Data[[#This Row],[Ngày giao]],"yyyy")</f>
        <v>2022</v>
      </c>
      <c r="N1359" s="32" t="str">
        <f>IF(MONTH(Data[[#This Row],[Ngày giao]])&lt;4,"Qtr1", IF(MONTH(Data[[#This Row],[Ngày giao]])&lt;7,"Qtr2",IF(MONTH(Data[[#This Row],[Ngày giao]])&lt;10,"Qtr3","Qtr4")))</f>
        <v>Qtr1</v>
      </c>
      <c r="O1359" s="32" t="str">
        <f>TEXT(Data[[#This Row],[Ngày giao]],"MMM")</f>
        <v>Feb</v>
      </c>
    </row>
    <row r="1360" spans="1:15" ht="13" x14ac:dyDescent="0.3">
      <c r="A1360" s="1">
        <v>4517029813</v>
      </c>
      <c r="B1360" s="1">
        <v>1620152</v>
      </c>
      <c r="C1360" s="2" t="s">
        <v>69</v>
      </c>
      <c r="D1360" s="3">
        <v>108</v>
      </c>
      <c r="E1360" s="3">
        <v>476</v>
      </c>
      <c r="F1360" s="3">
        <f>Data[[#This Row],[Unit Price]]*Data[[#This Row],[Ordered Qty]]</f>
        <v>51408</v>
      </c>
      <c r="G1360" s="5">
        <v>44606</v>
      </c>
      <c r="H1360" s="4">
        <v>44620</v>
      </c>
      <c r="I1360" s="6">
        <f t="shared" si="24"/>
        <v>-14</v>
      </c>
      <c r="J1360" s="32" t="str">
        <f>IF(Data[[#This Row],[Chênh lệch ngày]]&lt;-2,"ADVANCE", IF(Data[[#This Row],[Chênh lệch ngày]]&lt;4, "ON TIME", IF(Data[[#This Row],[REASON OF LATE]]="SUPPLIER","LATE BY SUPPLIER", "LATE")))</f>
        <v>ADVANCE</v>
      </c>
      <c r="K1360" s="2"/>
      <c r="L1360" s="32"/>
      <c r="M1360" s="32" t="str">
        <f>TEXT(Data[[#This Row],[Ngày giao]],"yyyy")</f>
        <v>2022</v>
      </c>
      <c r="N1360" s="32" t="str">
        <f>IF(MONTH(Data[[#This Row],[Ngày giao]])&lt;4,"Qtr1", IF(MONTH(Data[[#This Row],[Ngày giao]])&lt;7,"Qtr2",IF(MONTH(Data[[#This Row],[Ngày giao]])&lt;10,"Qtr3","Qtr4")))</f>
        <v>Qtr1</v>
      </c>
      <c r="O1360" s="32" t="str">
        <f>TEXT(Data[[#This Row],[Ngày giao]],"MMM")</f>
        <v>Feb</v>
      </c>
    </row>
    <row r="1361" spans="1:15" ht="13" x14ac:dyDescent="0.3">
      <c r="A1361" s="1">
        <v>4516397088</v>
      </c>
      <c r="B1361" s="1">
        <v>2884301</v>
      </c>
      <c r="C1361" s="37" t="s">
        <v>51</v>
      </c>
      <c r="D1361" s="3">
        <v>765</v>
      </c>
      <c r="E1361" s="3">
        <v>365</v>
      </c>
      <c r="F1361" s="3">
        <f>Data[[#This Row],[Unit Price]]*Data[[#This Row],[Ordered Qty]]</f>
        <v>279225</v>
      </c>
      <c r="G1361" s="5">
        <v>44606</v>
      </c>
      <c r="H1361" s="4">
        <v>44620</v>
      </c>
      <c r="I1361" s="6">
        <f t="shared" si="24"/>
        <v>-14</v>
      </c>
      <c r="J1361" s="32" t="str">
        <f>IF(Data[[#This Row],[Chênh lệch ngày]]&lt;-2,"ADVANCE", IF(Data[[#This Row],[Chênh lệch ngày]]&lt;4, "ON TIME", IF(Data[[#This Row],[REASON OF LATE]]="SUPPLIER","LATE BY SUPPLIER", "LATE")))</f>
        <v>ADVANCE</v>
      </c>
      <c r="K1361" s="2"/>
      <c r="L1361" s="32"/>
      <c r="M1361" s="32" t="str">
        <f>TEXT(Data[[#This Row],[Ngày giao]],"yyyy")</f>
        <v>2022</v>
      </c>
      <c r="N1361" s="32" t="str">
        <f>IF(MONTH(Data[[#This Row],[Ngày giao]])&lt;4,"Qtr1", IF(MONTH(Data[[#This Row],[Ngày giao]])&lt;7,"Qtr2",IF(MONTH(Data[[#This Row],[Ngày giao]])&lt;10,"Qtr3","Qtr4")))</f>
        <v>Qtr1</v>
      </c>
      <c r="O1361" s="32" t="str">
        <f>TEXT(Data[[#This Row],[Ngày giao]],"MMM")</f>
        <v>Feb</v>
      </c>
    </row>
    <row r="1362" spans="1:15" ht="13" x14ac:dyDescent="0.3">
      <c r="A1362" s="1">
        <v>4516403413</v>
      </c>
      <c r="B1362" s="1">
        <v>1620152</v>
      </c>
      <c r="C1362" s="37" t="s">
        <v>51</v>
      </c>
      <c r="D1362" s="3">
        <v>576</v>
      </c>
      <c r="E1362" s="3">
        <v>1245</v>
      </c>
      <c r="F1362" s="3">
        <f>Data[[#This Row],[Unit Price]]*Data[[#This Row],[Ordered Qty]]</f>
        <v>717120</v>
      </c>
      <c r="G1362" s="5">
        <v>44606</v>
      </c>
      <c r="H1362" s="4">
        <v>44620</v>
      </c>
      <c r="I1362" s="6">
        <f t="shared" si="24"/>
        <v>-14</v>
      </c>
      <c r="J1362" s="32" t="str">
        <f>IF(Data[[#This Row],[Chênh lệch ngày]]&lt;-2,"ADVANCE", IF(Data[[#This Row],[Chênh lệch ngày]]&lt;4, "ON TIME", IF(Data[[#This Row],[REASON OF LATE]]="SUPPLIER","LATE BY SUPPLIER", "LATE")))</f>
        <v>ADVANCE</v>
      </c>
      <c r="K1362" s="2"/>
      <c r="L1362" s="32"/>
      <c r="M1362" s="32" t="str">
        <f>TEXT(Data[[#This Row],[Ngày giao]],"yyyy")</f>
        <v>2022</v>
      </c>
      <c r="N1362" s="32" t="str">
        <f>IF(MONTH(Data[[#This Row],[Ngày giao]])&lt;4,"Qtr1", IF(MONTH(Data[[#This Row],[Ngày giao]])&lt;7,"Qtr2",IF(MONTH(Data[[#This Row],[Ngày giao]])&lt;10,"Qtr3","Qtr4")))</f>
        <v>Qtr1</v>
      </c>
      <c r="O1362" s="32" t="str">
        <f>TEXT(Data[[#This Row],[Ngày giao]],"MMM")</f>
        <v>Feb</v>
      </c>
    </row>
    <row r="1363" spans="1:15" ht="13" x14ac:dyDescent="0.3">
      <c r="A1363" s="1">
        <v>4516855222</v>
      </c>
      <c r="B1363" s="1">
        <v>1620152</v>
      </c>
      <c r="C1363" s="37" t="s">
        <v>51</v>
      </c>
      <c r="D1363" s="3">
        <v>72</v>
      </c>
      <c r="E1363" s="3">
        <v>1427</v>
      </c>
      <c r="F1363" s="3">
        <f>Data[[#This Row],[Unit Price]]*Data[[#This Row],[Ordered Qty]]</f>
        <v>102744</v>
      </c>
      <c r="G1363" s="5">
        <v>44613</v>
      </c>
      <c r="H1363" s="4">
        <v>44620</v>
      </c>
      <c r="I1363" s="6">
        <f t="shared" si="24"/>
        <v>-7</v>
      </c>
      <c r="J1363" s="32" t="str">
        <f>IF(Data[[#This Row],[Chênh lệch ngày]]&lt;-2,"ADVANCE", IF(Data[[#This Row],[Chênh lệch ngày]]&lt;4, "ON TIME", IF(Data[[#This Row],[REASON OF LATE]]="SUPPLIER","LATE BY SUPPLIER", "LATE")))</f>
        <v>ADVANCE</v>
      </c>
      <c r="K1363" s="2"/>
      <c r="L1363" s="32"/>
      <c r="M1363" s="32" t="str">
        <f>TEXT(Data[[#This Row],[Ngày giao]],"yyyy")</f>
        <v>2022</v>
      </c>
      <c r="N1363" s="32" t="str">
        <f>IF(MONTH(Data[[#This Row],[Ngày giao]])&lt;4,"Qtr1", IF(MONTH(Data[[#This Row],[Ngày giao]])&lt;7,"Qtr2",IF(MONTH(Data[[#This Row],[Ngày giao]])&lt;10,"Qtr3","Qtr4")))</f>
        <v>Qtr1</v>
      </c>
      <c r="O1363" s="32" t="str">
        <f>TEXT(Data[[#This Row],[Ngày giao]],"MMM")</f>
        <v>Feb</v>
      </c>
    </row>
    <row r="1364" spans="1:15" ht="13" x14ac:dyDescent="0.3">
      <c r="A1364" s="1">
        <v>4516863694</v>
      </c>
      <c r="B1364" s="1">
        <v>2884301</v>
      </c>
      <c r="C1364" s="37" t="s">
        <v>51</v>
      </c>
      <c r="D1364" s="3">
        <v>285</v>
      </c>
      <c r="E1364" s="3">
        <v>1248</v>
      </c>
      <c r="F1364" s="3">
        <f>Data[[#This Row],[Unit Price]]*Data[[#This Row],[Ordered Qty]]</f>
        <v>355680</v>
      </c>
      <c r="G1364" s="5">
        <v>44613</v>
      </c>
      <c r="H1364" s="4">
        <v>44620</v>
      </c>
      <c r="I1364" s="6">
        <f t="shared" si="24"/>
        <v>-7</v>
      </c>
      <c r="J1364" s="32" t="str">
        <f>IF(Data[[#This Row],[Chênh lệch ngày]]&lt;-2,"ADVANCE", IF(Data[[#This Row],[Chênh lệch ngày]]&lt;4, "ON TIME", IF(Data[[#This Row],[REASON OF LATE]]="SUPPLIER","LATE BY SUPPLIER", "LATE")))</f>
        <v>ADVANCE</v>
      </c>
      <c r="K1364" s="2"/>
      <c r="L1364" s="32"/>
      <c r="M1364" s="32" t="str">
        <f>TEXT(Data[[#This Row],[Ngày giao]],"yyyy")</f>
        <v>2022</v>
      </c>
      <c r="N1364" s="32" t="str">
        <f>IF(MONTH(Data[[#This Row],[Ngày giao]])&lt;4,"Qtr1", IF(MONTH(Data[[#This Row],[Ngày giao]])&lt;7,"Qtr2",IF(MONTH(Data[[#This Row],[Ngày giao]])&lt;10,"Qtr3","Qtr4")))</f>
        <v>Qtr1</v>
      </c>
      <c r="O1364" s="32" t="str">
        <f>TEXT(Data[[#This Row],[Ngày giao]],"MMM")</f>
        <v>Feb</v>
      </c>
    </row>
    <row r="1365" spans="1:15" ht="13" x14ac:dyDescent="0.3">
      <c r="A1365" s="1">
        <v>4517161295</v>
      </c>
      <c r="B1365" s="1">
        <v>2884301</v>
      </c>
      <c r="C1365" s="37" t="s">
        <v>51</v>
      </c>
      <c r="D1365" s="3">
        <v>120</v>
      </c>
      <c r="E1365" s="3">
        <v>746</v>
      </c>
      <c r="F1365" s="3">
        <f>Data[[#This Row],[Unit Price]]*Data[[#This Row],[Ordered Qty]]</f>
        <v>89520</v>
      </c>
      <c r="G1365" s="5">
        <v>44613</v>
      </c>
      <c r="H1365" s="4">
        <v>44620</v>
      </c>
      <c r="I1365" s="6">
        <f t="shared" si="24"/>
        <v>-7</v>
      </c>
      <c r="J1365" s="32" t="str">
        <f>IF(Data[[#This Row],[Chênh lệch ngày]]&lt;-2,"ADVANCE", IF(Data[[#This Row],[Chênh lệch ngày]]&lt;4, "ON TIME", IF(Data[[#This Row],[REASON OF LATE]]="SUPPLIER","LATE BY SUPPLIER", "LATE")))</f>
        <v>ADVANCE</v>
      </c>
      <c r="K1365" s="2"/>
      <c r="L1365" s="32"/>
      <c r="M1365" s="32" t="str">
        <f>TEXT(Data[[#This Row],[Ngày giao]],"yyyy")</f>
        <v>2022</v>
      </c>
      <c r="N1365" s="32" t="str">
        <f>IF(MONTH(Data[[#This Row],[Ngày giao]])&lt;4,"Qtr1", IF(MONTH(Data[[#This Row],[Ngày giao]])&lt;7,"Qtr2",IF(MONTH(Data[[#This Row],[Ngày giao]])&lt;10,"Qtr3","Qtr4")))</f>
        <v>Qtr1</v>
      </c>
      <c r="O1365" s="32" t="str">
        <f>TEXT(Data[[#This Row],[Ngày giao]],"MMM")</f>
        <v>Feb</v>
      </c>
    </row>
    <row r="1366" spans="1:15" ht="13" x14ac:dyDescent="0.3">
      <c r="A1366" s="1">
        <v>4516871134</v>
      </c>
      <c r="B1366" s="1">
        <v>2958114</v>
      </c>
      <c r="C1366" s="2" t="s">
        <v>69</v>
      </c>
      <c r="D1366" s="3">
        <v>120</v>
      </c>
      <c r="E1366" s="3">
        <v>768</v>
      </c>
      <c r="F1366" s="3">
        <f>Data[[#This Row],[Unit Price]]*Data[[#This Row],[Ordered Qty]]</f>
        <v>92160</v>
      </c>
      <c r="G1366" s="5">
        <v>44620</v>
      </c>
      <c r="H1366" s="4">
        <v>44620</v>
      </c>
      <c r="I1366" s="6">
        <f t="shared" si="24"/>
        <v>0</v>
      </c>
      <c r="J1366" s="32" t="str">
        <f>IF(Data[[#This Row],[Chênh lệch ngày]]&lt;-2,"ADVANCE", IF(Data[[#This Row],[Chênh lệch ngày]]&lt;4, "ON TIME", IF(Data[[#This Row],[REASON OF LATE]]="SUPPLIER","LATE BY SUPPLIER", "LATE")))</f>
        <v>ON TIME</v>
      </c>
      <c r="K1366" s="2"/>
      <c r="L1366" s="32"/>
      <c r="M1366" s="32" t="str">
        <f>TEXT(Data[[#This Row],[Ngày giao]],"yyyy")</f>
        <v>2022</v>
      </c>
      <c r="N1366" s="32" t="str">
        <f>IF(MONTH(Data[[#This Row],[Ngày giao]])&lt;4,"Qtr1", IF(MONTH(Data[[#This Row],[Ngày giao]])&lt;7,"Qtr2",IF(MONTH(Data[[#This Row],[Ngày giao]])&lt;10,"Qtr3","Qtr4")))</f>
        <v>Qtr1</v>
      </c>
      <c r="O1366" s="32" t="str">
        <f>TEXT(Data[[#This Row],[Ngày giao]],"MMM")</f>
        <v>Feb</v>
      </c>
    </row>
    <row r="1367" spans="1:15" ht="13" x14ac:dyDescent="0.3">
      <c r="A1367" s="1">
        <v>4517098825</v>
      </c>
      <c r="B1367" s="1">
        <v>2958114</v>
      </c>
      <c r="C1367" s="2" t="s">
        <v>69</v>
      </c>
      <c r="D1367" s="3">
        <v>66</v>
      </c>
      <c r="E1367" s="3">
        <v>1384</v>
      </c>
      <c r="F1367" s="3">
        <f>Data[[#This Row],[Unit Price]]*Data[[#This Row],[Ordered Qty]]</f>
        <v>91344</v>
      </c>
      <c r="G1367" s="5">
        <v>44620</v>
      </c>
      <c r="H1367" s="4">
        <v>44620</v>
      </c>
      <c r="I1367" s="6">
        <f t="shared" si="24"/>
        <v>0</v>
      </c>
      <c r="J1367" s="32" t="str">
        <f>IF(Data[[#This Row],[Chênh lệch ngày]]&lt;-2,"ADVANCE", IF(Data[[#This Row],[Chênh lệch ngày]]&lt;4, "ON TIME", IF(Data[[#This Row],[REASON OF LATE]]="SUPPLIER","LATE BY SUPPLIER", "LATE")))</f>
        <v>ON TIME</v>
      </c>
      <c r="K1367" s="2"/>
      <c r="L1367" s="32"/>
      <c r="M1367" s="32" t="str">
        <f>TEXT(Data[[#This Row],[Ngày giao]],"yyyy")</f>
        <v>2022</v>
      </c>
      <c r="N1367" s="32" t="str">
        <f>IF(MONTH(Data[[#This Row],[Ngày giao]])&lt;4,"Qtr1", IF(MONTH(Data[[#This Row],[Ngày giao]])&lt;7,"Qtr2",IF(MONTH(Data[[#This Row],[Ngày giao]])&lt;10,"Qtr3","Qtr4")))</f>
        <v>Qtr1</v>
      </c>
      <c r="O1367" s="32" t="str">
        <f>TEXT(Data[[#This Row],[Ngày giao]],"MMM")</f>
        <v>Feb</v>
      </c>
    </row>
    <row r="1368" spans="1:15" ht="13" x14ac:dyDescent="0.3">
      <c r="A1368" s="1">
        <v>4516492182</v>
      </c>
      <c r="B1368" s="1">
        <v>2958114</v>
      </c>
      <c r="C1368" s="2" t="s">
        <v>69</v>
      </c>
      <c r="D1368" s="3">
        <v>60</v>
      </c>
      <c r="E1368" s="3">
        <v>1399</v>
      </c>
      <c r="F1368" s="3">
        <f>Data[[#This Row],[Unit Price]]*Data[[#This Row],[Ordered Qty]]</f>
        <v>83940</v>
      </c>
      <c r="G1368" s="5">
        <v>44620</v>
      </c>
      <c r="H1368" s="4">
        <v>44620</v>
      </c>
      <c r="I1368" s="6">
        <f t="shared" si="24"/>
        <v>0</v>
      </c>
      <c r="J1368" s="32" t="str">
        <f>IF(Data[[#This Row],[Chênh lệch ngày]]&lt;-2,"ADVANCE", IF(Data[[#This Row],[Chênh lệch ngày]]&lt;4, "ON TIME", IF(Data[[#This Row],[REASON OF LATE]]="SUPPLIER","LATE BY SUPPLIER", "LATE")))</f>
        <v>ON TIME</v>
      </c>
      <c r="K1368" s="2"/>
      <c r="L1368" s="32"/>
      <c r="M1368" s="32" t="str">
        <f>TEXT(Data[[#This Row],[Ngày giao]],"yyyy")</f>
        <v>2022</v>
      </c>
      <c r="N1368" s="32" t="str">
        <f>IF(MONTH(Data[[#This Row],[Ngày giao]])&lt;4,"Qtr1", IF(MONTH(Data[[#This Row],[Ngày giao]])&lt;7,"Qtr2",IF(MONTH(Data[[#This Row],[Ngày giao]])&lt;10,"Qtr3","Qtr4")))</f>
        <v>Qtr1</v>
      </c>
      <c r="O1368" s="32" t="str">
        <f>TEXT(Data[[#This Row],[Ngày giao]],"MMM")</f>
        <v>Feb</v>
      </c>
    </row>
    <row r="1369" spans="1:15" ht="13" x14ac:dyDescent="0.3">
      <c r="A1369" s="1">
        <v>4516956785</v>
      </c>
      <c r="B1369" s="1">
        <v>4403290</v>
      </c>
      <c r="C1369" s="37" t="s">
        <v>51</v>
      </c>
      <c r="D1369" s="3">
        <v>128</v>
      </c>
      <c r="E1369" s="3">
        <v>450</v>
      </c>
      <c r="F1369" s="3">
        <f>Data[[#This Row],[Unit Price]]*Data[[#This Row],[Ordered Qty]]</f>
        <v>57600</v>
      </c>
      <c r="G1369" s="5">
        <v>44620</v>
      </c>
      <c r="H1369" s="4">
        <v>44620</v>
      </c>
      <c r="I1369" s="6">
        <f t="shared" si="24"/>
        <v>0</v>
      </c>
      <c r="J1369" s="32" t="str">
        <f>IF(Data[[#This Row],[Chênh lệch ngày]]&lt;-2,"ADVANCE", IF(Data[[#This Row],[Chênh lệch ngày]]&lt;4, "ON TIME", IF(Data[[#This Row],[REASON OF LATE]]="SUPPLIER","LATE BY SUPPLIER", "LATE")))</f>
        <v>ON TIME</v>
      </c>
      <c r="K1369" s="2"/>
      <c r="L1369" s="32"/>
      <c r="M1369" s="32" t="str">
        <f>TEXT(Data[[#This Row],[Ngày giao]],"yyyy")</f>
        <v>2022</v>
      </c>
      <c r="N1369" s="32" t="str">
        <f>IF(MONTH(Data[[#This Row],[Ngày giao]])&lt;4,"Qtr1", IF(MONTH(Data[[#This Row],[Ngày giao]])&lt;7,"Qtr2",IF(MONTH(Data[[#This Row],[Ngày giao]])&lt;10,"Qtr3","Qtr4")))</f>
        <v>Qtr1</v>
      </c>
      <c r="O1369" s="32" t="str">
        <f>TEXT(Data[[#This Row],[Ngày giao]],"MMM")</f>
        <v>Feb</v>
      </c>
    </row>
    <row r="1370" spans="1:15" ht="13" x14ac:dyDescent="0.3">
      <c r="A1370" s="1">
        <v>4516961283</v>
      </c>
      <c r="B1370" s="1">
        <v>2884301</v>
      </c>
      <c r="C1370" s="37" t="s">
        <v>51</v>
      </c>
      <c r="D1370" s="3">
        <v>600</v>
      </c>
      <c r="E1370" s="3">
        <v>855</v>
      </c>
      <c r="F1370" s="3">
        <f>Data[[#This Row],[Unit Price]]*Data[[#This Row],[Ordered Qty]]</f>
        <v>513000</v>
      </c>
      <c r="G1370" s="5">
        <v>44620</v>
      </c>
      <c r="H1370" s="4">
        <v>44620</v>
      </c>
      <c r="I1370" s="6">
        <f t="shared" si="24"/>
        <v>0</v>
      </c>
      <c r="J1370" s="32" t="str">
        <f>IF(Data[[#This Row],[Chênh lệch ngày]]&lt;-2,"ADVANCE", IF(Data[[#This Row],[Chênh lệch ngày]]&lt;4, "ON TIME", IF(Data[[#This Row],[REASON OF LATE]]="SUPPLIER","LATE BY SUPPLIER", "LATE")))</f>
        <v>ON TIME</v>
      </c>
      <c r="K1370" s="2"/>
      <c r="L1370" s="32"/>
      <c r="M1370" s="32" t="str">
        <f>TEXT(Data[[#This Row],[Ngày giao]],"yyyy")</f>
        <v>2022</v>
      </c>
      <c r="N1370" s="32" t="str">
        <f>IF(MONTH(Data[[#This Row],[Ngày giao]])&lt;4,"Qtr1", IF(MONTH(Data[[#This Row],[Ngày giao]])&lt;7,"Qtr2",IF(MONTH(Data[[#This Row],[Ngày giao]])&lt;10,"Qtr3","Qtr4")))</f>
        <v>Qtr1</v>
      </c>
      <c r="O1370" s="32" t="str">
        <f>TEXT(Data[[#This Row],[Ngày giao]],"MMM")</f>
        <v>Feb</v>
      </c>
    </row>
    <row r="1371" spans="1:15" ht="13" x14ac:dyDescent="0.3">
      <c r="A1371" s="1">
        <v>4516852139</v>
      </c>
      <c r="B1371" s="1">
        <v>2965279</v>
      </c>
      <c r="C1371" s="37" t="s">
        <v>51</v>
      </c>
      <c r="D1371" s="3">
        <v>120</v>
      </c>
      <c r="E1371" s="3">
        <v>693</v>
      </c>
      <c r="F1371" s="3">
        <f>Data[[#This Row],[Unit Price]]*Data[[#This Row],[Ordered Qty]]</f>
        <v>83160</v>
      </c>
      <c r="G1371" s="5">
        <v>44620</v>
      </c>
      <c r="H1371" s="4">
        <v>44620</v>
      </c>
      <c r="I1371" s="6">
        <f t="shared" si="24"/>
        <v>0</v>
      </c>
      <c r="J1371" s="32" t="str">
        <f>IF(Data[[#This Row],[Chênh lệch ngày]]&lt;-2,"ADVANCE", IF(Data[[#This Row],[Chênh lệch ngày]]&lt;4, "ON TIME", IF(Data[[#This Row],[REASON OF LATE]]="SUPPLIER","LATE BY SUPPLIER", "LATE")))</f>
        <v>ON TIME</v>
      </c>
      <c r="K1371" s="2"/>
      <c r="L1371" s="32"/>
      <c r="M1371" s="32" t="str">
        <f>TEXT(Data[[#This Row],[Ngày giao]],"yyyy")</f>
        <v>2022</v>
      </c>
      <c r="N1371" s="32" t="str">
        <f>IF(MONTH(Data[[#This Row],[Ngày giao]])&lt;4,"Qtr1", IF(MONTH(Data[[#This Row],[Ngày giao]])&lt;7,"Qtr2",IF(MONTH(Data[[#This Row],[Ngày giao]])&lt;10,"Qtr3","Qtr4")))</f>
        <v>Qtr1</v>
      </c>
      <c r="O1371" s="32" t="str">
        <f>TEXT(Data[[#This Row],[Ngày giao]],"MMM")</f>
        <v>Feb</v>
      </c>
    </row>
    <row r="1372" spans="1:15" ht="13" x14ac:dyDescent="0.3">
      <c r="A1372" s="1">
        <v>4516864008</v>
      </c>
      <c r="B1372" s="1">
        <v>2958114</v>
      </c>
      <c r="C1372" s="37" t="s">
        <v>51</v>
      </c>
      <c r="D1372" s="3">
        <v>66</v>
      </c>
      <c r="E1372" s="3">
        <v>342</v>
      </c>
      <c r="F1372" s="3">
        <f>Data[[#This Row],[Unit Price]]*Data[[#This Row],[Ordered Qty]]</f>
        <v>22572</v>
      </c>
      <c r="G1372" s="5">
        <v>44620</v>
      </c>
      <c r="H1372" s="4">
        <v>44620</v>
      </c>
      <c r="I1372" s="6">
        <f t="shared" si="24"/>
        <v>0</v>
      </c>
      <c r="J1372" s="32" t="str">
        <f>IF(Data[[#This Row],[Chênh lệch ngày]]&lt;-2,"ADVANCE", IF(Data[[#This Row],[Chênh lệch ngày]]&lt;4, "ON TIME", IF(Data[[#This Row],[REASON OF LATE]]="SUPPLIER","LATE BY SUPPLIER", "LATE")))</f>
        <v>ON TIME</v>
      </c>
      <c r="K1372" s="2"/>
      <c r="L1372" s="32"/>
      <c r="M1372" s="32" t="str">
        <f>TEXT(Data[[#This Row],[Ngày giao]],"yyyy")</f>
        <v>2022</v>
      </c>
      <c r="N1372" s="32" t="str">
        <f>IF(MONTH(Data[[#This Row],[Ngày giao]])&lt;4,"Qtr1", IF(MONTH(Data[[#This Row],[Ngày giao]])&lt;7,"Qtr2",IF(MONTH(Data[[#This Row],[Ngày giao]])&lt;10,"Qtr3","Qtr4")))</f>
        <v>Qtr1</v>
      </c>
      <c r="O1372" s="32" t="str">
        <f>TEXT(Data[[#This Row],[Ngày giao]],"MMM")</f>
        <v>Feb</v>
      </c>
    </row>
    <row r="1373" spans="1:15" ht="13" x14ac:dyDescent="0.3">
      <c r="A1373" s="1">
        <v>4516946671</v>
      </c>
      <c r="B1373" s="1">
        <v>4403290</v>
      </c>
      <c r="C1373" s="37" t="s">
        <v>51</v>
      </c>
      <c r="D1373" s="3">
        <v>56</v>
      </c>
      <c r="E1373" s="3">
        <v>1156</v>
      </c>
      <c r="F1373" s="3">
        <f>Data[[#This Row],[Unit Price]]*Data[[#This Row],[Ordered Qty]]</f>
        <v>64736</v>
      </c>
      <c r="G1373" s="5">
        <v>44620</v>
      </c>
      <c r="H1373" s="4">
        <v>44620</v>
      </c>
      <c r="I1373" s="6">
        <f t="shared" si="24"/>
        <v>0</v>
      </c>
      <c r="J1373" s="32" t="str">
        <f>IF(Data[[#This Row],[Chênh lệch ngày]]&lt;-2,"ADVANCE", IF(Data[[#This Row],[Chênh lệch ngày]]&lt;4, "ON TIME", IF(Data[[#This Row],[REASON OF LATE]]="SUPPLIER","LATE BY SUPPLIER", "LATE")))</f>
        <v>ON TIME</v>
      </c>
      <c r="K1373" s="2"/>
      <c r="L1373" s="32"/>
      <c r="M1373" s="32" t="str">
        <f>TEXT(Data[[#This Row],[Ngày giao]],"yyyy")</f>
        <v>2022</v>
      </c>
      <c r="N1373" s="32" t="str">
        <f>IF(MONTH(Data[[#This Row],[Ngày giao]])&lt;4,"Qtr1", IF(MONTH(Data[[#This Row],[Ngày giao]])&lt;7,"Qtr2",IF(MONTH(Data[[#This Row],[Ngày giao]])&lt;10,"Qtr3","Qtr4")))</f>
        <v>Qtr1</v>
      </c>
      <c r="O1373" s="32" t="str">
        <f>TEXT(Data[[#This Row],[Ngày giao]],"MMM")</f>
        <v>Feb</v>
      </c>
    </row>
    <row r="1374" spans="1:15" ht="13" x14ac:dyDescent="0.3">
      <c r="A1374" s="1">
        <v>4516977110</v>
      </c>
      <c r="B1374" s="1">
        <v>4062520</v>
      </c>
      <c r="C1374" s="37" t="s">
        <v>51</v>
      </c>
      <c r="D1374" s="3">
        <v>36</v>
      </c>
      <c r="E1374" s="3">
        <v>666</v>
      </c>
      <c r="F1374" s="3">
        <f>Data[[#This Row],[Unit Price]]*Data[[#This Row],[Ordered Qty]]</f>
        <v>23976</v>
      </c>
      <c r="G1374" s="5">
        <v>44683</v>
      </c>
      <c r="H1374" s="4">
        <v>44620</v>
      </c>
      <c r="I1374" s="6">
        <f t="shared" si="24"/>
        <v>63</v>
      </c>
      <c r="J1374" s="32" t="str">
        <f>IF(Data[[#This Row],[Chênh lệch ngày]]&lt;-2,"ADVANCE", IF(Data[[#This Row],[Chênh lệch ngày]]&lt;4, "ON TIME", IF(Data[[#This Row],[REASON OF LATE]]="SUPPLIER","LATE BY SUPPLIER", "LATE")))</f>
        <v>LATE BY SUPPLIER</v>
      </c>
      <c r="K1374" s="2" t="s">
        <v>8</v>
      </c>
      <c r="L1374" s="32" t="s">
        <v>73</v>
      </c>
      <c r="M1374" s="32" t="str">
        <f>TEXT(Data[[#This Row],[Ngày giao]],"yyyy")</f>
        <v>2022</v>
      </c>
      <c r="N1374" s="32" t="str">
        <f>IF(MONTH(Data[[#This Row],[Ngày giao]])&lt;4,"Qtr1", IF(MONTH(Data[[#This Row],[Ngày giao]])&lt;7,"Qtr2",IF(MONTH(Data[[#This Row],[Ngày giao]])&lt;10,"Qtr3","Qtr4")))</f>
        <v>Qtr2</v>
      </c>
      <c r="O1374" s="32" t="str">
        <f>TEXT(Data[[#This Row],[Ngày giao]],"MMM")</f>
        <v>May</v>
      </c>
    </row>
    <row r="1375" spans="1:15" ht="14.5" x14ac:dyDescent="0.35">
      <c r="A1375" s="7">
        <v>4517156926</v>
      </c>
      <c r="B1375" s="7">
        <v>2487061</v>
      </c>
      <c r="C1375" s="8" t="s">
        <v>69</v>
      </c>
      <c r="D1375" s="9">
        <v>1650</v>
      </c>
      <c r="E1375" s="3">
        <v>858</v>
      </c>
      <c r="F1375" s="3">
        <f>Data[[#This Row],[Unit Price]]*Data[[#This Row],[Ordered Qty]]</f>
        <v>1415700</v>
      </c>
      <c r="G1375" s="5">
        <v>44620</v>
      </c>
      <c r="H1375" s="4">
        <v>44620</v>
      </c>
      <c r="I1375" s="10">
        <v>0</v>
      </c>
      <c r="J1375" s="32" t="str">
        <f>IF(Data[[#This Row],[Chênh lệch ngày]]&lt;-2,"ADVANCE", IF(Data[[#This Row],[Chênh lệch ngày]]&lt;4, "ON TIME", IF(Data[[#This Row],[REASON OF LATE]]="SUPPLIER","LATE BY SUPPLIER", "LATE")))</f>
        <v>ON TIME</v>
      </c>
      <c r="K1375" s="12"/>
      <c r="L1375" s="16"/>
      <c r="M1375" s="32" t="str">
        <f>TEXT(Data[[#This Row],[Ngày giao]],"yyyy")</f>
        <v>2022</v>
      </c>
      <c r="N1375" s="32" t="str">
        <f>IF(MONTH(Data[[#This Row],[Ngày giao]])&lt;4,"Qtr1", IF(MONTH(Data[[#This Row],[Ngày giao]])&lt;7,"Qtr2",IF(MONTH(Data[[#This Row],[Ngày giao]])&lt;10,"Qtr3","Qtr4")))</f>
        <v>Qtr1</v>
      </c>
      <c r="O1375" s="32" t="str">
        <f>TEXT(Data[[#This Row],[Ngày giao]],"MMM")</f>
        <v>Feb</v>
      </c>
    </row>
    <row r="1376" spans="1:15" ht="14.5" x14ac:dyDescent="0.35">
      <c r="A1376" s="7">
        <v>4517257116</v>
      </c>
      <c r="B1376" s="7">
        <v>2487053</v>
      </c>
      <c r="C1376" s="37" t="s">
        <v>51</v>
      </c>
      <c r="D1376" s="9">
        <v>1230</v>
      </c>
      <c r="E1376" s="3">
        <v>960</v>
      </c>
      <c r="F1376" s="3">
        <f>Data[[#This Row],[Unit Price]]*Data[[#This Row],[Ordered Qty]]</f>
        <v>1180800</v>
      </c>
      <c r="G1376" s="5">
        <v>44620</v>
      </c>
      <c r="H1376" s="4">
        <v>44620</v>
      </c>
      <c r="I1376" s="10">
        <v>0</v>
      </c>
      <c r="J1376" s="32" t="str">
        <f>IF(Data[[#This Row],[Chênh lệch ngày]]&lt;-2,"ADVANCE", IF(Data[[#This Row],[Chênh lệch ngày]]&lt;4, "ON TIME", IF(Data[[#This Row],[REASON OF LATE]]="SUPPLIER","LATE BY SUPPLIER", "LATE")))</f>
        <v>ON TIME</v>
      </c>
      <c r="K1376" s="12"/>
      <c r="L1376" s="16"/>
      <c r="M1376" s="32" t="str">
        <f>TEXT(Data[[#This Row],[Ngày giao]],"yyyy")</f>
        <v>2022</v>
      </c>
      <c r="N1376" s="32" t="str">
        <f>IF(MONTH(Data[[#This Row],[Ngày giao]])&lt;4,"Qtr1", IF(MONTH(Data[[#This Row],[Ngày giao]])&lt;7,"Qtr2",IF(MONTH(Data[[#This Row],[Ngày giao]])&lt;10,"Qtr3","Qtr4")))</f>
        <v>Qtr1</v>
      </c>
      <c r="O1376" s="32" t="str">
        <f>TEXT(Data[[#This Row],[Ngày giao]],"MMM")</f>
        <v>Feb</v>
      </c>
    </row>
    <row r="1377" spans="1:15" ht="14.5" x14ac:dyDescent="0.35">
      <c r="A1377" s="7">
        <v>4517156925</v>
      </c>
      <c r="B1377" s="7">
        <v>2487061</v>
      </c>
      <c r="C1377" s="8" t="s">
        <v>69</v>
      </c>
      <c r="D1377" s="9">
        <v>2550</v>
      </c>
      <c r="E1377" s="3">
        <v>1175</v>
      </c>
      <c r="F1377" s="3">
        <f>Data[[#This Row],[Unit Price]]*Data[[#This Row],[Ordered Qty]]</f>
        <v>2996250</v>
      </c>
      <c r="G1377" s="5">
        <v>44620</v>
      </c>
      <c r="H1377" s="4">
        <v>44620</v>
      </c>
      <c r="I1377" s="10">
        <v>0</v>
      </c>
      <c r="J1377" s="32" t="str">
        <f>IF(Data[[#This Row],[Chênh lệch ngày]]&lt;-2,"ADVANCE", IF(Data[[#This Row],[Chênh lệch ngày]]&lt;4, "ON TIME", IF(Data[[#This Row],[REASON OF LATE]]="SUPPLIER","LATE BY SUPPLIER", "LATE")))</f>
        <v>ON TIME</v>
      </c>
      <c r="K1377" s="12"/>
      <c r="L1377" s="16"/>
      <c r="M1377" s="32" t="str">
        <f>TEXT(Data[[#This Row],[Ngày giao]],"yyyy")</f>
        <v>2022</v>
      </c>
      <c r="N1377" s="32" t="str">
        <f>IF(MONTH(Data[[#This Row],[Ngày giao]])&lt;4,"Qtr1", IF(MONTH(Data[[#This Row],[Ngày giao]])&lt;7,"Qtr2",IF(MONTH(Data[[#This Row],[Ngày giao]])&lt;10,"Qtr3","Qtr4")))</f>
        <v>Qtr1</v>
      </c>
      <c r="O1377" s="32" t="str">
        <f>TEXT(Data[[#This Row],[Ngày giao]],"MMM")</f>
        <v>Feb</v>
      </c>
    </row>
    <row r="1378" spans="1:15" ht="14.5" x14ac:dyDescent="0.35">
      <c r="A1378" s="7">
        <v>4517455103</v>
      </c>
      <c r="B1378" s="7">
        <v>4013297</v>
      </c>
      <c r="C1378" s="37" t="s">
        <v>51</v>
      </c>
      <c r="D1378" s="9">
        <v>1005</v>
      </c>
      <c r="E1378" s="3">
        <v>595</v>
      </c>
      <c r="F1378" s="3">
        <f>Data[[#This Row],[Unit Price]]*Data[[#This Row],[Ordered Qty]]</f>
        <v>597975</v>
      </c>
      <c r="G1378" s="5">
        <v>44634</v>
      </c>
      <c r="H1378" s="4">
        <v>44620</v>
      </c>
      <c r="I1378" s="10">
        <v>14</v>
      </c>
      <c r="J1378" s="32" t="str">
        <f>IF(Data[[#This Row],[Chênh lệch ngày]]&lt;-2,"ADVANCE", IF(Data[[#This Row],[Chênh lệch ngày]]&lt;4, "ON TIME", IF(Data[[#This Row],[REASON OF LATE]]="SUPPLIER","LATE BY SUPPLIER", "LATE")))</f>
        <v>LATE</v>
      </c>
      <c r="K1378" s="32" t="s">
        <v>6</v>
      </c>
      <c r="L1378" s="16"/>
      <c r="M1378" s="32" t="str">
        <f>TEXT(Data[[#This Row],[Ngày giao]],"yyyy")</f>
        <v>2022</v>
      </c>
      <c r="N1378" s="32" t="str">
        <f>IF(MONTH(Data[[#This Row],[Ngày giao]])&lt;4,"Qtr1", IF(MONTH(Data[[#This Row],[Ngày giao]])&lt;7,"Qtr2",IF(MONTH(Data[[#This Row],[Ngày giao]])&lt;10,"Qtr3","Qtr4")))</f>
        <v>Qtr1</v>
      </c>
      <c r="O1378" s="32" t="str">
        <f>TEXT(Data[[#This Row],[Ngày giao]],"MMM")</f>
        <v>Mar</v>
      </c>
    </row>
    <row r="1379" spans="1:15" ht="14.5" x14ac:dyDescent="0.35">
      <c r="A1379" s="7">
        <v>4516810496</v>
      </c>
      <c r="B1379" s="7">
        <v>2765851</v>
      </c>
      <c r="C1379" s="37" t="s">
        <v>51</v>
      </c>
      <c r="D1379" s="9">
        <v>1328</v>
      </c>
      <c r="E1379" s="3">
        <v>1188</v>
      </c>
      <c r="F1379" s="3">
        <f>Data[[#This Row],[Unit Price]]*Data[[#This Row],[Ordered Qty]]</f>
        <v>1577664</v>
      </c>
      <c r="G1379" s="5">
        <v>44620</v>
      </c>
      <c r="H1379" s="4">
        <v>44620</v>
      </c>
      <c r="I1379" s="10">
        <v>0</v>
      </c>
      <c r="J1379" s="32" t="str">
        <f>IF(Data[[#This Row],[Chênh lệch ngày]]&lt;-2,"ADVANCE", IF(Data[[#This Row],[Chênh lệch ngày]]&lt;4, "ON TIME", IF(Data[[#This Row],[REASON OF LATE]]="SUPPLIER","LATE BY SUPPLIER", "LATE")))</f>
        <v>ON TIME</v>
      </c>
      <c r="K1379" s="12"/>
      <c r="L1379" s="16"/>
      <c r="M1379" s="32" t="str">
        <f>TEXT(Data[[#This Row],[Ngày giao]],"yyyy")</f>
        <v>2022</v>
      </c>
      <c r="N1379" s="32" t="str">
        <f>IF(MONTH(Data[[#This Row],[Ngày giao]])&lt;4,"Qtr1", IF(MONTH(Data[[#This Row],[Ngày giao]])&lt;7,"Qtr2",IF(MONTH(Data[[#This Row],[Ngày giao]])&lt;10,"Qtr3","Qtr4")))</f>
        <v>Qtr1</v>
      </c>
      <c r="O1379" s="32" t="str">
        <f>TEXT(Data[[#This Row],[Ngày giao]],"MMM")</f>
        <v>Feb</v>
      </c>
    </row>
    <row r="1380" spans="1:15" ht="14.5" x14ac:dyDescent="0.35">
      <c r="A1380" s="7">
        <v>4516828663</v>
      </c>
      <c r="B1380" s="7">
        <v>4455281</v>
      </c>
      <c r="C1380" s="37" t="s">
        <v>51</v>
      </c>
      <c r="D1380" s="9">
        <v>1800</v>
      </c>
      <c r="E1380" s="3">
        <v>998</v>
      </c>
      <c r="F1380" s="3">
        <f>Data[[#This Row],[Unit Price]]*Data[[#This Row],[Ordered Qty]]</f>
        <v>1796400</v>
      </c>
      <c r="G1380" s="14">
        <v>44620</v>
      </c>
      <c r="H1380" s="15">
        <v>44620</v>
      </c>
      <c r="I1380" s="10">
        <v>0</v>
      </c>
      <c r="J1380" s="32" t="str">
        <f>IF(Data[[#This Row],[Chênh lệch ngày]]&lt;-2,"ADVANCE", IF(Data[[#This Row],[Chênh lệch ngày]]&lt;4, "ON TIME", IF(Data[[#This Row],[REASON OF LATE]]="SUPPLIER","LATE BY SUPPLIER", "LATE")))</f>
        <v>ON TIME</v>
      </c>
      <c r="K1380" s="12"/>
      <c r="L1380" s="16"/>
      <c r="M1380" s="32" t="str">
        <f>TEXT(Data[[#This Row],[Ngày giao]],"yyyy")</f>
        <v>2022</v>
      </c>
      <c r="N1380" s="32" t="str">
        <f>IF(MONTH(Data[[#This Row],[Ngày giao]])&lt;4,"Qtr1", IF(MONTH(Data[[#This Row],[Ngày giao]])&lt;7,"Qtr2",IF(MONTH(Data[[#This Row],[Ngày giao]])&lt;10,"Qtr3","Qtr4")))</f>
        <v>Qtr1</v>
      </c>
      <c r="O1380" s="32" t="str">
        <f>TEXT(Data[[#This Row],[Ngày giao]],"MMM")</f>
        <v>Feb</v>
      </c>
    </row>
    <row r="1381" spans="1:15" ht="14.5" x14ac:dyDescent="0.35">
      <c r="A1381" s="7">
        <v>4517037925</v>
      </c>
      <c r="B1381" s="7">
        <v>4455281</v>
      </c>
      <c r="C1381" s="8" t="s">
        <v>69</v>
      </c>
      <c r="D1381" s="9">
        <v>360</v>
      </c>
      <c r="E1381" s="3">
        <v>1496</v>
      </c>
      <c r="F1381" s="3">
        <f>Data[[#This Row],[Unit Price]]*Data[[#This Row],[Ordered Qty]]</f>
        <v>538560</v>
      </c>
      <c r="G1381" s="14">
        <v>44620</v>
      </c>
      <c r="H1381" s="15">
        <v>44620</v>
      </c>
      <c r="I1381" s="10">
        <v>0</v>
      </c>
      <c r="J1381" s="32" t="str">
        <f>IF(Data[[#This Row],[Chênh lệch ngày]]&lt;-2,"ADVANCE", IF(Data[[#This Row],[Chênh lệch ngày]]&lt;4, "ON TIME", IF(Data[[#This Row],[REASON OF LATE]]="SUPPLIER","LATE BY SUPPLIER", "LATE")))</f>
        <v>ON TIME</v>
      </c>
      <c r="K1381" s="12"/>
      <c r="L1381" s="16"/>
      <c r="M1381" s="32" t="str">
        <f>TEXT(Data[[#This Row],[Ngày giao]],"yyyy")</f>
        <v>2022</v>
      </c>
      <c r="N1381" s="32" t="str">
        <f>IF(MONTH(Data[[#This Row],[Ngày giao]])&lt;4,"Qtr1", IF(MONTH(Data[[#This Row],[Ngày giao]])&lt;7,"Qtr2",IF(MONTH(Data[[#This Row],[Ngày giao]])&lt;10,"Qtr3","Qtr4")))</f>
        <v>Qtr1</v>
      </c>
      <c r="O1381" s="32" t="str">
        <f>TEXT(Data[[#This Row],[Ngày giao]],"MMM")</f>
        <v>Feb</v>
      </c>
    </row>
    <row r="1382" spans="1:15" ht="14.5" x14ac:dyDescent="0.35">
      <c r="A1382" s="7">
        <v>4516819751</v>
      </c>
      <c r="B1382" s="7">
        <v>4454507</v>
      </c>
      <c r="C1382" s="37" t="s">
        <v>51</v>
      </c>
      <c r="D1382" s="9">
        <v>840</v>
      </c>
      <c r="E1382" s="3">
        <v>1034</v>
      </c>
      <c r="F1382" s="3">
        <f>Data[[#This Row],[Unit Price]]*Data[[#This Row],[Ordered Qty]]</f>
        <v>868560</v>
      </c>
      <c r="G1382" s="5">
        <v>44620</v>
      </c>
      <c r="H1382" s="4">
        <v>44620</v>
      </c>
      <c r="I1382" s="10">
        <v>0</v>
      </c>
      <c r="J1382" s="32" t="str">
        <f>IF(Data[[#This Row],[Chênh lệch ngày]]&lt;-2,"ADVANCE", IF(Data[[#This Row],[Chênh lệch ngày]]&lt;4, "ON TIME", IF(Data[[#This Row],[REASON OF LATE]]="SUPPLIER","LATE BY SUPPLIER", "LATE")))</f>
        <v>ON TIME</v>
      </c>
      <c r="K1382" s="12"/>
      <c r="L1382" s="16"/>
      <c r="M1382" s="32" t="str">
        <f>TEXT(Data[[#This Row],[Ngày giao]],"yyyy")</f>
        <v>2022</v>
      </c>
      <c r="N1382" s="32" t="str">
        <f>IF(MONTH(Data[[#This Row],[Ngày giao]])&lt;4,"Qtr1", IF(MONTH(Data[[#This Row],[Ngày giao]])&lt;7,"Qtr2",IF(MONTH(Data[[#This Row],[Ngày giao]])&lt;10,"Qtr3","Qtr4")))</f>
        <v>Qtr1</v>
      </c>
      <c r="O1382" s="32" t="str">
        <f>TEXT(Data[[#This Row],[Ngày giao]],"MMM")</f>
        <v>Feb</v>
      </c>
    </row>
    <row r="1383" spans="1:15" ht="14.5" x14ac:dyDescent="0.35">
      <c r="A1383" s="7">
        <v>4517019952</v>
      </c>
      <c r="B1383" s="7">
        <v>2778106</v>
      </c>
      <c r="C1383" s="8" t="s">
        <v>69</v>
      </c>
      <c r="D1383" s="9">
        <v>180</v>
      </c>
      <c r="E1383" s="3">
        <v>890</v>
      </c>
      <c r="F1383" s="3">
        <f>Data[[#This Row],[Unit Price]]*Data[[#This Row],[Ordered Qty]]</f>
        <v>160200</v>
      </c>
      <c r="G1383" s="5">
        <v>44620</v>
      </c>
      <c r="H1383" s="4">
        <v>44620</v>
      </c>
      <c r="I1383" s="10">
        <v>0</v>
      </c>
      <c r="J1383" s="32" t="str">
        <f>IF(Data[[#This Row],[Chênh lệch ngày]]&lt;-2,"ADVANCE", IF(Data[[#This Row],[Chênh lệch ngày]]&lt;4, "ON TIME", IF(Data[[#This Row],[REASON OF LATE]]="SUPPLIER","LATE BY SUPPLIER", "LATE")))</f>
        <v>ON TIME</v>
      </c>
      <c r="K1383" s="12"/>
      <c r="L1383" s="16"/>
      <c r="M1383" s="32" t="str">
        <f>TEXT(Data[[#This Row],[Ngày giao]],"yyyy")</f>
        <v>2022</v>
      </c>
      <c r="N1383" s="32" t="str">
        <f>IF(MONTH(Data[[#This Row],[Ngày giao]])&lt;4,"Qtr1", IF(MONTH(Data[[#This Row],[Ngày giao]])&lt;7,"Qtr2",IF(MONTH(Data[[#This Row],[Ngày giao]])&lt;10,"Qtr3","Qtr4")))</f>
        <v>Qtr1</v>
      </c>
      <c r="O1383" s="32" t="str">
        <f>TEXT(Data[[#This Row],[Ngày giao]],"MMM")</f>
        <v>Feb</v>
      </c>
    </row>
    <row r="1384" spans="1:15" ht="14.5" x14ac:dyDescent="0.35">
      <c r="A1384" s="7">
        <v>4516713092</v>
      </c>
      <c r="B1384" s="7">
        <v>2487053</v>
      </c>
      <c r="C1384" s="37" t="s">
        <v>51</v>
      </c>
      <c r="D1384" s="9">
        <v>3780</v>
      </c>
      <c r="E1384" s="3">
        <v>810</v>
      </c>
      <c r="F1384" s="3">
        <f>Data[[#This Row],[Unit Price]]*Data[[#This Row],[Ordered Qty]]</f>
        <v>3061800</v>
      </c>
      <c r="G1384" s="5">
        <v>44620</v>
      </c>
      <c r="H1384" s="4">
        <v>44620</v>
      </c>
      <c r="I1384" s="10">
        <v>0</v>
      </c>
      <c r="J1384" s="32" t="str">
        <f>IF(Data[[#This Row],[Chênh lệch ngày]]&lt;-2,"ADVANCE", IF(Data[[#This Row],[Chênh lệch ngày]]&lt;4, "ON TIME", IF(Data[[#This Row],[REASON OF LATE]]="SUPPLIER","LATE BY SUPPLIER", "LATE")))</f>
        <v>ON TIME</v>
      </c>
      <c r="K1384" s="12"/>
      <c r="L1384" s="16"/>
      <c r="M1384" s="32" t="str">
        <f>TEXT(Data[[#This Row],[Ngày giao]],"yyyy")</f>
        <v>2022</v>
      </c>
      <c r="N1384" s="32" t="str">
        <f>IF(MONTH(Data[[#This Row],[Ngày giao]])&lt;4,"Qtr1", IF(MONTH(Data[[#This Row],[Ngày giao]])&lt;7,"Qtr2",IF(MONTH(Data[[#This Row],[Ngày giao]])&lt;10,"Qtr3","Qtr4")))</f>
        <v>Qtr1</v>
      </c>
      <c r="O1384" s="32" t="str">
        <f>TEXT(Data[[#This Row],[Ngày giao]],"MMM")</f>
        <v>Feb</v>
      </c>
    </row>
    <row r="1385" spans="1:15" ht="14.5" x14ac:dyDescent="0.35">
      <c r="A1385" s="7">
        <v>4516876230</v>
      </c>
      <c r="B1385" s="7">
        <v>2765851</v>
      </c>
      <c r="C1385" s="37" t="s">
        <v>51</v>
      </c>
      <c r="D1385" s="9">
        <v>864</v>
      </c>
      <c r="E1385" s="3">
        <v>367</v>
      </c>
      <c r="F1385" s="3">
        <f>Data[[#This Row],[Unit Price]]*Data[[#This Row],[Ordered Qty]]</f>
        <v>317088</v>
      </c>
      <c r="G1385" s="5">
        <v>44620</v>
      </c>
      <c r="H1385" s="4">
        <v>44620</v>
      </c>
      <c r="I1385" s="10">
        <v>0</v>
      </c>
      <c r="J1385" s="32" t="str">
        <f>IF(Data[[#This Row],[Chênh lệch ngày]]&lt;-2,"ADVANCE", IF(Data[[#This Row],[Chênh lệch ngày]]&lt;4, "ON TIME", IF(Data[[#This Row],[REASON OF LATE]]="SUPPLIER","LATE BY SUPPLIER", "LATE")))</f>
        <v>ON TIME</v>
      </c>
      <c r="K1385" s="12"/>
      <c r="L1385" s="16"/>
      <c r="M1385" s="32" t="str">
        <f>TEXT(Data[[#This Row],[Ngày giao]],"yyyy")</f>
        <v>2022</v>
      </c>
      <c r="N1385" s="32" t="str">
        <f>IF(MONTH(Data[[#This Row],[Ngày giao]])&lt;4,"Qtr1", IF(MONTH(Data[[#This Row],[Ngày giao]])&lt;7,"Qtr2",IF(MONTH(Data[[#This Row],[Ngày giao]])&lt;10,"Qtr3","Qtr4")))</f>
        <v>Qtr1</v>
      </c>
      <c r="O1385" s="32" t="str">
        <f>TEXT(Data[[#This Row],[Ngày giao]],"MMM")</f>
        <v>Feb</v>
      </c>
    </row>
    <row r="1386" spans="1:15" ht="14.5" x14ac:dyDescent="0.35">
      <c r="A1386" s="7">
        <v>4516875685</v>
      </c>
      <c r="B1386" s="7">
        <v>2044651</v>
      </c>
      <c r="C1386" s="37" t="s">
        <v>51</v>
      </c>
      <c r="D1386" s="9">
        <v>108000</v>
      </c>
      <c r="E1386" s="3">
        <v>679</v>
      </c>
      <c r="F1386" s="3">
        <f>Data[[#This Row],[Unit Price]]*Data[[#This Row],[Ordered Qty]]</f>
        <v>73332000</v>
      </c>
      <c r="G1386" s="5">
        <v>44620</v>
      </c>
      <c r="H1386" s="4">
        <v>44620</v>
      </c>
      <c r="I1386" s="10">
        <v>0</v>
      </c>
      <c r="J1386" s="32" t="str">
        <f>IF(Data[[#This Row],[Chênh lệch ngày]]&lt;-2,"ADVANCE", IF(Data[[#This Row],[Chênh lệch ngày]]&lt;4, "ON TIME", IF(Data[[#This Row],[REASON OF LATE]]="SUPPLIER","LATE BY SUPPLIER", "LATE")))</f>
        <v>ON TIME</v>
      </c>
      <c r="K1386" s="12"/>
      <c r="L1386" s="16"/>
      <c r="M1386" s="32" t="str">
        <f>TEXT(Data[[#This Row],[Ngày giao]],"yyyy")</f>
        <v>2022</v>
      </c>
      <c r="N1386" s="32" t="str">
        <f>IF(MONTH(Data[[#This Row],[Ngày giao]])&lt;4,"Qtr1", IF(MONTH(Data[[#This Row],[Ngày giao]])&lt;7,"Qtr2",IF(MONTH(Data[[#This Row],[Ngày giao]])&lt;10,"Qtr3","Qtr4")))</f>
        <v>Qtr1</v>
      </c>
      <c r="O1386" s="32" t="str">
        <f>TEXT(Data[[#This Row],[Ngày giao]],"MMM")</f>
        <v>Feb</v>
      </c>
    </row>
    <row r="1387" spans="1:15" ht="14.5" x14ac:dyDescent="0.35">
      <c r="A1387" s="7">
        <v>4517250786</v>
      </c>
      <c r="B1387" s="7">
        <v>2778106</v>
      </c>
      <c r="C1387" s="37" t="s">
        <v>51</v>
      </c>
      <c r="D1387" s="9">
        <v>48</v>
      </c>
      <c r="E1387" s="3">
        <v>751</v>
      </c>
      <c r="F1387" s="3">
        <f>Data[[#This Row],[Unit Price]]*Data[[#This Row],[Ordered Qty]]</f>
        <v>36048</v>
      </c>
      <c r="G1387" s="5">
        <v>44620</v>
      </c>
      <c r="H1387" s="4">
        <v>44620</v>
      </c>
      <c r="I1387" s="10">
        <v>0</v>
      </c>
      <c r="J1387" s="32" t="str">
        <f>IF(Data[[#This Row],[Chênh lệch ngày]]&lt;-2,"ADVANCE", IF(Data[[#This Row],[Chênh lệch ngày]]&lt;4, "ON TIME", IF(Data[[#This Row],[REASON OF LATE]]="SUPPLIER","LATE BY SUPPLIER", "LATE")))</f>
        <v>ON TIME</v>
      </c>
      <c r="K1387" s="12"/>
      <c r="L1387" s="16"/>
      <c r="M1387" s="32" t="str">
        <f>TEXT(Data[[#This Row],[Ngày giao]],"yyyy")</f>
        <v>2022</v>
      </c>
      <c r="N1387" s="32" t="str">
        <f>IF(MONTH(Data[[#This Row],[Ngày giao]])&lt;4,"Qtr1", IF(MONTH(Data[[#This Row],[Ngày giao]])&lt;7,"Qtr2",IF(MONTH(Data[[#This Row],[Ngày giao]])&lt;10,"Qtr3","Qtr4")))</f>
        <v>Qtr1</v>
      </c>
      <c r="O1387" s="32" t="str">
        <f>TEXT(Data[[#This Row],[Ngày giao]],"MMM")</f>
        <v>Feb</v>
      </c>
    </row>
    <row r="1388" spans="1:15" ht="14.5" x14ac:dyDescent="0.35">
      <c r="A1388" s="7">
        <v>4517092567</v>
      </c>
      <c r="B1388" s="7">
        <v>2765851</v>
      </c>
      <c r="C1388" s="8" t="s">
        <v>69</v>
      </c>
      <c r="D1388" s="9">
        <v>32</v>
      </c>
      <c r="E1388" s="3">
        <v>1475</v>
      </c>
      <c r="F1388" s="3">
        <f>Data[[#This Row],[Unit Price]]*Data[[#This Row],[Ordered Qty]]</f>
        <v>47200</v>
      </c>
      <c r="G1388" s="5">
        <v>44620</v>
      </c>
      <c r="H1388" s="4">
        <v>44620</v>
      </c>
      <c r="I1388" s="10">
        <v>0</v>
      </c>
      <c r="J1388" s="32" t="str">
        <f>IF(Data[[#This Row],[Chênh lệch ngày]]&lt;-2,"ADVANCE", IF(Data[[#This Row],[Chênh lệch ngày]]&lt;4, "ON TIME", IF(Data[[#This Row],[REASON OF LATE]]="SUPPLIER","LATE BY SUPPLIER", "LATE")))</f>
        <v>ON TIME</v>
      </c>
      <c r="K1388" s="12"/>
      <c r="L1388" s="16"/>
      <c r="M1388" s="32" t="str">
        <f>TEXT(Data[[#This Row],[Ngày giao]],"yyyy")</f>
        <v>2022</v>
      </c>
      <c r="N1388" s="32" t="str">
        <f>IF(MONTH(Data[[#This Row],[Ngày giao]])&lt;4,"Qtr1", IF(MONTH(Data[[#This Row],[Ngày giao]])&lt;7,"Qtr2",IF(MONTH(Data[[#This Row],[Ngày giao]])&lt;10,"Qtr3","Qtr4")))</f>
        <v>Qtr1</v>
      </c>
      <c r="O1388" s="32" t="str">
        <f>TEXT(Data[[#This Row],[Ngày giao]],"MMM")</f>
        <v>Feb</v>
      </c>
    </row>
    <row r="1389" spans="1:15" ht="14.5" x14ac:dyDescent="0.35">
      <c r="A1389" s="7">
        <v>4517494300</v>
      </c>
      <c r="B1389" s="7">
        <v>4454507</v>
      </c>
      <c r="C1389" s="8" t="s">
        <v>69</v>
      </c>
      <c r="D1389" s="9">
        <v>720</v>
      </c>
      <c r="E1389" s="3">
        <v>1314</v>
      </c>
      <c r="F1389" s="3">
        <f>Data[[#This Row],[Unit Price]]*Data[[#This Row],[Ordered Qty]]</f>
        <v>946080</v>
      </c>
      <c r="G1389" s="5">
        <v>44620</v>
      </c>
      <c r="H1389" s="4">
        <v>44620</v>
      </c>
      <c r="I1389" s="10">
        <v>0</v>
      </c>
      <c r="J1389" s="32" t="str">
        <f>IF(Data[[#This Row],[Chênh lệch ngày]]&lt;-2,"ADVANCE", IF(Data[[#This Row],[Chênh lệch ngày]]&lt;4, "ON TIME", IF(Data[[#This Row],[REASON OF LATE]]="SUPPLIER","LATE BY SUPPLIER", "LATE")))</f>
        <v>ON TIME</v>
      </c>
      <c r="K1389" s="12"/>
      <c r="L1389" s="16"/>
      <c r="M1389" s="32" t="str">
        <f>TEXT(Data[[#This Row],[Ngày giao]],"yyyy")</f>
        <v>2022</v>
      </c>
      <c r="N1389" s="32" t="str">
        <f>IF(MONTH(Data[[#This Row],[Ngày giao]])&lt;4,"Qtr1", IF(MONTH(Data[[#This Row],[Ngày giao]])&lt;7,"Qtr2",IF(MONTH(Data[[#This Row],[Ngày giao]])&lt;10,"Qtr3","Qtr4")))</f>
        <v>Qtr1</v>
      </c>
      <c r="O1389" s="32" t="str">
        <f>TEXT(Data[[#This Row],[Ngày giao]],"MMM")</f>
        <v>Feb</v>
      </c>
    </row>
    <row r="1390" spans="1:15" ht="14.5" x14ac:dyDescent="0.35">
      <c r="A1390" s="7">
        <v>4517616376</v>
      </c>
      <c r="B1390" s="7">
        <v>4333116</v>
      </c>
      <c r="C1390" s="8" t="s">
        <v>69</v>
      </c>
      <c r="D1390" s="9">
        <v>1260</v>
      </c>
      <c r="E1390" s="3">
        <v>444</v>
      </c>
      <c r="F1390" s="3">
        <f>Data[[#This Row],[Unit Price]]*Data[[#This Row],[Ordered Qty]]</f>
        <v>559440</v>
      </c>
      <c r="G1390" s="5">
        <v>44634</v>
      </c>
      <c r="H1390" s="4">
        <v>44620</v>
      </c>
      <c r="I1390" s="10">
        <v>14</v>
      </c>
      <c r="J1390" s="32" t="str">
        <f>IF(Data[[#This Row],[Chênh lệch ngày]]&lt;-2,"ADVANCE", IF(Data[[#This Row],[Chênh lệch ngày]]&lt;4, "ON TIME", IF(Data[[#This Row],[REASON OF LATE]]="SUPPLIER","LATE BY SUPPLIER", "LATE")))</f>
        <v>LATE</v>
      </c>
      <c r="K1390" s="32" t="s">
        <v>6</v>
      </c>
      <c r="L1390" s="16"/>
      <c r="M1390" s="32" t="str">
        <f>TEXT(Data[[#This Row],[Ngày giao]],"yyyy")</f>
        <v>2022</v>
      </c>
      <c r="N1390" s="32" t="str">
        <f>IF(MONTH(Data[[#This Row],[Ngày giao]])&lt;4,"Qtr1", IF(MONTH(Data[[#This Row],[Ngày giao]])&lt;7,"Qtr2",IF(MONTH(Data[[#This Row],[Ngày giao]])&lt;10,"Qtr3","Qtr4")))</f>
        <v>Qtr1</v>
      </c>
      <c r="O1390" s="32" t="str">
        <f>TEXT(Data[[#This Row],[Ngày giao]],"MMM")</f>
        <v>Mar</v>
      </c>
    </row>
    <row r="1391" spans="1:15" ht="14.5" x14ac:dyDescent="0.35">
      <c r="A1391" s="7">
        <v>4516825013</v>
      </c>
      <c r="B1391" s="7">
        <v>4454507</v>
      </c>
      <c r="C1391" s="37" t="s">
        <v>51</v>
      </c>
      <c r="D1391" s="9">
        <v>840</v>
      </c>
      <c r="E1391" s="3">
        <v>1336</v>
      </c>
      <c r="F1391" s="3">
        <f>Data[[#This Row],[Unit Price]]*Data[[#This Row],[Ordered Qty]]</f>
        <v>1122240</v>
      </c>
      <c r="G1391" s="5">
        <v>44620</v>
      </c>
      <c r="H1391" s="4">
        <v>44620</v>
      </c>
      <c r="I1391" s="10">
        <v>0</v>
      </c>
      <c r="J1391" s="32" t="str">
        <f>IF(Data[[#This Row],[Chênh lệch ngày]]&lt;-2,"ADVANCE", IF(Data[[#This Row],[Chênh lệch ngày]]&lt;4, "ON TIME", IF(Data[[#This Row],[REASON OF LATE]]="SUPPLIER","LATE BY SUPPLIER", "LATE")))</f>
        <v>ON TIME</v>
      </c>
      <c r="K1391" s="12"/>
      <c r="L1391" s="16"/>
      <c r="M1391" s="32" t="str">
        <f>TEXT(Data[[#This Row],[Ngày giao]],"yyyy")</f>
        <v>2022</v>
      </c>
      <c r="N1391" s="32" t="str">
        <f>IF(MONTH(Data[[#This Row],[Ngày giao]])&lt;4,"Qtr1", IF(MONTH(Data[[#This Row],[Ngày giao]])&lt;7,"Qtr2",IF(MONTH(Data[[#This Row],[Ngày giao]])&lt;10,"Qtr3","Qtr4")))</f>
        <v>Qtr1</v>
      </c>
      <c r="O1391" s="32" t="str">
        <f>TEXT(Data[[#This Row],[Ngày giao]],"MMM")</f>
        <v>Feb</v>
      </c>
    </row>
    <row r="1392" spans="1:15" ht="14.5" x14ac:dyDescent="0.35">
      <c r="A1392" s="7">
        <v>4516936637</v>
      </c>
      <c r="B1392" s="7">
        <v>4013297</v>
      </c>
      <c r="C1392" s="8" t="s">
        <v>69</v>
      </c>
      <c r="D1392" s="9">
        <v>150</v>
      </c>
      <c r="E1392" s="3">
        <v>1135</v>
      </c>
      <c r="F1392" s="3">
        <f>Data[[#This Row],[Unit Price]]*Data[[#This Row],[Ordered Qty]]</f>
        <v>170250</v>
      </c>
      <c r="G1392" s="5">
        <v>44634</v>
      </c>
      <c r="H1392" s="4">
        <v>44620</v>
      </c>
      <c r="I1392" s="10">
        <v>14</v>
      </c>
      <c r="J1392" s="32" t="str">
        <f>IF(Data[[#This Row],[Chênh lệch ngày]]&lt;-2,"ADVANCE", IF(Data[[#This Row],[Chênh lệch ngày]]&lt;4, "ON TIME", IF(Data[[#This Row],[REASON OF LATE]]="SUPPLIER","LATE BY SUPPLIER", "LATE")))</f>
        <v>LATE</v>
      </c>
      <c r="K1392" s="32" t="s">
        <v>6</v>
      </c>
      <c r="L1392" s="16"/>
      <c r="M1392" s="32" t="str">
        <f>TEXT(Data[[#This Row],[Ngày giao]],"yyyy")</f>
        <v>2022</v>
      </c>
      <c r="N1392" s="32" t="str">
        <f>IF(MONTH(Data[[#This Row],[Ngày giao]])&lt;4,"Qtr1", IF(MONTH(Data[[#This Row],[Ngày giao]])&lt;7,"Qtr2",IF(MONTH(Data[[#This Row],[Ngày giao]])&lt;10,"Qtr3","Qtr4")))</f>
        <v>Qtr1</v>
      </c>
      <c r="O1392" s="32" t="str">
        <f>TEXT(Data[[#This Row],[Ngày giao]],"MMM")</f>
        <v>Mar</v>
      </c>
    </row>
    <row r="1393" spans="1:15" ht="14.5" x14ac:dyDescent="0.35">
      <c r="A1393" s="7">
        <v>4517034764</v>
      </c>
      <c r="B1393" s="7">
        <v>2487053</v>
      </c>
      <c r="C1393" s="8" t="s">
        <v>69</v>
      </c>
      <c r="D1393" s="9">
        <v>3480</v>
      </c>
      <c r="E1393" s="3">
        <v>774</v>
      </c>
      <c r="F1393" s="3">
        <f>Data[[#This Row],[Unit Price]]*Data[[#This Row],[Ordered Qty]]</f>
        <v>2693520</v>
      </c>
      <c r="G1393" s="5">
        <v>44620</v>
      </c>
      <c r="H1393" s="4">
        <v>44620</v>
      </c>
      <c r="I1393" s="10">
        <v>0</v>
      </c>
      <c r="J1393" s="32" t="str">
        <f>IF(Data[[#This Row],[Chênh lệch ngày]]&lt;-2,"ADVANCE", IF(Data[[#This Row],[Chênh lệch ngày]]&lt;4, "ON TIME", IF(Data[[#This Row],[REASON OF LATE]]="SUPPLIER","LATE BY SUPPLIER", "LATE")))</f>
        <v>ON TIME</v>
      </c>
      <c r="K1393" s="12"/>
      <c r="L1393" s="16"/>
      <c r="M1393" s="32" t="str">
        <f>TEXT(Data[[#This Row],[Ngày giao]],"yyyy")</f>
        <v>2022</v>
      </c>
      <c r="N1393" s="32" t="str">
        <f>IF(MONTH(Data[[#This Row],[Ngày giao]])&lt;4,"Qtr1", IF(MONTH(Data[[#This Row],[Ngày giao]])&lt;7,"Qtr2",IF(MONTH(Data[[#This Row],[Ngày giao]])&lt;10,"Qtr3","Qtr4")))</f>
        <v>Qtr1</v>
      </c>
      <c r="O1393" s="32" t="str">
        <f>TEXT(Data[[#This Row],[Ngày giao]],"MMM")</f>
        <v>Feb</v>
      </c>
    </row>
    <row r="1394" spans="1:15" ht="14.5" x14ac:dyDescent="0.35">
      <c r="A1394" s="7">
        <v>4517134224</v>
      </c>
      <c r="B1394" s="7">
        <v>4287388</v>
      </c>
      <c r="C1394" s="37" t="s">
        <v>51</v>
      </c>
      <c r="D1394" s="9">
        <v>96</v>
      </c>
      <c r="E1394" s="3">
        <v>864</v>
      </c>
      <c r="F1394" s="3">
        <f>Data[[#This Row],[Unit Price]]*Data[[#This Row],[Ordered Qty]]</f>
        <v>82944</v>
      </c>
      <c r="G1394" s="5">
        <v>44620</v>
      </c>
      <c r="H1394" s="4">
        <v>44620</v>
      </c>
      <c r="I1394" s="10">
        <v>0</v>
      </c>
      <c r="J1394" s="32" t="str">
        <f>IF(Data[[#This Row],[Chênh lệch ngày]]&lt;-2,"ADVANCE", IF(Data[[#This Row],[Chênh lệch ngày]]&lt;4, "ON TIME", IF(Data[[#This Row],[REASON OF LATE]]="SUPPLIER","LATE BY SUPPLIER", "LATE")))</f>
        <v>ON TIME</v>
      </c>
      <c r="K1394" s="12"/>
      <c r="L1394" s="16"/>
      <c r="M1394" s="32" t="str">
        <f>TEXT(Data[[#This Row],[Ngày giao]],"yyyy")</f>
        <v>2022</v>
      </c>
      <c r="N1394" s="32" t="str">
        <f>IF(MONTH(Data[[#This Row],[Ngày giao]])&lt;4,"Qtr1", IF(MONTH(Data[[#This Row],[Ngày giao]])&lt;7,"Qtr2",IF(MONTH(Data[[#This Row],[Ngày giao]])&lt;10,"Qtr3","Qtr4")))</f>
        <v>Qtr1</v>
      </c>
      <c r="O1394" s="32" t="str">
        <f>TEXT(Data[[#This Row],[Ngày giao]],"MMM")</f>
        <v>Feb</v>
      </c>
    </row>
    <row r="1395" spans="1:15" ht="14.5" x14ac:dyDescent="0.35">
      <c r="A1395" s="7">
        <v>4517089125</v>
      </c>
      <c r="B1395" s="7">
        <v>2370764</v>
      </c>
      <c r="C1395" s="8" t="s">
        <v>52</v>
      </c>
      <c r="D1395" s="9">
        <v>75000</v>
      </c>
      <c r="E1395" s="3">
        <v>1131</v>
      </c>
      <c r="F1395" s="3">
        <f>Data[[#This Row],[Unit Price]]*Data[[#This Row],[Ordered Qty]]</f>
        <v>84825000</v>
      </c>
      <c r="G1395" s="5">
        <v>44620</v>
      </c>
      <c r="H1395" s="4">
        <v>44620</v>
      </c>
      <c r="I1395" s="10">
        <v>0</v>
      </c>
      <c r="J1395" s="32" t="str">
        <f>IF(Data[[#This Row],[Chênh lệch ngày]]&lt;-2,"ADVANCE", IF(Data[[#This Row],[Chênh lệch ngày]]&lt;4, "ON TIME", IF(Data[[#This Row],[REASON OF LATE]]="SUPPLIER","LATE BY SUPPLIER", "LATE")))</f>
        <v>ON TIME</v>
      </c>
      <c r="K1395" s="12"/>
      <c r="L1395" s="16"/>
      <c r="M1395" s="32" t="str">
        <f>TEXT(Data[[#This Row],[Ngày giao]],"yyyy")</f>
        <v>2022</v>
      </c>
      <c r="N1395" s="32" t="str">
        <f>IF(MONTH(Data[[#This Row],[Ngày giao]])&lt;4,"Qtr1", IF(MONTH(Data[[#This Row],[Ngày giao]])&lt;7,"Qtr2",IF(MONTH(Data[[#This Row],[Ngày giao]])&lt;10,"Qtr3","Qtr4")))</f>
        <v>Qtr1</v>
      </c>
      <c r="O1395" s="32" t="str">
        <f>TEXT(Data[[#This Row],[Ngày giao]],"MMM")</f>
        <v>Feb</v>
      </c>
    </row>
    <row r="1396" spans="1:15" ht="14.5" x14ac:dyDescent="0.35">
      <c r="A1396" s="7">
        <v>4517026957</v>
      </c>
      <c r="B1396" s="7">
        <v>2487052</v>
      </c>
      <c r="C1396" s="37" t="s">
        <v>52</v>
      </c>
      <c r="D1396" s="9">
        <v>3030</v>
      </c>
      <c r="E1396" s="3">
        <v>365</v>
      </c>
      <c r="F1396" s="3">
        <f>Data[[#This Row],[Unit Price]]*Data[[#This Row],[Ordered Qty]]</f>
        <v>1105950</v>
      </c>
      <c r="G1396" s="5">
        <v>44620</v>
      </c>
      <c r="H1396" s="4">
        <v>44620</v>
      </c>
      <c r="I1396" s="10">
        <v>0</v>
      </c>
      <c r="J1396" s="32" t="str">
        <f>IF(Data[[#This Row],[Chênh lệch ngày]]&lt;-2,"ADVANCE", IF(Data[[#This Row],[Chênh lệch ngày]]&lt;4, "ON TIME", IF(Data[[#This Row],[REASON OF LATE]]="SUPPLIER","LATE BY SUPPLIER", "LATE")))</f>
        <v>ON TIME</v>
      </c>
      <c r="K1396" s="12"/>
      <c r="L1396" s="16"/>
      <c r="M1396" s="32" t="str">
        <f>TEXT(Data[[#This Row],[Ngày giao]],"yyyy")</f>
        <v>2022</v>
      </c>
      <c r="N1396" s="32" t="str">
        <f>IF(MONTH(Data[[#This Row],[Ngày giao]])&lt;4,"Qtr1", IF(MONTH(Data[[#This Row],[Ngày giao]])&lt;7,"Qtr2",IF(MONTH(Data[[#This Row],[Ngày giao]])&lt;10,"Qtr3","Qtr4")))</f>
        <v>Qtr1</v>
      </c>
      <c r="O1396" s="32" t="str">
        <f>TEXT(Data[[#This Row],[Ngày giao]],"MMM")</f>
        <v>Feb</v>
      </c>
    </row>
    <row r="1397" spans="1:15" ht="14.5" x14ac:dyDescent="0.35">
      <c r="A1397" s="7">
        <v>4517530334</v>
      </c>
      <c r="B1397" s="7">
        <v>2778106</v>
      </c>
      <c r="C1397" s="37" t="s">
        <v>52</v>
      </c>
      <c r="D1397" s="9">
        <v>612</v>
      </c>
      <c r="E1397" s="3">
        <v>1059</v>
      </c>
      <c r="F1397" s="3">
        <f>Data[[#This Row],[Unit Price]]*Data[[#This Row],[Ordered Qty]]</f>
        <v>648108</v>
      </c>
      <c r="G1397" s="5">
        <v>44620</v>
      </c>
      <c r="H1397" s="4">
        <v>44620</v>
      </c>
      <c r="I1397" s="10">
        <v>0</v>
      </c>
      <c r="J1397" s="32" t="str">
        <f>IF(Data[[#This Row],[Chênh lệch ngày]]&lt;-2,"ADVANCE", IF(Data[[#This Row],[Chênh lệch ngày]]&lt;4, "ON TIME", IF(Data[[#This Row],[REASON OF LATE]]="SUPPLIER","LATE BY SUPPLIER", "LATE")))</f>
        <v>ON TIME</v>
      </c>
      <c r="K1397" s="12"/>
      <c r="L1397" s="16"/>
      <c r="M1397" s="32" t="str">
        <f>TEXT(Data[[#This Row],[Ngày giao]],"yyyy")</f>
        <v>2022</v>
      </c>
      <c r="N1397" s="32" t="str">
        <f>IF(MONTH(Data[[#This Row],[Ngày giao]])&lt;4,"Qtr1", IF(MONTH(Data[[#This Row],[Ngày giao]])&lt;7,"Qtr2",IF(MONTH(Data[[#This Row],[Ngày giao]])&lt;10,"Qtr3","Qtr4")))</f>
        <v>Qtr1</v>
      </c>
      <c r="O1397" s="32" t="str">
        <f>TEXT(Data[[#This Row],[Ngày giao]],"MMM")</f>
        <v>Feb</v>
      </c>
    </row>
    <row r="1398" spans="1:15" ht="14.5" x14ac:dyDescent="0.35">
      <c r="A1398" s="7">
        <v>4517037528</v>
      </c>
      <c r="B1398" s="7">
        <v>4013305</v>
      </c>
      <c r="C1398" s="37" t="s">
        <v>52</v>
      </c>
      <c r="D1398" s="9">
        <v>108</v>
      </c>
      <c r="E1398" s="3">
        <v>969</v>
      </c>
      <c r="F1398" s="3">
        <f>Data[[#This Row],[Unit Price]]*Data[[#This Row],[Ordered Qty]]</f>
        <v>104652</v>
      </c>
      <c r="G1398" s="5">
        <v>44620</v>
      </c>
      <c r="H1398" s="4">
        <v>44620</v>
      </c>
      <c r="I1398" s="10">
        <v>0</v>
      </c>
      <c r="J1398" s="32" t="str">
        <f>IF(Data[[#This Row],[Chênh lệch ngày]]&lt;-2,"ADVANCE", IF(Data[[#This Row],[Chênh lệch ngày]]&lt;4, "ON TIME", IF(Data[[#This Row],[REASON OF LATE]]="SUPPLIER","LATE BY SUPPLIER", "LATE")))</f>
        <v>ON TIME</v>
      </c>
      <c r="K1398" s="12"/>
      <c r="L1398" s="16"/>
      <c r="M1398" s="32" t="str">
        <f>TEXT(Data[[#This Row],[Ngày giao]],"yyyy")</f>
        <v>2022</v>
      </c>
      <c r="N1398" s="32" t="str">
        <f>IF(MONTH(Data[[#This Row],[Ngày giao]])&lt;4,"Qtr1", IF(MONTH(Data[[#This Row],[Ngày giao]])&lt;7,"Qtr2",IF(MONTH(Data[[#This Row],[Ngày giao]])&lt;10,"Qtr3","Qtr4")))</f>
        <v>Qtr1</v>
      </c>
      <c r="O1398" s="32" t="str">
        <f>TEXT(Data[[#This Row],[Ngày giao]],"MMM")</f>
        <v>Feb</v>
      </c>
    </row>
    <row r="1399" spans="1:15" ht="14.5" x14ac:dyDescent="0.35">
      <c r="A1399" s="7">
        <v>4517034382</v>
      </c>
      <c r="B1399" s="7">
        <v>2487061</v>
      </c>
      <c r="C1399" s="37" t="s">
        <v>52</v>
      </c>
      <c r="D1399" s="9">
        <v>1800</v>
      </c>
      <c r="E1399" s="3">
        <v>1439</v>
      </c>
      <c r="F1399" s="3">
        <f>Data[[#This Row],[Unit Price]]*Data[[#This Row],[Ordered Qty]]</f>
        <v>2590200</v>
      </c>
      <c r="G1399" s="5">
        <v>44620</v>
      </c>
      <c r="H1399" s="4">
        <v>44620</v>
      </c>
      <c r="I1399" s="10">
        <v>0</v>
      </c>
      <c r="J1399" s="32" t="str">
        <f>IF(Data[[#This Row],[Chênh lệch ngày]]&lt;-2,"ADVANCE", IF(Data[[#This Row],[Chênh lệch ngày]]&lt;4, "ON TIME", IF(Data[[#This Row],[REASON OF LATE]]="SUPPLIER","LATE BY SUPPLIER", "LATE")))</f>
        <v>ON TIME</v>
      </c>
      <c r="K1399" s="12"/>
      <c r="L1399" s="16"/>
      <c r="M1399" s="32" t="str">
        <f>TEXT(Data[[#This Row],[Ngày giao]],"yyyy")</f>
        <v>2022</v>
      </c>
      <c r="N1399" s="32" t="str">
        <f>IF(MONTH(Data[[#This Row],[Ngày giao]])&lt;4,"Qtr1", IF(MONTH(Data[[#This Row],[Ngày giao]])&lt;7,"Qtr2",IF(MONTH(Data[[#This Row],[Ngày giao]])&lt;10,"Qtr3","Qtr4")))</f>
        <v>Qtr1</v>
      </c>
      <c r="O1399" s="32" t="str">
        <f>TEXT(Data[[#This Row],[Ngày giao]],"MMM")</f>
        <v>Feb</v>
      </c>
    </row>
    <row r="1400" spans="1:15" ht="14.5" x14ac:dyDescent="0.35">
      <c r="A1400" s="7">
        <v>4517068062</v>
      </c>
      <c r="B1400" s="7">
        <v>4333116</v>
      </c>
      <c r="C1400" s="37" t="s">
        <v>52</v>
      </c>
      <c r="D1400" s="9">
        <v>735</v>
      </c>
      <c r="E1400" s="3">
        <v>917</v>
      </c>
      <c r="F1400" s="3">
        <f>Data[[#This Row],[Unit Price]]*Data[[#This Row],[Ordered Qty]]</f>
        <v>673995</v>
      </c>
      <c r="G1400" s="5">
        <v>44620</v>
      </c>
      <c r="H1400" s="4">
        <v>44620</v>
      </c>
      <c r="I1400" s="10">
        <v>0</v>
      </c>
      <c r="J1400" s="32" t="str">
        <f>IF(Data[[#This Row],[Chênh lệch ngày]]&lt;-2,"ADVANCE", IF(Data[[#This Row],[Chênh lệch ngày]]&lt;4, "ON TIME", IF(Data[[#This Row],[REASON OF LATE]]="SUPPLIER","LATE BY SUPPLIER", "LATE")))</f>
        <v>ON TIME</v>
      </c>
      <c r="K1400" s="12"/>
      <c r="L1400" s="16"/>
      <c r="M1400" s="32" t="str">
        <f>TEXT(Data[[#This Row],[Ngày giao]],"yyyy")</f>
        <v>2022</v>
      </c>
      <c r="N1400" s="32" t="str">
        <f>IF(MONTH(Data[[#This Row],[Ngày giao]])&lt;4,"Qtr1", IF(MONTH(Data[[#This Row],[Ngày giao]])&lt;7,"Qtr2",IF(MONTH(Data[[#This Row],[Ngày giao]])&lt;10,"Qtr3","Qtr4")))</f>
        <v>Qtr1</v>
      </c>
      <c r="O1400" s="32" t="str">
        <f>TEXT(Data[[#This Row],[Ngày giao]],"MMM")</f>
        <v>Feb</v>
      </c>
    </row>
    <row r="1401" spans="1:15" ht="14.5" x14ac:dyDescent="0.35">
      <c r="A1401" s="7">
        <v>4517507968</v>
      </c>
      <c r="B1401" s="7">
        <v>4455281</v>
      </c>
      <c r="C1401" s="37" t="s">
        <v>52</v>
      </c>
      <c r="D1401" s="9">
        <v>360</v>
      </c>
      <c r="E1401" s="3">
        <v>599</v>
      </c>
      <c r="F1401" s="3">
        <f>Data[[#This Row],[Unit Price]]*Data[[#This Row],[Ordered Qty]]</f>
        <v>215640</v>
      </c>
      <c r="G1401" s="14">
        <v>44620</v>
      </c>
      <c r="H1401" s="15">
        <v>44620</v>
      </c>
      <c r="I1401" s="10">
        <v>0</v>
      </c>
      <c r="J1401" s="32" t="str">
        <f>IF(Data[[#This Row],[Chênh lệch ngày]]&lt;-2,"ADVANCE", IF(Data[[#This Row],[Chênh lệch ngày]]&lt;4, "ON TIME", IF(Data[[#This Row],[REASON OF LATE]]="SUPPLIER","LATE BY SUPPLIER", "LATE")))</f>
        <v>ON TIME</v>
      </c>
      <c r="K1401" s="12"/>
      <c r="L1401" s="16"/>
      <c r="M1401" s="32" t="str">
        <f>TEXT(Data[[#This Row],[Ngày giao]],"yyyy")</f>
        <v>2022</v>
      </c>
      <c r="N1401" s="32" t="str">
        <f>IF(MONTH(Data[[#This Row],[Ngày giao]])&lt;4,"Qtr1", IF(MONTH(Data[[#This Row],[Ngày giao]])&lt;7,"Qtr2",IF(MONTH(Data[[#This Row],[Ngày giao]])&lt;10,"Qtr3","Qtr4")))</f>
        <v>Qtr1</v>
      </c>
      <c r="O1401" s="32" t="str">
        <f>TEXT(Data[[#This Row],[Ngày giao]],"MMM")</f>
        <v>Feb</v>
      </c>
    </row>
    <row r="1402" spans="1:15" ht="14.5" x14ac:dyDescent="0.35">
      <c r="A1402" s="7">
        <v>4517031971</v>
      </c>
      <c r="B1402" s="7">
        <v>2765851</v>
      </c>
      <c r="C1402" s="37" t="s">
        <v>52</v>
      </c>
      <c r="D1402" s="9">
        <v>192</v>
      </c>
      <c r="E1402" s="3">
        <v>1060</v>
      </c>
      <c r="F1402" s="3">
        <f>Data[[#This Row],[Unit Price]]*Data[[#This Row],[Ordered Qty]]</f>
        <v>203520</v>
      </c>
      <c r="G1402" s="5">
        <v>44620</v>
      </c>
      <c r="H1402" s="4">
        <v>44620</v>
      </c>
      <c r="I1402" s="10">
        <v>0</v>
      </c>
      <c r="J1402" s="32" t="str">
        <f>IF(Data[[#This Row],[Chênh lệch ngày]]&lt;-2,"ADVANCE", IF(Data[[#This Row],[Chênh lệch ngày]]&lt;4, "ON TIME", IF(Data[[#This Row],[REASON OF LATE]]="SUPPLIER","LATE BY SUPPLIER", "LATE")))</f>
        <v>ON TIME</v>
      </c>
      <c r="K1402" s="12"/>
      <c r="L1402" s="16"/>
      <c r="M1402" s="32" t="str">
        <f>TEXT(Data[[#This Row],[Ngày giao]],"yyyy")</f>
        <v>2022</v>
      </c>
      <c r="N1402" s="32" t="str">
        <f>IF(MONTH(Data[[#This Row],[Ngày giao]])&lt;4,"Qtr1", IF(MONTH(Data[[#This Row],[Ngày giao]])&lt;7,"Qtr2",IF(MONTH(Data[[#This Row],[Ngày giao]])&lt;10,"Qtr3","Qtr4")))</f>
        <v>Qtr1</v>
      </c>
      <c r="O1402" s="32" t="str">
        <f>TEXT(Data[[#This Row],[Ngày giao]],"MMM")</f>
        <v>Feb</v>
      </c>
    </row>
    <row r="1403" spans="1:15" ht="13" x14ac:dyDescent="0.3">
      <c r="A1403" s="1">
        <v>4516640858</v>
      </c>
      <c r="B1403" s="1">
        <v>2899944</v>
      </c>
      <c r="C1403" s="37" t="s">
        <v>52</v>
      </c>
      <c r="D1403" s="3">
        <v>48</v>
      </c>
      <c r="E1403" s="3">
        <v>902</v>
      </c>
      <c r="F1403" s="3">
        <f>Data[[#This Row],[Unit Price]]*Data[[#This Row],[Ordered Qty]]</f>
        <v>43296</v>
      </c>
      <c r="G1403" s="5">
        <v>44620</v>
      </c>
      <c r="H1403" s="4">
        <v>44621</v>
      </c>
      <c r="I1403" s="6">
        <f t="shared" ref="I1403:I1426" si="25">G1403-H1403</f>
        <v>-1</v>
      </c>
      <c r="J1403" s="32" t="str">
        <f>IF(Data[[#This Row],[Chênh lệch ngày]]&lt;-2,"ADVANCE", IF(Data[[#This Row],[Chênh lệch ngày]]&lt;4, "ON TIME", IF(Data[[#This Row],[REASON OF LATE]]="SUPPLIER","LATE BY SUPPLIER", "LATE")))</f>
        <v>ON TIME</v>
      </c>
      <c r="K1403" s="2"/>
      <c r="L1403" s="32"/>
      <c r="M1403" s="32" t="str">
        <f>TEXT(Data[[#This Row],[Ngày giao]],"yyyy")</f>
        <v>2022</v>
      </c>
      <c r="N1403" s="32" t="str">
        <f>IF(MONTH(Data[[#This Row],[Ngày giao]])&lt;4,"Qtr1", IF(MONTH(Data[[#This Row],[Ngày giao]])&lt;7,"Qtr2",IF(MONTH(Data[[#This Row],[Ngày giao]])&lt;10,"Qtr3","Qtr4")))</f>
        <v>Qtr1</v>
      </c>
      <c r="O1403" s="32" t="str">
        <f>TEXT(Data[[#This Row],[Ngày giao]],"MMM")</f>
        <v>Feb</v>
      </c>
    </row>
    <row r="1404" spans="1:15" ht="13" x14ac:dyDescent="0.3">
      <c r="A1404" s="1">
        <v>4516649323</v>
      </c>
      <c r="B1404" s="1">
        <v>4451134</v>
      </c>
      <c r="C1404" s="37" t="s">
        <v>52</v>
      </c>
      <c r="D1404" s="3">
        <v>24</v>
      </c>
      <c r="E1404" s="3">
        <v>694</v>
      </c>
      <c r="F1404" s="3">
        <f>Data[[#This Row],[Unit Price]]*Data[[#This Row],[Ordered Qty]]</f>
        <v>16656</v>
      </c>
      <c r="G1404" s="5">
        <v>44620</v>
      </c>
      <c r="H1404" s="4">
        <v>44621</v>
      </c>
      <c r="I1404" s="6">
        <f t="shared" si="25"/>
        <v>-1</v>
      </c>
      <c r="J1404" s="32" t="str">
        <f>IF(Data[[#This Row],[Chênh lệch ngày]]&lt;-2,"ADVANCE", IF(Data[[#This Row],[Chênh lệch ngày]]&lt;4, "ON TIME", IF(Data[[#This Row],[REASON OF LATE]]="SUPPLIER","LATE BY SUPPLIER", "LATE")))</f>
        <v>ON TIME</v>
      </c>
      <c r="K1404" s="2"/>
      <c r="L1404" s="32"/>
      <c r="M1404" s="32" t="str">
        <f>TEXT(Data[[#This Row],[Ngày giao]],"yyyy")</f>
        <v>2022</v>
      </c>
      <c r="N1404" s="32" t="str">
        <f>IF(MONTH(Data[[#This Row],[Ngày giao]])&lt;4,"Qtr1", IF(MONTH(Data[[#This Row],[Ngày giao]])&lt;7,"Qtr2",IF(MONTH(Data[[#This Row],[Ngày giao]])&lt;10,"Qtr3","Qtr4")))</f>
        <v>Qtr1</v>
      </c>
      <c r="O1404" s="32" t="str">
        <f>TEXT(Data[[#This Row],[Ngày giao]],"MMM")</f>
        <v>Feb</v>
      </c>
    </row>
    <row r="1405" spans="1:15" ht="13" x14ac:dyDescent="0.3">
      <c r="A1405" s="1">
        <v>4516652403</v>
      </c>
      <c r="B1405" s="1">
        <v>4228041</v>
      </c>
      <c r="C1405" s="37" t="s">
        <v>52</v>
      </c>
      <c r="D1405" s="3">
        <v>60</v>
      </c>
      <c r="E1405" s="3">
        <v>667</v>
      </c>
      <c r="F1405" s="3">
        <f>Data[[#This Row],[Unit Price]]*Data[[#This Row],[Ordered Qty]]</f>
        <v>40020</v>
      </c>
      <c r="G1405" s="5">
        <v>44620</v>
      </c>
      <c r="H1405" s="4">
        <v>44621</v>
      </c>
      <c r="I1405" s="6">
        <f t="shared" si="25"/>
        <v>-1</v>
      </c>
      <c r="J1405" s="32" t="str">
        <f>IF(Data[[#This Row],[Chênh lệch ngày]]&lt;-2,"ADVANCE", IF(Data[[#This Row],[Chênh lệch ngày]]&lt;4, "ON TIME", IF(Data[[#This Row],[REASON OF LATE]]="SUPPLIER","LATE BY SUPPLIER", "LATE")))</f>
        <v>ON TIME</v>
      </c>
      <c r="K1405" s="2"/>
      <c r="L1405" s="32"/>
      <c r="M1405" s="32" t="str">
        <f>TEXT(Data[[#This Row],[Ngày giao]],"yyyy")</f>
        <v>2022</v>
      </c>
      <c r="N1405" s="32" t="str">
        <f>IF(MONTH(Data[[#This Row],[Ngày giao]])&lt;4,"Qtr1", IF(MONTH(Data[[#This Row],[Ngày giao]])&lt;7,"Qtr2",IF(MONTH(Data[[#This Row],[Ngày giao]])&lt;10,"Qtr3","Qtr4")))</f>
        <v>Qtr1</v>
      </c>
      <c r="O1405" s="32" t="str">
        <f>TEXT(Data[[#This Row],[Ngày giao]],"MMM")</f>
        <v>Feb</v>
      </c>
    </row>
    <row r="1406" spans="1:15" ht="13" x14ac:dyDescent="0.3">
      <c r="A1406" s="1">
        <v>4516576374</v>
      </c>
      <c r="B1406" s="1">
        <v>4451134</v>
      </c>
      <c r="C1406" s="37" t="s">
        <v>51</v>
      </c>
      <c r="D1406" s="3">
        <v>136</v>
      </c>
      <c r="E1406" s="3">
        <v>388</v>
      </c>
      <c r="F1406" s="3">
        <f>Data[[#This Row],[Unit Price]]*Data[[#This Row],[Ordered Qty]]</f>
        <v>52768</v>
      </c>
      <c r="G1406" s="5">
        <v>44620</v>
      </c>
      <c r="H1406" s="4">
        <v>44621</v>
      </c>
      <c r="I1406" s="6">
        <f t="shared" si="25"/>
        <v>-1</v>
      </c>
      <c r="J1406" s="32" t="str">
        <f>IF(Data[[#This Row],[Chênh lệch ngày]]&lt;-2,"ADVANCE", IF(Data[[#This Row],[Chênh lệch ngày]]&lt;4, "ON TIME", IF(Data[[#This Row],[REASON OF LATE]]="SUPPLIER","LATE BY SUPPLIER", "LATE")))</f>
        <v>ON TIME</v>
      </c>
      <c r="K1406" s="2"/>
      <c r="L1406" s="32"/>
      <c r="M1406" s="32" t="str">
        <f>TEXT(Data[[#This Row],[Ngày giao]],"yyyy")</f>
        <v>2022</v>
      </c>
      <c r="N1406" s="32" t="str">
        <f>IF(MONTH(Data[[#This Row],[Ngày giao]])&lt;4,"Qtr1", IF(MONTH(Data[[#This Row],[Ngày giao]])&lt;7,"Qtr2",IF(MONTH(Data[[#This Row],[Ngày giao]])&lt;10,"Qtr3","Qtr4")))</f>
        <v>Qtr1</v>
      </c>
      <c r="O1406" s="32" t="str">
        <f>TEXT(Data[[#This Row],[Ngày giao]],"MMM")</f>
        <v>Feb</v>
      </c>
    </row>
    <row r="1407" spans="1:15" ht="13" x14ac:dyDescent="0.3">
      <c r="A1407" s="1">
        <v>4516461799</v>
      </c>
      <c r="B1407" s="1">
        <v>4334436</v>
      </c>
      <c r="C1407" s="37" t="s">
        <v>51</v>
      </c>
      <c r="D1407" s="3">
        <v>1520</v>
      </c>
      <c r="E1407" s="3">
        <v>975</v>
      </c>
      <c r="F1407" s="3">
        <f>Data[[#This Row],[Unit Price]]*Data[[#This Row],[Ordered Qty]]</f>
        <v>1482000</v>
      </c>
      <c r="G1407" s="5">
        <v>44620</v>
      </c>
      <c r="H1407" s="4">
        <v>44621</v>
      </c>
      <c r="I1407" s="6">
        <f t="shared" si="25"/>
        <v>-1</v>
      </c>
      <c r="J1407" s="32" t="str">
        <f>IF(Data[[#This Row],[Chênh lệch ngày]]&lt;-2,"ADVANCE", IF(Data[[#This Row],[Chênh lệch ngày]]&lt;4, "ON TIME", IF(Data[[#This Row],[REASON OF LATE]]="SUPPLIER","LATE BY SUPPLIER", "LATE")))</f>
        <v>ON TIME</v>
      </c>
      <c r="K1407" s="2"/>
      <c r="L1407" s="32"/>
      <c r="M1407" s="32" t="str">
        <f>TEXT(Data[[#This Row],[Ngày giao]],"yyyy")</f>
        <v>2022</v>
      </c>
      <c r="N1407" s="32" t="str">
        <f>IF(MONTH(Data[[#This Row],[Ngày giao]])&lt;4,"Qtr1", IF(MONTH(Data[[#This Row],[Ngày giao]])&lt;7,"Qtr2",IF(MONTH(Data[[#This Row],[Ngày giao]])&lt;10,"Qtr3","Qtr4")))</f>
        <v>Qtr1</v>
      </c>
      <c r="O1407" s="32" t="str">
        <f>TEXT(Data[[#This Row],[Ngày giao]],"MMM")</f>
        <v>Feb</v>
      </c>
    </row>
    <row r="1408" spans="1:15" ht="13" x14ac:dyDescent="0.3">
      <c r="A1408" s="1">
        <v>4516434336</v>
      </c>
      <c r="B1408" s="1">
        <v>2899945</v>
      </c>
      <c r="C1408" s="37" t="s">
        <v>51</v>
      </c>
      <c r="D1408" s="3">
        <v>1008</v>
      </c>
      <c r="E1408" s="3">
        <v>390</v>
      </c>
      <c r="F1408" s="3">
        <f>Data[[#This Row],[Unit Price]]*Data[[#This Row],[Ordered Qty]]</f>
        <v>393120</v>
      </c>
      <c r="G1408" s="5">
        <v>44620</v>
      </c>
      <c r="H1408" s="4">
        <v>44621</v>
      </c>
      <c r="I1408" s="6">
        <f t="shared" si="25"/>
        <v>-1</v>
      </c>
      <c r="J1408" s="32" t="str">
        <f>IF(Data[[#This Row],[Chênh lệch ngày]]&lt;-2,"ADVANCE", IF(Data[[#This Row],[Chênh lệch ngày]]&lt;4, "ON TIME", IF(Data[[#This Row],[REASON OF LATE]]="SUPPLIER","LATE BY SUPPLIER", "LATE")))</f>
        <v>ON TIME</v>
      </c>
      <c r="K1408" s="2"/>
      <c r="L1408" s="32"/>
      <c r="M1408" s="32" t="str">
        <f>TEXT(Data[[#This Row],[Ngày giao]],"yyyy")</f>
        <v>2022</v>
      </c>
      <c r="N1408" s="32" t="str">
        <f>IF(MONTH(Data[[#This Row],[Ngày giao]])&lt;4,"Qtr1", IF(MONTH(Data[[#This Row],[Ngày giao]])&lt;7,"Qtr2",IF(MONTH(Data[[#This Row],[Ngày giao]])&lt;10,"Qtr3","Qtr4")))</f>
        <v>Qtr1</v>
      </c>
      <c r="O1408" s="32" t="str">
        <f>TEXT(Data[[#This Row],[Ngày giao]],"MMM")</f>
        <v>Feb</v>
      </c>
    </row>
    <row r="1409" spans="1:15" ht="13" x14ac:dyDescent="0.3">
      <c r="A1409" s="1">
        <v>4516437765</v>
      </c>
      <c r="B1409" s="1">
        <v>2903184</v>
      </c>
      <c r="C1409" s="37" t="s">
        <v>51</v>
      </c>
      <c r="D1409" s="3">
        <v>560</v>
      </c>
      <c r="E1409" s="3">
        <v>796</v>
      </c>
      <c r="F1409" s="3">
        <f>Data[[#This Row],[Unit Price]]*Data[[#This Row],[Ordered Qty]]</f>
        <v>445760</v>
      </c>
      <c r="G1409" s="5">
        <v>44620</v>
      </c>
      <c r="H1409" s="4">
        <v>44621</v>
      </c>
      <c r="I1409" s="6">
        <f t="shared" si="25"/>
        <v>-1</v>
      </c>
      <c r="J1409" s="32" t="str">
        <f>IF(Data[[#This Row],[Chênh lệch ngày]]&lt;-2,"ADVANCE", IF(Data[[#This Row],[Chênh lệch ngày]]&lt;4, "ON TIME", IF(Data[[#This Row],[REASON OF LATE]]="SUPPLIER","LATE BY SUPPLIER", "LATE")))</f>
        <v>ON TIME</v>
      </c>
      <c r="K1409" s="2"/>
      <c r="L1409" s="32"/>
      <c r="M1409" s="32" t="str">
        <f>TEXT(Data[[#This Row],[Ngày giao]],"yyyy")</f>
        <v>2022</v>
      </c>
      <c r="N1409" s="32" t="str">
        <f>IF(MONTH(Data[[#This Row],[Ngày giao]])&lt;4,"Qtr1", IF(MONTH(Data[[#This Row],[Ngày giao]])&lt;7,"Qtr2",IF(MONTH(Data[[#This Row],[Ngày giao]])&lt;10,"Qtr3","Qtr4")))</f>
        <v>Qtr1</v>
      </c>
      <c r="O1409" s="32" t="str">
        <f>TEXT(Data[[#This Row],[Ngày giao]],"MMM")</f>
        <v>Feb</v>
      </c>
    </row>
    <row r="1410" spans="1:15" ht="13" x14ac:dyDescent="0.3">
      <c r="A1410" s="1">
        <v>4516438750</v>
      </c>
      <c r="B1410" s="1">
        <v>2899944</v>
      </c>
      <c r="C1410" s="37" t="s">
        <v>51</v>
      </c>
      <c r="D1410" s="3">
        <v>2016</v>
      </c>
      <c r="E1410" s="3">
        <v>1269</v>
      </c>
      <c r="F1410" s="3">
        <f>Data[[#This Row],[Unit Price]]*Data[[#This Row],[Ordered Qty]]</f>
        <v>2558304</v>
      </c>
      <c r="G1410" s="5">
        <v>44620</v>
      </c>
      <c r="H1410" s="4">
        <v>44621</v>
      </c>
      <c r="I1410" s="6">
        <f t="shared" si="25"/>
        <v>-1</v>
      </c>
      <c r="J1410" s="32" t="str">
        <f>IF(Data[[#This Row],[Chênh lệch ngày]]&lt;-2,"ADVANCE", IF(Data[[#This Row],[Chênh lệch ngày]]&lt;4, "ON TIME", IF(Data[[#This Row],[REASON OF LATE]]="SUPPLIER","LATE BY SUPPLIER", "LATE")))</f>
        <v>ON TIME</v>
      </c>
      <c r="K1410" s="2"/>
      <c r="L1410" s="32"/>
      <c r="M1410" s="32" t="str">
        <f>TEXT(Data[[#This Row],[Ngày giao]],"yyyy")</f>
        <v>2022</v>
      </c>
      <c r="N1410" s="32" t="str">
        <f>IF(MONTH(Data[[#This Row],[Ngày giao]])&lt;4,"Qtr1", IF(MONTH(Data[[#This Row],[Ngày giao]])&lt;7,"Qtr2",IF(MONTH(Data[[#This Row],[Ngày giao]])&lt;10,"Qtr3","Qtr4")))</f>
        <v>Qtr1</v>
      </c>
      <c r="O1410" s="32" t="str">
        <f>TEXT(Data[[#This Row],[Ngày giao]],"MMM")</f>
        <v>Feb</v>
      </c>
    </row>
    <row r="1411" spans="1:15" ht="13" x14ac:dyDescent="0.3">
      <c r="A1411" s="1">
        <v>4516462041</v>
      </c>
      <c r="B1411" s="1">
        <v>2903183</v>
      </c>
      <c r="C1411" s="37" t="s">
        <v>51</v>
      </c>
      <c r="D1411" s="3">
        <v>1500</v>
      </c>
      <c r="E1411" s="3">
        <v>612</v>
      </c>
      <c r="F1411" s="3">
        <f>Data[[#This Row],[Unit Price]]*Data[[#This Row],[Ordered Qty]]</f>
        <v>918000</v>
      </c>
      <c r="G1411" s="5">
        <v>44620</v>
      </c>
      <c r="H1411" s="4">
        <v>44621</v>
      </c>
      <c r="I1411" s="6">
        <f t="shared" si="25"/>
        <v>-1</v>
      </c>
      <c r="J1411" s="32" t="str">
        <f>IF(Data[[#This Row],[Chênh lệch ngày]]&lt;-2,"ADVANCE", IF(Data[[#This Row],[Chênh lệch ngày]]&lt;4, "ON TIME", IF(Data[[#This Row],[REASON OF LATE]]="SUPPLIER","LATE BY SUPPLIER", "LATE")))</f>
        <v>ON TIME</v>
      </c>
      <c r="K1411" s="2"/>
      <c r="L1411" s="32"/>
      <c r="M1411" s="32" t="str">
        <f>TEXT(Data[[#This Row],[Ngày giao]],"yyyy")</f>
        <v>2022</v>
      </c>
      <c r="N1411" s="32" t="str">
        <f>IF(MONTH(Data[[#This Row],[Ngày giao]])&lt;4,"Qtr1", IF(MONTH(Data[[#This Row],[Ngày giao]])&lt;7,"Qtr2",IF(MONTH(Data[[#This Row],[Ngày giao]])&lt;10,"Qtr3","Qtr4")))</f>
        <v>Qtr1</v>
      </c>
      <c r="O1411" s="32" t="str">
        <f>TEXT(Data[[#This Row],[Ngày giao]],"MMM")</f>
        <v>Feb</v>
      </c>
    </row>
    <row r="1412" spans="1:15" ht="13" x14ac:dyDescent="0.3">
      <c r="A1412" s="1">
        <v>4516441682</v>
      </c>
      <c r="B1412" s="1">
        <v>4451134</v>
      </c>
      <c r="C1412" s="37" t="s">
        <v>51</v>
      </c>
      <c r="D1412" s="3">
        <v>164</v>
      </c>
      <c r="E1412" s="3">
        <v>1024</v>
      </c>
      <c r="F1412" s="3">
        <f>Data[[#This Row],[Unit Price]]*Data[[#This Row],[Ordered Qty]]</f>
        <v>167936</v>
      </c>
      <c r="G1412" s="5">
        <v>44620</v>
      </c>
      <c r="H1412" s="4">
        <v>44621</v>
      </c>
      <c r="I1412" s="6">
        <f t="shared" si="25"/>
        <v>-1</v>
      </c>
      <c r="J1412" s="32" t="str">
        <f>IF(Data[[#This Row],[Chênh lệch ngày]]&lt;-2,"ADVANCE", IF(Data[[#This Row],[Chênh lệch ngày]]&lt;4, "ON TIME", IF(Data[[#This Row],[REASON OF LATE]]="SUPPLIER","LATE BY SUPPLIER", "LATE")))</f>
        <v>ON TIME</v>
      </c>
      <c r="K1412" s="2"/>
      <c r="L1412" s="32"/>
      <c r="M1412" s="32" t="str">
        <f>TEXT(Data[[#This Row],[Ngày giao]],"yyyy")</f>
        <v>2022</v>
      </c>
      <c r="N1412" s="32" t="str">
        <f>IF(MONTH(Data[[#This Row],[Ngày giao]])&lt;4,"Qtr1", IF(MONTH(Data[[#This Row],[Ngày giao]])&lt;7,"Qtr2",IF(MONTH(Data[[#This Row],[Ngày giao]])&lt;10,"Qtr3","Qtr4")))</f>
        <v>Qtr1</v>
      </c>
      <c r="O1412" s="32" t="str">
        <f>TEXT(Data[[#This Row],[Ngày giao]],"MMM")</f>
        <v>Feb</v>
      </c>
    </row>
    <row r="1413" spans="1:15" ht="13" x14ac:dyDescent="0.3">
      <c r="A1413" s="1">
        <v>4516768569</v>
      </c>
      <c r="B1413" s="1">
        <v>2903183</v>
      </c>
      <c r="C1413" s="37" t="s">
        <v>51</v>
      </c>
      <c r="D1413" s="3">
        <v>20</v>
      </c>
      <c r="E1413" s="3">
        <v>1127</v>
      </c>
      <c r="F1413" s="3">
        <f>Data[[#This Row],[Unit Price]]*Data[[#This Row],[Ordered Qty]]</f>
        <v>22540</v>
      </c>
      <c r="G1413" s="5">
        <v>44620</v>
      </c>
      <c r="H1413" s="4">
        <v>44621</v>
      </c>
      <c r="I1413" s="6">
        <f t="shared" si="25"/>
        <v>-1</v>
      </c>
      <c r="J1413" s="32" t="str">
        <f>IF(Data[[#This Row],[Chênh lệch ngày]]&lt;-2,"ADVANCE", IF(Data[[#This Row],[Chênh lệch ngày]]&lt;4, "ON TIME", IF(Data[[#This Row],[REASON OF LATE]]="SUPPLIER","LATE BY SUPPLIER", "LATE")))</f>
        <v>ON TIME</v>
      </c>
      <c r="K1413" s="2"/>
      <c r="L1413" s="32"/>
      <c r="M1413" s="32" t="str">
        <f>TEXT(Data[[#This Row],[Ngày giao]],"yyyy")</f>
        <v>2022</v>
      </c>
      <c r="N1413" s="32" t="str">
        <f>IF(MONTH(Data[[#This Row],[Ngày giao]])&lt;4,"Qtr1", IF(MONTH(Data[[#This Row],[Ngày giao]])&lt;7,"Qtr2",IF(MONTH(Data[[#This Row],[Ngày giao]])&lt;10,"Qtr3","Qtr4")))</f>
        <v>Qtr1</v>
      </c>
      <c r="O1413" s="32" t="str">
        <f>TEXT(Data[[#This Row],[Ngày giao]],"MMM")</f>
        <v>Feb</v>
      </c>
    </row>
    <row r="1414" spans="1:15" ht="13" x14ac:dyDescent="0.3">
      <c r="A1414" s="1">
        <v>4516773213</v>
      </c>
      <c r="B1414" s="1">
        <v>4451134</v>
      </c>
      <c r="C1414" s="37" t="s">
        <v>51</v>
      </c>
      <c r="D1414" s="3">
        <v>12</v>
      </c>
      <c r="E1414" s="3">
        <v>1034</v>
      </c>
      <c r="F1414" s="3">
        <f>Data[[#This Row],[Unit Price]]*Data[[#This Row],[Ordered Qty]]</f>
        <v>12408</v>
      </c>
      <c r="G1414" s="5">
        <v>44620</v>
      </c>
      <c r="H1414" s="4">
        <v>44621</v>
      </c>
      <c r="I1414" s="6">
        <f t="shared" si="25"/>
        <v>-1</v>
      </c>
      <c r="J1414" s="32" t="str">
        <f>IF(Data[[#This Row],[Chênh lệch ngày]]&lt;-2,"ADVANCE", IF(Data[[#This Row],[Chênh lệch ngày]]&lt;4, "ON TIME", IF(Data[[#This Row],[REASON OF LATE]]="SUPPLIER","LATE BY SUPPLIER", "LATE")))</f>
        <v>ON TIME</v>
      </c>
      <c r="K1414" s="2"/>
      <c r="L1414" s="32"/>
      <c r="M1414" s="32" t="str">
        <f>TEXT(Data[[#This Row],[Ngày giao]],"yyyy")</f>
        <v>2022</v>
      </c>
      <c r="N1414" s="32" t="str">
        <f>IF(MONTH(Data[[#This Row],[Ngày giao]])&lt;4,"Qtr1", IF(MONTH(Data[[#This Row],[Ngày giao]])&lt;7,"Qtr2",IF(MONTH(Data[[#This Row],[Ngày giao]])&lt;10,"Qtr3","Qtr4")))</f>
        <v>Qtr1</v>
      </c>
      <c r="O1414" s="32" t="str">
        <f>TEXT(Data[[#This Row],[Ngày giao]],"MMM")</f>
        <v>Feb</v>
      </c>
    </row>
    <row r="1415" spans="1:15" ht="13" x14ac:dyDescent="0.3">
      <c r="A1415" s="1">
        <v>4516784689</v>
      </c>
      <c r="B1415" s="1">
        <v>4451121</v>
      </c>
      <c r="C1415" s="37" t="s">
        <v>51</v>
      </c>
      <c r="D1415" s="3">
        <v>35</v>
      </c>
      <c r="E1415" s="3">
        <v>1084</v>
      </c>
      <c r="F1415" s="3">
        <f>Data[[#This Row],[Unit Price]]*Data[[#This Row],[Ordered Qty]]</f>
        <v>37940</v>
      </c>
      <c r="G1415" s="5">
        <v>44620</v>
      </c>
      <c r="H1415" s="4">
        <v>44621</v>
      </c>
      <c r="I1415" s="6">
        <f t="shared" si="25"/>
        <v>-1</v>
      </c>
      <c r="J1415" s="32" t="str">
        <f>IF(Data[[#This Row],[Chênh lệch ngày]]&lt;-2,"ADVANCE", IF(Data[[#This Row],[Chênh lệch ngày]]&lt;4, "ON TIME", IF(Data[[#This Row],[REASON OF LATE]]="SUPPLIER","LATE BY SUPPLIER", "LATE")))</f>
        <v>ON TIME</v>
      </c>
      <c r="K1415" s="2"/>
      <c r="L1415" s="32"/>
      <c r="M1415" s="32" t="str">
        <f>TEXT(Data[[#This Row],[Ngày giao]],"yyyy")</f>
        <v>2022</v>
      </c>
      <c r="N1415" s="32" t="str">
        <f>IF(MONTH(Data[[#This Row],[Ngày giao]])&lt;4,"Qtr1", IF(MONTH(Data[[#This Row],[Ngày giao]])&lt;7,"Qtr2",IF(MONTH(Data[[#This Row],[Ngày giao]])&lt;10,"Qtr3","Qtr4")))</f>
        <v>Qtr1</v>
      </c>
      <c r="O1415" s="32" t="str">
        <f>TEXT(Data[[#This Row],[Ngày giao]],"MMM")</f>
        <v>Feb</v>
      </c>
    </row>
    <row r="1416" spans="1:15" ht="13" x14ac:dyDescent="0.3">
      <c r="A1416" s="1">
        <v>4517391185</v>
      </c>
      <c r="B1416" s="1">
        <v>2899475</v>
      </c>
      <c r="C1416" s="37" t="s">
        <v>51</v>
      </c>
      <c r="D1416" s="3">
        <v>100</v>
      </c>
      <c r="E1416" s="3">
        <v>310</v>
      </c>
      <c r="F1416" s="3">
        <f>Data[[#This Row],[Unit Price]]*Data[[#This Row],[Ordered Qty]]</f>
        <v>31000</v>
      </c>
      <c r="G1416" s="5">
        <v>44620</v>
      </c>
      <c r="H1416" s="4">
        <v>44621</v>
      </c>
      <c r="I1416" s="6">
        <f t="shared" si="25"/>
        <v>-1</v>
      </c>
      <c r="J1416" s="32" t="str">
        <f>IF(Data[[#This Row],[Chênh lệch ngày]]&lt;-2,"ADVANCE", IF(Data[[#This Row],[Chênh lệch ngày]]&lt;4, "ON TIME", IF(Data[[#This Row],[REASON OF LATE]]="SUPPLIER","LATE BY SUPPLIER", "LATE")))</f>
        <v>ON TIME</v>
      </c>
      <c r="K1416" s="2"/>
      <c r="L1416" s="32"/>
      <c r="M1416" s="32" t="str">
        <f>TEXT(Data[[#This Row],[Ngày giao]],"yyyy")</f>
        <v>2022</v>
      </c>
      <c r="N1416" s="32" t="str">
        <f>IF(MONTH(Data[[#This Row],[Ngày giao]])&lt;4,"Qtr1", IF(MONTH(Data[[#This Row],[Ngày giao]])&lt;7,"Qtr2",IF(MONTH(Data[[#This Row],[Ngày giao]])&lt;10,"Qtr3","Qtr4")))</f>
        <v>Qtr1</v>
      </c>
      <c r="O1416" s="32" t="str">
        <f>TEXT(Data[[#This Row],[Ngày giao]],"MMM")</f>
        <v>Feb</v>
      </c>
    </row>
    <row r="1417" spans="1:15" ht="13" x14ac:dyDescent="0.3">
      <c r="A1417" s="1">
        <v>4516754320</v>
      </c>
      <c r="B1417" s="1">
        <v>2899945</v>
      </c>
      <c r="C1417" s="37" t="s">
        <v>51</v>
      </c>
      <c r="D1417" s="3">
        <v>48</v>
      </c>
      <c r="E1417" s="3">
        <v>1009</v>
      </c>
      <c r="F1417" s="3">
        <f>Data[[#This Row],[Unit Price]]*Data[[#This Row],[Ordered Qty]]</f>
        <v>48432</v>
      </c>
      <c r="G1417" s="5">
        <v>44634</v>
      </c>
      <c r="H1417" s="4">
        <v>44621</v>
      </c>
      <c r="I1417" s="6">
        <f t="shared" si="25"/>
        <v>13</v>
      </c>
      <c r="J1417" s="32" t="str">
        <f>IF(Data[[#This Row],[Chênh lệch ngày]]&lt;-2,"ADVANCE", IF(Data[[#This Row],[Chênh lệch ngày]]&lt;4, "ON TIME", IF(Data[[#This Row],[REASON OF LATE]]="SUPPLIER","LATE BY SUPPLIER", "LATE")))</f>
        <v>LATE</v>
      </c>
      <c r="K1417" s="32" t="s">
        <v>6</v>
      </c>
      <c r="L1417" s="32"/>
      <c r="M1417" s="32" t="str">
        <f>TEXT(Data[[#This Row],[Ngày giao]],"yyyy")</f>
        <v>2022</v>
      </c>
      <c r="N1417" s="32" t="str">
        <f>IF(MONTH(Data[[#This Row],[Ngày giao]])&lt;4,"Qtr1", IF(MONTH(Data[[#This Row],[Ngày giao]])&lt;7,"Qtr2",IF(MONTH(Data[[#This Row],[Ngày giao]])&lt;10,"Qtr3","Qtr4")))</f>
        <v>Qtr1</v>
      </c>
      <c r="O1417" s="32" t="str">
        <f>TEXT(Data[[#This Row],[Ngày giao]],"MMM")</f>
        <v>Mar</v>
      </c>
    </row>
    <row r="1418" spans="1:15" ht="13" x14ac:dyDescent="0.3">
      <c r="A1418" s="1">
        <v>4516580207</v>
      </c>
      <c r="B1418" s="1">
        <v>2903189</v>
      </c>
      <c r="C1418" s="37" t="s">
        <v>51</v>
      </c>
      <c r="D1418" s="3">
        <v>1350</v>
      </c>
      <c r="E1418" s="3">
        <v>1460</v>
      </c>
      <c r="F1418" s="3">
        <f>Data[[#This Row],[Unit Price]]*Data[[#This Row],[Ordered Qty]]</f>
        <v>1971000</v>
      </c>
      <c r="G1418" s="5">
        <v>44641</v>
      </c>
      <c r="H1418" s="4">
        <v>44621</v>
      </c>
      <c r="I1418" s="6">
        <f t="shared" si="25"/>
        <v>20</v>
      </c>
      <c r="J1418" s="32" t="str">
        <f>IF(Data[[#This Row],[Chênh lệch ngày]]&lt;-2,"ADVANCE", IF(Data[[#This Row],[Chênh lệch ngày]]&lt;4, "ON TIME", IF(Data[[#This Row],[REASON OF LATE]]="SUPPLIER","LATE BY SUPPLIER", "LATE")))</f>
        <v>LATE</v>
      </c>
      <c r="K1418" s="32" t="s">
        <v>6</v>
      </c>
      <c r="L1418" s="32"/>
      <c r="M1418" s="32" t="str">
        <f>TEXT(Data[[#This Row],[Ngày giao]],"yyyy")</f>
        <v>2022</v>
      </c>
      <c r="N1418" s="32" t="str">
        <f>IF(MONTH(Data[[#This Row],[Ngày giao]])&lt;4,"Qtr1", IF(MONTH(Data[[#This Row],[Ngày giao]])&lt;7,"Qtr2",IF(MONTH(Data[[#This Row],[Ngày giao]])&lt;10,"Qtr3","Qtr4")))</f>
        <v>Qtr1</v>
      </c>
      <c r="O1418" s="32" t="str">
        <f>TEXT(Data[[#This Row],[Ngày giao]],"MMM")</f>
        <v>Mar</v>
      </c>
    </row>
    <row r="1419" spans="1:15" ht="13" x14ac:dyDescent="0.3">
      <c r="A1419" s="1">
        <v>4516728599</v>
      </c>
      <c r="B1419" s="1">
        <v>4196590</v>
      </c>
      <c r="C1419" s="37" t="s">
        <v>52</v>
      </c>
      <c r="D1419" s="3">
        <v>200</v>
      </c>
      <c r="E1419" s="3">
        <v>1101</v>
      </c>
      <c r="F1419" s="3">
        <f>Data[[#This Row],[Unit Price]]*Data[[#This Row],[Ordered Qty]]</f>
        <v>220200</v>
      </c>
      <c r="G1419" s="5">
        <v>44620</v>
      </c>
      <c r="H1419" s="4">
        <v>44621</v>
      </c>
      <c r="I1419" s="6">
        <f t="shared" si="25"/>
        <v>-1</v>
      </c>
      <c r="J1419" s="32" t="str">
        <f>IF(Data[[#This Row],[Chênh lệch ngày]]&lt;-2,"ADVANCE", IF(Data[[#This Row],[Chênh lệch ngày]]&lt;4, "ON TIME", IF(Data[[#This Row],[REASON OF LATE]]="SUPPLIER","LATE BY SUPPLIER", "LATE")))</f>
        <v>ON TIME</v>
      </c>
      <c r="K1419" s="2"/>
      <c r="L1419" s="32"/>
      <c r="M1419" s="32" t="str">
        <f>TEXT(Data[[#This Row],[Ngày giao]],"yyyy")</f>
        <v>2022</v>
      </c>
      <c r="N1419" s="32" t="str">
        <f>IF(MONTH(Data[[#This Row],[Ngày giao]])&lt;4,"Qtr1", IF(MONTH(Data[[#This Row],[Ngày giao]])&lt;7,"Qtr2",IF(MONTH(Data[[#This Row],[Ngày giao]])&lt;10,"Qtr3","Qtr4")))</f>
        <v>Qtr1</v>
      </c>
      <c r="O1419" s="32" t="str">
        <f>TEXT(Data[[#This Row],[Ngày giao]],"MMM")</f>
        <v>Feb</v>
      </c>
    </row>
    <row r="1420" spans="1:15" ht="13" x14ac:dyDescent="0.3">
      <c r="A1420" s="1">
        <v>4516433197</v>
      </c>
      <c r="B1420" s="1">
        <v>4327058</v>
      </c>
      <c r="C1420" s="37" t="s">
        <v>52</v>
      </c>
      <c r="D1420" s="3">
        <v>32</v>
      </c>
      <c r="E1420" s="3">
        <v>1020</v>
      </c>
      <c r="F1420" s="3">
        <f>Data[[#This Row],[Unit Price]]*Data[[#This Row],[Ordered Qty]]</f>
        <v>32640</v>
      </c>
      <c r="G1420" s="5">
        <v>44620</v>
      </c>
      <c r="H1420" s="4">
        <v>44621</v>
      </c>
      <c r="I1420" s="6">
        <f t="shared" si="25"/>
        <v>-1</v>
      </c>
      <c r="J1420" s="32" t="str">
        <f>IF(Data[[#This Row],[Chênh lệch ngày]]&lt;-2,"ADVANCE", IF(Data[[#This Row],[Chênh lệch ngày]]&lt;4, "ON TIME", IF(Data[[#This Row],[REASON OF LATE]]="SUPPLIER","LATE BY SUPPLIER", "LATE")))</f>
        <v>ON TIME</v>
      </c>
      <c r="K1420" s="2"/>
      <c r="L1420" s="32"/>
      <c r="M1420" s="32" t="str">
        <f>TEXT(Data[[#This Row],[Ngày giao]],"yyyy")</f>
        <v>2022</v>
      </c>
      <c r="N1420" s="32" t="str">
        <f>IF(MONTH(Data[[#This Row],[Ngày giao]])&lt;4,"Qtr1", IF(MONTH(Data[[#This Row],[Ngày giao]])&lt;7,"Qtr2",IF(MONTH(Data[[#This Row],[Ngày giao]])&lt;10,"Qtr3","Qtr4")))</f>
        <v>Qtr1</v>
      </c>
      <c r="O1420" s="32" t="str">
        <f>TEXT(Data[[#This Row],[Ngày giao]],"MMM")</f>
        <v>Feb</v>
      </c>
    </row>
    <row r="1421" spans="1:15" ht="13" x14ac:dyDescent="0.3">
      <c r="A1421" s="1">
        <v>4516341775</v>
      </c>
      <c r="B1421" s="1">
        <v>4327106</v>
      </c>
      <c r="C1421" s="37" t="s">
        <v>51</v>
      </c>
      <c r="D1421" s="3">
        <v>975</v>
      </c>
      <c r="E1421" s="3">
        <v>668</v>
      </c>
      <c r="F1421" s="3">
        <f>Data[[#This Row],[Unit Price]]*Data[[#This Row],[Ordered Qty]]</f>
        <v>651300</v>
      </c>
      <c r="G1421" s="5">
        <v>44620</v>
      </c>
      <c r="H1421" s="4">
        <v>44621</v>
      </c>
      <c r="I1421" s="6">
        <f t="shared" si="25"/>
        <v>-1</v>
      </c>
      <c r="J1421" s="32" t="str">
        <f>IF(Data[[#This Row],[Chênh lệch ngày]]&lt;-2,"ADVANCE", IF(Data[[#This Row],[Chênh lệch ngày]]&lt;4, "ON TIME", IF(Data[[#This Row],[REASON OF LATE]]="SUPPLIER","LATE BY SUPPLIER", "LATE")))</f>
        <v>ON TIME</v>
      </c>
      <c r="K1421" s="2"/>
      <c r="L1421" s="32"/>
      <c r="M1421" s="32" t="str">
        <f>TEXT(Data[[#This Row],[Ngày giao]],"yyyy")</f>
        <v>2022</v>
      </c>
      <c r="N1421" s="32" t="str">
        <f>IF(MONTH(Data[[#This Row],[Ngày giao]])&lt;4,"Qtr1", IF(MONTH(Data[[#This Row],[Ngày giao]])&lt;7,"Qtr2",IF(MONTH(Data[[#This Row],[Ngày giao]])&lt;10,"Qtr3","Qtr4")))</f>
        <v>Qtr1</v>
      </c>
      <c r="O1421" s="32" t="str">
        <f>TEXT(Data[[#This Row],[Ngày giao]],"MMM")</f>
        <v>Feb</v>
      </c>
    </row>
    <row r="1422" spans="1:15" ht="13" x14ac:dyDescent="0.3">
      <c r="A1422" s="1">
        <v>4516344983</v>
      </c>
      <c r="B1422" s="1">
        <v>2165271</v>
      </c>
      <c r="C1422" s="37" t="s">
        <v>51</v>
      </c>
      <c r="D1422" s="3">
        <v>456</v>
      </c>
      <c r="E1422" s="3">
        <v>830</v>
      </c>
      <c r="F1422" s="3">
        <f>Data[[#This Row],[Unit Price]]*Data[[#This Row],[Ordered Qty]]</f>
        <v>378480</v>
      </c>
      <c r="G1422" s="5">
        <v>44620</v>
      </c>
      <c r="H1422" s="4">
        <v>44621</v>
      </c>
      <c r="I1422" s="6">
        <f t="shared" si="25"/>
        <v>-1</v>
      </c>
      <c r="J1422" s="32" t="str">
        <f>IF(Data[[#This Row],[Chênh lệch ngày]]&lt;-2,"ADVANCE", IF(Data[[#This Row],[Chênh lệch ngày]]&lt;4, "ON TIME", IF(Data[[#This Row],[REASON OF LATE]]="SUPPLIER","LATE BY SUPPLIER", "LATE")))</f>
        <v>ON TIME</v>
      </c>
      <c r="K1422" s="2"/>
      <c r="L1422" s="32"/>
      <c r="M1422" s="32" t="str">
        <f>TEXT(Data[[#This Row],[Ngày giao]],"yyyy")</f>
        <v>2022</v>
      </c>
      <c r="N1422" s="32" t="str">
        <f>IF(MONTH(Data[[#This Row],[Ngày giao]])&lt;4,"Qtr1", IF(MONTH(Data[[#This Row],[Ngày giao]])&lt;7,"Qtr2",IF(MONTH(Data[[#This Row],[Ngày giao]])&lt;10,"Qtr3","Qtr4")))</f>
        <v>Qtr1</v>
      </c>
      <c r="O1422" s="32" t="str">
        <f>TEXT(Data[[#This Row],[Ngày giao]],"MMM")</f>
        <v>Feb</v>
      </c>
    </row>
    <row r="1423" spans="1:15" ht="13" x14ac:dyDescent="0.3">
      <c r="A1423" s="1">
        <v>4516822455</v>
      </c>
      <c r="B1423" s="1">
        <v>4492204</v>
      </c>
      <c r="C1423" s="37" t="s">
        <v>52</v>
      </c>
      <c r="D1423" s="3">
        <v>120</v>
      </c>
      <c r="E1423" s="3">
        <v>1204</v>
      </c>
      <c r="F1423" s="3">
        <f>Data[[#This Row],[Unit Price]]*Data[[#This Row],[Ordered Qty]]</f>
        <v>144480</v>
      </c>
      <c r="G1423" s="5">
        <v>44620</v>
      </c>
      <c r="H1423" s="4">
        <v>44621</v>
      </c>
      <c r="I1423" s="6">
        <f t="shared" si="25"/>
        <v>-1</v>
      </c>
      <c r="J1423" s="32" t="str">
        <f>IF(Data[[#This Row],[Chênh lệch ngày]]&lt;-2,"ADVANCE", IF(Data[[#This Row],[Chênh lệch ngày]]&lt;4, "ON TIME", IF(Data[[#This Row],[REASON OF LATE]]="SUPPLIER","LATE BY SUPPLIER", "LATE")))</f>
        <v>ON TIME</v>
      </c>
      <c r="K1423" s="2"/>
      <c r="L1423" s="32"/>
      <c r="M1423" s="32" t="str">
        <f>TEXT(Data[[#This Row],[Ngày giao]],"yyyy")</f>
        <v>2022</v>
      </c>
      <c r="N1423" s="32" t="str">
        <f>IF(MONTH(Data[[#This Row],[Ngày giao]])&lt;4,"Qtr1", IF(MONTH(Data[[#This Row],[Ngày giao]])&lt;7,"Qtr2",IF(MONTH(Data[[#This Row],[Ngày giao]])&lt;10,"Qtr3","Qtr4")))</f>
        <v>Qtr1</v>
      </c>
      <c r="O1423" s="32" t="str">
        <f>TEXT(Data[[#This Row],[Ngày giao]],"MMM")</f>
        <v>Feb</v>
      </c>
    </row>
    <row r="1424" spans="1:15" ht="13" x14ac:dyDescent="0.3">
      <c r="A1424" s="1">
        <v>4516417436</v>
      </c>
      <c r="B1424" s="1">
        <v>4492204</v>
      </c>
      <c r="C1424" s="37" t="s">
        <v>51</v>
      </c>
      <c r="D1424" s="3">
        <v>4944</v>
      </c>
      <c r="E1424" s="3">
        <v>1218</v>
      </c>
      <c r="F1424" s="3">
        <f>Data[[#This Row],[Unit Price]]*Data[[#This Row],[Ordered Qty]]</f>
        <v>6021792</v>
      </c>
      <c r="G1424" s="5">
        <v>44620</v>
      </c>
      <c r="H1424" s="4">
        <v>44621</v>
      </c>
      <c r="I1424" s="6">
        <f t="shared" si="25"/>
        <v>-1</v>
      </c>
      <c r="J1424" s="32" t="str">
        <f>IF(Data[[#This Row],[Chênh lệch ngày]]&lt;-2,"ADVANCE", IF(Data[[#This Row],[Chênh lệch ngày]]&lt;4, "ON TIME", IF(Data[[#This Row],[REASON OF LATE]]="SUPPLIER","LATE BY SUPPLIER", "LATE")))</f>
        <v>ON TIME</v>
      </c>
      <c r="K1424" s="2"/>
      <c r="L1424" s="32"/>
      <c r="M1424" s="32" t="str">
        <f>TEXT(Data[[#This Row],[Ngày giao]],"yyyy")</f>
        <v>2022</v>
      </c>
      <c r="N1424" s="32" t="str">
        <f>IF(MONTH(Data[[#This Row],[Ngày giao]])&lt;4,"Qtr1", IF(MONTH(Data[[#This Row],[Ngày giao]])&lt;7,"Qtr2",IF(MONTH(Data[[#This Row],[Ngày giao]])&lt;10,"Qtr3","Qtr4")))</f>
        <v>Qtr1</v>
      </c>
      <c r="O1424" s="32" t="str">
        <f>TEXT(Data[[#This Row],[Ngày giao]],"MMM")</f>
        <v>Feb</v>
      </c>
    </row>
    <row r="1425" spans="1:15" ht="13" x14ac:dyDescent="0.3">
      <c r="A1425" s="1">
        <v>4517190299</v>
      </c>
      <c r="B1425" s="1">
        <v>2752324</v>
      </c>
      <c r="C1425" s="37" t="s">
        <v>51</v>
      </c>
      <c r="D1425" s="3">
        <v>84</v>
      </c>
      <c r="E1425" s="3">
        <v>1282</v>
      </c>
      <c r="F1425" s="3">
        <f>Data[[#This Row],[Unit Price]]*Data[[#This Row],[Ordered Qty]]</f>
        <v>107688</v>
      </c>
      <c r="G1425" s="5">
        <v>44620</v>
      </c>
      <c r="H1425" s="4">
        <v>44621</v>
      </c>
      <c r="I1425" s="6">
        <f t="shared" si="25"/>
        <v>-1</v>
      </c>
      <c r="J1425" s="32" t="str">
        <f>IF(Data[[#This Row],[Chênh lệch ngày]]&lt;-2,"ADVANCE", IF(Data[[#This Row],[Chênh lệch ngày]]&lt;4, "ON TIME", IF(Data[[#This Row],[REASON OF LATE]]="SUPPLIER","LATE BY SUPPLIER", "LATE")))</f>
        <v>ON TIME</v>
      </c>
      <c r="K1425" s="2"/>
      <c r="L1425" s="32"/>
      <c r="M1425" s="32" t="str">
        <f>TEXT(Data[[#This Row],[Ngày giao]],"yyyy")</f>
        <v>2022</v>
      </c>
      <c r="N1425" s="32" t="str">
        <f>IF(MONTH(Data[[#This Row],[Ngày giao]])&lt;4,"Qtr1", IF(MONTH(Data[[#This Row],[Ngày giao]])&lt;7,"Qtr2",IF(MONTH(Data[[#This Row],[Ngày giao]])&lt;10,"Qtr3","Qtr4")))</f>
        <v>Qtr1</v>
      </c>
      <c r="O1425" s="32" t="str">
        <f>TEXT(Data[[#This Row],[Ngày giao]],"MMM")</f>
        <v>Feb</v>
      </c>
    </row>
    <row r="1426" spans="1:15" ht="13" x14ac:dyDescent="0.3">
      <c r="A1426" s="1">
        <v>4516497786</v>
      </c>
      <c r="B1426" s="1">
        <v>2965279</v>
      </c>
      <c r="C1426" s="2" t="s">
        <v>53</v>
      </c>
      <c r="D1426" s="3">
        <v>888</v>
      </c>
      <c r="E1426" s="3">
        <v>640</v>
      </c>
      <c r="F1426" s="3">
        <f>Data[[#This Row],[Unit Price]]*Data[[#This Row],[Ordered Qty]]</f>
        <v>568320</v>
      </c>
      <c r="G1426" s="5">
        <v>44641</v>
      </c>
      <c r="H1426" s="4">
        <v>44621</v>
      </c>
      <c r="I1426" s="6">
        <f t="shared" si="25"/>
        <v>20</v>
      </c>
      <c r="J1426" s="32" t="str">
        <f>IF(Data[[#This Row],[Chênh lệch ngày]]&lt;-2,"ADVANCE", IF(Data[[#This Row],[Chênh lệch ngày]]&lt;4, "ON TIME", IF(Data[[#This Row],[REASON OF LATE]]="SUPPLIER","LATE BY SUPPLIER", "LATE")))</f>
        <v>LATE</v>
      </c>
      <c r="K1426" s="32" t="s">
        <v>6</v>
      </c>
      <c r="L1426" s="32"/>
      <c r="M1426" s="32" t="str">
        <f>TEXT(Data[[#This Row],[Ngày giao]],"yyyy")</f>
        <v>2022</v>
      </c>
      <c r="N1426" s="32" t="str">
        <f>IF(MONTH(Data[[#This Row],[Ngày giao]])&lt;4,"Qtr1", IF(MONTH(Data[[#This Row],[Ngày giao]])&lt;7,"Qtr2",IF(MONTH(Data[[#This Row],[Ngày giao]])&lt;10,"Qtr3","Qtr4")))</f>
        <v>Qtr1</v>
      </c>
      <c r="O1426" s="32" t="str">
        <f>TEXT(Data[[#This Row],[Ngày giao]],"MMM")</f>
        <v>Mar</v>
      </c>
    </row>
    <row r="1427" spans="1:15" ht="14.5" x14ac:dyDescent="0.35">
      <c r="A1427" s="7">
        <v>4517432298</v>
      </c>
      <c r="B1427" s="7">
        <v>4013297</v>
      </c>
      <c r="C1427" s="8" t="s">
        <v>65</v>
      </c>
      <c r="D1427" s="9">
        <v>60</v>
      </c>
      <c r="E1427" s="3">
        <v>1013</v>
      </c>
      <c r="F1427" s="3">
        <f>Data[[#This Row],[Unit Price]]*Data[[#This Row],[Ordered Qty]]</f>
        <v>60780</v>
      </c>
      <c r="G1427" s="5">
        <v>44634</v>
      </c>
      <c r="H1427" s="4">
        <v>44621</v>
      </c>
      <c r="I1427" s="10">
        <v>13</v>
      </c>
      <c r="J1427" s="32" t="str">
        <f>IF(Data[[#This Row],[Chênh lệch ngày]]&lt;-2,"ADVANCE", IF(Data[[#This Row],[Chênh lệch ngày]]&lt;4, "ON TIME", IF(Data[[#This Row],[REASON OF LATE]]="SUPPLIER","LATE BY SUPPLIER", "LATE")))</f>
        <v>LATE</v>
      </c>
      <c r="K1427" s="32" t="s">
        <v>6</v>
      </c>
      <c r="L1427" s="16"/>
      <c r="M1427" s="32" t="str">
        <f>TEXT(Data[[#This Row],[Ngày giao]],"yyyy")</f>
        <v>2022</v>
      </c>
      <c r="N1427" s="32" t="str">
        <f>IF(MONTH(Data[[#This Row],[Ngày giao]])&lt;4,"Qtr1", IF(MONTH(Data[[#This Row],[Ngày giao]])&lt;7,"Qtr2",IF(MONTH(Data[[#This Row],[Ngày giao]])&lt;10,"Qtr3","Qtr4")))</f>
        <v>Qtr1</v>
      </c>
      <c r="O1427" s="32" t="str">
        <f>TEXT(Data[[#This Row],[Ngày giao]],"MMM")</f>
        <v>Mar</v>
      </c>
    </row>
    <row r="1428" spans="1:15" ht="14.5" x14ac:dyDescent="0.35">
      <c r="A1428" s="7">
        <v>4516395468</v>
      </c>
      <c r="B1428" s="7">
        <v>4335235</v>
      </c>
      <c r="C1428" s="8" t="s">
        <v>53</v>
      </c>
      <c r="D1428" s="9">
        <v>600</v>
      </c>
      <c r="E1428" s="3">
        <v>1199</v>
      </c>
      <c r="F1428" s="3">
        <f>Data[[#This Row],[Unit Price]]*Data[[#This Row],[Ordered Qty]]</f>
        <v>719400</v>
      </c>
      <c r="G1428" s="5">
        <v>44620</v>
      </c>
      <c r="H1428" s="4">
        <v>44621</v>
      </c>
      <c r="I1428" s="10">
        <v>-1</v>
      </c>
      <c r="J1428" s="32" t="str">
        <f>IF(Data[[#This Row],[Chênh lệch ngày]]&lt;-2,"ADVANCE", IF(Data[[#This Row],[Chênh lệch ngày]]&lt;4, "ON TIME", IF(Data[[#This Row],[REASON OF LATE]]="SUPPLIER","LATE BY SUPPLIER", "LATE")))</f>
        <v>ON TIME</v>
      </c>
      <c r="K1428" s="12"/>
      <c r="L1428" s="16"/>
      <c r="M1428" s="32" t="str">
        <f>TEXT(Data[[#This Row],[Ngày giao]],"yyyy")</f>
        <v>2022</v>
      </c>
      <c r="N1428" s="32" t="str">
        <f>IF(MONTH(Data[[#This Row],[Ngày giao]])&lt;4,"Qtr1", IF(MONTH(Data[[#This Row],[Ngày giao]])&lt;7,"Qtr2",IF(MONTH(Data[[#This Row],[Ngày giao]])&lt;10,"Qtr3","Qtr4")))</f>
        <v>Qtr1</v>
      </c>
      <c r="O1428" s="32" t="str">
        <f>TEXT(Data[[#This Row],[Ngày giao]],"MMM")</f>
        <v>Feb</v>
      </c>
    </row>
    <row r="1429" spans="1:15" ht="14.5" x14ac:dyDescent="0.35">
      <c r="A1429" s="7">
        <v>4516806813</v>
      </c>
      <c r="B1429" s="7">
        <v>4333116</v>
      </c>
      <c r="C1429" s="37" t="s">
        <v>52</v>
      </c>
      <c r="D1429" s="9">
        <v>756</v>
      </c>
      <c r="E1429" s="3">
        <v>1286</v>
      </c>
      <c r="F1429" s="3">
        <f>Data[[#This Row],[Unit Price]]*Data[[#This Row],[Ordered Qty]]</f>
        <v>972216</v>
      </c>
      <c r="G1429" s="5">
        <v>44620</v>
      </c>
      <c r="H1429" s="4">
        <v>44621</v>
      </c>
      <c r="I1429" s="10">
        <v>-1</v>
      </c>
      <c r="J1429" s="32" t="str">
        <f>IF(Data[[#This Row],[Chênh lệch ngày]]&lt;-2,"ADVANCE", IF(Data[[#This Row],[Chênh lệch ngày]]&lt;4, "ON TIME", IF(Data[[#This Row],[REASON OF LATE]]="SUPPLIER","LATE BY SUPPLIER", "LATE")))</f>
        <v>ON TIME</v>
      </c>
      <c r="K1429" s="12"/>
      <c r="L1429" s="16"/>
      <c r="M1429" s="32" t="str">
        <f>TEXT(Data[[#This Row],[Ngày giao]],"yyyy")</f>
        <v>2022</v>
      </c>
      <c r="N1429" s="32" t="str">
        <f>IF(MONTH(Data[[#This Row],[Ngày giao]])&lt;4,"Qtr1", IF(MONTH(Data[[#This Row],[Ngày giao]])&lt;7,"Qtr2",IF(MONTH(Data[[#This Row],[Ngày giao]])&lt;10,"Qtr3","Qtr4")))</f>
        <v>Qtr1</v>
      </c>
      <c r="O1429" s="32" t="str">
        <f>TEXT(Data[[#This Row],[Ngày giao]],"MMM")</f>
        <v>Feb</v>
      </c>
    </row>
    <row r="1430" spans="1:15" ht="14.5" x14ac:dyDescent="0.35">
      <c r="A1430" s="7">
        <v>4517400852</v>
      </c>
      <c r="B1430" s="7">
        <v>4455281</v>
      </c>
      <c r="C1430" s="8" t="s">
        <v>65</v>
      </c>
      <c r="D1430" s="9">
        <v>180</v>
      </c>
      <c r="E1430" s="3">
        <v>1052</v>
      </c>
      <c r="F1430" s="3">
        <f>Data[[#This Row],[Unit Price]]*Data[[#This Row],[Ordered Qty]]</f>
        <v>189360</v>
      </c>
      <c r="G1430" s="14">
        <v>44620</v>
      </c>
      <c r="H1430" s="15">
        <v>44621</v>
      </c>
      <c r="I1430" s="10">
        <v>-1</v>
      </c>
      <c r="J1430" s="32" t="str">
        <f>IF(Data[[#This Row],[Chênh lệch ngày]]&lt;-2,"ADVANCE", IF(Data[[#This Row],[Chênh lệch ngày]]&lt;4, "ON TIME", IF(Data[[#This Row],[REASON OF LATE]]="SUPPLIER","LATE BY SUPPLIER", "LATE")))</f>
        <v>ON TIME</v>
      </c>
      <c r="K1430" s="12"/>
      <c r="L1430" s="16"/>
      <c r="M1430" s="32" t="str">
        <f>TEXT(Data[[#This Row],[Ngày giao]],"yyyy")</f>
        <v>2022</v>
      </c>
      <c r="N1430" s="32" t="str">
        <f>IF(MONTH(Data[[#This Row],[Ngày giao]])&lt;4,"Qtr1", IF(MONTH(Data[[#This Row],[Ngày giao]])&lt;7,"Qtr2",IF(MONTH(Data[[#This Row],[Ngày giao]])&lt;10,"Qtr3","Qtr4")))</f>
        <v>Qtr1</v>
      </c>
      <c r="O1430" s="32" t="str">
        <f>TEXT(Data[[#This Row],[Ngày giao]],"MMM")</f>
        <v>Feb</v>
      </c>
    </row>
    <row r="1431" spans="1:15" ht="14.5" x14ac:dyDescent="0.35">
      <c r="A1431" s="7">
        <v>4516817458</v>
      </c>
      <c r="B1431" s="7">
        <v>4454507</v>
      </c>
      <c r="C1431" s="37" t="s">
        <v>52</v>
      </c>
      <c r="D1431" s="9">
        <v>840</v>
      </c>
      <c r="E1431" s="3">
        <v>765</v>
      </c>
      <c r="F1431" s="3">
        <f>Data[[#This Row],[Unit Price]]*Data[[#This Row],[Ordered Qty]]</f>
        <v>642600</v>
      </c>
      <c r="G1431" s="5">
        <v>44620</v>
      </c>
      <c r="H1431" s="4">
        <v>44621</v>
      </c>
      <c r="I1431" s="10">
        <v>-1</v>
      </c>
      <c r="J1431" s="32" t="str">
        <f>IF(Data[[#This Row],[Chênh lệch ngày]]&lt;-2,"ADVANCE", IF(Data[[#This Row],[Chênh lệch ngày]]&lt;4, "ON TIME", IF(Data[[#This Row],[REASON OF LATE]]="SUPPLIER","LATE BY SUPPLIER", "LATE")))</f>
        <v>ON TIME</v>
      </c>
      <c r="K1431" s="12"/>
      <c r="L1431" s="16"/>
      <c r="M1431" s="32" t="str">
        <f>TEXT(Data[[#This Row],[Ngày giao]],"yyyy")</f>
        <v>2022</v>
      </c>
      <c r="N1431" s="32" t="str">
        <f>IF(MONTH(Data[[#This Row],[Ngày giao]])&lt;4,"Qtr1", IF(MONTH(Data[[#This Row],[Ngày giao]])&lt;7,"Qtr2",IF(MONTH(Data[[#This Row],[Ngày giao]])&lt;10,"Qtr3","Qtr4")))</f>
        <v>Qtr1</v>
      </c>
      <c r="O1431" s="32" t="str">
        <f>TEXT(Data[[#This Row],[Ngày giao]],"MMM")</f>
        <v>Feb</v>
      </c>
    </row>
    <row r="1432" spans="1:15" ht="14.5" x14ac:dyDescent="0.35">
      <c r="A1432" s="7">
        <v>4516801648</v>
      </c>
      <c r="B1432" s="7">
        <v>4333114</v>
      </c>
      <c r="C1432" s="37" t="s">
        <v>52</v>
      </c>
      <c r="D1432" s="9">
        <v>273</v>
      </c>
      <c r="E1432" s="3">
        <v>1421</v>
      </c>
      <c r="F1432" s="3">
        <f>Data[[#This Row],[Unit Price]]*Data[[#This Row],[Ordered Qty]]</f>
        <v>387933</v>
      </c>
      <c r="G1432" s="5">
        <v>44620</v>
      </c>
      <c r="H1432" s="4">
        <v>44621</v>
      </c>
      <c r="I1432" s="10">
        <v>-1</v>
      </c>
      <c r="J1432" s="32" t="str">
        <f>IF(Data[[#This Row],[Chênh lệch ngày]]&lt;-2,"ADVANCE", IF(Data[[#This Row],[Chênh lệch ngày]]&lt;4, "ON TIME", IF(Data[[#This Row],[REASON OF LATE]]="SUPPLIER","LATE BY SUPPLIER", "LATE")))</f>
        <v>ON TIME</v>
      </c>
      <c r="K1432" s="12"/>
      <c r="L1432" s="16"/>
      <c r="M1432" s="32" t="str">
        <f>TEXT(Data[[#This Row],[Ngày giao]],"yyyy")</f>
        <v>2022</v>
      </c>
      <c r="N1432" s="32" t="str">
        <f>IF(MONTH(Data[[#This Row],[Ngày giao]])&lt;4,"Qtr1", IF(MONTH(Data[[#This Row],[Ngày giao]])&lt;7,"Qtr2",IF(MONTH(Data[[#This Row],[Ngày giao]])&lt;10,"Qtr3","Qtr4")))</f>
        <v>Qtr1</v>
      </c>
      <c r="O1432" s="32" t="str">
        <f>TEXT(Data[[#This Row],[Ngày giao]],"MMM")</f>
        <v>Feb</v>
      </c>
    </row>
    <row r="1433" spans="1:15" ht="14.5" x14ac:dyDescent="0.35">
      <c r="A1433" s="7">
        <v>4517595214</v>
      </c>
      <c r="B1433" s="7">
        <v>4333116</v>
      </c>
      <c r="C1433" s="8" t="s">
        <v>65</v>
      </c>
      <c r="D1433" s="9">
        <v>420</v>
      </c>
      <c r="E1433" s="3">
        <v>1347</v>
      </c>
      <c r="F1433" s="3">
        <f>Data[[#This Row],[Unit Price]]*Data[[#This Row],[Ordered Qty]]</f>
        <v>565740</v>
      </c>
      <c r="G1433" s="5">
        <v>44634</v>
      </c>
      <c r="H1433" s="4">
        <v>44621</v>
      </c>
      <c r="I1433" s="10">
        <v>14</v>
      </c>
      <c r="J1433" s="32" t="str">
        <f>IF(Data[[#This Row],[Chênh lệch ngày]]&lt;-2,"ADVANCE", IF(Data[[#This Row],[Chênh lệch ngày]]&lt;4, "ON TIME", IF(Data[[#This Row],[REASON OF LATE]]="SUPPLIER","LATE BY SUPPLIER", "LATE")))</f>
        <v>LATE</v>
      </c>
      <c r="K1433" s="32" t="s">
        <v>6</v>
      </c>
      <c r="L1433" s="16"/>
      <c r="M1433" s="32" t="str">
        <f>TEXT(Data[[#This Row],[Ngày giao]],"yyyy")</f>
        <v>2022</v>
      </c>
      <c r="N1433" s="32" t="str">
        <f>IF(MONTH(Data[[#This Row],[Ngày giao]])&lt;4,"Qtr1", IF(MONTH(Data[[#This Row],[Ngày giao]])&lt;7,"Qtr2",IF(MONTH(Data[[#This Row],[Ngày giao]])&lt;10,"Qtr3","Qtr4")))</f>
        <v>Qtr1</v>
      </c>
      <c r="O1433" s="32" t="str">
        <f>TEXT(Data[[#This Row],[Ngày giao]],"MMM")</f>
        <v>Mar</v>
      </c>
    </row>
    <row r="1434" spans="1:15" ht="14.5" x14ac:dyDescent="0.35">
      <c r="A1434" s="7">
        <v>4516371400</v>
      </c>
      <c r="B1434" s="7">
        <v>4454506</v>
      </c>
      <c r="C1434" s="8" t="s">
        <v>53</v>
      </c>
      <c r="D1434" s="9">
        <v>600</v>
      </c>
      <c r="E1434" s="3">
        <v>521</v>
      </c>
      <c r="F1434" s="3">
        <f>Data[[#This Row],[Unit Price]]*Data[[#This Row],[Ordered Qty]]</f>
        <v>312600</v>
      </c>
      <c r="G1434" s="5">
        <v>44620</v>
      </c>
      <c r="H1434" s="4">
        <v>44621</v>
      </c>
      <c r="I1434" s="10">
        <v>-1</v>
      </c>
      <c r="J1434" s="32" t="str">
        <f>IF(Data[[#This Row],[Chênh lệch ngày]]&lt;-2,"ADVANCE", IF(Data[[#This Row],[Chênh lệch ngày]]&lt;4, "ON TIME", IF(Data[[#This Row],[REASON OF LATE]]="SUPPLIER","LATE BY SUPPLIER", "LATE")))</f>
        <v>ON TIME</v>
      </c>
      <c r="K1434" s="12"/>
      <c r="L1434" s="16"/>
      <c r="M1434" s="32" t="str">
        <f>TEXT(Data[[#This Row],[Ngày giao]],"yyyy")</f>
        <v>2022</v>
      </c>
      <c r="N1434" s="32" t="str">
        <f>IF(MONTH(Data[[#This Row],[Ngày giao]])&lt;4,"Qtr1", IF(MONTH(Data[[#This Row],[Ngày giao]])&lt;7,"Qtr2",IF(MONTH(Data[[#This Row],[Ngày giao]])&lt;10,"Qtr3","Qtr4")))</f>
        <v>Qtr1</v>
      </c>
      <c r="O1434" s="32" t="str">
        <f>TEXT(Data[[#This Row],[Ngày giao]],"MMM")</f>
        <v>Feb</v>
      </c>
    </row>
    <row r="1435" spans="1:15" ht="14.5" x14ac:dyDescent="0.35">
      <c r="A1435" s="7">
        <v>4516820480</v>
      </c>
      <c r="B1435" s="7">
        <v>4455298</v>
      </c>
      <c r="C1435" s="37" t="s">
        <v>52</v>
      </c>
      <c r="D1435" s="9">
        <v>150</v>
      </c>
      <c r="E1435" s="3">
        <v>1494</v>
      </c>
      <c r="F1435" s="3">
        <f>Data[[#This Row],[Unit Price]]*Data[[#This Row],[Ordered Qty]]</f>
        <v>224100</v>
      </c>
      <c r="G1435" s="5">
        <v>44662</v>
      </c>
      <c r="H1435" s="4">
        <v>44621</v>
      </c>
      <c r="I1435" s="10">
        <v>41</v>
      </c>
      <c r="J1435" s="32" t="str">
        <f>IF(Data[[#This Row],[Chênh lệch ngày]]&lt;-2,"ADVANCE", IF(Data[[#This Row],[Chênh lệch ngày]]&lt;4, "ON TIME", IF(Data[[#This Row],[REASON OF LATE]]="SUPPLIER","LATE BY SUPPLIER", "LATE")))</f>
        <v>LATE</v>
      </c>
      <c r="K1435" s="32" t="s">
        <v>6</v>
      </c>
      <c r="L1435" s="16"/>
      <c r="M1435" s="32" t="str">
        <f>TEXT(Data[[#This Row],[Ngày giao]],"yyyy")</f>
        <v>2022</v>
      </c>
      <c r="N1435" s="32" t="str">
        <f>IF(MONTH(Data[[#This Row],[Ngày giao]])&lt;4,"Qtr1", IF(MONTH(Data[[#This Row],[Ngày giao]])&lt;7,"Qtr2",IF(MONTH(Data[[#This Row],[Ngày giao]])&lt;10,"Qtr3","Qtr4")))</f>
        <v>Qtr2</v>
      </c>
      <c r="O1435" s="32" t="str">
        <f>TEXT(Data[[#This Row],[Ngày giao]],"MMM")</f>
        <v>Apr</v>
      </c>
    </row>
    <row r="1436" spans="1:15" ht="14.5" x14ac:dyDescent="0.35">
      <c r="A1436" s="7">
        <v>4516399692</v>
      </c>
      <c r="B1436" s="7">
        <v>4455280</v>
      </c>
      <c r="C1436" s="8" t="s">
        <v>53</v>
      </c>
      <c r="D1436" s="9">
        <v>240</v>
      </c>
      <c r="E1436" s="3">
        <v>763</v>
      </c>
      <c r="F1436" s="3">
        <f>Data[[#This Row],[Unit Price]]*Data[[#This Row],[Ordered Qty]]</f>
        <v>183120</v>
      </c>
      <c r="G1436" s="5">
        <v>44620</v>
      </c>
      <c r="H1436" s="4">
        <v>44621</v>
      </c>
      <c r="I1436" s="10">
        <v>-1</v>
      </c>
      <c r="J1436" s="32" t="str">
        <f>IF(Data[[#This Row],[Chênh lệch ngày]]&lt;-2,"ADVANCE", IF(Data[[#This Row],[Chênh lệch ngày]]&lt;4, "ON TIME", IF(Data[[#This Row],[REASON OF LATE]]="SUPPLIER","LATE BY SUPPLIER", "LATE")))</f>
        <v>ON TIME</v>
      </c>
      <c r="K1436" s="12"/>
      <c r="L1436" s="16"/>
      <c r="M1436" s="32" t="str">
        <f>TEXT(Data[[#This Row],[Ngày giao]],"yyyy")</f>
        <v>2022</v>
      </c>
      <c r="N1436" s="32" t="str">
        <f>IF(MONTH(Data[[#This Row],[Ngày giao]])&lt;4,"Qtr1", IF(MONTH(Data[[#This Row],[Ngày giao]])&lt;7,"Qtr2",IF(MONTH(Data[[#This Row],[Ngày giao]])&lt;10,"Qtr3","Qtr4")))</f>
        <v>Qtr1</v>
      </c>
      <c r="O1436" s="32" t="str">
        <f>TEXT(Data[[#This Row],[Ngày giao]],"MMM")</f>
        <v>Feb</v>
      </c>
    </row>
    <row r="1437" spans="1:15" ht="14.5" x14ac:dyDescent="0.35">
      <c r="A1437" s="7">
        <v>4516403503</v>
      </c>
      <c r="B1437" s="7">
        <v>4454507</v>
      </c>
      <c r="C1437" s="8" t="s">
        <v>53</v>
      </c>
      <c r="D1437" s="9">
        <v>1200</v>
      </c>
      <c r="E1437" s="3">
        <v>1428</v>
      </c>
      <c r="F1437" s="3">
        <f>Data[[#This Row],[Unit Price]]*Data[[#This Row],[Ordered Qty]]</f>
        <v>1713600</v>
      </c>
      <c r="G1437" s="5">
        <v>44620</v>
      </c>
      <c r="H1437" s="4">
        <v>44621</v>
      </c>
      <c r="I1437" s="10">
        <v>-1</v>
      </c>
      <c r="J1437" s="32" t="str">
        <f>IF(Data[[#This Row],[Chênh lệch ngày]]&lt;-2,"ADVANCE", IF(Data[[#This Row],[Chênh lệch ngày]]&lt;4, "ON TIME", IF(Data[[#This Row],[REASON OF LATE]]="SUPPLIER","LATE BY SUPPLIER", "LATE")))</f>
        <v>ON TIME</v>
      </c>
      <c r="K1437" s="12"/>
      <c r="L1437" s="16"/>
      <c r="M1437" s="32" t="str">
        <f>TEXT(Data[[#This Row],[Ngày giao]],"yyyy")</f>
        <v>2022</v>
      </c>
      <c r="N1437" s="32" t="str">
        <f>IF(MONTH(Data[[#This Row],[Ngày giao]])&lt;4,"Qtr1", IF(MONTH(Data[[#This Row],[Ngày giao]])&lt;7,"Qtr2",IF(MONTH(Data[[#This Row],[Ngày giao]])&lt;10,"Qtr3","Qtr4")))</f>
        <v>Qtr1</v>
      </c>
      <c r="O1437" s="32" t="str">
        <f>TEXT(Data[[#This Row],[Ngày giao]],"MMM")</f>
        <v>Feb</v>
      </c>
    </row>
    <row r="1438" spans="1:15" ht="14.5" x14ac:dyDescent="0.35">
      <c r="A1438" s="7">
        <v>4516369962</v>
      </c>
      <c r="B1438" s="7">
        <v>4455281</v>
      </c>
      <c r="C1438" s="8" t="s">
        <v>53</v>
      </c>
      <c r="D1438" s="9">
        <v>2280</v>
      </c>
      <c r="E1438" s="3">
        <v>457</v>
      </c>
      <c r="F1438" s="3">
        <f>Data[[#This Row],[Unit Price]]*Data[[#This Row],[Ordered Qty]]</f>
        <v>1041960</v>
      </c>
      <c r="G1438" s="14">
        <v>44620</v>
      </c>
      <c r="H1438" s="15">
        <v>44621</v>
      </c>
      <c r="I1438" s="10">
        <v>-1</v>
      </c>
      <c r="J1438" s="32" t="str">
        <f>IF(Data[[#This Row],[Chênh lệch ngày]]&lt;-2,"ADVANCE", IF(Data[[#This Row],[Chênh lệch ngày]]&lt;4, "ON TIME", IF(Data[[#This Row],[REASON OF LATE]]="SUPPLIER","LATE BY SUPPLIER", "LATE")))</f>
        <v>ON TIME</v>
      </c>
      <c r="K1438" s="12"/>
      <c r="L1438" s="16"/>
      <c r="M1438" s="17" t="str">
        <f>TEXT(Data[[#This Row],[Ngày giao]],"yyyy")</f>
        <v>2022</v>
      </c>
      <c r="N1438" s="17" t="str">
        <f>IF(MONTH(Data[[#This Row],[Ngày giao]])&lt;4,"Qtr1", IF(MONTH(Data[[#This Row],[Ngày giao]])&lt;7,"Qtr2",IF(MONTH(Data[[#This Row],[Ngày giao]])&lt;10,"Qtr3","Qtr4")))</f>
        <v>Qtr1</v>
      </c>
      <c r="O1438" s="32" t="str">
        <f>TEXT(Data[[#This Row],[Ngày giao]],"MMM")</f>
        <v>Feb</v>
      </c>
    </row>
    <row r="1439" spans="1:15" ht="13" x14ac:dyDescent="0.3">
      <c r="A1439" s="1">
        <v>4516768570</v>
      </c>
      <c r="B1439" s="1">
        <v>2903183</v>
      </c>
      <c r="C1439" s="2" t="s">
        <v>65</v>
      </c>
      <c r="D1439" s="3">
        <v>20</v>
      </c>
      <c r="E1439" s="3">
        <v>775</v>
      </c>
      <c r="F1439" s="3">
        <f>Data[[#This Row],[Unit Price]]*Data[[#This Row],[Ordered Qty]]</f>
        <v>15500</v>
      </c>
      <c r="G1439" s="5">
        <v>44620</v>
      </c>
      <c r="H1439" s="4">
        <v>44622</v>
      </c>
      <c r="I1439" s="6">
        <f>G1439-H1439</f>
        <v>-2</v>
      </c>
      <c r="J1439" s="32" t="str">
        <f>IF(Data[[#This Row],[Chênh lệch ngày]]&lt;-2,"ADVANCE", IF(Data[[#This Row],[Chênh lệch ngày]]&lt;4, "ON TIME", IF(Data[[#This Row],[REASON OF LATE]]="SUPPLIER","LATE BY SUPPLIER", "LATE")))</f>
        <v>ON TIME</v>
      </c>
      <c r="K1439" s="2"/>
      <c r="L1439" s="32"/>
      <c r="M1439" s="32" t="str">
        <f>TEXT(Data[[#This Row],[Ngày giao]],"yyyy")</f>
        <v>2022</v>
      </c>
      <c r="N1439" s="32" t="str">
        <f>IF(MONTH(Data[[#This Row],[Ngày giao]])&lt;4,"Qtr1", IF(MONTH(Data[[#This Row],[Ngày giao]])&lt;7,"Qtr2",IF(MONTH(Data[[#This Row],[Ngày giao]])&lt;10,"Qtr3","Qtr4")))</f>
        <v>Qtr1</v>
      </c>
      <c r="O1439" s="32" t="str">
        <f>TEXT(Data[[#This Row],[Ngày giao]],"MMM")</f>
        <v>Feb</v>
      </c>
    </row>
    <row r="1440" spans="1:15" ht="13" x14ac:dyDescent="0.3">
      <c r="A1440" s="1">
        <v>4516773214</v>
      </c>
      <c r="B1440" s="1">
        <v>4451134</v>
      </c>
      <c r="C1440" s="2" t="s">
        <v>65</v>
      </c>
      <c r="D1440" s="3">
        <v>12</v>
      </c>
      <c r="E1440" s="3">
        <v>724</v>
      </c>
      <c r="F1440" s="3">
        <f>Data[[#This Row],[Unit Price]]*Data[[#This Row],[Ordered Qty]]</f>
        <v>8688</v>
      </c>
      <c r="G1440" s="5">
        <v>44620</v>
      </c>
      <c r="H1440" s="4">
        <v>44622</v>
      </c>
      <c r="I1440" s="6">
        <f>G1440-H1440</f>
        <v>-2</v>
      </c>
      <c r="J1440" s="32" t="str">
        <f>IF(Data[[#This Row],[Chênh lệch ngày]]&lt;-2,"ADVANCE", IF(Data[[#This Row],[Chênh lệch ngày]]&lt;4, "ON TIME", IF(Data[[#This Row],[REASON OF LATE]]="SUPPLIER","LATE BY SUPPLIER", "LATE")))</f>
        <v>ON TIME</v>
      </c>
      <c r="K1440" s="2"/>
      <c r="L1440" s="32"/>
      <c r="M1440" s="32" t="str">
        <f>TEXT(Data[[#This Row],[Ngày giao]],"yyyy")</f>
        <v>2022</v>
      </c>
      <c r="N1440" s="32" t="str">
        <f>IF(MONTH(Data[[#This Row],[Ngày giao]])&lt;4,"Qtr1", IF(MONTH(Data[[#This Row],[Ngày giao]])&lt;7,"Qtr2",IF(MONTH(Data[[#This Row],[Ngày giao]])&lt;10,"Qtr3","Qtr4")))</f>
        <v>Qtr1</v>
      </c>
      <c r="O1440" s="32" t="str">
        <f>TEXT(Data[[#This Row],[Ngày giao]],"MMM")</f>
        <v>Feb</v>
      </c>
    </row>
    <row r="1441" spans="1:15" ht="13" x14ac:dyDescent="0.3">
      <c r="A1441" s="1">
        <v>4516784690</v>
      </c>
      <c r="B1441" s="1">
        <v>4451121</v>
      </c>
      <c r="C1441" s="2" t="s">
        <v>65</v>
      </c>
      <c r="D1441" s="3">
        <v>35</v>
      </c>
      <c r="E1441" s="3">
        <v>669</v>
      </c>
      <c r="F1441" s="3">
        <f>Data[[#This Row],[Unit Price]]*Data[[#This Row],[Ordered Qty]]</f>
        <v>23415</v>
      </c>
      <c r="G1441" s="5">
        <v>44620</v>
      </c>
      <c r="H1441" s="4">
        <v>44622</v>
      </c>
      <c r="I1441" s="6">
        <f>G1441-H1441</f>
        <v>-2</v>
      </c>
      <c r="J1441" s="32" t="str">
        <f>IF(Data[[#This Row],[Chênh lệch ngày]]&lt;-2,"ADVANCE", IF(Data[[#This Row],[Chênh lệch ngày]]&lt;4, "ON TIME", IF(Data[[#This Row],[REASON OF LATE]]="SUPPLIER","LATE BY SUPPLIER", "LATE")))</f>
        <v>ON TIME</v>
      </c>
      <c r="K1441" s="2"/>
      <c r="L1441" s="32"/>
      <c r="M1441" s="32" t="str">
        <f>TEXT(Data[[#This Row],[Ngày giao]],"yyyy")</f>
        <v>2022</v>
      </c>
      <c r="N1441" s="32" t="str">
        <f>IF(MONTH(Data[[#This Row],[Ngày giao]])&lt;4,"Qtr1", IF(MONTH(Data[[#This Row],[Ngày giao]])&lt;7,"Qtr2",IF(MONTH(Data[[#This Row],[Ngày giao]])&lt;10,"Qtr3","Qtr4")))</f>
        <v>Qtr1</v>
      </c>
      <c r="O1441" s="32" t="str">
        <f>TEXT(Data[[#This Row],[Ngày giao]],"MMM")</f>
        <v>Feb</v>
      </c>
    </row>
    <row r="1442" spans="1:15" ht="13" x14ac:dyDescent="0.3">
      <c r="A1442" s="1">
        <v>4516699127</v>
      </c>
      <c r="B1442" s="1">
        <v>2165271</v>
      </c>
      <c r="C1442" s="2" t="s">
        <v>54</v>
      </c>
      <c r="D1442" s="3">
        <v>249</v>
      </c>
      <c r="E1442" s="3">
        <v>1406</v>
      </c>
      <c r="F1442" s="3">
        <f>Data[[#This Row],[Unit Price]]*Data[[#This Row],[Ordered Qty]]</f>
        <v>350094</v>
      </c>
      <c r="G1442" s="5">
        <v>44613</v>
      </c>
      <c r="H1442" s="4">
        <v>44622</v>
      </c>
      <c r="I1442" s="6">
        <f>G1442-H1442</f>
        <v>-9</v>
      </c>
      <c r="J1442" s="32" t="str">
        <f>IF(Data[[#This Row],[Chênh lệch ngày]]&lt;-2,"ADVANCE", IF(Data[[#This Row],[Chênh lệch ngày]]&lt;4, "ON TIME", IF(Data[[#This Row],[REASON OF LATE]]="SUPPLIER","LATE BY SUPPLIER", "LATE")))</f>
        <v>ADVANCE</v>
      </c>
      <c r="K1442" s="2"/>
      <c r="L1442" s="32"/>
      <c r="M1442" s="32" t="str">
        <f>TEXT(Data[[#This Row],[Ngày giao]],"yyyy")</f>
        <v>2022</v>
      </c>
      <c r="N1442" s="32" t="str">
        <f>IF(MONTH(Data[[#This Row],[Ngày giao]])&lt;4,"Qtr1", IF(MONTH(Data[[#This Row],[Ngày giao]])&lt;7,"Qtr2",IF(MONTH(Data[[#This Row],[Ngày giao]])&lt;10,"Qtr3","Qtr4")))</f>
        <v>Qtr1</v>
      </c>
      <c r="O1442" s="32" t="str">
        <f>TEXT(Data[[#This Row],[Ngày giao]],"MMM")</f>
        <v>Feb</v>
      </c>
    </row>
    <row r="1443" spans="1:15" ht="13" x14ac:dyDescent="0.3">
      <c r="A1443" s="1">
        <v>4516526998</v>
      </c>
      <c r="B1443" s="1">
        <v>2556834</v>
      </c>
      <c r="C1443" s="37" t="s">
        <v>52</v>
      </c>
      <c r="D1443" s="3">
        <v>9</v>
      </c>
      <c r="E1443" s="3">
        <v>1107</v>
      </c>
      <c r="F1443" s="3">
        <f>Data[[#This Row],[Unit Price]]*Data[[#This Row],[Ordered Qty]]</f>
        <v>9963</v>
      </c>
      <c r="G1443" s="5">
        <v>44620</v>
      </c>
      <c r="H1443" s="4">
        <v>44622</v>
      </c>
      <c r="I1443" s="6">
        <f>G1443-H1443</f>
        <v>-2</v>
      </c>
      <c r="J1443" s="32" t="str">
        <f>IF(Data[[#This Row],[Chênh lệch ngày]]&lt;-2,"ADVANCE", IF(Data[[#This Row],[Chênh lệch ngày]]&lt;4, "ON TIME", IF(Data[[#This Row],[REASON OF LATE]]="SUPPLIER","LATE BY SUPPLIER", "LATE")))</f>
        <v>ON TIME</v>
      </c>
      <c r="K1443" s="2"/>
      <c r="L1443" s="32"/>
      <c r="M1443" s="32" t="str">
        <f>TEXT(Data[[#This Row],[Ngày giao]],"yyyy")</f>
        <v>2022</v>
      </c>
      <c r="N1443" s="32" t="str">
        <f>IF(MONTH(Data[[#This Row],[Ngày giao]])&lt;4,"Qtr1", IF(MONTH(Data[[#This Row],[Ngày giao]])&lt;7,"Qtr2",IF(MONTH(Data[[#This Row],[Ngày giao]])&lt;10,"Qtr3","Qtr4")))</f>
        <v>Qtr1</v>
      </c>
      <c r="O1443" s="32" t="str">
        <f>TEXT(Data[[#This Row],[Ngày giao]],"MMM")</f>
        <v>Feb</v>
      </c>
    </row>
    <row r="1444" spans="1:15" ht="14.5" x14ac:dyDescent="0.35">
      <c r="A1444" s="7">
        <v>4516702744</v>
      </c>
      <c r="B1444" s="7">
        <v>2779823</v>
      </c>
      <c r="C1444" s="8" t="s">
        <v>53</v>
      </c>
      <c r="D1444" s="9">
        <v>960</v>
      </c>
      <c r="E1444" s="3">
        <v>570</v>
      </c>
      <c r="F1444" s="3">
        <f>Data[[#This Row],[Unit Price]]*Data[[#This Row],[Ordered Qty]]</f>
        <v>547200</v>
      </c>
      <c r="G1444" s="5">
        <v>44613</v>
      </c>
      <c r="H1444" s="4">
        <v>44622</v>
      </c>
      <c r="I1444" s="10">
        <v>-9</v>
      </c>
      <c r="J1444" s="32" t="str">
        <f>IF(Data[[#This Row],[Chênh lệch ngày]]&lt;-2,"ADVANCE", IF(Data[[#This Row],[Chênh lệch ngày]]&lt;4, "ON TIME", IF(Data[[#This Row],[REASON OF LATE]]="SUPPLIER","LATE BY SUPPLIER", "LATE")))</f>
        <v>ADVANCE</v>
      </c>
      <c r="K1444" s="12"/>
      <c r="L1444" s="16"/>
      <c r="M1444" s="32" t="str">
        <f>TEXT(Data[[#This Row],[Ngày giao]],"yyyy")</f>
        <v>2022</v>
      </c>
      <c r="N1444" s="32" t="str">
        <f>IF(MONTH(Data[[#This Row],[Ngày giao]])&lt;4,"Qtr1", IF(MONTH(Data[[#This Row],[Ngày giao]])&lt;7,"Qtr2",IF(MONTH(Data[[#This Row],[Ngày giao]])&lt;10,"Qtr3","Qtr4")))</f>
        <v>Qtr1</v>
      </c>
      <c r="O1444" s="32" t="str">
        <f>TEXT(Data[[#This Row],[Ngày giao]],"MMM")</f>
        <v>Feb</v>
      </c>
    </row>
    <row r="1445" spans="1:15" ht="14.5" x14ac:dyDescent="0.35">
      <c r="A1445" s="7">
        <v>4517387277</v>
      </c>
      <c r="B1445" s="7">
        <v>2973362</v>
      </c>
      <c r="C1445" s="8" t="s">
        <v>55</v>
      </c>
      <c r="D1445" s="9">
        <v>15000</v>
      </c>
      <c r="E1445" s="3">
        <v>756</v>
      </c>
      <c r="F1445" s="3">
        <f>Data[[#This Row],[Unit Price]]*Data[[#This Row],[Ordered Qty]]</f>
        <v>11340000</v>
      </c>
      <c r="G1445" s="5">
        <v>44623</v>
      </c>
      <c r="H1445" s="4">
        <v>44622</v>
      </c>
      <c r="I1445" s="10">
        <v>1</v>
      </c>
      <c r="J1445" s="32" t="str">
        <f>IF(Data[[#This Row],[Chênh lệch ngày]]&lt;-2,"ADVANCE", IF(Data[[#This Row],[Chênh lệch ngày]]&lt;4, "ON TIME", IF(Data[[#This Row],[REASON OF LATE]]="SUPPLIER","LATE BY SUPPLIER", "LATE")))</f>
        <v>ON TIME</v>
      </c>
      <c r="K1445" s="12"/>
      <c r="L1445" s="16"/>
      <c r="M1445" s="32" t="str">
        <f>TEXT(Data[[#This Row],[Ngày giao]],"yyyy")</f>
        <v>2022</v>
      </c>
      <c r="N1445" s="32" t="str">
        <f>IF(MONTH(Data[[#This Row],[Ngày giao]])&lt;4,"Qtr1", IF(MONTH(Data[[#This Row],[Ngày giao]])&lt;7,"Qtr2",IF(MONTH(Data[[#This Row],[Ngày giao]])&lt;10,"Qtr3","Qtr4")))</f>
        <v>Qtr1</v>
      </c>
      <c r="O1445" s="32" t="str">
        <f>TEXT(Data[[#This Row],[Ngày giao]],"MMM")</f>
        <v>Mar</v>
      </c>
    </row>
    <row r="1446" spans="1:15" ht="14.5" x14ac:dyDescent="0.35">
      <c r="A1446" s="7">
        <v>4516702729</v>
      </c>
      <c r="B1446" s="7">
        <v>2778106</v>
      </c>
      <c r="C1446" s="8" t="s">
        <v>53</v>
      </c>
      <c r="D1446" s="9">
        <v>180</v>
      </c>
      <c r="E1446" s="3">
        <v>533</v>
      </c>
      <c r="F1446" s="3">
        <f>Data[[#This Row],[Unit Price]]*Data[[#This Row],[Ordered Qty]]</f>
        <v>95940</v>
      </c>
      <c r="G1446" s="5">
        <v>44613</v>
      </c>
      <c r="H1446" s="4">
        <v>44622</v>
      </c>
      <c r="I1446" s="10">
        <v>-9</v>
      </c>
      <c r="J1446" s="32" t="str">
        <f>IF(Data[[#This Row],[Chênh lệch ngày]]&lt;-2,"ADVANCE", IF(Data[[#This Row],[Chênh lệch ngày]]&lt;4, "ON TIME", IF(Data[[#This Row],[REASON OF LATE]]="SUPPLIER","LATE BY SUPPLIER", "LATE")))</f>
        <v>ADVANCE</v>
      </c>
      <c r="K1446" s="12"/>
      <c r="L1446" s="16"/>
      <c r="M1446" s="32" t="str">
        <f>TEXT(Data[[#This Row],[Ngày giao]],"yyyy")</f>
        <v>2022</v>
      </c>
      <c r="N1446" s="32" t="str">
        <f>IF(MONTH(Data[[#This Row],[Ngày giao]])&lt;4,"Qtr1", IF(MONTH(Data[[#This Row],[Ngày giao]])&lt;7,"Qtr2",IF(MONTH(Data[[#This Row],[Ngày giao]])&lt;10,"Qtr3","Qtr4")))</f>
        <v>Qtr1</v>
      </c>
      <c r="O1446" s="32" t="str">
        <f>TEXT(Data[[#This Row],[Ngày giao]],"MMM")</f>
        <v>Feb</v>
      </c>
    </row>
    <row r="1447" spans="1:15" ht="13" x14ac:dyDescent="0.3">
      <c r="A1447" s="1">
        <v>4516873058</v>
      </c>
      <c r="B1447" s="1">
        <v>4451134</v>
      </c>
      <c r="C1447" s="2" t="s">
        <v>53</v>
      </c>
      <c r="D1447" s="3">
        <v>228</v>
      </c>
      <c r="E1447" s="3">
        <v>1166</v>
      </c>
      <c r="F1447" s="3">
        <f>Data[[#This Row],[Unit Price]]*Data[[#This Row],[Ordered Qty]]</f>
        <v>265848</v>
      </c>
      <c r="G1447" s="5">
        <v>44620</v>
      </c>
      <c r="H1447" s="4">
        <v>44623</v>
      </c>
      <c r="I1447" s="6">
        <f t="shared" ref="I1447:I1483" si="26">G1447-H1447</f>
        <v>-3</v>
      </c>
      <c r="J1447" s="32" t="str">
        <f>IF(Data[[#This Row],[Chênh lệch ngày]]&lt;-2,"ADVANCE", IF(Data[[#This Row],[Chênh lệch ngày]]&lt;4, "ON TIME", IF(Data[[#This Row],[REASON OF LATE]]="SUPPLIER","LATE BY SUPPLIER", "LATE")))</f>
        <v>ADVANCE</v>
      </c>
      <c r="K1447" s="2"/>
      <c r="L1447" s="32"/>
      <c r="M1447" s="32" t="str">
        <f>TEXT(Data[[#This Row],[Ngày giao]],"yyyy")</f>
        <v>2022</v>
      </c>
      <c r="N1447" s="32" t="str">
        <f>IF(MONTH(Data[[#This Row],[Ngày giao]])&lt;4,"Qtr1", IF(MONTH(Data[[#This Row],[Ngày giao]])&lt;7,"Qtr2",IF(MONTH(Data[[#This Row],[Ngày giao]])&lt;10,"Qtr3","Qtr4")))</f>
        <v>Qtr1</v>
      </c>
      <c r="O1447" s="32" t="str">
        <f>TEXT(Data[[#This Row],[Ngày giao]],"MMM")</f>
        <v>Feb</v>
      </c>
    </row>
    <row r="1448" spans="1:15" ht="13" x14ac:dyDescent="0.3">
      <c r="A1448" s="1">
        <v>4516876025</v>
      </c>
      <c r="B1448" s="1">
        <v>2903189</v>
      </c>
      <c r="C1448" s="2" t="s">
        <v>53</v>
      </c>
      <c r="D1448" s="3">
        <v>1980</v>
      </c>
      <c r="E1448" s="3">
        <v>894</v>
      </c>
      <c r="F1448" s="3">
        <f>Data[[#This Row],[Unit Price]]*Data[[#This Row],[Ordered Qty]]</f>
        <v>1770120</v>
      </c>
      <c r="G1448" s="5">
        <v>44620</v>
      </c>
      <c r="H1448" s="4">
        <v>44623</v>
      </c>
      <c r="I1448" s="6">
        <f t="shared" si="26"/>
        <v>-3</v>
      </c>
      <c r="J1448" s="32" t="str">
        <f>IF(Data[[#This Row],[Chênh lệch ngày]]&lt;-2,"ADVANCE", IF(Data[[#This Row],[Chênh lệch ngày]]&lt;4, "ON TIME", IF(Data[[#This Row],[REASON OF LATE]]="SUPPLIER","LATE BY SUPPLIER", "LATE")))</f>
        <v>ADVANCE</v>
      </c>
      <c r="K1448" s="2"/>
      <c r="L1448" s="32"/>
      <c r="M1448" s="32" t="str">
        <f>TEXT(Data[[#This Row],[Ngày giao]],"yyyy")</f>
        <v>2022</v>
      </c>
      <c r="N1448" s="32" t="str">
        <f>IF(MONTH(Data[[#This Row],[Ngày giao]])&lt;4,"Qtr1", IF(MONTH(Data[[#This Row],[Ngày giao]])&lt;7,"Qtr2",IF(MONTH(Data[[#This Row],[Ngày giao]])&lt;10,"Qtr3","Qtr4")))</f>
        <v>Qtr1</v>
      </c>
      <c r="O1448" s="32" t="str">
        <f>TEXT(Data[[#This Row],[Ngày giao]],"MMM")</f>
        <v>Feb</v>
      </c>
    </row>
    <row r="1449" spans="1:15" ht="13" x14ac:dyDescent="0.3">
      <c r="A1449" s="1">
        <v>4516876088</v>
      </c>
      <c r="B1449" s="1">
        <v>2899945</v>
      </c>
      <c r="C1449" s="2" t="s">
        <v>53</v>
      </c>
      <c r="D1449" s="3">
        <v>624</v>
      </c>
      <c r="E1449" s="3">
        <v>774</v>
      </c>
      <c r="F1449" s="3">
        <f>Data[[#This Row],[Unit Price]]*Data[[#This Row],[Ordered Qty]]</f>
        <v>482976</v>
      </c>
      <c r="G1449" s="5">
        <v>44620</v>
      </c>
      <c r="H1449" s="4">
        <v>44623</v>
      </c>
      <c r="I1449" s="6">
        <f t="shared" si="26"/>
        <v>-3</v>
      </c>
      <c r="J1449" s="32" t="str">
        <f>IF(Data[[#This Row],[Chênh lệch ngày]]&lt;-2,"ADVANCE", IF(Data[[#This Row],[Chênh lệch ngày]]&lt;4, "ON TIME", IF(Data[[#This Row],[REASON OF LATE]]="SUPPLIER","LATE BY SUPPLIER", "LATE")))</f>
        <v>ADVANCE</v>
      </c>
      <c r="K1449" s="2"/>
      <c r="L1449" s="32"/>
      <c r="M1449" s="32" t="str">
        <f>TEXT(Data[[#This Row],[Ngày giao]],"yyyy")</f>
        <v>2022</v>
      </c>
      <c r="N1449" s="32" t="str">
        <f>IF(MONTH(Data[[#This Row],[Ngày giao]])&lt;4,"Qtr1", IF(MONTH(Data[[#This Row],[Ngày giao]])&lt;7,"Qtr2",IF(MONTH(Data[[#This Row],[Ngày giao]])&lt;10,"Qtr3","Qtr4")))</f>
        <v>Qtr1</v>
      </c>
      <c r="O1449" s="32" t="str">
        <f>TEXT(Data[[#This Row],[Ngày giao]],"MMM")</f>
        <v>Feb</v>
      </c>
    </row>
    <row r="1450" spans="1:15" ht="13" x14ac:dyDescent="0.3">
      <c r="A1450" s="1">
        <v>4516876191</v>
      </c>
      <c r="B1450" s="1">
        <v>4334436</v>
      </c>
      <c r="C1450" s="2" t="s">
        <v>53</v>
      </c>
      <c r="D1450" s="3">
        <v>1376</v>
      </c>
      <c r="E1450" s="3">
        <v>402</v>
      </c>
      <c r="F1450" s="3">
        <f>Data[[#This Row],[Unit Price]]*Data[[#This Row],[Ordered Qty]]</f>
        <v>553152</v>
      </c>
      <c r="G1450" s="5">
        <v>44620</v>
      </c>
      <c r="H1450" s="4">
        <v>44623</v>
      </c>
      <c r="I1450" s="6">
        <f t="shared" si="26"/>
        <v>-3</v>
      </c>
      <c r="J1450" s="32" t="str">
        <f>IF(Data[[#This Row],[Chênh lệch ngày]]&lt;-2,"ADVANCE", IF(Data[[#This Row],[Chênh lệch ngày]]&lt;4, "ON TIME", IF(Data[[#This Row],[REASON OF LATE]]="SUPPLIER","LATE BY SUPPLIER", "LATE")))</f>
        <v>ADVANCE</v>
      </c>
      <c r="K1450" s="2"/>
      <c r="L1450" s="32"/>
      <c r="M1450" s="32" t="str">
        <f>TEXT(Data[[#This Row],[Ngày giao]],"yyyy")</f>
        <v>2022</v>
      </c>
      <c r="N1450" s="32" t="str">
        <f>IF(MONTH(Data[[#This Row],[Ngày giao]])&lt;4,"Qtr1", IF(MONTH(Data[[#This Row],[Ngày giao]])&lt;7,"Qtr2",IF(MONTH(Data[[#This Row],[Ngày giao]])&lt;10,"Qtr3","Qtr4")))</f>
        <v>Qtr1</v>
      </c>
      <c r="O1450" s="32" t="str">
        <f>TEXT(Data[[#This Row],[Ngày giao]],"MMM")</f>
        <v>Feb</v>
      </c>
    </row>
    <row r="1451" spans="1:15" ht="13" x14ac:dyDescent="0.3">
      <c r="A1451" s="1">
        <v>4516548395</v>
      </c>
      <c r="B1451" s="1">
        <v>4451134</v>
      </c>
      <c r="C1451" s="2" t="s">
        <v>53</v>
      </c>
      <c r="D1451" s="3">
        <v>28</v>
      </c>
      <c r="E1451" s="3">
        <v>674</v>
      </c>
      <c r="F1451" s="3">
        <f>Data[[#This Row],[Unit Price]]*Data[[#This Row],[Ordered Qty]]</f>
        <v>18872</v>
      </c>
      <c r="G1451" s="5">
        <v>44620</v>
      </c>
      <c r="H1451" s="4">
        <v>44623</v>
      </c>
      <c r="I1451" s="6">
        <f t="shared" si="26"/>
        <v>-3</v>
      </c>
      <c r="J1451" s="32" t="str">
        <f>IF(Data[[#This Row],[Chênh lệch ngày]]&lt;-2,"ADVANCE", IF(Data[[#This Row],[Chênh lệch ngày]]&lt;4, "ON TIME", IF(Data[[#This Row],[REASON OF LATE]]="SUPPLIER","LATE BY SUPPLIER", "LATE")))</f>
        <v>ADVANCE</v>
      </c>
      <c r="K1451" s="2"/>
      <c r="L1451" s="32"/>
      <c r="M1451" s="32" t="str">
        <f>TEXT(Data[[#This Row],[Ngày giao]],"yyyy")</f>
        <v>2022</v>
      </c>
      <c r="N1451" s="32" t="str">
        <f>IF(MONTH(Data[[#This Row],[Ngày giao]])&lt;4,"Qtr1", IF(MONTH(Data[[#This Row],[Ngày giao]])&lt;7,"Qtr2",IF(MONTH(Data[[#This Row],[Ngày giao]])&lt;10,"Qtr3","Qtr4")))</f>
        <v>Qtr1</v>
      </c>
      <c r="O1451" s="32" t="str">
        <f>TEXT(Data[[#This Row],[Ngày giao]],"MMM")</f>
        <v>Feb</v>
      </c>
    </row>
    <row r="1452" spans="1:15" ht="13" x14ac:dyDescent="0.3">
      <c r="A1452" s="1">
        <v>4516564428</v>
      </c>
      <c r="B1452" s="1">
        <v>2899634</v>
      </c>
      <c r="C1452" s="2" t="s">
        <v>53</v>
      </c>
      <c r="D1452" s="3">
        <v>960</v>
      </c>
      <c r="E1452" s="3">
        <v>364</v>
      </c>
      <c r="F1452" s="3">
        <f>Data[[#This Row],[Unit Price]]*Data[[#This Row],[Ordered Qty]]</f>
        <v>349440</v>
      </c>
      <c r="G1452" s="5">
        <v>44620</v>
      </c>
      <c r="H1452" s="4">
        <v>44623</v>
      </c>
      <c r="I1452" s="6">
        <f t="shared" si="26"/>
        <v>-3</v>
      </c>
      <c r="J1452" s="32" t="str">
        <f>IF(Data[[#This Row],[Chênh lệch ngày]]&lt;-2,"ADVANCE", IF(Data[[#This Row],[Chênh lệch ngày]]&lt;4, "ON TIME", IF(Data[[#This Row],[REASON OF LATE]]="SUPPLIER","LATE BY SUPPLIER", "LATE")))</f>
        <v>ADVANCE</v>
      </c>
      <c r="K1452" s="2"/>
      <c r="L1452" s="32"/>
      <c r="M1452" s="32" t="str">
        <f>TEXT(Data[[#This Row],[Ngày giao]],"yyyy")</f>
        <v>2022</v>
      </c>
      <c r="N1452" s="32" t="str">
        <f>IF(MONTH(Data[[#This Row],[Ngày giao]])&lt;4,"Qtr1", IF(MONTH(Data[[#This Row],[Ngày giao]])&lt;7,"Qtr2",IF(MONTH(Data[[#This Row],[Ngày giao]])&lt;10,"Qtr3","Qtr4")))</f>
        <v>Qtr1</v>
      </c>
      <c r="O1452" s="32" t="str">
        <f>TEXT(Data[[#This Row],[Ngày giao]],"MMM")</f>
        <v>Feb</v>
      </c>
    </row>
    <row r="1453" spans="1:15" ht="13" x14ac:dyDescent="0.3">
      <c r="A1453" s="1">
        <v>4517368729</v>
      </c>
      <c r="B1453" s="1">
        <v>2899632</v>
      </c>
      <c r="C1453" s="2" t="s">
        <v>56</v>
      </c>
      <c r="D1453" s="3">
        <v>160</v>
      </c>
      <c r="E1453" s="3">
        <v>741</v>
      </c>
      <c r="F1453" s="3">
        <f>Data[[#This Row],[Unit Price]]*Data[[#This Row],[Ordered Qty]]</f>
        <v>118560</v>
      </c>
      <c r="G1453" s="5">
        <v>44623</v>
      </c>
      <c r="H1453" s="4">
        <v>44623</v>
      </c>
      <c r="I1453" s="6">
        <f t="shared" si="26"/>
        <v>0</v>
      </c>
      <c r="J1453" s="32" t="str">
        <f>IF(Data[[#This Row],[Chênh lệch ngày]]&lt;-2,"ADVANCE", IF(Data[[#This Row],[Chênh lệch ngày]]&lt;4, "ON TIME", IF(Data[[#This Row],[REASON OF LATE]]="SUPPLIER","LATE BY SUPPLIER", "LATE")))</f>
        <v>ON TIME</v>
      </c>
      <c r="K1453" s="2"/>
      <c r="L1453" s="32"/>
      <c r="M1453" s="32" t="str">
        <f>TEXT(Data[[#This Row],[Ngày giao]],"yyyy")</f>
        <v>2022</v>
      </c>
      <c r="N1453" s="32" t="str">
        <f>IF(MONTH(Data[[#This Row],[Ngày giao]])&lt;4,"Qtr1", IF(MONTH(Data[[#This Row],[Ngày giao]])&lt;7,"Qtr2",IF(MONTH(Data[[#This Row],[Ngày giao]])&lt;10,"Qtr3","Qtr4")))</f>
        <v>Qtr1</v>
      </c>
      <c r="O1453" s="32" t="str">
        <f>TEXT(Data[[#This Row],[Ngày giao]],"MMM")</f>
        <v>Mar</v>
      </c>
    </row>
    <row r="1454" spans="1:15" ht="13" x14ac:dyDescent="0.3">
      <c r="A1454" s="1">
        <v>4517099280</v>
      </c>
      <c r="B1454" s="1">
        <v>4451134</v>
      </c>
      <c r="C1454" s="2" t="s">
        <v>56</v>
      </c>
      <c r="D1454" s="3">
        <v>16</v>
      </c>
      <c r="E1454" s="3">
        <v>378</v>
      </c>
      <c r="F1454" s="3">
        <f>Data[[#This Row],[Unit Price]]*Data[[#This Row],[Ordered Qty]]</f>
        <v>6048</v>
      </c>
      <c r="G1454" s="5">
        <v>44623</v>
      </c>
      <c r="H1454" s="4">
        <v>44623</v>
      </c>
      <c r="I1454" s="6">
        <f t="shared" si="26"/>
        <v>0</v>
      </c>
      <c r="J1454" s="32" t="str">
        <f>IF(Data[[#This Row],[Chênh lệch ngày]]&lt;-2,"ADVANCE", IF(Data[[#This Row],[Chênh lệch ngày]]&lt;4, "ON TIME", IF(Data[[#This Row],[REASON OF LATE]]="SUPPLIER","LATE BY SUPPLIER", "LATE")))</f>
        <v>ON TIME</v>
      </c>
      <c r="K1454" s="2"/>
      <c r="L1454" s="32"/>
      <c r="M1454" s="32" t="str">
        <f>TEXT(Data[[#This Row],[Ngày giao]],"yyyy")</f>
        <v>2022</v>
      </c>
      <c r="N1454" s="32" t="str">
        <f>IF(MONTH(Data[[#This Row],[Ngày giao]])&lt;4,"Qtr1", IF(MONTH(Data[[#This Row],[Ngày giao]])&lt;7,"Qtr2",IF(MONTH(Data[[#This Row],[Ngày giao]])&lt;10,"Qtr3","Qtr4")))</f>
        <v>Qtr1</v>
      </c>
      <c r="O1454" s="32" t="str">
        <f>TEXT(Data[[#This Row],[Ngày giao]],"MMM")</f>
        <v>Mar</v>
      </c>
    </row>
    <row r="1455" spans="1:15" ht="13" x14ac:dyDescent="0.3">
      <c r="A1455" s="1">
        <v>4517111146</v>
      </c>
      <c r="B1455" s="1">
        <v>2899944</v>
      </c>
      <c r="C1455" s="2" t="s">
        <v>56</v>
      </c>
      <c r="D1455" s="3">
        <v>48</v>
      </c>
      <c r="E1455" s="3">
        <v>847</v>
      </c>
      <c r="F1455" s="3">
        <f>Data[[#This Row],[Unit Price]]*Data[[#This Row],[Ordered Qty]]</f>
        <v>40656</v>
      </c>
      <c r="G1455" s="5">
        <v>44623</v>
      </c>
      <c r="H1455" s="4">
        <v>44623</v>
      </c>
      <c r="I1455" s="6">
        <f t="shared" si="26"/>
        <v>0</v>
      </c>
      <c r="J1455" s="32" t="str">
        <f>IF(Data[[#This Row],[Chênh lệch ngày]]&lt;-2,"ADVANCE", IF(Data[[#This Row],[Chênh lệch ngày]]&lt;4, "ON TIME", IF(Data[[#This Row],[REASON OF LATE]]="SUPPLIER","LATE BY SUPPLIER", "LATE")))</f>
        <v>ON TIME</v>
      </c>
      <c r="K1455" s="2"/>
      <c r="L1455" s="32"/>
      <c r="M1455" s="32" t="str">
        <f>TEXT(Data[[#This Row],[Ngày giao]],"yyyy")</f>
        <v>2022</v>
      </c>
      <c r="N1455" s="32" t="str">
        <f>IF(MONTH(Data[[#This Row],[Ngày giao]])&lt;4,"Qtr1", IF(MONTH(Data[[#This Row],[Ngày giao]])&lt;7,"Qtr2",IF(MONTH(Data[[#This Row],[Ngày giao]])&lt;10,"Qtr3","Qtr4")))</f>
        <v>Qtr1</v>
      </c>
      <c r="O1455" s="32" t="str">
        <f>TEXT(Data[[#This Row],[Ngày giao]],"MMM")</f>
        <v>Mar</v>
      </c>
    </row>
    <row r="1456" spans="1:15" ht="13" x14ac:dyDescent="0.3">
      <c r="A1456" s="1">
        <v>4517642519</v>
      </c>
      <c r="B1456" s="1">
        <v>4334436</v>
      </c>
      <c r="C1456" s="2" t="s">
        <v>56</v>
      </c>
      <c r="D1456" s="3">
        <v>128</v>
      </c>
      <c r="E1456" s="3">
        <v>399</v>
      </c>
      <c r="F1456" s="3">
        <f>Data[[#This Row],[Unit Price]]*Data[[#This Row],[Ordered Qty]]</f>
        <v>51072</v>
      </c>
      <c r="G1456" s="5">
        <v>44623</v>
      </c>
      <c r="H1456" s="4">
        <v>44623</v>
      </c>
      <c r="I1456" s="6">
        <f t="shared" si="26"/>
        <v>0</v>
      </c>
      <c r="J1456" s="32" t="str">
        <f>IF(Data[[#This Row],[Chênh lệch ngày]]&lt;-2,"ADVANCE", IF(Data[[#This Row],[Chênh lệch ngày]]&lt;4, "ON TIME", IF(Data[[#This Row],[REASON OF LATE]]="SUPPLIER","LATE BY SUPPLIER", "LATE")))</f>
        <v>ON TIME</v>
      </c>
      <c r="K1456" s="2"/>
      <c r="L1456" s="32"/>
      <c r="M1456" s="32" t="str">
        <f>TEXT(Data[[#This Row],[Ngày giao]],"yyyy")</f>
        <v>2022</v>
      </c>
      <c r="N1456" s="32" t="str">
        <f>IF(MONTH(Data[[#This Row],[Ngày giao]])&lt;4,"Qtr1", IF(MONTH(Data[[#This Row],[Ngày giao]])&lt;7,"Qtr2",IF(MONTH(Data[[#This Row],[Ngày giao]])&lt;10,"Qtr3","Qtr4")))</f>
        <v>Qtr1</v>
      </c>
      <c r="O1456" s="32" t="str">
        <f>TEXT(Data[[#This Row],[Ngày giao]],"MMM")</f>
        <v>Mar</v>
      </c>
    </row>
    <row r="1457" spans="1:15" ht="13" x14ac:dyDescent="0.3">
      <c r="A1457" s="1">
        <v>4516876003</v>
      </c>
      <c r="B1457" s="1">
        <v>4451121</v>
      </c>
      <c r="C1457" s="2" t="s">
        <v>53</v>
      </c>
      <c r="D1457" s="3">
        <v>670</v>
      </c>
      <c r="E1457" s="3">
        <v>1431</v>
      </c>
      <c r="F1457" s="3">
        <f>Data[[#This Row],[Unit Price]]*Data[[#This Row],[Ordered Qty]]</f>
        <v>958770</v>
      </c>
      <c r="G1457" s="5">
        <v>44623</v>
      </c>
      <c r="H1457" s="4">
        <v>44623</v>
      </c>
      <c r="I1457" s="6">
        <f t="shared" si="26"/>
        <v>0</v>
      </c>
      <c r="J1457" s="32" t="str">
        <f>IF(Data[[#This Row],[Chênh lệch ngày]]&lt;-2,"ADVANCE", IF(Data[[#This Row],[Chênh lệch ngày]]&lt;4, "ON TIME", IF(Data[[#This Row],[REASON OF LATE]]="SUPPLIER","LATE BY SUPPLIER", "LATE")))</f>
        <v>ON TIME</v>
      </c>
      <c r="K1457" s="2"/>
      <c r="L1457" s="32"/>
      <c r="M1457" s="32" t="str">
        <f>TEXT(Data[[#This Row],[Ngày giao]],"yyyy")</f>
        <v>2022</v>
      </c>
      <c r="N1457" s="32" t="str">
        <f>IF(MONTH(Data[[#This Row],[Ngày giao]])&lt;4,"Qtr1", IF(MONTH(Data[[#This Row],[Ngày giao]])&lt;7,"Qtr2",IF(MONTH(Data[[#This Row],[Ngày giao]])&lt;10,"Qtr3","Qtr4")))</f>
        <v>Qtr1</v>
      </c>
      <c r="O1457" s="32" t="str">
        <f>TEXT(Data[[#This Row],[Ngày giao]],"MMM")</f>
        <v>Mar</v>
      </c>
    </row>
    <row r="1458" spans="1:15" ht="13" x14ac:dyDescent="0.3">
      <c r="A1458" s="1">
        <v>4516876095</v>
      </c>
      <c r="B1458" s="1">
        <v>2899944</v>
      </c>
      <c r="C1458" s="2" t="s">
        <v>53</v>
      </c>
      <c r="D1458" s="3">
        <v>3072</v>
      </c>
      <c r="E1458" s="3">
        <v>999</v>
      </c>
      <c r="F1458" s="3">
        <f>Data[[#This Row],[Unit Price]]*Data[[#This Row],[Ordered Qty]]</f>
        <v>3068928</v>
      </c>
      <c r="G1458" s="5">
        <v>44623</v>
      </c>
      <c r="H1458" s="4">
        <v>44623</v>
      </c>
      <c r="I1458" s="6">
        <f t="shared" si="26"/>
        <v>0</v>
      </c>
      <c r="J1458" s="32" t="str">
        <f>IF(Data[[#This Row],[Chênh lệch ngày]]&lt;-2,"ADVANCE", IF(Data[[#This Row],[Chênh lệch ngày]]&lt;4, "ON TIME", IF(Data[[#This Row],[REASON OF LATE]]="SUPPLIER","LATE BY SUPPLIER", "LATE")))</f>
        <v>ON TIME</v>
      </c>
      <c r="K1458" s="2"/>
      <c r="L1458" s="32"/>
      <c r="M1458" s="32" t="str">
        <f>TEXT(Data[[#This Row],[Ngày giao]],"yyyy")</f>
        <v>2022</v>
      </c>
      <c r="N1458" s="32" t="str">
        <f>IF(MONTH(Data[[#This Row],[Ngày giao]])&lt;4,"Qtr1", IF(MONTH(Data[[#This Row],[Ngày giao]])&lt;7,"Qtr2",IF(MONTH(Data[[#This Row],[Ngày giao]])&lt;10,"Qtr3","Qtr4")))</f>
        <v>Qtr1</v>
      </c>
      <c r="O1458" s="32" t="str">
        <f>TEXT(Data[[#This Row],[Ngày giao]],"MMM")</f>
        <v>Mar</v>
      </c>
    </row>
    <row r="1459" spans="1:15" ht="13" x14ac:dyDescent="0.3">
      <c r="A1459" s="1">
        <v>4516876124</v>
      </c>
      <c r="B1459" s="1">
        <v>2899635</v>
      </c>
      <c r="C1459" s="2" t="s">
        <v>53</v>
      </c>
      <c r="D1459" s="3">
        <v>320</v>
      </c>
      <c r="E1459" s="3">
        <v>1079</v>
      </c>
      <c r="F1459" s="3">
        <f>Data[[#This Row],[Unit Price]]*Data[[#This Row],[Ordered Qty]]</f>
        <v>345280</v>
      </c>
      <c r="G1459" s="5">
        <v>44623</v>
      </c>
      <c r="H1459" s="4">
        <v>44623</v>
      </c>
      <c r="I1459" s="6">
        <f t="shared" si="26"/>
        <v>0</v>
      </c>
      <c r="J1459" s="32" t="str">
        <f>IF(Data[[#This Row],[Chênh lệch ngày]]&lt;-2,"ADVANCE", IF(Data[[#This Row],[Chênh lệch ngày]]&lt;4, "ON TIME", IF(Data[[#This Row],[REASON OF LATE]]="SUPPLIER","LATE BY SUPPLIER", "LATE")))</f>
        <v>ON TIME</v>
      </c>
      <c r="K1459" s="2"/>
      <c r="L1459" s="32"/>
      <c r="M1459" s="32" t="str">
        <f>TEXT(Data[[#This Row],[Ngày giao]],"yyyy")</f>
        <v>2022</v>
      </c>
      <c r="N1459" s="32" t="str">
        <f>IF(MONTH(Data[[#This Row],[Ngày giao]])&lt;4,"Qtr1", IF(MONTH(Data[[#This Row],[Ngày giao]])&lt;7,"Qtr2",IF(MONTH(Data[[#This Row],[Ngày giao]])&lt;10,"Qtr3","Qtr4")))</f>
        <v>Qtr1</v>
      </c>
      <c r="O1459" s="32" t="str">
        <f>TEXT(Data[[#This Row],[Ngày giao]],"MMM")</f>
        <v>Mar</v>
      </c>
    </row>
    <row r="1460" spans="1:15" ht="13" x14ac:dyDescent="0.3">
      <c r="A1460" s="1">
        <v>4516876135</v>
      </c>
      <c r="B1460" s="1">
        <v>2989761</v>
      </c>
      <c r="C1460" s="2" t="s">
        <v>53</v>
      </c>
      <c r="D1460" s="3">
        <v>320</v>
      </c>
      <c r="E1460" s="3">
        <v>1284</v>
      </c>
      <c r="F1460" s="3">
        <f>Data[[#This Row],[Unit Price]]*Data[[#This Row],[Ordered Qty]]</f>
        <v>410880</v>
      </c>
      <c r="G1460" s="5">
        <v>44623</v>
      </c>
      <c r="H1460" s="4">
        <v>44623</v>
      </c>
      <c r="I1460" s="6">
        <f t="shared" si="26"/>
        <v>0</v>
      </c>
      <c r="J1460" s="32" t="str">
        <f>IF(Data[[#This Row],[Chênh lệch ngày]]&lt;-2,"ADVANCE", IF(Data[[#This Row],[Chênh lệch ngày]]&lt;4, "ON TIME", IF(Data[[#This Row],[REASON OF LATE]]="SUPPLIER","LATE BY SUPPLIER", "LATE")))</f>
        <v>ON TIME</v>
      </c>
      <c r="K1460" s="2"/>
      <c r="L1460" s="32"/>
      <c r="M1460" s="32" t="str">
        <f>TEXT(Data[[#This Row],[Ngày giao]],"yyyy")</f>
        <v>2022</v>
      </c>
      <c r="N1460" s="32" t="str">
        <f>IF(MONTH(Data[[#This Row],[Ngày giao]])&lt;4,"Qtr1", IF(MONTH(Data[[#This Row],[Ngày giao]])&lt;7,"Qtr2",IF(MONTH(Data[[#This Row],[Ngày giao]])&lt;10,"Qtr3","Qtr4")))</f>
        <v>Qtr1</v>
      </c>
      <c r="O1460" s="32" t="str">
        <f>TEXT(Data[[#This Row],[Ngày giao]],"MMM")</f>
        <v>Mar</v>
      </c>
    </row>
    <row r="1461" spans="1:15" ht="13" x14ac:dyDescent="0.3">
      <c r="A1461" s="1">
        <v>4516876141</v>
      </c>
      <c r="B1461" s="1">
        <v>2899631</v>
      </c>
      <c r="C1461" s="2" t="s">
        <v>53</v>
      </c>
      <c r="D1461" s="3">
        <v>320</v>
      </c>
      <c r="E1461" s="3">
        <v>1463</v>
      </c>
      <c r="F1461" s="3">
        <f>Data[[#This Row],[Unit Price]]*Data[[#This Row],[Ordered Qty]]</f>
        <v>468160</v>
      </c>
      <c r="G1461" s="5">
        <v>44623</v>
      </c>
      <c r="H1461" s="4">
        <v>44623</v>
      </c>
      <c r="I1461" s="6">
        <f t="shared" si="26"/>
        <v>0</v>
      </c>
      <c r="J1461" s="32" t="str">
        <f>IF(Data[[#This Row],[Chênh lệch ngày]]&lt;-2,"ADVANCE", IF(Data[[#This Row],[Chênh lệch ngày]]&lt;4, "ON TIME", IF(Data[[#This Row],[REASON OF LATE]]="SUPPLIER","LATE BY SUPPLIER", "LATE")))</f>
        <v>ON TIME</v>
      </c>
      <c r="K1461" s="2"/>
      <c r="L1461" s="32"/>
      <c r="M1461" s="32" t="str">
        <f>TEXT(Data[[#This Row],[Ngày giao]],"yyyy")</f>
        <v>2022</v>
      </c>
      <c r="N1461" s="32" t="str">
        <f>IF(MONTH(Data[[#This Row],[Ngày giao]])&lt;4,"Qtr1", IF(MONTH(Data[[#This Row],[Ngày giao]])&lt;7,"Qtr2",IF(MONTH(Data[[#This Row],[Ngày giao]])&lt;10,"Qtr3","Qtr4")))</f>
        <v>Qtr1</v>
      </c>
      <c r="O1461" s="32" t="str">
        <f>TEXT(Data[[#This Row],[Ngày giao]],"MMM")</f>
        <v>Mar</v>
      </c>
    </row>
    <row r="1462" spans="1:15" ht="13" x14ac:dyDescent="0.3">
      <c r="A1462" s="1">
        <v>4516473768</v>
      </c>
      <c r="B1462" s="1">
        <v>2899475</v>
      </c>
      <c r="C1462" s="2" t="s">
        <v>53</v>
      </c>
      <c r="D1462" s="3">
        <v>100</v>
      </c>
      <c r="E1462" s="3">
        <v>681</v>
      </c>
      <c r="F1462" s="3">
        <f>Data[[#This Row],[Unit Price]]*Data[[#This Row],[Ordered Qty]]</f>
        <v>68100</v>
      </c>
      <c r="G1462" s="5">
        <v>44623</v>
      </c>
      <c r="H1462" s="4">
        <v>44623</v>
      </c>
      <c r="I1462" s="6">
        <f t="shared" si="26"/>
        <v>0</v>
      </c>
      <c r="J1462" s="32" t="str">
        <f>IF(Data[[#This Row],[Chênh lệch ngày]]&lt;-2,"ADVANCE", IF(Data[[#This Row],[Chênh lệch ngày]]&lt;4, "ON TIME", IF(Data[[#This Row],[REASON OF LATE]]="SUPPLIER","LATE BY SUPPLIER", "LATE")))</f>
        <v>ON TIME</v>
      </c>
      <c r="K1462" s="2"/>
      <c r="L1462" s="32"/>
      <c r="M1462" s="32" t="str">
        <f>TEXT(Data[[#This Row],[Ngày giao]],"yyyy")</f>
        <v>2022</v>
      </c>
      <c r="N1462" s="32" t="str">
        <f>IF(MONTH(Data[[#This Row],[Ngày giao]])&lt;4,"Qtr1", IF(MONTH(Data[[#This Row],[Ngày giao]])&lt;7,"Qtr2",IF(MONTH(Data[[#This Row],[Ngày giao]])&lt;10,"Qtr3","Qtr4")))</f>
        <v>Qtr1</v>
      </c>
      <c r="O1462" s="32" t="str">
        <f>TEXT(Data[[#This Row],[Ngày giao]],"MMM")</f>
        <v>Mar</v>
      </c>
    </row>
    <row r="1463" spans="1:15" ht="13" x14ac:dyDescent="0.3">
      <c r="A1463" s="1">
        <v>4516517859</v>
      </c>
      <c r="B1463" s="1">
        <v>2899632</v>
      </c>
      <c r="C1463" s="2" t="s">
        <v>53</v>
      </c>
      <c r="D1463" s="3">
        <v>480</v>
      </c>
      <c r="E1463" s="3">
        <v>1260</v>
      </c>
      <c r="F1463" s="3">
        <f>Data[[#This Row],[Unit Price]]*Data[[#This Row],[Ordered Qty]]</f>
        <v>604800</v>
      </c>
      <c r="G1463" s="5">
        <v>44623</v>
      </c>
      <c r="H1463" s="4">
        <v>44623</v>
      </c>
      <c r="I1463" s="6">
        <f t="shared" si="26"/>
        <v>0</v>
      </c>
      <c r="J1463" s="32" t="str">
        <f>IF(Data[[#This Row],[Chênh lệch ngày]]&lt;-2,"ADVANCE", IF(Data[[#This Row],[Chênh lệch ngày]]&lt;4, "ON TIME", IF(Data[[#This Row],[REASON OF LATE]]="SUPPLIER","LATE BY SUPPLIER", "LATE")))</f>
        <v>ON TIME</v>
      </c>
      <c r="K1463" s="2"/>
      <c r="L1463" s="32"/>
      <c r="M1463" s="32" t="str">
        <f>TEXT(Data[[#This Row],[Ngày giao]],"yyyy")</f>
        <v>2022</v>
      </c>
      <c r="N1463" s="32" t="str">
        <f>IF(MONTH(Data[[#This Row],[Ngày giao]])&lt;4,"Qtr1", IF(MONTH(Data[[#This Row],[Ngày giao]])&lt;7,"Qtr2",IF(MONTH(Data[[#This Row],[Ngày giao]])&lt;10,"Qtr3","Qtr4")))</f>
        <v>Qtr1</v>
      </c>
      <c r="O1463" s="32" t="str">
        <f>TEXT(Data[[#This Row],[Ngày giao]],"MMM")</f>
        <v>Mar</v>
      </c>
    </row>
    <row r="1464" spans="1:15" ht="13" x14ac:dyDescent="0.3">
      <c r="A1464" s="1">
        <v>4516564039</v>
      </c>
      <c r="B1464" s="1">
        <v>2899631</v>
      </c>
      <c r="C1464" s="2" t="s">
        <v>53</v>
      </c>
      <c r="D1464" s="3">
        <v>960</v>
      </c>
      <c r="E1464" s="3">
        <v>437</v>
      </c>
      <c r="F1464" s="3">
        <f>Data[[#This Row],[Unit Price]]*Data[[#This Row],[Ordered Qty]]</f>
        <v>419520</v>
      </c>
      <c r="G1464" s="5">
        <v>44623</v>
      </c>
      <c r="H1464" s="4">
        <v>44623</v>
      </c>
      <c r="I1464" s="6">
        <f t="shared" si="26"/>
        <v>0</v>
      </c>
      <c r="J1464" s="32" t="str">
        <f>IF(Data[[#This Row],[Chênh lệch ngày]]&lt;-2,"ADVANCE", IF(Data[[#This Row],[Chênh lệch ngày]]&lt;4, "ON TIME", IF(Data[[#This Row],[REASON OF LATE]]="SUPPLIER","LATE BY SUPPLIER", "LATE")))</f>
        <v>ON TIME</v>
      </c>
      <c r="K1464" s="2"/>
      <c r="L1464" s="32"/>
      <c r="M1464" s="32" t="str">
        <f>TEXT(Data[[#This Row],[Ngày giao]],"yyyy")</f>
        <v>2022</v>
      </c>
      <c r="N1464" s="32" t="str">
        <f>IF(MONTH(Data[[#This Row],[Ngày giao]])&lt;4,"Qtr1", IF(MONTH(Data[[#This Row],[Ngày giao]])&lt;7,"Qtr2",IF(MONTH(Data[[#This Row],[Ngày giao]])&lt;10,"Qtr3","Qtr4")))</f>
        <v>Qtr1</v>
      </c>
      <c r="O1464" s="32" t="str">
        <f>TEXT(Data[[#This Row],[Ngày giao]],"MMM")</f>
        <v>Mar</v>
      </c>
    </row>
    <row r="1465" spans="1:15" ht="13" x14ac:dyDescent="0.3">
      <c r="A1465" s="1">
        <v>4517143706</v>
      </c>
      <c r="B1465" s="1">
        <v>2989761</v>
      </c>
      <c r="C1465" s="2" t="s">
        <v>55</v>
      </c>
      <c r="D1465" s="3">
        <v>320</v>
      </c>
      <c r="E1465" s="3">
        <v>825</v>
      </c>
      <c r="F1465" s="3">
        <f>Data[[#This Row],[Unit Price]]*Data[[#This Row],[Ordered Qty]]</f>
        <v>264000</v>
      </c>
      <c r="G1465" s="5">
        <v>44623</v>
      </c>
      <c r="H1465" s="4">
        <v>44623</v>
      </c>
      <c r="I1465" s="6">
        <f t="shared" si="26"/>
        <v>0</v>
      </c>
      <c r="J1465" s="32" t="str">
        <f>IF(Data[[#This Row],[Chênh lệch ngày]]&lt;-2,"ADVANCE", IF(Data[[#This Row],[Chênh lệch ngày]]&lt;4, "ON TIME", IF(Data[[#This Row],[REASON OF LATE]]="SUPPLIER","LATE BY SUPPLIER", "LATE")))</f>
        <v>ON TIME</v>
      </c>
      <c r="K1465" s="2"/>
      <c r="L1465" s="32"/>
      <c r="M1465" s="32" t="str">
        <f>TEXT(Data[[#This Row],[Ngày giao]],"yyyy")</f>
        <v>2022</v>
      </c>
      <c r="N1465" s="32" t="str">
        <f>IF(MONTH(Data[[#This Row],[Ngày giao]])&lt;4,"Qtr1", IF(MONTH(Data[[#This Row],[Ngày giao]])&lt;7,"Qtr2",IF(MONTH(Data[[#This Row],[Ngày giao]])&lt;10,"Qtr3","Qtr4")))</f>
        <v>Qtr1</v>
      </c>
      <c r="O1465" s="32" t="str">
        <f>TEXT(Data[[#This Row],[Ngày giao]],"MMM")</f>
        <v>Mar</v>
      </c>
    </row>
    <row r="1466" spans="1:15" ht="13" x14ac:dyDescent="0.3">
      <c r="A1466" s="1">
        <v>4517389726</v>
      </c>
      <c r="B1466" s="1">
        <v>2899632</v>
      </c>
      <c r="C1466" s="2" t="s">
        <v>55</v>
      </c>
      <c r="D1466" s="3">
        <v>160</v>
      </c>
      <c r="E1466" s="3">
        <v>463</v>
      </c>
      <c r="F1466" s="3">
        <f>Data[[#This Row],[Unit Price]]*Data[[#This Row],[Ordered Qty]]</f>
        <v>74080</v>
      </c>
      <c r="G1466" s="5">
        <v>44623</v>
      </c>
      <c r="H1466" s="4">
        <v>44623</v>
      </c>
      <c r="I1466" s="6">
        <f t="shared" si="26"/>
        <v>0</v>
      </c>
      <c r="J1466" s="32" t="str">
        <f>IF(Data[[#This Row],[Chênh lệch ngày]]&lt;-2,"ADVANCE", IF(Data[[#This Row],[Chênh lệch ngày]]&lt;4, "ON TIME", IF(Data[[#This Row],[REASON OF LATE]]="SUPPLIER","LATE BY SUPPLIER", "LATE")))</f>
        <v>ON TIME</v>
      </c>
      <c r="K1466" s="2"/>
      <c r="L1466" s="32"/>
      <c r="M1466" s="32" t="str">
        <f>TEXT(Data[[#This Row],[Ngày giao]],"yyyy")</f>
        <v>2022</v>
      </c>
      <c r="N1466" s="32" t="str">
        <f>IF(MONTH(Data[[#This Row],[Ngày giao]])&lt;4,"Qtr1", IF(MONTH(Data[[#This Row],[Ngày giao]])&lt;7,"Qtr2",IF(MONTH(Data[[#This Row],[Ngày giao]])&lt;10,"Qtr3","Qtr4")))</f>
        <v>Qtr1</v>
      </c>
      <c r="O1466" s="32" t="str">
        <f>TEXT(Data[[#This Row],[Ngày giao]],"MMM")</f>
        <v>Mar</v>
      </c>
    </row>
    <row r="1467" spans="1:15" ht="13" x14ac:dyDescent="0.3">
      <c r="A1467" s="1">
        <v>4517183012</v>
      </c>
      <c r="B1467" s="1">
        <v>2899944</v>
      </c>
      <c r="C1467" s="2" t="s">
        <v>55</v>
      </c>
      <c r="D1467" s="3">
        <v>48</v>
      </c>
      <c r="E1467" s="3">
        <v>890</v>
      </c>
      <c r="F1467" s="3">
        <f>Data[[#This Row],[Unit Price]]*Data[[#This Row],[Ordered Qty]]</f>
        <v>42720</v>
      </c>
      <c r="G1467" s="5">
        <v>44623</v>
      </c>
      <c r="H1467" s="4">
        <v>44623</v>
      </c>
      <c r="I1467" s="6">
        <f t="shared" si="26"/>
        <v>0</v>
      </c>
      <c r="J1467" s="32" t="str">
        <f>IF(Data[[#This Row],[Chênh lệch ngày]]&lt;-2,"ADVANCE", IF(Data[[#This Row],[Chênh lệch ngày]]&lt;4, "ON TIME", IF(Data[[#This Row],[REASON OF LATE]]="SUPPLIER","LATE BY SUPPLIER", "LATE")))</f>
        <v>ON TIME</v>
      </c>
      <c r="K1467" s="2"/>
      <c r="L1467" s="32"/>
      <c r="M1467" s="32" t="str">
        <f>TEXT(Data[[#This Row],[Ngày giao]],"yyyy")</f>
        <v>2022</v>
      </c>
      <c r="N1467" s="32" t="str">
        <f>IF(MONTH(Data[[#This Row],[Ngày giao]])&lt;4,"Qtr1", IF(MONTH(Data[[#This Row],[Ngày giao]])&lt;7,"Qtr2",IF(MONTH(Data[[#This Row],[Ngày giao]])&lt;10,"Qtr3","Qtr4")))</f>
        <v>Qtr1</v>
      </c>
      <c r="O1467" s="32" t="str">
        <f>TEXT(Data[[#This Row],[Ngày giao]],"MMM")</f>
        <v>Mar</v>
      </c>
    </row>
    <row r="1468" spans="1:15" ht="13" x14ac:dyDescent="0.3">
      <c r="A1468" s="1">
        <v>4516547681</v>
      </c>
      <c r="B1468" s="1">
        <v>4334436</v>
      </c>
      <c r="C1468" s="2" t="s">
        <v>53</v>
      </c>
      <c r="D1468" s="3">
        <v>896</v>
      </c>
      <c r="E1468" s="3">
        <v>1416</v>
      </c>
      <c r="F1468" s="3">
        <f>Data[[#This Row],[Unit Price]]*Data[[#This Row],[Ordered Qty]]</f>
        <v>1268736</v>
      </c>
      <c r="G1468" s="5">
        <v>44627</v>
      </c>
      <c r="H1468" s="4">
        <v>44623</v>
      </c>
      <c r="I1468" s="6">
        <f t="shared" si="26"/>
        <v>4</v>
      </c>
      <c r="J1468" s="32" t="str">
        <f>IF(Data[[#This Row],[Chênh lệch ngày]]&lt;-2,"ADVANCE", IF(Data[[#This Row],[Chênh lệch ngày]]&lt;4, "ON TIME", IF(Data[[#This Row],[REASON OF LATE]]="SUPPLIER","LATE BY SUPPLIER", "LATE")))</f>
        <v>LATE</v>
      </c>
      <c r="K1468" s="32" t="s">
        <v>6</v>
      </c>
      <c r="L1468" s="32"/>
      <c r="M1468" s="32" t="str">
        <f>TEXT(Data[[#This Row],[Ngày giao]],"yyyy")</f>
        <v>2022</v>
      </c>
      <c r="N1468" s="32" t="str">
        <f>IF(MONTH(Data[[#This Row],[Ngày giao]])&lt;4,"Qtr1", IF(MONTH(Data[[#This Row],[Ngày giao]])&lt;7,"Qtr2",IF(MONTH(Data[[#This Row],[Ngày giao]])&lt;10,"Qtr3","Qtr4")))</f>
        <v>Qtr1</v>
      </c>
      <c r="O1468" s="32" t="str">
        <f>TEXT(Data[[#This Row],[Ngày giao]],"MMM")</f>
        <v>Mar</v>
      </c>
    </row>
    <row r="1469" spans="1:15" ht="13" x14ac:dyDescent="0.3">
      <c r="A1469" s="1">
        <v>4517581914</v>
      </c>
      <c r="B1469" s="1">
        <v>2923264</v>
      </c>
      <c r="C1469" s="2" t="s">
        <v>56</v>
      </c>
      <c r="D1469" s="3">
        <v>175</v>
      </c>
      <c r="E1469" s="3">
        <v>845</v>
      </c>
      <c r="F1469" s="3">
        <f>Data[[#This Row],[Unit Price]]*Data[[#This Row],[Ordered Qty]]</f>
        <v>147875</v>
      </c>
      <c r="G1469" s="5">
        <v>44623</v>
      </c>
      <c r="H1469" s="4">
        <v>44623</v>
      </c>
      <c r="I1469" s="6">
        <f t="shared" si="26"/>
        <v>0</v>
      </c>
      <c r="J1469" s="32" t="str">
        <f>IF(Data[[#This Row],[Chênh lệch ngày]]&lt;-2,"ADVANCE", IF(Data[[#This Row],[Chênh lệch ngày]]&lt;4, "ON TIME", IF(Data[[#This Row],[REASON OF LATE]]="SUPPLIER","LATE BY SUPPLIER", "LATE")))</f>
        <v>ON TIME</v>
      </c>
      <c r="K1469" s="2"/>
      <c r="L1469" s="32"/>
      <c r="M1469" s="32" t="str">
        <f>TEXT(Data[[#This Row],[Ngày giao]],"yyyy")</f>
        <v>2022</v>
      </c>
      <c r="N1469" s="32" t="str">
        <f>IF(MONTH(Data[[#This Row],[Ngày giao]])&lt;4,"Qtr1", IF(MONTH(Data[[#This Row],[Ngày giao]])&lt;7,"Qtr2",IF(MONTH(Data[[#This Row],[Ngày giao]])&lt;10,"Qtr3","Qtr4")))</f>
        <v>Qtr1</v>
      </c>
      <c r="O1469" s="32" t="str">
        <f>TEXT(Data[[#This Row],[Ngày giao]],"MMM")</f>
        <v>Mar</v>
      </c>
    </row>
    <row r="1470" spans="1:15" ht="13" x14ac:dyDescent="0.3">
      <c r="A1470" s="1">
        <v>4517064579</v>
      </c>
      <c r="B1470" s="1">
        <v>4567352</v>
      </c>
      <c r="C1470" s="2" t="s">
        <v>53</v>
      </c>
      <c r="D1470" s="3">
        <v>6600</v>
      </c>
      <c r="E1470" s="3">
        <v>833</v>
      </c>
      <c r="F1470" s="3">
        <f>Data[[#This Row],[Unit Price]]*Data[[#This Row],[Ordered Qty]]</f>
        <v>5497800</v>
      </c>
      <c r="G1470" s="5">
        <v>44662</v>
      </c>
      <c r="H1470" s="4">
        <v>44623</v>
      </c>
      <c r="I1470" s="6">
        <f t="shared" si="26"/>
        <v>39</v>
      </c>
      <c r="J1470" s="32" t="str">
        <f>IF(Data[[#This Row],[Chênh lệch ngày]]&lt;-2,"ADVANCE", IF(Data[[#This Row],[Chênh lệch ngày]]&lt;4, "ON TIME", IF(Data[[#This Row],[REASON OF LATE]]="SUPPLIER","LATE BY SUPPLIER", "LATE")))</f>
        <v>LATE</v>
      </c>
      <c r="K1470" s="32" t="s">
        <v>6</v>
      </c>
      <c r="L1470" s="32"/>
      <c r="M1470" s="32" t="str">
        <f>TEXT(Data[[#This Row],[Ngày giao]],"yyyy")</f>
        <v>2022</v>
      </c>
      <c r="N1470" s="32" t="str">
        <f>IF(MONTH(Data[[#This Row],[Ngày giao]])&lt;4,"Qtr1", IF(MONTH(Data[[#This Row],[Ngày giao]])&lt;7,"Qtr2",IF(MONTH(Data[[#This Row],[Ngày giao]])&lt;10,"Qtr3","Qtr4")))</f>
        <v>Qtr2</v>
      </c>
      <c r="O1470" s="32" t="str">
        <f>TEXT(Data[[#This Row],[Ngày giao]],"MMM")</f>
        <v>Apr</v>
      </c>
    </row>
    <row r="1471" spans="1:15" ht="13" x14ac:dyDescent="0.3">
      <c r="A1471" s="1">
        <v>4516407668</v>
      </c>
      <c r="B1471" s="1">
        <v>2758193</v>
      </c>
      <c r="C1471" s="2" t="s">
        <v>53</v>
      </c>
      <c r="D1471" s="3">
        <v>66</v>
      </c>
      <c r="E1471" s="3">
        <v>1150</v>
      </c>
      <c r="F1471" s="3">
        <f>Data[[#This Row],[Unit Price]]*Data[[#This Row],[Ordered Qty]]</f>
        <v>75900</v>
      </c>
      <c r="G1471" s="5">
        <v>44620</v>
      </c>
      <c r="H1471" s="4">
        <v>44623</v>
      </c>
      <c r="I1471" s="6">
        <f t="shared" si="26"/>
        <v>-3</v>
      </c>
      <c r="J1471" s="32" t="str">
        <f>IF(Data[[#This Row],[Chênh lệch ngày]]&lt;-2,"ADVANCE", IF(Data[[#This Row],[Chênh lệch ngày]]&lt;4, "ON TIME", IF(Data[[#This Row],[REASON OF LATE]]="SUPPLIER","LATE BY SUPPLIER", "LATE")))</f>
        <v>ADVANCE</v>
      </c>
      <c r="K1471" s="2"/>
      <c r="L1471" s="32"/>
      <c r="M1471" s="32" t="str">
        <f>TEXT(Data[[#This Row],[Ngày giao]],"yyyy")</f>
        <v>2022</v>
      </c>
      <c r="N1471" s="32" t="str">
        <f>IF(MONTH(Data[[#This Row],[Ngày giao]])&lt;4,"Qtr1", IF(MONTH(Data[[#This Row],[Ngày giao]])&lt;7,"Qtr2",IF(MONTH(Data[[#This Row],[Ngày giao]])&lt;10,"Qtr3","Qtr4")))</f>
        <v>Qtr1</v>
      </c>
      <c r="O1471" s="32" t="str">
        <f>TEXT(Data[[#This Row],[Ngày giao]],"MMM")</f>
        <v>Feb</v>
      </c>
    </row>
    <row r="1472" spans="1:15" ht="13" x14ac:dyDescent="0.3">
      <c r="A1472" s="1">
        <v>4516411058</v>
      </c>
      <c r="B1472" s="1">
        <v>2758193</v>
      </c>
      <c r="C1472" s="2" t="s">
        <v>53</v>
      </c>
      <c r="D1472" s="3">
        <v>732</v>
      </c>
      <c r="E1472" s="3">
        <v>790</v>
      </c>
      <c r="F1472" s="3">
        <f>Data[[#This Row],[Unit Price]]*Data[[#This Row],[Ordered Qty]]</f>
        <v>578280</v>
      </c>
      <c r="G1472" s="5">
        <v>44620</v>
      </c>
      <c r="H1472" s="4">
        <v>44623</v>
      </c>
      <c r="I1472" s="6">
        <f t="shared" si="26"/>
        <v>-3</v>
      </c>
      <c r="J1472" s="32" t="str">
        <f>IF(Data[[#This Row],[Chênh lệch ngày]]&lt;-2,"ADVANCE", IF(Data[[#This Row],[Chênh lệch ngày]]&lt;4, "ON TIME", IF(Data[[#This Row],[REASON OF LATE]]="SUPPLIER","LATE BY SUPPLIER", "LATE")))</f>
        <v>ADVANCE</v>
      </c>
      <c r="K1472" s="2"/>
      <c r="L1472" s="32"/>
      <c r="M1472" s="32" t="str">
        <f>TEXT(Data[[#This Row],[Ngày giao]],"yyyy")</f>
        <v>2022</v>
      </c>
      <c r="N1472" s="32" t="str">
        <f>IF(MONTH(Data[[#This Row],[Ngày giao]])&lt;4,"Qtr1", IF(MONTH(Data[[#This Row],[Ngày giao]])&lt;7,"Qtr2",IF(MONTH(Data[[#This Row],[Ngày giao]])&lt;10,"Qtr3","Qtr4")))</f>
        <v>Qtr1</v>
      </c>
      <c r="O1472" s="32" t="str">
        <f>TEXT(Data[[#This Row],[Ngày giao]],"MMM")</f>
        <v>Feb</v>
      </c>
    </row>
    <row r="1473" spans="1:15" ht="13" x14ac:dyDescent="0.3">
      <c r="A1473" s="1">
        <v>4516403530</v>
      </c>
      <c r="B1473" s="1">
        <v>2467687</v>
      </c>
      <c r="C1473" s="2" t="s">
        <v>53</v>
      </c>
      <c r="D1473" s="3">
        <v>2180</v>
      </c>
      <c r="E1473" s="3">
        <v>967</v>
      </c>
      <c r="F1473" s="3">
        <f>Data[[#This Row],[Unit Price]]*Data[[#This Row],[Ordered Qty]]</f>
        <v>2108060</v>
      </c>
      <c r="G1473" s="5">
        <v>44623</v>
      </c>
      <c r="H1473" s="4">
        <v>44623</v>
      </c>
      <c r="I1473" s="6">
        <f t="shared" si="26"/>
        <v>0</v>
      </c>
      <c r="J1473" s="32" t="str">
        <f>IF(Data[[#This Row],[Chênh lệch ngày]]&lt;-2,"ADVANCE", IF(Data[[#This Row],[Chênh lệch ngày]]&lt;4, "ON TIME", IF(Data[[#This Row],[REASON OF LATE]]="SUPPLIER","LATE BY SUPPLIER", "LATE")))</f>
        <v>ON TIME</v>
      </c>
      <c r="K1473" s="2"/>
      <c r="L1473" s="32"/>
      <c r="M1473" s="32" t="str">
        <f>TEXT(Data[[#This Row],[Ngày giao]],"yyyy")</f>
        <v>2022</v>
      </c>
      <c r="N1473" s="32" t="str">
        <f>IF(MONTH(Data[[#This Row],[Ngày giao]])&lt;4,"Qtr1", IF(MONTH(Data[[#This Row],[Ngày giao]])&lt;7,"Qtr2",IF(MONTH(Data[[#This Row],[Ngày giao]])&lt;10,"Qtr3","Qtr4")))</f>
        <v>Qtr1</v>
      </c>
      <c r="O1473" s="32" t="str">
        <f>TEXT(Data[[#This Row],[Ngày giao]],"MMM")</f>
        <v>Mar</v>
      </c>
    </row>
    <row r="1474" spans="1:15" ht="13" x14ac:dyDescent="0.3">
      <c r="A1474" s="1">
        <v>4517071951</v>
      </c>
      <c r="B1474" s="1">
        <v>2758193</v>
      </c>
      <c r="C1474" s="2" t="s">
        <v>55</v>
      </c>
      <c r="D1474" s="3">
        <v>15</v>
      </c>
      <c r="E1474" s="3">
        <v>637</v>
      </c>
      <c r="F1474" s="3">
        <f>Data[[#This Row],[Unit Price]]*Data[[#This Row],[Ordered Qty]]</f>
        <v>9555</v>
      </c>
      <c r="G1474" s="5">
        <v>44623</v>
      </c>
      <c r="H1474" s="4">
        <v>44623</v>
      </c>
      <c r="I1474" s="6">
        <f t="shared" si="26"/>
        <v>0</v>
      </c>
      <c r="J1474" s="32" t="str">
        <f>IF(Data[[#This Row],[Chênh lệch ngày]]&lt;-2,"ADVANCE", IF(Data[[#This Row],[Chênh lệch ngày]]&lt;4, "ON TIME", IF(Data[[#This Row],[REASON OF LATE]]="SUPPLIER","LATE BY SUPPLIER", "LATE")))</f>
        <v>ON TIME</v>
      </c>
      <c r="K1474" s="2"/>
      <c r="L1474" s="32"/>
      <c r="M1474" s="32" t="str">
        <f>TEXT(Data[[#This Row],[Ngày giao]],"yyyy")</f>
        <v>2022</v>
      </c>
      <c r="N1474" s="32" t="str">
        <f>IF(MONTH(Data[[#This Row],[Ngày giao]])&lt;4,"Qtr1", IF(MONTH(Data[[#This Row],[Ngày giao]])&lt;7,"Qtr2",IF(MONTH(Data[[#This Row],[Ngày giao]])&lt;10,"Qtr3","Qtr4")))</f>
        <v>Qtr1</v>
      </c>
      <c r="O1474" s="32" t="str">
        <f>TEXT(Data[[#This Row],[Ngày giao]],"MMM")</f>
        <v>Mar</v>
      </c>
    </row>
    <row r="1475" spans="1:15" ht="13" x14ac:dyDescent="0.3">
      <c r="A1475" s="1">
        <v>4517110762</v>
      </c>
      <c r="B1475" s="1">
        <v>2758193</v>
      </c>
      <c r="C1475" s="2" t="s">
        <v>55</v>
      </c>
      <c r="D1475" s="3">
        <v>33</v>
      </c>
      <c r="E1475" s="3">
        <v>1067</v>
      </c>
      <c r="F1475" s="3">
        <f>Data[[#This Row],[Unit Price]]*Data[[#This Row],[Ordered Qty]]</f>
        <v>35211</v>
      </c>
      <c r="G1475" s="5">
        <v>44623</v>
      </c>
      <c r="H1475" s="4">
        <v>44623</v>
      </c>
      <c r="I1475" s="6">
        <f t="shared" si="26"/>
        <v>0</v>
      </c>
      <c r="J1475" s="32" t="str">
        <f>IF(Data[[#This Row],[Chênh lệch ngày]]&lt;-2,"ADVANCE", IF(Data[[#This Row],[Chênh lệch ngày]]&lt;4, "ON TIME", IF(Data[[#This Row],[REASON OF LATE]]="SUPPLIER","LATE BY SUPPLIER", "LATE")))</f>
        <v>ON TIME</v>
      </c>
      <c r="K1475" s="2"/>
      <c r="L1475" s="32"/>
      <c r="M1475" s="32" t="str">
        <f>TEXT(Data[[#This Row],[Ngày giao]],"yyyy")</f>
        <v>2022</v>
      </c>
      <c r="N1475" s="32" t="str">
        <f>IF(MONTH(Data[[#This Row],[Ngày giao]])&lt;4,"Qtr1", IF(MONTH(Data[[#This Row],[Ngày giao]])&lt;7,"Qtr2",IF(MONTH(Data[[#This Row],[Ngày giao]])&lt;10,"Qtr3","Qtr4")))</f>
        <v>Qtr1</v>
      </c>
      <c r="O1475" s="32" t="str">
        <f>TEXT(Data[[#This Row],[Ngày giao]],"MMM")</f>
        <v>Mar</v>
      </c>
    </row>
    <row r="1476" spans="1:15" ht="13" x14ac:dyDescent="0.3">
      <c r="A1476" s="1">
        <v>4517351789</v>
      </c>
      <c r="B1476" s="1">
        <v>2467687</v>
      </c>
      <c r="C1476" s="2" t="s">
        <v>55</v>
      </c>
      <c r="D1476" s="3">
        <v>60</v>
      </c>
      <c r="E1476" s="3">
        <v>1038</v>
      </c>
      <c r="F1476" s="3">
        <f>Data[[#This Row],[Unit Price]]*Data[[#This Row],[Ordered Qty]]</f>
        <v>62280</v>
      </c>
      <c r="G1476" s="5">
        <v>44623</v>
      </c>
      <c r="H1476" s="4">
        <v>44623</v>
      </c>
      <c r="I1476" s="6">
        <f t="shared" si="26"/>
        <v>0</v>
      </c>
      <c r="J1476" s="32" t="str">
        <f>IF(Data[[#This Row],[Chênh lệch ngày]]&lt;-2,"ADVANCE", IF(Data[[#This Row],[Chênh lệch ngày]]&lt;4, "ON TIME", IF(Data[[#This Row],[REASON OF LATE]]="SUPPLIER","LATE BY SUPPLIER", "LATE")))</f>
        <v>ON TIME</v>
      </c>
      <c r="K1476" s="2"/>
      <c r="L1476" s="32"/>
      <c r="M1476" s="32" t="str">
        <f>TEXT(Data[[#This Row],[Ngày giao]],"yyyy")</f>
        <v>2022</v>
      </c>
      <c r="N1476" s="32" t="str">
        <f>IF(MONTH(Data[[#This Row],[Ngày giao]])&lt;4,"Qtr1", IF(MONTH(Data[[#This Row],[Ngày giao]])&lt;7,"Qtr2",IF(MONTH(Data[[#This Row],[Ngày giao]])&lt;10,"Qtr3","Qtr4")))</f>
        <v>Qtr1</v>
      </c>
      <c r="O1476" s="32" t="str">
        <f>TEXT(Data[[#This Row],[Ngày giao]],"MMM")</f>
        <v>Mar</v>
      </c>
    </row>
    <row r="1477" spans="1:15" ht="13" x14ac:dyDescent="0.3">
      <c r="A1477" s="1">
        <v>4516402520</v>
      </c>
      <c r="B1477" s="1">
        <v>1620152</v>
      </c>
      <c r="C1477" s="2" t="s">
        <v>53</v>
      </c>
      <c r="D1477" s="3">
        <v>2016</v>
      </c>
      <c r="E1477" s="3">
        <v>1333</v>
      </c>
      <c r="F1477" s="3">
        <f>Data[[#This Row],[Unit Price]]*Data[[#This Row],[Ordered Qty]]</f>
        <v>2687328</v>
      </c>
      <c r="G1477" s="5">
        <v>44606</v>
      </c>
      <c r="H1477" s="4">
        <v>44623</v>
      </c>
      <c r="I1477" s="6">
        <f t="shared" si="26"/>
        <v>-17</v>
      </c>
      <c r="J1477" s="32" t="str">
        <f>IF(Data[[#This Row],[Chênh lệch ngày]]&lt;-2,"ADVANCE", IF(Data[[#This Row],[Chênh lệch ngày]]&lt;4, "ON TIME", IF(Data[[#This Row],[REASON OF LATE]]="SUPPLIER","LATE BY SUPPLIER", "LATE")))</f>
        <v>ADVANCE</v>
      </c>
      <c r="K1477" s="2"/>
      <c r="L1477" s="32"/>
      <c r="M1477" s="32" t="str">
        <f>TEXT(Data[[#This Row],[Ngày giao]],"yyyy")</f>
        <v>2022</v>
      </c>
      <c r="N1477" s="32" t="str">
        <f>IF(MONTH(Data[[#This Row],[Ngày giao]])&lt;4,"Qtr1", IF(MONTH(Data[[#This Row],[Ngày giao]])&lt;7,"Qtr2",IF(MONTH(Data[[#This Row],[Ngày giao]])&lt;10,"Qtr3","Qtr4")))</f>
        <v>Qtr1</v>
      </c>
      <c r="O1477" s="32" t="str">
        <f>TEXT(Data[[#This Row],[Ngày giao]],"MMM")</f>
        <v>Feb</v>
      </c>
    </row>
    <row r="1478" spans="1:15" ht="13" x14ac:dyDescent="0.3">
      <c r="A1478" s="1">
        <v>4516392331</v>
      </c>
      <c r="B1478" s="1">
        <v>2884301</v>
      </c>
      <c r="C1478" s="2" t="s">
        <v>53</v>
      </c>
      <c r="D1478" s="3">
        <v>1200</v>
      </c>
      <c r="E1478" s="3">
        <v>522</v>
      </c>
      <c r="F1478" s="3">
        <f>Data[[#This Row],[Unit Price]]*Data[[#This Row],[Ordered Qty]]</f>
        <v>626400</v>
      </c>
      <c r="G1478" s="5">
        <v>44620</v>
      </c>
      <c r="H1478" s="4">
        <v>44623</v>
      </c>
      <c r="I1478" s="6">
        <f t="shared" si="26"/>
        <v>-3</v>
      </c>
      <c r="J1478" s="32" t="str">
        <f>IF(Data[[#This Row],[Chênh lệch ngày]]&lt;-2,"ADVANCE", IF(Data[[#This Row],[Chênh lệch ngày]]&lt;4, "ON TIME", IF(Data[[#This Row],[REASON OF LATE]]="SUPPLIER","LATE BY SUPPLIER", "LATE")))</f>
        <v>ADVANCE</v>
      </c>
      <c r="K1478" s="2"/>
      <c r="L1478" s="32"/>
      <c r="M1478" s="32" t="str">
        <f>TEXT(Data[[#This Row],[Ngày giao]],"yyyy")</f>
        <v>2022</v>
      </c>
      <c r="N1478" s="32" t="str">
        <f>IF(MONTH(Data[[#This Row],[Ngày giao]])&lt;4,"Qtr1", IF(MONTH(Data[[#This Row],[Ngày giao]])&lt;7,"Qtr2",IF(MONTH(Data[[#This Row],[Ngày giao]])&lt;10,"Qtr3","Qtr4")))</f>
        <v>Qtr1</v>
      </c>
      <c r="O1478" s="32" t="str">
        <f>TEXT(Data[[#This Row],[Ngày giao]],"MMM")</f>
        <v>Feb</v>
      </c>
    </row>
    <row r="1479" spans="1:15" ht="13" x14ac:dyDescent="0.3">
      <c r="A1479" s="1">
        <v>4516421385</v>
      </c>
      <c r="B1479" s="1">
        <v>2958114</v>
      </c>
      <c r="C1479" s="2" t="s">
        <v>53</v>
      </c>
      <c r="D1479" s="3">
        <v>504</v>
      </c>
      <c r="E1479" s="3">
        <v>1418</v>
      </c>
      <c r="F1479" s="3">
        <f>Data[[#This Row],[Unit Price]]*Data[[#This Row],[Ordered Qty]]</f>
        <v>714672</v>
      </c>
      <c r="G1479" s="5">
        <v>44620</v>
      </c>
      <c r="H1479" s="4">
        <v>44623</v>
      </c>
      <c r="I1479" s="6">
        <f t="shared" si="26"/>
        <v>-3</v>
      </c>
      <c r="J1479" s="32" t="str">
        <f>IF(Data[[#This Row],[Chênh lệch ngày]]&lt;-2,"ADVANCE", IF(Data[[#This Row],[Chênh lệch ngày]]&lt;4, "ON TIME", IF(Data[[#This Row],[REASON OF LATE]]="SUPPLIER","LATE BY SUPPLIER", "LATE")))</f>
        <v>ADVANCE</v>
      </c>
      <c r="K1479" s="2"/>
      <c r="L1479" s="32"/>
      <c r="M1479" s="32" t="str">
        <f>TEXT(Data[[#This Row],[Ngày giao]],"yyyy")</f>
        <v>2022</v>
      </c>
      <c r="N1479" s="32" t="str">
        <f>IF(MONTH(Data[[#This Row],[Ngày giao]])&lt;4,"Qtr1", IF(MONTH(Data[[#This Row],[Ngày giao]])&lt;7,"Qtr2",IF(MONTH(Data[[#This Row],[Ngày giao]])&lt;10,"Qtr3","Qtr4")))</f>
        <v>Qtr1</v>
      </c>
      <c r="O1479" s="32" t="str">
        <f>TEXT(Data[[#This Row],[Ngày giao]],"MMM")</f>
        <v>Feb</v>
      </c>
    </row>
    <row r="1480" spans="1:15" ht="13" x14ac:dyDescent="0.3">
      <c r="A1480" s="1">
        <v>4517098639</v>
      </c>
      <c r="B1480" s="1">
        <v>2884301</v>
      </c>
      <c r="C1480" s="2" t="s">
        <v>56</v>
      </c>
      <c r="D1480" s="3">
        <v>15</v>
      </c>
      <c r="E1480" s="3">
        <v>655</v>
      </c>
      <c r="F1480" s="3">
        <f>Data[[#This Row],[Unit Price]]*Data[[#This Row],[Ordered Qty]]</f>
        <v>9825</v>
      </c>
      <c r="G1480" s="5">
        <v>44623</v>
      </c>
      <c r="H1480" s="4">
        <v>44623</v>
      </c>
      <c r="I1480" s="6">
        <f t="shared" si="26"/>
        <v>0</v>
      </c>
      <c r="J1480" s="32" t="str">
        <f>IF(Data[[#This Row],[Chênh lệch ngày]]&lt;-2,"ADVANCE", IF(Data[[#This Row],[Chênh lệch ngày]]&lt;4, "ON TIME", IF(Data[[#This Row],[REASON OF LATE]]="SUPPLIER","LATE BY SUPPLIER", "LATE")))</f>
        <v>ON TIME</v>
      </c>
      <c r="K1480" s="2"/>
      <c r="L1480" s="32"/>
      <c r="M1480" s="32" t="str">
        <f>TEXT(Data[[#This Row],[Ngày giao]],"yyyy")</f>
        <v>2022</v>
      </c>
      <c r="N1480" s="32" t="str">
        <f>IF(MONTH(Data[[#This Row],[Ngày giao]])&lt;4,"Qtr1", IF(MONTH(Data[[#This Row],[Ngày giao]])&lt;7,"Qtr2",IF(MONTH(Data[[#This Row],[Ngày giao]])&lt;10,"Qtr3","Qtr4")))</f>
        <v>Qtr1</v>
      </c>
      <c r="O1480" s="32" t="str">
        <f>TEXT(Data[[#This Row],[Ngày giao]],"MMM")</f>
        <v>Mar</v>
      </c>
    </row>
    <row r="1481" spans="1:15" ht="13" x14ac:dyDescent="0.3">
      <c r="A1481" s="1">
        <v>4517243227</v>
      </c>
      <c r="B1481" s="1">
        <v>2884301</v>
      </c>
      <c r="C1481" s="2" t="s">
        <v>56</v>
      </c>
      <c r="D1481" s="3">
        <v>15</v>
      </c>
      <c r="E1481" s="3">
        <v>426</v>
      </c>
      <c r="F1481" s="3">
        <f>Data[[#This Row],[Unit Price]]*Data[[#This Row],[Ordered Qty]]</f>
        <v>6390</v>
      </c>
      <c r="G1481" s="5">
        <v>44623</v>
      </c>
      <c r="H1481" s="4">
        <v>44623</v>
      </c>
      <c r="I1481" s="6">
        <f t="shared" si="26"/>
        <v>0</v>
      </c>
      <c r="J1481" s="32" t="str">
        <f>IF(Data[[#This Row],[Chênh lệch ngày]]&lt;-2,"ADVANCE", IF(Data[[#This Row],[Chênh lệch ngày]]&lt;4, "ON TIME", IF(Data[[#This Row],[REASON OF LATE]]="SUPPLIER","LATE BY SUPPLIER", "LATE")))</f>
        <v>ON TIME</v>
      </c>
      <c r="K1481" s="2"/>
      <c r="L1481" s="32"/>
      <c r="M1481" s="32" t="str">
        <f>TEXT(Data[[#This Row],[Ngày giao]],"yyyy")</f>
        <v>2022</v>
      </c>
      <c r="N1481" s="32" t="str">
        <f>IF(MONTH(Data[[#This Row],[Ngày giao]])&lt;4,"Qtr1", IF(MONTH(Data[[#This Row],[Ngày giao]])&lt;7,"Qtr2",IF(MONTH(Data[[#This Row],[Ngày giao]])&lt;10,"Qtr3","Qtr4")))</f>
        <v>Qtr1</v>
      </c>
      <c r="O1481" s="32" t="str">
        <f>TEXT(Data[[#This Row],[Ngày giao]],"MMM")</f>
        <v>Mar</v>
      </c>
    </row>
    <row r="1482" spans="1:15" ht="13" x14ac:dyDescent="0.3">
      <c r="A1482" s="1">
        <v>4517090558</v>
      </c>
      <c r="B1482" s="1">
        <v>2958114</v>
      </c>
      <c r="C1482" s="2" t="s">
        <v>55</v>
      </c>
      <c r="D1482" s="3">
        <v>78</v>
      </c>
      <c r="E1482" s="3">
        <v>576</v>
      </c>
      <c r="F1482" s="3">
        <f>Data[[#This Row],[Unit Price]]*Data[[#This Row],[Ordered Qty]]</f>
        <v>44928</v>
      </c>
      <c r="G1482" s="5">
        <v>44623</v>
      </c>
      <c r="H1482" s="4">
        <v>44623</v>
      </c>
      <c r="I1482" s="6">
        <f t="shared" si="26"/>
        <v>0</v>
      </c>
      <c r="J1482" s="32" t="str">
        <f>IF(Data[[#This Row],[Chênh lệch ngày]]&lt;-2,"ADVANCE", IF(Data[[#This Row],[Chênh lệch ngày]]&lt;4, "ON TIME", IF(Data[[#This Row],[REASON OF LATE]]="SUPPLIER","LATE BY SUPPLIER", "LATE")))</f>
        <v>ON TIME</v>
      </c>
      <c r="K1482" s="2"/>
      <c r="L1482" s="32"/>
      <c r="M1482" s="32" t="str">
        <f>TEXT(Data[[#This Row],[Ngày giao]],"yyyy")</f>
        <v>2022</v>
      </c>
      <c r="N1482" s="32" t="str">
        <f>IF(MONTH(Data[[#This Row],[Ngày giao]])&lt;4,"Qtr1", IF(MONTH(Data[[#This Row],[Ngày giao]])&lt;7,"Qtr2",IF(MONTH(Data[[#This Row],[Ngày giao]])&lt;10,"Qtr3","Qtr4")))</f>
        <v>Qtr1</v>
      </c>
      <c r="O1482" s="32" t="str">
        <f>TEXT(Data[[#This Row],[Ngày giao]],"MMM")</f>
        <v>Mar</v>
      </c>
    </row>
    <row r="1483" spans="1:15" ht="13" x14ac:dyDescent="0.3">
      <c r="A1483" s="1">
        <v>4517261071</v>
      </c>
      <c r="B1483" s="1">
        <v>2752324</v>
      </c>
      <c r="C1483" s="2" t="s">
        <v>55</v>
      </c>
      <c r="D1483" s="3">
        <v>12</v>
      </c>
      <c r="E1483" s="3">
        <v>1046</v>
      </c>
      <c r="F1483" s="3">
        <f>Data[[#This Row],[Unit Price]]*Data[[#This Row],[Ordered Qty]]</f>
        <v>12552</v>
      </c>
      <c r="G1483" s="5">
        <v>44623</v>
      </c>
      <c r="H1483" s="4">
        <v>44623</v>
      </c>
      <c r="I1483" s="6">
        <f t="shared" si="26"/>
        <v>0</v>
      </c>
      <c r="J1483" s="32" t="str">
        <f>IF(Data[[#This Row],[Chênh lệch ngày]]&lt;-2,"ADVANCE", IF(Data[[#This Row],[Chênh lệch ngày]]&lt;4, "ON TIME", IF(Data[[#This Row],[REASON OF LATE]]="SUPPLIER","LATE BY SUPPLIER", "LATE")))</f>
        <v>ON TIME</v>
      </c>
      <c r="K1483" s="2"/>
      <c r="L1483" s="32"/>
      <c r="M1483" s="32" t="str">
        <f>TEXT(Data[[#This Row],[Ngày giao]],"yyyy")</f>
        <v>2022</v>
      </c>
      <c r="N1483" s="32" t="str">
        <f>IF(MONTH(Data[[#This Row],[Ngày giao]])&lt;4,"Qtr1", IF(MONTH(Data[[#This Row],[Ngày giao]])&lt;7,"Qtr2",IF(MONTH(Data[[#This Row],[Ngày giao]])&lt;10,"Qtr3","Qtr4")))</f>
        <v>Qtr1</v>
      </c>
      <c r="O1483" s="32" t="str">
        <f>TEXT(Data[[#This Row],[Ngày giao]],"MMM")</f>
        <v>Mar</v>
      </c>
    </row>
    <row r="1484" spans="1:15" ht="14.5" x14ac:dyDescent="0.35">
      <c r="A1484" s="7">
        <v>4517368751</v>
      </c>
      <c r="B1484" s="7">
        <v>4333114</v>
      </c>
      <c r="C1484" s="8" t="s">
        <v>53</v>
      </c>
      <c r="D1484" s="9">
        <v>105</v>
      </c>
      <c r="E1484" s="3">
        <v>1053</v>
      </c>
      <c r="F1484" s="3">
        <f>Data[[#This Row],[Unit Price]]*Data[[#This Row],[Ordered Qty]]</f>
        <v>110565</v>
      </c>
      <c r="G1484" s="5">
        <v>44620</v>
      </c>
      <c r="H1484" s="4">
        <v>44623</v>
      </c>
      <c r="I1484" s="10">
        <v>-3</v>
      </c>
      <c r="J1484" s="32" t="str">
        <f>IF(Data[[#This Row],[Chênh lệch ngày]]&lt;-2,"ADVANCE", IF(Data[[#This Row],[Chênh lệch ngày]]&lt;4, "ON TIME", IF(Data[[#This Row],[REASON OF LATE]]="SUPPLIER","LATE BY SUPPLIER", "LATE")))</f>
        <v>ADVANCE</v>
      </c>
      <c r="K1484" s="12"/>
      <c r="L1484" s="16"/>
      <c r="M1484" s="32" t="str">
        <f>TEXT(Data[[#This Row],[Ngày giao]],"yyyy")</f>
        <v>2022</v>
      </c>
      <c r="N1484" s="32" t="str">
        <f>IF(MONTH(Data[[#This Row],[Ngày giao]])&lt;4,"Qtr1", IF(MONTH(Data[[#This Row],[Ngày giao]])&lt;7,"Qtr2",IF(MONTH(Data[[#This Row],[Ngày giao]])&lt;10,"Qtr3","Qtr4")))</f>
        <v>Qtr1</v>
      </c>
      <c r="O1484" s="32" t="str">
        <f>TEXT(Data[[#This Row],[Ngày giao]],"MMM")</f>
        <v>Feb</v>
      </c>
    </row>
    <row r="1485" spans="1:15" ht="14.5" x14ac:dyDescent="0.35">
      <c r="A1485" s="7">
        <v>4516644560</v>
      </c>
      <c r="B1485" s="7">
        <v>4455299</v>
      </c>
      <c r="C1485" s="8" t="s">
        <v>53</v>
      </c>
      <c r="D1485" s="9">
        <v>345</v>
      </c>
      <c r="E1485" s="3">
        <v>784</v>
      </c>
      <c r="F1485" s="3">
        <f>Data[[#This Row],[Unit Price]]*Data[[#This Row],[Ordered Qty]]</f>
        <v>270480</v>
      </c>
      <c r="G1485" s="5">
        <v>44627</v>
      </c>
      <c r="H1485" s="4">
        <v>44623</v>
      </c>
      <c r="I1485" s="10">
        <v>4</v>
      </c>
      <c r="J1485" s="32" t="str">
        <f>IF(Data[[#This Row],[Chênh lệch ngày]]&lt;-2,"ADVANCE", IF(Data[[#This Row],[Chênh lệch ngày]]&lt;4, "ON TIME", IF(Data[[#This Row],[REASON OF LATE]]="SUPPLIER","LATE BY SUPPLIER", "LATE")))</f>
        <v>LATE</v>
      </c>
      <c r="K1485" s="32" t="s">
        <v>6</v>
      </c>
      <c r="L1485" s="16"/>
      <c r="M1485" s="32" t="str">
        <f>TEXT(Data[[#This Row],[Ngày giao]],"yyyy")</f>
        <v>2022</v>
      </c>
      <c r="N1485" s="32" t="str">
        <f>IF(MONTH(Data[[#This Row],[Ngày giao]])&lt;4,"Qtr1", IF(MONTH(Data[[#This Row],[Ngày giao]])&lt;7,"Qtr2",IF(MONTH(Data[[#This Row],[Ngày giao]])&lt;10,"Qtr3","Qtr4")))</f>
        <v>Qtr1</v>
      </c>
      <c r="O1485" s="32" t="str">
        <f>TEXT(Data[[#This Row],[Ngày giao]],"MMM")</f>
        <v>Mar</v>
      </c>
    </row>
    <row r="1486" spans="1:15" ht="14.5" x14ac:dyDescent="0.35">
      <c r="A1486" s="7">
        <v>4517361071</v>
      </c>
      <c r="B1486" s="7">
        <v>4333116</v>
      </c>
      <c r="C1486" s="8" t="s">
        <v>53</v>
      </c>
      <c r="D1486" s="9">
        <v>42</v>
      </c>
      <c r="E1486" s="3">
        <v>332</v>
      </c>
      <c r="F1486" s="3">
        <f>Data[[#This Row],[Unit Price]]*Data[[#This Row],[Ordered Qty]]</f>
        <v>13944</v>
      </c>
      <c r="G1486" s="5">
        <v>44620</v>
      </c>
      <c r="H1486" s="4">
        <v>44623</v>
      </c>
      <c r="I1486" s="10">
        <v>-3</v>
      </c>
      <c r="J1486" s="32" t="str">
        <f>IF(Data[[#This Row],[Chênh lệch ngày]]&lt;-2,"ADVANCE", IF(Data[[#This Row],[Chênh lệch ngày]]&lt;4, "ON TIME", IF(Data[[#This Row],[REASON OF LATE]]="SUPPLIER","LATE BY SUPPLIER", "LATE")))</f>
        <v>ADVANCE</v>
      </c>
      <c r="K1486" s="12"/>
      <c r="L1486" s="16"/>
      <c r="M1486" s="32" t="str">
        <f>TEXT(Data[[#This Row],[Ngày giao]],"yyyy")</f>
        <v>2022</v>
      </c>
      <c r="N1486" s="32" t="str">
        <f>IF(MONTH(Data[[#This Row],[Ngày giao]])&lt;4,"Qtr1", IF(MONTH(Data[[#This Row],[Ngày giao]])&lt;7,"Qtr2",IF(MONTH(Data[[#This Row],[Ngày giao]])&lt;10,"Qtr3","Qtr4")))</f>
        <v>Qtr1</v>
      </c>
      <c r="O1486" s="32" t="str">
        <f>TEXT(Data[[#This Row],[Ngày giao]],"MMM")</f>
        <v>Feb</v>
      </c>
    </row>
    <row r="1487" spans="1:15" ht="14.5" x14ac:dyDescent="0.35">
      <c r="A1487" s="7">
        <v>4517111120</v>
      </c>
      <c r="B1487" s="7">
        <v>4455280</v>
      </c>
      <c r="C1487" s="8" t="s">
        <v>56</v>
      </c>
      <c r="D1487" s="9">
        <v>180</v>
      </c>
      <c r="E1487" s="3">
        <v>464</v>
      </c>
      <c r="F1487" s="3">
        <f>Data[[#This Row],[Unit Price]]*Data[[#This Row],[Ordered Qty]]</f>
        <v>83520</v>
      </c>
      <c r="G1487" s="5">
        <v>44623</v>
      </c>
      <c r="H1487" s="4">
        <v>44623</v>
      </c>
      <c r="I1487" s="10">
        <v>0</v>
      </c>
      <c r="J1487" s="32" t="str">
        <f>IF(Data[[#This Row],[Chênh lệch ngày]]&lt;-2,"ADVANCE", IF(Data[[#This Row],[Chênh lệch ngày]]&lt;4, "ON TIME", IF(Data[[#This Row],[REASON OF LATE]]="SUPPLIER","LATE BY SUPPLIER", "LATE")))</f>
        <v>ON TIME</v>
      </c>
      <c r="K1487" s="12"/>
      <c r="L1487" s="16"/>
      <c r="M1487" s="32" t="str">
        <f>TEXT(Data[[#This Row],[Ngày giao]],"yyyy")</f>
        <v>2022</v>
      </c>
      <c r="N1487" s="32" t="str">
        <f>IF(MONTH(Data[[#This Row],[Ngày giao]])&lt;4,"Qtr1", IF(MONTH(Data[[#This Row],[Ngày giao]])&lt;7,"Qtr2",IF(MONTH(Data[[#This Row],[Ngày giao]])&lt;10,"Qtr3","Qtr4")))</f>
        <v>Qtr1</v>
      </c>
      <c r="O1487" s="32" t="str">
        <f>TEXT(Data[[#This Row],[Ngày giao]],"MMM")</f>
        <v>Mar</v>
      </c>
    </row>
    <row r="1488" spans="1:15" ht="14.5" x14ac:dyDescent="0.35">
      <c r="A1488" s="7">
        <v>4516964357</v>
      </c>
      <c r="B1488" s="7">
        <v>4455280</v>
      </c>
      <c r="C1488" s="8" t="s">
        <v>53</v>
      </c>
      <c r="D1488" s="9">
        <v>270</v>
      </c>
      <c r="E1488" s="3">
        <v>1191</v>
      </c>
      <c r="F1488" s="3">
        <f>Data[[#This Row],[Unit Price]]*Data[[#This Row],[Ordered Qty]]</f>
        <v>321570</v>
      </c>
      <c r="G1488" s="5">
        <v>44620</v>
      </c>
      <c r="H1488" s="4">
        <v>44623</v>
      </c>
      <c r="I1488" s="10">
        <v>-3</v>
      </c>
      <c r="J1488" s="32" t="str">
        <f>IF(Data[[#This Row],[Chênh lệch ngày]]&lt;-2,"ADVANCE", IF(Data[[#This Row],[Chênh lệch ngày]]&lt;4, "ON TIME", IF(Data[[#This Row],[REASON OF LATE]]="SUPPLIER","LATE BY SUPPLIER", "LATE")))</f>
        <v>ADVANCE</v>
      </c>
      <c r="K1488" s="12"/>
      <c r="L1488" s="16"/>
      <c r="M1488" s="32" t="str">
        <f>TEXT(Data[[#This Row],[Ngày giao]],"yyyy")</f>
        <v>2022</v>
      </c>
      <c r="N1488" s="32" t="str">
        <f>IF(MONTH(Data[[#This Row],[Ngày giao]])&lt;4,"Qtr1", IF(MONTH(Data[[#This Row],[Ngày giao]])&lt;7,"Qtr2",IF(MONTH(Data[[#This Row],[Ngày giao]])&lt;10,"Qtr3","Qtr4")))</f>
        <v>Qtr1</v>
      </c>
      <c r="O1488" s="32" t="str">
        <f>TEXT(Data[[#This Row],[Ngày giao]],"MMM")</f>
        <v>Feb</v>
      </c>
    </row>
    <row r="1489" spans="1:15" ht="14.5" x14ac:dyDescent="0.35">
      <c r="A1489" s="7">
        <v>4517368755</v>
      </c>
      <c r="B1489" s="7">
        <v>4455299</v>
      </c>
      <c r="C1489" s="8" t="s">
        <v>53</v>
      </c>
      <c r="D1489" s="9">
        <v>405</v>
      </c>
      <c r="E1489" s="3">
        <v>586</v>
      </c>
      <c r="F1489" s="3">
        <f>Data[[#This Row],[Unit Price]]*Data[[#This Row],[Ordered Qty]]</f>
        <v>237330</v>
      </c>
      <c r="G1489" s="5">
        <v>44634</v>
      </c>
      <c r="H1489" s="4">
        <v>44623</v>
      </c>
      <c r="I1489" s="10">
        <v>11</v>
      </c>
      <c r="J1489" s="32" t="str">
        <f>IF(Data[[#This Row],[Chênh lệch ngày]]&lt;-2,"ADVANCE", IF(Data[[#This Row],[Chênh lệch ngày]]&lt;4, "ON TIME", IF(Data[[#This Row],[REASON OF LATE]]="SUPPLIER","LATE BY SUPPLIER", "LATE")))</f>
        <v>LATE</v>
      </c>
      <c r="K1489" s="32" t="s">
        <v>6</v>
      </c>
      <c r="L1489" s="16"/>
      <c r="M1489" s="32" t="str">
        <f>TEXT(Data[[#This Row],[Ngày giao]],"yyyy")</f>
        <v>2022</v>
      </c>
      <c r="N1489" s="32" t="str">
        <f>IF(MONTH(Data[[#This Row],[Ngày giao]])&lt;4,"Qtr1", IF(MONTH(Data[[#This Row],[Ngày giao]])&lt;7,"Qtr2",IF(MONTH(Data[[#This Row],[Ngày giao]])&lt;10,"Qtr3","Qtr4")))</f>
        <v>Qtr1</v>
      </c>
      <c r="O1489" s="32" t="str">
        <f>TEXT(Data[[#This Row],[Ngày giao]],"MMM")</f>
        <v>Mar</v>
      </c>
    </row>
    <row r="1490" spans="1:15" ht="14.5" x14ac:dyDescent="0.35">
      <c r="A1490" s="7">
        <v>4517610055</v>
      </c>
      <c r="B1490" s="7">
        <v>2487053</v>
      </c>
      <c r="C1490" s="8" t="s">
        <v>55</v>
      </c>
      <c r="D1490" s="9">
        <v>360</v>
      </c>
      <c r="E1490" s="3">
        <v>438</v>
      </c>
      <c r="F1490" s="3">
        <f>Data[[#This Row],[Unit Price]]*Data[[#This Row],[Ordered Qty]]</f>
        <v>157680</v>
      </c>
      <c r="G1490" s="5">
        <v>44623</v>
      </c>
      <c r="H1490" s="4">
        <v>44623</v>
      </c>
      <c r="I1490" s="10">
        <v>0</v>
      </c>
      <c r="J1490" s="32" t="str">
        <f>IF(Data[[#This Row],[Chênh lệch ngày]]&lt;-2,"ADVANCE", IF(Data[[#This Row],[Chênh lệch ngày]]&lt;4, "ON TIME", IF(Data[[#This Row],[REASON OF LATE]]="SUPPLIER","LATE BY SUPPLIER", "LATE")))</f>
        <v>ON TIME</v>
      </c>
      <c r="K1490" s="12"/>
      <c r="L1490" s="16"/>
      <c r="M1490" s="32" t="str">
        <f>TEXT(Data[[#This Row],[Ngày giao]],"yyyy")</f>
        <v>2022</v>
      </c>
      <c r="N1490" s="32" t="str">
        <f>IF(MONTH(Data[[#This Row],[Ngày giao]])&lt;4,"Qtr1", IF(MONTH(Data[[#This Row],[Ngày giao]])&lt;7,"Qtr2",IF(MONTH(Data[[#This Row],[Ngày giao]])&lt;10,"Qtr3","Qtr4")))</f>
        <v>Qtr1</v>
      </c>
      <c r="O1490" s="32" t="str">
        <f>TEXT(Data[[#This Row],[Ngày giao]],"MMM")</f>
        <v>Mar</v>
      </c>
    </row>
    <row r="1491" spans="1:15" ht="14.5" x14ac:dyDescent="0.35">
      <c r="A1491" s="7">
        <v>4517186869</v>
      </c>
      <c r="B1491" s="7">
        <v>2778106</v>
      </c>
      <c r="C1491" s="8" t="s">
        <v>55</v>
      </c>
      <c r="D1491" s="9">
        <v>12</v>
      </c>
      <c r="E1491" s="3">
        <v>1383</v>
      </c>
      <c r="F1491" s="3">
        <f>Data[[#This Row],[Unit Price]]*Data[[#This Row],[Ordered Qty]]</f>
        <v>16596</v>
      </c>
      <c r="G1491" s="5">
        <v>44623</v>
      </c>
      <c r="H1491" s="4">
        <v>44623</v>
      </c>
      <c r="I1491" s="10">
        <v>0</v>
      </c>
      <c r="J1491" s="32" t="str">
        <f>IF(Data[[#This Row],[Chênh lệch ngày]]&lt;-2,"ADVANCE", IF(Data[[#This Row],[Chênh lệch ngày]]&lt;4, "ON TIME", IF(Data[[#This Row],[REASON OF LATE]]="SUPPLIER","LATE BY SUPPLIER", "LATE")))</f>
        <v>ON TIME</v>
      </c>
      <c r="K1491" s="12"/>
      <c r="L1491" s="16"/>
      <c r="M1491" s="32" t="str">
        <f>TEXT(Data[[#This Row],[Ngày giao]],"yyyy")</f>
        <v>2022</v>
      </c>
      <c r="N1491" s="32" t="str">
        <f>IF(MONTH(Data[[#This Row],[Ngày giao]])&lt;4,"Qtr1", IF(MONTH(Data[[#This Row],[Ngày giao]])&lt;7,"Qtr2",IF(MONTH(Data[[#This Row],[Ngày giao]])&lt;10,"Qtr3","Qtr4")))</f>
        <v>Qtr1</v>
      </c>
      <c r="O1491" s="32" t="str">
        <f>TEXT(Data[[#This Row],[Ngày giao]],"MMM")</f>
        <v>Mar</v>
      </c>
    </row>
    <row r="1492" spans="1:15" ht="14.5" x14ac:dyDescent="0.35">
      <c r="A1492" s="7">
        <v>4516547651</v>
      </c>
      <c r="B1492" s="7">
        <v>2487061</v>
      </c>
      <c r="C1492" s="8" t="s">
        <v>53</v>
      </c>
      <c r="D1492" s="9">
        <v>2400</v>
      </c>
      <c r="E1492" s="3">
        <v>537</v>
      </c>
      <c r="F1492" s="3">
        <f>Data[[#This Row],[Unit Price]]*Data[[#This Row],[Ordered Qty]]</f>
        <v>1288800</v>
      </c>
      <c r="G1492" s="5">
        <v>44623</v>
      </c>
      <c r="H1492" s="4">
        <v>44623</v>
      </c>
      <c r="I1492" s="10">
        <v>0</v>
      </c>
      <c r="J1492" s="32" t="str">
        <f>IF(Data[[#This Row],[Chênh lệch ngày]]&lt;-2,"ADVANCE", IF(Data[[#This Row],[Chênh lệch ngày]]&lt;4, "ON TIME", IF(Data[[#This Row],[REASON OF LATE]]="SUPPLIER","LATE BY SUPPLIER", "LATE")))</f>
        <v>ON TIME</v>
      </c>
      <c r="K1492" s="12"/>
      <c r="L1492" s="16"/>
      <c r="M1492" s="32" t="str">
        <f>TEXT(Data[[#This Row],[Ngày giao]],"yyyy")</f>
        <v>2022</v>
      </c>
      <c r="N1492" s="32" t="str">
        <f>IF(MONTH(Data[[#This Row],[Ngày giao]])&lt;4,"Qtr1", IF(MONTH(Data[[#This Row],[Ngày giao]])&lt;7,"Qtr2",IF(MONTH(Data[[#This Row],[Ngày giao]])&lt;10,"Qtr3","Qtr4")))</f>
        <v>Qtr1</v>
      </c>
      <c r="O1492" s="32" t="str">
        <f>TEXT(Data[[#This Row],[Ngày giao]],"MMM")</f>
        <v>Mar</v>
      </c>
    </row>
    <row r="1493" spans="1:15" ht="14.5" x14ac:dyDescent="0.35">
      <c r="A1493" s="7">
        <v>4517079071</v>
      </c>
      <c r="B1493" s="7">
        <v>2765851</v>
      </c>
      <c r="C1493" s="8" t="s">
        <v>56</v>
      </c>
      <c r="D1493" s="9">
        <v>32</v>
      </c>
      <c r="E1493" s="3">
        <v>429</v>
      </c>
      <c r="F1493" s="3">
        <f>Data[[#This Row],[Unit Price]]*Data[[#This Row],[Ordered Qty]]</f>
        <v>13728</v>
      </c>
      <c r="G1493" s="5">
        <v>44623</v>
      </c>
      <c r="H1493" s="4">
        <v>44623</v>
      </c>
      <c r="I1493" s="10">
        <v>0</v>
      </c>
      <c r="J1493" s="32" t="str">
        <f>IF(Data[[#This Row],[Chênh lệch ngày]]&lt;-2,"ADVANCE", IF(Data[[#This Row],[Chênh lệch ngày]]&lt;4, "ON TIME", IF(Data[[#This Row],[REASON OF LATE]]="SUPPLIER","LATE BY SUPPLIER", "LATE")))</f>
        <v>ON TIME</v>
      </c>
      <c r="K1493" s="12"/>
      <c r="L1493" s="16"/>
      <c r="M1493" s="32" t="str">
        <f>TEXT(Data[[#This Row],[Ngày giao]],"yyyy")</f>
        <v>2022</v>
      </c>
      <c r="N1493" s="32" t="str">
        <f>IF(MONTH(Data[[#This Row],[Ngày giao]])&lt;4,"Qtr1", IF(MONTH(Data[[#This Row],[Ngày giao]])&lt;7,"Qtr2",IF(MONTH(Data[[#This Row],[Ngày giao]])&lt;10,"Qtr3","Qtr4")))</f>
        <v>Qtr1</v>
      </c>
      <c r="O1493" s="32" t="str">
        <f>TEXT(Data[[#This Row],[Ngày giao]],"MMM")</f>
        <v>Mar</v>
      </c>
    </row>
    <row r="1494" spans="1:15" ht="14.5" x14ac:dyDescent="0.35">
      <c r="A1494" s="7">
        <v>4516828640</v>
      </c>
      <c r="B1494" s="7">
        <v>4333113</v>
      </c>
      <c r="C1494" s="8" t="s">
        <v>53</v>
      </c>
      <c r="D1494" s="9">
        <v>84</v>
      </c>
      <c r="E1494" s="3">
        <v>434</v>
      </c>
      <c r="F1494" s="3">
        <f>Data[[#This Row],[Unit Price]]*Data[[#This Row],[Ordered Qty]]</f>
        <v>36456</v>
      </c>
      <c r="G1494" s="5">
        <v>44623</v>
      </c>
      <c r="H1494" s="4">
        <v>44623</v>
      </c>
      <c r="I1494" s="10">
        <v>0</v>
      </c>
      <c r="J1494" s="32" t="str">
        <f>IF(Data[[#This Row],[Chênh lệch ngày]]&lt;-2,"ADVANCE", IF(Data[[#This Row],[Chênh lệch ngày]]&lt;4, "ON TIME", IF(Data[[#This Row],[REASON OF LATE]]="SUPPLIER","LATE BY SUPPLIER", "LATE")))</f>
        <v>ON TIME</v>
      </c>
      <c r="K1494" s="12"/>
      <c r="L1494" s="16"/>
      <c r="M1494" s="32" t="str">
        <f>TEXT(Data[[#This Row],[Ngày giao]],"yyyy")</f>
        <v>2022</v>
      </c>
      <c r="N1494" s="32" t="str">
        <f>IF(MONTH(Data[[#This Row],[Ngày giao]])&lt;4,"Qtr1", IF(MONTH(Data[[#This Row],[Ngày giao]])&lt;7,"Qtr2",IF(MONTH(Data[[#This Row],[Ngày giao]])&lt;10,"Qtr3","Qtr4")))</f>
        <v>Qtr1</v>
      </c>
      <c r="O1494" s="32" t="str">
        <f>TEXT(Data[[#This Row],[Ngày giao]],"MMM")</f>
        <v>Mar</v>
      </c>
    </row>
    <row r="1495" spans="1:15" ht="14.5" x14ac:dyDescent="0.35">
      <c r="A1495" s="7">
        <v>4516555148</v>
      </c>
      <c r="B1495" s="7">
        <v>4333116</v>
      </c>
      <c r="C1495" s="8" t="s">
        <v>53</v>
      </c>
      <c r="D1495" s="9">
        <v>651</v>
      </c>
      <c r="E1495" s="3">
        <v>883</v>
      </c>
      <c r="F1495" s="3">
        <f>Data[[#This Row],[Unit Price]]*Data[[#This Row],[Ordered Qty]]</f>
        <v>574833</v>
      </c>
      <c r="G1495" s="5">
        <v>44623</v>
      </c>
      <c r="H1495" s="4">
        <v>44623</v>
      </c>
      <c r="I1495" s="10">
        <v>0</v>
      </c>
      <c r="J1495" s="32" t="str">
        <f>IF(Data[[#This Row],[Chênh lệch ngày]]&lt;-2,"ADVANCE", IF(Data[[#This Row],[Chênh lệch ngày]]&lt;4, "ON TIME", IF(Data[[#This Row],[REASON OF LATE]]="SUPPLIER","LATE BY SUPPLIER", "LATE")))</f>
        <v>ON TIME</v>
      </c>
      <c r="K1495" s="12"/>
      <c r="L1495" s="16"/>
      <c r="M1495" s="32" t="str">
        <f>TEXT(Data[[#This Row],[Ngày giao]],"yyyy")</f>
        <v>2022</v>
      </c>
      <c r="N1495" s="32" t="str">
        <f>IF(MONTH(Data[[#This Row],[Ngày giao]])&lt;4,"Qtr1", IF(MONTH(Data[[#This Row],[Ngày giao]])&lt;7,"Qtr2",IF(MONTH(Data[[#This Row],[Ngày giao]])&lt;10,"Qtr3","Qtr4")))</f>
        <v>Qtr1</v>
      </c>
      <c r="O1495" s="32" t="str">
        <f>TEXT(Data[[#This Row],[Ngày giao]],"MMM")</f>
        <v>Mar</v>
      </c>
    </row>
    <row r="1496" spans="1:15" ht="14.5" x14ac:dyDescent="0.35">
      <c r="A1496" s="7">
        <v>4517181624</v>
      </c>
      <c r="B1496" s="7">
        <v>2487053</v>
      </c>
      <c r="C1496" s="8" t="s">
        <v>55</v>
      </c>
      <c r="D1496" s="9">
        <v>210</v>
      </c>
      <c r="E1496" s="3">
        <v>421</v>
      </c>
      <c r="F1496" s="3">
        <f>Data[[#This Row],[Unit Price]]*Data[[#This Row],[Ordered Qty]]</f>
        <v>88410</v>
      </c>
      <c r="G1496" s="5">
        <v>44623</v>
      </c>
      <c r="H1496" s="4">
        <v>44623</v>
      </c>
      <c r="I1496" s="10">
        <v>0</v>
      </c>
      <c r="J1496" s="32" t="str">
        <f>IF(Data[[#This Row],[Chênh lệch ngày]]&lt;-2,"ADVANCE", IF(Data[[#This Row],[Chênh lệch ngày]]&lt;4, "ON TIME", IF(Data[[#This Row],[REASON OF LATE]]="SUPPLIER","LATE BY SUPPLIER", "LATE")))</f>
        <v>ON TIME</v>
      </c>
      <c r="K1496" s="12"/>
      <c r="L1496" s="16"/>
      <c r="M1496" s="32" t="str">
        <f>TEXT(Data[[#This Row],[Ngày giao]],"yyyy")</f>
        <v>2022</v>
      </c>
      <c r="N1496" s="32" t="str">
        <f>IF(MONTH(Data[[#This Row],[Ngày giao]])&lt;4,"Qtr1", IF(MONTH(Data[[#This Row],[Ngày giao]])&lt;7,"Qtr2",IF(MONTH(Data[[#This Row],[Ngày giao]])&lt;10,"Qtr3","Qtr4")))</f>
        <v>Qtr1</v>
      </c>
      <c r="O1496" s="32" t="str">
        <f>TEXT(Data[[#This Row],[Ngày giao]],"MMM")</f>
        <v>Mar</v>
      </c>
    </row>
    <row r="1497" spans="1:15" ht="14.5" x14ac:dyDescent="0.35">
      <c r="A1497" s="7">
        <v>4516951928</v>
      </c>
      <c r="B1497" s="7">
        <v>4454507</v>
      </c>
      <c r="C1497" s="8" t="s">
        <v>53</v>
      </c>
      <c r="D1497" s="9">
        <v>990</v>
      </c>
      <c r="E1497" s="3">
        <v>831</v>
      </c>
      <c r="F1497" s="3">
        <f>Data[[#This Row],[Unit Price]]*Data[[#This Row],[Ordered Qty]]</f>
        <v>822690</v>
      </c>
      <c r="G1497" s="5">
        <v>44620</v>
      </c>
      <c r="H1497" s="4">
        <v>44623</v>
      </c>
      <c r="I1497" s="10">
        <v>-3</v>
      </c>
      <c r="J1497" s="32" t="str">
        <f>IF(Data[[#This Row],[Chênh lệch ngày]]&lt;-2,"ADVANCE", IF(Data[[#This Row],[Chênh lệch ngày]]&lt;4, "ON TIME", IF(Data[[#This Row],[REASON OF LATE]]="SUPPLIER","LATE BY SUPPLIER", "LATE")))</f>
        <v>ADVANCE</v>
      </c>
      <c r="K1497" s="12"/>
      <c r="L1497" s="16"/>
      <c r="M1497" s="32" t="str">
        <f>TEXT(Data[[#This Row],[Ngày giao]],"yyyy")</f>
        <v>2022</v>
      </c>
      <c r="N1497" s="32" t="str">
        <f>IF(MONTH(Data[[#This Row],[Ngày giao]])&lt;4,"Qtr1", IF(MONTH(Data[[#This Row],[Ngày giao]])&lt;7,"Qtr2",IF(MONTH(Data[[#This Row],[Ngày giao]])&lt;10,"Qtr3","Qtr4")))</f>
        <v>Qtr1</v>
      </c>
      <c r="O1497" s="32" t="str">
        <f>TEXT(Data[[#This Row],[Ngày giao]],"MMM")</f>
        <v>Feb</v>
      </c>
    </row>
    <row r="1498" spans="1:15" ht="14.5" x14ac:dyDescent="0.35">
      <c r="A1498" s="7">
        <v>4517361070</v>
      </c>
      <c r="B1498" s="7">
        <v>4333116</v>
      </c>
      <c r="C1498" s="8" t="s">
        <v>53</v>
      </c>
      <c r="D1498" s="9">
        <v>21</v>
      </c>
      <c r="E1498" s="3">
        <v>1440</v>
      </c>
      <c r="F1498" s="3">
        <f>Data[[#This Row],[Unit Price]]*Data[[#This Row],[Ordered Qty]]</f>
        <v>30240</v>
      </c>
      <c r="G1498" s="5">
        <v>44620</v>
      </c>
      <c r="H1498" s="4">
        <v>44623</v>
      </c>
      <c r="I1498" s="10">
        <v>-3</v>
      </c>
      <c r="J1498" s="32" t="str">
        <f>IF(Data[[#This Row],[Chênh lệch ngày]]&lt;-2,"ADVANCE", IF(Data[[#This Row],[Chênh lệch ngày]]&lt;4, "ON TIME", IF(Data[[#This Row],[REASON OF LATE]]="SUPPLIER","LATE BY SUPPLIER", "LATE")))</f>
        <v>ADVANCE</v>
      </c>
      <c r="K1498" s="12"/>
      <c r="L1498" s="16"/>
      <c r="M1498" s="32" t="str">
        <f>TEXT(Data[[#This Row],[Ngày giao]],"yyyy")</f>
        <v>2022</v>
      </c>
      <c r="N1498" s="32" t="str">
        <f>IF(MONTH(Data[[#This Row],[Ngày giao]])&lt;4,"Qtr1", IF(MONTH(Data[[#This Row],[Ngày giao]])&lt;7,"Qtr2",IF(MONTH(Data[[#This Row],[Ngày giao]])&lt;10,"Qtr3","Qtr4")))</f>
        <v>Qtr1</v>
      </c>
      <c r="O1498" s="32" t="str">
        <f>TEXT(Data[[#This Row],[Ngày giao]],"MMM")</f>
        <v>Feb</v>
      </c>
    </row>
    <row r="1499" spans="1:15" ht="14.5" x14ac:dyDescent="0.35">
      <c r="A1499" s="7">
        <v>4516551633</v>
      </c>
      <c r="B1499" s="7">
        <v>4013293</v>
      </c>
      <c r="C1499" s="8" t="s">
        <v>53</v>
      </c>
      <c r="D1499" s="9">
        <v>15</v>
      </c>
      <c r="E1499" s="3">
        <v>1090</v>
      </c>
      <c r="F1499" s="3">
        <f>Data[[#This Row],[Unit Price]]*Data[[#This Row],[Ordered Qty]]</f>
        <v>16350</v>
      </c>
      <c r="G1499" s="5">
        <v>44623</v>
      </c>
      <c r="H1499" s="4">
        <v>44623</v>
      </c>
      <c r="I1499" s="10">
        <v>0</v>
      </c>
      <c r="J1499" s="32" t="str">
        <f>IF(Data[[#This Row],[Chênh lệch ngày]]&lt;-2,"ADVANCE", IF(Data[[#This Row],[Chênh lệch ngày]]&lt;4, "ON TIME", IF(Data[[#This Row],[REASON OF LATE]]="SUPPLIER","LATE BY SUPPLIER", "LATE")))</f>
        <v>ON TIME</v>
      </c>
      <c r="K1499" s="12"/>
      <c r="L1499" s="16"/>
      <c r="M1499" s="32" t="str">
        <f>TEXT(Data[[#This Row],[Ngày giao]],"yyyy")</f>
        <v>2022</v>
      </c>
      <c r="N1499" s="32" t="str">
        <f>IF(MONTH(Data[[#This Row],[Ngày giao]])&lt;4,"Qtr1", IF(MONTH(Data[[#This Row],[Ngày giao]])&lt;7,"Qtr2",IF(MONTH(Data[[#This Row],[Ngày giao]])&lt;10,"Qtr3","Qtr4")))</f>
        <v>Qtr1</v>
      </c>
      <c r="O1499" s="32" t="str">
        <f>TEXT(Data[[#This Row],[Ngày giao]],"MMM")</f>
        <v>Mar</v>
      </c>
    </row>
    <row r="1500" spans="1:15" ht="14.5" x14ac:dyDescent="0.35">
      <c r="A1500" s="7">
        <v>4516565114</v>
      </c>
      <c r="B1500" s="7">
        <v>2778106</v>
      </c>
      <c r="C1500" s="8" t="s">
        <v>53</v>
      </c>
      <c r="D1500" s="9">
        <v>588</v>
      </c>
      <c r="E1500" s="3">
        <v>1099</v>
      </c>
      <c r="F1500" s="3">
        <f>Data[[#This Row],[Unit Price]]*Data[[#This Row],[Ordered Qty]]</f>
        <v>646212</v>
      </c>
      <c r="G1500" s="5">
        <v>44623</v>
      </c>
      <c r="H1500" s="4">
        <v>44623</v>
      </c>
      <c r="I1500" s="10">
        <v>0</v>
      </c>
      <c r="J1500" s="32" t="str">
        <f>IF(Data[[#This Row],[Chênh lệch ngày]]&lt;-2,"ADVANCE", IF(Data[[#This Row],[Chênh lệch ngày]]&lt;4, "ON TIME", IF(Data[[#This Row],[REASON OF LATE]]="SUPPLIER","LATE BY SUPPLIER", "LATE")))</f>
        <v>ON TIME</v>
      </c>
      <c r="K1500" s="12"/>
      <c r="L1500" s="16"/>
      <c r="M1500" s="32" t="str">
        <f>TEXT(Data[[#This Row],[Ngày giao]],"yyyy")</f>
        <v>2022</v>
      </c>
      <c r="N1500" s="32" t="str">
        <f>IF(MONTH(Data[[#This Row],[Ngày giao]])&lt;4,"Qtr1", IF(MONTH(Data[[#This Row],[Ngày giao]])&lt;7,"Qtr2",IF(MONTH(Data[[#This Row],[Ngày giao]])&lt;10,"Qtr3","Qtr4")))</f>
        <v>Qtr1</v>
      </c>
      <c r="O1500" s="32" t="str">
        <f>TEXT(Data[[#This Row],[Ngày giao]],"MMM")</f>
        <v>Mar</v>
      </c>
    </row>
    <row r="1501" spans="1:15" ht="14.5" x14ac:dyDescent="0.35">
      <c r="A1501" s="7">
        <v>4516564816</v>
      </c>
      <c r="B1501" s="7">
        <v>2487053</v>
      </c>
      <c r="C1501" s="8" t="s">
        <v>53</v>
      </c>
      <c r="D1501" s="9">
        <v>5220</v>
      </c>
      <c r="E1501" s="3">
        <v>914</v>
      </c>
      <c r="F1501" s="3">
        <f>Data[[#This Row],[Unit Price]]*Data[[#This Row],[Ordered Qty]]</f>
        <v>4771080</v>
      </c>
      <c r="G1501" s="5">
        <v>44620</v>
      </c>
      <c r="H1501" s="4">
        <v>44623</v>
      </c>
      <c r="I1501" s="10">
        <v>-3</v>
      </c>
      <c r="J1501" s="32" t="str">
        <f>IF(Data[[#This Row],[Chênh lệch ngày]]&lt;-2,"ADVANCE", IF(Data[[#This Row],[Chênh lệch ngày]]&lt;4, "ON TIME", IF(Data[[#This Row],[REASON OF LATE]]="SUPPLIER","LATE BY SUPPLIER", "LATE")))</f>
        <v>ADVANCE</v>
      </c>
      <c r="K1501" s="12"/>
      <c r="L1501" s="16"/>
      <c r="M1501" s="32" t="str">
        <f>TEXT(Data[[#This Row],[Ngày giao]],"yyyy")</f>
        <v>2022</v>
      </c>
      <c r="N1501" s="32" t="str">
        <f>IF(MONTH(Data[[#This Row],[Ngày giao]])&lt;4,"Qtr1", IF(MONTH(Data[[#This Row],[Ngày giao]])&lt;7,"Qtr2",IF(MONTH(Data[[#This Row],[Ngày giao]])&lt;10,"Qtr3","Qtr4")))</f>
        <v>Qtr1</v>
      </c>
      <c r="O1501" s="32" t="str">
        <f>TEXT(Data[[#This Row],[Ngày giao]],"MMM")</f>
        <v>Feb</v>
      </c>
    </row>
    <row r="1502" spans="1:15" ht="14.5" x14ac:dyDescent="0.35">
      <c r="A1502" s="7">
        <v>4516964358</v>
      </c>
      <c r="B1502" s="7">
        <v>4455281</v>
      </c>
      <c r="C1502" s="8" t="s">
        <v>53</v>
      </c>
      <c r="D1502" s="9">
        <v>1800</v>
      </c>
      <c r="E1502" s="3">
        <v>549</v>
      </c>
      <c r="F1502" s="3">
        <f>Data[[#This Row],[Unit Price]]*Data[[#This Row],[Ordered Qty]]</f>
        <v>988200</v>
      </c>
      <c r="G1502" s="14">
        <v>44623</v>
      </c>
      <c r="H1502" s="15">
        <v>44623</v>
      </c>
      <c r="I1502" s="10">
        <v>0</v>
      </c>
      <c r="J1502" s="32" t="str">
        <f>IF(Data[[#This Row],[Chênh lệch ngày]]&lt;-2,"ADVANCE", IF(Data[[#This Row],[Chênh lệch ngày]]&lt;4, "ON TIME", IF(Data[[#This Row],[REASON OF LATE]]="SUPPLIER","LATE BY SUPPLIER", "LATE")))</f>
        <v>ON TIME</v>
      </c>
      <c r="K1502" s="12"/>
      <c r="L1502" s="16"/>
      <c r="M1502" s="32" t="str">
        <f>TEXT(Data[[#This Row],[Ngày giao]],"yyyy")</f>
        <v>2022</v>
      </c>
      <c r="N1502" s="32" t="str">
        <f>IF(MONTH(Data[[#This Row],[Ngày giao]])&lt;4,"Qtr1", IF(MONTH(Data[[#This Row],[Ngày giao]])&lt;7,"Qtr2",IF(MONTH(Data[[#This Row],[Ngày giao]])&lt;10,"Qtr3","Qtr4")))</f>
        <v>Qtr1</v>
      </c>
      <c r="O1502" s="32" t="str">
        <f>TEXT(Data[[#This Row],[Ngày giao]],"MMM")</f>
        <v>Mar</v>
      </c>
    </row>
    <row r="1503" spans="1:15" ht="14.5" x14ac:dyDescent="0.35">
      <c r="A1503" s="7">
        <v>4517455279</v>
      </c>
      <c r="B1503" s="7">
        <v>4455281</v>
      </c>
      <c r="C1503" s="8" t="s">
        <v>57</v>
      </c>
      <c r="D1503" s="9">
        <v>630</v>
      </c>
      <c r="E1503" s="3">
        <v>301</v>
      </c>
      <c r="F1503" s="3">
        <f>Data[[#This Row],[Unit Price]]*Data[[#This Row],[Ordered Qty]]</f>
        <v>189630</v>
      </c>
      <c r="G1503" s="14">
        <v>44623</v>
      </c>
      <c r="H1503" s="15">
        <v>44623</v>
      </c>
      <c r="I1503" s="10">
        <v>0</v>
      </c>
      <c r="J1503" s="32" t="str">
        <f>IF(Data[[#This Row],[Chênh lệch ngày]]&lt;-2,"ADVANCE", IF(Data[[#This Row],[Chênh lệch ngày]]&lt;4, "ON TIME", IF(Data[[#This Row],[REASON OF LATE]]="SUPPLIER","LATE BY SUPPLIER", "LATE")))</f>
        <v>ON TIME</v>
      </c>
      <c r="K1503" s="12"/>
      <c r="L1503" s="16"/>
      <c r="M1503" s="32" t="str">
        <f>TEXT(Data[[#This Row],[Ngày giao]],"yyyy")</f>
        <v>2022</v>
      </c>
      <c r="N1503" s="32" t="str">
        <f>IF(MONTH(Data[[#This Row],[Ngày giao]])&lt;4,"Qtr1", IF(MONTH(Data[[#This Row],[Ngày giao]])&lt;7,"Qtr2",IF(MONTH(Data[[#This Row],[Ngày giao]])&lt;10,"Qtr3","Qtr4")))</f>
        <v>Qtr1</v>
      </c>
      <c r="O1503" s="32" t="str">
        <f>TEXT(Data[[#This Row],[Ngày giao]],"MMM")</f>
        <v>Mar</v>
      </c>
    </row>
    <row r="1504" spans="1:15" ht="14.5" x14ac:dyDescent="0.35">
      <c r="A1504" s="7">
        <v>4517368732</v>
      </c>
      <c r="B1504" s="7">
        <v>4013297</v>
      </c>
      <c r="C1504" s="8" t="s">
        <v>53</v>
      </c>
      <c r="D1504" s="9">
        <v>960</v>
      </c>
      <c r="E1504" s="3">
        <v>920</v>
      </c>
      <c r="F1504" s="3">
        <f>Data[[#This Row],[Unit Price]]*Data[[#This Row],[Ordered Qty]]</f>
        <v>883200</v>
      </c>
      <c r="G1504" s="5">
        <v>44634</v>
      </c>
      <c r="H1504" s="4">
        <v>44623</v>
      </c>
      <c r="I1504" s="10">
        <v>11</v>
      </c>
      <c r="J1504" s="32" t="str">
        <f>IF(Data[[#This Row],[Chênh lệch ngày]]&lt;-2,"ADVANCE", IF(Data[[#This Row],[Chênh lệch ngày]]&lt;4, "ON TIME", IF(Data[[#This Row],[REASON OF LATE]]="SUPPLIER","LATE BY SUPPLIER", "LATE")))</f>
        <v>LATE</v>
      </c>
      <c r="K1504" s="32" t="s">
        <v>6</v>
      </c>
      <c r="L1504" s="16"/>
      <c r="M1504" s="32" t="str">
        <f>TEXT(Data[[#This Row],[Ngày giao]],"yyyy")</f>
        <v>2022</v>
      </c>
      <c r="N1504" s="32" t="str">
        <f>IF(MONTH(Data[[#This Row],[Ngày giao]])&lt;4,"Qtr1", IF(MONTH(Data[[#This Row],[Ngày giao]])&lt;7,"Qtr2",IF(MONTH(Data[[#This Row],[Ngày giao]])&lt;10,"Qtr3","Qtr4")))</f>
        <v>Qtr1</v>
      </c>
      <c r="O1504" s="32" t="str">
        <f>TEXT(Data[[#This Row],[Ngày giao]],"MMM")</f>
        <v>Mar</v>
      </c>
    </row>
    <row r="1505" spans="1:15" ht="14.5" x14ac:dyDescent="0.35">
      <c r="A1505" s="7">
        <v>4517617334</v>
      </c>
      <c r="B1505" s="7">
        <v>4287388</v>
      </c>
      <c r="C1505" s="8" t="s">
        <v>55</v>
      </c>
      <c r="D1505" s="9">
        <v>96</v>
      </c>
      <c r="E1505" s="3">
        <v>1480</v>
      </c>
      <c r="F1505" s="3">
        <f>Data[[#This Row],[Unit Price]]*Data[[#This Row],[Ordered Qty]]</f>
        <v>142080</v>
      </c>
      <c r="G1505" s="5">
        <v>44623</v>
      </c>
      <c r="H1505" s="4">
        <v>44623</v>
      </c>
      <c r="I1505" s="10">
        <v>0</v>
      </c>
      <c r="J1505" s="32" t="str">
        <f>IF(Data[[#This Row],[Chênh lệch ngày]]&lt;-2,"ADVANCE", IF(Data[[#This Row],[Chênh lệch ngày]]&lt;4, "ON TIME", IF(Data[[#This Row],[REASON OF LATE]]="SUPPLIER","LATE BY SUPPLIER", "LATE")))</f>
        <v>ON TIME</v>
      </c>
      <c r="K1505" s="12"/>
      <c r="L1505" s="16"/>
      <c r="M1505" s="32" t="str">
        <f>TEXT(Data[[#This Row],[Ngày giao]],"yyyy")</f>
        <v>2022</v>
      </c>
      <c r="N1505" s="32" t="str">
        <f>IF(MONTH(Data[[#This Row],[Ngày giao]])&lt;4,"Qtr1", IF(MONTH(Data[[#This Row],[Ngày giao]])&lt;7,"Qtr2",IF(MONTH(Data[[#This Row],[Ngày giao]])&lt;10,"Qtr3","Qtr4")))</f>
        <v>Qtr1</v>
      </c>
      <c r="O1505" s="32" t="str">
        <f>TEXT(Data[[#This Row],[Ngày giao]],"MMM")</f>
        <v>Mar</v>
      </c>
    </row>
    <row r="1506" spans="1:15" ht="14.5" x14ac:dyDescent="0.35">
      <c r="A1506" s="7">
        <v>4516876167</v>
      </c>
      <c r="B1506" s="7">
        <v>4455906</v>
      </c>
      <c r="C1506" s="8" t="s">
        <v>53</v>
      </c>
      <c r="D1506" s="9">
        <v>96</v>
      </c>
      <c r="E1506" s="3">
        <v>391</v>
      </c>
      <c r="F1506" s="3">
        <f>Data[[#This Row],[Unit Price]]*Data[[#This Row],[Ordered Qty]]</f>
        <v>37536</v>
      </c>
      <c r="G1506" s="5">
        <v>44623</v>
      </c>
      <c r="H1506" s="4">
        <v>44623</v>
      </c>
      <c r="I1506" s="10">
        <v>0</v>
      </c>
      <c r="J1506" s="32" t="str">
        <f>IF(Data[[#This Row],[Chênh lệch ngày]]&lt;-2,"ADVANCE", IF(Data[[#This Row],[Chênh lệch ngày]]&lt;4, "ON TIME", IF(Data[[#This Row],[REASON OF LATE]]="SUPPLIER","LATE BY SUPPLIER", "LATE")))</f>
        <v>ON TIME</v>
      </c>
      <c r="K1506" s="12"/>
      <c r="L1506" s="16"/>
      <c r="M1506" s="32" t="str">
        <f>TEXT(Data[[#This Row],[Ngày giao]],"yyyy")</f>
        <v>2022</v>
      </c>
      <c r="N1506" s="32" t="str">
        <f>IF(MONTH(Data[[#This Row],[Ngày giao]])&lt;4,"Qtr1", IF(MONTH(Data[[#This Row],[Ngày giao]])&lt;7,"Qtr2",IF(MONTH(Data[[#This Row],[Ngày giao]])&lt;10,"Qtr3","Qtr4")))</f>
        <v>Qtr1</v>
      </c>
      <c r="O1506" s="32" t="str">
        <f>TEXT(Data[[#This Row],[Ngày giao]],"MMM")</f>
        <v>Mar</v>
      </c>
    </row>
    <row r="1507" spans="1:15" ht="14.5" x14ac:dyDescent="0.35">
      <c r="A1507" s="7">
        <v>4516873039</v>
      </c>
      <c r="B1507" s="7">
        <v>4455906</v>
      </c>
      <c r="C1507" s="8" t="s">
        <v>53</v>
      </c>
      <c r="D1507" s="9">
        <v>84</v>
      </c>
      <c r="E1507" s="3">
        <v>1307</v>
      </c>
      <c r="F1507" s="3">
        <f>Data[[#This Row],[Unit Price]]*Data[[#This Row],[Ordered Qty]]</f>
        <v>109788</v>
      </c>
      <c r="G1507" s="5">
        <v>44623</v>
      </c>
      <c r="H1507" s="4">
        <v>44623</v>
      </c>
      <c r="I1507" s="10">
        <v>0</v>
      </c>
      <c r="J1507" s="32" t="str">
        <f>IF(Data[[#This Row],[Chênh lệch ngày]]&lt;-2,"ADVANCE", IF(Data[[#This Row],[Chênh lệch ngày]]&lt;4, "ON TIME", IF(Data[[#This Row],[REASON OF LATE]]="SUPPLIER","LATE BY SUPPLIER", "LATE")))</f>
        <v>ON TIME</v>
      </c>
      <c r="K1507" s="12"/>
      <c r="L1507" s="16"/>
      <c r="M1507" s="32" t="str">
        <f>TEXT(Data[[#This Row],[Ngày giao]],"yyyy")</f>
        <v>2022</v>
      </c>
      <c r="N1507" s="32" t="str">
        <f>IF(MONTH(Data[[#This Row],[Ngày giao]])&lt;4,"Qtr1", IF(MONTH(Data[[#This Row],[Ngày giao]])&lt;7,"Qtr2",IF(MONTH(Data[[#This Row],[Ngày giao]])&lt;10,"Qtr3","Qtr4")))</f>
        <v>Qtr1</v>
      </c>
      <c r="O1507" s="32" t="str">
        <f>TEXT(Data[[#This Row],[Ngày giao]],"MMM")</f>
        <v>Mar</v>
      </c>
    </row>
    <row r="1508" spans="1:15" ht="13" x14ac:dyDescent="0.3">
      <c r="A1508" s="1">
        <v>4516571641</v>
      </c>
      <c r="B1508" s="1">
        <v>2556834</v>
      </c>
      <c r="C1508" s="37" t="s">
        <v>52</v>
      </c>
      <c r="D1508" s="3">
        <v>30</v>
      </c>
      <c r="E1508" s="3">
        <v>636</v>
      </c>
      <c r="F1508" s="3">
        <f>Data[[#This Row],[Unit Price]]*Data[[#This Row],[Ordered Qty]]</f>
        <v>19080</v>
      </c>
      <c r="G1508" s="5">
        <v>44648</v>
      </c>
      <c r="H1508" s="4">
        <v>44624</v>
      </c>
      <c r="I1508" s="6">
        <f>G1508-H1508</f>
        <v>24</v>
      </c>
      <c r="J1508" s="32" t="str">
        <f>IF(Data[[#This Row],[Chênh lệch ngày]]&lt;-2,"ADVANCE", IF(Data[[#This Row],[Chênh lệch ngày]]&lt;4, "ON TIME", IF(Data[[#This Row],[REASON OF LATE]]="SUPPLIER","LATE BY SUPPLIER", "LATE")))</f>
        <v>LATE</v>
      </c>
      <c r="K1508" s="32" t="s">
        <v>6</v>
      </c>
      <c r="L1508" s="32"/>
      <c r="M1508" s="32" t="str">
        <f>TEXT(Data[[#This Row],[Ngày giao]],"yyyy")</f>
        <v>2022</v>
      </c>
      <c r="N1508" s="32" t="str">
        <f>IF(MONTH(Data[[#This Row],[Ngày giao]])&lt;4,"Qtr1", IF(MONTH(Data[[#This Row],[Ngày giao]])&lt;7,"Qtr2",IF(MONTH(Data[[#This Row],[Ngày giao]])&lt;10,"Qtr3","Qtr4")))</f>
        <v>Qtr1</v>
      </c>
      <c r="O1508" s="32" t="str">
        <f>TEXT(Data[[#This Row],[Ngày giao]],"MMM")</f>
        <v>Mar</v>
      </c>
    </row>
    <row r="1509" spans="1:15" ht="14.5" x14ac:dyDescent="0.35">
      <c r="A1509" s="7">
        <v>4516629433</v>
      </c>
      <c r="B1509" s="7">
        <v>4455280</v>
      </c>
      <c r="C1509" s="8" t="s">
        <v>56</v>
      </c>
      <c r="D1509" s="9">
        <v>240</v>
      </c>
      <c r="E1509" s="3">
        <v>618</v>
      </c>
      <c r="F1509" s="3">
        <f>Data[[#This Row],[Unit Price]]*Data[[#This Row],[Ordered Qty]]</f>
        <v>148320</v>
      </c>
      <c r="G1509" s="5">
        <v>44623</v>
      </c>
      <c r="H1509" s="4">
        <v>44624</v>
      </c>
      <c r="I1509" s="10">
        <v>-1</v>
      </c>
      <c r="J1509" s="32" t="str">
        <f>IF(Data[[#This Row],[Chênh lệch ngày]]&lt;-2,"ADVANCE", IF(Data[[#This Row],[Chênh lệch ngày]]&lt;4, "ON TIME", IF(Data[[#This Row],[REASON OF LATE]]="SUPPLIER","LATE BY SUPPLIER", "LATE")))</f>
        <v>ON TIME</v>
      </c>
      <c r="K1509" s="12"/>
      <c r="L1509" s="16"/>
      <c r="M1509" s="32" t="str">
        <f>TEXT(Data[[#This Row],[Ngày giao]],"yyyy")</f>
        <v>2022</v>
      </c>
      <c r="N1509" s="32" t="str">
        <f>IF(MONTH(Data[[#This Row],[Ngày giao]])&lt;4,"Qtr1", IF(MONTH(Data[[#This Row],[Ngày giao]])&lt;7,"Qtr2",IF(MONTH(Data[[#This Row],[Ngày giao]])&lt;10,"Qtr3","Qtr4")))</f>
        <v>Qtr1</v>
      </c>
      <c r="O1509" s="32" t="str">
        <f>TEXT(Data[[#This Row],[Ngày giao]],"MMM")</f>
        <v>Mar</v>
      </c>
    </row>
    <row r="1510" spans="1:15" ht="14.5" x14ac:dyDescent="0.35">
      <c r="A1510" s="7">
        <v>4517442757</v>
      </c>
      <c r="B1510" s="7">
        <v>4455281</v>
      </c>
      <c r="C1510" s="8" t="s">
        <v>58</v>
      </c>
      <c r="D1510" s="9">
        <v>630</v>
      </c>
      <c r="E1510" s="3">
        <v>561</v>
      </c>
      <c r="F1510" s="3">
        <f>Data[[#This Row],[Unit Price]]*Data[[#This Row],[Ordered Qty]]</f>
        <v>353430</v>
      </c>
      <c r="G1510" s="14">
        <v>44620</v>
      </c>
      <c r="H1510" s="15">
        <v>44624</v>
      </c>
      <c r="I1510" s="10">
        <v>-4</v>
      </c>
      <c r="J1510" s="32" t="str">
        <f>IF(Data[[#This Row],[Chênh lệch ngày]]&lt;-2,"ADVANCE", IF(Data[[#This Row],[Chênh lệch ngày]]&lt;4, "ON TIME", IF(Data[[#This Row],[REASON OF LATE]]="SUPPLIER","LATE BY SUPPLIER", "LATE")))</f>
        <v>ADVANCE</v>
      </c>
      <c r="K1510" s="12"/>
      <c r="L1510" s="16"/>
      <c r="M1510" s="32" t="str">
        <f>TEXT(Data[[#This Row],[Ngày giao]],"yyyy")</f>
        <v>2022</v>
      </c>
      <c r="N1510" s="32" t="str">
        <f>IF(MONTH(Data[[#This Row],[Ngày giao]])&lt;4,"Qtr1", IF(MONTH(Data[[#This Row],[Ngày giao]])&lt;7,"Qtr2",IF(MONTH(Data[[#This Row],[Ngày giao]])&lt;10,"Qtr3","Qtr4")))</f>
        <v>Qtr1</v>
      </c>
      <c r="O1510" s="32" t="str">
        <f>TEXT(Data[[#This Row],[Ngày giao]],"MMM")</f>
        <v>Feb</v>
      </c>
    </row>
    <row r="1511" spans="1:15" ht="13" x14ac:dyDescent="0.3">
      <c r="A1511" s="1">
        <v>4516761013</v>
      </c>
      <c r="B1511" s="1">
        <v>2903184</v>
      </c>
      <c r="C1511" s="2" t="s">
        <v>59</v>
      </c>
      <c r="D1511" s="3">
        <v>100</v>
      </c>
      <c r="E1511" s="3">
        <v>987</v>
      </c>
      <c r="F1511" s="3">
        <f>Data[[#This Row],[Unit Price]]*Data[[#This Row],[Ordered Qty]]</f>
        <v>98700</v>
      </c>
      <c r="G1511" s="5">
        <v>44634</v>
      </c>
      <c r="H1511" s="4">
        <v>44625</v>
      </c>
      <c r="I1511" s="6">
        <f t="shared" ref="I1511:I1561" si="27">G1511-H1511</f>
        <v>9</v>
      </c>
      <c r="J1511" s="32" t="str">
        <f>IF(Data[[#This Row],[Chênh lệch ngày]]&lt;-2,"ADVANCE", IF(Data[[#This Row],[Chênh lệch ngày]]&lt;4, "ON TIME", IF(Data[[#This Row],[REASON OF LATE]]="SUPPLIER","LATE BY SUPPLIER", "LATE")))</f>
        <v>LATE</v>
      </c>
      <c r="K1511" s="32" t="s">
        <v>6</v>
      </c>
      <c r="L1511" s="32"/>
      <c r="M1511" s="32" t="str">
        <f>TEXT(Data[[#This Row],[Ngày giao]],"yyyy")</f>
        <v>2022</v>
      </c>
      <c r="N1511" s="32" t="str">
        <f>IF(MONTH(Data[[#This Row],[Ngày giao]])&lt;4,"Qtr1", IF(MONTH(Data[[#This Row],[Ngày giao]])&lt;7,"Qtr2",IF(MONTH(Data[[#This Row],[Ngày giao]])&lt;10,"Qtr3","Qtr4")))</f>
        <v>Qtr1</v>
      </c>
      <c r="O1511" s="32" t="str">
        <f>TEXT(Data[[#This Row],[Ngày giao]],"MMM")</f>
        <v>Mar</v>
      </c>
    </row>
    <row r="1512" spans="1:15" ht="13" x14ac:dyDescent="0.3">
      <c r="A1512" s="1">
        <v>4516737150</v>
      </c>
      <c r="B1512" s="1">
        <v>2903189</v>
      </c>
      <c r="C1512" s="2" t="s">
        <v>59</v>
      </c>
      <c r="D1512" s="3">
        <v>120</v>
      </c>
      <c r="E1512" s="3">
        <v>341</v>
      </c>
      <c r="F1512" s="3">
        <f>Data[[#This Row],[Unit Price]]*Data[[#This Row],[Ordered Qty]]</f>
        <v>40920</v>
      </c>
      <c r="G1512" s="5">
        <v>44634</v>
      </c>
      <c r="H1512" s="4">
        <v>44625</v>
      </c>
      <c r="I1512" s="6">
        <f t="shared" si="27"/>
        <v>9</v>
      </c>
      <c r="J1512" s="32" t="str">
        <f>IF(Data[[#This Row],[Chênh lệch ngày]]&lt;-2,"ADVANCE", IF(Data[[#This Row],[Chênh lệch ngày]]&lt;4, "ON TIME", IF(Data[[#This Row],[REASON OF LATE]]="SUPPLIER","LATE BY SUPPLIER", "LATE")))</f>
        <v>LATE</v>
      </c>
      <c r="K1512" s="32" t="s">
        <v>6</v>
      </c>
      <c r="L1512" s="32"/>
      <c r="M1512" s="32" t="str">
        <f>TEXT(Data[[#This Row],[Ngày giao]],"yyyy")</f>
        <v>2022</v>
      </c>
      <c r="N1512" s="32" t="str">
        <f>IF(MONTH(Data[[#This Row],[Ngày giao]])&lt;4,"Qtr1", IF(MONTH(Data[[#This Row],[Ngày giao]])&lt;7,"Qtr2",IF(MONTH(Data[[#This Row],[Ngày giao]])&lt;10,"Qtr3","Qtr4")))</f>
        <v>Qtr1</v>
      </c>
      <c r="O1512" s="32" t="str">
        <f>TEXT(Data[[#This Row],[Ngày giao]],"MMM")</f>
        <v>Mar</v>
      </c>
    </row>
    <row r="1513" spans="1:15" ht="13" x14ac:dyDescent="0.3">
      <c r="A1513" s="1">
        <v>4517183808</v>
      </c>
      <c r="B1513" s="1">
        <v>4334436</v>
      </c>
      <c r="C1513" s="2" t="s">
        <v>56</v>
      </c>
      <c r="D1513" s="3">
        <v>208</v>
      </c>
      <c r="E1513" s="3">
        <v>342</v>
      </c>
      <c r="F1513" s="3">
        <f>Data[[#This Row],[Unit Price]]*Data[[#This Row],[Ordered Qty]]</f>
        <v>71136</v>
      </c>
      <c r="G1513" s="5">
        <v>44637</v>
      </c>
      <c r="H1513" s="4">
        <v>44626</v>
      </c>
      <c r="I1513" s="6">
        <f t="shared" si="27"/>
        <v>11</v>
      </c>
      <c r="J1513" s="32" t="str">
        <f>IF(Data[[#This Row],[Chênh lệch ngày]]&lt;-2,"ADVANCE", IF(Data[[#This Row],[Chênh lệch ngày]]&lt;4, "ON TIME", IF(Data[[#This Row],[REASON OF LATE]]="SUPPLIER","LATE BY SUPPLIER", "LATE")))</f>
        <v>LATE</v>
      </c>
      <c r="K1513" s="32" t="s">
        <v>6</v>
      </c>
      <c r="L1513" s="32"/>
      <c r="M1513" s="32" t="str">
        <f>TEXT(Data[[#This Row],[Ngày giao]],"yyyy")</f>
        <v>2022</v>
      </c>
      <c r="N1513" s="32" t="str">
        <f>IF(MONTH(Data[[#This Row],[Ngày giao]])&lt;4,"Qtr1", IF(MONTH(Data[[#This Row],[Ngày giao]])&lt;7,"Qtr2",IF(MONTH(Data[[#This Row],[Ngày giao]])&lt;10,"Qtr3","Qtr4")))</f>
        <v>Qtr1</v>
      </c>
      <c r="O1513" s="32" t="str">
        <f>TEXT(Data[[#This Row],[Ngày giao]],"MMM")</f>
        <v>Mar</v>
      </c>
    </row>
    <row r="1514" spans="1:15" ht="13" x14ac:dyDescent="0.3">
      <c r="A1514" s="1">
        <v>4516576969</v>
      </c>
      <c r="B1514" s="1">
        <v>2963896</v>
      </c>
      <c r="C1514" s="37" t="s">
        <v>52</v>
      </c>
      <c r="D1514" s="3">
        <v>40</v>
      </c>
      <c r="E1514" s="3">
        <v>745</v>
      </c>
      <c r="F1514" s="3">
        <f>Data[[#This Row],[Unit Price]]*Data[[#This Row],[Ordered Qty]]</f>
        <v>29800</v>
      </c>
      <c r="G1514" s="5">
        <v>44620</v>
      </c>
      <c r="H1514" s="4">
        <v>44626</v>
      </c>
      <c r="I1514" s="6">
        <f t="shared" si="27"/>
        <v>-6</v>
      </c>
      <c r="J1514" s="32" t="str">
        <f>IF(Data[[#This Row],[Chênh lệch ngày]]&lt;-2,"ADVANCE", IF(Data[[#This Row],[Chênh lệch ngày]]&lt;4, "ON TIME", IF(Data[[#This Row],[REASON OF LATE]]="SUPPLIER","LATE BY SUPPLIER", "LATE")))</f>
        <v>ADVANCE</v>
      </c>
      <c r="K1514" s="2"/>
      <c r="L1514" s="32"/>
      <c r="M1514" s="32" t="str">
        <f>TEXT(Data[[#This Row],[Ngày giao]],"yyyy")</f>
        <v>2022</v>
      </c>
      <c r="N1514" s="32" t="str">
        <f>IF(MONTH(Data[[#This Row],[Ngày giao]])&lt;4,"Qtr1", IF(MONTH(Data[[#This Row],[Ngày giao]])&lt;7,"Qtr2",IF(MONTH(Data[[#This Row],[Ngày giao]])&lt;10,"Qtr3","Qtr4")))</f>
        <v>Qtr1</v>
      </c>
      <c r="O1514" s="32" t="str">
        <f>TEXT(Data[[#This Row],[Ngày giao]],"MMM")</f>
        <v>Feb</v>
      </c>
    </row>
    <row r="1515" spans="1:15" ht="13" x14ac:dyDescent="0.3">
      <c r="A1515" s="1">
        <v>4516480010</v>
      </c>
      <c r="B1515" s="1">
        <v>2899475</v>
      </c>
      <c r="C1515" s="2" t="s">
        <v>53</v>
      </c>
      <c r="D1515" s="3">
        <v>3000</v>
      </c>
      <c r="E1515" s="3">
        <v>1464</v>
      </c>
      <c r="F1515" s="3">
        <f>Data[[#This Row],[Unit Price]]*Data[[#This Row],[Ordered Qty]]</f>
        <v>4392000</v>
      </c>
      <c r="G1515" s="5">
        <v>44627</v>
      </c>
      <c r="H1515" s="4">
        <v>44627</v>
      </c>
      <c r="I1515" s="6">
        <f t="shared" si="27"/>
        <v>0</v>
      </c>
      <c r="J1515" s="32" t="str">
        <f>IF(Data[[#This Row],[Chênh lệch ngày]]&lt;-2,"ADVANCE", IF(Data[[#This Row],[Chênh lệch ngày]]&lt;4, "ON TIME", IF(Data[[#This Row],[REASON OF LATE]]="SUPPLIER","LATE BY SUPPLIER", "LATE")))</f>
        <v>ON TIME</v>
      </c>
      <c r="K1515" s="2"/>
      <c r="L1515" s="32"/>
      <c r="M1515" s="32" t="str">
        <f>TEXT(Data[[#This Row],[Ngày giao]],"yyyy")</f>
        <v>2022</v>
      </c>
      <c r="N1515" s="32" t="str">
        <f>IF(MONTH(Data[[#This Row],[Ngày giao]])&lt;4,"Qtr1", IF(MONTH(Data[[#This Row],[Ngày giao]])&lt;7,"Qtr2",IF(MONTH(Data[[#This Row],[Ngày giao]])&lt;10,"Qtr3","Qtr4")))</f>
        <v>Qtr1</v>
      </c>
      <c r="O1515" s="32" t="str">
        <f>TEXT(Data[[#This Row],[Ngày giao]],"MMM")</f>
        <v>Mar</v>
      </c>
    </row>
    <row r="1516" spans="1:15" ht="13" x14ac:dyDescent="0.3">
      <c r="A1516" s="1">
        <v>4517368756</v>
      </c>
      <c r="B1516" s="1">
        <v>2899631</v>
      </c>
      <c r="C1516" s="2" t="s">
        <v>66</v>
      </c>
      <c r="D1516" s="3">
        <v>320</v>
      </c>
      <c r="E1516" s="3">
        <v>1115</v>
      </c>
      <c r="F1516" s="3">
        <f>Data[[#This Row],[Unit Price]]*Data[[#This Row],[Ordered Qty]]</f>
        <v>356800</v>
      </c>
      <c r="G1516" s="5">
        <v>44627</v>
      </c>
      <c r="H1516" s="4">
        <v>44627</v>
      </c>
      <c r="I1516" s="6">
        <f t="shared" si="27"/>
        <v>0</v>
      </c>
      <c r="J1516" s="32" t="str">
        <f>IF(Data[[#This Row],[Chênh lệch ngày]]&lt;-2,"ADVANCE", IF(Data[[#This Row],[Chênh lệch ngày]]&lt;4, "ON TIME", IF(Data[[#This Row],[REASON OF LATE]]="SUPPLIER","LATE BY SUPPLIER", "LATE")))</f>
        <v>ON TIME</v>
      </c>
      <c r="K1516" s="2"/>
      <c r="L1516" s="32"/>
      <c r="M1516" s="32" t="str">
        <f>TEXT(Data[[#This Row],[Ngày giao]],"yyyy")</f>
        <v>2022</v>
      </c>
      <c r="N1516" s="32" t="str">
        <f>IF(MONTH(Data[[#This Row],[Ngày giao]])&lt;4,"Qtr1", IF(MONTH(Data[[#This Row],[Ngày giao]])&lt;7,"Qtr2",IF(MONTH(Data[[#This Row],[Ngày giao]])&lt;10,"Qtr3","Qtr4")))</f>
        <v>Qtr1</v>
      </c>
      <c r="O1516" s="32" t="str">
        <f>TEXT(Data[[#This Row],[Ngày giao]],"MMM")</f>
        <v>Mar</v>
      </c>
    </row>
    <row r="1517" spans="1:15" ht="13" x14ac:dyDescent="0.3">
      <c r="A1517" s="1">
        <v>4516654152</v>
      </c>
      <c r="B1517" s="1">
        <v>2903183</v>
      </c>
      <c r="C1517" s="2" t="s">
        <v>66</v>
      </c>
      <c r="D1517" s="3">
        <v>40</v>
      </c>
      <c r="E1517" s="3">
        <v>376</v>
      </c>
      <c r="F1517" s="3">
        <f>Data[[#This Row],[Unit Price]]*Data[[#This Row],[Ordered Qty]]</f>
        <v>15040</v>
      </c>
      <c r="G1517" s="5">
        <v>44627</v>
      </c>
      <c r="H1517" s="4">
        <v>44627</v>
      </c>
      <c r="I1517" s="6">
        <f t="shared" si="27"/>
        <v>0</v>
      </c>
      <c r="J1517" s="32" t="str">
        <f>IF(Data[[#This Row],[Chênh lệch ngày]]&lt;-2,"ADVANCE", IF(Data[[#This Row],[Chênh lệch ngày]]&lt;4, "ON TIME", IF(Data[[#This Row],[REASON OF LATE]]="SUPPLIER","LATE BY SUPPLIER", "LATE")))</f>
        <v>ON TIME</v>
      </c>
      <c r="K1517" s="2"/>
      <c r="L1517" s="32"/>
      <c r="M1517" s="32" t="str">
        <f>TEXT(Data[[#This Row],[Ngày giao]],"yyyy")</f>
        <v>2022</v>
      </c>
      <c r="N1517" s="32" t="str">
        <f>IF(MONTH(Data[[#This Row],[Ngày giao]])&lt;4,"Qtr1", IF(MONTH(Data[[#This Row],[Ngày giao]])&lt;7,"Qtr2",IF(MONTH(Data[[#This Row],[Ngày giao]])&lt;10,"Qtr3","Qtr4")))</f>
        <v>Qtr1</v>
      </c>
      <c r="O1517" s="32" t="str">
        <f>TEXT(Data[[#This Row],[Ngày giao]],"MMM")</f>
        <v>Mar</v>
      </c>
    </row>
    <row r="1518" spans="1:15" ht="13" x14ac:dyDescent="0.3">
      <c r="A1518" s="1">
        <v>4516876029</v>
      </c>
      <c r="B1518" s="1">
        <v>4228041</v>
      </c>
      <c r="C1518" s="2" t="s">
        <v>53</v>
      </c>
      <c r="D1518" s="3">
        <v>5100</v>
      </c>
      <c r="E1518" s="3">
        <v>701</v>
      </c>
      <c r="F1518" s="3">
        <f>Data[[#This Row],[Unit Price]]*Data[[#This Row],[Ordered Qty]]</f>
        <v>3575100</v>
      </c>
      <c r="G1518" s="5">
        <v>44627</v>
      </c>
      <c r="H1518" s="4">
        <v>44627</v>
      </c>
      <c r="I1518" s="6">
        <f t="shared" si="27"/>
        <v>0</v>
      </c>
      <c r="J1518" s="32" t="str">
        <f>IF(Data[[#This Row],[Chênh lệch ngày]]&lt;-2,"ADVANCE", IF(Data[[#This Row],[Chênh lệch ngày]]&lt;4, "ON TIME", IF(Data[[#This Row],[REASON OF LATE]]="SUPPLIER","LATE BY SUPPLIER", "LATE")))</f>
        <v>ON TIME</v>
      </c>
      <c r="K1518" s="2"/>
      <c r="L1518" s="32"/>
      <c r="M1518" s="32" t="str">
        <f>TEXT(Data[[#This Row],[Ngày giao]],"yyyy")</f>
        <v>2022</v>
      </c>
      <c r="N1518" s="32" t="str">
        <f>IF(MONTH(Data[[#This Row],[Ngày giao]])&lt;4,"Qtr1", IF(MONTH(Data[[#This Row],[Ngày giao]])&lt;7,"Qtr2",IF(MONTH(Data[[#This Row],[Ngày giao]])&lt;10,"Qtr3","Qtr4")))</f>
        <v>Qtr1</v>
      </c>
      <c r="O1518" s="32" t="str">
        <f>TEXT(Data[[#This Row],[Ngày giao]],"MMM")</f>
        <v>Mar</v>
      </c>
    </row>
    <row r="1519" spans="1:15" ht="13" x14ac:dyDescent="0.3">
      <c r="A1519" s="1">
        <v>4516876096</v>
      </c>
      <c r="B1519" s="1">
        <v>2899945</v>
      </c>
      <c r="C1519" s="2" t="s">
        <v>53</v>
      </c>
      <c r="D1519" s="3">
        <v>1296</v>
      </c>
      <c r="E1519" s="3">
        <v>1362</v>
      </c>
      <c r="F1519" s="3">
        <f>Data[[#This Row],[Unit Price]]*Data[[#This Row],[Ordered Qty]]</f>
        <v>1765152</v>
      </c>
      <c r="G1519" s="5">
        <v>44627</v>
      </c>
      <c r="H1519" s="4">
        <v>44627</v>
      </c>
      <c r="I1519" s="6">
        <f t="shared" si="27"/>
        <v>0</v>
      </c>
      <c r="J1519" s="32" t="str">
        <f>IF(Data[[#This Row],[Chênh lệch ngày]]&lt;-2,"ADVANCE", IF(Data[[#This Row],[Chênh lệch ngày]]&lt;4, "ON TIME", IF(Data[[#This Row],[REASON OF LATE]]="SUPPLIER","LATE BY SUPPLIER", "LATE")))</f>
        <v>ON TIME</v>
      </c>
      <c r="K1519" s="2"/>
      <c r="L1519" s="32"/>
      <c r="M1519" s="32" t="str">
        <f>TEXT(Data[[#This Row],[Ngày giao]],"yyyy")</f>
        <v>2022</v>
      </c>
      <c r="N1519" s="32" t="str">
        <f>IF(MONTH(Data[[#This Row],[Ngày giao]])&lt;4,"Qtr1", IF(MONTH(Data[[#This Row],[Ngày giao]])&lt;7,"Qtr2",IF(MONTH(Data[[#This Row],[Ngày giao]])&lt;10,"Qtr3","Qtr4")))</f>
        <v>Qtr1</v>
      </c>
      <c r="O1519" s="32" t="str">
        <f>TEXT(Data[[#This Row],[Ngày giao]],"MMM")</f>
        <v>Mar</v>
      </c>
    </row>
    <row r="1520" spans="1:15" ht="13" x14ac:dyDescent="0.3">
      <c r="A1520" s="1">
        <v>4516876101</v>
      </c>
      <c r="B1520" s="1">
        <v>2899944</v>
      </c>
      <c r="C1520" s="2" t="s">
        <v>53</v>
      </c>
      <c r="D1520" s="3">
        <v>2592</v>
      </c>
      <c r="E1520" s="3">
        <v>756</v>
      </c>
      <c r="F1520" s="3">
        <f>Data[[#This Row],[Unit Price]]*Data[[#This Row],[Ordered Qty]]</f>
        <v>1959552</v>
      </c>
      <c r="G1520" s="5">
        <v>44627</v>
      </c>
      <c r="H1520" s="4">
        <v>44627</v>
      </c>
      <c r="I1520" s="6">
        <f t="shared" si="27"/>
        <v>0</v>
      </c>
      <c r="J1520" s="32" t="str">
        <f>IF(Data[[#This Row],[Chênh lệch ngày]]&lt;-2,"ADVANCE", IF(Data[[#This Row],[Chênh lệch ngày]]&lt;4, "ON TIME", IF(Data[[#This Row],[REASON OF LATE]]="SUPPLIER","LATE BY SUPPLIER", "LATE")))</f>
        <v>ON TIME</v>
      </c>
      <c r="K1520" s="2"/>
      <c r="L1520" s="32"/>
      <c r="M1520" s="32" t="str">
        <f>TEXT(Data[[#This Row],[Ngày giao]],"yyyy")</f>
        <v>2022</v>
      </c>
      <c r="N1520" s="32" t="str">
        <f>IF(MONTH(Data[[#This Row],[Ngày giao]])&lt;4,"Qtr1", IF(MONTH(Data[[#This Row],[Ngày giao]])&lt;7,"Qtr2",IF(MONTH(Data[[#This Row],[Ngày giao]])&lt;10,"Qtr3","Qtr4")))</f>
        <v>Qtr1</v>
      </c>
      <c r="O1520" s="32" t="str">
        <f>TEXT(Data[[#This Row],[Ngày giao]],"MMM")</f>
        <v>Mar</v>
      </c>
    </row>
    <row r="1521" spans="1:15" ht="13" x14ac:dyDescent="0.3">
      <c r="A1521" s="1">
        <v>4516876202</v>
      </c>
      <c r="B1521" s="1">
        <v>4228041</v>
      </c>
      <c r="C1521" s="2" t="s">
        <v>53</v>
      </c>
      <c r="D1521" s="3">
        <v>60</v>
      </c>
      <c r="E1521" s="3">
        <v>1084</v>
      </c>
      <c r="F1521" s="3">
        <f>Data[[#This Row],[Unit Price]]*Data[[#This Row],[Ordered Qty]]</f>
        <v>65040</v>
      </c>
      <c r="G1521" s="5">
        <v>44627</v>
      </c>
      <c r="H1521" s="4">
        <v>44627</v>
      </c>
      <c r="I1521" s="6">
        <f t="shared" si="27"/>
        <v>0</v>
      </c>
      <c r="J1521" s="32" t="str">
        <f>IF(Data[[#This Row],[Chênh lệch ngày]]&lt;-2,"ADVANCE", IF(Data[[#This Row],[Chênh lệch ngày]]&lt;4, "ON TIME", IF(Data[[#This Row],[REASON OF LATE]]="SUPPLIER","LATE BY SUPPLIER", "LATE")))</f>
        <v>ON TIME</v>
      </c>
      <c r="K1521" s="2"/>
      <c r="L1521" s="32"/>
      <c r="M1521" s="32" t="str">
        <f>TEXT(Data[[#This Row],[Ngày giao]],"yyyy")</f>
        <v>2022</v>
      </c>
      <c r="N1521" s="32" t="str">
        <f>IF(MONTH(Data[[#This Row],[Ngày giao]])&lt;4,"Qtr1", IF(MONTH(Data[[#This Row],[Ngày giao]])&lt;7,"Qtr2",IF(MONTH(Data[[#This Row],[Ngày giao]])&lt;10,"Qtr3","Qtr4")))</f>
        <v>Qtr1</v>
      </c>
      <c r="O1521" s="32" t="str">
        <f>TEXT(Data[[#This Row],[Ngày giao]],"MMM")</f>
        <v>Mar</v>
      </c>
    </row>
    <row r="1522" spans="1:15" ht="13" x14ac:dyDescent="0.3">
      <c r="A1522" s="1">
        <v>4517270319</v>
      </c>
      <c r="B1522" s="1">
        <v>2899632</v>
      </c>
      <c r="C1522" s="2" t="s">
        <v>53</v>
      </c>
      <c r="D1522" s="3">
        <v>160</v>
      </c>
      <c r="E1522" s="3">
        <v>1357</v>
      </c>
      <c r="F1522" s="3">
        <f>Data[[#This Row],[Unit Price]]*Data[[#This Row],[Ordered Qty]]</f>
        <v>217120</v>
      </c>
      <c r="G1522" s="5">
        <v>44627</v>
      </c>
      <c r="H1522" s="4">
        <v>44627</v>
      </c>
      <c r="I1522" s="6">
        <f t="shared" si="27"/>
        <v>0</v>
      </c>
      <c r="J1522" s="32" t="str">
        <f>IF(Data[[#This Row],[Chênh lệch ngày]]&lt;-2,"ADVANCE", IF(Data[[#This Row],[Chênh lệch ngày]]&lt;4, "ON TIME", IF(Data[[#This Row],[REASON OF LATE]]="SUPPLIER","LATE BY SUPPLIER", "LATE")))</f>
        <v>ON TIME</v>
      </c>
      <c r="K1522" s="2"/>
      <c r="L1522" s="32"/>
      <c r="M1522" s="32" t="str">
        <f>TEXT(Data[[#This Row],[Ngày giao]],"yyyy")</f>
        <v>2022</v>
      </c>
      <c r="N1522" s="32" t="str">
        <f>IF(MONTH(Data[[#This Row],[Ngày giao]])&lt;4,"Qtr1", IF(MONTH(Data[[#This Row],[Ngày giao]])&lt;7,"Qtr2",IF(MONTH(Data[[#This Row],[Ngày giao]])&lt;10,"Qtr3","Qtr4")))</f>
        <v>Qtr1</v>
      </c>
      <c r="O1522" s="32" t="str">
        <f>TEXT(Data[[#This Row],[Ngày giao]],"MMM")</f>
        <v>Mar</v>
      </c>
    </row>
    <row r="1523" spans="1:15" ht="13" x14ac:dyDescent="0.3">
      <c r="A1523" s="1">
        <v>4516876111</v>
      </c>
      <c r="B1523" s="1">
        <v>2899945</v>
      </c>
      <c r="C1523" s="2" t="s">
        <v>53</v>
      </c>
      <c r="D1523" s="3">
        <v>192</v>
      </c>
      <c r="E1523" s="3">
        <v>1346</v>
      </c>
      <c r="F1523" s="3">
        <f>Data[[#This Row],[Unit Price]]*Data[[#This Row],[Ordered Qty]]</f>
        <v>258432</v>
      </c>
      <c r="G1523" s="5">
        <v>44627</v>
      </c>
      <c r="H1523" s="4">
        <v>44627</v>
      </c>
      <c r="I1523" s="6">
        <f t="shared" si="27"/>
        <v>0</v>
      </c>
      <c r="J1523" s="32" t="str">
        <f>IF(Data[[#This Row],[Chênh lệch ngày]]&lt;-2,"ADVANCE", IF(Data[[#This Row],[Chênh lệch ngày]]&lt;4, "ON TIME", IF(Data[[#This Row],[REASON OF LATE]]="SUPPLIER","LATE BY SUPPLIER", "LATE")))</f>
        <v>ON TIME</v>
      </c>
      <c r="K1523" s="2"/>
      <c r="L1523" s="32"/>
      <c r="M1523" s="32" t="str">
        <f>TEXT(Data[[#This Row],[Ngày giao]],"yyyy")</f>
        <v>2022</v>
      </c>
      <c r="N1523" s="32" t="str">
        <f>IF(MONTH(Data[[#This Row],[Ngày giao]])&lt;4,"Qtr1", IF(MONTH(Data[[#This Row],[Ngày giao]])&lt;7,"Qtr2",IF(MONTH(Data[[#This Row],[Ngày giao]])&lt;10,"Qtr3","Qtr4")))</f>
        <v>Qtr1</v>
      </c>
      <c r="O1523" s="32" t="str">
        <f>TEXT(Data[[#This Row],[Ngày giao]],"MMM")</f>
        <v>Mar</v>
      </c>
    </row>
    <row r="1524" spans="1:15" ht="13" x14ac:dyDescent="0.3">
      <c r="A1524" s="1">
        <v>4516876147</v>
      </c>
      <c r="B1524" s="1">
        <v>2899944</v>
      </c>
      <c r="C1524" s="2" t="s">
        <v>53</v>
      </c>
      <c r="D1524" s="3">
        <v>480</v>
      </c>
      <c r="E1524" s="3">
        <v>596</v>
      </c>
      <c r="F1524" s="3">
        <f>Data[[#This Row],[Unit Price]]*Data[[#This Row],[Ordered Qty]]</f>
        <v>286080</v>
      </c>
      <c r="G1524" s="5">
        <v>44627</v>
      </c>
      <c r="H1524" s="4">
        <v>44627</v>
      </c>
      <c r="I1524" s="6">
        <f t="shared" si="27"/>
        <v>0</v>
      </c>
      <c r="J1524" s="32" t="str">
        <f>IF(Data[[#This Row],[Chênh lệch ngày]]&lt;-2,"ADVANCE", IF(Data[[#This Row],[Chênh lệch ngày]]&lt;4, "ON TIME", IF(Data[[#This Row],[REASON OF LATE]]="SUPPLIER","LATE BY SUPPLIER", "LATE")))</f>
        <v>ON TIME</v>
      </c>
      <c r="K1524" s="2"/>
      <c r="L1524" s="32"/>
      <c r="M1524" s="32" t="str">
        <f>TEXT(Data[[#This Row],[Ngày giao]],"yyyy")</f>
        <v>2022</v>
      </c>
      <c r="N1524" s="32" t="str">
        <f>IF(MONTH(Data[[#This Row],[Ngày giao]])&lt;4,"Qtr1", IF(MONTH(Data[[#This Row],[Ngày giao]])&lt;7,"Qtr2",IF(MONTH(Data[[#This Row],[Ngày giao]])&lt;10,"Qtr3","Qtr4")))</f>
        <v>Qtr1</v>
      </c>
      <c r="O1524" s="32" t="str">
        <f>TEXT(Data[[#This Row],[Ngày giao]],"MMM")</f>
        <v>Mar</v>
      </c>
    </row>
    <row r="1525" spans="1:15" ht="13" x14ac:dyDescent="0.3">
      <c r="A1525" s="1">
        <v>4516876203</v>
      </c>
      <c r="B1525" s="1">
        <v>4228041</v>
      </c>
      <c r="C1525" s="2" t="s">
        <v>53</v>
      </c>
      <c r="D1525" s="3">
        <v>90</v>
      </c>
      <c r="E1525" s="3">
        <v>823</v>
      </c>
      <c r="F1525" s="3">
        <f>Data[[#This Row],[Unit Price]]*Data[[#This Row],[Ordered Qty]]</f>
        <v>74070</v>
      </c>
      <c r="G1525" s="5">
        <v>44627</v>
      </c>
      <c r="H1525" s="4">
        <v>44627</v>
      </c>
      <c r="I1525" s="6">
        <f t="shared" si="27"/>
        <v>0</v>
      </c>
      <c r="J1525" s="32" t="str">
        <f>IF(Data[[#This Row],[Chênh lệch ngày]]&lt;-2,"ADVANCE", IF(Data[[#This Row],[Chênh lệch ngày]]&lt;4, "ON TIME", IF(Data[[#This Row],[REASON OF LATE]]="SUPPLIER","LATE BY SUPPLIER", "LATE")))</f>
        <v>ON TIME</v>
      </c>
      <c r="K1525" s="2"/>
      <c r="L1525" s="32"/>
      <c r="M1525" s="32" t="str">
        <f>TEXT(Data[[#This Row],[Ngày giao]],"yyyy")</f>
        <v>2022</v>
      </c>
      <c r="N1525" s="32" t="str">
        <f>IF(MONTH(Data[[#This Row],[Ngày giao]])&lt;4,"Qtr1", IF(MONTH(Data[[#This Row],[Ngày giao]])&lt;7,"Qtr2",IF(MONTH(Data[[#This Row],[Ngày giao]])&lt;10,"Qtr3","Qtr4")))</f>
        <v>Qtr1</v>
      </c>
      <c r="O1525" s="32" t="str">
        <f>TEXT(Data[[#This Row],[Ngày giao]],"MMM")</f>
        <v>Mar</v>
      </c>
    </row>
    <row r="1526" spans="1:15" ht="13" x14ac:dyDescent="0.3">
      <c r="A1526" s="1">
        <v>4516479426</v>
      </c>
      <c r="B1526" s="1">
        <v>2899632</v>
      </c>
      <c r="C1526" s="2" t="s">
        <v>53</v>
      </c>
      <c r="D1526" s="3">
        <v>480</v>
      </c>
      <c r="E1526" s="3">
        <v>772</v>
      </c>
      <c r="F1526" s="3">
        <f>Data[[#This Row],[Unit Price]]*Data[[#This Row],[Ordered Qty]]</f>
        <v>370560</v>
      </c>
      <c r="G1526" s="5">
        <v>44627</v>
      </c>
      <c r="H1526" s="4">
        <v>44627</v>
      </c>
      <c r="I1526" s="6">
        <f t="shared" si="27"/>
        <v>0</v>
      </c>
      <c r="J1526" s="32" t="str">
        <f>IF(Data[[#This Row],[Chênh lệch ngày]]&lt;-2,"ADVANCE", IF(Data[[#This Row],[Chênh lệch ngày]]&lt;4, "ON TIME", IF(Data[[#This Row],[REASON OF LATE]]="SUPPLIER","LATE BY SUPPLIER", "LATE")))</f>
        <v>ON TIME</v>
      </c>
      <c r="K1526" s="2"/>
      <c r="L1526" s="32"/>
      <c r="M1526" s="32" t="str">
        <f>TEXT(Data[[#This Row],[Ngày giao]],"yyyy")</f>
        <v>2022</v>
      </c>
      <c r="N1526" s="32" t="str">
        <f>IF(MONTH(Data[[#This Row],[Ngày giao]])&lt;4,"Qtr1", IF(MONTH(Data[[#This Row],[Ngày giao]])&lt;7,"Qtr2",IF(MONTH(Data[[#This Row],[Ngày giao]])&lt;10,"Qtr3","Qtr4")))</f>
        <v>Qtr1</v>
      </c>
      <c r="O1526" s="32" t="str">
        <f>TEXT(Data[[#This Row],[Ngày giao]],"MMM")</f>
        <v>Mar</v>
      </c>
    </row>
    <row r="1527" spans="1:15" ht="13" x14ac:dyDescent="0.3">
      <c r="A1527" s="1">
        <v>4516523207</v>
      </c>
      <c r="B1527" s="1">
        <v>2899635</v>
      </c>
      <c r="C1527" s="2" t="s">
        <v>53</v>
      </c>
      <c r="D1527" s="3">
        <v>320</v>
      </c>
      <c r="E1527" s="3">
        <v>466</v>
      </c>
      <c r="F1527" s="3">
        <f>Data[[#This Row],[Unit Price]]*Data[[#This Row],[Ordered Qty]]</f>
        <v>149120</v>
      </c>
      <c r="G1527" s="5">
        <v>44627</v>
      </c>
      <c r="H1527" s="4">
        <v>44627</v>
      </c>
      <c r="I1527" s="6">
        <f t="shared" si="27"/>
        <v>0</v>
      </c>
      <c r="J1527" s="32" t="str">
        <f>IF(Data[[#This Row],[Chênh lệch ngày]]&lt;-2,"ADVANCE", IF(Data[[#This Row],[Chênh lệch ngày]]&lt;4, "ON TIME", IF(Data[[#This Row],[REASON OF LATE]]="SUPPLIER","LATE BY SUPPLIER", "LATE")))</f>
        <v>ON TIME</v>
      </c>
      <c r="K1527" s="2"/>
      <c r="L1527" s="32"/>
      <c r="M1527" s="32" t="str">
        <f>TEXT(Data[[#This Row],[Ngày giao]],"yyyy")</f>
        <v>2022</v>
      </c>
      <c r="N1527" s="32" t="str">
        <f>IF(MONTH(Data[[#This Row],[Ngày giao]])&lt;4,"Qtr1", IF(MONTH(Data[[#This Row],[Ngày giao]])&lt;7,"Qtr2",IF(MONTH(Data[[#This Row],[Ngày giao]])&lt;10,"Qtr3","Qtr4")))</f>
        <v>Qtr1</v>
      </c>
      <c r="O1527" s="32" t="str">
        <f>TEXT(Data[[#This Row],[Ngày giao]],"MMM")</f>
        <v>Mar</v>
      </c>
    </row>
    <row r="1528" spans="1:15" ht="13" x14ac:dyDescent="0.3">
      <c r="A1528" s="1">
        <v>4517144620</v>
      </c>
      <c r="B1528" s="1">
        <v>2899632</v>
      </c>
      <c r="C1528" s="2" t="s">
        <v>53</v>
      </c>
      <c r="D1528" s="3">
        <v>320</v>
      </c>
      <c r="E1528" s="3">
        <v>350</v>
      </c>
      <c r="F1528" s="3">
        <f>Data[[#This Row],[Unit Price]]*Data[[#This Row],[Ordered Qty]]</f>
        <v>112000</v>
      </c>
      <c r="G1528" s="5">
        <v>44627</v>
      </c>
      <c r="H1528" s="4">
        <v>44627</v>
      </c>
      <c r="I1528" s="6">
        <f t="shared" si="27"/>
        <v>0</v>
      </c>
      <c r="J1528" s="32" t="str">
        <f>IF(Data[[#This Row],[Chênh lệch ngày]]&lt;-2,"ADVANCE", IF(Data[[#This Row],[Chênh lệch ngày]]&lt;4, "ON TIME", IF(Data[[#This Row],[REASON OF LATE]]="SUPPLIER","LATE BY SUPPLIER", "LATE")))</f>
        <v>ON TIME</v>
      </c>
      <c r="K1528" s="2"/>
      <c r="L1528" s="32"/>
      <c r="M1528" s="32" t="str">
        <f>TEXT(Data[[#This Row],[Ngày giao]],"yyyy")</f>
        <v>2022</v>
      </c>
      <c r="N1528" s="32" t="str">
        <f>IF(MONTH(Data[[#This Row],[Ngày giao]])&lt;4,"Qtr1", IF(MONTH(Data[[#This Row],[Ngày giao]])&lt;7,"Qtr2",IF(MONTH(Data[[#This Row],[Ngày giao]])&lt;10,"Qtr3","Qtr4")))</f>
        <v>Qtr1</v>
      </c>
      <c r="O1528" s="32" t="str">
        <f>TEXT(Data[[#This Row],[Ngày giao]],"MMM")</f>
        <v>Mar</v>
      </c>
    </row>
    <row r="1529" spans="1:15" ht="13" x14ac:dyDescent="0.3">
      <c r="A1529" s="1">
        <v>4517280786</v>
      </c>
      <c r="B1529" s="1">
        <v>2899478</v>
      </c>
      <c r="C1529" s="2" t="s">
        <v>53</v>
      </c>
      <c r="D1529" s="3">
        <v>800</v>
      </c>
      <c r="E1529" s="3">
        <v>1274</v>
      </c>
      <c r="F1529" s="3">
        <f>Data[[#This Row],[Unit Price]]*Data[[#This Row],[Ordered Qty]]</f>
        <v>1019200</v>
      </c>
      <c r="G1529" s="5">
        <v>44627</v>
      </c>
      <c r="H1529" s="4">
        <v>44627</v>
      </c>
      <c r="I1529" s="6">
        <f t="shared" si="27"/>
        <v>0</v>
      </c>
      <c r="J1529" s="32" t="str">
        <f>IF(Data[[#This Row],[Chênh lệch ngày]]&lt;-2,"ADVANCE", IF(Data[[#This Row],[Chênh lệch ngày]]&lt;4, "ON TIME", IF(Data[[#This Row],[REASON OF LATE]]="SUPPLIER","LATE BY SUPPLIER", "LATE")))</f>
        <v>ON TIME</v>
      </c>
      <c r="K1529" s="2"/>
      <c r="L1529" s="32"/>
      <c r="M1529" s="32" t="str">
        <f>TEXT(Data[[#This Row],[Ngày giao]],"yyyy")</f>
        <v>2022</v>
      </c>
      <c r="N1529" s="32" t="str">
        <f>IF(MONTH(Data[[#This Row],[Ngày giao]])&lt;4,"Qtr1", IF(MONTH(Data[[#This Row],[Ngày giao]])&lt;7,"Qtr2",IF(MONTH(Data[[#This Row],[Ngày giao]])&lt;10,"Qtr3","Qtr4")))</f>
        <v>Qtr1</v>
      </c>
      <c r="O1529" s="32" t="str">
        <f>TEXT(Data[[#This Row],[Ngày giao]],"MMM")</f>
        <v>Mar</v>
      </c>
    </row>
    <row r="1530" spans="1:15" ht="13" x14ac:dyDescent="0.3">
      <c r="A1530" s="1">
        <v>4516582155</v>
      </c>
      <c r="B1530" s="1">
        <v>2899634</v>
      </c>
      <c r="C1530" s="2" t="s">
        <v>66</v>
      </c>
      <c r="D1530" s="3">
        <v>640</v>
      </c>
      <c r="E1530" s="3">
        <v>1025</v>
      </c>
      <c r="F1530" s="3">
        <f>Data[[#This Row],[Unit Price]]*Data[[#This Row],[Ordered Qty]]</f>
        <v>656000</v>
      </c>
      <c r="G1530" s="5">
        <v>44627</v>
      </c>
      <c r="H1530" s="4">
        <v>44627</v>
      </c>
      <c r="I1530" s="6">
        <f t="shared" si="27"/>
        <v>0</v>
      </c>
      <c r="J1530" s="32" t="str">
        <f>IF(Data[[#This Row],[Chênh lệch ngày]]&lt;-2,"ADVANCE", IF(Data[[#This Row],[Chênh lệch ngày]]&lt;4, "ON TIME", IF(Data[[#This Row],[REASON OF LATE]]="SUPPLIER","LATE BY SUPPLIER", "LATE")))</f>
        <v>ON TIME</v>
      </c>
      <c r="K1530" s="2"/>
      <c r="L1530" s="32"/>
      <c r="M1530" s="32" t="str">
        <f>TEXT(Data[[#This Row],[Ngày giao]],"yyyy")</f>
        <v>2022</v>
      </c>
      <c r="N1530" s="32" t="str">
        <f>IF(MONTH(Data[[#This Row],[Ngày giao]])&lt;4,"Qtr1", IF(MONTH(Data[[#This Row],[Ngày giao]])&lt;7,"Qtr2",IF(MONTH(Data[[#This Row],[Ngày giao]])&lt;10,"Qtr3","Qtr4")))</f>
        <v>Qtr1</v>
      </c>
      <c r="O1530" s="32" t="str">
        <f>TEXT(Data[[#This Row],[Ngày giao]],"MMM")</f>
        <v>Mar</v>
      </c>
    </row>
    <row r="1531" spans="1:15" ht="13" x14ac:dyDescent="0.3">
      <c r="A1531" s="1">
        <v>4517337406</v>
      </c>
      <c r="B1531" s="1">
        <v>2899478</v>
      </c>
      <c r="C1531" s="2" t="s">
        <v>66</v>
      </c>
      <c r="D1531" s="3">
        <v>100</v>
      </c>
      <c r="E1531" s="3">
        <v>797</v>
      </c>
      <c r="F1531" s="3">
        <f>Data[[#This Row],[Unit Price]]*Data[[#This Row],[Ordered Qty]]</f>
        <v>79700</v>
      </c>
      <c r="G1531" s="5">
        <v>44627</v>
      </c>
      <c r="H1531" s="4">
        <v>44627</v>
      </c>
      <c r="I1531" s="6">
        <f t="shared" si="27"/>
        <v>0</v>
      </c>
      <c r="J1531" s="32" t="str">
        <f>IF(Data[[#This Row],[Chênh lệch ngày]]&lt;-2,"ADVANCE", IF(Data[[#This Row],[Chênh lệch ngày]]&lt;4, "ON TIME", IF(Data[[#This Row],[REASON OF LATE]]="SUPPLIER","LATE BY SUPPLIER", "LATE")))</f>
        <v>ON TIME</v>
      </c>
      <c r="K1531" s="2"/>
      <c r="L1531" s="32"/>
      <c r="M1531" s="32" t="str">
        <f>TEXT(Data[[#This Row],[Ngày giao]],"yyyy")</f>
        <v>2022</v>
      </c>
      <c r="N1531" s="32" t="str">
        <f>IF(MONTH(Data[[#This Row],[Ngày giao]])&lt;4,"Qtr1", IF(MONTH(Data[[#This Row],[Ngày giao]])&lt;7,"Qtr2",IF(MONTH(Data[[#This Row],[Ngày giao]])&lt;10,"Qtr3","Qtr4")))</f>
        <v>Qtr1</v>
      </c>
      <c r="O1531" s="32" t="str">
        <f>TEXT(Data[[#This Row],[Ngày giao]],"MMM")</f>
        <v>Mar</v>
      </c>
    </row>
    <row r="1532" spans="1:15" ht="13" x14ac:dyDescent="0.3">
      <c r="A1532" s="1">
        <v>4517353670</v>
      </c>
      <c r="B1532" s="1">
        <v>2989761</v>
      </c>
      <c r="C1532" s="2" t="s">
        <v>53</v>
      </c>
      <c r="D1532" s="3">
        <v>320</v>
      </c>
      <c r="E1532" s="3">
        <v>511</v>
      </c>
      <c r="F1532" s="3">
        <f>Data[[#This Row],[Unit Price]]*Data[[#This Row],[Ordered Qty]]</f>
        <v>163520</v>
      </c>
      <c r="G1532" s="5">
        <v>44627</v>
      </c>
      <c r="H1532" s="4">
        <v>44627</v>
      </c>
      <c r="I1532" s="6">
        <f t="shared" si="27"/>
        <v>0</v>
      </c>
      <c r="J1532" s="32" t="str">
        <f>IF(Data[[#This Row],[Chênh lệch ngày]]&lt;-2,"ADVANCE", IF(Data[[#This Row],[Chênh lệch ngày]]&lt;4, "ON TIME", IF(Data[[#This Row],[REASON OF LATE]]="SUPPLIER","LATE BY SUPPLIER", "LATE")))</f>
        <v>ON TIME</v>
      </c>
      <c r="K1532" s="2"/>
      <c r="L1532" s="32"/>
      <c r="M1532" s="32" t="str">
        <f>TEXT(Data[[#This Row],[Ngày giao]],"yyyy")</f>
        <v>2022</v>
      </c>
      <c r="N1532" s="32" t="str">
        <f>IF(MONTH(Data[[#This Row],[Ngày giao]])&lt;4,"Qtr1", IF(MONTH(Data[[#This Row],[Ngày giao]])&lt;7,"Qtr2",IF(MONTH(Data[[#This Row],[Ngày giao]])&lt;10,"Qtr3","Qtr4")))</f>
        <v>Qtr1</v>
      </c>
      <c r="O1532" s="32" t="str">
        <f>TEXT(Data[[#This Row],[Ngày giao]],"MMM")</f>
        <v>Mar</v>
      </c>
    </row>
    <row r="1533" spans="1:15" ht="13" x14ac:dyDescent="0.3">
      <c r="A1533" s="1">
        <v>4517370153</v>
      </c>
      <c r="B1533" s="1">
        <v>2899634</v>
      </c>
      <c r="C1533" s="2" t="s">
        <v>53</v>
      </c>
      <c r="D1533" s="3">
        <v>320</v>
      </c>
      <c r="E1533" s="3">
        <v>1285</v>
      </c>
      <c r="F1533" s="3">
        <f>Data[[#This Row],[Unit Price]]*Data[[#This Row],[Ordered Qty]]</f>
        <v>411200</v>
      </c>
      <c r="G1533" s="5">
        <v>44627</v>
      </c>
      <c r="H1533" s="4">
        <v>44627</v>
      </c>
      <c r="I1533" s="6">
        <f t="shared" si="27"/>
        <v>0</v>
      </c>
      <c r="J1533" s="32" t="str">
        <f>IF(Data[[#This Row],[Chênh lệch ngày]]&lt;-2,"ADVANCE", IF(Data[[#This Row],[Chênh lệch ngày]]&lt;4, "ON TIME", IF(Data[[#This Row],[REASON OF LATE]]="SUPPLIER","LATE BY SUPPLIER", "LATE")))</f>
        <v>ON TIME</v>
      </c>
      <c r="K1533" s="2"/>
      <c r="L1533" s="32"/>
      <c r="M1533" s="32" t="str">
        <f>TEXT(Data[[#This Row],[Ngày giao]],"yyyy")</f>
        <v>2022</v>
      </c>
      <c r="N1533" s="32" t="str">
        <f>IF(MONTH(Data[[#This Row],[Ngày giao]])&lt;4,"Qtr1", IF(MONTH(Data[[#This Row],[Ngày giao]])&lt;7,"Qtr2",IF(MONTH(Data[[#This Row],[Ngày giao]])&lt;10,"Qtr3","Qtr4")))</f>
        <v>Qtr1</v>
      </c>
      <c r="O1533" s="32" t="str">
        <f>TEXT(Data[[#This Row],[Ngày giao]],"MMM")</f>
        <v>Mar</v>
      </c>
    </row>
    <row r="1534" spans="1:15" ht="13" x14ac:dyDescent="0.3">
      <c r="A1534" s="1">
        <v>4517384837</v>
      </c>
      <c r="B1534" s="1">
        <v>2899478</v>
      </c>
      <c r="C1534" s="2" t="s">
        <v>53</v>
      </c>
      <c r="D1534" s="3">
        <v>500</v>
      </c>
      <c r="E1534" s="3">
        <v>449</v>
      </c>
      <c r="F1534" s="3">
        <f>Data[[#This Row],[Unit Price]]*Data[[#This Row],[Ordered Qty]]</f>
        <v>224500</v>
      </c>
      <c r="G1534" s="5">
        <v>44627</v>
      </c>
      <c r="H1534" s="4">
        <v>44627</v>
      </c>
      <c r="I1534" s="6">
        <f t="shared" si="27"/>
        <v>0</v>
      </c>
      <c r="J1534" s="32" t="str">
        <f>IF(Data[[#This Row],[Chênh lệch ngày]]&lt;-2,"ADVANCE", IF(Data[[#This Row],[Chênh lệch ngày]]&lt;4, "ON TIME", IF(Data[[#This Row],[REASON OF LATE]]="SUPPLIER","LATE BY SUPPLIER", "LATE")))</f>
        <v>ON TIME</v>
      </c>
      <c r="K1534" s="2"/>
      <c r="L1534" s="32"/>
      <c r="M1534" s="32" t="str">
        <f>TEXT(Data[[#This Row],[Ngày giao]],"yyyy")</f>
        <v>2022</v>
      </c>
      <c r="N1534" s="32" t="str">
        <f>IF(MONTH(Data[[#This Row],[Ngày giao]])&lt;4,"Qtr1", IF(MONTH(Data[[#This Row],[Ngày giao]])&lt;7,"Qtr2",IF(MONTH(Data[[#This Row],[Ngày giao]])&lt;10,"Qtr3","Qtr4")))</f>
        <v>Qtr1</v>
      </c>
      <c r="O1534" s="32" t="str">
        <f>TEXT(Data[[#This Row],[Ngày giao]],"MMM")</f>
        <v>Mar</v>
      </c>
    </row>
    <row r="1535" spans="1:15" ht="13" x14ac:dyDescent="0.3">
      <c r="A1535" s="1">
        <v>4516876019</v>
      </c>
      <c r="B1535" s="1">
        <v>4451134</v>
      </c>
      <c r="C1535" s="2" t="s">
        <v>53</v>
      </c>
      <c r="D1535" s="3">
        <v>344</v>
      </c>
      <c r="E1535" s="3">
        <v>1238</v>
      </c>
      <c r="F1535" s="3">
        <f>Data[[#This Row],[Unit Price]]*Data[[#This Row],[Ordered Qty]]</f>
        <v>425872</v>
      </c>
      <c r="G1535" s="5">
        <v>44690</v>
      </c>
      <c r="H1535" s="4">
        <v>44627</v>
      </c>
      <c r="I1535" s="6">
        <f t="shared" si="27"/>
        <v>63</v>
      </c>
      <c r="J1535" s="32" t="str">
        <f>IF(Data[[#This Row],[Chênh lệch ngày]]&lt;-2,"ADVANCE", IF(Data[[#This Row],[Chênh lệch ngày]]&lt;4, "ON TIME", IF(Data[[#This Row],[REASON OF LATE]]="SUPPLIER","LATE BY SUPPLIER", "LATE")))</f>
        <v>LATE</v>
      </c>
      <c r="K1535" s="32" t="s">
        <v>6</v>
      </c>
      <c r="L1535" s="32"/>
      <c r="M1535" s="32" t="str">
        <f>TEXT(Data[[#This Row],[Ngày giao]],"yyyy")</f>
        <v>2022</v>
      </c>
      <c r="N1535" s="32" t="str">
        <f>IF(MONTH(Data[[#This Row],[Ngày giao]])&lt;4,"Qtr1", IF(MONTH(Data[[#This Row],[Ngày giao]])&lt;7,"Qtr2",IF(MONTH(Data[[#This Row],[Ngày giao]])&lt;10,"Qtr3","Qtr4")))</f>
        <v>Qtr2</v>
      </c>
      <c r="O1535" s="32" t="str">
        <f>TEXT(Data[[#This Row],[Ngày giao]],"MMM")</f>
        <v>May</v>
      </c>
    </row>
    <row r="1536" spans="1:15" ht="13" x14ac:dyDescent="0.3">
      <c r="A1536" s="1">
        <v>4516876015</v>
      </c>
      <c r="B1536" s="1">
        <v>4451134</v>
      </c>
      <c r="C1536" s="2" t="s">
        <v>53</v>
      </c>
      <c r="D1536" s="3">
        <v>244</v>
      </c>
      <c r="E1536" s="3">
        <v>586</v>
      </c>
      <c r="F1536" s="3">
        <f>Data[[#This Row],[Unit Price]]*Data[[#This Row],[Ordered Qty]]</f>
        <v>142984</v>
      </c>
      <c r="G1536" s="5">
        <v>44697</v>
      </c>
      <c r="H1536" s="4">
        <v>44627</v>
      </c>
      <c r="I1536" s="6">
        <f t="shared" si="27"/>
        <v>70</v>
      </c>
      <c r="J1536" s="32" t="str">
        <f>IF(Data[[#This Row],[Chênh lệch ngày]]&lt;-2,"ADVANCE", IF(Data[[#This Row],[Chênh lệch ngày]]&lt;4, "ON TIME", IF(Data[[#This Row],[REASON OF LATE]]="SUPPLIER","LATE BY SUPPLIER", "LATE")))</f>
        <v>LATE</v>
      </c>
      <c r="K1536" s="32" t="s">
        <v>6</v>
      </c>
      <c r="L1536" s="32"/>
      <c r="M1536" s="32" t="str">
        <f>TEXT(Data[[#This Row],[Ngày giao]],"yyyy")</f>
        <v>2022</v>
      </c>
      <c r="N1536" s="32" t="str">
        <f>IF(MONTH(Data[[#This Row],[Ngày giao]])&lt;4,"Qtr1", IF(MONTH(Data[[#This Row],[Ngày giao]])&lt;7,"Qtr2",IF(MONTH(Data[[#This Row],[Ngày giao]])&lt;10,"Qtr3","Qtr4")))</f>
        <v>Qtr2</v>
      </c>
      <c r="O1536" s="32" t="str">
        <f>TEXT(Data[[#This Row],[Ngày giao]],"MMM")</f>
        <v>May</v>
      </c>
    </row>
    <row r="1537" spans="1:15" ht="13" x14ac:dyDescent="0.3">
      <c r="A1537" s="1">
        <v>4516874386</v>
      </c>
      <c r="B1537" s="1">
        <v>2923261</v>
      </c>
      <c r="C1537" s="2" t="s">
        <v>66</v>
      </c>
      <c r="D1537" s="3">
        <v>3710</v>
      </c>
      <c r="E1537" s="3">
        <v>1214</v>
      </c>
      <c r="F1537" s="3">
        <f>Data[[#This Row],[Unit Price]]*Data[[#This Row],[Ordered Qty]]</f>
        <v>4503940</v>
      </c>
      <c r="G1537" s="5">
        <v>44627</v>
      </c>
      <c r="H1537" s="4">
        <v>44627</v>
      </c>
      <c r="I1537" s="6">
        <f t="shared" si="27"/>
        <v>0</v>
      </c>
      <c r="J1537" s="32" t="str">
        <f>IF(Data[[#This Row],[Chênh lệch ngày]]&lt;-2,"ADVANCE", IF(Data[[#This Row],[Chênh lệch ngày]]&lt;4, "ON TIME", IF(Data[[#This Row],[REASON OF LATE]]="SUPPLIER","LATE BY SUPPLIER", "LATE")))</f>
        <v>ON TIME</v>
      </c>
      <c r="K1537" s="2"/>
      <c r="L1537" s="32"/>
      <c r="M1537" s="32" t="str">
        <f>TEXT(Data[[#This Row],[Ngày giao]],"yyyy")</f>
        <v>2022</v>
      </c>
      <c r="N1537" s="32" t="str">
        <f>IF(MONTH(Data[[#This Row],[Ngày giao]])&lt;4,"Qtr1", IF(MONTH(Data[[#This Row],[Ngày giao]])&lt;7,"Qtr2",IF(MONTH(Data[[#This Row],[Ngày giao]])&lt;10,"Qtr3","Qtr4")))</f>
        <v>Qtr1</v>
      </c>
      <c r="O1537" s="32" t="str">
        <f>TEXT(Data[[#This Row],[Ngày giao]],"MMM")</f>
        <v>Mar</v>
      </c>
    </row>
    <row r="1538" spans="1:15" ht="13" x14ac:dyDescent="0.3">
      <c r="A1538" s="1">
        <v>4516925302</v>
      </c>
      <c r="B1538" s="1">
        <v>4196590</v>
      </c>
      <c r="C1538" s="2" t="s">
        <v>53</v>
      </c>
      <c r="D1538" s="3">
        <v>1000</v>
      </c>
      <c r="E1538" s="3">
        <v>431</v>
      </c>
      <c r="F1538" s="3">
        <f>Data[[#This Row],[Unit Price]]*Data[[#This Row],[Ordered Qty]]</f>
        <v>431000</v>
      </c>
      <c r="G1538" s="5">
        <v>44627</v>
      </c>
      <c r="H1538" s="4">
        <v>44627</v>
      </c>
      <c r="I1538" s="6">
        <f t="shared" si="27"/>
        <v>0</v>
      </c>
      <c r="J1538" s="32" t="str">
        <f>IF(Data[[#This Row],[Chênh lệch ngày]]&lt;-2,"ADVANCE", IF(Data[[#This Row],[Chênh lệch ngày]]&lt;4, "ON TIME", IF(Data[[#This Row],[REASON OF LATE]]="SUPPLIER","LATE BY SUPPLIER", "LATE")))</f>
        <v>ON TIME</v>
      </c>
      <c r="K1538" s="2"/>
      <c r="L1538" s="32"/>
      <c r="M1538" s="32" t="str">
        <f>TEXT(Data[[#This Row],[Ngày giao]],"yyyy")</f>
        <v>2022</v>
      </c>
      <c r="N1538" s="32" t="str">
        <f>IF(MONTH(Data[[#This Row],[Ngày giao]])&lt;4,"Qtr1", IF(MONTH(Data[[#This Row],[Ngày giao]])&lt;7,"Qtr2",IF(MONTH(Data[[#This Row],[Ngày giao]])&lt;10,"Qtr3","Qtr4")))</f>
        <v>Qtr1</v>
      </c>
      <c r="O1538" s="32" t="str">
        <f>TEXT(Data[[#This Row],[Ngày giao]],"MMM")</f>
        <v>Mar</v>
      </c>
    </row>
    <row r="1539" spans="1:15" ht="13" x14ac:dyDescent="0.3">
      <c r="A1539" s="1">
        <v>4516927586</v>
      </c>
      <c r="B1539" s="1">
        <v>2461389</v>
      </c>
      <c r="C1539" s="2" t="s">
        <v>53</v>
      </c>
      <c r="D1539" s="3">
        <v>1800</v>
      </c>
      <c r="E1539" s="3">
        <v>1404</v>
      </c>
      <c r="F1539" s="3">
        <f>Data[[#This Row],[Unit Price]]*Data[[#This Row],[Ordered Qty]]</f>
        <v>2527200</v>
      </c>
      <c r="G1539" s="5">
        <v>44627</v>
      </c>
      <c r="H1539" s="4">
        <v>44627</v>
      </c>
      <c r="I1539" s="6">
        <f t="shared" si="27"/>
        <v>0</v>
      </c>
      <c r="J1539" s="32" t="str">
        <f>IF(Data[[#This Row],[Chênh lệch ngày]]&lt;-2,"ADVANCE", IF(Data[[#This Row],[Chênh lệch ngày]]&lt;4, "ON TIME", IF(Data[[#This Row],[REASON OF LATE]]="SUPPLIER","LATE BY SUPPLIER", "LATE")))</f>
        <v>ON TIME</v>
      </c>
      <c r="K1539" s="2"/>
      <c r="L1539" s="32"/>
      <c r="M1539" s="32" t="str">
        <f>TEXT(Data[[#This Row],[Ngày giao]],"yyyy")</f>
        <v>2022</v>
      </c>
      <c r="N1539" s="32" t="str">
        <f>IF(MONTH(Data[[#This Row],[Ngày giao]])&lt;4,"Qtr1", IF(MONTH(Data[[#This Row],[Ngày giao]])&lt;7,"Qtr2",IF(MONTH(Data[[#This Row],[Ngày giao]])&lt;10,"Qtr3","Qtr4")))</f>
        <v>Qtr1</v>
      </c>
      <c r="O1539" s="32" t="str">
        <f>TEXT(Data[[#This Row],[Ngày giao]],"MMM")</f>
        <v>Mar</v>
      </c>
    </row>
    <row r="1540" spans="1:15" ht="13" x14ac:dyDescent="0.3">
      <c r="A1540" s="1">
        <v>4517454275</v>
      </c>
      <c r="B1540" s="1">
        <v>2923261</v>
      </c>
      <c r="C1540" s="2" t="s">
        <v>66</v>
      </c>
      <c r="D1540" s="3">
        <v>1855</v>
      </c>
      <c r="E1540" s="3">
        <v>1423</v>
      </c>
      <c r="F1540" s="3">
        <f>Data[[#This Row],[Unit Price]]*Data[[#This Row],[Ordered Qty]]</f>
        <v>2639665</v>
      </c>
      <c r="G1540" s="5">
        <v>44627</v>
      </c>
      <c r="H1540" s="4">
        <v>44627</v>
      </c>
      <c r="I1540" s="6">
        <f t="shared" si="27"/>
        <v>0</v>
      </c>
      <c r="J1540" s="32" t="str">
        <f>IF(Data[[#This Row],[Chênh lệch ngày]]&lt;-2,"ADVANCE", IF(Data[[#This Row],[Chênh lệch ngày]]&lt;4, "ON TIME", IF(Data[[#This Row],[REASON OF LATE]]="SUPPLIER","LATE BY SUPPLIER", "LATE")))</f>
        <v>ON TIME</v>
      </c>
      <c r="K1540" s="2"/>
      <c r="L1540" s="32"/>
      <c r="M1540" s="32" t="str">
        <f>TEXT(Data[[#This Row],[Ngày giao]],"yyyy")</f>
        <v>2022</v>
      </c>
      <c r="N1540" s="32" t="str">
        <f>IF(MONTH(Data[[#This Row],[Ngày giao]])&lt;4,"Qtr1", IF(MONTH(Data[[#This Row],[Ngày giao]])&lt;7,"Qtr2",IF(MONTH(Data[[#This Row],[Ngày giao]])&lt;10,"Qtr3","Qtr4")))</f>
        <v>Qtr1</v>
      </c>
      <c r="O1540" s="32" t="str">
        <f>TEXT(Data[[#This Row],[Ngày giao]],"MMM")</f>
        <v>Mar</v>
      </c>
    </row>
    <row r="1541" spans="1:15" ht="13" x14ac:dyDescent="0.3">
      <c r="A1541" s="1">
        <v>4516672727</v>
      </c>
      <c r="B1541" s="1">
        <v>2461389</v>
      </c>
      <c r="C1541" s="2" t="s">
        <v>65</v>
      </c>
      <c r="D1541" s="3">
        <v>400</v>
      </c>
      <c r="E1541" s="3">
        <v>840</v>
      </c>
      <c r="F1541" s="3">
        <f>Data[[#This Row],[Unit Price]]*Data[[#This Row],[Ordered Qty]]</f>
        <v>336000</v>
      </c>
      <c r="G1541" s="5">
        <v>44634</v>
      </c>
      <c r="H1541" s="4">
        <v>44627</v>
      </c>
      <c r="I1541" s="6">
        <f t="shared" si="27"/>
        <v>7</v>
      </c>
      <c r="J1541" s="32" t="str">
        <f>IF(Data[[#This Row],[Chênh lệch ngày]]&lt;-2,"ADVANCE", IF(Data[[#This Row],[Chênh lệch ngày]]&lt;4, "ON TIME", IF(Data[[#This Row],[REASON OF LATE]]="SUPPLIER","LATE BY SUPPLIER", "LATE")))</f>
        <v>LATE</v>
      </c>
      <c r="K1541" s="32" t="s">
        <v>6</v>
      </c>
      <c r="L1541" s="32"/>
      <c r="M1541" s="32" t="str">
        <f>TEXT(Data[[#This Row],[Ngày giao]],"yyyy")</f>
        <v>2022</v>
      </c>
      <c r="N1541" s="32" t="str">
        <f>IF(MONTH(Data[[#This Row],[Ngày giao]])&lt;4,"Qtr1", IF(MONTH(Data[[#This Row],[Ngày giao]])&lt;7,"Qtr2",IF(MONTH(Data[[#This Row],[Ngày giao]])&lt;10,"Qtr3","Qtr4")))</f>
        <v>Qtr1</v>
      </c>
      <c r="O1541" s="32" t="str">
        <f>TEXT(Data[[#This Row],[Ngày giao]],"MMM")</f>
        <v>Mar</v>
      </c>
    </row>
    <row r="1542" spans="1:15" ht="13" x14ac:dyDescent="0.3">
      <c r="A1542" s="1">
        <v>4517161110</v>
      </c>
      <c r="B1542" s="1">
        <v>4567352</v>
      </c>
      <c r="C1542" s="2" t="s">
        <v>53</v>
      </c>
      <c r="D1542" s="3">
        <v>6600</v>
      </c>
      <c r="E1542" s="3">
        <v>1102</v>
      </c>
      <c r="F1542" s="3">
        <f>Data[[#This Row],[Unit Price]]*Data[[#This Row],[Ordered Qty]]</f>
        <v>7273200</v>
      </c>
      <c r="G1542" s="5">
        <v>44669</v>
      </c>
      <c r="H1542" s="4">
        <v>44627</v>
      </c>
      <c r="I1542" s="6">
        <f t="shared" si="27"/>
        <v>42</v>
      </c>
      <c r="J1542" s="32" t="str">
        <f>IF(Data[[#This Row],[Chênh lệch ngày]]&lt;-2,"ADVANCE", IF(Data[[#This Row],[Chênh lệch ngày]]&lt;4, "ON TIME", IF(Data[[#This Row],[REASON OF LATE]]="SUPPLIER","LATE BY SUPPLIER", "LATE")))</f>
        <v>LATE</v>
      </c>
      <c r="K1542" s="32" t="s">
        <v>6</v>
      </c>
      <c r="L1542" s="32"/>
      <c r="M1542" s="32" t="str">
        <f>TEXT(Data[[#This Row],[Ngày giao]],"yyyy")</f>
        <v>2022</v>
      </c>
      <c r="N1542" s="32" t="str">
        <f>IF(MONTH(Data[[#This Row],[Ngày giao]])&lt;4,"Qtr1", IF(MONTH(Data[[#This Row],[Ngày giao]])&lt;7,"Qtr2",IF(MONTH(Data[[#This Row],[Ngày giao]])&lt;10,"Qtr3","Qtr4")))</f>
        <v>Qtr2</v>
      </c>
      <c r="O1542" s="32" t="str">
        <f>TEXT(Data[[#This Row],[Ngày giao]],"MMM")</f>
        <v>Apr</v>
      </c>
    </row>
    <row r="1543" spans="1:15" ht="13" x14ac:dyDescent="0.3">
      <c r="A1543" s="1">
        <v>4516531072</v>
      </c>
      <c r="B1543" s="1">
        <v>2758193</v>
      </c>
      <c r="C1543" s="37" t="s">
        <v>52</v>
      </c>
      <c r="D1543" s="3">
        <v>126</v>
      </c>
      <c r="E1543" s="3">
        <v>1285</v>
      </c>
      <c r="F1543" s="3">
        <f>Data[[#This Row],[Unit Price]]*Data[[#This Row],[Ordered Qty]]</f>
        <v>161910</v>
      </c>
      <c r="G1543" s="5">
        <v>44620</v>
      </c>
      <c r="H1543" s="4">
        <v>44627</v>
      </c>
      <c r="I1543" s="6">
        <f t="shared" si="27"/>
        <v>-7</v>
      </c>
      <c r="J1543" s="32" t="str">
        <f>IF(Data[[#This Row],[Chênh lệch ngày]]&lt;-2,"ADVANCE", IF(Data[[#This Row],[Chênh lệch ngày]]&lt;4, "ON TIME", IF(Data[[#This Row],[REASON OF LATE]]="SUPPLIER","LATE BY SUPPLIER", "LATE")))</f>
        <v>ADVANCE</v>
      </c>
      <c r="K1543" s="2"/>
      <c r="L1543" s="32"/>
      <c r="M1543" s="32" t="str">
        <f>TEXT(Data[[#This Row],[Ngày giao]],"yyyy")</f>
        <v>2022</v>
      </c>
      <c r="N1543" s="32" t="str">
        <f>IF(MONTH(Data[[#This Row],[Ngày giao]])&lt;4,"Qtr1", IF(MONTH(Data[[#This Row],[Ngày giao]])&lt;7,"Qtr2",IF(MONTH(Data[[#This Row],[Ngày giao]])&lt;10,"Qtr3","Qtr4")))</f>
        <v>Qtr1</v>
      </c>
      <c r="O1543" s="32" t="str">
        <f>TEXT(Data[[#This Row],[Ngày giao]],"MMM")</f>
        <v>Feb</v>
      </c>
    </row>
    <row r="1544" spans="1:15" ht="13" x14ac:dyDescent="0.3">
      <c r="A1544" s="1">
        <v>4516532478</v>
      </c>
      <c r="B1544" s="1">
        <v>2467687</v>
      </c>
      <c r="C1544" s="37" t="s">
        <v>52</v>
      </c>
      <c r="D1544" s="3">
        <v>175</v>
      </c>
      <c r="E1544" s="3">
        <v>421</v>
      </c>
      <c r="F1544" s="3">
        <f>Data[[#This Row],[Unit Price]]*Data[[#This Row],[Ordered Qty]]</f>
        <v>73675</v>
      </c>
      <c r="G1544" s="5">
        <v>44620</v>
      </c>
      <c r="H1544" s="4">
        <v>44627</v>
      </c>
      <c r="I1544" s="6">
        <f t="shared" si="27"/>
        <v>-7</v>
      </c>
      <c r="J1544" s="32" t="str">
        <f>IF(Data[[#This Row],[Chênh lệch ngày]]&lt;-2,"ADVANCE", IF(Data[[#This Row],[Chênh lệch ngày]]&lt;4, "ON TIME", IF(Data[[#This Row],[REASON OF LATE]]="SUPPLIER","LATE BY SUPPLIER", "LATE")))</f>
        <v>ADVANCE</v>
      </c>
      <c r="K1544" s="2"/>
      <c r="L1544" s="32"/>
      <c r="M1544" s="32" t="str">
        <f>TEXT(Data[[#This Row],[Ngày giao]],"yyyy")</f>
        <v>2022</v>
      </c>
      <c r="N1544" s="32" t="str">
        <f>IF(MONTH(Data[[#This Row],[Ngày giao]])&lt;4,"Qtr1", IF(MONTH(Data[[#This Row],[Ngày giao]])&lt;7,"Qtr2",IF(MONTH(Data[[#This Row],[Ngày giao]])&lt;10,"Qtr3","Qtr4")))</f>
        <v>Qtr1</v>
      </c>
      <c r="O1544" s="32" t="str">
        <f>TEXT(Data[[#This Row],[Ngày giao]],"MMM")</f>
        <v>Feb</v>
      </c>
    </row>
    <row r="1545" spans="1:15" ht="13" x14ac:dyDescent="0.3">
      <c r="A1545" s="1">
        <v>4516768775</v>
      </c>
      <c r="B1545" s="1">
        <v>4271870</v>
      </c>
      <c r="C1545" s="2" t="s">
        <v>66</v>
      </c>
      <c r="D1545" s="3">
        <v>32</v>
      </c>
      <c r="E1545" s="3">
        <v>1198</v>
      </c>
      <c r="F1545" s="3">
        <f>Data[[#This Row],[Unit Price]]*Data[[#This Row],[Ordered Qty]]</f>
        <v>38336</v>
      </c>
      <c r="G1545" s="5">
        <v>44711</v>
      </c>
      <c r="H1545" s="4">
        <v>44627</v>
      </c>
      <c r="I1545" s="6">
        <f t="shared" si="27"/>
        <v>84</v>
      </c>
      <c r="J1545" s="32" t="str">
        <f>IF(Data[[#This Row],[Chênh lệch ngày]]&lt;-2,"ADVANCE", IF(Data[[#This Row],[Chênh lệch ngày]]&lt;4, "ON TIME", IF(Data[[#This Row],[REASON OF LATE]]="SUPPLIER","LATE BY SUPPLIER", "LATE")))</f>
        <v>LATE</v>
      </c>
      <c r="K1545" s="32" t="s">
        <v>6</v>
      </c>
      <c r="L1545" s="32"/>
      <c r="M1545" s="32" t="str">
        <f>TEXT(Data[[#This Row],[Ngày giao]],"yyyy")</f>
        <v>2022</v>
      </c>
      <c r="N1545" s="32" t="str">
        <f>IF(MONTH(Data[[#This Row],[Ngày giao]])&lt;4,"Qtr1", IF(MONTH(Data[[#This Row],[Ngày giao]])&lt;7,"Qtr2",IF(MONTH(Data[[#This Row],[Ngày giao]])&lt;10,"Qtr3","Qtr4")))</f>
        <v>Qtr2</v>
      </c>
      <c r="O1545" s="32" t="str">
        <f>TEXT(Data[[#This Row],[Ngày giao]],"MMM")</f>
        <v>May</v>
      </c>
    </row>
    <row r="1546" spans="1:15" ht="13" x14ac:dyDescent="0.3">
      <c r="A1546" s="1">
        <v>4516778095</v>
      </c>
      <c r="B1546" s="1">
        <v>4271870</v>
      </c>
      <c r="C1546" s="2" t="s">
        <v>66</v>
      </c>
      <c r="D1546" s="3">
        <v>80</v>
      </c>
      <c r="E1546" s="3">
        <v>709</v>
      </c>
      <c r="F1546" s="3">
        <f>Data[[#This Row],[Unit Price]]*Data[[#This Row],[Ordered Qty]]</f>
        <v>56720</v>
      </c>
      <c r="G1546" s="5">
        <v>44711</v>
      </c>
      <c r="H1546" s="4">
        <v>44627</v>
      </c>
      <c r="I1546" s="6">
        <f t="shared" si="27"/>
        <v>84</v>
      </c>
      <c r="J1546" s="32" t="str">
        <f>IF(Data[[#This Row],[Chênh lệch ngày]]&lt;-2,"ADVANCE", IF(Data[[#This Row],[Chênh lệch ngày]]&lt;4, "ON TIME", IF(Data[[#This Row],[REASON OF LATE]]="SUPPLIER","LATE BY SUPPLIER", "LATE")))</f>
        <v>LATE</v>
      </c>
      <c r="K1546" s="32" t="s">
        <v>6</v>
      </c>
      <c r="L1546" s="32"/>
      <c r="M1546" s="32" t="str">
        <f>TEXT(Data[[#This Row],[Ngày giao]],"yyyy")</f>
        <v>2022</v>
      </c>
      <c r="N1546" s="32" t="str">
        <f>IF(MONTH(Data[[#This Row],[Ngày giao]])&lt;4,"Qtr1", IF(MONTH(Data[[#This Row],[Ngày giao]])&lt;7,"Qtr2",IF(MONTH(Data[[#This Row],[Ngày giao]])&lt;10,"Qtr3","Qtr4")))</f>
        <v>Qtr2</v>
      </c>
      <c r="O1546" s="32" t="str">
        <f>TEXT(Data[[#This Row],[Ngày giao]],"MMM")</f>
        <v>May</v>
      </c>
    </row>
    <row r="1547" spans="1:15" ht="13" x14ac:dyDescent="0.3">
      <c r="A1547" s="1">
        <v>4516780852</v>
      </c>
      <c r="B1547" s="1">
        <v>4271870</v>
      </c>
      <c r="C1547" s="2" t="s">
        <v>66</v>
      </c>
      <c r="D1547" s="3">
        <v>80</v>
      </c>
      <c r="E1547" s="3">
        <v>1496</v>
      </c>
      <c r="F1547" s="3">
        <f>Data[[#This Row],[Unit Price]]*Data[[#This Row],[Ordered Qty]]</f>
        <v>119680</v>
      </c>
      <c r="G1547" s="5">
        <v>44711</v>
      </c>
      <c r="H1547" s="4">
        <v>44627</v>
      </c>
      <c r="I1547" s="6">
        <f t="shared" si="27"/>
        <v>84</v>
      </c>
      <c r="J1547" s="32" t="str">
        <f>IF(Data[[#This Row],[Chênh lệch ngày]]&lt;-2,"ADVANCE", IF(Data[[#This Row],[Chênh lệch ngày]]&lt;4, "ON TIME", IF(Data[[#This Row],[REASON OF LATE]]="SUPPLIER","LATE BY SUPPLIER", "LATE")))</f>
        <v>LATE</v>
      </c>
      <c r="K1547" s="32" t="s">
        <v>6</v>
      </c>
      <c r="L1547" s="32"/>
      <c r="M1547" s="32" t="str">
        <f>TEXT(Data[[#This Row],[Ngày giao]],"yyyy")</f>
        <v>2022</v>
      </c>
      <c r="N1547" s="32" t="str">
        <f>IF(MONTH(Data[[#This Row],[Ngày giao]])&lt;4,"Qtr1", IF(MONTH(Data[[#This Row],[Ngày giao]])&lt;7,"Qtr2",IF(MONTH(Data[[#This Row],[Ngày giao]])&lt;10,"Qtr3","Qtr4")))</f>
        <v>Qtr2</v>
      </c>
      <c r="O1547" s="32" t="str">
        <f>TEXT(Data[[#This Row],[Ngày giao]],"MMM")</f>
        <v>May</v>
      </c>
    </row>
    <row r="1548" spans="1:15" ht="13" x14ac:dyDescent="0.3">
      <c r="A1548" s="1">
        <v>4516782705</v>
      </c>
      <c r="B1548" s="1">
        <v>4271870</v>
      </c>
      <c r="C1548" s="2" t="s">
        <v>66</v>
      </c>
      <c r="D1548" s="3">
        <v>88</v>
      </c>
      <c r="E1548" s="3">
        <v>808</v>
      </c>
      <c r="F1548" s="3">
        <f>Data[[#This Row],[Unit Price]]*Data[[#This Row],[Ordered Qty]]</f>
        <v>71104</v>
      </c>
      <c r="G1548" s="5">
        <v>44711</v>
      </c>
      <c r="H1548" s="4">
        <v>44627</v>
      </c>
      <c r="I1548" s="6">
        <f t="shared" si="27"/>
        <v>84</v>
      </c>
      <c r="J1548" s="32" t="str">
        <f>IF(Data[[#This Row],[Chênh lệch ngày]]&lt;-2,"ADVANCE", IF(Data[[#This Row],[Chênh lệch ngày]]&lt;4, "ON TIME", IF(Data[[#This Row],[REASON OF LATE]]="SUPPLIER","LATE BY SUPPLIER", "LATE")))</f>
        <v>LATE</v>
      </c>
      <c r="K1548" s="32" t="s">
        <v>6</v>
      </c>
      <c r="L1548" s="32"/>
      <c r="M1548" s="32" t="str">
        <f>TEXT(Data[[#This Row],[Ngày giao]],"yyyy")</f>
        <v>2022</v>
      </c>
      <c r="N1548" s="32" t="str">
        <f>IF(MONTH(Data[[#This Row],[Ngày giao]])&lt;4,"Qtr1", IF(MONTH(Data[[#This Row],[Ngày giao]])&lt;7,"Qtr2",IF(MONTH(Data[[#This Row],[Ngày giao]])&lt;10,"Qtr3","Qtr4")))</f>
        <v>Qtr2</v>
      </c>
      <c r="O1548" s="32" t="str">
        <f>TEXT(Data[[#This Row],[Ngày giao]],"MMM")</f>
        <v>May</v>
      </c>
    </row>
    <row r="1549" spans="1:15" ht="13" x14ac:dyDescent="0.3">
      <c r="A1549" s="1">
        <v>4516855223</v>
      </c>
      <c r="B1549" s="1">
        <v>1620152</v>
      </c>
      <c r="C1549" s="2" t="s">
        <v>54</v>
      </c>
      <c r="D1549" s="3">
        <v>90</v>
      </c>
      <c r="E1549" s="3">
        <v>1248</v>
      </c>
      <c r="F1549" s="3">
        <f>Data[[#This Row],[Unit Price]]*Data[[#This Row],[Ordered Qty]]</f>
        <v>112320</v>
      </c>
      <c r="G1549" s="5">
        <v>44613</v>
      </c>
      <c r="H1549" s="4">
        <v>44627</v>
      </c>
      <c r="I1549" s="6">
        <f t="shared" si="27"/>
        <v>-14</v>
      </c>
      <c r="J1549" s="32" t="str">
        <f>IF(Data[[#This Row],[Chênh lệch ngày]]&lt;-2,"ADVANCE", IF(Data[[#This Row],[Chênh lệch ngày]]&lt;4, "ON TIME", IF(Data[[#This Row],[REASON OF LATE]]="SUPPLIER","LATE BY SUPPLIER", "LATE")))</f>
        <v>ADVANCE</v>
      </c>
      <c r="K1549" s="2"/>
      <c r="L1549" s="32"/>
      <c r="M1549" s="32" t="str">
        <f>TEXT(Data[[#This Row],[Ngày giao]],"yyyy")</f>
        <v>2022</v>
      </c>
      <c r="N1549" s="32" t="str">
        <f>IF(MONTH(Data[[#This Row],[Ngày giao]])&lt;4,"Qtr1", IF(MONTH(Data[[#This Row],[Ngày giao]])&lt;7,"Qtr2",IF(MONTH(Data[[#This Row],[Ngày giao]])&lt;10,"Qtr3","Qtr4")))</f>
        <v>Qtr1</v>
      </c>
      <c r="O1549" s="32" t="str">
        <f>TEXT(Data[[#This Row],[Ngày giao]],"MMM")</f>
        <v>Feb</v>
      </c>
    </row>
    <row r="1550" spans="1:15" ht="13" x14ac:dyDescent="0.3">
      <c r="A1550" s="1">
        <v>4516863695</v>
      </c>
      <c r="B1550" s="1">
        <v>2884301</v>
      </c>
      <c r="C1550" s="2" t="s">
        <v>54</v>
      </c>
      <c r="D1550" s="3">
        <v>330</v>
      </c>
      <c r="E1550" s="3">
        <v>1176</v>
      </c>
      <c r="F1550" s="3">
        <f>Data[[#This Row],[Unit Price]]*Data[[#This Row],[Ordered Qty]]</f>
        <v>388080</v>
      </c>
      <c r="G1550" s="5">
        <v>44613</v>
      </c>
      <c r="H1550" s="4">
        <v>44627</v>
      </c>
      <c r="I1550" s="6">
        <f t="shared" si="27"/>
        <v>-14</v>
      </c>
      <c r="J1550" s="32" t="str">
        <f>IF(Data[[#This Row],[Chênh lệch ngày]]&lt;-2,"ADVANCE", IF(Data[[#This Row],[Chênh lệch ngày]]&lt;4, "ON TIME", IF(Data[[#This Row],[REASON OF LATE]]="SUPPLIER","LATE BY SUPPLIER", "LATE")))</f>
        <v>ADVANCE</v>
      </c>
      <c r="K1550" s="2"/>
      <c r="L1550" s="32"/>
      <c r="M1550" s="32" t="str">
        <f>TEXT(Data[[#This Row],[Ngày giao]],"yyyy")</f>
        <v>2022</v>
      </c>
      <c r="N1550" s="32" t="str">
        <f>IF(MONTH(Data[[#This Row],[Ngày giao]])&lt;4,"Qtr1", IF(MONTH(Data[[#This Row],[Ngày giao]])&lt;7,"Qtr2",IF(MONTH(Data[[#This Row],[Ngày giao]])&lt;10,"Qtr3","Qtr4")))</f>
        <v>Qtr1</v>
      </c>
      <c r="O1550" s="32" t="str">
        <f>TEXT(Data[[#This Row],[Ngày giao]],"MMM")</f>
        <v>Feb</v>
      </c>
    </row>
    <row r="1551" spans="1:15" ht="13" x14ac:dyDescent="0.3">
      <c r="A1551" s="1">
        <v>4517181823</v>
      </c>
      <c r="B1551" s="1">
        <v>2884301</v>
      </c>
      <c r="C1551" s="2" t="s">
        <v>54</v>
      </c>
      <c r="D1551" s="3">
        <v>30</v>
      </c>
      <c r="E1551" s="3">
        <v>633</v>
      </c>
      <c r="F1551" s="3">
        <f>Data[[#This Row],[Unit Price]]*Data[[#This Row],[Ordered Qty]]</f>
        <v>18990</v>
      </c>
      <c r="G1551" s="5">
        <v>44613</v>
      </c>
      <c r="H1551" s="4">
        <v>44627</v>
      </c>
      <c r="I1551" s="6">
        <f t="shared" si="27"/>
        <v>-14</v>
      </c>
      <c r="J1551" s="32" t="str">
        <f>IF(Data[[#This Row],[Chênh lệch ngày]]&lt;-2,"ADVANCE", IF(Data[[#This Row],[Chênh lệch ngày]]&lt;4, "ON TIME", IF(Data[[#This Row],[REASON OF LATE]]="SUPPLIER","LATE BY SUPPLIER", "LATE")))</f>
        <v>ADVANCE</v>
      </c>
      <c r="K1551" s="2"/>
      <c r="L1551" s="32"/>
      <c r="M1551" s="32" t="str">
        <f>TEXT(Data[[#This Row],[Ngày giao]],"yyyy")</f>
        <v>2022</v>
      </c>
      <c r="N1551" s="32" t="str">
        <f>IF(MONTH(Data[[#This Row],[Ngày giao]])&lt;4,"Qtr1", IF(MONTH(Data[[#This Row],[Ngày giao]])&lt;7,"Qtr2",IF(MONTH(Data[[#This Row],[Ngày giao]])&lt;10,"Qtr3","Qtr4")))</f>
        <v>Qtr1</v>
      </c>
      <c r="O1551" s="32" t="str">
        <f>TEXT(Data[[#This Row],[Ngày giao]],"MMM")</f>
        <v>Feb</v>
      </c>
    </row>
    <row r="1552" spans="1:15" ht="13" x14ac:dyDescent="0.3">
      <c r="A1552" s="1">
        <v>4516512679</v>
      </c>
      <c r="B1552" s="1">
        <v>2958114</v>
      </c>
      <c r="C1552" s="37" t="s">
        <v>52</v>
      </c>
      <c r="D1552" s="3">
        <v>54</v>
      </c>
      <c r="E1552" s="3">
        <v>930</v>
      </c>
      <c r="F1552" s="3">
        <f>Data[[#This Row],[Unit Price]]*Data[[#This Row],[Ordered Qty]]</f>
        <v>50220</v>
      </c>
      <c r="G1552" s="5">
        <v>44620</v>
      </c>
      <c r="H1552" s="4">
        <v>44627</v>
      </c>
      <c r="I1552" s="6">
        <f t="shared" si="27"/>
        <v>-7</v>
      </c>
      <c r="J1552" s="32" t="str">
        <f>IF(Data[[#This Row],[Chênh lệch ngày]]&lt;-2,"ADVANCE", IF(Data[[#This Row],[Chênh lệch ngày]]&lt;4, "ON TIME", IF(Data[[#This Row],[REASON OF LATE]]="SUPPLIER","LATE BY SUPPLIER", "LATE")))</f>
        <v>ADVANCE</v>
      </c>
      <c r="K1552" s="2"/>
      <c r="L1552" s="32"/>
      <c r="M1552" s="32" t="str">
        <f>TEXT(Data[[#This Row],[Ngày giao]],"yyyy")</f>
        <v>2022</v>
      </c>
      <c r="N1552" s="32" t="str">
        <f>IF(MONTH(Data[[#This Row],[Ngày giao]])&lt;4,"Qtr1", IF(MONTH(Data[[#This Row],[Ngày giao]])&lt;7,"Qtr2",IF(MONTH(Data[[#This Row],[Ngày giao]])&lt;10,"Qtr3","Qtr4")))</f>
        <v>Qtr1</v>
      </c>
      <c r="O1552" s="32" t="str">
        <f>TEXT(Data[[#This Row],[Ngày giao]],"MMM")</f>
        <v>Feb</v>
      </c>
    </row>
    <row r="1553" spans="1:15" ht="13" x14ac:dyDescent="0.3">
      <c r="A1553" s="1">
        <v>4516655660</v>
      </c>
      <c r="B1553" s="1">
        <v>2884301</v>
      </c>
      <c r="C1553" s="2" t="s">
        <v>66</v>
      </c>
      <c r="D1553" s="3">
        <v>60</v>
      </c>
      <c r="E1553" s="3">
        <v>932</v>
      </c>
      <c r="F1553" s="3">
        <f>Data[[#This Row],[Unit Price]]*Data[[#This Row],[Ordered Qty]]</f>
        <v>55920</v>
      </c>
      <c r="G1553" s="5">
        <v>44627</v>
      </c>
      <c r="H1553" s="4">
        <v>44627</v>
      </c>
      <c r="I1553" s="6">
        <f t="shared" si="27"/>
        <v>0</v>
      </c>
      <c r="J1553" s="32" t="str">
        <f>IF(Data[[#This Row],[Chênh lệch ngày]]&lt;-2,"ADVANCE", IF(Data[[#This Row],[Chênh lệch ngày]]&lt;4, "ON TIME", IF(Data[[#This Row],[REASON OF LATE]]="SUPPLIER","LATE BY SUPPLIER", "LATE")))</f>
        <v>ON TIME</v>
      </c>
      <c r="K1553" s="2"/>
      <c r="L1553" s="32"/>
      <c r="M1553" s="32" t="str">
        <f>TEXT(Data[[#This Row],[Ngày giao]],"yyyy")</f>
        <v>2022</v>
      </c>
      <c r="N1553" s="32" t="str">
        <f>IF(MONTH(Data[[#This Row],[Ngày giao]])&lt;4,"Qtr1", IF(MONTH(Data[[#This Row],[Ngày giao]])&lt;7,"Qtr2",IF(MONTH(Data[[#This Row],[Ngày giao]])&lt;10,"Qtr3","Qtr4")))</f>
        <v>Qtr1</v>
      </c>
      <c r="O1553" s="32" t="str">
        <f>TEXT(Data[[#This Row],[Ngày giao]],"MMM")</f>
        <v>Mar</v>
      </c>
    </row>
    <row r="1554" spans="1:15" ht="13" x14ac:dyDescent="0.3">
      <c r="A1554" s="1">
        <v>4516974267</v>
      </c>
      <c r="B1554" s="1">
        <v>2884301</v>
      </c>
      <c r="C1554" s="2" t="s">
        <v>53</v>
      </c>
      <c r="D1554" s="3">
        <v>600</v>
      </c>
      <c r="E1554" s="3">
        <v>922</v>
      </c>
      <c r="F1554" s="3">
        <f>Data[[#This Row],[Unit Price]]*Data[[#This Row],[Ordered Qty]]</f>
        <v>553200</v>
      </c>
      <c r="G1554" s="5">
        <v>44627</v>
      </c>
      <c r="H1554" s="4">
        <v>44627</v>
      </c>
      <c r="I1554" s="6">
        <f t="shared" si="27"/>
        <v>0</v>
      </c>
      <c r="J1554" s="32" t="str">
        <f>IF(Data[[#This Row],[Chênh lệch ngày]]&lt;-2,"ADVANCE", IF(Data[[#This Row],[Chênh lệch ngày]]&lt;4, "ON TIME", IF(Data[[#This Row],[REASON OF LATE]]="SUPPLIER","LATE BY SUPPLIER", "LATE")))</f>
        <v>ON TIME</v>
      </c>
      <c r="K1554" s="2"/>
      <c r="L1554" s="32"/>
      <c r="M1554" s="32" t="str">
        <f>TEXT(Data[[#This Row],[Ngày giao]],"yyyy")</f>
        <v>2022</v>
      </c>
      <c r="N1554" s="32" t="str">
        <f>IF(MONTH(Data[[#This Row],[Ngày giao]])&lt;4,"Qtr1", IF(MONTH(Data[[#This Row],[Ngày giao]])&lt;7,"Qtr2",IF(MONTH(Data[[#This Row],[Ngày giao]])&lt;10,"Qtr3","Qtr4")))</f>
        <v>Qtr1</v>
      </c>
      <c r="O1554" s="32" t="str">
        <f>TEXT(Data[[#This Row],[Ngày giao]],"MMM")</f>
        <v>Mar</v>
      </c>
    </row>
    <row r="1555" spans="1:15" ht="13" x14ac:dyDescent="0.3">
      <c r="A1555" s="1">
        <v>4516392779</v>
      </c>
      <c r="B1555" s="1">
        <v>2884301</v>
      </c>
      <c r="C1555" s="2" t="s">
        <v>53</v>
      </c>
      <c r="D1555" s="3">
        <v>765</v>
      </c>
      <c r="E1555" s="3">
        <v>1153</v>
      </c>
      <c r="F1555" s="3">
        <f>Data[[#This Row],[Unit Price]]*Data[[#This Row],[Ordered Qty]]</f>
        <v>882045</v>
      </c>
      <c r="G1555" s="5">
        <v>44627</v>
      </c>
      <c r="H1555" s="4">
        <v>44627</v>
      </c>
      <c r="I1555" s="6">
        <f t="shared" si="27"/>
        <v>0</v>
      </c>
      <c r="J1555" s="32" t="str">
        <f>IF(Data[[#This Row],[Chênh lệch ngày]]&lt;-2,"ADVANCE", IF(Data[[#This Row],[Chênh lệch ngày]]&lt;4, "ON TIME", IF(Data[[#This Row],[REASON OF LATE]]="SUPPLIER","LATE BY SUPPLIER", "LATE")))</f>
        <v>ON TIME</v>
      </c>
      <c r="K1555" s="2"/>
      <c r="L1555" s="32"/>
      <c r="M1555" s="32" t="str">
        <f>TEXT(Data[[#This Row],[Ngày giao]],"yyyy")</f>
        <v>2022</v>
      </c>
      <c r="N1555" s="32" t="str">
        <f>IF(MONTH(Data[[#This Row],[Ngày giao]])&lt;4,"Qtr1", IF(MONTH(Data[[#This Row],[Ngày giao]])&lt;7,"Qtr2",IF(MONTH(Data[[#This Row],[Ngày giao]])&lt;10,"Qtr3","Qtr4")))</f>
        <v>Qtr1</v>
      </c>
      <c r="O1555" s="32" t="str">
        <f>TEXT(Data[[#This Row],[Ngày giao]],"MMM")</f>
        <v>Mar</v>
      </c>
    </row>
    <row r="1556" spans="1:15" ht="13" x14ac:dyDescent="0.3">
      <c r="A1556" s="1">
        <v>4516394160</v>
      </c>
      <c r="B1556" s="1">
        <v>1620152</v>
      </c>
      <c r="C1556" s="2" t="s">
        <v>53</v>
      </c>
      <c r="D1556" s="3">
        <v>576</v>
      </c>
      <c r="E1556" s="3">
        <v>610</v>
      </c>
      <c r="F1556" s="3">
        <f>Data[[#This Row],[Unit Price]]*Data[[#This Row],[Ordered Qty]]</f>
        <v>351360</v>
      </c>
      <c r="G1556" s="5">
        <v>44627</v>
      </c>
      <c r="H1556" s="4">
        <v>44627</v>
      </c>
      <c r="I1556" s="6">
        <f t="shared" si="27"/>
        <v>0</v>
      </c>
      <c r="J1556" s="32" t="str">
        <f>IF(Data[[#This Row],[Chênh lệch ngày]]&lt;-2,"ADVANCE", IF(Data[[#This Row],[Chênh lệch ngày]]&lt;4, "ON TIME", IF(Data[[#This Row],[REASON OF LATE]]="SUPPLIER","LATE BY SUPPLIER", "LATE")))</f>
        <v>ON TIME</v>
      </c>
      <c r="K1556" s="2"/>
      <c r="L1556" s="32"/>
      <c r="M1556" s="32" t="str">
        <f>TEXT(Data[[#This Row],[Ngày giao]],"yyyy")</f>
        <v>2022</v>
      </c>
      <c r="N1556" s="32" t="str">
        <f>IF(MONTH(Data[[#This Row],[Ngày giao]])&lt;4,"Qtr1", IF(MONTH(Data[[#This Row],[Ngày giao]])&lt;7,"Qtr2",IF(MONTH(Data[[#This Row],[Ngày giao]])&lt;10,"Qtr3","Qtr4")))</f>
        <v>Qtr1</v>
      </c>
      <c r="O1556" s="32" t="str">
        <f>TEXT(Data[[#This Row],[Ngày giao]],"MMM")</f>
        <v>Mar</v>
      </c>
    </row>
    <row r="1557" spans="1:15" ht="13" x14ac:dyDescent="0.3">
      <c r="A1557" s="1">
        <v>4516966502</v>
      </c>
      <c r="B1557" s="1">
        <v>2884301</v>
      </c>
      <c r="C1557" s="2" t="s">
        <v>53</v>
      </c>
      <c r="D1557" s="3">
        <v>255</v>
      </c>
      <c r="E1557" s="3">
        <v>1149</v>
      </c>
      <c r="F1557" s="3">
        <f>Data[[#This Row],[Unit Price]]*Data[[#This Row],[Ordered Qty]]</f>
        <v>292995</v>
      </c>
      <c r="G1557" s="5">
        <v>44627</v>
      </c>
      <c r="H1557" s="4">
        <v>44627</v>
      </c>
      <c r="I1557" s="6">
        <f t="shared" si="27"/>
        <v>0</v>
      </c>
      <c r="J1557" s="32" t="str">
        <f>IF(Data[[#This Row],[Chênh lệch ngày]]&lt;-2,"ADVANCE", IF(Data[[#This Row],[Chênh lệch ngày]]&lt;4, "ON TIME", IF(Data[[#This Row],[REASON OF LATE]]="SUPPLIER","LATE BY SUPPLIER", "LATE")))</f>
        <v>ON TIME</v>
      </c>
      <c r="K1557" s="2"/>
      <c r="L1557" s="32"/>
      <c r="M1557" s="32" t="str">
        <f>TEXT(Data[[#This Row],[Ngày giao]],"yyyy")</f>
        <v>2022</v>
      </c>
      <c r="N1557" s="32" t="str">
        <f>IF(MONTH(Data[[#This Row],[Ngày giao]])&lt;4,"Qtr1", IF(MONTH(Data[[#This Row],[Ngày giao]])&lt;7,"Qtr2",IF(MONTH(Data[[#This Row],[Ngày giao]])&lt;10,"Qtr3","Qtr4")))</f>
        <v>Qtr1</v>
      </c>
      <c r="O1557" s="32" t="str">
        <f>TEXT(Data[[#This Row],[Ngày giao]],"MMM")</f>
        <v>Mar</v>
      </c>
    </row>
    <row r="1558" spans="1:15" ht="13" x14ac:dyDescent="0.3">
      <c r="A1558" s="1">
        <v>4517194819</v>
      </c>
      <c r="B1558" s="1">
        <v>2884301</v>
      </c>
      <c r="C1558" s="2" t="s">
        <v>66</v>
      </c>
      <c r="D1558" s="3">
        <v>210</v>
      </c>
      <c r="E1558" s="3">
        <v>1204</v>
      </c>
      <c r="F1558" s="3">
        <f>Data[[#This Row],[Unit Price]]*Data[[#This Row],[Ordered Qty]]</f>
        <v>252840</v>
      </c>
      <c r="G1558" s="5">
        <v>44627</v>
      </c>
      <c r="H1558" s="4">
        <v>44627</v>
      </c>
      <c r="I1558" s="6">
        <f t="shared" si="27"/>
        <v>0</v>
      </c>
      <c r="J1558" s="32" t="str">
        <f>IF(Data[[#This Row],[Chênh lệch ngày]]&lt;-2,"ADVANCE", IF(Data[[#This Row],[Chênh lệch ngày]]&lt;4, "ON TIME", IF(Data[[#This Row],[REASON OF LATE]]="SUPPLIER","LATE BY SUPPLIER", "LATE")))</f>
        <v>ON TIME</v>
      </c>
      <c r="K1558" s="2"/>
      <c r="L1558" s="32"/>
      <c r="M1558" s="32" t="str">
        <f>TEXT(Data[[#This Row],[Ngày giao]],"yyyy")</f>
        <v>2022</v>
      </c>
      <c r="N1558" s="32" t="str">
        <f>IF(MONTH(Data[[#This Row],[Ngày giao]])&lt;4,"Qtr1", IF(MONTH(Data[[#This Row],[Ngày giao]])&lt;7,"Qtr2",IF(MONTH(Data[[#This Row],[Ngày giao]])&lt;10,"Qtr3","Qtr4")))</f>
        <v>Qtr1</v>
      </c>
      <c r="O1558" s="32" t="str">
        <f>TEXT(Data[[#This Row],[Ngày giao]],"MMM")</f>
        <v>Mar</v>
      </c>
    </row>
    <row r="1559" spans="1:15" ht="13" x14ac:dyDescent="0.3">
      <c r="A1559" s="1">
        <v>4516951894</v>
      </c>
      <c r="B1559" s="1">
        <v>4403290</v>
      </c>
      <c r="C1559" s="2" t="s">
        <v>53</v>
      </c>
      <c r="D1559" s="3">
        <v>152</v>
      </c>
      <c r="E1559" s="3">
        <v>764</v>
      </c>
      <c r="F1559" s="3">
        <f>Data[[#This Row],[Unit Price]]*Data[[#This Row],[Ordered Qty]]</f>
        <v>116128</v>
      </c>
      <c r="G1559" s="5">
        <v>44634</v>
      </c>
      <c r="H1559" s="4">
        <v>44627</v>
      </c>
      <c r="I1559" s="6">
        <f t="shared" si="27"/>
        <v>7</v>
      </c>
      <c r="J1559" s="32" t="str">
        <f>IF(Data[[#This Row],[Chênh lệch ngày]]&lt;-2,"ADVANCE", IF(Data[[#This Row],[Chênh lệch ngày]]&lt;4, "ON TIME", IF(Data[[#This Row],[REASON OF LATE]]="SUPPLIER","LATE BY SUPPLIER", "LATE")))</f>
        <v>LATE</v>
      </c>
      <c r="K1559" s="32" t="s">
        <v>6</v>
      </c>
      <c r="L1559" s="32"/>
      <c r="M1559" s="32" t="str">
        <f>TEXT(Data[[#This Row],[Ngày giao]],"yyyy")</f>
        <v>2022</v>
      </c>
      <c r="N1559" s="32" t="str">
        <f>IF(MONTH(Data[[#This Row],[Ngày giao]])&lt;4,"Qtr1", IF(MONTH(Data[[#This Row],[Ngày giao]])&lt;7,"Qtr2",IF(MONTH(Data[[#This Row],[Ngày giao]])&lt;10,"Qtr3","Qtr4")))</f>
        <v>Qtr1</v>
      </c>
      <c r="O1559" s="32" t="str">
        <f>TEXT(Data[[#This Row],[Ngày giao]],"MMM")</f>
        <v>Mar</v>
      </c>
    </row>
    <row r="1560" spans="1:15" ht="13" x14ac:dyDescent="0.3">
      <c r="A1560" s="1">
        <v>4516976508</v>
      </c>
      <c r="B1560" s="1">
        <v>4062520</v>
      </c>
      <c r="C1560" s="2" t="s">
        <v>53</v>
      </c>
      <c r="D1560" s="3">
        <v>42</v>
      </c>
      <c r="E1560" s="3">
        <v>554</v>
      </c>
      <c r="F1560" s="3">
        <f>Data[[#This Row],[Unit Price]]*Data[[#This Row],[Ordered Qty]]</f>
        <v>23268</v>
      </c>
      <c r="G1560" s="5">
        <v>44683</v>
      </c>
      <c r="H1560" s="4">
        <v>44627</v>
      </c>
      <c r="I1560" s="6">
        <f t="shared" si="27"/>
        <v>56</v>
      </c>
      <c r="J1560" s="32" t="str">
        <f>IF(Data[[#This Row],[Chênh lệch ngày]]&lt;-2,"ADVANCE", IF(Data[[#This Row],[Chênh lệch ngày]]&lt;4, "ON TIME", IF(Data[[#This Row],[REASON OF LATE]]="SUPPLIER","LATE BY SUPPLIER", "LATE")))</f>
        <v>LATE BY SUPPLIER</v>
      </c>
      <c r="K1560" s="2" t="s">
        <v>8</v>
      </c>
      <c r="L1560" s="32" t="s">
        <v>73</v>
      </c>
      <c r="M1560" s="32" t="str">
        <f>TEXT(Data[[#This Row],[Ngày giao]],"yyyy")</f>
        <v>2022</v>
      </c>
      <c r="N1560" s="32" t="str">
        <f>IF(MONTH(Data[[#This Row],[Ngày giao]])&lt;4,"Qtr1", IF(MONTH(Data[[#This Row],[Ngày giao]])&lt;7,"Qtr2",IF(MONTH(Data[[#This Row],[Ngày giao]])&lt;10,"Qtr3","Qtr4")))</f>
        <v>Qtr2</v>
      </c>
      <c r="O1560" s="32" t="str">
        <f>TEXT(Data[[#This Row],[Ngày giao]],"MMM")</f>
        <v>May</v>
      </c>
    </row>
    <row r="1561" spans="1:15" ht="13" x14ac:dyDescent="0.3">
      <c r="A1561" s="1">
        <v>4517645054</v>
      </c>
      <c r="B1561" s="1">
        <v>4403290</v>
      </c>
      <c r="C1561" s="2" t="s">
        <v>66</v>
      </c>
      <c r="D1561" s="3">
        <v>104</v>
      </c>
      <c r="E1561" s="3">
        <v>475</v>
      </c>
      <c r="F1561" s="3">
        <f>Data[[#This Row],[Unit Price]]*Data[[#This Row],[Ordered Qty]]</f>
        <v>49400</v>
      </c>
      <c r="G1561" s="5">
        <v>44683</v>
      </c>
      <c r="H1561" s="4">
        <v>44627</v>
      </c>
      <c r="I1561" s="6">
        <f t="shared" si="27"/>
        <v>56</v>
      </c>
      <c r="J1561" s="32" t="str">
        <f>IF(Data[[#This Row],[Chênh lệch ngày]]&lt;-2,"ADVANCE", IF(Data[[#This Row],[Chênh lệch ngày]]&lt;4, "ON TIME", IF(Data[[#This Row],[REASON OF LATE]]="SUPPLIER","LATE BY SUPPLIER", "LATE")))</f>
        <v>LATE</v>
      </c>
      <c r="K1561" s="32" t="s">
        <v>6</v>
      </c>
      <c r="L1561" s="32"/>
      <c r="M1561" s="32" t="str">
        <f>TEXT(Data[[#This Row],[Ngày giao]],"yyyy")</f>
        <v>2022</v>
      </c>
      <c r="N1561" s="32" t="str">
        <f>IF(MONTH(Data[[#This Row],[Ngày giao]])&lt;4,"Qtr1", IF(MONTH(Data[[#This Row],[Ngày giao]])&lt;7,"Qtr2",IF(MONTH(Data[[#This Row],[Ngày giao]])&lt;10,"Qtr3","Qtr4")))</f>
        <v>Qtr2</v>
      </c>
      <c r="O1561" s="32" t="str">
        <f>TEXT(Data[[#This Row],[Ngày giao]],"MMM")</f>
        <v>May</v>
      </c>
    </row>
    <row r="1562" spans="1:15" ht="14.5" x14ac:dyDescent="0.35">
      <c r="A1562" s="7">
        <v>4516876004</v>
      </c>
      <c r="B1562" s="7">
        <v>4455906</v>
      </c>
      <c r="C1562" s="8" t="s">
        <v>53</v>
      </c>
      <c r="D1562" s="9">
        <v>24</v>
      </c>
      <c r="E1562" s="3">
        <v>814</v>
      </c>
      <c r="F1562" s="3">
        <f>Data[[#This Row],[Unit Price]]*Data[[#This Row],[Ordered Qty]]</f>
        <v>19536</v>
      </c>
      <c r="G1562" s="5">
        <v>44627</v>
      </c>
      <c r="H1562" s="4">
        <v>44627</v>
      </c>
      <c r="I1562" s="10">
        <v>0</v>
      </c>
      <c r="J1562" s="32" t="str">
        <f>IF(Data[[#This Row],[Chênh lệch ngày]]&lt;-2,"ADVANCE", IF(Data[[#This Row],[Chênh lệch ngày]]&lt;4, "ON TIME", IF(Data[[#This Row],[REASON OF LATE]]="SUPPLIER","LATE BY SUPPLIER", "LATE")))</f>
        <v>ON TIME</v>
      </c>
      <c r="K1562" s="12"/>
      <c r="L1562" s="16"/>
      <c r="M1562" s="32" t="str">
        <f>TEXT(Data[[#This Row],[Ngày giao]],"yyyy")</f>
        <v>2022</v>
      </c>
      <c r="N1562" s="32" t="str">
        <f>IF(MONTH(Data[[#This Row],[Ngày giao]])&lt;4,"Qtr1", IF(MONTH(Data[[#This Row],[Ngày giao]])&lt;7,"Qtr2",IF(MONTH(Data[[#This Row],[Ngày giao]])&lt;10,"Qtr3","Qtr4")))</f>
        <v>Qtr1</v>
      </c>
      <c r="O1562" s="32" t="str">
        <f>TEXT(Data[[#This Row],[Ngày giao]],"MMM")</f>
        <v>Mar</v>
      </c>
    </row>
    <row r="1563" spans="1:15" ht="14.5" x14ac:dyDescent="0.35">
      <c r="A1563" s="7">
        <v>4516552861</v>
      </c>
      <c r="B1563" s="7">
        <v>2663481</v>
      </c>
      <c r="C1563" s="8" t="s">
        <v>66</v>
      </c>
      <c r="D1563" s="9">
        <v>405</v>
      </c>
      <c r="E1563" s="3">
        <v>1037</v>
      </c>
      <c r="F1563" s="3">
        <f>Data[[#This Row],[Unit Price]]*Data[[#This Row],[Ordered Qty]]</f>
        <v>419985</v>
      </c>
      <c r="G1563" s="5">
        <v>44627</v>
      </c>
      <c r="H1563" s="4">
        <v>44627</v>
      </c>
      <c r="I1563" s="10">
        <v>0</v>
      </c>
      <c r="J1563" s="32" t="str">
        <f>IF(Data[[#This Row],[Chênh lệch ngày]]&lt;-2,"ADVANCE", IF(Data[[#This Row],[Chênh lệch ngày]]&lt;4, "ON TIME", IF(Data[[#This Row],[REASON OF LATE]]="SUPPLIER","LATE BY SUPPLIER", "LATE")))</f>
        <v>ON TIME</v>
      </c>
      <c r="K1563" s="12"/>
      <c r="L1563" s="16"/>
      <c r="M1563" s="32" t="str">
        <f>TEXT(Data[[#This Row],[Ngày giao]],"yyyy")</f>
        <v>2022</v>
      </c>
      <c r="N1563" s="32" t="str">
        <f>IF(MONTH(Data[[#This Row],[Ngày giao]])&lt;4,"Qtr1", IF(MONTH(Data[[#This Row],[Ngày giao]])&lt;7,"Qtr2",IF(MONTH(Data[[#This Row],[Ngày giao]])&lt;10,"Qtr3","Qtr4")))</f>
        <v>Qtr1</v>
      </c>
      <c r="O1563" s="32" t="str">
        <f>TEXT(Data[[#This Row],[Ngày giao]],"MMM")</f>
        <v>Mar</v>
      </c>
    </row>
    <row r="1564" spans="1:15" ht="14.5" x14ac:dyDescent="0.35">
      <c r="A1564" s="7">
        <v>4516951927</v>
      </c>
      <c r="B1564" s="7">
        <v>4454507</v>
      </c>
      <c r="C1564" s="8" t="s">
        <v>53</v>
      </c>
      <c r="D1564" s="9">
        <v>990</v>
      </c>
      <c r="E1564" s="3">
        <v>1344</v>
      </c>
      <c r="F1564" s="3">
        <f>Data[[#This Row],[Unit Price]]*Data[[#This Row],[Ordered Qty]]</f>
        <v>1330560</v>
      </c>
      <c r="G1564" s="5">
        <v>44627</v>
      </c>
      <c r="H1564" s="4">
        <v>44627</v>
      </c>
      <c r="I1564" s="10">
        <v>0</v>
      </c>
      <c r="J1564" s="32" t="str">
        <f>IF(Data[[#This Row],[Chênh lệch ngày]]&lt;-2,"ADVANCE", IF(Data[[#This Row],[Chênh lệch ngày]]&lt;4, "ON TIME", IF(Data[[#This Row],[REASON OF LATE]]="SUPPLIER","LATE BY SUPPLIER", "LATE")))</f>
        <v>ON TIME</v>
      </c>
      <c r="K1564" s="12"/>
      <c r="L1564" s="16"/>
      <c r="M1564" s="32" t="str">
        <f>TEXT(Data[[#This Row],[Ngày giao]],"yyyy")</f>
        <v>2022</v>
      </c>
      <c r="N1564" s="32" t="str">
        <f>IF(MONTH(Data[[#This Row],[Ngày giao]])&lt;4,"Qtr1", IF(MONTH(Data[[#This Row],[Ngày giao]])&lt;7,"Qtr2",IF(MONTH(Data[[#This Row],[Ngày giao]])&lt;10,"Qtr3","Qtr4")))</f>
        <v>Qtr1</v>
      </c>
      <c r="O1564" s="32" t="str">
        <f>TEXT(Data[[#This Row],[Ngày giao]],"MMM")</f>
        <v>Mar</v>
      </c>
    </row>
    <row r="1565" spans="1:15" ht="14.5" x14ac:dyDescent="0.35">
      <c r="A1565" s="7">
        <v>4516819747</v>
      </c>
      <c r="B1565" s="7">
        <v>4454507</v>
      </c>
      <c r="C1565" s="8" t="s">
        <v>53</v>
      </c>
      <c r="D1565" s="9">
        <v>960</v>
      </c>
      <c r="E1565" s="3">
        <v>943</v>
      </c>
      <c r="F1565" s="3">
        <f>Data[[#This Row],[Unit Price]]*Data[[#This Row],[Ordered Qty]]</f>
        <v>905280</v>
      </c>
      <c r="G1565" s="5">
        <v>44627</v>
      </c>
      <c r="H1565" s="4">
        <v>44627</v>
      </c>
      <c r="I1565" s="10">
        <v>0</v>
      </c>
      <c r="J1565" s="32" t="str">
        <f>IF(Data[[#This Row],[Chênh lệch ngày]]&lt;-2,"ADVANCE", IF(Data[[#This Row],[Chênh lệch ngày]]&lt;4, "ON TIME", IF(Data[[#This Row],[REASON OF LATE]]="SUPPLIER","LATE BY SUPPLIER", "LATE")))</f>
        <v>ON TIME</v>
      </c>
      <c r="K1565" s="12"/>
      <c r="L1565" s="16"/>
      <c r="M1565" s="32" t="str">
        <f>TEXT(Data[[#This Row],[Ngày giao]],"yyyy")</f>
        <v>2022</v>
      </c>
      <c r="N1565" s="32" t="str">
        <f>IF(MONTH(Data[[#This Row],[Ngày giao]])&lt;4,"Qtr1", IF(MONTH(Data[[#This Row],[Ngày giao]])&lt;7,"Qtr2",IF(MONTH(Data[[#This Row],[Ngày giao]])&lt;10,"Qtr3","Qtr4")))</f>
        <v>Qtr1</v>
      </c>
      <c r="O1565" s="32" t="str">
        <f>TEXT(Data[[#This Row],[Ngày giao]],"MMM")</f>
        <v>Mar</v>
      </c>
    </row>
    <row r="1566" spans="1:15" ht="14.5" x14ac:dyDescent="0.35">
      <c r="A1566" s="7">
        <v>4517368738</v>
      </c>
      <c r="B1566" s="7">
        <v>4455299</v>
      </c>
      <c r="C1566" s="8" t="s">
        <v>66</v>
      </c>
      <c r="D1566" s="9">
        <v>105</v>
      </c>
      <c r="E1566" s="3">
        <v>1408</v>
      </c>
      <c r="F1566" s="3">
        <f>Data[[#This Row],[Unit Price]]*Data[[#This Row],[Ordered Qty]]</f>
        <v>147840</v>
      </c>
      <c r="G1566" s="5">
        <v>44627</v>
      </c>
      <c r="H1566" s="4">
        <v>44627</v>
      </c>
      <c r="I1566" s="10">
        <v>0</v>
      </c>
      <c r="J1566" s="32" t="str">
        <f>IF(Data[[#This Row],[Chênh lệch ngày]]&lt;-2,"ADVANCE", IF(Data[[#This Row],[Chênh lệch ngày]]&lt;4, "ON TIME", IF(Data[[#This Row],[REASON OF LATE]]="SUPPLIER","LATE BY SUPPLIER", "LATE")))</f>
        <v>ON TIME</v>
      </c>
      <c r="K1566" s="12"/>
      <c r="L1566" s="16"/>
      <c r="M1566" s="32" t="str">
        <f>TEXT(Data[[#This Row],[Ngày giao]],"yyyy")</f>
        <v>2022</v>
      </c>
      <c r="N1566" s="32" t="str">
        <f>IF(MONTH(Data[[#This Row],[Ngày giao]])&lt;4,"Qtr1", IF(MONTH(Data[[#This Row],[Ngày giao]])&lt;7,"Qtr2",IF(MONTH(Data[[#This Row],[Ngày giao]])&lt;10,"Qtr3","Qtr4")))</f>
        <v>Qtr1</v>
      </c>
      <c r="O1566" s="32" t="str">
        <f>TEXT(Data[[#This Row],[Ngày giao]],"MMM")</f>
        <v>Mar</v>
      </c>
    </row>
    <row r="1567" spans="1:15" ht="14.5" x14ac:dyDescent="0.35">
      <c r="A1567" s="7">
        <v>4516828666</v>
      </c>
      <c r="B1567" s="7">
        <v>4455281</v>
      </c>
      <c r="C1567" s="8" t="s">
        <v>53</v>
      </c>
      <c r="D1567" s="9">
        <v>1800</v>
      </c>
      <c r="E1567" s="3">
        <v>345</v>
      </c>
      <c r="F1567" s="3">
        <f>Data[[#This Row],[Unit Price]]*Data[[#This Row],[Ordered Qty]]</f>
        <v>621000</v>
      </c>
      <c r="G1567" s="14">
        <v>44627</v>
      </c>
      <c r="H1567" s="15">
        <v>44627</v>
      </c>
      <c r="I1567" s="10">
        <v>0</v>
      </c>
      <c r="J1567" s="32" t="str">
        <f>IF(Data[[#This Row],[Chênh lệch ngày]]&lt;-2,"ADVANCE", IF(Data[[#This Row],[Chênh lệch ngày]]&lt;4, "ON TIME", IF(Data[[#This Row],[REASON OF LATE]]="SUPPLIER","LATE BY SUPPLIER", "LATE")))</f>
        <v>ON TIME</v>
      </c>
      <c r="K1567" s="12"/>
      <c r="L1567" s="16"/>
      <c r="M1567" s="32" t="str">
        <f>TEXT(Data[[#This Row],[Ngày giao]],"yyyy")</f>
        <v>2022</v>
      </c>
      <c r="N1567" s="32" t="str">
        <f>IF(MONTH(Data[[#This Row],[Ngày giao]])&lt;4,"Qtr1", IF(MONTH(Data[[#This Row],[Ngày giao]])&lt;7,"Qtr2",IF(MONTH(Data[[#This Row],[Ngày giao]])&lt;10,"Qtr3","Qtr4")))</f>
        <v>Qtr1</v>
      </c>
      <c r="O1567" s="32" t="str">
        <f>TEXT(Data[[#This Row],[Ngày giao]],"MMM")</f>
        <v>Mar</v>
      </c>
    </row>
    <row r="1568" spans="1:15" ht="14.5" x14ac:dyDescent="0.35">
      <c r="A1568" s="7">
        <v>4516829206</v>
      </c>
      <c r="B1568" s="7">
        <v>2765851</v>
      </c>
      <c r="C1568" s="8" t="s">
        <v>53</v>
      </c>
      <c r="D1568" s="9">
        <v>1344</v>
      </c>
      <c r="E1568" s="3">
        <v>1168</v>
      </c>
      <c r="F1568" s="3">
        <f>Data[[#This Row],[Unit Price]]*Data[[#This Row],[Ordered Qty]]</f>
        <v>1569792</v>
      </c>
      <c r="G1568" s="5">
        <v>44627</v>
      </c>
      <c r="H1568" s="4">
        <v>44627</v>
      </c>
      <c r="I1568" s="10">
        <v>0</v>
      </c>
      <c r="J1568" s="32" t="str">
        <f>IF(Data[[#This Row],[Chênh lệch ngày]]&lt;-2,"ADVANCE", IF(Data[[#This Row],[Chênh lệch ngày]]&lt;4, "ON TIME", IF(Data[[#This Row],[REASON OF LATE]]="SUPPLIER","LATE BY SUPPLIER", "LATE")))</f>
        <v>ON TIME</v>
      </c>
      <c r="K1568" s="12"/>
      <c r="L1568" s="16"/>
      <c r="M1568" s="32" t="str">
        <f>TEXT(Data[[#This Row],[Ngày giao]],"yyyy")</f>
        <v>2022</v>
      </c>
      <c r="N1568" s="32" t="str">
        <f>IF(MONTH(Data[[#This Row],[Ngày giao]])&lt;4,"Qtr1", IF(MONTH(Data[[#This Row],[Ngày giao]])&lt;7,"Qtr2",IF(MONTH(Data[[#This Row],[Ngày giao]])&lt;10,"Qtr3","Qtr4")))</f>
        <v>Qtr1</v>
      </c>
      <c r="O1568" s="32" t="str">
        <f>TEXT(Data[[#This Row],[Ngày giao]],"MMM")</f>
        <v>Mar</v>
      </c>
    </row>
    <row r="1569" spans="1:15" ht="14.5" x14ac:dyDescent="0.35">
      <c r="A1569" s="7">
        <v>4517374680</v>
      </c>
      <c r="B1569" s="7">
        <v>2487053</v>
      </c>
      <c r="C1569" s="8" t="s">
        <v>53</v>
      </c>
      <c r="D1569" s="9">
        <v>3510</v>
      </c>
      <c r="E1569" s="3">
        <v>532</v>
      </c>
      <c r="F1569" s="3">
        <f>Data[[#This Row],[Unit Price]]*Data[[#This Row],[Ordered Qty]]</f>
        <v>1867320</v>
      </c>
      <c r="G1569" s="5">
        <v>44627</v>
      </c>
      <c r="H1569" s="4">
        <v>44627</v>
      </c>
      <c r="I1569" s="10">
        <v>0</v>
      </c>
      <c r="J1569" s="32" t="str">
        <f>IF(Data[[#This Row],[Chênh lệch ngày]]&lt;-2,"ADVANCE", IF(Data[[#This Row],[Chênh lệch ngày]]&lt;4, "ON TIME", IF(Data[[#This Row],[REASON OF LATE]]="SUPPLIER","LATE BY SUPPLIER", "LATE")))</f>
        <v>ON TIME</v>
      </c>
      <c r="K1569" s="12"/>
      <c r="L1569" s="16"/>
      <c r="M1569" s="32" t="str">
        <f>TEXT(Data[[#This Row],[Ngày giao]],"yyyy")</f>
        <v>2022</v>
      </c>
      <c r="N1569" s="32" t="str">
        <f>IF(MONTH(Data[[#This Row],[Ngày giao]])&lt;4,"Qtr1", IF(MONTH(Data[[#This Row],[Ngày giao]])&lt;7,"Qtr2",IF(MONTH(Data[[#This Row],[Ngày giao]])&lt;10,"Qtr3","Qtr4")))</f>
        <v>Qtr1</v>
      </c>
      <c r="O1569" s="32" t="str">
        <f>TEXT(Data[[#This Row],[Ngày giao]],"MMM")</f>
        <v>Mar</v>
      </c>
    </row>
    <row r="1570" spans="1:15" ht="14.5" x14ac:dyDescent="0.35">
      <c r="A1570" s="7">
        <v>4517454265</v>
      </c>
      <c r="B1570" s="7">
        <v>4333113</v>
      </c>
      <c r="C1570" s="8" t="s">
        <v>66</v>
      </c>
      <c r="D1570" s="9">
        <v>945</v>
      </c>
      <c r="E1570" s="3">
        <v>762</v>
      </c>
      <c r="F1570" s="3">
        <f>Data[[#This Row],[Unit Price]]*Data[[#This Row],[Ordered Qty]]</f>
        <v>720090</v>
      </c>
      <c r="G1570" s="5">
        <v>44627</v>
      </c>
      <c r="H1570" s="4">
        <v>44627</v>
      </c>
      <c r="I1570" s="10">
        <v>0</v>
      </c>
      <c r="J1570" s="32" t="str">
        <f>IF(Data[[#This Row],[Chênh lệch ngày]]&lt;-2,"ADVANCE", IF(Data[[#This Row],[Chênh lệch ngày]]&lt;4, "ON TIME", IF(Data[[#This Row],[REASON OF LATE]]="SUPPLIER","LATE BY SUPPLIER", "LATE")))</f>
        <v>ON TIME</v>
      </c>
      <c r="K1570" s="12"/>
      <c r="L1570" s="16"/>
      <c r="M1570" s="32" t="str">
        <f>TEXT(Data[[#This Row],[Ngày giao]],"yyyy")</f>
        <v>2022</v>
      </c>
      <c r="N1570" s="32" t="str">
        <f>IF(MONTH(Data[[#This Row],[Ngày giao]])&lt;4,"Qtr1", IF(MONTH(Data[[#This Row],[Ngày giao]])&lt;7,"Qtr2",IF(MONTH(Data[[#This Row],[Ngày giao]])&lt;10,"Qtr3","Qtr4")))</f>
        <v>Qtr1</v>
      </c>
      <c r="O1570" s="32" t="str">
        <f>TEXT(Data[[#This Row],[Ngày giao]],"MMM")</f>
        <v>Mar</v>
      </c>
    </row>
    <row r="1571" spans="1:15" ht="14.5" x14ac:dyDescent="0.35">
      <c r="A1571" s="7">
        <v>4517361147</v>
      </c>
      <c r="B1571" s="7">
        <v>2487061</v>
      </c>
      <c r="C1571" s="8" t="s">
        <v>53</v>
      </c>
      <c r="D1571" s="9">
        <v>540</v>
      </c>
      <c r="E1571" s="3">
        <v>592</v>
      </c>
      <c r="F1571" s="3">
        <f>Data[[#This Row],[Unit Price]]*Data[[#This Row],[Ordered Qty]]</f>
        <v>319680</v>
      </c>
      <c r="G1571" s="5">
        <v>44627</v>
      </c>
      <c r="H1571" s="4">
        <v>44627</v>
      </c>
      <c r="I1571" s="10">
        <v>0</v>
      </c>
      <c r="J1571" s="32" t="str">
        <f>IF(Data[[#This Row],[Chênh lệch ngày]]&lt;-2,"ADVANCE", IF(Data[[#This Row],[Chênh lệch ngày]]&lt;4, "ON TIME", IF(Data[[#This Row],[REASON OF LATE]]="SUPPLIER","LATE BY SUPPLIER", "LATE")))</f>
        <v>ON TIME</v>
      </c>
      <c r="K1571" s="12"/>
      <c r="L1571" s="16"/>
      <c r="M1571" s="32" t="str">
        <f>TEXT(Data[[#This Row],[Ngày giao]],"yyyy")</f>
        <v>2022</v>
      </c>
      <c r="N1571" s="32" t="str">
        <f>IF(MONTH(Data[[#This Row],[Ngày giao]])&lt;4,"Qtr1", IF(MONTH(Data[[#This Row],[Ngày giao]])&lt;7,"Qtr2",IF(MONTH(Data[[#This Row],[Ngày giao]])&lt;10,"Qtr3","Qtr4")))</f>
        <v>Qtr1</v>
      </c>
      <c r="O1571" s="32" t="str">
        <f>TEXT(Data[[#This Row],[Ngày giao]],"MMM")</f>
        <v>Mar</v>
      </c>
    </row>
    <row r="1572" spans="1:15" ht="14.5" x14ac:dyDescent="0.35">
      <c r="A1572" s="7">
        <v>4516876227</v>
      </c>
      <c r="B1572" s="7">
        <v>2765851</v>
      </c>
      <c r="C1572" s="8" t="s">
        <v>53</v>
      </c>
      <c r="D1572" s="9">
        <v>880</v>
      </c>
      <c r="E1572" s="3">
        <v>715</v>
      </c>
      <c r="F1572" s="3">
        <f>Data[[#This Row],[Unit Price]]*Data[[#This Row],[Ordered Qty]]</f>
        <v>629200</v>
      </c>
      <c r="G1572" s="5">
        <v>44627</v>
      </c>
      <c r="H1572" s="4">
        <v>44627</v>
      </c>
      <c r="I1572" s="10">
        <v>0</v>
      </c>
      <c r="J1572" s="32" t="str">
        <f>IF(Data[[#This Row],[Chênh lệch ngày]]&lt;-2,"ADVANCE", IF(Data[[#This Row],[Chênh lệch ngày]]&lt;4, "ON TIME", IF(Data[[#This Row],[REASON OF LATE]]="SUPPLIER","LATE BY SUPPLIER", "LATE")))</f>
        <v>ON TIME</v>
      </c>
      <c r="K1572" s="12"/>
      <c r="L1572" s="16"/>
      <c r="M1572" s="32" t="str">
        <f>TEXT(Data[[#This Row],[Ngày giao]],"yyyy")</f>
        <v>2022</v>
      </c>
      <c r="N1572" s="32" t="str">
        <f>IF(MONTH(Data[[#This Row],[Ngày giao]])&lt;4,"Qtr1", IF(MONTH(Data[[#This Row],[Ngày giao]])&lt;7,"Qtr2",IF(MONTH(Data[[#This Row],[Ngày giao]])&lt;10,"Qtr3","Qtr4")))</f>
        <v>Qtr1</v>
      </c>
      <c r="O1572" s="32" t="str">
        <f>TEXT(Data[[#This Row],[Ngày giao]],"MMM")</f>
        <v>Mar</v>
      </c>
    </row>
    <row r="1573" spans="1:15" ht="14.5" x14ac:dyDescent="0.35">
      <c r="A1573" s="7">
        <v>4517245299</v>
      </c>
      <c r="B1573" s="7">
        <v>2487053</v>
      </c>
      <c r="C1573" s="8" t="s">
        <v>53</v>
      </c>
      <c r="D1573" s="9">
        <v>2730</v>
      </c>
      <c r="E1573" s="3">
        <v>1353</v>
      </c>
      <c r="F1573" s="3">
        <f>Data[[#This Row],[Unit Price]]*Data[[#This Row],[Ordered Qty]]</f>
        <v>3693690</v>
      </c>
      <c r="G1573" s="5">
        <v>44627</v>
      </c>
      <c r="H1573" s="4">
        <v>44627</v>
      </c>
      <c r="I1573" s="10">
        <v>0</v>
      </c>
      <c r="J1573" s="32" t="str">
        <f>IF(Data[[#This Row],[Chênh lệch ngày]]&lt;-2,"ADVANCE", IF(Data[[#This Row],[Chênh lệch ngày]]&lt;4, "ON TIME", IF(Data[[#This Row],[REASON OF LATE]]="SUPPLIER","LATE BY SUPPLIER", "LATE")))</f>
        <v>ON TIME</v>
      </c>
      <c r="K1573" s="12"/>
      <c r="L1573" s="16"/>
      <c r="M1573" s="32" t="str">
        <f>TEXT(Data[[#This Row],[Ngày giao]],"yyyy")</f>
        <v>2022</v>
      </c>
      <c r="N1573" s="32" t="str">
        <f>IF(MONTH(Data[[#This Row],[Ngày giao]])&lt;4,"Qtr1", IF(MONTH(Data[[#This Row],[Ngày giao]])&lt;7,"Qtr2",IF(MONTH(Data[[#This Row],[Ngày giao]])&lt;10,"Qtr3","Qtr4")))</f>
        <v>Qtr1</v>
      </c>
      <c r="O1573" s="32" t="str">
        <f>TEXT(Data[[#This Row],[Ngày giao]],"MMM")</f>
        <v>Mar</v>
      </c>
    </row>
    <row r="1574" spans="1:15" ht="14.5" x14ac:dyDescent="0.35">
      <c r="A1574" s="7">
        <v>4517671435</v>
      </c>
      <c r="B1574" s="7">
        <v>2779823</v>
      </c>
      <c r="C1574" s="8" t="s">
        <v>66</v>
      </c>
      <c r="D1574" s="9">
        <v>1530</v>
      </c>
      <c r="E1574" s="3">
        <v>1342</v>
      </c>
      <c r="F1574" s="3">
        <f>Data[[#This Row],[Unit Price]]*Data[[#This Row],[Ordered Qty]]</f>
        <v>2053260</v>
      </c>
      <c r="G1574" s="5">
        <v>44627</v>
      </c>
      <c r="H1574" s="4">
        <v>44627</v>
      </c>
      <c r="I1574" s="10">
        <v>0</v>
      </c>
      <c r="J1574" s="32" t="str">
        <f>IF(Data[[#This Row],[Chênh lệch ngày]]&lt;-2,"ADVANCE", IF(Data[[#This Row],[Chênh lệch ngày]]&lt;4, "ON TIME", IF(Data[[#This Row],[REASON OF LATE]]="SUPPLIER","LATE BY SUPPLIER", "LATE")))</f>
        <v>ON TIME</v>
      </c>
      <c r="K1574" s="12"/>
      <c r="L1574" s="16"/>
      <c r="M1574" s="32" t="str">
        <f>TEXT(Data[[#This Row],[Ngày giao]],"yyyy")</f>
        <v>2022</v>
      </c>
      <c r="N1574" s="32" t="str">
        <f>IF(MONTH(Data[[#This Row],[Ngày giao]])&lt;4,"Qtr1", IF(MONTH(Data[[#This Row],[Ngày giao]])&lt;7,"Qtr2",IF(MONTH(Data[[#This Row],[Ngày giao]])&lt;10,"Qtr3","Qtr4")))</f>
        <v>Qtr1</v>
      </c>
      <c r="O1574" s="32" t="str">
        <f>TEXT(Data[[#This Row],[Ngày giao]],"MMM")</f>
        <v>Mar</v>
      </c>
    </row>
    <row r="1575" spans="1:15" ht="14.5" x14ac:dyDescent="0.35">
      <c r="A1575" s="7">
        <v>4516596511</v>
      </c>
      <c r="B1575" s="7">
        <v>2779823</v>
      </c>
      <c r="C1575" s="8" t="s">
        <v>66</v>
      </c>
      <c r="D1575" s="9">
        <v>120</v>
      </c>
      <c r="E1575" s="3">
        <v>1463</v>
      </c>
      <c r="F1575" s="3">
        <f>Data[[#This Row],[Unit Price]]*Data[[#This Row],[Ordered Qty]]</f>
        <v>175560</v>
      </c>
      <c r="G1575" s="5">
        <v>44655</v>
      </c>
      <c r="H1575" s="4">
        <v>44627</v>
      </c>
      <c r="I1575" s="10">
        <v>28</v>
      </c>
      <c r="J1575" s="32" t="str">
        <f>IF(Data[[#This Row],[Chênh lệch ngày]]&lt;-2,"ADVANCE", IF(Data[[#This Row],[Chênh lệch ngày]]&lt;4, "ON TIME", IF(Data[[#This Row],[REASON OF LATE]]="SUPPLIER","LATE BY SUPPLIER", "LATE")))</f>
        <v>LATE</v>
      </c>
      <c r="K1575" s="32" t="s">
        <v>6</v>
      </c>
      <c r="L1575" s="16"/>
      <c r="M1575" s="32" t="str">
        <f>TEXT(Data[[#This Row],[Ngày giao]],"yyyy")</f>
        <v>2022</v>
      </c>
      <c r="N1575" s="32" t="str">
        <f>IF(MONTH(Data[[#This Row],[Ngày giao]])&lt;4,"Qtr1", IF(MONTH(Data[[#This Row],[Ngày giao]])&lt;7,"Qtr2",IF(MONTH(Data[[#This Row],[Ngày giao]])&lt;10,"Qtr3","Qtr4")))</f>
        <v>Qtr2</v>
      </c>
      <c r="O1575" s="32" t="str">
        <f>TEXT(Data[[#This Row],[Ngày giao]],"MMM")</f>
        <v>Apr</v>
      </c>
    </row>
    <row r="1576" spans="1:15" ht="14.5" x14ac:dyDescent="0.35">
      <c r="A1576" s="7">
        <v>4517454264</v>
      </c>
      <c r="B1576" s="7">
        <v>4455299</v>
      </c>
      <c r="C1576" s="8" t="s">
        <v>66</v>
      </c>
      <c r="D1576" s="9">
        <v>210</v>
      </c>
      <c r="E1576" s="3">
        <v>589</v>
      </c>
      <c r="F1576" s="3">
        <f>Data[[#This Row],[Unit Price]]*Data[[#This Row],[Ordered Qty]]</f>
        <v>123690</v>
      </c>
      <c r="G1576" s="5">
        <v>44627</v>
      </c>
      <c r="H1576" s="4">
        <v>44627</v>
      </c>
      <c r="I1576" s="10">
        <v>0</v>
      </c>
      <c r="J1576" s="32" t="str">
        <f>IF(Data[[#This Row],[Chênh lệch ngày]]&lt;-2,"ADVANCE", IF(Data[[#This Row],[Chênh lệch ngày]]&lt;4, "ON TIME", IF(Data[[#This Row],[REASON OF LATE]]="SUPPLIER","LATE BY SUPPLIER", "LATE")))</f>
        <v>ON TIME</v>
      </c>
      <c r="K1576" s="12"/>
      <c r="L1576" s="16"/>
      <c r="M1576" s="32" t="str">
        <f>TEXT(Data[[#This Row],[Ngày giao]],"yyyy")</f>
        <v>2022</v>
      </c>
      <c r="N1576" s="32" t="str">
        <f>IF(MONTH(Data[[#This Row],[Ngày giao]])&lt;4,"Qtr1", IF(MONTH(Data[[#This Row],[Ngày giao]])&lt;7,"Qtr2",IF(MONTH(Data[[#This Row],[Ngày giao]])&lt;10,"Qtr3","Qtr4")))</f>
        <v>Qtr1</v>
      </c>
      <c r="O1576" s="32" t="str">
        <f>TEXT(Data[[#This Row],[Ngày giao]],"MMM")</f>
        <v>Mar</v>
      </c>
    </row>
    <row r="1577" spans="1:15" ht="14.5" x14ac:dyDescent="0.35">
      <c r="A1577" s="7">
        <v>4516873043</v>
      </c>
      <c r="B1577" s="7">
        <v>4455906</v>
      </c>
      <c r="C1577" s="8" t="s">
        <v>53</v>
      </c>
      <c r="D1577" s="9">
        <v>96</v>
      </c>
      <c r="E1577" s="3">
        <v>1265</v>
      </c>
      <c r="F1577" s="3">
        <f>Data[[#This Row],[Unit Price]]*Data[[#This Row],[Ordered Qty]]</f>
        <v>121440</v>
      </c>
      <c r="G1577" s="5">
        <v>44627</v>
      </c>
      <c r="H1577" s="4">
        <v>44627</v>
      </c>
      <c r="I1577" s="10">
        <v>0</v>
      </c>
      <c r="J1577" s="32" t="str">
        <f>IF(Data[[#This Row],[Chênh lệch ngày]]&lt;-2,"ADVANCE", IF(Data[[#This Row],[Chênh lệch ngày]]&lt;4, "ON TIME", IF(Data[[#This Row],[REASON OF LATE]]="SUPPLIER","LATE BY SUPPLIER", "LATE")))</f>
        <v>ON TIME</v>
      </c>
      <c r="K1577" s="12"/>
      <c r="L1577" s="16"/>
      <c r="M1577" s="32" t="str">
        <f>TEXT(Data[[#This Row],[Ngày giao]],"yyyy")</f>
        <v>2022</v>
      </c>
      <c r="N1577" s="32" t="str">
        <f>IF(MONTH(Data[[#This Row],[Ngày giao]])&lt;4,"Qtr1", IF(MONTH(Data[[#This Row],[Ngày giao]])&lt;7,"Qtr2",IF(MONTH(Data[[#This Row],[Ngày giao]])&lt;10,"Qtr3","Qtr4")))</f>
        <v>Qtr1</v>
      </c>
      <c r="O1577" s="32" t="str">
        <f>TEXT(Data[[#This Row],[Ngày giao]],"MMM")</f>
        <v>Mar</v>
      </c>
    </row>
    <row r="1578" spans="1:15" ht="14.5" x14ac:dyDescent="0.35">
      <c r="A1578" s="7">
        <v>4517629197</v>
      </c>
      <c r="B1578" s="7">
        <v>2663481</v>
      </c>
      <c r="C1578" s="8" t="s">
        <v>66</v>
      </c>
      <c r="D1578" s="9">
        <v>90</v>
      </c>
      <c r="E1578" s="3">
        <v>1048</v>
      </c>
      <c r="F1578" s="3">
        <f>Data[[#This Row],[Unit Price]]*Data[[#This Row],[Ordered Qty]]</f>
        <v>94320</v>
      </c>
      <c r="G1578" s="5">
        <v>44627</v>
      </c>
      <c r="H1578" s="4">
        <v>44627</v>
      </c>
      <c r="I1578" s="10">
        <v>0</v>
      </c>
      <c r="J1578" s="32" t="str">
        <f>IF(Data[[#This Row],[Chênh lệch ngày]]&lt;-2,"ADVANCE", IF(Data[[#This Row],[Chênh lệch ngày]]&lt;4, "ON TIME", IF(Data[[#This Row],[REASON OF LATE]]="SUPPLIER","LATE BY SUPPLIER", "LATE")))</f>
        <v>ON TIME</v>
      </c>
      <c r="K1578" s="12"/>
      <c r="L1578" s="16"/>
      <c r="M1578" s="32" t="str">
        <f>TEXT(Data[[#This Row],[Ngày giao]],"yyyy")</f>
        <v>2022</v>
      </c>
      <c r="N1578" s="32" t="str">
        <f>IF(MONTH(Data[[#This Row],[Ngày giao]])&lt;4,"Qtr1", IF(MONTH(Data[[#This Row],[Ngày giao]])&lt;7,"Qtr2",IF(MONTH(Data[[#This Row],[Ngày giao]])&lt;10,"Qtr3","Qtr4")))</f>
        <v>Qtr1</v>
      </c>
      <c r="O1578" s="32" t="str">
        <f>TEXT(Data[[#This Row],[Ngày giao]],"MMM")</f>
        <v>Mar</v>
      </c>
    </row>
    <row r="1579" spans="1:15" ht="14.5" x14ac:dyDescent="0.35">
      <c r="A1579" s="7">
        <v>4516873051</v>
      </c>
      <c r="B1579" s="7">
        <v>4455298</v>
      </c>
      <c r="C1579" s="8" t="s">
        <v>53</v>
      </c>
      <c r="D1579" s="9">
        <v>780</v>
      </c>
      <c r="E1579" s="3">
        <v>1217</v>
      </c>
      <c r="F1579" s="3">
        <f>Data[[#This Row],[Unit Price]]*Data[[#This Row],[Ordered Qty]]</f>
        <v>949260</v>
      </c>
      <c r="G1579" s="5">
        <v>44634</v>
      </c>
      <c r="H1579" s="4">
        <v>44627</v>
      </c>
      <c r="I1579" s="10">
        <v>7</v>
      </c>
      <c r="J1579" s="32" t="str">
        <f>IF(Data[[#This Row],[Chênh lệch ngày]]&lt;-2,"ADVANCE", IF(Data[[#This Row],[Chênh lệch ngày]]&lt;4, "ON TIME", IF(Data[[#This Row],[REASON OF LATE]]="SUPPLIER","LATE BY SUPPLIER", "LATE")))</f>
        <v>LATE</v>
      </c>
      <c r="K1579" s="32" t="s">
        <v>6</v>
      </c>
      <c r="L1579" s="16"/>
      <c r="M1579" s="32" t="str">
        <f>TEXT(Data[[#This Row],[Ngày giao]],"yyyy")</f>
        <v>2022</v>
      </c>
      <c r="N1579" s="32" t="str">
        <f>IF(MONTH(Data[[#This Row],[Ngày giao]])&lt;4,"Qtr1", IF(MONTH(Data[[#This Row],[Ngày giao]])&lt;7,"Qtr2",IF(MONTH(Data[[#This Row],[Ngày giao]])&lt;10,"Qtr3","Qtr4")))</f>
        <v>Qtr1</v>
      </c>
      <c r="O1579" s="32" t="str">
        <f>TEXT(Data[[#This Row],[Ngày giao]],"MMM")</f>
        <v>Mar</v>
      </c>
    </row>
    <row r="1580" spans="1:15" ht="14.5" x14ac:dyDescent="0.35">
      <c r="A1580" s="7">
        <v>4516991076</v>
      </c>
      <c r="B1580" s="7">
        <v>2778179</v>
      </c>
      <c r="C1580" s="8" t="s">
        <v>53</v>
      </c>
      <c r="D1580" s="9">
        <v>720</v>
      </c>
      <c r="E1580" s="3">
        <v>821</v>
      </c>
      <c r="F1580" s="3">
        <f>Data[[#This Row],[Unit Price]]*Data[[#This Row],[Ordered Qty]]</f>
        <v>591120</v>
      </c>
      <c r="G1580" s="5">
        <v>44627</v>
      </c>
      <c r="H1580" s="4">
        <v>44627</v>
      </c>
      <c r="I1580" s="10">
        <v>0</v>
      </c>
      <c r="J1580" s="32" t="str">
        <f>IF(Data[[#This Row],[Chênh lệch ngày]]&lt;-2,"ADVANCE", IF(Data[[#This Row],[Chênh lệch ngày]]&lt;4, "ON TIME", IF(Data[[#This Row],[REASON OF LATE]]="SUPPLIER","LATE BY SUPPLIER", "LATE")))</f>
        <v>ON TIME</v>
      </c>
      <c r="K1580" s="12"/>
      <c r="L1580" s="16"/>
      <c r="M1580" s="32" t="str">
        <f>TEXT(Data[[#This Row],[Ngày giao]],"yyyy")</f>
        <v>2022</v>
      </c>
      <c r="N1580" s="32" t="str">
        <f>IF(MONTH(Data[[#This Row],[Ngày giao]])&lt;4,"Qtr1", IF(MONTH(Data[[#This Row],[Ngày giao]])&lt;7,"Qtr2",IF(MONTH(Data[[#This Row],[Ngày giao]])&lt;10,"Qtr3","Qtr4")))</f>
        <v>Qtr1</v>
      </c>
      <c r="O1580" s="32" t="str">
        <f>TEXT(Data[[#This Row],[Ngày giao]],"MMM")</f>
        <v>Mar</v>
      </c>
    </row>
    <row r="1581" spans="1:15" ht="14.5" x14ac:dyDescent="0.35">
      <c r="A1581" s="7">
        <v>4516657385</v>
      </c>
      <c r="B1581" s="7">
        <v>2765851</v>
      </c>
      <c r="C1581" s="8" t="s">
        <v>65</v>
      </c>
      <c r="D1581" s="9">
        <v>48</v>
      </c>
      <c r="E1581" s="3">
        <v>569</v>
      </c>
      <c r="F1581" s="3">
        <f>Data[[#This Row],[Unit Price]]*Data[[#This Row],[Ordered Qty]]</f>
        <v>27312</v>
      </c>
      <c r="G1581" s="5">
        <v>44634</v>
      </c>
      <c r="H1581" s="4">
        <v>44627</v>
      </c>
      <c r="I1581" s="10">
        <v>7</v>
      </c>
      <c r="J1581" s="32" t="str">
        <f>IF(Data[[#This Row],[Chênh lệch ngày]]&lt;-2,"ADVANCE", IF(Data[[#This Row],[Chênh lệch ngày]]&lt;4, "ON TIME", IF(Data[[#This Row],[REASON OF LATE]]="SUPPLIER","LATE BY SUPPLIER", "LATE")))</f>
        <v>LATE</v>
      </c>
      <c r="K1581" s="32" t="s">
        <v>6</v>
      </c>
      <c r="L1581" s="16"/>
      <c r="M1581" s="32" t="str">
        <f>TEXT(Data[[#This Row],[Ngày giao]],"yyyy")</f>
        <v>2022</v>
      </c>
      <c r="N1581" s="32" t="str">
        <f>IF(MONTH(Data[[#This Row],[Ngày giao]])&lt;4,"Qtr1", IF(MONTH(Data[[#This Row],[Ngày giao]])&lt;7,"Qtr2",IF(MONTH(Data[[#This Row],[Ngày giao]])&lt;10,"Qtr3","Qtr4")))</f>
        <v>Qtr1</v>
      </c>
      <c r="O1581" s="32" t="str">
        <f>TEXT(Data[[#This Row],[Ngày giao]],"MMM")</f>
        <v>Mar</v>
      </c>
    </row>
    <row r="1582" spans="1:15" ht="14.5" x14ac:dyDescent="0.35">
      <c r="A1582" s="7">
        <v>4516928690</v>
      </c>
      <c r="B1582" s="7">
        <v>4013297</v>
      </c>
      <c r="C1582" s="37" t="s">
        <v>52</v>
      </c>
      <c r="D1582" s="9">
        <v>180</v>
      </c>
      <c r="E1582" s="3">
        <v>741</v>
      </c>
      <c r="F1582" s="3">
        <f>Data[[#This Row],[Unit Price]]*Data[[#This Row],[Ordered Qty]]</f>
        <v>133380</v>
      </c>
      <c r="G1582" s="5">
        <v>44634</v>
      </c>
      <c r="H1582" s="4">
        <v>44627</v>
      </c>
      <c r="I1582" s="10">
        <v>7</v>
      </c>
      <c r="J1582" s="32" t="str">
        <f>IF(Data[[#This Row],[Chênh lệch ngày]]&lt;-2,"ADVANCE", IF(Data[[#This Row],[Chênh lệch ngày]]&lt;4, "ON TIME", IF(Data[[#This Row],[REASON OF LATE]]="SUPPLIER","LATE BY SUPPLIER", "LATE")))</f>
        <v>LATE</v>
      </c>
      <c r="K1582" s="32" t="s">
        <v>6</v>
      </c>
      <c r="L1582" s="16"/>
      <c r="M1582" s="32" t="str">
        <f>TEXT(Data[[#This Row],[Ngày giao]],"yyyy")</f>
        <v>2022</v>
      </c>
      <c r="N1582" s="32" t="str">
        <f>IF(MONTH(Data[[#This Row],[Ngày giao]])&lt;4,"Qtr1", IF(MONTH(Data[[#This Row],[Ngày giao]])&lt;7,"Qtr2",IF(MONTH(Data[[#This Row],[Ngày giao]])&lt;10,"Qtr3","Qtr4")))</f>
        <v>Qtr1</v>
      </c>
      <c r="O1582" s="32" t="str">
        <f>TEXT(Data[[#This Row],[Ngày giao]],"MMM")</f>
        <v>Mar</v>
      </c>
    </row>
    <row r="1583" spans="1:15" ht="14.5" x14ac:dyDescent="0.35">
      <c r="A1583" s="7">
        <v>4516964366</v>
      </c>
      <c r="B1583" s="7">
        <v>4455280</v>
      </c>
      <c r="C1583" s="8" t="s">
        <v>53</v>
      </c>
      <c r="D1583" s="9">
        <v>270</v>
      </c>
      <c r="E1583" s="3">
        <v>803</v>
      </c>
      <c r="F1583" s="3">
        <f>Data[[#This Row],[Unit Price]]*Data[[#This Row],[Ordered Qty]]</f>
        <v>216810</v>
      </c>
      <c r="G1583" s="5">
        <v>44627</v>
      </c>
      <c r="H1583" s="4">
        <v>44627</v>
      </c>
      <c r="I1583" s="10">
        <v>0</v>
      </c>
      <c r="J1583" s="32" t="str">
        <f>IF(Data[[#This Row],[Chênh lệch ngày]]&lt;-2,"ADVANCE", IF(Data[[#This Row],[Chênh lệch ngày]]&lt;4, "ON TIME", IF(Data[[#This Row],[REASON OF LATE]]="SUPPLIER","LATE BY SUPPLIER", "LATE")))</f>
        <v>ON TIME</v>
      </c>
      <c r="K1583" s="12"/>
      <c r="L1583" s="16"/>
      <c r="M1583" s="32" t="str">
        <f>TEXT(Data[[#This Row],[Ngày giao]],"yyyy")</f>
        <v>2022</v>
      </c>
      <c r="N1583" s="32" t="str">
        <f>IF(MONTH(Data[[#This Row],[Ngày giao]])&lt;4,"Qtr1", IF(MONTH(Data[[#This Row],[Ngày giao]])&lt;7,"Qtr2",IF(MONTH(Data[[#This Row],[Ngày giao]])&lt;10,"Qtr3","Qtr4")))</f>
        <v>Qtr1</v>
      </c>
      <c r="O1583" s="32" t="str">
        <f>TEXT(Data[[#This Row],[Ngày giao]],"MMM")</f>
        <v>Mar</v>
      </c>
    </row>
    <row r="1584" spans="1:15" ht="14.5" x14ac:dyDescent="0.35">
      <c r="A1584" s="7">
        <v>4517262203</v>
      </c>
      <c r="B1584" s="7">
        <v>2779817</v>
      </c>
      <c r="C1584" s="8" t="s">
        <v>53</v>
      </c>
      <c r="D1584" s="9">
        <v>2970</v>
      </c>
      <c r="E1584" s="3">
        <v>598</v>
      </c>
      <c r="F1584" s="3">
        <f>Data[[#This Row],[Unit Price]]*Data[[#This Row],[Ordered Qty]]</f>
        <v>1776060</v>
      </c>
      <c r="G1584" s="5">
        <v>44627</v>
      </c>
      <c r="H1584" s="4">
        <v>44627</v>
      </c>
      <c r="I1584" s="10">
        <v>0</v>
      </c>
      <c r="J1584" s="32" t="str">
        <f>IF(Data[[#This Row],[Chênh lệch ngày]]&lt;-2,"ADVANCE", IF(Data[[#This Row],[Chênh lệch ngày]]&lt;4, "ON TIME", IF(Data[[#This Row],[REASON OF LATE]]="SUPPLIER","LATE BY SUPPLIER", "LATE")))</f>
        <v>ON TIME</v>
      </c>
      <c r="K1584" s="12"/>
      <c r="L1584" s="16"/>
      <c r="M1584" s="32" t="str">
        <f>TEXT(Data[[#This Row],[Ngày giao]],"yyyy")</f>
        <v>2022</v>
      </c>
      <c r="N1584" s="32" t="str">
        <f>IF(MONTH(Data[[#This Row],[Ngày giao]])&lt;4,"Qtr1", IF(MONTH(Data[[#This Row],[Ngày giao]])&lt;7,"Qtr2",IF(MONTH(Data[[#This Row],[Ngày giao]])&lt;10,"Qtr3","Qtr4")))</f>
        <v>Qtr1</v>
      </c>
      <c r="O1584" s="32" t="str">
        <f>TEXT(Data[[#This Row],[Ngày giao]],"MMM")</f>
        <v>Mar</v>
      </c>
    </row>
    <row r="1585" spans="1:15" ht="14.5" x14ac:dyDescent="0.35">
      <c r="A1585" s="7">
        <v>4517338166</v>
      </c>
      <c r="B1585" s="7">
        <v>4454506</v>
      </c>
      <c r="C1585" s="8" t="s">
        <v>66</v>
      </c>
      <c r="D1585" s="9">
        <v>900</v>
      </c>
      <c r="E1585" s="3">
        <v>575</v>
      </c>
      <c r="F1585" s="3">
        <f>Data[[#This Row],[Unit Price]]*Data[[#This Row],[Ordered Qty]]</f>
        <v>517500</v>
      </c>
      <c r="G1585" s="5">
        <v>44711</v>
      </c>
      <c r="H1585" s="4">
        <v>44627</v>
      </c>
      <c r="I1585" s="10">
        <v>84</v>
      </c>
      <c r="J1585" s="32" t="str">
        <f>IF(Data[[#This Row],[Chênh lệch ngày]]&lt;-2,"ADVANCE", IF(Data[[#This Row],[Chênh lệch ngày]]&lt;4, "ON TIME", IF(Data[[#This Row],[REASON OF LATE]]="SUPPLIER","LATE BY SUPPLIER", "LATE")))</f>
        <v>LATE BY SUPPLIER</v>
      </c>
      <c r="K1585" s="13" t="s">
        <v>8</v>
      </c>
      <c r="L1585" s="16" t="s">
        <v>41</v>
      </c>
      <c r="M1585" s="32" t="str">
        <f>TEXT(Data[[#This Row],[Ngày giao]],"yyyy")</f>
        <v>2022</v>
      </c>
      <c r="N1585" s="32" t="str">
        <f>IF(MONTH(Data[[#This Row],[Ngày giao]])&lt;4,"Qtr1", IF(MONTH(Data[[#This Row],[Ngày giao]])&lt;7,"Qtr2",IF(MONTH(Data[[#This Row],[Ngày giao]])&lt;10,"Qtr3","Qtr4")))</f>
        <v>Qtr2</v>
      </c>
      <c r="O1585" s="32" t="str">
        <f>TEXT(Data[[#This Row],[Ngày giao]],"MMM")</f>
        <v>May</v>
      </c>
    </row>
    <row r="1586" spans="1:15" ht="14.5" x14ac:dyDescent="0.35">
      <c r="A1586" s="7">
        <v>4517381904</v>
      </c>
      <c r="B1586" s="7">
        <v>4333114</v>
      </c>
      <c r="C1586" s="8" t="s">
        <v>53</v>
      </c>
      <c r="D1586" s="9">
        <v>84</v>
      </c>
      <c r="E1586" s="3">
        <v>1238</v>
      </c>
      <c r="F1586" s="3">
        <f>Data[[#This Row],[Unit Price]]*Data[[#This Row],[Ordered Qty]]</f>
        <v>103992</v>
      </c>
      <c r="G1586" s="5">
        <v>44627</v>
      </c>
      <c r="H1586" s="4">
        <v>44627</v>
      </c>
      <c r="I1586" s="10">
        <v>0</v>
      </c>
      <c r="J1586" s="32" t="str">
        <f>IF(Data[[#This Row],[Chênh lệch ngày]]&lt;-2,"ADVANCE", IF(Data[[#This Row],[Chênh lệch ngày]]&lt;4, "ON TIME", IF(Data[[#This Row],[REASON OF LATE]]="SUPPLIER","LATE BY SUPPLIER", "LATE")))</f>
        <v>ON TIME</v>
      </c>
      <c r="K1586" s="12"/>
      <c r="L1586" s="16"/>
      <c r="M1586" s="32" t="str">
        <f>TEXT(Data[[#This Row],[Ngày giao]],"yyyy")</f>
        <v>2022</v>
      </c>
      <c r="N1586" s="32" t="str">
        <f>IF(MONTH(Data[[#This Row],[Ngày giao]])&lt;4,"Qtr1", IF(MONTH(Data[[#This Row],[Ngày giao]])&lt;7,"Qtr2",IF(MONTH(Data[[#This Row],[Ngày giao]])&lt;10,"Qtr3","Qtr4")))</f>
        <v>Qtr1</v>
      </c>
      <c r="O1586" s="32" t="str">
        <f>TEXT(Data[[#This Row],[Ngày giao]],"MMM")</f>
        <v>Mar</v>
      </c>
    </row>
    <row r="1587" spans="1:15" ht="13" x14ac:dyDescent="0.3">
      <c r="A1587" s="1">
        <v>4516694366</v>
      </c>
      <c r="B1587" s="1">
        <v>2899944</v>
      </c>
      <c r="C1587" s="2" t="s">
        <v>66</v>
      </c>
      <c r="D1587" s="3">
        <v>96</v>
      </c>
      <c r="E1587" s="3">
        <v>1142</v>
      </c>
      <c r="F1587" s="3">
        <f>Data[[#This Row],[Unit Price]]*Data[[#This Row],[Ordered Qty]]</f>
        <v>109632</v>
      </c>
      <c r="G1587" s="5">
        <v>44627</v>
      </c>
      <c r="H1587" s="4">
        <v>44628</v>
      </c>
      <c r="I1587" s="6">
        <f t="shared" ref="I1587:I1608" si="28">G1587-H1587</f>
        <v>-1</v>
      </c>
      <c r="J1587" s="32" t="str">
        <f>IF(Data[[#This Row],[Chênh lệch ngày]]&lt;-2,"ADVANCE", IF(Data[[#This Row],[Chênh lệch ngày]]&lt;4, "ON TIME", IF(Data[[#This Row],[REASON OF LATE]]="SUPPLIER","LATE BY SUPPLIER", "LATE")))</f>
        <v>ON TIME</v>
      </c>
      <c r="K1587" s="2"/>
      <c r="L1587" s="32"/>
      <c r="M1587" s="32" t="str">
        <f>TEXT(Data[[#This Row],[Ngày giao]],"yyyy")</f>
        <v>2022</v>
      </c>
      <c r="N1587" s="32" t="str">
        <f>IF(MONTH(Data[[#This Row],[Ngày giao]])&lt;4,"Qtr1", IF(MONTH(Data[[#This Row],[Ngày giao]])&lt;7,"Qtr2",IF(MONTH(Data[[#This Row],[Ngày giao]])&lt;10,"Qtr3","Qtr4")))</f>
        <v>Qtr1</v>
      </c>
      <c r="O1587" s="32" t="str">
        <f>TEXT(Data[[#This Row],[Ngày giao]],"MMM")</f>
        <v>Mar</v>
      </c>
    </row>
    <row r="1588" spans="1:15" ht="13" x14ac:dyDescent="0.3">
      <c r="A1588" s="1">
        <v>4516696667</v>
      </c>
      <c r="B1588" s="1">
        <v>4451121</v>
      </c>
      <c r="C1588" s="2" t="s">
        <v>66</v>
      </c>
      <c r="D1588" s="3">
        <v>170</v>
      </c>
      <c r="E1588" s="3">
        <v>1351</v>
      </c>
      <c r="F1588" s="3">
        <f>Data[[#This Row],[Unit Price]]*Data[[#This Row],[Ordered Qty]]</f>
        <v>229670</v>
      </c>
      <c r="G1588" s="5">
        <v>44627</v>
      </c>
      <c r="H1588" s="4">
        <v>44628</v>
      </c>
      <c r="I1588" s="6">
        <f t="shared" si="28"/>
        <v>-1</v>
      </c>
      <c r="J1588" s="32" t="str">
        <f>IF(Data[[#This Row],[Chênh lệch ngày]]&lt;-2,"ADVANCE", IF(Data[[#This Row],[Chênh lệch ngày]]&lt;4, "ON TIME", IF(Data[[#This Row],[REASON OF LATE]]="SUPPLIER","LATE BY SUPPLIER", "LATE")))</f>
        <v>ON TIME</v>
      </c>
      <c r="K1588" s="2"/>
      <c r="L1588" s="32"/>
      <c r="M1588" s="32" t="str">
        <f>TEXT(Data[[#This Row],[Ngày giao]],"yyyy")</f>
        <v>2022</v>
      </c>
      <c r="N1588" s="32" t="str">
        <f>IF(MONTH(Data[[#This Row],[Ngày giao]])&lt;4,"Qtr1", IF(MONTH(Data[[#This Row],[Ngày giao]])&lt;7,"Qtr2",IF(MONTH(Data[[#This Row],[Ngày giao]])&lt;10,"Qtr3","Qtr4")))</f>
        <v>Qtr1</v>
      </c>
      <c r="O1588" s="32" t="str">
        <f>TEXT(Data[[#This Row],[Ngày giao]],"MMM")</f>
        <v>Mar</v>
      </c>
    </row>
    <row r="1589" spans="1:15" ht="13" x14ac:dyDescent="0.3">
      <c r="A1589" s="1">
        <v>4516562001</v>
      </c>
      <c r="B1589" s="1">
        <v>2903189</v>
      </c>
      <c r="C1589" s="2" t="s">
        <v>53</v>
      </c>
      <c r="D1589" s="3">
        <v>1500</v>
      </c>
      <c r="E1589" s="3">
        <v>1074</v>
      </c>
      <c r="F1589" s="3">
        <f>Data[[#This Row],[Unit Price]]*Data[[#This Row],[Ordered Qty]]</f>
        <v>1611000</v>
      </c>
      <c r="G1589" s="5">
        <v>44627</v>
      </c>
      <c r="H1589" s="4">
        <v>44628</v>
      </c>
      <c r="I1589" s="6">
        <f t="shared" si="28"/>
        <v>-1</v>
      </c>
      <c r="J1589" s="32" t="str">
        <f>IF(Data[[#This Row],[Chênh lệch ngày]]&lt;-2,"ADVANCE", IF(Data[[#This Row],[Chênh lệch ngày]]&lt;4, "ON TIME", IF(Data[[#This Row],[REASON OF LATE]]="SUPPLIER","LATE BY SUPPLIER", "LATE")))</f>
        <v>ON TIME</v>
      </c>
      <c r="K1589" s="2"/>
      <c r="L1589" s="32"/>
      <c r="M1589" s="32" t="str">
        <f>TEXT(Data[[#This Row],[Ngày giao]],"yyyy")</f>
        <v>2022</v>
      </c>
      <c r="N1589" s="32" t="str">
        <f>IF(MONTH(Data[[#This Row],[Ngày giao]])&lt;4,"Qtr1", IF(MONTH(Data[[#This Row],[Ngày giao]])&lt;7,"Qtr2",IF(MONTH(Data[[#This Row],[Ngày giao]])&lt;10,"Qtr3","Qtr4")))</f>
        <v>Qtr1</v>
      </c>
      <c r="O1589" s="32" t="str">
        <f>TEXT(Data[[#This Row],[Ngày giao]],"MMM")</f>
        <v>Mar</v>
      </c>
    </row>
    <row r="1590" spans="1:15" ht="13" x14ac:dyDescent="0.3">
      <c r="A1590" s="1">
        <v>4516453547</v>
      </c>
      <c r="B1590" s="1">
        <v>4334436</v>
      </c>
      <c r="C1590" s="2" t="s">
        <v>53</v>
      </c>
      <c r="D1590" s="3">
        <v>1808</v>
      </c>
      <c r="E1590" s="3">
        <v>835</v>
      </c>
      <c r="F1590" s="3">
        <f>Data[[#This Row],[Unit Price]]*Data[[#This Row],[Ordered Qty]]</f>
        <v>1509680</v>
      </c>
      <c r="G1590" s="5">
        <v>44627</v>
      </c>
      <c r="H1590" s="4">
        <v>44628</v>
      </c>
      <c r="I1590" s="6">
        <f t="shared" si="28"/>
        <v>-1</v>
      </c>
      <c r="J1590" s="32" t="str">
        <f>IF(Data[[#This Row],[Chênh lệch ngày]]&lt;-2,"ADVANCE", IF(Data[[#This Row],[Chênh lệch ngày]]&lt;4, "ON TIME", IF(Data[[#This Row],[REASON OF LATE]]="SUPPLIER","LATE BY SUPPLIER", "LATE")))</f>
        <v>ON TIME</v>
      </c>
      <c r="K1590" s="2"/>
      <c r="L1590" s="32"/>
      <c r="M1590" s="32" t="str">
        <f>TEXT(Data[[#This Row],[Ngày giao]],"yyyy")</f>
        <v>2022</v>
      </c>
      <c r="N1590" s="32" t="str">
        <f>IF(MONTH(Data[[#This Row],[Ngày giao]])&lt;4,"Qtr1", IF(MONTH(Data[[#This Row],[Ngày giao]])&lt;7,"Qtr2",IF(MONTH(Data[[#This Row],[Ngày giao]])&lt;10,"Qtr3","Qtr4")))</f>
        <v>Qtr1</v>
      </c>
      <c r="O1590" s="32" t="str">
        <f>TEXT(Data[[#This Row],[Ngày giao]],"MMM")</f>
        <v>Mar</v>
      </c>
    </row>
    <row r="1591" spans="1:15" ht="13" x14ac:dyDescent="0.3">
      <c r="A1591" s="1">
        <v>4516431628</v>
      </c>
      <c r="B1591" s="1">
        <v>2899945</v>
      </c>
      <c r="C1591" s="2" t="s">
        <v>53</v>
      </c>
      <c r="D1591" s="3">
        <v>960</v>
      </c>
      <c r="E1591" s="3">
        <v>698</v>
      </c>
      <c r="F1591" s="3">
        <f>Data[[#This Row],[Unit Price]]*Data[[#This Row],[Ordered Qty]]</f>
        <v>670080</v>
      </c>
      <c r="G1591" s="5">
        <v>44627</v>
      </c>
      <c r="H1591" s="4">
        <v>44628</v>
      </c>
      <c r="I1591" s="6">
        <f t="shared" si="28"/>
        <v>-1</v>
      </c>
      <c r="J1591" s="32" t="str">
        <f>IF(Data[[#This Row],[Chênh lệch ngày]]&lt;-2,"ADVANCE", IF(Data[[#This Row],[Chênh lệch ngày]]&lt;4, "ON TIME", IF(Data[[#This Row],[REASON OF LATE]]="SUPPLIER","LATE BY SUPPLIER", "LATE")))</f>
        <v>ON TIME</v>
      </c>
      <c r="K1591" s="2"/>
      <c r="L1591" s="32"/>
      <c r="M1591" s="32" t="str">
        <f>TEXT(Data[[#This Row],[Ngày giao]],"yyyy")</f>
        <v>2022</v>
      </c>
      <c r="N1591" s="32" t="str">
        <f>IF(MONTH(Data[[#This Row],[Ngày giao]])&lt;4,"Qtr1", IF(MONTH(Data[[#This Row],[Ngày giao]])&lt;7,"Qtr2",IF(MONTH(Data[[#This Row],[Ngày giao]])&lt;10,"Qtr3","Qtr4")))</f>
        <v>Qtr1</v>
      </c>
      <c r="O1591" s="32" t="str">
        <f>TEXT(Data[[#This Row],[Ngày giao]],"MMM")</f>
        <v>Mar</v>
      </c>
    </row>
    <row r="1592" spans="1:15" ht="13" x14ac:dyDescent="0.3">
      <c r="A1592" s="1">
        <v>4516436315</v>
      </c>
      <c r="B1592" s="1">
        <v>4228041</v>
      </c>
      <c r="C1592" s="2" t="s">
        <v>53</v>
      </c>
      <c r="D1592" s="3">
        <v>3870</v>
      </c>
      <c r="E1592" s="3">
        <v>732</v>
      </c>
      <c r="F1592" s="3">
        <f>Data[[#This Row],[Unit Price]]*Data[[#This Row],[Ordered Qty]]</f>
        <v>2832840</v>
      </c>
      <c r="G1592" s="5">
        <v>44627</v>
      </c>
      <c r="H1592" s="4">
        <v>44628</v>
      </c>
      <c r="I1592" s="6">
        <f t="shared" si="28"/>
        <v>-1</v>
      </c>
      <c r="J1592" s="32" t="str">
        <f>IF(Data[[#This Row],[Chênh lệch ngày]]&lt;-2,"ADVANCE", IF(Data[[#This Row],[Chênh lệch ngày]]&lt;4, "ON TIME", IF(Data[[#This Row],[REASON OF LATE]]="SUPPLIER","LATE BY SUPPLIER", "LATE")))</f>
        <v>ON TIME</v>
      </c>
      <c r="K1592" s="2"/>
      <c r="L1592" s="32"/>
      <c r="M1592" s="32" t="str">
        <f>TEXT(Data[[#This Row],[Ngày giao]],"yyyy")</f>
        <v>2022</v>
      </c>
      <c r="N1592" s="32" t="str">
        <f>IF(MONTH(Data[[#This Row],[Ngày giao]])&lt;4,"Qtr1", IF(MONTH(Data[[#This Row],[Ngày giao]])&lt;7,"Qtr2",IF(MONTH(Data[[#This Row],[Ngày giao]])&lt;10,"Qtr3","Qtr4")))</f>
        <v>Qtr1</v>
      </c>
      <c r="O1592" s="32" t="str">
        <f>TEXT(Data[[#This Row],[Ngày giao]],"MMM")</f>
        <v>Mar</v>
      </c>
    </row>
    <row r="1593" spans="1:15" ht="13" x14ac:dyDescent="0.3">
      <c r="A1593" s="1">
        <v>4516440934</v>
      </c>
      <c r="B1593" s="1">
        <v>2899944</v>
      </c>
      <c r="C1593" s="2" t="s">
        <v>53</v>
      </c>
      <c r="D1593" s="3">
        <v>2160</v>
      </c>
      <c r="E1593" s="3">
        <v>945</v>
      </c>
      <c r="F1593" s="3">
        <f>Data[[#This Row],[Unit Price]]*Data[[#This Row],[Ordered Qty]]</f>
        <v>2041200</v>
      </c>
      <c r="G1593" s="5">
        <v>44627</v>
      </c>
      <c r="H1593" s="4">
        <v>44628</v>
      </c>
      <c r="I1593" s="6">
        <f t="shared" si="28"/>
        <v>-1</v>
      </c>
      <c r="J1593" s="32" t="str">
        <f>IF(Data[[#This Row],[Chênh lệch ngày]]&lt;-2,"ADVANCE", IF(Data[[#This Row],[Chênh lệch ngày]]&lt;4, "ON TIME", IF(Data[[#This Row],[REASON OF LATE]]="SUPPLIER","LATE BY SUPPLIER", "LATE")))</f>
        <v>ON TIME</v>
      </c>
      <c r="K1593" s="2"/>
      <c r="L1593" s="32"/>
      <c r="M1593" s="32" t="str">
        <f>TEXT(Data[[#This Row],[Ngày giao]],"yyyy")</f>
        <v>2022</v>
      </c>
      <c r="N1593" s="32" t="str">
        <f>IF(MONTH(Data[[#This Row],[Ngày giao]])&lt;4,"Qtr1", IF(MONTH(Data[[#This Row],[Ngày giao]])&lt;7,"Qtr2",IF(MONTH(Data[[#This Row],[Ngày giao]])&lt;10,"Qtr3","Qtr4")))</f>
        <v>Qtr1</v>
      </c>
      <c r="O1593" s="32" t="str">
        <f>TEXT(Data[[#This Row],[Ngày giao]],"MMM")</f>
        <v>Mar</v>
      </c>
    </row>
    <row r="1594" spans="1:15" ht="13" x14ac:dyDescent="0.3">
      <c r="A1594" s="1">
        <v>4516446588</v>
      </c>
      <c r="B1594" s="1">
        <v>2903184</v>
      </c>
      <c r="C1594" s="2" t="s">
        <v>53</v>
      </c>
      <c r="D1594" s="3">
        <v>560</v>
      </c>
      <c r="E1594" s="3">
        <v>856</v>
      </c>
      <c r="F1594" s="3">
        <f>Data[[#This Row],[Unit Price]]*Data[[#This Row],[Ordered Qty]]</f>
        <v>479360</v>
      </c>
      <c r="G1594" s="5">
        <v>44627</v>
      </c>
      <c r="H1594" s="4">
        <v>44628</v>
      </c>
      <c r="I1594" s="6">
        <f t="shared" si="28"/>
        <v>-1</v>
      </c>
      <c r="J1594" s="32" t="str">
        <f>IF(Data[[#This Row],[Chênh lệch ngày]]&lt;-2,"ADVANCE", IF(Data[[#This Row],[Chênh lệch ngày]]&lt;4, "ON TIME", IF(Data[[#This Row],[REASON OF LATE]]="SUPPLIER","LATE BY SUPPLIER", "LATE")))</f>
        <v>ON TIME</v>
      </c>
      <c r="K1594" s="2"/>
      <c r="L1594" s="32"/>
      <c r="M1594" s="32" t="str">
        <f>TEXT(Data[[#This Row],[Ngày giao]],"yyyy")</f>
        <v>2022</v>
      </c>
      <c r="N1594" s="32" t="str">
        <f>IF(MONTH(Data[[#This Row],[Ngày giao]])&lt;4,"Qtr1", IF(MONTH(Data[[#This Row],[Ngày giao]])&lt;7,"Qtr2",IF(MONTH(Data[[#This Row],[Ngày giao]])&lt;10,"Qtr3","Qtr4")))</f>
        <v>Qtr1</v>
      </c>
      <c r="O1594" s="32" t="str">
        <f>TEXT(Data[[#This Row],[Ngày giao]],"MMM")</f>
        <v>Mar</v>
      </c>
    </row>
    <row r="1595" spans="1:15" ht="13" x14ac:dyDescent="0.3">
      <c r="A1595" s="1">
        <v>4516464383</v>
      </c>
      <c r="B1595" s="1">
        <v>2903183</v>
      </c>
      <c r="C1595" s="2" t="s">
        <v>53</v>
      </c>
      <c r="D1595" s="3">
        <v>1060</v>
      </c>
      <c r="E1595" s="3">
        <v>921</v>
      </c>
      <c r="F1595" s="3">
        <f>Data[[#This Row],[Unit Price]]*Data[[#This Row],[Ordered Qty]]</f>
        <v>976260</v>
      </c>
      <c r="G1595" s="5">
        <v>44627</v>
      </c>
      <c r="H1595" s="4">
        <v>44628</v>
      </c>
      <c r="I1595" s="6">
        <f t="shared" si="28"/>
        <v>-1</v>
      </c>
      <c r="J1595" s="32" t="str">
        <f>IF(Data[[#This Row],[Chênh lệch ngày]]&lt;-2,"ADVANCE", IF(Data[[#This Row],[Chênh lệch ngày]]&lt;4, "ON TIME", IF(Data[[#This Row],[REASON OF LATE]]="SUPPLIER","LATE BY SUPPLIER", "LATE")))</f>
        <v>ON TIME</v>
      </c>
      <c r="K1595" s="2"/>
      <c r="L1595" s="32"/>
      <c r="M1595" s="32" t="str">
        <f>TEXT(Data[[#This Row],[Ngày giao]],"yyyy")</f>
        <v>2022</v>
      </c>
      <c r="N1595" s="32" t="str">
        <f>IF(MONTH(Data[[#This Row],[Ngày giao]])&lt;4,"Qtr1", IF(MONTH(Data[[#This Row],[Ngày giao]])&lt;7,"Qtr2",IF(MONTH(Data[[#This Row],[Ngày giao]])&lt;10,"Qtr3","Qtr4")))</f>
        <v>Qtr1</v>
      </c>
      <c r="O1595" s="32" t="str">
        <f>TEXT(Data[[#This Row],[Ngày giao]],"MMM")</f>
        <v>Mar</v>
      </c>
    </row>
    <row r="1596" spans="1:15" ht="13" x14ac:dyDescent="0.3">
      <c r="A1596" s="1">
        <v>4516566971</v>
      </c>
      <c r="B1596" s="1">
        <v>4228041</v>
      </c>
      <c r="C1596" s="2" t="s">
        <v>53</v>
      </c>
      <c r="D1596" s="3">
        <v>930</v>
      </c>
      <c r="E1596" s="3">
        <v>929</v>
      </c>
      <c r="F1596" s="3">
        <f>Data[[#This Row],[Unit Price]]*Data[[#This Row],[Ordered Qty]]</f>
        <v>863970</v>
      </c>
      <c r="G1596" s="5">
        <v>44627</v>
      </c>
      <c r="H1596" s="4">
        <v>44628</v>
      </c>
      <c r="I1596" s="6">
        <f t="shared" si="28"/>
        <v>-1</v>
      </c>
      <c r="J1596" s="32" t="str">
        <f>IF(Data[[#This Row],[Chênh lệch ngày]]&lt;-2,"ADVANCE", IF(Data[[#This Row],[Chênh lệch ngày]]&lt;4, "ON TIME", IF(Data[[#This Row],[REASON OF LATE]]="SUPPLIER","LATE BY SUPPLIER", "LATE")))</f>
        <v>ON TIME</v>
      </c>
      <c r="K1596" s="2"/>
      <c r="L1596" s="32"/>
      <c r="M1596" s="32" t="str">
        <f>TEXT(Data[[#This Row],[Ngày giao]],"yyyy")</f>
        <v>2022</v>
      </c>
      <c r="N1596" s="32" t="str">
        <f>IF(MONTH(Data[[#This Row],[Ngày giao]])&lt;4,"Qtr1", IF(MONTH(Data[[#This Row],[Ngày giao]])&lt;7,"Qtr2",IF(MONTH(Data[[#This Row],[Ngày giao]])&lt;10,"Qtr3","Qtr4")))</f>
        <v>Qtr1</v>
      </c>
      <c r="O1596" s="32" t="str">
        <f>TEXT(Data[[#This Row],[Ngày giao]],"MMM")</f>
        <v>Mar</v>
      </c>
    </row>
    <row r="1597" spans="1:15" ht="13" x14ac:dyDescent="0.3">
      <c r="A1597" s="1">
        <v>4516552061</v>
      </c>
      <c r="B1597" s="1">
        <v>4451134</v>
      </c>
      <c r="C1597" s="2" t="s">
        <v>53</v>
      </c>
      <c r="D1597" s="3">
        <v>204</v>
      </c>
      <c r="E1597" s="3">
        <v>595</v>
      </c>
      <c r="F1597" s="3">
        <f>Data[[#This Row],[Unit Price]]*Data[[#This Row],[Ordered Qty]]</f>
        <v>121380</v>
      </c>
      <c r="G1597" s="5">
        <v>44686</v>
      </c>
      <c r="H1597" s="4">
        <v>44628</v>
      </c>
      <c r="I1597" s="6">
        <f t="shared" si="28"/>
        <v>58</v>
      </c>
      <c r="J1597" s="32" t="str">
        <f>IF(Data[[#This Row],[Chênh lệch ngày]]&lt;-2,"ADVANCE", IF(Data[[#This Row],[Chênh lệch ngày]]&lt;4, "ON TIME", IF(Data[[#This Row],[REASON OF LATE]]="SUPPLIER","LATE BY SUPPLIER", "LATE")))</f>
        <v>LATE</v>
      </c>
      <c r="K1597" s="32" t="s">
        <v>6</v>
      </c>
      <c r="L1597" s="32"/>
      <c r="M1597" s="32" t="str">
        <f>TEXT(Data[[#This Row],[Ngày giao]],"yyyy")</f>
        <v>2022</v>
      </c>
      <c r="N1597" s="32" t="str">
        <f>IF(MONTH(Data[[#This Row],[Ngày giao]])&lt;4,"Qtr1", IF(MONTH(Data[[#This Row],[Ngày giao]])&lt;7,"Qtr2",IF(MONTH(Data[[#This Row],[Ngày giao]])&lt;10,"Qtr3","Qtr4")))</f>
        <v>Qtr2</v>
      </c>
      <c r="O1597" s="32" t="str">
        <f>TEXT(Data[[#This Row],[Ngày giao]],"MMM")</f>
        <v>May</v>
      </c>
    </row>
    <row r="1598" spans="1:15" ht="13" x14ac:dyDescent="0.3">
      <c r="A1598" s="1">
        <v>4516485408</v>
      </c>
      <c r="B1598" s="1">
        <v>4451134</v>
      </c>
      <c r="C1598" s="2" t="s">
        <v>53</v>
      </c>
      <c r="D1598" s="3">
        <v>192</v>
      </c>
      <c r="E1598" s="3">
        <v>1418</v>
      </c>
      <c r="F1598" s="3">
        <f>Data[[#This Row],[Unit Price]]*Data[[#This Row],[Ordered Qty]]</f>
        <v>272256</v>
      </c>
      <c r="G1598" s="5">
        <v>44686</v>
      </c>
      <c r="H1598" s="4">
        <v>44628</v>
      </c>
      <c r="I1598" s="6">
        <f t="shared" si="28"/>
        <v>58</v>
      </c>
      <c r="J1598" s="32" t="str">
        <f>IF(Data[[#This Row],[Chênh lệch ngày]]&lt;-2,"ADVANCE", IF(Data[[#This Row],[Chênh lệch ngày]]&lt;4, "ON TIME", IF(Data[[#This Row],[REASON OF LATE]]="SUPPLIER","LATE BY SUPPLIER", "LATE")))</f>
        <v>LATE</v>
      </c>
      <c r="K1598" s="32" t="s">
        <v>6</v>
      </c>
      <c r="L1598" s="32"/>
      <c r="M1598" s="32" t="str">
        <f>TEXT(Data[[#This Row],[Ngày giao]],"yyyy")</f>
        <v>2022</v>
      </c>
      <c r="N1598" s="32" t="str">
        <f>IF(MONTH(Data[[#This Row],[Ngày giao]])&lt;4,"Qtr1", IF(MONTH(Data[[#This Row],[Ngày giao]])&lt;7,"Qtr2",IF(MONTH(Data[[#This Row],[Ngày giao]])&lt;10,"Qtr3","Qtr4")))</f>
        <v>Qtr2</v>
      </c>
      <c r="O1598" s="32" t="str">
        <f>TEXT(Data[[#This Row],[Ngày giao]],"MMM")</f>
        <v>May</v>
      </c>
    </row>
    <row r="1599" spans="1:15" ht="13" x14ac:dyDescent="0.3">
      <c r="A1599" s="1">
        <v>4516660204</v>
      </c>
      <c r="B1599" s="1">
        <v>4451121</v>
      </c>
      <c r="C1599" s="2" t="s">
        <v>66</v>
      </c>
      <c r="D1599" s="3">
        <v>510</v>
      </c>
      <c r="E1599" s="3">
        <v>338</v>
      </c>
      <c r="F1599" s="3">
        <f>Data[[#This Row],[Unit Price]]*Data[[#This Row],[Ordered Qty]]</f>
        <v>172380</v>
      </c>
      <c r="G1599" s="5">
        <v>44683</v>
      </c>
      <c r="H1599" s="4">
        <v>44628</v>
      </c>
      <c r="I1599" s="6">
        <f t="shared" si="28"/>
        <v>55</v>
      </c>
      <c r="J1599" s="32" t="str">
        <f>IF(Data[[#This Row],[Chênh lệch ngày]]&lt;-2,"ADVANCE", IF(Data[[#This Row],[Chênh lệch ngày]]&lt;4, "ON TIME", IF(Data[[#This Row],[REASON OF LATE]]="SUPPLIER","LATE BY SUPPLIER", "LATE")))</f>
        <v>LATE</v>
      </c>
      <c r="K1599" s="32" t="s">
        <v>6</v>
      </c>
      <c r="L1599" s="32"/>
      <c r="M1599" s="32" t="str">
        <f>TEXT(Data[[#This Row],[Ngày giao]],"yyyy")</f>
        <v>2022</v>
      </c>
      <c r="N1599" s="32" t="str">
        <f>IF(MONTH(Data[[#This Row],[Ngày giao]])&lt;4,"Qtr1", IF(MONTH(Data[[#This Row],[Ngày giao]])&lt;7,"Qtr2",IF(MONTH(Data[[#This Row],[Ngày giao]])&lt;10,"Qtr3","Qtr4")))</f>
        <v>Qtr2</v>
      </c>
      <c r="O1599" s="32" t="str">
        <f>TEXT(Data[[#This Row],[Ngày giao]],"MMM")</f>
        <v>May</v>
      </c>
    </row>
    <row r="1600" spans="1:15" ht="13" x14ac:dyDescent="0.3">
      <c r="A1600" s="1">
        <v>5501182545</v>
      </c>
      <c r="B1600" s="1">
        <v>4196590</v>
      </c>
      <c r="C1600" s="2" t="s">
        <v>60</v>
      </c>
      <c r="D1600" s="3">
        <v>200</v>
      </c>
      <c r="E1600" s="3">
        <v>435</v>
      </c>
      <c r="F1600" s="3">
        <f>Data[[#This Row],[Unit Price]]*Data[[#This Row],[Ordered Qty]]</f>
        <v>87000</v>
      </c>
      <c r="G1600" s="5">
        <v>44634</v>
      </c>
      <c r="H1600" s="4">
        <v>44628</v>
      </c>
      <c r="I1600" s="6">
        <f t="shared" si="28"/>
        <v>6</v>
      </c>
      <c r="J1600" s="32" t="str">
        <f>IF(Data[[#This Row],[Chênh lệch ngày]]&lt;-2,"ADVANCE", IF(Data[[#This Row],[Chênh lệch ngày]]&lt;4, "ON TIME", IF(Data[[#This Row],[REASON OF LATE]]="SUPPLIER","LATE BY SUPPLIER", "LATE")))</f>
        <v>LATE</v>
      </c>
      <c r="K1600" s="32" t="s">
        <v>6</v>
      </c>
      <c r="L1600" s="32"/>
      <c r="M1600" s="32" t="str">
        <f>TEXT(Data[[#This Row],[Ngày giao]],"yyyy")</f>
        <v>2022</v>
      </c>
      <c r="N1600" s="32" t="str">
        <f>IF(MONTH(Data[[#This Row],[Ngày giao]])&lt;4,"Qtr1", IF(MONTH(Data[[#This Row],[Ngày giao]])&lt;7,"Qtr2",IF(MONTH(Data[[#This Row],[Ngày giao]])&lt;10,"Qtr3","Qtr4")))</f>
        <v>Qtr1</v>
      </c>
      <c r="O1600" s="32" t="str">
        <f>TEXT(Data[[#This Row],[Ngày giao]],"MMM")</f>
        <v>Mar</v>
      </c>
    </row>
    <row r="1601" spans="1:15" ht="13" x14ac:dyDescent="0.3">
      <c r="A1601" s="1">
        <v>4516441193</v>
      </c>
      <c r="B1601" s="1">
        <v>4327058</v>
      </c>
      <c r="C1601" s="37" t="s">
        <v>52</v>
      </c>
      <c r="D1601" s="3">
        <v>25</v>
      </c>
      <c r="E1601" s="3">
        <v>1373</v>
      </c>
      <c r="F1601" s="3">
        <f>Data[[#This Row],[Unit Price]]*Data[[#This Row],[Ordered Qty]]</f>
        <v>34325</v>
      </c>
      <c r="G1601" s="5">
        <v>44620</v>
      </c>
      <c r="H1601" s="4">
        <v>44628</v>
      </c>
      <c r="I1601" s="6">
        <f t="shared" si="28"/>
        <v>-8</v>
      </c>
      <c r="J1601" s="32" t="str">
        <f>IF(Data[[#This Row],[Chênh lệch ngày]]&lt;-2,"ADVANCE", IF(Data[[#This Row],[Chênh lệch ngày]]&lt;4, "ON TIME", IF(Data[[#This Row],[REASON OF LATE]]="SUPPLIER","LATE BY SUPPLIER", "LATE")))</f>
        <v>ADVANCE</v>
      </c>
      <c r="K1601" s="2"/>
      <c r="L1601" s="32"/>
      <c r="M1601" s="32" t="str">
        <f>TEXT(Data[[#This Row],[Ngày giao]],"yyyy")</f>
        <v>2022</v>
      </c>
      <c r="N1601" s="32" t="str">
        <f>IF(MONTH(Data[[#This Row],[Ngày giao]])&lt;4,"Qtr1", IF(MONTH(Data[[#This Row],[Ngày giao]])&lt;7,"Qtr2",IF(MONTH(Data[[#This Row],[Ngày giao]])&lt;10,"Qtr3","Qtr4")))</f>
        <v>Qtr1</v>
      </c>
      <c r="O1601" s="32" t="str">
        <f>TEXT(Data[[#This Row],[Ngày giao]],"MMM")</f>
        <v>Feb</v>
      </c>
    </row>
    <row r="1602" spans="1:15" ht="13" x14ac:dyDescent="0.3">
      <c r="A1602" s="1">
        <v>4516482068</v>
      </c>
      <c r="B1602" s="1">
        <v>4327106</v>
      </c>
      <c r="C1602" s="37" t="s">
        <v>52</v>
      </c>
      <c r="D1602" s="3">
        <v>651</v>
      </c>
      <c r="E1602" s="3">
        <v>800</v>
      </c>
      <c r="F1602" s="3">
        <f>Data[[#This Row],[Unit Price]]*Data[[#This Row],[Ordered Qty]]</f>
        <v>520800</v>
      </c>
      <c r="G1602" s="5">
        <v>44620</v>
      </c>
      <c r="H1602" s="4">
        <v>44628</v>
      </c>
      <c r="I1602" s="6">
        <f t="shared" si="28"/>
        <v>-8</v>
      </c>
      <c r="J1602" s="32" t="str">
        <f>IF(Data[[#This Row],[Chênh lệch ngày]]&lt;-2,"ADVANCE", IF(Data[[#This Row],[Chênh lệch ngày]]&lt;4, "ON TIME", IF(Data[[#This Row],[REASON OF LATE]]="SUPPLIER","LATE BY SUPPLIER", "LATE")))</f>
        <v>ADVANCE</v>
      </c>
      <c r="K1602" s="2"/>
      <c r="L1602" s="32"/>
      <c r="M1602" s="32" t="str">
        <f>TEXT(Data[[#This Row],[Ngày giao]],"yyyy")</f>
        <v>2022</v>
      </c>
      <c r="N1602" s="32" t="str">
        <f>IF(MONTH(Data[[#This Row],[Ngày giao]])&lt;4,"Qtr1", IF(MONTH(Data[[#This Row],[Ngày giao]])&lt;7,"Qtr2",IF(MONTH(Data[[#This Row],[Ngày giao]])&lt;10,"Qtr3","Qtr4")))</f>
        <v>Qtr1</v>
      </c>
      <c r="O1602" s="32" t="str">
        <f>TEXT(Data[[#This Row],[Ngày giao]],"MMM")</f>
        <v>Feb</v>
      </c>
    </row>
    <row r="1603" spans="1:15" ht="13" x14ac:dyDescent="0.3">
      <c r="A1603" s="1">
        <v>5501183315</v>
      </c>
      <c r="B1603" s="1">
        <v>4327058</v>
      </c>
      <c r="C1603" s="2" t="s">
        <v>60</v>
      </c>
      <c r="D1603" s="3">
        <v>70</v>
      </c>
      <c r="E1603" s="3">
        <v>1379</v>
      </c>
      <c r="F1603" s="3">
        <f>Data[[#This Row],[Unit Price]]*Data[[#This Row],[Ordered Qty]]</f>
        <v>96530</v>
      </c>
      <c r="G1603" s="5">
        <v>44620</v>
      </c>
      <c r="H1603" s="4">
        <v>44628</v>
      </c>
      <c r="I1603" s="6">
        <f t="shared" si="28"/>
        <v>-8</v>
      </c>
      <c r="J1603" s="32" t="str">
        <f>IF(Data[[#This Row],[Chênh lệch ngày]]&lt;-2,"ADVANCE", IF(Data[[#This Row],[Chênh lệch ngày]]&lt;4, "ON TIME", IF(Data[[#This Row],[REASON OF LATE]]="SUPPLIER","LATE BY SUPPLIER", "LATE")))</f>
        <v>ADVANCE</v>
      </c>
      <c r="K1603" s="2"/>
      <c r="L1603" s="32"/>
      <c r="M1603" s="32" t="str">
        <f>TEXT(Data[[#This Row],[Ngày giao]],"yyyy")</f>
        <v>2022</v>
      </c>
      <c r="N1603" s="32" t="str">
        <f>IF(MONTH(Data[[#This Row],[Ngày giao]])&lt;4,"Qtr1", IF(MONTH(Data[[#This Row],[Ngày giao]])&lt;7,"Qtr2",IF(MONTH(Data[[#This Row],[Ngày giao]])&lt;10,"Qtr3","Qtr4")))</f>
        <v>Qtr1</v>
      </c>
      <c r="O1603" s="32" t="str">
        <f>TEXT(Data[[#This Row],[Ngày giao]],"MMM")</f>
        <v>Feb</v>
      </c>
    </row>
    <row r="1604" spans="1:15" ht="13" x14ac:dyDescent="0.3">
      <c r="A1604" s="1">
        <v>4516514005</v>
      </c>
      <c r="B1604" s="1">
        <v>2165271</v>
      </c>
      <c r="C1604" s="2" t="s">
        <v>53</v>
      </c>
      <c r="D1604" s="3">
        <v>126</v>
      </c>
      <c r="E1604" s="3">
        <v>1141</v>
      </c>
      <c r="F1604" s="3">
        <f>Data[[#This Row],[Unit Price]]*Data[[#This Row],[Ordered Qty]]</f>
        <v>143766</v>
      </c>
      <c r="G1604" s="5">
        <v>44627</v>
      </c>
      <c r="H1604" s="4">
        <v>44628</v>
      </c>
      <c r="I1604" s="6">
        <f t="shared" si="28"/>
        <v>-1</v>
      </c>
      <c r="J1604" s="32" t="str">
        <f>IF(Data[[#This Row],[Chênh lệch ngày]]&lt;-2,"ADVANCE", IF(Data[[#This Row],[Chênh lệch ngày]]&lt;4, "ON TIME", IF(Data[[#This Row],[REASON OF LATE]]="SUPPLIER","LATE BY SUPPLIER", "LATE")))</f>
        <v>ON TIME</v>
      </c>
      <c r="K1604" s="2"/>
      <c r="L1604" s="32"/>
      <c r="M1604" s="32" t="str">
        <f>TEXT(Data[[#This Row],[Ngày giao]],"yyyy")</f>
        <v>2022</v>
      </c>
      <c r="N1604" s="32" t="str">
        <f>IF(MONTH(Data[[#This Row],[Ngày giao]])&lt;4,"Qtr1", IF(MONTH(Data[[#This Row],[Ngày giao]])&lt;7,"Qtr2",IF(MONTH(Data[[#This Row],[Ngày giao]])&lt;10,"Qtr3","Qtr4")))</f>
        <v>Qtr1</v>
      </c>
      <c r="O1604" s="32" t="str">
        <f>TEXT(Data[[#This Row],[Ngày giao]],"MMM")</f>
        <v>Mar</v>
      </c>
    </row>
    <row r="1605" spans="1:15" ht="13" x14ac:dyDescent="0.3">
      <c r="A1605" s="1">
        <v>4516337105</v>
      </c>
      <c r="B1605" s="1">
        <v>4327106</v>
      </c>
      <c r="C1605" s="2" t="s">
        <v>53</v>
      </c>
      <c r="D1605" s="3">
        <v>1164</v>
      </c>
      <c r="E1605" s="3">
        <v>1034</v>
      </c>
      <c r="F1605" s="3">
        <f>Data[[#This Row],[Unit Price]]*Data[[#This Row],[Ordered Qty]]</f>
        <v>1203576</v>
      </c>
      <c r="G1605" s="5">
        <v>44627</v>
      </c>
      <c r="H1605" s="4">
        <v>44628</v>
      </c>
      <c r="I1605" s="6">
        <f t="shared" si="28"/>
        <v>-1</v>
      </c>
      <c r="J1605" s="32" t="str">
        <f>IF(Data[[#This Row],[Chênh lệch ngày]]&lt;-2,"ADVANCE", IF(Data[[#This Row],[Chênh lệch ngày]]&lt;4, "ON TIME", IF(Data[[#This Row],[REASON OF LATE]]="SUPPLIER","LATE BY SUPPLIER", "LATE")))</f>
        <v>ON TIME</v>
      </c>
      <c r="K1605" s="2"/>
      <c r="L1605" s="32"/>
      <c r="M1605" s="32" t="str">
        <f>TEXT(Data[[#This Row],[Ngày giao]],"yyyy")</f>
        <v>2022</v>
      </c>
      <c r="N1605" s="32" t="str">
        <f>IF(MONTH(Data[[#This Row],[Ngày giao]])&lt;4,"Qtr1", IF(MONTH(Data[[#This Row],[Ngày giao]])&lt;7,"Qtr2",IF(MONTH(Data[[#This Row],[Ngày giao]])&lt;10,"Qtr3","Qtr4")))</f>
        <v>Qtr1</v>
      </c>
      <c r="O1605" s="32" t="str">
        <f>TEXT(Data[[#This Row],[Ngày giao]],"MMM")</f>
        <v>Mar</v>
      </c>
    </row>
    <row r="1606" spans="1:15" ht="13" x14ac:dyDescent="0.3">
      <c r="A1606" s="1">
        <v>4516325282</v>
      </c>
      <c r="B1606" s="1">
        <v>2165271</v>
      </c>
      <c r="C1606" s="2" t="s">
        <v>53</v>
      </c>
      <c r="D1606" s="3">
        <v>577</v>
      </c>
      <c r="E1606" s="3">
        <v>1053</v>
      </c>
      <c r="F1606" s="3">
        <f>Data[[#This Row],[Unit Price]]*Data[[#This Row],[Ordered Qty]]</f>
        <v>607581</v>
      </c>
      <c r="G1606" s="5">
        <v>44627</v>
      </c>
      <c r="H1606" s="4">
        <v>44628</v>
      </c>
      <c r="I1606" s="6">
        <f t="shared" si="28"/>
        <v>-1</v>
      </c>
      <c r="J1606" s="32" t="str">
        <f>IF(Data[[#This Row],[Chênh lệch ngày]]&lt;-2,"ADVANCE", IF(Data[[#This Row],[Chênh lệch ngày]]&lt;4, "ON TIME", IF(Data[[#This Row],[REASON OF LATE]]="SUPPLIER","LATE BY SUPPLIER", "LATE")))</f>
        <v>ON TIME</v>
      </c>
      <c r="K1606" s="2"/>
      <c r="L1606" s="32"/>
      <c r="M1606" s="32" t="str">
        <f>TEXT(Data[[#This Row],[Ngày giao]],"yyyy")</f>
        <v>2022</v>
      </c>
      <c r="N1606" s="32" t="str">
        <f>IF(MONTH(Data[[#This Row],[Ngày giao]])&lt;4,"Qtr1", IF(MONTH(Data[[#This Row],[Ngày giao]])&lt;7,"Qtr2",IF(MONTH(Data[[#This Row],[Ngày giao]])&lt;10,"Qtr3","Qtr4")))</f>
        <v>Qtr1</v>
      </c>
      <c r="O1606" s="32" t="str">
        <f>TEXT(Data[[#This Row],[Ngày giao]],"MMM")</f>
        <v>Mar</v>
      </c>
    </row>
    <row r="1607" spans="1:15" ht="13" x14ac:dyDescent="0.3">
      <c r="A1607" s="1">
        <v>4516430443</v>
      </c>
      <c r="B1607" s="1">
        <v>4492204</v>
      </c>
      <c r="C1607" s="2" t="s">
        <v>53</v>
      </c>
      <c r="D1607" s="3">
        <v>5772</v>
      </c>
      <c r="E1607" s="3">
        <v>987</v>
      </c>
      <c r="F1607" s="3">
        <f>Data[[#This Row],[Unit Price]]*Data[[#This Row],[Ordered Qty]]</f>
        <v>5696964</v>
      </c>
      <c r="G1607" s="5">
        <v>44627</v>
      </c>
      <c r="H1607" s="4">
        <v>44628</v>
      </c>
      <c r="I1607" s="6">
        <f t="shared" si="28"/>
        <v>-1</v>
      </c>
      <c r="J1607" s="32" t="str">
        <f>IF(Data[[#This Row],[Chênh lệch ngày]]&lt;-2,"ADVANCE", IF(Data[[#This Row],[Chênh lệch ngày]]&lt;4, "ON TIME", IF(Data[[#This Row],[REASON OF LATE]]="SUPPLIER","LATE BY SUPPLIER", "LATE")))</f>
        <v>ON TIME</v>
      </c>
      <c r="K1607" s="2"/>
      <c r="L1607" s="32"/>
      <c r="M1607" s="32" t="str">
        <f>TEXT(Data[[#This Row],[Ngày giao]],"yyyy")</f>
        <v>2022</v>
      </c>
      <c r="N1607" s="32" t="str">
        <f>IF(MONTH(Data[[#This Row],[Ngày giao]])&lt;4,"Qtr1", IF(MONTH(Data[[#This Row],[Ngày giao]])&lt;7,"Qtr2",IF(MONTH(Data[[#This Row],[Ngày giao]])&lt;10,"Qtr3","Qtr4")))</f>
        <v>Qtr1</v>
      </c>
      <c r="O1607" s="32" t="str">
        <f>TEXT(Data[[#This Row],[Ngày giao]],"MMM")</f>
        <v>Mar</v>
      </c>
    </row>
    <row r="1608" spans="1:15" ht="13" x14ac:dyDescent="0.3">
      <c r="A1608" s="1">
        <v>4516497787</v>
      </c>
      <c r="B1608" s="1">
        <v>2965279</v>
      </c>
      <c r="C1608" s="2" t="s">
        <v>53</v>
      </c>
      <c r="D1608" s="3">
        <v>1212</v>
      </c>
      <c r="E1608" s="3">
        <v>1324</v>
      </c>
      <c r="F1608" s="3">
        <f>Data[[#This Row],[Unit Price]]*Data[[#This Row],[Ordered Qty]]</f>
        <v>1604688</v>
      </c>
      <c r="G1608" s="5">
        <v>44683</v>
      </c>
      <c r="H1608" s="4">
        <v>44628</v>
      </c>
      <c r="I1608" s="6">
        <f t="shared" si="28"/>
        <v>55</v>
      </c>
      <c r="J1608" s="32" t="str">
        <f>IF(Data[[#This Row],[Chênh lệch ngày]]&lt;-2,"ADVANCE", IF(Data[[#This Row],[Chênh lệch ngày]]&lt;4, "ON TIME", IF(Data[[#This Row],[REASON OF LATE]]="SUPPLIER","LATE BY SUPPLIER", "LATE")))</f>
        <v>LATE</v>
      </c>
      <c r="K1608" s="32" t="s">
        <v>6</v>
      </c>
      <c r="L1608" s="32"/>
      <c r="M1608" s="32" t="str">
        <f>TEXT(Data[[#This Row],[Ngày giao]],"yyyy")</f>
        <v>2022</v>
      </c>
      <c r="N1608" s="32" t="str">
        <f>IF(MONTH(Data[[#This Row],[Ngày giao]])&lt;4,"Qtr1", IF(MONTH(Data[[#This Row],[Ngày giao]])&lt;7,"Qtr2",IF(MONTH(Data[[#This Row],[Ngày giao]])&lt;10,"Qtr3","Qtr4")))</f>
        <v>Qtr2</v>
      </c>
      <c r="O1608" s="32" t="str">
        <f>TEXT(Data[[#This Row],[Ngày giao]],"MMM")</f>
        <v>May</v>
      </c>
    </row>
    <row r="1609" spans="1:15" ht="14.5" x14ac:dyDescent="0.35">
      <c r="A1609" s="7">
        <v>4516392033</v>
      </c>
      <c r="B1609" s="7">
        <v>4335239</v>
      </c>
      <c r="C1609" s="8" t="s">
        <v>53</v>
      </c>
      <c r="D1609" s="9">
        <v>75</v>
      </c>
      <c r="E1609" s="3">
        <v>1408</v>
      </c>
      <c r="F1609" s="3">
        <f>Data[[#This Row],[Unit Price]]*Data[[#This Row],[Ordered Qty]]</f>
        <v>105600</v>
      </c>
      <c r="G1609" s="5">
        <v>44627</v>
      </c>
      <c r="H1609" s="4">
        <v>44628</v>
      </c>
      <c r="I1609" s="10">
        <v>-1</v>
      </c>
      <c r="J1609" s="32" t="str">
        <f>IF(Data[[#This Row],[Chênh lệch ngày]]&lt;-2,"ADVANCE", IF(Data[[#This Row],[Chênh lệch ngày]]&lt;4, "ON TIME", IF(Data[[#This Row],[REASON OF LATE]]="SUPPLIER","LATE BY SUPPLIER", "LATE")))</f>
        <v>ON TIME</v>
      </c>
      <c r="K1609" s="12"/>
      <c r="L1609" s="16"/>
      <c r="M1609" s="32" t="str">
        <f>TEXT(Data[[#This Row],[Ngày giao]],"yyyy")</f>
        <v>2022</v>
      </c>
      <c r="N1609" s="32" t="str">
        <f>IF(MONTH(Data[[#This Row],[Ngày giao]])&lt;4,"Qtr1", IF(MONTH(Data[[#This Row],[Ngày giao]])&lt;7,"Qtr2",IF(MONTH(Data[[#This Row],[Ngày giao]])&lt;10,"Qtr3","Qtr4")))</f>
        <v>Qtr1</v>
      </c>
      <c r="O1609" s="32" t="str">
        <f>TEXT(Data[[#This Row],[Ngày giao]],"MMM")</f>
        <v>Mar</v>
      </c>
    </row>
    <row r="1610" spans="1:15" ht="14.5" x14ac:dyDescent="0.35">
      <c r="A1610" s="7">
        <v>4516334472</v>
      </c>
      <c r="B1610" s="7">
        <v>4454507</v>
      </c>
      <c r="C1610" s="8" t="s">
        <v>53</v>
      </c>
      <c r="D1610" s="9">
        <v>1200</v>
      </c>
      <c r="E1610" s="3">
        <v>1212</v>
      </c>
      <c r="F1610" s="3">
        <f>Data[[#This Row],[Unit Price]]*Data[[#This Row],[Ordered Qty]]</f>
        <v>1454400</v>
      </c>
      <c r="G1610" s="5">
        <v>44627</v>
      </c>
      <c r="H1610" s="4">
        <v>44628</v>
      </c>
      <c r="I1610" s="10">
        <v>-1</v>
      </c>
      <c r="J1610" s="32" t="str">
        <f>IF(Data[[#This Row],[Chênh lệch ngày]]&lt;-2,"ADVANCE", IF(Data[[#This Row],[Chênh lệch ngày]]&lt;4, "ON TIME", IF(Data[[#This Row],[REASON OF LATE]]="SUPPLIER","LATE BY SUPPLIER", "LATE")))</f>
        <v>ON TIME</v>
      </c>
      <c r="K1610" s="12"/>
      <c r="L1610" s="16"/>
      <c r="M1610" s="32" t="str">
        <f>TEXT(Data[[#This Row],[Ngày giao]],"yyyy")</f>
        <v>2022</v>
      </c>
      <c r="N1610" s="32" t="str">
        <f>IF(MONTH(Data[[#This Row],[Ngày giao]])&lt;4,"Qtr1", IF(MONTH(Data[[#This Row],[Ngày giao]])&lt;7,"Qtr2",IF(MONTH(Data[[#This Row],[Ngày giao]])&lt;10,"Qtr3","Qtr4")))</f>
        <v>Qtr1</v>
      </c>
      <c r="O1610" s="32" t="str">
        <f>TEXT(Data[[#This Row],[Ngày giao]],"MMM")</f>
        <v>Mar</v>
      </c>
    </row>
    <row r="1611" spans="1:15" ht="14.5" x14ac:dyDescent="0.35">
      <c r="A1611" s="7">
        <v>4516879604</v>
      </c>
      <c r="B1611" s="7">
        <v>2779823</v>
      </c>
      <c r="C1611" s="8" t="s">
        <v>66</v>
      </c>
      <c r="D1611" s="9">
        <v>1290</v>
      </c>
      <c r="E1611" s="3">
        <v>1224</v>
      </c>
      <c r="F1611" s="3">
        <f>Data[[#This Row],[Unit Price]]*Data[[#This Row],[Ordered Qty]]</f>
        <v>1578960</v>
      </c>
      <c r="G1611" s="5">
        <v>44683</v>
      </c>
      <c r="H1611" s="4">
        <v>44628</v>
      </c>
      <c r="I1611" s="10">
        <v>55</v>
      </c>
      <c r="J1611" s="32" t="str">
        <f>IF(Data[[#This Row],[Chênh lệch ngày]]&lt;-2,"ADVANCE", IF(Data[[#This Row],[Chênh lệch ngày]]&lt;4, "ON TIME", IF(Data[[#This Row],[REASON OF LATE]]="SUPPLIER","LATE BY SUPPLIER", "LATE")))</f>
        <v>LATE BY SUPPLIER</v>
      </c>
      <c r="K1611" s="13" t="s">
        <v>8</v>
      </c>
      <c r="L1611" s="16" t="s">
        <v>41</v>
      </c>
      <c r="M1611" s="32" t="str">
        <f>TEXT(Data[[#This Row],[Ngày giao]],"yyyy")</f>
        <v>2022</v>
      </c>
      <c r="N1611" s="32" t="str">
        <f>IF(MONTH(Data[[#This Row],[Ngày giao]])&lt;4,"Qtr1", IF(MONTH(Data[[#This Row],[Ngày giao]])&lt;7,"Qtr2",IF(MONTH(Data[[#This Row],[Ngày giao]])&lt;10,"Qtr3","Qtr4")))</f>
        <v>Qtr2</v>
      </c>
      <c r="O1611" s="32" t="str">
        <f>TEXT(Data[[#This Row],[Ngày giao]],"MMM")</f>
        <v>May</v>
      </c>
    </row>
    <row r="1612" spans="1:15" ht="14.5" x14ac:dyDescent="0.35">
      <c r="A1612" s="7">
        <v>4516820439</v>
      </c>
      <c r="B1612" s="7">
        <v>2779817</v>
      </c>
      <c r="C1612" s="8" t="s">
        <v>66</v>
      </c>
      <c r="D1612" s="9">
        <v>2070</v>
      </c>
      <c r="E1612" s="3">
        <v>345</v>
      </c>
      <c r="F1612" s="3">
        <f>Data[[#This Row],[Unit Price]]*Data[[#This Row],[Ordered Qty]]</f>
        <v>714150</v>
      </c>
      <c r="G1612" s="5">
        <v>44627</v>
      </c>
      <c r="H1612" s="4">
        <v>44628</v>
      </c>
      <c r="I1612" s="10">
        <v>-1</v>
      </c>
      <c r="J1612" s="32" t="str">
        <f>IF(Data[[#This Row],[Chênh lệch ngày]]&lt;-2,"ADVANCE", IF(Data[[#This Row],[Chênh lệch ngày]]&lt;4, "ON TIME", IF(Data[[#This Row],[REASON OF LATE]]="SUPPLIER","LATE BY SUPPLIER", "LATE")))</f>
        <v>ON TIME</v>
      </c>
      <c r="K1612" s="12"/>
      <c r="L1612" s="16"/>
      <c r="M1612" s="32" t="str">
        <f>TEXT(Data[[#This Row],[Ngày giao]],"yyyy")</f>
        <v>2022</v>
      </c>
      <c r="N1612" s="32" t="str">
        <f>IF(MONTH(Data[[#This Row],[Ngày giao]])&lt;4,"Qtr1", IF(MONTH(Data[[#This Row],[Ngày giao]])&lt;7,"Qtr2",IF(MONTH(Data[[#This Row],[Ngày giao]])&lt;10,"Qtr3","Qtr4")))</f>
        <v>Qtr1</v>
      </c>
      <c r="O1612" s="32" t="str">
        <f>TEXT(Data[[#This Row],[Ngày giao]],"MMM")</f>
        <v>Mar</v>
      </c>
    </row>
    <row r="1613" spans="1:15" ht="14.5" x14ac:dyDescent="0.35">
      <c r="A1613" s="7">
        <v>4516378853</v>
      </c>
      <c r="B1613" s="7">
        <v>4455298</v>
      </c>
      <c r="C1613" s="8" t="s">
        <v>53</v>
      </c>
      <c r="D1613" s="9">
        <v>1800</v>
      </c>
      <c r="E1613" s="3">
        <v>808</v>
      </c>
      <c r="F1613" s="3">
        <f>Data[[#This Row],[Unit Price]]*Data[[#This Row],[Ordered Qty]]</f>
        <v>1454400</v>
      </c>
      <c r="G1613" s="5">
        <v>44627</v>
      </c>
      <c r="H1613" s="4">
        <v>44628</v>
      </c>
      <c r="I1613" s="10">
        <v>-1</v>
      </c>
      <c r="J1613" s="32" t="str">
        <f>IF(Data[[#This Row],[Chênh lệch ngày]]&lt;-2,"ADVANCE", IF(Data[[#This Row],[Chênh lệch ngày]]&lt;4, "ON TIME", IF(Data[[#This Row],[REASON OF LATE]]="SUPPLIER","LATE BY SUPPLIER", "LATE")))</f>
        <v>ON TIME</v>
      </c>
      <c r="K1613" s="12"/>
      <c r="L1613" s="16"/>
      <c r="M1613" s="32" t="str">
        <f>TEXT(Data[[#This Row],[Ngày giao]],"yyyy")</f>
        <v>2022</v>
      </c>
      <c r="N1613" s="32" t="str">
        <f>IF(MONTH(Data[[#This Row],[Ngày giao]])&lt;4,"Qtr1", IF(MONTH(Data[[#This Row],[Ngày giao]])&lt;7,"Qtr2",IF(MONTH(Data[[#This Row],[Ngày giao]])&lt;10,"Qtr3","Qtr4")))</f>
        <v>Qtr1</v>
      </c>
      <c r="O1613" s="32" t="str">
        <f>TEXT(Data[[#This Row],[Ngày giao]],"MMM")</f>
        <v>Mar</v>
      </c>
    </row>
    <row r="1614" spans="1:15" ht="14.5" x14ac:dyDescent="0.35">
      <c r="A1614" s="7">
        <v>5501184505</v>
      </c>
      <c r="B1614" s="7">
        <v>4335235</v>
      </c>
      <c r="C1614" s="8" t="s">
        <v>60</v>
      </c>
      <c r="D1614" s="9">
        <v>120</v>
      </c>
      <c r="E1614" s="3">
        <v>856</v>
      </c>
      <c r="F1614" s="3">
        <f>Data[[#This Row],[Unit Price]]*Data[[#This Row],[Ordered Qty]]</f>
        <v>102720</v>
      </c>
      <c r="G1614" s="5">
        <v>44620</v>
      </c>
      <c r="H1614" s="4">
        <v>44628</v>
      </c>
      <c r="I1614" s="10">
        <v>-8</v>
      </c>
      <c r="J1614" s="32" t="str">
        <f>IF(Data[[#This Row],[Chênh lệch ngày]]&lt;-2,"ADVANCE", IF(Data[[#This Row],[Chênh lệch ngày]]&lt;4, "ON TIME", IF(Data[[#This Row],[REASON OF LATE]]="SUPPLIER","LATE BY SUPPLIER", "LATE")))</f>
        <v>ADVANCE</v>
      </c>
      <c r="K1614" s="12"/>
      <c r="L1614" s="16"/>
      <c r="M1614" s="32" t="str">
        <f>TEXT(Data[[#This Row],[Ngày giao]],"yyyy")</f>
        <v>2022</v>
      </c>
      <c r="N1614" s="32" t="str">
        <f>IF(MONTH(Data[[#This Row],[Ngày giao]])&lt;4,"Qtr1", IF(MONTH(Data[[#This Row],[Ngày giao]])&lt;7,"Qtr2",IF(MONTH(Data[[#This Row],[Ngày giao]])&lt;10,"Qtr3","Qtr4")))</f>
        <v>Qtr1</v>
      </c>
      <c r="O1614" s="32" t="str">
        <f>TEXT(Data[[#This Row],[Ngày giao]],"MMM")</f>
        <v>Feb</v>
      </c>
    </row>
    <row r="1615" spans="1:15" ht="14.5" x14ac:dyDescent="0.35">
      <c r="A1615" s="7">
        <v>4516394164</v>
      </c>
      <c r="B1615" s="7">
        <v>4335235</v>
      </c>
      <c r="C1615" s="8" t="s">
        <v>53</v>
      </c>
      <c r="D1615" s="9">
        <v>480</v>
      </c>
      <c r="E1615" s="3">
        <v>1040</v>
      </c>
      <c r="F1615" s="3">
        <f>Data[[#This Row],[Unit Price]]*Data[[#This Row],[Ordered Qty]]</f>
        <v>499200</v>
      </c>
      <c r="G1615" s="5">
        <v>44627</v>
      </c>
      <c r="H1615" s="4">
        <v>44628</v>
      </c>
      <c r="I1615" s="10">
        <v>-1</v>
      </c>
      <c r="J1615" s="32" t="str">
        <f>IF(Data[[#This Row],[Chênh lệch ngày]]&lt;-2,"ADVANCE", IF(Data[[#This Row],[Chênh lệch ngày]]&lt;4, "ON TIME", IF(Data[[#This Row],[REASON OF LATE]]="SUPPLIER","LATE BY SUPPLIER", "LATE")))</f>
        <v>ON TIME</v>
      </c>
      <c r="K1615" s="12"/>
      <c r="L1615" s="16"/>
      <c r="M1615" s="32" t="str">
        <f>TEXT(Data[[#This Row],[Ngày giao]],"yyyy")</f>
        <v>2022</v>
      </c>
      <c r="N1615" s="32" t="str">
        <f>IF(MONTH(Data[[#This Row],[Ngày giao]])&lt;4,"Qtr1", IF(MONTH(Data[[#This Row],[Ngày giao]])&lt;7,"Qtr2",IF(MONTH(Data[[#This Row],[Ngày giao]])&lt;10,"Qtr3","Qtr4")))</f>
        <v>Qtr1</v>
      </c>
      <c r="O1615" s="32" t="str">
        <f>TEXT(Data[[#This Row],[Ngày giao]],"MMM")</f>
        <v>Mar</v>
      </c>
    </row>
    <row r="1616" spans="1:15" ht="14.5" x14ac:dyDescent="0.35">
      <c r="A1616" s="7">
        <v>4516386760</v>
      </c>
      <c r="B1616" s="7">
        <v>4455281</v>
      </c>
      <c r="C1616" s="8" t="s">
        <v>53</v>
      </c>
      <c r="D1616" s="9">
        <v>2160</v>
      </c>
      <c r="E1616" s="3">
        <v>516</v>
      </c>
      <c r="F1616" s="3">
        <f>Data[[#This Row],[Unit Price]]*Data[[#This Row],[Ordered Qty]]</f>
        <v>1114560</v>
      </c>
      <c r="G1616" s="14">
        <v>44627</v>
      </c>
      <c r="H1616" s="15">
        <v>44628</v>
      </c>
      <c r="I1616" s="10">
        <v>-1</v>
      </c>
      <c r="J1616" s="32" t="str">
        <f>IF(Data[[#This Row],[Chênh lệch ngày]]&lt;-2,"ADVANCE", IF(Data[[#This Row],[Chênh lệch ngày]]&lt;4, "ON TIME", IF(Data[[#This Row],[REASON OF LATE]]="SUPPLIER","LATE BY SUPPLIER", "LATE")))</f>
        <v>ON TIME</v>
      </c>
      <c r="K1616" s="12"/>
      <c r="L1616" s="16"/>
      <c r="M1616" s="32" t="str">
        <f>TEXT(Data[[#This Row],[Ngày giao]],"yyyy")</f>
        <v>2022</v>
      </c>
      <c r="N1616" s="32" t="str">
        <f>IF(MONTH(Data[[#This Row],[Ngày giao]])&lt;4,"Qtr1", IF(MONTH(Data[[#This Row],[Ngày giao]])&lt;7,"Qtr2",IF(MONTH(Data[[#This Row],[Ngày giao]])&lt;10,"Qtr3","Qtr4")))</f>
        <v>Qtr1</v>
      </c>
      <c r="O1616" s="32" t="str">
        <f>TEXT(Data[[#This Row],[Ngày giao]],"MMM")</f>
        <v>Mar</v>
      </c>
    </row>
    <row r="1617" spans="1:15" ht="14.5" x14ac:dyDescent="0.35">
      <c r="A1617" s="7">
        <v>4516387403</v>
      </c>
      <c r="B1617" s="7">
        <v>4454506</v>
      </c>
      <c r="C1617" s="8" t="s">
        <v>53</v>
      </c>
      <c r="D1617" s="9">
        <v>600</v>
      </c>
      <c r="E1617" s="3">
        <v>1331</v>
      </c>
      <c r="F1617" s="3">
        <f>Data[[#This Row],[Unit Price]]*Data[[#This Row],[Ordered Qty]]</f>
        <v>798600</v>
      </c>
      <c r="G1617" s="5">
        <v>44634</v>
      </c>
      <c r="H1617" s="4">
        <v>44628</v>
      </c>
      <c r="I1617" s="10">
        <v>6</v>
      </c>
      <c r="J1617" s="32" t="str">
        <f>IF(Data[[#This Row],[Chênh lệch ngày]]&lt;-2,"ADVANCE", IF(Data[[#This Row],[Chênh lệch ngày]]&lt;4, "ON TIME", IF(Data[[#This Row],[REASON OF LATE]]="SUPPLIER","LATE BY SUPPLIER", "LATE")))</f>
        <v>LATE</v>
      </c>
      <c r="K1617" s="32" t="s">
        <v>6</v>
      </c>
      <c r="L1617" s="16"/>
      <c r="M1617" s="32" t="str">
        <f>TEXT(Data[[#This Row],[Ngày giao]],"yyyy")</f>
        <v>2022</v>
      </c>
      <c r="N1617" s="32" t="str">
        <f>IF(MONTH(Data[[#This Row],[Ngày giao]])&lt;4,"Qtr1", IF(MONTH(Data[[#This Row],[Ngày giao]])&lt;7,"Qtr2",IF(MONTH(Data[[#This Row],[Ngày giao]])&lt;10,"Qtr3","Qtr4")))</f>
        <v>Qtr1</v>
      </c>
      <c r="O1617" s="32" t="str">
        <f>TEXT(Data[[#This Row],[Ngày giao]],"MMM")</f>
        <v>Mar</v>
      </c>
    </row>
    <row r="1618" spans="1:15" ht="14.5" x14ac:dyDescent="0.35">
      <c r="A1618" s="7">
        <v>4516396236</v>
      </c>
      <c r="B1618" s="7">
        <v>4455280</v>
      </c>
      <c r="C1618" s="8" t="s">
        <v>53</v>
      </c>
      <c r="D1618" s="9">
        <v>240</v>
      </c>
      <c r="E1618" s="3">
        <v>382</v>
      </c>
      <c r="F1618" s="3">
        <f>Data[[#This Row],[Unit Price]]*Data[[#This Row],[Ordered Qty]]</f>
        <v>91680</v>
      </c>
      <c r="G1618" s="5">
        <v>44627</v>
      </c>
      <c r="H1618" s="4">
        <v>44628</v>
      </c>
      <c r="I1618" s="10">
        <v>-1</v>
      </c>
      <c r="J1618" s="32" t="str">
        <f>IF(Data[[#This Row],[Chênh lệch ngày]]&lt;-2,"ADVANCE", IF(Data[[#This Row],[Chênh lệch ngày]]&lt;4, "ON TIME", IF(Data[[#This Row],[REASON OF LATE]]="SUPPLIER","LATE BY SUPPLIER", "LATE")))</f>
        <v>ON TIME</v>
      </c>
      <c r="K1618" s="16"/>
      <c r="L1618" s="16"/>
      <c r="M1618" s="32" t="str">
        <f>TEXT(Data[[#This Row],[Ngày giao]],"yyyy")</f>
        <v>2022</v>
      </c>
      <c r="N1618" s="32" t="str">
        <f>IF(MONTH(Data[[#This Row],[Ngày giao]])&lt;4,"Qtr1", IF(MONTH(Data[[#This Row],[Ngày giao]])&lt;7,"Qtr2",IF(MONTH(Data[[#This Row],[Ngày giao]])&lt;10,"Qtr3","Qtr4")))</f>
        <v>Qtr1</v>
      </c>
      <c r="O1618" s="32" t="str">
        <f>TEXT(Data[[#This Row],[Ngày giao]],"MMM")</f>
        <v>Mar</v>
      </c>
    </row>
    <row r="1619" spans="1:15" ht="14.5" x14ac:dyDescent="0.35">
      <c r="A1619" s="7">
        <v>4516513144</v>
      </c>
      <c r="B1619" s="7">
        <v>4333113</v>
      </c>
      <c r="C1619" s="8" t="s">
        <v>66</v>
      </c>
      <c r="D1619" s="9">
        <v>609</v>
      </c>
      <c r="E1619" s="3">
        <v>984</v>
      </c>
      <c r="F1619" s="3">
        <f>Data[[#This Row],[Unit Price]]*Data[[#This Row],[Ordered Qty]]</f>
        <v>599256</v>
      </c>
      <c r="G1619" s="5">
        <v>44627</v>
      </c>
      <c r="H1619" s="4">
        <v>44628</v>
      </c>
      <c r="I1619" s="10">
        <v>-1</v>
      </c>
      <c r="J1619" s="32" t="str">
        <f>IF(Data[[#This Row],[Chênh lệch ngày]]&lt;-2,"ADVANCE", IF(Data[[#This Row],[Chênh lệch ngày]]&lt;4, "ON TIME", IF(Data[[#This Row],[REASON OF LATE]]="SUPPLIER","LATE BY SUPPLIER", "LATE")))</f>
        <v>ON TIME</v>
      </c>
      <c r="K1619" s="12"/>
      <c r="L1619" s="16"/>
      <c r="M1619" s="32" t="str">
        <f>TEXT(Data[[#This Row],[Ngày giao]],"yyyy")</f>
        <v>2022</v>
      </c>
      <c r="N1619" s="32" t="str">
        <f>IF(MONTH(Data[[#This Row],[Ngày giao]])&lt;4,"Qtr1", IF(MONTH(Data[[#This Row],[Ngày giao]])&lt;7,"Qtr2",IF(MONTH(Data[[#This Row],[Ngày giao]])&lt;10,"Qtr3","Qtr4")))</f>
        <v>Qtr1</v>
      </c>
      <c r="O1619" s="32" t="str">
        <f>TEXT(Data[[#This Row],[Ngày giao]],"MMM")</f>
        <v>Mar</v>
      </c>
    </row>
    <row r="1620" spans="1:15" ht="13" x14ac:dyDescent="0.3">
      <c r="A1620" s="1">
        <v>4517147710</v>
      </c>
      <c r="B1620" s="1">
        <v>4451121</v>
      </c>
      <c r="C1620" s="2" t="s">
        <v>66</v>
      </c>
      <c r="D1620" s="3">
        <v>55</v>
      </c>
      <c r="E1620" s="3">
        <v>1439</v>
      </c>
      <c r="F1620" s="3">
        <f>Data[[#This Row],[Unit Price]]*Data[[#This Row],[Ordered Qty]]</f>
        <v>79145</v>
      </c>
      <c r="G1620" s="5">
        <v>44613</v>
      </c>
      <c r="H1620" s="4">
        <v>44629</v>
      </c>
      <c r="I1620" s="6">
        <f>G1620-H1620</f>
        <v>-16</v>
      </c>
      <c r="J1620" s="32" t="str">
        <f>IF(Data[[#This Row],[Chênh lệch ngày]]&lt;-2,"ADVANCE", IF(Data[[#This Row],[Chênh lệch ngày]]&lt;4, "ON TIME", IF(Data[[#This Row],[REASON OF LATE]]="SUPPLIER","LATE BY SUPPLIER", "LATE")))</f>
        <v>ADVANCE</v>
      </c>
      <c r="K1620" s="2"/>
      <c r="L1620" s="32"/>
      <c r="M1620" s="32" t="str">
        <f>TEXT(Data[[#This Row],[Ngày giao]],"yyyy")</f>
        <v>2022</v>
      </c>
      <c r="N1620" s="32" t="str">
        <f>IF(MONTH(Data[[#This Row],[Ngày giao]])&lt;4,"Qtr1", IF(MONTH(Data[[#This Row],[Ngày giao]])&lt;7,"Qtr2",IF(MONTH(Data[[#This Row],[Ngày giao]])&lt;10,"Qtr3","Qtr4")))</f>
        <v>Qtr1</v>
      </c>
      <c r="O1620" s="32" t="str">
        <f>TEXT(Data[[#This Row],[Ngày giao]],"MMM")</f>
        <v>Feb</v>
      </c>
    </row>
    <row r="1621" spans="1:15" ht="13" x14ac:dyDescent="0.3">
      <c r="A1621" s="1">
        <v>4517173074</v>
      </c>
      <c r="B1621" s="1">
        <v>4451121</v>
      </c>
      <c r="C1621" s="2" t="s">
        <v>66</v>
      </c>
      <c r="D1621" s="3">
        <v>80</v>
      </c>
      <c r="E1621" s="3">
        <v>1467</v>
      </c>
      <c r="F1621" s="3">
        <f>Data[[#This Row],[Unit Price]]*Data[[#This Row],[Ordered Qty]]</f>
        <v>117360</v>
      </c>
      <c r="G1621" s="5">
        <v>44613</v>
      </c>
      <c r="H1621" s="4">
        <v>44629</v>
      </c>
      <c r="I1621" s="6">
        <f>G1621-H1621</f>
        <v>-16</v>
      </c>
      <c r="J1621" s="32" t="str">
        <f>IF(Data[[#This Row],[Chênh lệch ngày]]&lt;-2,"ADVANCE", IF(Data[[#This Row],[Chênh lệch ngày]]&lt;4, "ON TIME", IF(Data[[#This Row],[REASON OF LATE]]="SUPPLIER","LATE BY SUPPLIER", "LATE")))</f>
        <v>ADVANCE</v>
      </c>
      <c r="K1621" s="2"/>
      <c r="L1621" s="32"/>
      <c r="M1621" s="32" t="str">
        <f>TEXT(Data[[#This Row],[Ngày giao]],"yyyy")</f>
        <v>2022</v>
      </c>
      <c r="N1621" s="32" t="str">
        <f>IF(MONTH(Data[[#This Row],[Ngày giao]])&lt;4,"Qtr1", IF(MONTH(Data[[#This Row],[Ngày giao]])&lt;7,"Qtr2",IF(MONTH(Data[[#This Row],[Ngày giao]])&lt;10,"Qtr3","Qtr4")))</f>
        <v>Qtr1</v>
      </c>
      <c r="O1621" s="32" t="str">
        <f>TEXT(Data[[#This Row],[Ngày giao]],"MMM")</f>
        <v>Feb</v>
      </c>
    </row>
    <row r="1622" spans="1:15" ht="13" x14ac:dyDescent="0.3">
      <c r="A1622" s="1">
        <v>4517174729</v>
      </c>
      <c r="B1622" s="1">
        <v>4334436</v>
      </c>
      <c r="C1622" s="2" t="s">
        <v>66</v>
      </c>
      <c r="D1622" s="3">
        <v>224</v>
      </c>
      <c r="E1622" s="3">
        <v>621</v>
      </c>
      <c r="F1622" s="3">
        <f>Data[[#This Row],[Unit Price]]*Data[[#This Row],[Ordered Qty]]</f>
        <v>139104</v>
      </c>
      <c r="G1622" s="5">
        <v>44627</v>
      </c>
      <c r="H1622" s="4">
        <v>44629</v>
      </c>
      <c r="I1622" s="6">
        <f>G1622-H1622</f>
        <v>-2</v>
      </c>
      <c r="J1622" s="32" t="str">
        <f>IF(Data[[#This Row],[Chênh lệch ngày]]&lt;-2,"ADVANCE", IF(Data[[#This Row],[Chênh lệch ngày]]&lt;4, "ON TIME", IF(Data[[#This Row],[REASON OF LATE]]="SUPPLIER","LATE BY SUPPLIER", "LATE")))</f>
        <v>ON TIME</v>
      </c>
      <c r="K1622" s="2"/>
      <c r="L1622" s="32"/>
      <c r="M1622" s="32" t="str">
        <f>TEXT(Data[[#This Row],[Ngày giao]],"yyyy")</f>
        <v>2022</v>
      </c>
      <c r="N1622" s="32" t="str">
        <f>IF(MONTH(Data[[#This Row],[Ngày giao]])&lt;4,"Qtr1", IF(MONTH(Data[[#This Row],[Ngày giao]])&lt;7,"Qtr2",IF(MONTH(Data[[#This Row],[Ngày giao]])&lt;10,"Qtr3","Qtr4")))</f>
        <v>Qtr1</v>
      </c>
      <c r="O1622" s="32" t="str">
        <f>TEXT(Data[[#This Row],[Ngày giao]],"MMM")</f>
        <v>Mar</v>
      </c>
    </row>
    <row r="1623" spans="1:15" ht="13" x14ac:dyDescent="0.3">
      <c r="A1623" s="1">
        <v>4516529360</v>
      </c>
      <c r="B1623" s="1">
        <v>2556834</v>
      </c>
      <c r="C1623" s="37" t="s">
        <v>52</v>
      </c>
      <c r="D1623" s="3">
        <v>24</v>
      </c>
      <c r="E1623" s="3">
        <v>860</v>
      </c>
      <c r="F1623" s="3">
        <f>Data[[#This Row],[Unit Price]]*Data[[#This Row],[Ordered Qty]]</f>
        <v>20640</v>
      </c>
      <c r="G1623" s="5">
        <v>44620</v>
      </c>
      <c r="H1623" s="4">
        <v>44629</v>
      </c>
      <c r="I1623" s="6">
        <f>G1623-H1623</f>
        <v>-9</v>
      </c>
      <c r="J1623" s="32" t="str">
        <f>IF(Data[[#This Row],[Chênh lệch ngày]]&lt;-2,"ADVANCE", IF(Data[[#This Row],[Chênh lệch ngày]]&lt;4, "ON TIME", IF(Data[[#This Row],[REASON OF LATE]]="SUPPLIER","LATE BY SUPPLIER", "LATE")))</f>
        <v>ADVANCE</v>
      </c>
      <c r="K1623" s="2"/>
      <c r="L1623" s="32"/>
      <c r="M1623" s="32" t="str">
        <f>TEXT(Data[[#This Row],[Ngày giao]],"yyyy")</f>
        <v>2022</v>
      </c>
      <c r="N1623" s="32" t="str">
        <f>IF(MONTH(Data[[#This Row],[Ngày giao]])&lt;4,"Qtr1", IF(MONTH(Data[[#This Row],[Ngày giao]])&lt;7,"Qtr2",IF(MONTH(Data[[#This Row],[Ngày giao]])&lt;10,"Qtr3","Qtr4")))</f>
        <v>Qtr1</v>
      </c>
      <c r="O1623" s="32" t="str">
        <f>TEXT(Data[[#This Row],[Ngày giao]],"MMM")</f>
        <v>Feb</v>
      </c>
    </row>
    <row r="1624" spans="1:15" ht="13" x14ac:dyDescent="0.3">
      <c r="A1624" s="1">
        <v>4517598385</v>
      </c>
      <c r="B1624" s="1">
        <v>2969467</v>
      </c>
      <c r="C1624" s="2" t="s">
        <v>53</v>
      </c>
      <c r="D1624" s="3">
        <v>24</v>
      </c>
      <c r="E1624" s="3">
        <v>347</v>
      </c>
      <c r="F1624" s="3">
        <f>Data[[#This Row],[Unit Price]]*Data[[#This Row],[Ordered Qty]]</f>
        <v>8328</v>
      </c>
      <c r="G1624" s="5">
        <v>44711</v>
      </c>
      <c r="H1624" s="4">
        <v>44629</v>
      </c>
      <c r="I1624" s="6">
        <f>G1624-H1624</f>
        <v>82</v>
      </c>
      <c r="J1624" s="32" t="str">
        <f>IF(Data[[#This Row],[Chênh lệch ngày]]&lt;-2,"ADVANCE", IF(Data[[#This Row],[Chênh lệch ngày]]&lt;4, "ON TIME", IF(Data[[#This Row],[REASON OF LATE]]="SUPPLIER","LATE BY SUPPLIER", "LATE")))</f>
        <v>LATE</v>
      </c>
      <c r="K1624" s="32" t="s">
        <v>6</v>
      </c>
      <c r="L1624" s="32"/>
      <c r="M1624" s="32" t="str">
        <f>TEXT(Data[[#This Row],[Ngày giao]],"yyyy")</f>
        <v>2022</v>
      </c>
      <c r="N1624" s="32" t="str">
        <f>IF(MONTH(Data[[#This Row],[Ngày giao]])&lt;4,"Qtr1", IF(MONTH(Data[[#This Row],[Ngày giao]])&lt;7,"Qtr2",IF(MONTH(Data[[#This Row],[Ngày giao]])&lt;10,"Qtr3","Qtr4")))</f>
        <v>Qtr2</v>
      </c>
      <c r="O1624" s="32" t="str">
        <f>TEXT(Data[[#This Row],[Ngày giao]],"MMM")</f>
        <v>May</v>
      </c>
    </row>
    <row r="1625" spans="1:15" ht="14.5" x14ac:dyDescent="0.35">
      <c r="A1625" s="7">
        <v>4517501076</v>
      </c>
      <c r="B1625" s="7">
        <v>2487061</v>
      </c>
      <c r="C1625" s="8" t="s">
        <v>53</v>
      </c>
      <c r="D1625" s="9">
        <v>1530</v>
      </c>
      <c r="E1625" s="3">
        <v>900</v>
      </c>
      <c r="F1625" s="3">
        <f>Data[[#This Row],[Unit Price]]*Data[[#This Row],[Ordered Qty]]</f>
        <v>1377000</v>
      </c>
      <c r="G1625" s="5">
        <v>44630</v>
      </c>
      <c r="H1625" s="4">
        <v>44629</v>
      </c>
      <c r="I1625" s="10">
        <v>1</v>
      </c>
      <c r="J1625" s="32" t="str">
        <f>IF(Data[[#This Row],[Chênh lệch ngày]]&lt;-2,"ADVANCE", IF(Data[[#This Row],[Chênh lệch ngày]]&lt;4, "ON TIME", IF(Data[[#This Row],[REASON OF LATE]]="SUPPLIER","LATE BY SUPPLIER", "LATE")))</f>
        <v>ON TIME</v>
      </c>
      <c r="K1625" s="12"/>
      <c r="L1625" s="16"/>
      <c r="M1625" s="32" t="str">
        <f>TEXT(Data[[#This Row],[Ngày giao]],"yyyy")</f>
        <v>2022</v>
      </c>
      <c r="N1625" s="32" t="str">
        <f>IF(MONTH(Data[[#This Row],[Ngày giao]])&lt;4,"Qtr1", IF(MONTH(Data[[#This Row],[Ngày giao]])&lt;7,"Qtr2",IF(MONTH(Data[[#This Row],[Ngày giao]])&lt;10,"Qtr3","Qtr4")))</f>
        <v>Qtr1</v>
      </c>
      <c r="O1625" s="32" t="str">
        <f>TEXT(Data[[#This Row],[Ngày giao]],"MMM")</f>
        <v>Mar</v>
      </c>
    </row>
    <row r="1626" spans="1:15" ht="14.5" x14ac:dyDescent="0.35">
      <c r="A1626" s="7">
        <v>4517220507</v>
      </c>
      <c r="B1626" s="7">
        <v>4455299</v>
      </c>
      <c r="C1626" s="8" t="s">
        <v>53</v>
      </c>
      <c r="D1626" s="9">
        <v>885</v>
      </c>
      <c r="E1626" s="3">
        <v>431</v>
      </c>
      <c r="F1626" s="3">
        <f>Data[[#This Row],[Unit Price]]*Data[[#This Row],[Ordered Qty]]</f>
        <v>381435</v>
      </c>
      <c r="G1626" s="5">
        <v>44697</v>
      </c>
      <c r="H1626" s="4">
        <v>44629</v>
      </c>
      <c r="I1626" s="10">
        <v>68</v>
      </c>
      <c r="J1626" s="32" t="str">
        <f>IF(Data[[#This Row],[Chênh lệch ngày]]&lt;-2,"ADVANCE", IF(Data[[#This Row],[Chênh lệch ngày]]&lt;4, "ON TIME", IF(Data[[#This Row],[REASON OF LATE]]="SUPPLIER","LATE BY SUPPLIER", "LATE")))</f>
        <v>LATE BY SUPPLIER</v>
      </c>
      <c r="K1626" s="11" t="s">
        <v>8</v>
      </c>
      <c r="L1626" s="16" t="s">
        <v>71</v>
      </c>
      <c r="M1626" s="32" t="str">
        <f>TEXT(Data[[#This Row],[Ngày giao]],"yyyy")</f>
        <v>2022</v>
      </c>
      <c r="N1626" s="32" t="str">
        <f>IF(MONTH(Data[[#This Row],[Ngày giao]])&lt;4,"Qtr1", IF(MONTH(Data[[#This Row],[Ngày giao]])&lt;7,"Qtr2",IF(MONTH(Data[[#This Row],[Ngày giao]])&lt;10,"Qtr3","Qtr4")))</f>
        <v>Qtr2</v>
      </c>
      <c r="O1626" s="32" t="str">
        <f>TEXT(Data[[#This Row],[Ngày giao]],"MMM")</f>
        <v>May</v>
      </c>
    </row>
    <row r="1627" spans="1:15" ht="14.5" x14ac:dyDescent="0.35">
      <c r="A1627" s="7">
        <v>4517513355</v>
      </c>
      <c r="B1627" s="7">
        <v>2487061</v>
      </c>
      <c r="C1627" s="8" t="s">
        <v>53</v>
      </c>
      <c r="D1627" s="9">
        <v>1440</v>
      </c>
      <c r="E1627" s="3">
        <v>915</v>
      </c>
      <c r="F1627" s="3">
        <f>Data[[#This Row],[Unit Price]]*Data[[#This Row],[Ordered Qty]]</f>
        <v>1317600</v>
      </c>
      <c r="G1627" s="5">
        <v>44630</v>
      </c>
      <c r="H1627" s="4">
        <v>44629</v>
      </c>
      <c r="I1627" s="10">
        <v>1</v>
      </c>
      <c r="J1627" s="32" t="str">
        <f>IF(Data[[#This Row],[Chênh lệch ngày]]&lt;-2,"ADVANCE", IF(Data[[#This Row],[Chênh lệch ngày]]&lt;4, "ON TIME", IF(Data[[#This Row],[REASON OF LATE]]="SUPPLIER","LATE BY SUPPLIER", "LATE")))</f>
        <v>ON TIME</v>
      </c>
      <c r="K1627" s="12"/>
      <c r="L1627" s="16"/>
      <c r="M1627" s="32" t="str">
        <f>TEXT(Data[[#This Row],[Ngày giao]],"yyyy")</f>
        <v>2022</v>
      </c>
      <c r="N1627" s="32" t="str">
        <f>IF(MONTH(Data[[#This Row],[Ngày giao]])&lt;4,"Qtr1", IF(MONTH(Data[[#This Row],[Ngày giao]])&lt;7,"Qtr2",IF(MONTH(Data[[#This Row],[Ngày giao]])&lt;10,"Qtr3","Qtr4")))</f>
        <v>Qtr1</v>
      </c>
      <c r="O1627" s="32" t="str">
        <f>TEXT(Data[[#This Row],[Ngày giao]],"MMM")</f>
        <v>Mar</v>
      </c>
    </row>
    <row r="1628" spans="1:15" ht="14.5" x14ac:dyDescent="0.35">
      <c r="A1628" s="7">
        <v>4517220505</v>
      </c>
      <c r="B1628" s="7">
        <v>4455299</v>
      </c>
      <c r="C1628" s="8" t="s">
        <v>53</v>
      </c>
      <c r="D1628" s="9">
        <v>1035</v>
      </c>
      <c r="E1628" s="3">
        <v>1209</v>
      </c>
      <c r="F1628" s="3">
        <f>Data[[#This Row],[Unit Price]]*Data[[#This Row],[Ordered Qty]]</f>
        <v>1251315</v>
      </c>
      <c r="G1628" s="5">
        <v>44634</v>
      </c>
      <c r="H1628" s="4">
        <v>44629</v>
      </c>
      <c r="I1628" s="10">
        <v>5</v>
      </c>
      <c r="J1628" s="32" t="str">
        <f>IF(Data[[#This Row],[Chênh lệch ngày]]&lt;-2,"ADVANCE", IF(Data[[#This Row],[Chênh lệch ngày]]&lt;4, "ON TIME", IF(Data[[#This Row],[REASON OF LATE]]="SUPPLIER","LATE BY SUPPLIER", "LATE")))</f>
        <v>LATE</v>
      </c>
      <c r="K1628" s="32" t="s">
        <v>6</v>
      </c>
      <c r="L1628" s="16"/>
      <c r="M1628" s="32" t="str">
        <f>TEXT(Data[[#This Row],[Ngày giao]],"yyyy")</f>
        <v>2022</v>
      </c>
      <c r="N1628" s="32" t="str">
        <f>IF(MONTH(Data[[#This Row],[Ngày giao]])&lt;4,"Qtr1", IF(MONTH(Data[[#This Row],[Ngày giao]])&lt;7,"Qtr2",IF(MONTH(Data[[#This Row],[Ngày giao]])&lt;10,"Qtr3","Qtr4")))</f>
        <v>Qtr1</v>
      </c>
      <c r="O1628" s="32" t="str">
        <f>TEXT(Data[[#This Row],[Ngày giao]],"MMM")</f>
        <v>Mar</v>
      </c>
    </row>
    <row r="1629" spans="1:15" ht="14.5" x14ac:dyDescent="0.35">
      <c r="A1629" s="7">
        <v>4517501078</v>
      </c>
      <c r="B1629" s="7">
        <v>2487061</v>
      </c>
      <c r="C1629" s="8" t="s">
        <v>53</v>
      </c>
      <c r="D1629" s="9">
        <v>450</v>
      </c>
      <c r="E1629" s="3">
        <v>1335</v>
      </c>
      <c r="F1629" s="3">
        <f>Data[[#This Row],[Unit Price]]*Data[[#This Row],[Ordered Qty]]</f>
        <v>600750</v>
      </c>
      <c r="G1629" s="5">
        <v>44630</v>
      </c>
      <c r="H1629" s="4">
        <v>44629</v>
      </c>
      <c r="I1629" s="10">
        <v>1</v>
      </c>
      <c r="J1629" s="32" t="str">
        <f>IF(Data[[#This Row],[Chênh lệch ngày]]&lt;-2,"ADVANCE", IF(Data[[#This Row],[Chênh lệch ngày]]&lt;4, "ON TIME", IF(Data[[#This Row],[REASON OF LATE]]="SUPPLIER","LATE BY SUPPLIER", "LATE")))</f>
        <v>ON TIME</v>
      </c>
      <c r="K1629" s="12"/>
      <c r="L1629" s="16"/>
      <c r="M1629" s="32" t="str">
        <f>TEXT(Data[[#This Row],[Ngày giao]],"yyyy")</f>
        <v>2022</v>
      </c>
      <c r="N1629" s="32" t="str">
        <f>IF(MONTH(Data[[#This Row],[Ngày giao]])&lt;4,"Qtr1", IF(MONTH(Data[[#This Row],[Ngày giao]])&lt;7,"Qtr2",IF(MONTH(Data[[#This Row],[Ngày giao]])&lt;10,"Qtr3","Qtr4")))</f>
        <v>Qtr1</v>
      </c>
      <c r="O1629" s="32" t="str">
        <f>TEXT(Data[[#This Row],[Ngày giao]],"MMM")</f>
        <v>Mar</v>
      </c>
    </row>
    <row r="1630" spans="1:15" ht="14.5" x14ac:dyDescent="0.35">
      <c r="A1630" s="7">
        <v>4517220506</v>
      </c>
      <c r="B1630" s="7">
        <v>4455299</v>
      </c>
      <c r="C1630" s="8" t="s">
        <v>53</v>
      </c>
      <c r="D1630" s="9">
        <v>885</v>
      </c>
      <c r="E1630" s="3">
        <v>1054</v>
      </c>
      <c r="F1630" s="3">
        <f>Data[[#This Row],[Unit Price]]*Data[[#This Row],[Ordered Qty]]</f>
        <v>932790</v>
      </c>
      <c r="G1630" s="5">
        <v>44697</v>
      </c>
      <c r="H1630" s="4">
        <v>44629</v>
      </c>
      <c r="I1630" s="10">
        <v>68</v>
      </c>
      <c r="J1630" s="32" t="str">
        <f>IF(Data[[#This Row],[Chênh lệch ngày]]&lt;-2,"ADVANCE", IF(Data[[#This Row],[Chênh lệch ngày]]&lt;4, "ON TIME", IF(Data[[#This Row],[REASON OF LATE]]="SUPPLIER","LATE BY SUPPLIER", "LATE")))</f>
        <v>LATE BY SUPPLIER</v>
      </c>
      <c r="K1630" s="11" t="s">
        <v>8</v>
      </c>
      <c r="L1630" s="16" t="s">
        <v>71</v>
      </c>
      <c r="M1630" s="32" t="str">
        <f>TEXT(Data[[#This Row],[Ngày giao]],"yyyy")</f>
        <v>2022</v>
      </c>
      <c r="N1630" s="32" t="str">
        <f>IF(MONTH(Data[[#This Row],[Ngày giao]])&lt;4,"Qtr1", IF(MONTH(Data[[#This Row],[Ngày giao]])&lt;7,"Qtr2",IF(MONTH(Data[[#This Row],[Ngày giao]])&lt;10,"Qtr3","Qtr4")))</f>
        <v>Qtr2</v>
      </c>
      <c r="O1630" s="32" t="str">
        <f>TEXT(Data[[#This Row],[Ngày giao]],"MMM")</f>
        <v>May</v>
      </c>
    </row>
    <row r="1631" spans="1:15" ht="13" x14ac:dyDescent="0.3">
      <c r="A1631" s="1">
        <v>4517379594</v>
      </c>
      <c r="B1631" s="1">
        <v>2899634</v>
      </c>
      <c r="C1631" s="2" t="s">
        <v>53</v>
      </c>
      <c r="D1631" s="3">
        <v>320</v>
      </c>
      <c r="E1631" s="3">
        <v>326</v>
      </c>
      <c r="F1631" s="3">
        <f>Data[[#This Row],[Unit Price]]*Data[[#This Row],[Ordered Qty]]</f>
        <v>104320</v>
      </c>
      <c r="G1631" s="5">
        <v>44627</v>
      </c>
      <c r="H1631" s="4">
        <v>44630</v>
      </c>
      <c r="I1631" s="6">
        <f t="shared" ref="I1631:I1668" si="29">G1631-H1631</f>
        <v>-3</v>
      </c>
      <c r="J1631" s="32" t="str">
        <f>IF(Data[[#This Row],[Chênh lệch ngày]]&lt;-2,"ADVANCE", IF(Data[[#This Row],[Chênh lệch ngày]]&lt;4, "ON TIME", IF(Data[[#This Row],[REASON OF LATE]]="SUPPLIER","LATE BY SUPPLIER", "LATE")))</f>
        <v>ADVANCE</v>
      </c>
      <c r="K1631" s="2"/>
      <c r="L1631" s="32"/>
      <c r="M1631" s="32" t="str">
        <f>TEXT(Data[[#This Row],[Ngày giao]],"yyyy")</f>
        <v>2022</v>
      </c>
      <c r="N1631" s="32" t="str">
        <f>IF(MONTH(Data[[#This Row],[Ngày giao]])&lt;4,"Qtr1", IF(MONTH(Data[[#This Row],[Ngày giao]])&lt;7,"Qtr2",IF(MONTH(Data[[#This Row],[Ngày giao]])&lt;10,"Qtr3","Qtr4")))</f>
        <v>Qtr1</v>
      </c>
      <c r="O1631" s="32" t="str">
        <f>TEXT(Data[[#This Row],[Ngày giao]],"MMM")</f>
        <v>Mar</v>
      </c>
    </row>
    <row r="1632" spans="1:15" ht="13" x14ac:dyDescent="0.3">
      <c r="A1632" s="1">
        <v>4516967620</v>
      </c>
      <c r="B1632" s="1">
        <v>2903184</v>
      </c>
      <c r="C1632" s="2" t="s">
        <v>67</v>
      </c>
      <c r="D1632" s="3">
        <v>20</v>
      </c>
      <c r="E1632" s="3">
        <v>1318</v>
      </c>
      <c r="F1632" s="3">
        <f>Data[[#This Row],[Unit Price]]*Data[[#This Row],[Ordered Qty]]</f>
        <v>26360</v>
      </c>
      <c r="G1632" s="5">
        <v>44630</v>
      </c>
      <c r="H1632" s="4">
        <v>44630</v>
      </c>
      <c r="I1632" s="6">
        <f t="shared" si="29"/>
        <v>0</v>
      </c>
      <c r="J1632" s="32" t="str">
        <f>IF(Data[[#This Row],[Chênh lệch ngày]]&lt;-2,"ADVANCE", IF(Data[[#This Row],[Chênh lệch ngày]]&lt;4, "ON TIME", IF(Data[[#This Row],[REASON OF LATE]]="SUPPLIER","LATE BY SUPPLIER", "LATE")))</f>
        <v>ON TIME</v>
      </c>
      <c r="K1632" s="2"/>
      <c r="L1632" s="32"/>
      <c r="M1632" s="32" t="str">
        <f>TEXT(Data[[#This Row],[Ngày giao]],"yyyy")</f>
        <v>2022</v>
      </c>
      <c r="N1632" s="32" t="str">
        <f>IF(MONTH(Data[[#This Row],[Ngày giao]])&lt;4,"Qtr1", IF(MONTH(Data[[#This Row],[Ngày giao]])&lt;7,"Qtr2",IF(MONTH(Data[[#This Row],[Ngày giao]])&lt;10,"Qtr3","Qtr4")))</f>
        <v>Qtr1</v>
      </c>
      <c r="O1632" s="32" t="str">
        <f>TEXT(Data[[#This Row],[Ngày giao]],"MMM")</f>
        <v>Mar</v>
      </c>
    </row>
    <row r="1633" spans="1:15" ht="13" x14ac:dyDescent="0.3">
      <c r="A1633" s="1">
        <v>4516969714</v>
      </c>
      <c r="B1633" s="1">
        <v>2903189</v>
      </c>
      <c r="C1633" s="2" t="s">
        <v>67</v>
      </c>
      <c r="D1633" s="3">
        <v>30</v>
      </c>
      <c r="E1633" s="3">
        <v>415</v>
      </c>
      <c r="F1633" s="3">
        <f>Data[[#This Row],[Unit Price]]*Data[[#This Row],[Ordered Qty]]</f>
        <v>12450</v>
      </c>
      <c r="G1633" s="5">
        <v>44630</v>
      </c>
      <c r="H1633" s="4">
        <v>44630</v>
      </c>
      <c r="I1633" s="6">
        <f t="shared" si="29"/>
        <v>0</v>
      </c>
      <c r="J1633" s="32" t="str">
        <f>IF(Data[[#This Row],[Chênh lệch ngày]]&lt;-2,"ADVANCE", IF(Data[[#This Row],[Chênh lệch ngày]]&lt;4, "ON TIME", IF(Data[[#This Row],[REASON OF LATE]]="SUPPLIER","LATE BY SUPPLIER", "LATE")))</f>
        <v>ON TIME</v>
      </c>
      <c r="K1633" s="2"/>
      <c r="L1633" s="32"/>
      <c r="M1633" s="32" t="str">
        <f>TEXT(Data[[#This Row],[Ngày giao]],"yyyy")</f>
        <v>2022</v>
      </c>
      <c r="N1633" s="32" t="str">
        <f>IF(MONTH(Data[[#This Row],[Ngày giao]])&lt;4,"Qtr1", IF(MONTH(Data[[#This Row],[Ngày giao]])&lt;7,"Qtr2",IF(MONTH(Data[[#This Row],[Ngày giao]])&lt;10,"Qtr3","Qtr4")))</f>
        <v>Qtr1</v>
      </c>
      <c r="O1633" s="32" t="str">
        <f>TEXT(Data[[#This Row],[Ngày giao]],"MMM")</f>
        <v>Mar</v>
      </c>
    </row>
    <row r="1634" spans="1:15" ht="13" x14ac:dyDescent="0.3">
      <c r="A1634" s="1">
        <v>4516998483</v>
      </c>
      <c r="B1634" s="1">
        <v>2903183</v>
      </c>
      <c r="C1634" s="2" t="s">
        <v>67</v>
      </c>
      <c r="D1634" s="3">
        <v>20</v>
      </c>
      <c r="E1634" s="3">
        <v>362</v>
      </c>
      <c r="F1634" s="3">
        <f>Data[[#This Row],[Unit Price]]*Data[[#This Row],[Ordered Qty]]</f>
        <v>7240</v>
      </c>
      <c r="G1634" s="5">
        <v>44630</v>
      </c>
      <c r="H1634" s="4">
        <v>44630</v>
      </c>
      <c r="I1634" s="6">
        <f t="shared" si="29"/>
        <v>0</v>
      </c>
      <c r="J1634" s="32" t="str">
        <f>IF(Data[[#This Row],[Chênh lệch ngày]]&lt;-2,"ADVANCE", IF(Data[[#This Row],[Chênh lệch ngày]]&lt;4, "ON TIME", IF(Data[[#This Row],[REASON OF LATE]]="SUPPLIER","LATE BY SUPPLIER", "LATE")))</f>
        <v>ON TIME</v>
      </c>
      <c r="K1634" s="2"/>
      <c r="L1634" s="32"/>
      <c r="M1634" s="32" t="str">
        <f>TEXT(Data[[#This Row],[Ngày giao]],"yyyy")</f>
        <v>2022</v>
      </c>
      <c r="N1634" s="32" t="str">
        <f>IF(MONTH(Data[[#This Row],[Ngày giao]])&lt;4,"Qtr1", IF(MONTH(Data[[#This Row],[Ngày giao]])&lt;7,"Qtr2",IF(MONTH(Data[[#This Row],[Ngày giao]])&lt;10,"Qtr3","Qtr4")))</f>
        <v>Qtr1</v>
      </c>
      <c r="O1634" s="32" t="str">
        <f>TEXT(Data[[#This Row],[Ngày giao]],"MMM")</f>
        <v>Mar</v>
      </c>
    </row>
    <row r="1635" spans="1:15" ht="13" x14ac:dyDescent="0.3">
      <c r="A1635" s="1">
        <v>4517102438</v>
      </c>
      <c r="B1635" s="1">
        <v>2899945</v>
      </c>
      <c r="C1635" s="2" t="s">
        <v>67</v>
      </c>
      <c r="D1635" s="3">
        <v>336</v>
      </c>
      <c r="E1635" s="3">
        <v>646</v>
      </c>
      <c r="F1635" s="3">
        <f>Data[[#This Row],[Unit Price]]*Data[[#This Row],[Ordered Qty]]</f>
        <v>217056</v>
      </c>
      <c r="G1635" s="5">
        <v>44630</v>
      </c>
      <c r="H1635" s="4">
        <v>44630</v>
      </c>
      <c r="I1635" s="6">
        <f t="shared" si="29"/>
        <v>0</v>
      </c>
      <c r="J1635" s="32" t="str">
        <f>IF(Data[[#This Row],[Chênh lệch ngày]]&lt;-2,"ADVANCE", IF(Data[[#This Row],[Chênh lệch ngày]]&lt;4, "ON TIME", IF(Data[[#This Row],[REASON OF LATE]]="SUPPLIER","LATE BY SUPPLIER", "LATE")))</f>
        <v>ON TIME</v>
      </c>
      <c r="K1635" s="2"/>
      <c r="L1635" s="32"/>
      <c r="M1635" s="32" t="str">
        <f>TEXT(Data[[#This Row],[Ngày giao]],"yyyy")</f>
        <v>2022</v>
      </c>
      <c r="N1635" s="32" t="str">
        <f>IF(MONTH(Data[[#This Row],[Ngày giao]])&lt;4,"Qtr1", IF(MONTH(Data[[#This Row],[Ngày giao]])&lt;7,"Qtr2",IF(MONTH(Data[[#This Row],[Ngày giao]])&lt;10,"Qtr3","Qtr4")))</f>
        <v>Qtr1</v>
      </c>
      <c r="O1635" s="32" t="str">
        <f>TEXT(Data[[#This Row],[Ngày giao]],"MMM")</f>
        <v>Mar</v>
      </c>
    </row>
    <row r="1636" spans="1:15" ht="13" x14ac:dyDescent="0.3">
      <c r="A1636" s="1">
        <v>4517436802</v>
      </c>
      <c r="B1636" s="1">
        <v>4334436</v>
      </c>
      <c r="C1636" s="2" t="s">
        <v>67</v>
      </c>
      <c r="D1636" s="3">
        <v>304</v>
      </c>
      <c r="E1636" s="3">
        <v>1456</v>
      </c>
      <c r="F1636" s="3">
        <f>Data[[#This Row],[Unit Price]]*Data[[#This Row],[Ordered Qty]]</f>
        <v>442624</v>
      </c>
      <c r="G1636" s="5">
        <v>44630</v>
      </c>
      <c r="H1636" s="4">
        <v>44630</v>
      </c>
      <c r="I1636" s="6">
        <f t="shared" si="29"/>
        <v>0</v>
      </c>
      <c r="J1636" s="32" t="str">
        <f>IF(Data[[#This Row],[Chênh lệch ngày]]&lt;-2,"ADVANCE", IF(Data[[#This Row],[Chênh lệch ngày]]&lt;4, "ON TIME", IF(Data[[#This Row],[REASON OF LATE]]="SUPPLIER","LATE BY SUPPLIER", "LATE")))</f>
        <v>ON TIME</v>
      </c>
      <c r="K1636" s="2"/>
      <c r="L1636" s="32"/>
      <c r="M1636" s="32" t="str">
        <f>TEXT(Data[[#This Row],[Ngày giao]],"yyyy")</f>
        <v>2022</v>
      </c>
      <c r="N1636" s="32" t="str">
        <f>IF(MONTH(Data[[#This Row],[Ngày giao]])&lt;4,"Qtr1", IF(MONTH(Data[[#This Row],[Ngày giao]])&lt;7,"Qtr2",IF(MONTH(Data[[#This Row],[Ngày giao]])&lt;10,"Qtr3","Qtr4")))</f>
        <v>Qtr1</v>
      </c>
      <c r="O1636" s="32" t="str">
        <f>TEXT(Data[[#This Row],[Ngày giao]],"MMM")</f>
        <v>Mar</v>
      </c>
    </row>
    <row r="1637" spans="1:15" ht="13" x14ac:dyDescent="0.3">
      <c r="A1637" s="1">
        <v>4516876131</v>
      </c>
      <c r="B1637" s="1">
        <v>2989761</v>
      </c>
      <c r="C1637" s="2" t="s">
        <v>53</v>
      </c>
      <c r="D1637" s="3">
        <v>640</v>
      </c>
      <c r="E1637" s="3">
        <v>563</v>
      </c>
      <c r="F1637" s="3">
        <f>Data[[#This Row],[Unit Price]]*Data[[#This Row],[Ordered Qty]]</f>
        <v>360320</v>
      </c>
      <c r="G1637" s="5">
        <v>44630</v>
      </c>
      <c r="H1637" s="4">
        <v>44630</v>
      </c>
      <c r="I1637" s="6">
        <f t="shared" si="29"/>
        <v>0</v>
      </c>
      <c r="J1637" s="32" t="str">
        <f>IF(Data[[#This Row],[Chênh lệch ngày]]&lt;-2,"ADVANCE", IF(Data[[#This Row],[Chênh lệch ngày]]&lt;4, "ON TIME", IF(Data[[#This Row],[REASON OF LATE]]="SUPPLIER","LATE BY SUPPLIER", "LATE")))</f>
        <v>ON TIME</v>
      </c>
      <c r="K1637" s="2"/>
      <c r="L1637" s="32"/>
      <c r="M1637" s="32" t="str">
        <f>TEXT(Data[[#This Row],[Ngày giao]],"yyyy")</f>
        <v>2022</v>
      </c>
      <c r="N1637" s="32" t="str">
        <f>IF(MONTH(Data[[#This Row],[Ngày giao]])&lt;4,"Qtr1", IF(MONTH(Data[[#This Row],[Ngày giao]])&lt;7,"Qtr2",IF(MONTH(Data[[#This Row],[Ngày giao]])&lt;10,"Qtr3","Qtr4")))</f>
        <v>Qtr1</v>
      </c>
      <c r="O1637" s="32" t="str">
        <f>TEXT(Data[[#This Row],[Ngày giao]],"MMM")</f>
        <v>Mar</v>
      </c>
    </row>
    <row r="1638" spans="1:15" ht="13" x14ac:dyDescent="0.3">
      <c r="A1638" s="1">
        <v>4516477798</v>
      </c>
      <c r="B1638" s="1">
        <v>2899475</v>
      </c>
      <c r="C1638" s="2" t="s">
        <v>53</v>
      </c>
      <c r="D1638" s="3">
        <v>100</v>
      </c>
      <c r="E1638" s="3">
        <v>512</v>
      </c>
      <c r="F1638" s="3">
        <f>Data[[#This Row],[Unit Price]]*Data[[#This Row],[Ordered Qty]]</f>
        <v>51200</v>
      </c>
      <c r="G1638" s="5">
        <v>44630</v>
      </c>
      <c r="H1638" s="4">
        <v>44630</v>
      </c>
      <c r="I1638" s="6">
        <f t="shared" si="29"/>
        <v>0</v>
      </c>
      <c r="J1638" s="32" t="str">
        <f>IF(Data[[#This Row],[Chênh lệch ngày]]&lt;-2,"ADVANCE", IF(Data[[#This Row],[Chênh lệch ngày]]&lt;4, "ON TIME", IF(Data[[#This Row],[REASON OF LATE]]="SUPPLIER","LATE BY SUPPLIER", "LATE")))</f>
        <v>ON TIME</v>
      </c>
      <c r="K1638" s="2"/>
      <c r="L1638" s="32"/>
      <c r="M1638" s="32" t="str">
        <f>TEXT(Data[[#This Row],[Ngày giao]],"yyyy")</f>
        <v>2022</v>
      </c>
      <c r="N1638" s="32" t="str">
        <f>IF(MONTH(Data[[#This Row],[Ngày giao]])&lt;4,"Qtr1", IF(MONTH(Data[[#This Row],[Ngày giao]])&lt;7,"Qtr2",IF(MONTH(Data[[#This Row],[Ngày giao]])&lt;10,"Qtr3","Qtr4")))</f>
        <v>Qtr1</v>
      </c>
      <c r="O1638" s="32" t="str">
        <f>TEXT(Data[[#This Row],[Ngày giao]],"MMM")</f>
        <v>Mar</v>
      </c>
    </row>
    <row r="1639" spans="1:15" ht="13" x14ac:dyDescent="0.3">
      <c r="A1639" s="1">
        <v>4516511421</v>
      </c>
      <c r="B1639" s="1">
        <v>2899632</v>
      </c>
      <c r="C1639" s="2" t="s">
        <v>53</v>
      </c>
      <c r="D1639" s="3">
        <v>640</v>
      </c>
      <c r="E1639" s="3">
        <v>534</v>
      </c>
      <c r="F1639" s="3">
        <f>Data[[#This Row],[Unit Price]]*Data[[#This Row],[Ordered Qty]]</f>
        <v>341760</v>
      </c>
      <c r="G1639" s="5">
        <v>44630</v>
      </c>
      <c r="H1639" s="4">
        <v>44630</v>
      </c>
      <c r="I1639" s="6">
        <f t="shared" si="29"/>
        <v>0</v>
      </c>
      <c r="J1639" s="32" t="str">
        <f>IF(Data[[#This Row],[Chênh lệch ngày]]&lt;-2,"ADVANCE", IF(Data[[#This Row],[Chênh lệch ngày]]&lt;4, "ON TIME", IF(Data[[#This Row],[REASON OF LATE]]="SUPPLIER","LATE BY SUPPLIER", "LATE")))</f>
        <v>ON TIME</v>
      </c>
      <c r="K1639" s="2"/>
      <c r="L1639" s="32"/>
      <c r="M1639" s="32" t="str">
        <f>TEXT(Data[[#This Row],[Ngày giao]],"yyyy")</f>
        <v>2022</v>
      </c>
      <c r="N1639" s="32" t="str">
        <f>IF(MONTH(Data[[#This Row],[Ngày giao]])&lt;4,"Qtr1", IF(MONTH(Data[[#This Row],[Ngày giao]])&lt;7,"Qtr2",IF(MONTH(Data[[#This Row],[Ngày giao]])&lt;10,"Qtr3","Qtr4")))</f>
        <v>Qtr1</v>
      </c>
      <c r="O1639" s="32" t="str">
        <f>TEXT(Data[[#This Row],[Ngày giao]],"MMM")</f>
        <v>Mar</v>
      </c>
    </row>
    <row r="1640" spans="1:15" ht="13" x14ac:dyDescent="0.3">
      <c r="A1640" s="1">
        <v>4517354272</v>
      </c>
      <c r="B1640" s="1">
        <v>2989761</v>
      </c>
      <c r="C1640" s="2" t="s">
        <v>53</v>
      </c>
      <c r="D1640" s="3">
        <v>320</v>
      </c>
      <c r="E1640" s="3">
        <v>630</v>
      </c>
      <c r="F1640" s="3">
        <f>Data[[#This Row],[Unit Price]]*Data[[#This Row],[Ordered Qty]]</f>
        <v>201600</v>
      </c>
      <c r="G1640" s="5">
        <v>44630</v>
      </c>
      <c r="H1640" s="4">
        <v>44630</v>
      </c>
      <c r="I1640" s="6">
        <f t="shared" si="29"/>
        <v>0</v>
      </c>
      <c r="J1640" s="32" t="str">
        <f>IF(Data[[#This Row],[Chênh lệch ngày]]&lt;-2,"ADVANCE", IF(Data[[#This Row],[Chênh lệch ngày]]&lt;4, "ON TIME", IF(Data[[#This Row],[REASON OF LATE]]="SUPPLIER","LATE BY SUPPLIER", "LATE")))</f>
        <v>ON TIME</v>
      </c>
      <c r="K1640" s="2"/>
      <c r="L1640" s="32"/>
      <c r="M1640" s="32" t="str">
        <f>TEXT(Data[[#This Row],[Ngày giao]],"yyyy")</f>
        <v>2022</v>
      </c>
      <c r="N1640" s="32" t="str">
        <f>IF(MONTH(Data[[#This Row],[Ngày giao]])&lt;4,"Qtr1", IF(MONTH(Data[[#This Row],[Ngày giao]])&lt;7,"Qtr2",IF(MONTH(Data[[#This Row],[Ngày giao]])&lt;10,"Qtr3","Qtr4")))</f>
        <v>Qtr1</v>
      </c>
      <c r="O1640" s="32" t="str">
        <f>TEXT(Data[[#This Row],[Ngày giao]],"MMM")</f>
        <v>Mar</v>
      </c>
    </row>
    <row r="1641" spans="1:15" ht="13" x14ac:dyDescent="0.3">
      <c r="A1641" s="1">
        <v>4517448756</v>
      </c>
      <c r="B1641" s="1">
        <v>4451134</v>
      </c>
      <c r="C1641" s="2" t="s">
        <v>67</v>
      </c>
      <c r="D1641" s="3">
        <v>152</v>
      </c>
      <c r="E1641" s="3">
        <v>866</v>
      </c>
      <c r="F1641" s="3">
        <f>Data[[#This Row],[Unit Price]]*Data[[#This Row],[Ordered Qty]]</f>
        <v>131632</v>
      </c>
      <c r="G1641" s="5">
        <v>44693</v>
      </c>
      <c r="H1641" s="4">
        <v>44630</v>
      </c>
      <c r="I1641" s="6">
        <f t="shared" si="29"/>
        <v>63</v>
      </c>
      <c r="J1641" s="32" t="str">
        <f>IF(Data[[#This Row],[Chênh lệch ngày]]&lt;-2,"ADVANCE", IF(Data[[#This Row],[Chênh lệch ngày]]&lt;4, "ON TIME", IF(Data[[#This Row],[REASON OF LATE]]="SUPPLIER","LATE BY SUPPLIER", "LATE")))</f>
        <v>LATE</v>
      </c>
      <c r="K1641" s="32" t="s">
        <v>6</v>
      </c>
      <c r="L1641" s="32"/>
      <c r="M1641" s="32" t="str">
        <f>TEXT(Data[[#This Row],[Ngày giao]],"yyyy")</f>
        <v>2022</v>
      </c>
      <c r="N1641" s="32" t="str">
        <f>IF(MONTH(Data[[#This Row],[Ngày giao]])&lt;4,"Qtr1", IF(MONTH(Data[[#This Row],[Ngày giao]])&lt;7,"Qtr2",IF(MONTH(Data[[#This Row],[Ngày giao]])&lt;10,"Qtr3","Qtr4")))</f>
        <v>Qtr2</v>
      </c>
      <c r="O1641" s="32" t="str">
        <f>TEXT(Data[[#This Row],[Ngày giao]],"MMM")</f>
        <v>May</v>
      </c>
    </row>
    <row r="1642" spans="1:15" ht="13" x14ac:dyDescent="0.3">
      <c r="A1642" s="1">
        <v>4517443661</v>
      </c>
      <c r="B1642" s="1">
        <v>4451121</v>
      </c>
      <c r="C1642" s="2" t="s">
        <v>67</v>
      </c>
      <c r="D1642" s="3">
        <v>200</v>
      </c>
      <c r="E1642" s="3">
        <v>1373</v>
      </c>
      <c r="F1642" s="3">
        <f>Data[[#This Row],[Unit Price]]*Data[[#This Row],[Ordered Qty]]</f>
        <v>274600</v>
      </c>
      <c r="G1642" s="5">
        <v>44693</v>
      </c>
      <c r="H1642" s="4">
        <v>44630</v>
      </c>
      <c r="I1642" s="6">
        <f t="shared" si="29"/>
        <v>63</v>
      </c>
      <c r="J1642" s="32" t="str">
        <f>IF(Data[[#This Row],[Chênh lệch ngày]]&lt;-2,"ADVANCE", IF(Data[[#This Row],[Chênh lệch ngày]]&lt;4, "ON TIME", IF(Data[[#This Row],[REASON OF LATE]]="SUPPLIER","LATE BY SUPPLIER", "LATE")))</f>
        <v>LATE</v>
      </c>
      <c r="K1642" s="32" t="s">
        <v>6</v>
      </c>
      <c r="L1642" s="32"/>
      <c r="M1642" s="32" t="str">
        <f>TEXT(Data[[#This Row],[Ngày giao]],"yyyy")</f>
        <v>2022</v>
      </c>
      <c r="N1642" s="32" t="str">
        <f>IF(MONTH(Data[[#This Row],[Ngày giao]])&lt;4,"Qtr1", IF(MONTH(Data[[#This Row],[Ngày giao]])&lt;7,"Qtr2",IF(MONTH(Data[[#This Row],[Ngày giao]])&lt;10,"Qtr3","Qtr4")))</f>
        <v>Qtr2</v>
      </c>
      <c r="O1642" s="32" t="str">
        <f>TEXT(Data[[#This Row],[Ngày giao]],"MMM")</f>
        <v>May</v>
      </c>
    </row>
    <row r="1643" spans="1:15" ht="13" x14ac:dyDescent="0.3">
      <c r="A1643" s="1">
        <v>4517000852</v>
      </c>
      <c r="B1643" s="1">
        <v>4196590</v>
      </c>
      <c r="C1643" s="2" t="s">
        <v>67</v>
      </c>
      <c r="D1643" s="3">
        <v>200</v>
      </c>
      <c r="E1643" s="3">
        <v>1111</v>
      </c>
      <c r="F1643" s="3">
        <f>Data[[#This Row],[Unit Price]]*Data[[#This Row],[Ordered Qty]]</f>
        <v>222200</v>
      </c>
      <c r="G1643" s="5">
        <v>44630</v>
      </c>
      <c r="H1643" s="4">
        <v>44630</v>
      </c>
      <c r="I1643" s="6">
        <f t="shared" si="29"/>
        <v>0</v>
      </c>
      <c r="J1643" s="32" t="str">
        <f>IF(Data[[#This Row],[Chênh lệch ngày]]&lt;-2,"ADVANCE", IF(Data[[#This Row],[Chênh lệch ngày]]&lt;4, "ON TIME", IF(Data[[#This Row],[REASON OF LATE]]="SUPPLIER","LATE BY SUPPLIER", "LATE")))</f>
        <v>ON TIME</v>
      </c>
      <c r="K1643" s="2"/>
      <c r="L1643" s="32"/>
      <c r="M1643" s="32" t="str">
        <f>TEXT(Data[[#This Row],[Ngày giao]],"yyyy")</f>
        <v>2022</v>
      </c>
      <c r="N1643" s="32" t="str">
        <f>IF(MONTH(Data[[#This Row],[Ngày giao]])&lt;4,"Qtr1", IF(MONTH(Data[[#This Row],[Ngày giao]])&lt;7,"Qtr2",IF(MONTH(Data[[#This Row],[Ngày giao]])&lt;10,"Qtr3","Qtr4")))</f>
        <v>Qtr1</v>
      </c>
      <c r="O1643" s="32" t="str">
        <f>TEXT(Data[[#This Row],[Ngày giao]],"MMM")</f>
        <v>Mar</v>
      </c>
    </row>
    <row r="1644" spans="1:15" ht="13" x14ac:dyDescent="0.3">
      <c r="A1644" s="1">
        <v>4517681682</v>
      </c>
      <c r="B1644" s="1">
        <v>2461389</v>
      </c>
      <c r="C1644" s="2" t="s">
        <v>55</v>
      </c>
      <c r="D1644" s="3">
        <v>1000</v>
      </c>
      <c r="E1644" s="3">
        <v>476</v>
      </c>
      <c r="F1644" s="3">
        <f>Data[[#This Row],[Unit Price]]*Data[[#This Row],[Ordered Qty]]</f>
        <v>476000</v>
      </c>
      <c r="G1644" s="5">
        <v>44630</v>
      </c>
      <c r="H1644" s="4">
        <v>44630</v>
      </c>
      <c r="I1644" s="6">
        <f t="shared" si="29"/>
        <v>0</v>
      </c>
      <c r="J1644" s="32" t="str">
        <f>IF(Data[[#This Row],[Chênh lệch ngày]]&lt;-2,"ADVANCE", IF(Data[[#This Row],[Chênh lệch ngày]]&lt;4, "ON TIME", IF(Data[[#This Row],[REASON OF LATE]]="SUPPLIER","LATE BY SUPPLIER", "LATE")))</f>
        <v>ON TIME</v>
      </c>
      <c r="K1644" s="2"/>
      <c r="L1644" s="32"/>
      <c r="M1644" s="32" t="str">
        <f>TEXT(Data[[#This Row],[Ngày giao]],"yyyy")</f>
        <v>2022</v>
      </c>
      <c r="N1644" s="32" t="str">
        <f>IF(MONTH(Data[[#This Row],[Ngày giao]])&lt;4,"Qtr1", IF(MONTH(Data[[#This Row],[Ngày giao]])&lt;7,"Qtr2",IF(MONTH(Data[[#This Row],[Ngày giao]])&lt;10,"Qtr3","Qtr4")))</f>
        <v>Qtr1</v>
      </c>
      <c r="O1644" s="32" t="str">
        <f>TEXT(Data[[#This Row],[Ngày giao]],"MMM")</f>
        <v>Mar</v>
      </c>
    </row>
    <row r="1645" spans="1:15" ht="13" x14ac:dyDescent="0.3">
      <c r="A1645" s="1">
        <v>4517068928</v>
      </c>
      <c r="B1645" s="1">
        <v>4567352</v>
      </c>
      <c r="C1645" s="2" t="s">
        <v>53</v>
      </c>
      <c r="D1645" s="3">
        <v>1500</v>
      </c>
      <c r="E1645" s="3">
        <v>853</v>
      </c>
      <c r="F1645" s="3">
        <f>Data[[#This Row],[Unit Price]]*Data[[#This Row],[Ordered Qty]]</f>
        <v>1279500</v>
      </c>
      <c r="G1645" s="5">
        <v>44662</v>
      </c>
      <c r="H1645" s="4">
        <v>44630</v>
      </c>
      <c r="I1645" s="6">
        <f t="shared" si="29"/>
        <v>32</v>
      </c>
      <c r="J1645" s="32" t="str">
        <f>IF(Data[[#This Row],[Chênh lệch ngày]]&lt;-2,"ADVANCE", IF(Data[[#This Row],[Chênh lệch ngày]]&lt;4, "ON TIME", IF(Data[[#This Row],[REASON OF LATE]]="SUPPLIER","LATE BY SUPPLIER", "LATE")))</f>
        <v>LATE</v>
      </c>
      <c r="K1645" s="32" t="s">
        <v>6</v>
      </c>
      <c r="L1645" s="32"/>
      <c r="M1645" s="32" t="str">
        <f>TEXT(Data[[#This Row],[Ngày giao]],"yyyy")</f>
        <v>2022</v>
      </c>
      <c r="N1645" s="32" t="str">
        <f>IF(MONTH(Data[[#This Row],[Ngày giao]])&lt;4,"Qtr1", IF(MONTH(Data[[#This Row],[Ngày giao]])&lt;7,"Qtr2",IF(MONTH(Data[[#This Row],[Ngày giao]])&lt;10,"Qtr3","Qtr4")))</f>
        <v>Qtr2</v>
      </c>
      <c r="O1645" s="32" t="str">
        <f>TEXT(Data[[#This Row],[Ngày giao]],"MMM")</f>
        <v>Apr</v>
      </c>
    </row>
    <row r="1646" spans="1:15" ht="13" x14ac:dyDescent="0.3">
      <c r="A1646" s="1">
        <v>4516407666</v>
      </c>
      <c r="B1646" s="1">
        <v>2758193</v>
      </c>
      <c r="C1646" s="2" t="s">
        <v>53</v>
      </c>
      <c r="D1646" s="3">
        <v>78</v>
      </c>
      <c r="E1646" s="3">
        <v>1413</v>
      </c>
      <c r="F1646" s="3">
        <f>Data[[#This Row],[Unit Price]]*Data[[#This Row],[Ordered Qty]]</f>
        <v>110214</v>
      </c>
      <c r="G1646" s="5">
        <v>44627</v>
      </c>
      <c r="H1646" s="4">
        <v>44630</v>
      </c>
      <c r="I1646" s="6">
        <f t="shared" si="29"/>
        <v>-3</v>
      </c>
      <c r="J1646" s="32" t="str">
        <f>IF(Data[[#This Row],[Chênh lệch ngày]]&lt;-2,"ADVANCE", IF(Data[[#This Row],[Chênh lệch ngày]]&lt;4, "ON TIME", IF(Data[[#This Row],[REASON OF LATE]]="SUPPLIER","LATE BY SUPPLIER", "LATE")))</f>
        <v>ADVANCE</v>
      </c>
      <c r="K1646" s="2"/>
      <c r="L1646" s="32"/>
      <c r="M1646" s="32" t="str">
        <f>TEXT(Data[[#This Row],[Ngày giao]],"yyyy")</f>
        <v>2022</v>
      </c>
      <c r="N1646" s="32" t="str">
        <f>IF(MONTH(Data[[#This Row],[Ngày giao]])&lt;4,"Qtr1", IF(MONTH(Data[[#This Row],[Ngày giao]])&lt;7,"Qtr2",IF(MONTH(Data[[#This Row],[Ngày giao]])&lt;10,"Qtr3","Qtr4")))</f>
        <v>Qtr1</v>
      </c>
      <c r="O1646" s="32" t="str">
        <f>TEXT(Data[[#This Row],[Ngày giao]],"MMM")</f>
        <v>Mar</v>
      </c>
    </row>
    <row r="1647" spans="1:15" ht="13" x14ac:dyDescent="0.3">
      <c r="A1647" s="1">
        <v>4516410443</v>
      </c>
      <c r="B1647" s="1">
        <v>2758193</v>
      </c>
      <c r="C1647" s="2" t="s">
        <v>53</v>
      </c>
      <c r="D1647" s="3">
        <v>861</v>
      </c>
      <c r="E1647" s="3">
        <v>737</v>
      </c>
      <c r="F1647" s="3">
        <f>Data[[#This Row],[Unit Price]]*Data[[#This Row],[Ordered Qty]]</f>
        <v>634557</v>
      </c>
      <c r="G1647" s="5">
        <v>44627</v>
      </c>
      <c r="H1647" s="4">
        <v>44630</v>
      </c>
      <c r="I1647" s="6">
        <f t="shared" si="29"/>
        <v>-3</v>
      </c>
      <c r="J1647" s="32" t="str">
        <f>IF(Data[[#This Row],[Chênh lệch ngày]]&lt;-2,"ADVANCE", IF(Data[[#This Row],[Chênh lệch ngày]]&lt;4, "ON TIME", IF(Data[[#This Row],[REASON OF LATE]]="SUPPLIER","LATE BY SUPPLIER", "LATE")))</f>
        <v>ADVANCE</v>
      </c>
      <c r="K1647" s="2"/>
      <c r="L1647" s="32"/>
      <c r="M1647" s="32" t="str">
        <f>TEXT(Data[[#This Row],[Ngày giao]],"yyyy")</f>
        <v>2022</v>
      </c>
      <c r="N1647" s="32" t="str">
        <f>IF(MONTH(Data[[#This Row],[Ngày giao]])&lt;4,"Qtr1", IF(MONTH(Data[[#This Row],[Ngày giao]])&lt;7,"Qtr2",IF(MONTH(Data[[#This Row],[Ngày giao]])&lt;10,"Qtr3","Qtr4")))</f>
        <v>Qtr1</v>
      </c>
      <c r="O1647" s="32" t="str">
        <f>TEXT(Data[[#This Row],[Ngày giao]],"MMM")</f>
        <v>Mar</v>
      </c>
    </row>
    <row r="1648" spans="1:15" ht="13" x14ac:dyDescent="0.3">
      <c r="A1648" s="1">
        <v>4517090107</v>
      </c>
      <c r="B1648" s="1">
        <v>2758193</v>
      </c>
      <c r="C1648" s="2" t="s">
        <v>55</v>
      </c>
      <c r="D1648" s="3">
        <v>54</v>
      </c>
      <c r="E1648" s="3">
        <v>1175</v>
      </c>
      <c r="F1648" s="3">
        <f>Data[[#This Row],[Unit Price]]*Data[[#This Row],[Ordered Qty]]</f>
        <v>63450</v>
      </c>
      <c r="G1648" s="5">
        <v>44630</v>
      </c>
      <c r="H1648" s="4">
        <v>44630</v>
      </c>
      <c r="I1648" s="6">
        <f t="shared" si="29"/>
        <v>0</v>
      </c>
      <c r="J1648" s="32" t="str">
        <f>IF(Data[[#This Row],[Chênh lệch ngày]]&lt;-2,"ADVANCE", IF(Data[[#This Row],[Chênh lệch ngày]]&lt;4, "ON TIME", IF(Data[[#This Row],[REASON OF LATE]]="SUPPLIER","LATE BY SUPPLIER", "LATE")))</f>
        <v>ON TIME</v>
      </c>
      <c r="K1648" s="2"/>
      <c r="L1648" s="32"/>
      <c r="M1648" s="32" t="str">
        <f>TEXT(Data[[#This Row],[Ngày giao]],"yyyy")</f>
        <v>2022</v>
      </c>
      <c r="N1648" s="32" t="str">
        <f>IF(MONTH(Data[[#This Row],[Ngày giao]])&lt;4,"Qtr1", IF(MONTH(Data[[#This Row],[Ngày giao]])&lt;7,"Qtr2",IF(MONTH(Data[[#This Row],[Ngày giao]])&lt;10,"Qtr3","Qtr4")))</f>
        <v>Qtr1</v>
      </c>
      <c r="O1648" s="32" t="str">
        <f>TEXT(Data[[#This Row],[Ngày giao]],"MMM")</f>
        <v>Mar</v>
      </c>
    </row>
    <row r="1649" spans="1:15" ht="13" x14ac:dyDescent="0.3">
      <c r="A1649" s="1">
        <v>4517266993</v>
      </c>
      <c r="B1649" s="1">
        <v>2467687</v>
      </c>
      <c r="C1649" s="2" t="s">
        <v>55</v>
      </c>
      <c r="D1649" s="3">
        <v>65</v>
      </c>
      <c r="E1649" s="3">
        <v>517</v>
      </c>
      <c r="F1649" s="3">
        <f>Data[[#This Row],[Unit Price]]*Data[[#This Row],[Ordered Qty]]</f>
        <v>33605</v>
      </c>
      <c r="G1649" s="5">
        <v>44630</v>
      </c>
      <c r="H1649" s="4">
        <v>44630</v>
      </c>
      <c r="I1649" s="6">
        <f t="shared" si="29"/>
        <v>0</v>
      </c>
      <c r="J1649" s="32" t="str">
        <f>IF(Data[[#This Row],[Chênh lệch ngày]]&lt;-2,"ADVANCE", IF(Data[[#This Row],[Chênh lệch ngày]]&lt;4, "ON TIME", IF(Data[[#This Row],[REASON OF LATE]]="SUPPLIER","LATE BY SUPPLIER", "LATE")))</f>
        <v>ON TIME</v>
      </c>
      <c r="K1649" s="2"/>
      <c r="L1649" s="32"/>
      <c r="M1649" s="32" t="str">
        <f>TEXT(Data[[#This Row],[Ngày giao]],"yyyy")</f>
        <v>2022</v>
      </c>
      <c r="N1649" s="32" t="str">
        <f>IF(MONTH(Data[[#This Row],[Ngày giao]])&lt;4,"Qtr1", IF(MONTH(Data[[#This Row],[Ngày giao]])&lt;7,"Qtr2",IF(MONTH(Data[[#This Row],[Ngày giao]])&lt;10,"Qtr3","Qtr4")))</f>
        <v>Qtr1</v>
      </c>
      <c r="O1649" s="32" t="str">
        <f>TEXT(Data[[#This Row],[Ngày giao]],"MMM")</f>
        <v>Mar</v>
      </c>
    </row>
    <row r="1650" spans="1:15" ht="13" x14ac:dyDescent="0.3">
      <c r="A1650" s="1">
        <v>4517303632</v>
      </c>
      <c r="B1650" s="1">
        <v>2467687</v>
      </c>
      <c r="C1650" s="2" t="s">
        <v>55</v>
      </c>
      <c r="D1650" s="3">
        <v>5</v>
      </c>
      <c r="E1650" s="3">
        <v>823</v>
      </c>
      <c r="F1650" s="3">
        <f>Data[[#This Row],[Unit Price]]*Data[[#This Row],[Ordered Qty]]</f>
        <v>4115</v>
      </c>
      <c r="G1650" s="5">
        <v>44630</v>
      </c>
      <c r="H1650" s="4">
        <v>44630</v>
      </c>
      <c r="I1650" s="6">
        <f t="shared" si="29"/>
        <v>0</v>
      </c>
      <c r="J1650" s="32" t="str">
        <f>IF(Data[[#This Row],[Chênh lệch ngày]]&lt;-2,"ADVANCE", IF(Data[[#This Row],[Chênh lệch ngày]]&lt;4, "ON TIME", IF(Data[[#This Row],[REASON OF LATE]]="SUPPLIER","LATE BY SUPPLIER", "LATE")))</f>
        <v>ON TIME</v>
      </c>
      <c r="K1650" s="2"/>
      <c r="L1650" s="32"/>
      <c r="M1650" s="32" t="str">
        <f>TEXT(Data[[#This Row],[Ngày giao]],"yyyy")</f>
        <v>2022</v>
      </c>
      <c r="N1650" s="32" t="str">
        <f>IF(MONTH(Data[[#This Row],[Ngày giao]])&lt;4,"Qtr1", IF(MONTH(Data[[#This Row],[Ngày giao]])&lt;7,"Qtr2",IF(MONTH(Data[[#This Row],[Ngày giao]])&lt;10,"Qtr3","Qtr4")))</f>
        <v>Qtr1</v>
      </c>
      <c r="O1650" s="32" t="str">
        <f>TEXT(Data[[#This Row],[Ngày giao]],"MMM")</f>
        <v>Mar</v>
      </c>
    </row>
    <row r="1651" spans="1:15" ht="13" x14ac:dyDescent="0.3">
      <c r="A1651" s="1">
        <v>4517377822</v>
      </c>
      <c r="B1651" s="1">
        <v>2467687</v>
      </c>
      <c r="C1651" s="2" t="s">
        <v>55</v>
      </c>
      <c r="D1651" s="3">
        <v>10</v>
      </c>
      <c r="E1651" s="3">
        <v>815</v>
      </c>
      <c r="F1651" s="3">
        <f>Data[[#This Row],[Unit Price]]*Data[[#This Row],[Ordered Qty]]</f>
        <v>8150</v>
      </c>
      <c r="G1651" s="5">
        <v>44630</v>
      </c>
      <c r="H1651" s="4">
        <v>44630</v>
      </c>
      <c r="I1651" s="6">
        <f t="shared" si="29"/>
        <v>0</v>
      </c>
      <c r="J1651" s="32" t="str">
        <f>IF(Data[[#This Row],[Chênh lệch ngày]]&lt;-2,"ADVANCE", IF(Data[[#This Row],[Chênh lệch ngày]]&lt;4, "ON TIME", IF(Data[[#This Row],[REASON OF LATE]]="SUPPLIER","LATE BY SUPPLIER", "LATE")))</f>
        <v>ON TIME</v>
      </c>
      <c r="K1651" s="2"/>
      <c r="L1651" s="32"/>
      <c r="M1651" s="32" t="str">
        <f>TEXT(Data[[#This Row],[Ngày giao]],"yyyy")</f>
        <v>2022</v>
      </c>
      <c r="N1651" s="32" t="str">
        <f>IF(MONTH(Data[[#This Row],[Ngày giao]])&lt;4,"Qtr1", IF(MONTH(Data[[#This Row],[Ngày giao]])&lt;7,"Qtr2",IF(MONTH(Data[[#This Row],[Ngày giao]])&lt;10,"Qtr3","Qtr4")))</f>
        <v>Qtr1</v>
      </c>
      <c r="O1651" s="32" t="str">
        <f>TEXT(Data[[#This Row],[Ngày giao]],"MMM")</f>
        <v>Mar</v>
      </c>
    </row>
    <row r="1652" spans="1:15" ht="13" x14ac:dyDescent="0.3">
      <c r="A1652" s="1">
        <v>4517416248</v>
      </c>
      <c r="B1652" s="1">
        <v>2467687</v>
      </c>
      <c r="C1652" s="2" t="s">
        <v>55</v>
      </c>
      <c r="D1652" s="3">
        <v>5</v>
      </c>
      <c r="E1652" s="3">
        <v>453</v>
      </c>
      <c r="F1652" s="3">
        <f>Data[[#This Row],[Unit Price]]*Data[[#This Row],[Ordered Qty]]</f>
        <v>2265</v>
      </c>
      <c r="G1652" s="5">
        <v>44630</v>
      </c>
      <c r="H1652" s="4">
        <v>44630</v>
      </c>
      <c r="I1652" s="6">
        <f t="shared" si="29"/>
        <v>0</v>
      </c>
      <c r="J1652" s="32" t="str">
        <f>IF(Data[[#This Row],[Chênh lệch ngày]]&lt;-2,"ADVANCE", IF(Data[[#This Row],[Chênh lệch ngày]]&lt;4, "ON TIME", IF(Data[[#This Row],[REASON OF LATE]]="SUPPLIER","LATE BY SUPPLIER", "LATE")))</f>
        <v>ON TIME</v>
      </c>
      <c r="K1652" s="2"/>
      <c r="L1652" s="32"/>
      <c r="M1652" s="32" t="str">
        <f>TEXT(Data[[#This Row],[Ngày giao]],"yyyy")</f>
        <v>2022</v>
      </c>
      <c r="N1652" s="32" t="str">
        <f>IF(MONTH(Data[[#This Row],[Ngày giao]])&lt;4,"Qtr1", IF(MONTH(Data[[#This Row],[Ngày giao]])&lt;7,"Qtr2",IF(MONTH(Data[[#This Row],[Ngày giao]])&lt;10,"Qtr3","Qtr4")))</f>
        <v>Qtr1</v>
      </c>
      <c r="O1652" s="32" t="str">
        <f>TEXT(Data[[#This Row],[Ngày giao]],"MMM")</f>
        <v>Mar</v>
      </c>
    </row>
    <row r="1653" spans="1:15" ht="13" x14ac:dyDescent="0.3">
      <c r="A1653" s="1">
        <v>4517358386</v>
      </c>
      <c r="B1653" s="1">
        <v>4327106</v>
      </c>
      <c r="C1653" s="2" t="s">
        <v>53</v>
      </c>
      <c r="D1653" s="3">
        <v>651</v>
      </c>
      <c r="E1653" s="3">
        <v>431</v>
      </c>
      <c r="F1653" s="3">
        <f>Data[[#This Row],[Unit Price]]*Data[[#This Row],[Ordered Qty]]</f>
        <v>280581</v>
      </c>
      <c r="G1653" s="5">
        <v>44634</v>
      </c>
      <c r="H1653" s="4">
        <v>44630</v>
      </c>
      <c r="I1653" s="6">
        <f t="shared" si="29"/>
        <v>4</v>
      </c>
      <c r="J1653" s="32" t="str">
        <f>IF(Data[[#This Row],[Chênh lệch ngày]]&lt;-2,"ADVANCE", IF(Data[[#This Row],[Chênh lệch ngày]]&lt;4, "ON TIME", IF(Data[[#This Row],[REASON OF LATE]]="SUPPLIER","LATE BY SUPPLIER", "LATE")))</f>
        <v>LATE</v>
      </c>
      <c r="K1653" s="32" t="s">
        <v>6</v>
      </c>
      <c r="L1653" s="32"/>
      <c r="M1653" s="32" t="str">
        <f>TEXT(Data[[#This Row],[Ngày giao]],"yyyy")</f>
        <v>2022</v>
      </c>
      <c r="N1653" s="32" t="str">
        <f>IF(MONTH(Data[[#This Row],[Ngày giao]])&lt;4,"Qtr1", IF(MONTH(Data[[#This Row],[Ngày giao]])&lt;7,"Qtr2",IF(MONTH(Data[[#This Row],[Ngày giao]])&lt;10,"Qtr3","Qtr4")))</f>
        <v>Qtr1</v>
      </c>
      <c r="O1653" s="32" t="str">
        <f>TEXT(Data[[#This Row],[Ngày giao]],"MMM")</f>
        <v>Mar</v>
      </c>
    </row>
    <row r="1654" spans="1:15" ht="13" x14ac:dyDescent="0.3">
      <c r="A1654" s="1">
        <v>4517661316</v>
      </c>
      <c r="B1654" s="1">
        <v>4271870</v>
      </c>
      <c r="C1654" s="2" t="s">
        <v>55</v>
      </c>
      <c r="D1654" s="3">
        <v>252</v>
      </c>
      <c r="E1654" s="3">
        <v>1200</v>
      </c>
      <c r="F1654" s="3">
        <f>Data[[#This Row],[Unit Price]]*Data[[#This Row],[Ordered Qty]]</f>
        <v>302400</v>
      </c>
      <c r="G1654" s="5">
        <v>44683</v>
      </c>
      <c r="H1654" s="4">
        <v>44630</v>
      </c>
      <c r="I1654" s="6">
        <f t="shared" si="29"/>
        <v>53</v>
      </c>
      <c r="J1654" s="32" t="str">
        <f>IF(Data[[#This Row],[Chênh lệch ngày]]&lt;-2,"ADVANCE", IF(Data[[#This Row],[Chênh lệch ngày]]&lt;4, "ON TIME", IF(Data[[#This Row],[REASON OF LATE]]="SUPPLIER","LATE BY SUPPLIER", "LATE")))</f>
        <v>LATE</v>
      </c>
      <c r="K1654" s="32" t="s">
        <v>6</v>
      </c>
      <c r="L1654" s="32"/>
      <c r="M1654" s="32" t="str">
        <f>TEXT(Data[[#This Row],[Ngày giao]],"yyyy")</f>
        <v>2022</v>
      </c>
      <c r="N1654" s="32" t="str">
        <f>IF(MONTH(Data[[#This Row],[Ngày giao]])&lt;4,"Qtr1", IF(MONTH(Data[[#This Row],[Ngày giao]])&lt;7,"Qtr2",IF(MONTH(Data[[#This Row],[Ngày giao]])&lt;10,"Qtr3","Qtr4")))</f>
        <v>Qtr2</v>
      </c>
      <c r="O1654" s="32" t="str">
        <f>TEXT(Data[[#This Row],[Ngày giao]],"MMM")</f>
        <v>May</v>
      </c>
    </row>
    <row r="1655" spans="1:15" ht="13" x14ac:dyDescent="0.3">
      <c r="A1655" s="1">
        <v>4517058774</v>
      </c>
      <c r="B1655" s="1">
        <v>4327106</v>
      </c>
      <c r="C1655" s="2" t="s">
        <v>67</v>
      </c>
      <c r="D1655" s="3">
        <v>423</v>
      </c>
      <c r="E1655" s="3">
        <v>1136</v>
      </c>
      <c r="F1655" s="3">
        <f>Data[[#This Row],[Unit Price]]*Data[[#This Row],[Ordered Qty]]</f>
        <v>480528</v>
      </c>
      <c r="G1655" s="5">
        <v>44672</v>
      </c>
      <c r="H1655" s="4">
        <v>44630</v>
      </c>
      <c r="I1655" s="6">
        <f t="shared" si="29"/>
        <v>42</v>
      </c>
      <c r="J1655" s="32" t="str">
        <f>IF(Data[[#This Row],[Chênh lệch ngày]]&lt;-2,"ADVANCE", IF(Data[[#This Row],[Chênh lệch ngày]]&lt;4, "ON TIME", IF(Data[[#This Row],[REASON OF LATE]]="SUPPLIER","LATE BY SUPPLIER", "LATE")))</f>
        <v>LATE</v>
      </c>
      <c r="K1655" s="32" t="s">
        <v>6</v>
      </c>
      <c r="L1655" s="32"/>
      <c r="M1655" s="32" t="str">
        <f>TEXT(Data[[#This Row],[Ngày giao]],"yyyy")</f>
        <v>2022</v>
      </c>
      <c r="N1655" s="32" t="str">
        <f>IF(MONTH(Data[[#This Row],[Ngày giao]])&lt;4,"Qtr1", IF(MONTH(Data[[#This Row],[Ngày giao]])&lt;7,"Qtr2",IF(MONTH(Data[[#This Row],[Ngày giao]])&lt;10,"Qtr3","Qtr4")))</f>
        <v>Qtr2</v>
      </c>
      <c r="O1655" s="32" t="str">
        <f>TEXT(Data[[#This Row],[Ngày giao]],"MMM")</f>
        <v>Apr</v>
      </c>
    </row>
    <row r="1656" spans="1:15" ht="13" x14ac:dyDescent="0.3">
      <c r="A1656" s="1">
        <v>4516392115</v>
      </c>
      <c r="B1656" s="1">
        <v>1620152</v>
      </c>
      <c r="C1656" s="2" t="s">
        <v>53</v>
      </c>
      <c r="D1656" s="3">
        <v>1440</v>
      </c>
      <c r="E1656" s="3">
        <v>726</v>
      </c>
      <c r="F1656" s="3">
        <f>Data[[#This Row],[Unit Price]]*Data[[#This Row],[Ordered Qty]]</f>
        <v>1045440</v>
      </c>
      <c r="G1656" s="5">
        <v>44616</v>
      </c>
      <c r="H1656" s="4">
        <v>44630</v>
      </c>
      <c r="I1656" s="6">
        <f t="shared" si="29"/>
        <v>-14</v>
      </c>
      <c r="J1656" s="32" t="str">
        <f>IF(Data[[#This Row],[Chênh lệch ngày]]&lt;-2,"ADVANCE", IF(Data[[#This Row],[Chênh lệch ngày]]&lt;4, "ON TIME", IF(Data[[#This Row],[REASON OF LATE]]="SUPPLIER","LATE BY SUPPLIER", "LATE")))</f>
        <v>ADVANCE</v>
      </c>
      <c r="K1656" s="2"/>
      <c r="L1656" s="32"/>
      <c r="M1656" s="32" t="str">
        <f>TEXT(Data[[#This Row],[Ngày giao]],"yyyy")</f>
        <v>2022</v>
      </c>
      <c r="N1656" s="32" t="str">
        <f>IF(MONTH(Data[[#This Row],[Ngày giao]])&lt;4,"Qtr1", IF(MONTH(Data[[#This Row],[Ngày giao]])&lt;7,"Qtr2",IF(MONTH(Data[[#This Row],[Ngày giao]])&lt;10,"Qtr3","Qtr4")))</f>
        <v>Qtr1</v>
      </c>
      <c r="O1656" s="32" t="str">
        <f>TEXT(Data[[#This Row],[Ngày giao]],"MMM")</f>
        <v>Feb</v>
      </c>
    </row>
    <row r="1657" spans="1:15" ht="13" x14ac:dyDescent="0.3">
      <c r="A1657" s="1">
        <v>4516331494</v>
      </c>
      <c r="B1657" s="1">
        <v>2884301</v>
      </c>
      <c r="C1657" s="2" t="s">
        <v>53</v>
      </c>
      <c r="D1657" s="3">
        <v>1800</v>
      </c>
      <c r="E1657" s="3">
        <v>415</v>
      </c>
      <c r="F1657" s="3">
        <f>Data[[#This Row],[Unit Price]]*Data[[#This Row],[Ordered Qty]]</f>
        <v>747000</v>
      </c>
      <c r="G1657" s="5">
        <v>44620</v>
      </c>
      <c r="H1657" s="4">
        <v>44630</v>
      </c>
      <c r="I1657" s="6">
        <f t="shared" si="29"/>
        <v>-10</v>
      </c>
      <c r="J1657" s="32" t="str">
        <f>IF(Data[[#This Row],[Chênh lệch ngày]]&lt;-2,"ADVANCE", IF(Data[[#This Row],[Chênh lệch ngày]]&lt;4, "ON TIME", IF(Data[[#This Row],[REASON OF LATE]]="SUPPLIER","LATE BY SUPPLIER", "LATE")))</f>
        <v>ADVANCE</v>
      </c>
      <c r="K1657" s="2"/>
      <c r="L1657" s="32"/>
      <c r="M1657" s="32" t="str">
        <f>TEXT(Data[[#This Row],[Ngày giao]],"yyyy")</f>
        <v>2022</v>
      </c>
      <c r="N1657" s="32" t="str">
        <f>IF(MONTH(Data[[#This Row],[Ngày giao]])&lt;4,"Qtr1", IF(MONTH(Data[[#This Row],[Ngày giao]])&lt;7,"Qtr2",IF(MONTH(Data[[#This Row],[Ngày giao]])&lt;10,"Qtr3","Qtr4")))</f>
        <v>Qtr1</v>
      </c>
      <c r="O1657" s="32" t="str">
        <f>TEXT(Data[[#This Row],[Ngày giao]],"MMM")</f>
        <v>Feb</v>
      </c>
    </row>
    <row r="1658" spans="1:15" ht="13" x14ac:dyDescent="0.3">
      <c r="A1658" s="1">
        <v>4516377670</v>
      </c>
      <c r="B1658" s="1">
        <v>2752324</v>
      </c>
      <c r="C1658" s="2" t="s">
        <v>53</v>
      </c>
      <c r="D1658" s="3">
        <v>264</v>
      </c>
      <c r="E1658" s="3">
        <v>890</v>
      </c>
      <c r="F1658" s="3">
        <f>Data[[#This Row],[Unit Price]]*Data[[#This Row],[Ordered Qty]]</f>
        <v>234960</v>
      </c>
      <c r="G1658" s="5">
        <v>44627</v>
      </c>
      <c r="H1658" s="4">
        <v>44630</v>
      </c>
      <c r="I1658" s="6">
        <f t="shared" si="29"/>
        <v>-3</v>
      </c>
      <c r="J1658" s="32" t="str">
        <f>IF(Data[[#This Row],[Chênh lệch ngày]]&lt;-2,"ADVANCE", IF(Data[[#This Row],[Chênh lệch ngày]]&lt;4, "ON TIME", IF(Data[[#This Row],[REASON OF LATE]]="SUPPLIER","LATE BY SUPPLIER", "LATE")))</f>
        <v>ADVANCE</v>
      </c>
      <c r="K1658" s="2"/>
      <c r="L1658" s="32"/>
      <c r="M1658" s="32" t="str">
        <f>TEXT(Data[[#This Row],[Ngày giao]],"yyyy")</f>
        <v>2022</v>
      </c>
      <c r="N1658" s="32" t="str">
        <f>IF(MONTH(Data[[#This Row],[Ngày giao]])&lt;4,"Qtr1", IF(MONTH(Data[[#This Row],[Ngày giao]])&lt;7,"Qtr2",IF(MONTH(Data[[#This Row],[Ngày giao]])&lt;10,"Qtr3","Qtr4")))</f>
        <v>Qtr1</v>
      </c>
      <c r="O1658" s="32" t="str">
        <f>TEXT(Data[[#This Row],[Ngày giao]],"MMM")</f>
        <v>Mar</v>
      </c>
    </row>
    <row r="1659" spans="1:15" ht="13" x14ac:dyDescent="0.3">
      <c r="A1659" s="1">
        <v>4516413186</v>
      </c>
      <c r="B1659" s="1">
        <v>2958114</v>
      </c>
      <c r="C1659" s="2" t="s">
        <v>53</v>
      </c>
      <c r="D1659" s="3">
        <v>810</v>
      </c>
      <c r="E1659" s="3">
        <v>755</v>
      </c>
      <c r="F1659" s="3">
        <f>Data[[#This Row],[Unit Price]]*Data[[#This Row],[Ordered Qty]]</f>
        <v>611550</v>
      </c>
      <c r="G1659" s="5">
        <v>44627</v>
      </c>
      <c r="H1659" s="4">
        <v>44630</v>
      </c>
      <c r="I1659" s="6">
        <f t="shared" si="29"/>
        <v>-3</v>
      </c>
      <c r="J1659" s="32" t="str">
        <f>IF(Data[[#This Row],[Chênh lệch ngày]]&lt;-2,"ADVANCE", IF(Data[[#This Row],[Chênh lệch ngày]]&lt;4, "ON TIME", IF(Data[[#This Row],[REASON OF LATE]]="SUPPLIER","LATE BY SUPPLIER", "LATE")))</f>
        <v>ADVANCE</v>
      </c>
      <c r="K1659" s="2"/>
      <c r="L1659" s="32"/>
      <c r="M1659" s="32" t="str">
        <f>TEXT(Data[[#This Row],[Ngày giao]],"yyyy")</f>
        <v>2022</v>
      </c>
      <c r="N1659" s="32" t="str">
        <f>IF(MONTH(Data[[#This Row],[Ngày giao]])&lt;4,"Qtr1", IF(MONTH(Data[[#This Row],[Ngày giao]])&lt;7,"Qtr2",IF(MONTH(Data[[#This Row],[Ngày giao]])&lt;10,"Qtr3","Qtr4")))</f>
        <v>Qtr1</v>
      </c>
      <c r="O1659" s="32" t="str">
        <f>TEXT(Data[[#This Row],[Ngày giao]],"MMM")</f>
        <v>Mar</v>
      </c>
    </row>
    <row r="1660" spans="1:15" ht="13" x14ac:dyDescent="0.3">
      <c r="A1660" s="1">
        <v>4517243867</v>
      </c>
      <c r="B1660" s="1">
        <v>2958114</v>
      </c>
      <c r="C1660" s="2" t="s">
        <v>67</v>
      </c>
      <c r="D1660" s="3">
        <v>84</v>
      </c>
      <c r="E1660" s="3">
        <v>1066</v>
      </c>
      <c r="F1660" s="3">
        <f>Data[[#This Row],[Unit Price]]*Data[[#This Row],[Ordered Qty]]</f>
        <v>89544</v>
      </c>
      <c r="G1660" s="5">
        <v>44630</v>
      </c>
      <c r="H1660" s="4">
        <v>44630</v>
      </c>
      <c r="I1660" s="6">
        <f t="shared" si="29"/>
        <v>0</v>
      </c>
      <c r="J1660" s="32" t="str">
        <f>IF(Data[[#This Row],[Chênh lệch ngày]]&lt;-2,"ADVANCE", IF(Data[[#This Row],[Chênh lệch ngày]]&lt;4, "ON TIME", IF(Data[[#This Row],[REASON OF LATE]]="SUPPLIER","LATE BY SUPPLIER", "LATE")))</f>
        <v>ON TIME</v>
      </c>
      <c r="K1660" s="2"/>
      <c r="L1660" s="32"/>
      <c r="M1660" s="32" t="str">
        <f>TEXT(Data[[#This Row],[Ngày giao]],"yyyy")</f>
        <v>2022</v>
      </c>
      <c r="N1660" s="32" t="str">
        <f>IF(MONTH(Data[[#This Row],[Ngày giao]])&lt;4,"Qtr1", IF(MONTH(Data[[#This Row],[Ngày giao]])&lt;7,"Qtr2",IF(MONTH(Data[[#This Row],[Ngày giao]])&lt;10,"Qtr3","Qtr4")))</f>
        <v>Qtr1</v>
      </c>
      <c r="O1660" s="32" t="str">
        <f>TEXT(Data[[#This Row],[Ngày giao]],"MMM")</f>
        <v>Mar</v>
      </c>
    </row>
    <row r="1661" spans="1:15" ht="13" x14ac:dyDescent="0.3">
      <c r="A1661" s="1">
        <v>4517367980</v>
      </c>
      <c r="B1661" s="1">
        <v>2752324</v>
      </c>
      <c r="C1661" s="2" t="s">
        <v>67</v>
      </c>
      <c r="D1661" s="3">
        <v>84</v>
      </c>
      <c r="E1661" s="3">
        <v>1330</v>
      </c>
      <c r="F1661" s="3">
        <f>Data[[#This Row],[Unit Price]]*Data[[#This Row],[Ordered Qty]]</f>
        <v>111720</v>
      </c>
      <c r="G1661" s="5">
        <v>44630</v>
      </c>
      <c r="H1661" s="4">
        <v>44630</v>
      </c>
      <c r="I1661" s="6">
        <f t="shared" si="29"/>
        <v>0</v>
      </c>
      <c r="J1661" s="32" t="str">
        <f>IF(Data[[#This Row],[Chênh lệch ngày]]&lt;-2,"ADVANCE", IF(Data[[#This Row],[Chênh lệch ngày]]&lt;4, "ON TIME", IF(Data[[#This Row],[REASON OF LATE]]="SUPPLIER","LATE BY SUPPLIER", "LATE")))</f>
        <v>ON TIME</v>
      </c>
      <c r="K1661" s="2"/>
      <c r="L1661" s="32"/>
      <c r="M1661" s="32" t="str">
        <f>TEXT(Data[[#This Row],[Ngày giao]],"yyyy")</f>
        <v>2022</v>
      </c>
      <c r="N1661" s="32" t="str">
        <f>IF(MONTH(Data[[#This Row],[Ngày giao]])&lt;4,"Qtr1", IF(MONTH(Data[[#This Row],[Ngày giao]])&lt;7,"Qtr2",IF(MONTH(Data[[#This Row],[Ngày giao]])&lt;10,"Qtr3","Qtr4")))</f>
        <v>Qtr1</v>
      </c>
      <c r="O1661" s="32" t="str">
        <f>TEXT(Data[[#This Row],[Ngày giao]],"MMM")</f>
        <v>Mar</v>
      </c>
    </row>
    <row r="1662" spans="1:15" ht="13" x14ac:dyDescent="0.3">
      <c r="A1662" s="1">
        <v>4517098702</v>
      </c>
      <c r="B1662" s="1">
        <v>2958114</v>
      </c>
      <c r="C1662" s="2" t="s">
        <v>55</v>
      </c>
      <c r="D1662" s="3">
        <v>84</v>
      </c>
      <c r="E1662" s="3">
        <v>1423</v>
      </c>
      <c r="F1662" s="3">
        <f>Data[[#This Row],[Unit Price]]*Data[[#This Row],[Ordered Qty]]</f>
        <v>119532</v>
      </c>
      <c r="G1662" s="5">
        <v>44630</v>
      </c>
      <c r="H1662" s="4">
        <v>44630</v>
      </c>
      <c r="I1662" s="6">
        <f t="shared" si="29"/>
        <v>0</v>
      </c>
      <c r="J1662" s="32" t="str">
        <f>IF(Data[[#This Row],[Chênh lệch ngày]]&lt;-2,"ADVANCE", IF(Data[[#This Row],[Chênh lệch ngày]]&lt;4, "ON TIME", IF(Data[[#This Row],[REASON OF LATE]]="SUPPLIER","LATE BY SUPPLIER", "LATE")))</f>
        <v>ON TIME</v>
      </c>
      <c r="K1662" s="2"/>
      <c r="L1662" s="32"/>
      <c r="M1662" s="32" t="str">
        <f>TEXT(Data[[#This Row],[Ngày giao]],"yyyy")</f>
        <v>2022</v>
      </c>
      <c r="N1662" s="32" t="str">
        <f>IF(MONTH(Data[[#This Row],[Ngày giao]])&lt;4,"Qtr1", IF(MONTH(Data[[#This Row],[Ngày giao]])&lt;7,"Qtr2",IF(MONTH(Data[[#This Row],[Ngày giao]])&lt;10,"Qtr3","Qtr4")))</f>
        <v>Qtr1</v>
      </c>
      <c r="O1662" s="32" t="str">
        <f>TEXT(Data[[#This Row],[Ngày giao]],"MMM")</f>
        <v>Mar</v>
      </c>
    </row>
    <row r="1663" spans="1:15" ht="13" x14ac:dyDescent="0.3">
      <c r="A1663" s="1">
        <v>4517152301</v>
      </c>
      <c r="B1663" s="1">
        <v>2884301</v>
      </c>
      <c r="C1663" s="2" t="s">
        <v>55</v>
      </c>
      <c r="D1663" s="3">
        <v>15</v>
      </c>
      <c r="E1663" s="3">
        <v>706</v>
      </c>
      <c r="F1663" s="3">
        <f>Data[[#This Row],[Unit Price]]*Data[[#This Row],[Ordered Qty]]</f>
        <v>10590</v>
      </c>
      <c r="G1663" s="5">
        <v>44630</v>
      </c>
      <c r="H1663" s="4">
        <v>44630</v>
      </c>
      <c r="I1663" s="6">
        <f t="shared" si="29"/>
        <v>0</v>
      </c>
      <c r="J1663" s="32" t="str">
        <f>IF(Data[[#This Row],[Chênh lệch ngày]]&lt;-2,"ADVANCE", IF(Data[[#This Row],[Chênh lệch ngày]]&lt;4, "ON TIME", IF(Data[[#This Row],[REASON OF LATE]]="SUPPLIER","LATE BY SUPPLIER", "LATE")))</f>
        <v>ON TIME</v>
      </c>
      <c r="K1663" s="2"/>
      <c r="L1663" s="32"/>
      <c r="M1663" s="32" t="str">
        <f>TEXT(Data[[#This Row],[Ngày giao]],"yyyy")</f>
        <v>2022</v>
      </c>
      <c r="N1663" s="32" t="str">
        <f>IF(MONTH(Data[[#This Row],[Ngày giao]])&lt;4,"Qtr1", IF(MONTH(Data[[#This Row],[Ngày giao]])&lt;7,"Qtr2",IF(MONTH(Data[[#This Row],[Ngày giao]])&lt;10,"Qtr3","Qtr4")))</f>
        <v>Qtr1</v>
      </c>
      <c r="O1663" s="32" t="str">
        <f>TEXT(Data[[#This Row],[Ngày giao]],"MMM")</f>
        <v>Mar</v>
      </c>
    </row>
    <row r="1664" spans="1:15" ht="13" x14ac:dyDescent="0.3">
      <c r="A1664" s="1">
        <v>4517266604</v>
      </c>
      <c r="B1664" s="1">
        <v>2752324</v>
      </c>
      <c r="C1664" s="2" t="s">
        <v>55</v>
      </c>
      <c r="D1664" s="3">
        <v>12</v>
      </c>
      <c r="E1664" s="3">
        <v>400</v>
      </c>
      <c r="F1664" s="3">
        <f>Data[[#This Row],[Unit Price]]*Data[[#This Row],[Ordered Qty]]</f>
        <v>4800</v>
      </c>
      <c r="G1664" s="5">
        <v>44630</v>
      </c>
      <c r="H1664" s="4">
        <v>44630</v>
      </c>
      <c r="I1664" s="6">
        <f t="shared" si="29"/>
        <v>0</v>
      </c>
      <c r="J1664" s="32" t="str">
        <f>IF(Data[[#This Row],[Chênh lệch ngày]]&lt;-2,"ADVANCE", IF(Data[[#This Row],[Chênh lệch ngày]]&lt;4, "ON TIME", IF(Data[[#This Row],[REASON OF LATE]]="SUPPLIER","LATE BY SUPPLIER", "LATE")))</f>
        <v>ON TIME</v>
      </c>
      <c r="K1664" s="2"/>
      <c r="L1664" s="32"/>
      <c r="M1664" s="32" t="str">
        <f>TEXT(Data[[#This Row],[Ngày giao]],"yyyy")</f>
        <v>2022</v>
      </c>
      <c r="N1664" s="32" t="str">
        <f>IF(MONTH(Data[[#This Row],[Ngày giao]])&lt;4,"Qtr1", IF(MONTH(Data[[#This Row],[Ngày giao]])&lt;7,"Qtr2",IF(MONTH(Data[[#This Row],[Ngày giao]])&lt;10,"Qtr3","Qtr4")))</f>
        <v>Qtr1</v>
      </c>
      <c r="O1664" s="32" t="str">
        <f>TEXT(Data[[#This Row],[Ngày giao]],"MMM")</f>
        <v>Mar</v>
      </c>
    </row>
    <row r="1665" spans="1:15" ht="13" x14ac:dyDescent="0.3">
      <c r="A1665" s="1">
        <v>4517415173</v>
      </c>
      <c r="B1665" s="1">
        <v>2958114</v>
      </c>
      <c r="C1665" s="2" t="s">
        <v>55</v>
      </c>
      <c r="D1665" s="3">
        <v>6</v>
      </c>
      <c r="E1665" s="3">
        <v>1400</v>
      </c>
      <c r="F1665" s="3">
        <f>Data[[#This Row],[Unit Price]]*Data[[#This Row],[Ordered Qty]]</f>
        <v>8400</v>
      </c>
      <c r="G1665" s="5">
        <v>44630</v>
      </c>
      <c r="H1665" s="4">
        <v>44630</v>
      </c>
      <c r="I1665" s="6">
        <f t="shared" si="29"/>
        <v>0</v>
      </c>
      <c r="J1665" s="32" t="str">
        <f>IF(Data[[#This Row],[Chênh lệch ngày]]&lt;-2,"ADVANCE", IF(Data[[#This Row],[Chênh lệch ngày]]&lt;4, "ON TIME", IF(Data[[#This Row],[REASON OF LATE]]="SUPPLIER","LATE BY SUPPLIER", "LATE")))</f>
        <v>ON TIME</v>
      </c>
      <c r="K1665" s="2"/>
      <c r="L1665" s="32"/>
      <c r="M1665" s="32" t="str">
        <f>TEXT(Data[[#This Row],[Ngày giao]],"yyyy")</f>
        <v>2022</v>
      </c>
      <c r="N1665" s="32" t="str">
        <f>IF(MONTH(Data[[#This Row],[Ngày giao]])&lt;4,"Qtr1", IF(MONTH(Data[[#This Row],[Ngày giao]])&lt;7,"Qtr2",IF(MONTH(Data[[#This Row],[Ngày giao]])&lt;10,"Qtr3","Qtr4")))</f>
        <v>Qtr1</v>
      </c>
      <c r="O1665" s="32" t="str">
        <f>TEXT(Data[[#This Row],[Ngày giao]],"MMM")</f>
        <v>Mar</v>
      </c>
    </row>
    <row r="1666" spans="1:15" ht="13" x14ac:dyDescent="0.3">
      <c r="A1666" s="1">
        <v>4517657276</v>
      </c>
      <c r="B1666" s="1">
        <v>2884301</v>
      </c>
      <c r="C1666" s="2" t="s">
        <v>55</v>
      </c>
      <c r="D1666" s="3">
        <v>15</v>
      </c>
      <c r="E1666" s="3">
        <v>965</v>
      </c>
      <c r="F1666" s="3">
        <f>Data[[#This Row],[Unit Price]]*Data[[#This Row],[Ordered Qty]]</f>
        <v>14475</v>
      </c>
      <c r="G1666" s="5">
        <v>44630</v>
      </c>
      <c r="H1666" s="4">
        <v>44630</v>
      </c>
      <c r="I1666" s="6">
        <f t="shared" si="29"/>
        <v>0</v>
      </c>
      <c r="J1666" s="32" t="str">
        <f>IF(Data[[#This Row],[Chênh lệch ngày]]&lt;-2,"ADVANCE", IF(Data[[#This Row],[Chênh lệch ngày]]&lt;4, "ON TIME", IF(Data[[#This Row],[REASON OF LATE]]="SUPPLIER","LATE BY SUPPLIER", "LATE")))</f>
        <v>ON TIME</v>
      </c>
      <c r="K1666" s="2"/>
      <c r="L1666" s="32"/>
      <c r="M1666" s="32" t="str">
        <f>TEXT(Data[[#This Row],[Ngày giao]],"yyyy")</f>
        <v>2022</v>
      </c>
      <c r="N1666" s="32" t="str">
        <f>IF(MONTH(Data[[#This Row],[Ngày giao]])&lt;4,"Qtr1", IF(MONTH(Data[[#This Row],[Ngày giao]])&lt;7,"Qtr2",IF(MONTH(Data[[#This Row],[Ngày giao]])&lt;10,"Qtr3","Qtr4")))</f>
        <v>Qtr1</v>
      </c>
      <c r="O1666" s="32" t="str">
        <f>TEXT(Data[[#This Row],[Ngày giao]],"MMM")</f>
        <v>Mar</v>
      </c>
    </row>
    <row r="1667" spans="1:15" ht="13" x14ac:dyDescent="0.3">
      <c r="A1667" s="1">
        <v>4517257575</v>
      </c>
      <c r="B1667" s="1">
        <v>4492201</v>
      </c>
      <c r="C1667" s="2" t="s">
        <v>53</v>
      </c>
      <c r="D1667" s="3">
        <v>3276</v>
      </c>
      <c r="E1667" s="3">
        <v>304</v>
      </c>
      <c r="F1667" s="3">
        <f>Data[[#This Row],[Unit Price]]*Data[[#This Row],[Ordered Qty]]</f>
        <v>995904</v>
      </c>
      <c r="G1667" s="5">
        <v>44648</v>
      </c>
      <c r="H1667" s="4">
        <v>44630</v>
      </c>
      <c r="I1667" s="6">
        <f t="shared" si="29"/>
        <v>18</v>
      </c>
      <c r="J1667" s="32" t="str">
        <f>IF(Data[[#This Row],[Chênh lệch ngày]]&lt;-2,"ADVANCE", IF(Data[[#This Row],[Chênh lệch ngày]]&lt;4, "ON TIME", IF(Data[[#This Row],[REASON OF LATE]]="SUPPLIER","LATE BY SUPPLIER", "LATE")))</f>
        <v>LATE BY SUPPLIER</v>
      </c>
      <c r="K1667" s="2" t="s">
        <v>8</v>
      </c>
      <c r="L1667" s="16" t="s">
        <v>71</v>
      </c>
      <c r="M1667" s="32" t="str">
        <f>TEXT(Data[[#This Row],[Ngày giao]],"yyyy")</f>
        <v>2022</v>
      </c>
      <c r="N1667" s="32" t="str">
        <f>IF(MONTH(Data[[#This Row],[Ngày giao]])&lt;4,"Qtr1", IF(MONTH(Data[[#This Row],[Ngày giao]])&lt;7,"Qtr2",IF(MONTH(Data[[#This Row],[Ngày giao]])&lt;10,"Qtr3","Qtr4")))</f>
        <v>Qtr1</v>
      </c>
      <c r="O1667" s="32" t="str">
        <f>TEXT(Data[[#This Row],[Ngày giao]],"MMM")</f>
        <v>Mar</v>
      </c>
    </row>
    <row r="1668" spans="1:15" ht="13" x14ac:dyDescent="0.3">
      <c r="A1668" s="1">
        <v>4516414317</v>
      </c>
      <c r="B1668" s="1">
        <v>4062520</v>
      </c>
      <c r="C1668" s="2" t="s">
        <v>53</v>
      </c>
      <c r="D1668" s="3">
        <v>6</v>
      </c>
      <c r="E1668" s="3">
        <v>1328</v>
      </c>
      <c r="F1668" s="3">
        <f>Data[[#This Row],[Unit Price]]*Data[[#This Row],[Ordered Qty]]</f>
        <v>7968</v>
      </c>
      <c r="G1668" s="5">
        <v>44683</v>
      </c>
      <c r="H1668" s="4">
        <v>44630</v>
      </c>
      <c r="I1668" s="6">
        <f t="shared" si="29"/>
        <v>53</v>
      </c>
      <c r="J1668" s="32" t="str">
        <f>IF(Data[[#This Row],[Chênh lệch ngày]]&lt;-2,"ADVANCE", IF(Data[[#This Row],[Chênh lệch ngày]]&lt;4, "ON TIME", IF(Data[[#This Row],[REASON OF LATE]]="SUPPLIER","LATE BY SUPPLIER", "LATE")))</f>
        <v>LATE BY SUPPLIER</v>
      </c>
      <c r="K1668" s="2" t="s">
        <v>8</v>
      </c>
      <c r="L1668" s="32" t="s">
        <v>73</v>
      </c>
      <c r="M1668" s="32" t="str">
        <f>TEXT(Data[[#This Row],[Ngày giao]],"yyyy")</f>
        <v>2022</v>
      </c>
      <c r="N1668" s="32" t="str">
        <f>IF(MONTH(Data[[#This Row],[Ngày giao]])&lt;4,"Qtr1", IF(MONTH(Data[[#This Row],[Ngày giao]])&lt;7,"Qtr2",IF(MONTH(Data[[#This Row],[Ngày giao]])&lt;10,"Qtr3","Qtr4")))</f>
        <v>Qtr2</v>
      </c>
      <c r="O1668" s="32" t="str">
        <f>TEXT(Data[[#This Row],[Ngày giao]],"MMM")</f>
        <v>May</v>
      </c>
    </row>
    <row r="1669" spans="1:15" ht="14.5" x14ac:dyDescent="0.35">
      <c r="A1669" s="7">
        <v>4517455576</v>
      </c>
      <c r="B1669" s="7">
        <v>4455281</v>
      </c>
      <c r="C1669" s="8" t="s">
        <v>57</v>
      </c>
      <c r="D1669" s="9">
        <v>540</v>
      </c>
      <c r="E1669" s="3">
        <v>1383</v>
      </c>
      <c r="F1669" s="3">
        <f>Data[[#This Row],[Unit Price]]*Data[[#This Row],[Ordered Qty]]</f>
        <v>746820</v>
      </c>
      <c r="G1669" s="14">
        <v>44630</v>
      </c>
      <c r="H1669" s="15">
        <v>44630</v>
      </c>
      <c r="I1669" s="10">
        <v>0</v>
      </c>
      <c r="J1669" s="32" t="str">
        <f>IF(Data[[#This Row],[Chênh lệch ngày]]&lt;-2,"ADVANCE", IF(Data[[#This Row],[Chênh lệch ngày]]&lt;4, "ON TIME", IF(Data[[#This Row],[REASON OF LATE]]="SUPPLIER","LATE BY SUPPLIER", "LATE")))</f>
        <v>ON TIME</v>
      </c>
      <c r="K1669" s="12"/>
      <c r="L1669" s="16"/>
      <c r="M1669" s="32" t="str">
        <f>TEXT(Data[[#This Row],[Ngày giao]],"yyyy")</f>
        <v>2022</v>
      </c>
      <c r="N1669" s="32" t="str">
        <f>IF(MONTH(Data[[#This Row],[Ngày giao]])&lt;4,"Qtr1", IF(MONTH(Data[[#This Row],[Ngày giao]])&lt;7,"Qtr2",IF(MONTH(Data[[#This Row],[Ngày giao]])&lt;10,"Qtr3","Qtr4")))</f>
        <v>Qtr1</v>
      </c>
      <c r="O1669" s="32" t="str">
        <f>TEXT(Data[[#This Row],[Ngày giao]],"MMM")</f>
        <v>Mar</v>
      </c>
    </row>
    <row r="1670" spans="1:15" ht="14.5" x14ac:dyDescent="0.35">
      <c r="A1670" s="7">
        <v>4517368754</v>
      </c>
      <c r="B1670" s="7">
        <v>4333114</v>
      </c>
      <c r="C1670" s="8" t="s">
        <v>53</v>
      </c>
      <c r="D1670" s="9">
        <v>147</v>
      </c>
      <c r="E1670" s="3">
        <v>1441</v>
      </c>
      <c r="F1670" s="3">
        <f>Data[[#This Row],[Unit Price]]*Data[[#This Row],[Ordered Qty]]</f>
        <v>211827</v>
      </c>
      <c r="G1670" s="5">
        <v>44627</v>
      </c>
      <c r="H1670" s="4">
        <v>44630</v>
      </c>
      <c r="I1670" s="10">
        <v>-3</v>
      </c>
      <c r="J1670" s="32" t="str">
        <f>IF(Data[[#This Row],[Chênh lệch ngày]]&lt;-2,"ADVANCE", IF(Data[[#This Row],[Chênh lệch ngày]]&lt;4, "ON TIME", IF(Data[[#This Row],[REASON OF LATE]]="SUPPLIER","LATE BY SUPPLIER", "LATE")))</f>
        <v>ADVANCE</v>
      </c>
      <c r="K1670" s="12"/>
      <c r="L1670" s="16"/>
      <c r="M1670" s="32" t="str">
        <f>TEXT(Data[[#This Row],[Ngày giao]],"yyyy")</f>
        <v>2022</v>
      </c>
      <c r="N1670" s="32" t="str">
        <f>IF(MONTH(Data[[#This Row],[Ngày giao]])&lt;4,"Qtr1", IF(MONTH(Data[[#This Row],[Ngày giao]])&lt;7,"Qtr2",IF(MONTH(Data[[#This Row],[Ngày giao]])&lt;10,"Qtr3","Qtr4")))</f>
        <v>Qtr1</v>
      </c>
      <c r="O1670" s="32" t="str">
        <f>TEXT(Data[[#This Row],[Ngày giao]],"MMM")</f>
        <v>Mar</v>
      </c>
    </row>
    <row r="1671" spans="1:15" ht="14.5" x14ac:dyDescent="0.35">
      <c r="A1671" s="7">
        <v>4516828633</v>
      </c>
      <c r="B1671" s="7">
        <v>4333113</v>
      </c>
      <c r="C1671" s="8" t="s">
        <v>53</v>
      </c>
      <c r="D1671" s="9">
        <v>84</v>
      </c>
      <c r="E1671" s="3">
        <v>1002</v>
      </c>
      <c r="F1671" s="3">
        <f>Data[[#This Row],[Unit Price]]*Data[[#This Row],[Ordered Qty]]</f>
        <v>84168</v>
      </c>
      <c r="G1671" s="5">
        <v>44630</v>
      </c>
      <c r="H1671" s="4">
        <v>44630</v>
      </c>
      <c r="I1671" s="10">
        <v>0</v>
      </c>
      <c r="J1671" s="32" t="str">
        <f>IF(Data[[#This Row],[Chênh lệch ngày]]&lt;-2,"ADVANCE", IF(Data[[#This Row],[Chênh lệch ngày]]&lt;4, "ON TIME", IF(Data[[#This Row],[REASON OF LATE]]="SUPPLIER","LATE BY SUPPLIER", "LATE")))</f>
        <v>ON TIME</v>
      </c>
      <c r="K1671" s="12"/>
      <c r="L1671" s="16"/>
      <c r="M1671" s="32" t="str">
        <f>TEXT(Data[[#This Row],[Ngày giao]],"yyyy")</f>
        <v>2022</v>
      </c>
      <c r="N1671" s="32" t="str">
        <f>IF(MONTH(Data[[#This Row],[Ngày giao]])&lt;4,"Qtr1", IF(MONTH(Data[[#This Row],[Ngày giao]])&lt;7,"Qtr2",IF(MONTH(Data[[#This Row],[Ngày giao]])&lt;10,"Qtr3","Qtr4")))</f>
        <v>Qtr1</v>
      </c>
      <c r="O1671" s="32" t="str">
        <f>TEXT(Data[[#This Row],[Ngày giao]],"MMM")</f>
        <v>Mar</v>
      </c>
    </row>
    <row r="1672" spans="1:15" ht="14.5" x14ac:dyDescent="0.35">
      <c r="A1672" s="7">
        <v>4517376961</v>
      </c>
      <c r="B1672" s="7">
        <v>4013297</v>
      </c>
      <c r="C1672" s="8" t="s">
        <v>53</v>
      </c>
      <c r="D1672" s="9">
        <v>3435</v>
      </c>
      <c r="E1672" s="3">
        <v>1472</v>
      </c>
      <c r="F1672" s="3">
        <f>Data[[#This Row],[Unit Price]]*Data[[#This Row],[Ordered Qty]]</f>
        <v>5056320</v>
      </c>
      <c r="G1672" s="5">
        <v>44634</v>
      </c>
      <c r="H1672" s="4">
        <v>44630</v>
      </c>
      <c r="I1672" s="10">
        <v>4</v>
      </c>
      <c r="J1672" s="32" t="str">
        <f>IF(Data[[#This Row],[Chênh lệch ngày]]&lt;-2,"ADVANCE", IF(Data[[#This Row],[Chênh lệch ngày]]&lt;4, "ON TIME", IF(Data[[#This Row],[REASON OF LATE]]="SUPPLIER","LATE BY SUPPLIER", "LATE")))</f>
        <v>LATE</v>
      </c>
      <c r="K1672" s="32" t="s">
        <v>6</v>
      </c>
      <c r="L1672" s="16"/>
      <c r="M1672" s="32" t="str">
        <f>TEXT(Data[[#This Row],[Ngày giao]],"yyyy")</f>
        <v>2022</v>
      </c>
      <c r="N1672" s="32" t="str">
        <f>IF(MONTH(Data[[#This Row],[Ngày giao]])&lt;4,"Qtr1", IF(MONTH(Data[[#This Row],[Ngày giao]])&lt;7,"Qtr2",IF(MONTH(Data[[#This Row],[Ngày giao]])&lt;10,"Qtr3","Qtr4")))</f>
        <v>Qtr1</v>
      </c>
      <c r="O1672" s="32" t="str">
        <f>TEXT(Data[[#This Row],[Ngày giao]],"MMM")</f>
        <v>Mar</v>
      </c>
    </row>
    <row r="1673" spans="1:15" ht="14.5" x14ac:dyDescent="0.35">
      <c r="A1673" s="7">
        <v>4517351913</v>
      </c>
      <c r="B1673" s="7">
        <v>4013293</v>
      </c>
      <c r="C1673" s="8" t="s">
        <v>53</v>
      </c>
      <c r="D1673" s="9">
        <v>30</v>
      </c>
      <c r="E1673" s="3">
        <v>1449</v>
      </c>
      <c r="F1673" s="3">
        <f>Data[[#This Row],[Unit Price]]*Data[[#This Row],[Ordered Qty]]</f>
        <v>43470</v>
      </c>
      <c r="G1673" s="5">
        <v>44630</v>
      </c>
      <c r="H1673" s="4">
        <v>44630</v>
      </c>
      <c r="I1673" s="10">
        <v>0</v>
      </c>
      <c r="J1673" s="32" t="str">
        <f>IF(Data[[#This Row],[Chênh lệch ngày]]&lt;-2,"ADVANCE", IF(Data[[#This Row],[Chênh lệch ngày]]&lt;4, "ON TIME", IF(Data[[#This Row],[REASON OF LATE]]="SUPPLIER","LATE BY SUPPLIER", "LATE")))</f>
        <v>ON TIME</v>
      </c>
      <c r="K1673" s="12"/>
      <c r="L1673" s="16"/>
      <c r="M1673" s="32" t="str">
        <f>TEXT(Data[[#This Row],[Ngày giao]],"yyyy")</f>
        <v>2022</v>
      </c>
      <c r="N1673" s="32" t="str">
        <f>IF(MONTH(Data[[#This Row],[Ngày giao]])&lt;4,"Qtr1", IF(MONTH(Data[[#This Row],[Ngày giao]])&lt;7,"Qtr2",IF(MONTH(Data[[#This Row],[Ngày giao]])&lt;10,"Qtr3","Qtr4")))</f>
        <v>Qtr1</v>
      </c>
      <c r="O1673" s="32" t="str">
        <f>TEXT(Data[[#This Row],[Ngày giao]],"MMM")</f>
        <v>Mar</v>
      </c>
    </row>
    <row r="1674" spans="1:15" ht="14.5" x14ac:dyDescent="0.35">
      <c r="A1674" s="7">
        <v>4516825021</v>
      </c>
      <c r="B1674" s="7">
        <v>4455280</v>
      </c>
      <c r="C1674" s="8" t="s">
        <v>53</v>
      </c>
      <c r="D1674" s="9">
        <v>240</v>
      </c>
      <c r="E1674" s="3">
        <v>1292</v>
      </c>
      <c r="F1674" s="3">
        <f>Data[[#This Row],[Unit Price]]*Data[[#This Row],[Ordered Qty]]</f>
        <v>310080</v>
      </c>
      <c r="G1674" s="5">
        <v>44627</v>
      </c>
      <c r="H1674" s="4">
        <v>44630</v>
      </c>
      <c r="I1674" s="10">
        <v>-3</v>
      </c>
      <c r="J1674" s="32" t="str">
        <f>IF(Data[[#This Row],[Chênh lệch ngày]]&lt;-2,"ADVANCE", IF(Data[[#This Row],[Chênh lệch ngày]]&lt;4, "ON TIME", IF(Data[[#This Row],[REASON OF LATE]]="SUPPLIER","LATE BY SUPPLIER", "LATE")))</f>
        <v>ADVANCE</v>
      </c>
      <c r="K1674" s="12"/>
      <c r="L1674" s="16"/>
      <c r="M1674" s="32" t="str">
        <f>TEXT(Data[[#This Row],[Ngày giao]],"yyyy")</f>
        <v>2022</v>
      </c>
      <c r="N1674" s="32" t="str">
        <f>IF(MONTH(Data[[#This Row],[Ngày giao]])&lt;4,"Qtr1", IF(MONTH(Data[[#This Row],[Ngày giao]])&lt;7,"Qtr2",IF(MONTH(Data[[#This Row],[Ngày giao]])&lt;10,"Qtr3","Qtr4")))</f>
        <v>Qtr1</v>
      </c>
      <c r="O1674" s="32" t="str">
        <f>TEXT(Data[[#This Row],[Ngày giao]],"MMM")</f>
        <v>Mar</v>
      </c>
    </row>
    <row r="1675" spans="1:15" ht="14.5" x14ac:dyDescent="0.35">
      <c r="A1675" s="7">
        <v>4517347240</v>
      </c>
      <c r="B1675" s="7">
        <v>4455280</v>
      </c>
      <c r="C1675" s="8" t="s">
        <v>53</v>
      </c>
      <c r="D1675" s="9">
        <v>360</v>
      </c>
      <c r="E1675" s="3">
        <v>928</v>
      </c>
      <c r="F1675" s="3">
        <f>Data[[#This Row],[Unit Price]]*Data[[#This Row],[Ordered Qty]]</f>
        <v>334080</v>
      </c>
      <c r="G1675" s="5">
        <v>44627</v>
      </c>
      <c r="H1675" s="4">
        <v>44630</v>
      </c>
      <c r="I1675" s="10">
        <v>-3</v>
      </c>
      <c r="J1675" s="32" t="str">
        <f>IF(Data[[#This Row],[Chênh lệch ngày]]&lt;-2,"ADVANCE", IF(Data[[#This Row],[Chênh lệch ngày]]&lt;4, "ON TIME", IF(Data[[#This Row],[REASON OF LATE]]="SUPPLIER","LATE BY SUPPLIER", "LATE")))</f>
        <v>ADVANCE</v>
      </c>
      <c r="K1675" s="12"/>
      <c r="L1675" s="16"/>
      <c r="M1675" s="32" t="str">
        <f>TEXT(Data[[#This Row],[Ngày giao]],"yyyy")</f>
        <v>2022</v>
      </c>
      <c r="N1675" s="32" t="str">
        <f>IF(MONTH(Data[[#This Row],[Ngày giao]])&lt;4,"Qtr1", IF(MONTH(Data[[#This Row],[Ngày giao]])&lt;7,"Qtr2",IF(MONTH(Data[[#This Row],[Ngày giao]])&lt;10,"Qtr3","Qtr4")))</f>
        <v>Qtr1</v>
      </c>
      <c r="O1675" s="32" t="str">
        <f>TEXT(Data[[#This Row],[Ngày giao]],"MMM")</f>
        <v>Mar</v>
      </c>
    </row>
    <row r="1676" spans="1:15" ht="14.5" x14ac:dyDescent="0.35">
      <c r="A1676" s="7">
        <v>4517186332</v>
      </c>
      <c r="B1676" s="7">
        <v>2778106</v>
      </c>
      <c r="C1676" s="8" t="s">
        <v>55</v>
      </c>
      <c r="D1676" s="9">
        <v>36</v>
      </c>
      <c r="E1676" s="3">
        <v>1002</v>
      </c>
      <c r="F1676" s="3">
        <f>Data[[#This Row],[Unit Price]]*Data[[#This Row],[Ordered Qty]]</f>
        <v>36072</v>
      </c>
      <c r="G1676" s="5">
        <v>44630</v>
      </c>
      <c r="H1676" s="4">
        <v>44630</v>
      </c>
      <c r="I1676" s="10">
        <v>0</v>
      </c>
      <c r="J1676" s="32" t="str">
        <f>IF(Data[[#This Row],[Chênh lệch ngày]]&lt;-2,"ADVANCE", IF(Data[[#This Row],[Chênh lệch ngày]]&lt;4, "ON TIME", IF(Data[[#This Row],[REASON OF LATE]]="SUPPLIER","LATE BY SUPPLIER", "LATE")))</f>
        <v>ON TIME</v>
      </c>
      <c r="K1676" s="12"/>
      <c r="L1676" s="16"/>
      <c r="M1676" s="32" t="str">
        <f>TEXT(Data[[#This Row],[Ngày giao]],"yyyy")</f>
        <v>2022</v>
      </c>
      <c r="N1676" s="32" t="str">
        <f>IF(MONTH(Data[[#This Row],[Ngày giao]])&lt;4,"Qtr1", IF(MONTH(Data[[#This Row],[Ngày giao]])&lt;7,"Qtr2",IF(MONTH(Data[[#This Row],[Ngày giao]])&lt;10,"Qtr3","Qtr4")))</f>
        <v>Qtr1</v>
      </c>
      <c r="O1676" s="32" t="str">
        <f>TEXT(Data[[#This Row],[Ngày giao]],"MMM")</f>
        <v>Mar</v>
      </c>
    </row>
    <row r="1677" spans="1:15" ht="14.5" x14ac:dyDescent="0.35">
      <c r="A1677" s="7">
        <v>4516873061</v>
      </c>
      <c r="B1677" s="7">
        <v>4455906</v>
      </c>
      <c r="C1677" s="8" t="s">
        <v>53</v>
      </c>
      <c r="D1677" s="9">
        <v>24</v>
      </c>
      <c r="E1677" s="3">
        <v>775</v>
      </c>
      <c r="F1677" s="3">
        <f>Data[[#This Row],[Unit Price]]*Data[[#This Row],[Ordered Qty]]</f>
        <v>18600</v>
      </c>
      <c r="G1677" s="5">
        <v>44630</v>
      </c>
      <c r="H1677" s="4">
        <v>44630</v>
      </c>
      <c r="I1677" s="10">
        <v>0</v>
      </c>
      <c r="J1677" s="32" t="str">
        <f>IF(Data[[#This Row],[Chênh lệch ngày]]&lt;-2,"ADVANCE", IF(Data[[#This Row],[Chênh lệch ngày]]&lt;4, "ON TIME", IF(Data[[#This Row],[REASON OF LATE]]="SUPPLIER","LATE BY SUPPLIER", "LATE")))</f>
        <v>ON TIME</v>
      </c>
      <c r="K1677" s="12"/>
      <c r="L1677" s="16"/>
      <c r="M1677" s="32" t="str">
        <f>TEXT(Data[[#This Row],[Ngày giao]],"yyyy")</f>
        <v>2022</v>
      </c>
      <c r="N1677" s="32" t="str">
        <f>IF(MONTH(Data[[#This Row],[Ngày giao]])&lt;4,"Qtr1", IF(MONTH(Data[[#This Row],[Ngày giao]])&lt;7,"Qtr2",IF(MONTH(Data[[#This Row],[Ngày giao]])&lt;10,"Qtr3","Qtr4")))</f>
        <v>Qtr1</v>
      </c>
      <c r="O1677" s="32" t="str">
        <f>TEXT(Data[[#This Row],[Ngày giao]],"MMM")</f>
        <v>Mar</v>
      </c>
    </row>
    <row r="1678" spans="1:15" ht="14.5" x14ac:dyDescent="0.35">
      <c r="A1678" s="7">
        <v>4516825019</v>
      </c>
      <c r="B1678" s="7">
        <v>4455280</v>
      </c>
      <c r="C1678" s="8" t="s">
        <v>53</v>
      </c>
      <c r="D1678" s="9">
        <v>240</v>
      </c>
      <c r="E1678" s="3">
        <v>436</v>
      </c>
      <c r="F1678" s="3">
        <f>Data[[#This Row],[Unit Price]]*Data[[#This Row],[Ordered Qty]]</f>
        <v>104640</v>
      </c>
      <c r="G1678" s="5">
        <v>44627</v>
      </c>
      <c r="H1678" s="4">
        <v>44630</v>
      </c>
      <c r="I1678" s="10">
        <v>-3</v>
      </c>
      <c r="J1678" s="32" t="str">
        <f>IF(Data[[#This Row],[Chênh lệch ngày]]&lt;-2,"ADVANCE", IF(Data[[#This Row],[Chênh lệch ngày]]&lt;4, "ON TIME", IF(Data[[#This Row],[REASON OF LATE]]="SUPPLIER","LATE BY SUPPLIER", "LATE")))</f>
        <v>ADVANCE</v>
      </c>
      <c r="K1678" s="12"/>
      <c r="L1678" s="16"/>
      <c r="M1678" s="32" t="str">
        <f>TEXT(Data[[#This Row],[Ngày giao]],"yyyy")</f>
        <v>2022</v>
      </c>
      <c r="N1678" s="32" t="str">
        <f>IF(MONTH(Data[[#This Row],[Ngày giao]])&lt;4,"Qtr1", IF(MONTH(Data[[#This Row],[Ngày giao]])&lt;7,"Qtr2",IF(MONTH(Data[[#This Row],[Ngày giao]])&lt;10,"Qtr3","Qtr4")))</f>
        <v>Qtr1</v>
      </c>
      <c r="O1678" s="32" t="str">
        <f>TEXT(Data[[#This Row],[Ngày giao]],"MMM")</f>
        <v>Mar</v>
      </c>
    </row>
    <row r="1679" spans="1:15" ht="14.5" x14ac:dyDescent="0.35">
      <c r="A1679" s="7">
        <v>4516964983</v>
      </c>
      <c r="B1679" s="7">
        <v>4333116</v>
      </c>
      <c r="C1679" s="8" t="s">
        <v>67</v>
      </c>
      <c r="D1679" s="9">
        <v>84</v>
      </c>
      <c r="E1679" s="3">
        <v>1202</v>
      </c>
      <c r="F1679" s="3">
        <f>Data[[#This Row],[Unit Price]]*Data[[#This Row],[Ordered Qty]]</f>
        <v>100968</v>
      </c>
      <c r="G1679" s="5">
        <v>44630</v>
      </c>
      <c r="H1679" s="4">
        <v>44630</v>
      </c>
      <c r="I1679" s="10">
        <v>0</v>
      </c>
      <c r="J1679" s="32" t="str">
        <f>IF(Data[[#This Row],[Chênh lệch ngày]]&lt;-2,"ADVANCE", IF(Data[[#This Row],[Chênh lệch ngày]]&lt;4, "ON TIME", IF(Data[[#This Row],[REASON OF LATE]]="SUPPLIER","LATE BY SUPPLIER", "LATE")))</f>
        <v>ON TIME</v>
      </c>
      <c r="K1679" s="12"/>
      <c r="L1679" s="16"/>
      <c r="M1679" s="32" t="str">
        <f>TEXT(Data[[#This Row],[Ngày giao]],"yyyy")</f>
        <v>2022</v>
      </c>
      <c r="N1679" s="32" t="str">
        <f>IF(MONTH(Data[[#This Row],[Ngày giao]])&lt;4,"Qtr1", IF(MONTH(Data[[#This Row],[Ngày giao]])&lt;7,"Qtr2",IF(MONTH(Data[[#This Row],[Ngày giao]])&lt;10,"Qtr3","Qtr4")))</f>
        <v>Qtr1</v>
      </c>
      <c r="O1679" s="32" t="str">
        <f>TEXT(Data[[#This Row],[Ngày giao]],"MMM")</f>
        <v>Mar</v>
      </c>
    </row>
    <row r="1680" spans="1:15" ht="14.5" x14ac:dyDescent="0.35">
      <c r="A1680" s="7">
        <v>4516828667</v>
      </c>
      <c r="B1680" s="7">
        <v>4455280</v>
      </c>
      <c r="C1680" s="8" t="s">
        <v>53</v>
      </c>
      <c r="D1680" s="9">
        <v>240</v>
      </c>
      <c r="E1680" s="3">
        <v>588</v>
      </c>
      <c r="F1680" s="3">
        <f>Data[[#This Row],[Unit Price]]*Data[[#This Row],[Ordered Qty]]</f>
        <v>141120</v>
      </c>
      <c r="G1680" s="5">
        <v>44627</v>
      </c>
      <c r="H1680" s="4">
        <v>44630</v>
      </c>
      <c r="I1680" s="10">
        <v>-3</v>
      </c>
      <c r="J1680" s="32" t="str">
        <f>IF(Data[[#This Row],[Chênh lệch ngày]]&lt;-2,"ADVANCE", IF(Data[[#This Row],[Chênh lệch ngày]]&lt;4, "ON TIME", IF(Data[[#This Row],[REASON OF LATE]]="SUPPLIER","LATE BY SUPPLIER", "LATE")))</f>
        <v>ADVANCE</v>
      </c>
      <c r="K1680" s="12"/>
      <c r="L1680" s="16"/>
      <c r="M1680" s="32" t="str">
        <f>TEXT(Data[[#This Row],[Ngày giao]],"yyyy")</f>
        <v>2022</v>
      </c>
      <c r="N1680" s="32" t="str">
        <f>IF(MONTH(Data[[#This Row],[Ngày giao]])&lt;4,"Qtr1", IF(MONTH(Data[[#This Row],[Ngày giao]])&lt;7,"Qtr2",IF(MONTH(Data[[#This Row],[Ngày giao]])&lt;10,"Qtr3","Qtr4")))</f>
        <v>Qtr1</v>
      </c>
      <c r="O1680" s="32" t="str">
        <f>TEXT(Data[[#This Row],[Ngày giao]],"MMM")</f>
        <v>Mar</v>
      </c>
    </row>
    <row r="1681" spans="1:15" ht="14.5" x14ac:dyDescent="0.35">
      <c r="A1681" s="7">
        <v>4517486736</v>
      </c>
      <c r="B1681" s="7">
        <v>2778106</v>
      </c>
      <c r="C1681" s="8" t="s">
        <v>67</v>
      </c>
      <c r="D1681" s="9">
        <v>360</v>
      </c>
      <c r="E1681" s="3">
        <v>747</v>
      </c>
      <c r="F1681" s="3">
        <f>Data[[#This Row],[Unit Price]]*Data[[#This Row],[Ordered Qty]]</f>
        <v>268920</v>
      </c>
      <c r="G1681" s="5">
        <v>44630</v>
      </c>
      <c r="H1681" s="4">
        <v>44630</v>
      </c>
      <c r="I1681" s="10">
        <v>0</v>
      </c>
      <c r="J1681" s="32" t="str">
        <f>IF(Data[[#This Row],[Chênh lệch ngày]]&lt;-2,"ADVANCE", IF(Data[[#This Row],[Chênh lệch ngày]]&lt;4, "ON TIME", IF(Data[[#This Row],[REASON OF LATE]]="SUPPLIER","LATE BY SUPPLIER", "LATE")))</f>
        <v>ON TIME</v>
      </c>
      <c r="K1681" s="12"/>
      <c r="L1681" s="16"/>
      <c r="M1681" s="32" t="str">
        <f>TEXT(Data[[#This Row],[Ngày giao]],"yyyy")</f>
        <v>2022</v>
      </c>
      <c r="N1681" s="32" t="str">
        <f>IF(MONTH(Data[[#This Row],[Ngày giao]])&lt;4,"Qtr1", IF(MONTH(Data[[#This Row],[Ngày giao]])&lt;7,"Qtr2",IF(MONTH(Data[[#This Row],[Ngày giao]])&lt;10,"Qtr3","Qtr4")))</f>
        <v>Qtr1</v>
      </c>
      <c r="O1681" s="32" t="str">
        <f>TEXT(Data[[#This Row],[Ngày giao]],"MMM")</f>
        <v>Mar</v>
      </c>
    </row>
    <row r="1682" spans="1:15" ht="14.5" x14ac:dyDescent="0.35">
      <c r="A1682" s="7">
        <v>4516828669</v>
      </c>
      <c r="B1682" s="7">
        <v>4455280</v>
      </c>
      <c r="C1682" s="8" t="s">
        <v>53</v>
      </c>
      <c r="D1682" s="9">
        <v>240</v>
      </c>
      <c r="E1682" s="3">
        <v>559</v>
      </c>
      <c r="F1682" s="3">
        <f>Data[[#This Row],[Unit Price]]*Data[[#This Row],[Ordered Qty]]</f>
        <v>134160</v>
      </c>
      <c r="G1682" s="5">
        <v>44627</v>
      </c>
      <c r="H1682" s="4">
        <v>44630</v>
      </c>
      <c r="I1682" s="10">
        <v>-3</v>
      </c>
      <c r="J1682" s="32" t="str">
        <f>IF(Data[[#This Row],[Chênh lệch ngày]]&lt;-2,"ADVANCE", IF(Data[[#This Row],[Chênh lệch ngày]]&lt;4, "ON TIME", IF(Data[[#This Row],[REASON OF LATE]]="SUPPLIER","LATE BY SUPPLIER", "LATE")))</f>
        <v>ADVANCE</v>
      </c>
      <c r="K1682" s="12"/>
      <c r="L1682" s="16"/>
      <c r="M1682" s="32" t="str">
        <f>TEXT(Data[[#This Row],[Ngày giao]],"yyyy")</f>
        <v>2022</v>
      </c>
      <c r="N1682" s="32" t="str">
        <f>IF(MONTH(Data[[#This Row],[Ngày giao]])&lt;4,"Qtr1", IF(MONTH(Data[[#This Row],[Ngày giao]])&lt;7,"Qtr2",IF(MONTH(Data[[#This Row],[Ngày giao]])&lt;10,"Qtr3","Qtr4")))</f>
        <v>Qtr1</v>
      </c>
      <c r="O1682" s="32" t="str">
        <f>TEXT(Data[[#This Row],[Ngày giao]],"MMM")</f>
        <v>Mar</v>
      </c>
    </row>
    <row r="1683" spans="1:15" ht="14.5" x14ac:dyDescent="0.35">
      <c r="A1683" s="7">
        <v>4517382855</v>
      </c>
      <c r="B1683" s="7">
        <v>2778106</v>
      </c>
      <c r="C1683" s="8" t="s">
        <v>53</v>
      </c>
      <c r="D1683" s="9">
        <v>5148</v>
      </c>
      <c r="E1683" s="3">
        <v>1359</v>
      </c>
      <c r="F1683" s="3">
        <f>Data[[#This Row],[Unit Price]]*Data[[#This Row],[Ordered Qty]]</f>
        <v>6996132</v>
      </c>
      <c r="G1683" s="5">
        <v>44627</v>
      </c>
      <c r="H1683" s="4">
        <v>44630</v>
      </c>
      <c r="I1683" s="10">
        <v>-3</v>
      </c>
      <c r="J1683" s="32" t="str">
        <f>IF(Data[[#This Row],[Chênh lệch ngày]]&lt;-2,"ADVANCE", IF(Data[[#This Row],[Chênh lệch ngày]]&lt;4, "ON TIME", IF(Data[[#This Row],[REASON OF LATE]]="SUPPLIER","LATE BY SUPPLIER", "LATE")))</f>
        <v>ADVANCE</v>
      </c>
      <c r="K1683" s="12"/>
      <c r="L1683" s="16"/>
      <c r="M1683" s="32" t="str">
        <f>TEXT(Data[[#This Row],[Ngày giao]],"yyyy")</f>
        <v>2022</v>
      </c>
      <c r="N1683" s="32" t="str">
        <f>IF(MONTH(Data[[#This Row],[Ngày giao]])&lt;4,"Qtr1", IF(MONTH(Data[[#This Row],[Ngày giao]])&lt;7,"Qtr2",IF(MONTH(Data[[#This Row],[Ngày giao]])&lt;10,"Qtr3","Qtr4")))</f>
        <v>Qtr1</v>
      </c>
      <c r="O1683" s="32" t="str">
        <f>TEXT(Data[[#This Row],[Ngày giao]],"MMM")</f>
        <v>Mar</v>
      </c>
    </row>
    <row r="1684" spans="1:15" ht="13" x14ac:dyDescent="0.3">
      <c r="A1684" s="1">
        <v>4516669916</v>
      </c>
      <c r="B1684" s="1">
        <v>4271870</v>
      </c>
      <c r="C1684" s="2" t="s">
        <v>55</v>
      </c>
      <c r="D1684" s="3">
        <v>316</v>
      </c>
      <c r="E1684" s="3">
        <v>1154</v>
      </c>
      <c r="F1684" s="3">
        <f>Data[[#This Row],[Unit Price]]*Data[[#This Row],[Ordered Qty]]</f>
        <v>364664</v>
      </c>
      <c r="G1684" s="5">
        <v>44707</v>
      </c>
      <c r="H1684" s="4">
        <v>44631</v>
      </c>
      <c r="I1684" s="6">
        <f>G1684-H1684</f>
        <v>76</v>
      </c>
      <c r="J1684" s="32" t="str">
        <f>IF(Data[[#This Row],[Chênh lệch ngày]]&lt;-2,"ADVANCE", IF(Data[[#This Row],[Chênh lệch ngày]]&lt;4, "ON TIME", IF(Data[[#This Row],[REASON OF LATE]]="SUPPLIER","LATE BY SUPPLIER", "LATE")))</f>
        <v>LATE</v>
      </c>
      <c r="K1684" s="32" t="s">
        <v>6</v>
      </c>
      <c r="L1684" s="32"/>
      <c r="M1684" s="32" t="str">
        <f>TEXT(Data[[#This Row],[Ngày giao]],"yyyy")</f>
        <v>2022</v>
      </c>
      <c r="N1684" s="32" t="str">
        <f>IF(MONTH(Data[[#This Row],[Ngày giao]])&lt;4,"Qtr1", IF(MONTH(Data[[#This Row],[Ngày giao]])&lt;7,"Qtr2",IF(MONTH(Data[[#This Row],[Ngày giao]])&lt;10,"Qtr3","Qtr4")))</f>
        <v>Qtr2</v>
      </c>
      <c r="O1684" s="32" t="str">
        <f>TEXT(Data[[#This Row],[Ngày giao]],"MMM")</f>
        <v>May</v>
      </c>
    </row>
    <row r="1685" spans="1:15" ht="14.5" x14ac:dyDescent="0.35">
      <c r="A1685" s="7">
        <v>4517449013</v>
      </c>
      <c r="B1685" s="7">
        <v>4455281</v>
      </c>
      <c r="C1685" s="8" t="s">
        <v>58</v>
      </c>
      <c r="D1685" s="9">
        <v>540</v>
      </c>
      <c r="E1685" s="3">
        <v>1468</v>
      </c>
      <c r="F1685" s="3">
        <f>Data[[#This Row],[Unit Price]]*Data[[#This Row],[Ordered Qty]]</f>
        <v>792720</v>
      </c>
      <c r="G1685" s="14">
        <v>44627</v>
      </c>
      <c r="H1685" s="15">
        <v>44631</v>
      </c>
      <c r="I1685" s="10">
        <v>-4</v>
      </c>
      <c r="J1685" s="32" t="str">
        <f>IF(Data[[#This Row],[Chênh lệch ngày]]&lt;-2,"ADVANCE", IF(Data[[#This Row],[Chênh lệch ngày]]&lt;4, "ON TIME", IF(Data[[#This Row],[REASON OF LATE]]="SUPPLIER","LATE BY SUPPLIER", "LATE")))</f>
        <v>ADVANCE</v>
      </c>
      <c r="K1685" s="12"/>
      <c r="L1685" s="16"/>
      <c r="M1685" s="32" t="str">
        <f>TEXT(Data[[#This Row],[Ngày giao]],"yyyy")</f>
        <v>2022</v>
      </c>
      <c r="N1685" s="32" t="str">
        <f>IF(MONTH(Data[[#This Row],[Ngày giao]])&lt;4,"Qtr1", IF(MONTH(Data[[#This Row],[Ngày giao]])&lt;7,"Qtr2",IF(MONTH(Data[[#This Row],[Ngày giao]])&lt;10,"Qtr3","Qtr4")))</f>
        <v>Qtr1</v>
      </c>
      <c r="O1685" s="32" t="str">
        <f>TEXT(Data[[#This Row],[Ngày giao]],"MMM")</f>
        <v>Mar</v>
      </c>
    </row>
    <row r="1686" spans="1:15" ht="13" x14ac:dyDescent="0.3">
      <c r="A1686" s="1">
        <v>4516576971</v>
      </c>
      <c r="B1686" s="1">
        <v>2963896</v>
      </c>
      <c r="C1686" s="37" t="s">
        <v>52</v>
      </c>
      <c r="D1686" s="3">
        <v>36</v>
      </c>
      <c r="E1686" s="3">
        <v>424</v>
      </c>
      <c r="F1686" s="3">
        <f>Data[[#This Row],[Unit Price]]*Data[[#This Row],[Ordered Qty]]</f>
        <v>15264</v>
      </c>
      <c r="G1686" s="5">
        <v>44634</v>
      </c>
      <c r="H1686" s="4">
        <v>44633</v>
      </c>
      <c r="I1686" s="6">
        <f t="shared" ref="I1686:I1778" si="30">G1686-H1686</f>
        <v>1</v>
      </c>
      <c r="J1686" s="32" t="str">
        <f>IF(Data[[#This Row],[Chênh lệch ngày]]&lt;-2,"ADVANCE", IF(Data[[#This Row],[Chênh lệch ngày]]&lt;4, "ON TIME", IF(Data[[#This Row],[REASON OF LATE]]="SUPPLIER","LATE BY SUPPLIER", "LATE")))</f>
        <v>ON TIME</v>
      </c>
      <c r="K1686" s="2"/>
      <c r="L1686" s="32"/>
      <c r="M1686" s="32" t="str">
        <f>TEXT(Data[[#This Row],[Ngày giao]],"yyyy")</f>
        <v>2022</v>
      </c>
      <c r="N1686" s="32" t="str">
        <f>IF(MONTH(Data[[#This Row],[Ngày giao]])&lt;4,"Qtr1", IF(MONTH(Data[[#This Row],[Ngày giao]])&lt;7,"Qtr2",IF(MONTH(Data[[#This Row],[Ngày giao]])&lt;10,"Qtr3","Qtr4")))</f>
        <v>Qtr1</v>
      </c>
      <c r="O1686" s="32" t="str">
        <f>TEXT(Data[[#This Row],[Ngày giao]],"MMM")</f>
        <v>Mar</v>
      </c>
    </row>
    <row r="1687" spans="1:15" ht="13" x14ac:dyDescent="0.3">
      <c r="A1687" s="1">
        <v>4516876032</v>
      </c>
      <c r="B1687" s="1">
        <v>4451134</v>
      </c>
      <c r="C1687" s="2" t="s">
        <v>53</v>
      </c>
      <c r="D1687" s="3">
        <v>400</v>
      </c>
      <c r="E1687" s="3">
        <v>1187</v>
      </c>
      <c r="F1687" s="3">
        <f>Data[[#This Row],[Unit Price]]*Data[[#This Row],[Ordered Qty]]</f>
        <v>474800</v>
      </c>
      <c r="G1687" s="5">
        <v>44697</v>
      </c>
      <c r="H1687" s="4">
        <v>44634</v>
      </c>
      <c r="I1687" s="6">
        <f t="shared" si="30"/>
        <v>63</v>
      </c>
      <c r="J1687" s="32" t="str">
        <f>IF(Data[[#This Row],[Chênh lệch ngày]]&lt;-2,"ADVANCE", IF(Data[[#This Row],[Chênh lệch ngày]]&lt;4, "ON TIME", IF(Data[[#This Row],[REASON OF LATE]]="SUPPLIER","LATE BY SUPPLIER", "LATE")))</f>
        <v>LATE</v>
      </c>
      <c r="K1687" s="32" t="s">
        <v>6</v>
      </c>
      <c r="L1687" s="32"/>
      <c r="M1687" s="32" t="str">
        <f>TEXT(Data[[#This Row],[Ngày giao]],"yyyy")</f>
        <v>2022</v>
      </c>
      <c r="N1687" s="32" t="str">
        <f>IF(MONTH(Data[[#This Row],[Ngày giao]])&lt;4,"Qtr1", IF(MONTH(Data[[#This Row],[Ngày giao]])&lt;7,"Qtr2",IF(MONTH(Data[[#This Row],[Ngày giao]])&lt;10,"Qtr3","Qtr4")))</f>
        <v>Qtr2</v>
      </c>
      <c r="O1687" s="32" t="str">
        <f>TEXT(Data[[#This Row],[Ngày giao]],"MMM")</f>
        <v>May</v>
      </c>
    </row>
    <row r="1688" spans="1:15" ht="13" x14ac:dyDescent="0.3">
      <c r="A1688" s="1">
        <v>4516876211</v>
      </c>
      <c r="B1688" s="1">
        <v>2899944</v>
      </c>
      <c r="C1688" s="2" t="s">
        <v>53</v>
      </c>
      <c r="D1688" s="3">
        <v>624</v>
      </c>
      <c r="E1688" s="3">
        <v>481</v>
      </c>
      <c r="F1688" s="3">
        <f>Data[[#This Row],[Unit Price]]*Data[[#This Row],[Ordered Qty]]</f>
        <v>300144</v>
      </c>
      <c r="G1688" s="5">
        <v>44627</v>
      </c>
      <c r="H1688" s="4">
        <v>44634</v>
      </c>
      <c r="I1688" s="6">
        <f t="shared" si="30"/>
        <v>-7</v>
      </c>
      <c r="J1688" s="32" t="str">
        <f>IF(Data[[#This Row],[Chênh lệch ngày]]&lt;-2,"ADVANCE", IF(Data[[#This Row],[Chênh lệch ngày]]&lt;4, "ON TIME", IF(Data[[#This Row],[REASON OF LATE]]="SUPPLIER","LATE BY SUPPLIER", "LATE")))</f>
        <v>ADVANCE</v>
      </c>
      <c r="K1688" s="2"/>
      <c r="L1688" s="32"/>
      <c r="M1688" s="32" t="str">
        <f>TEXT(Data[[#This Row],[Ngày giao]],"yyyy")</f>
        <v>2022</v>
      </c>
      <c r="N1688" s="32" t="str">
        <f>IF(MONTH(Data[[#This Row],[Ngày giao]])&lt;4,"Qtr1", IF(MONTH(Data[[#This Row],[Ngày giao]])&lt;7,"Qtr2",IF(MONTH(Data[[#This Row],[Ngày giao]])&lt;10,"Qtr3","Qtr4")))</f>
        <v>Qtr1</v>
      </c>
      <c r="O1688" s="32" t="str">
        <f>TEXT(Data[[#This Row],[Ngày giao]],"MMM")</f>
        <v>Mar</v>
      </c>
    </row>
    <row r="1689" spans="1:15" ht="13" x14ac:dyDescent="0.3">
      <c r="A1689" s="1">
        <v>4517357339</v>
      </c>
      <c r="B1689" s="1">
        <v>2899478</v>
      </c>
      <c r="C1689" s="2" t="s">
        <v>53</v>
      </c>
      <c r="D1689" s="3">
        <v>500</v>
      </c>
      <c r="E1689" s="3">
        <v>472</v>
      </c>
      <c r="F1689" s="3">
        <f>Data[[#This Row],[Unit Price]]*Data[[#This Row],[Ordered Qty]]</f>
        <v>236000</v>
      </c>
      <c r="G1689" s="5">
        <v>44627</v>
      </c>
      <c r="H1689" s="4">
        <v>44634</v>
      </c>
      <c r="I1689" s="6">
        <f t="shared" si="30"/>
        <v>-7</v>
      </c>
      <c r="J1689" s="32" t="str">
        <f>IF(Data[[#This Row],[Chênh lệch ngày]]&lt;-2,"ADVANCE", IF(Data[[#This Row],[Chênh lệch ngày]]&lt;4, "ON TIME", IF(Data[[#This Row],[REASON OF LATE]]="SUPPLIER","LATE BY SUPPLIER", "LATE")))</f>
        <v>ADVANCE</v>
      </c>
      <c r="K1689" s="2"/>
      <c r="L1689" s="32"/>
      <c r="M1689" s="32" t="str">
        <f>TEXT(Data[[#This Row],[Ngày giao]],"yyyy")</f>
        <v>2022</v>
      </c>
      <c r="N1689" s="32" t="str">
        <f>IF(MONTH(Data[[#This Row],[Ngày giao]])&lt;4,"Qtr1", IF(MONTH(Data[[#This Row],[Ngày giao]])&lt;7,"Qtr2",IF(MONTH(Data[[#This Row],[Ngày giao]])&lt;10,"Qtr3","Qtr4")))</f>
        <v>Qtr1</v>
      </c>
      <c r="O1689" s="32" t="str">
        <f>TEXT(Data[[#This Row],[Ngày giao]],"MMM")</f>
        <v>Mar</v>
      </c>
    </row>
    <row r="1690" spans="1:15" ht="13" x14ac:dyDescent="0.3">
      <c r="A1690" s="1">
        <v>4517032901</v>
      </c>
      <c r="B1690" s="1">
        <v>2899475</v>
      </c>
      <c r="C1690" s="37" t="s">
        <v>52</v>
      </c>
      <c r="D1690" s="3">
        <v>100</v>
      </c>
      <c r="E1690" s="3">
        <v>1333</v>
      </c>
      <c r="F1690" s="3">
        <f>Data[[#This Row],[Unit Price]]*Data[[#This Row],[Ordered Qty]]</f>
        <v>133300</v>
      </c>
      <c r="G1690" s="5">
        <v>44634</v>
      </c>
      <c r="H1690" s="4">
        <v>44634</v>
      </c>
      <c r="I1690" s="6">
        <f t="shared" si="30"/>
        <v>0</v>
      </c>
      <c r="J1690" s="32" t="str">
        <f>IF(Data[[#This Row],[Chênh lệch ngày]]&lt;-2,"ADVANCE", IF(Data[[#This Row],[Chênh lệch ngày]]&lt;4, "ON TIME", IF(Data[[#This Row],[REASON OF LATE]]="SUPPLIER","LATE BY SUPPLIER", "LATE")))</f>
        <v>ON TIME</v>
      </c>
      <c r="K1690" s="2"/>
      <c r="L1690" s="32"/>
      <c r="M1690" s="32" t="str">
        <f>TEXT(Data[[#This Row],[Ngày giao]],"yyyy")</f>
        <v>2022</v>
      </c>
      <c r="N1690" s="32" t="str">
        <f>IF(MONTH(Data[[#This Row],[Ngày giao]])&lt;4,"Qtr1", IF(MONTH(Data[[#This Row],[Ngày giao]])&lt;7,"Qtr2",IF(MONTH(Data[[#This Row],[Ngày giao]])&lt;10,"Qtr3","Qtr4")))</f>
        <v>Qtr1</v>
      </c>
      <c r="O1690" s="32" t="str">
        <f>TEXT(Data[[#This Row],[Ngày giao]],"MMM")</f>
        <v>Mar</v>
      </c>
    </row>
    <row r="1691" spans="1:15" ht="13" x14ac:dyDescent="0.3">
      <c r="A1691" s="1">
        <v>4517033076</v>
      </c>
      <c r="B1691" s="1">
        <v>2899631</v>
      </c>
      <c r="C1691" s="37" t="s">
        <v>52</v>
      </c>
      <c r="D1691" s="3">
        <v>320</v>
      </c>
      <c r="E1691" s="3">
        <v>750</v>
      </c>
      <c r="F1691" s="3">
        <f>Data[[#This Row],[Unit Price]]*Data[[#This Row],[Ordered Qty]]</f>
        <v>240000</v>
      </c>
      <c r="G1691" s="5">
        <v>44634</v>
      </c>
      <c r="H1691" s="4">
        <v>44634</v>
      </c>
      <c r="I1691" s="6">
        <f t="shared" si="30"/>
        <v>0</v>
      </c>
      <c r="J1691" s="32" t="str">
        <f>IF(Data[[#This Row],[Chênh lệch ngày]]&lt;-2,"ADVANCE", IF(Data[[#This Row],[Chênh lệch ngày]]&lt;4, "ON TIME", IF(Data[[#This Row],[REASON OF LATE]]="SUPPLIER","LATE BY SUPPLIER", "LATE")))</f>
        <v>ON TIME</v>
      </c>
      <c r="K1691" s="2"/>
      <c r="L1691" s="32"/>
      <c r="M1691" s="32" t="str">
        <f>TEXT(Data[[#This Row],[Ngày giao]],"yyyy")</f>
        <v>2022</v>
      </c>
      <c r="N1691" s="32" t="str">
        <f>IF(MONTH(Data[[#This Row],[Ngày giao]])&lt;4,"Qtr1", IF(MONTH(Data[[#This Row],[Ngày giao]])&lt;7,"Qtr2",IF(MONTH(Data[[#This Row],[Ngày giao]])&lt;10,"Qtr3","Qtr4")))</f>
        <v>Qtr1</v>
      </c>
      <c r="O1691" s="32" t="str">
        <f>TEXT(Data[[#This Row],[Ngày giao]],"MMM")</f>
        <v>Mar</v>
      </c>
    </row>
    <row r="1692" spans="1:15" ht="13" x14ac:dyDescent="0.3">
      <c r="A1692" s="1">
        <v>4517033521</v>
      </c>
      <c r="B1692" s="1">
        <v>2989761</v>
      </c>
      <c r="C1692" s="37" t="s">
        <v>52</v>
      </c>
      <c r="D1692" s="3">
        <v>320</v>
      </c>
      <c r="E1692" s="3">
        <v>1328</v>
      </c>
      <c r="F1692" s="3">
        <f>Data[[#This Row],[Unit Price]]*Data[[#This Row],[Ordered Qty]]</f>
        <v>424960</v>
      </c>
      <c r="G1692" s="5">
        <v>44634</v>
      </c>
      <c r="H1692" s="4">
        <v>44634</v>
      </c>
      <c r="I1692" s="6">
        <f t="shared" si="30"/>
        <v>0</v>
      </c>
      <c r="J1692" s="32" t="str">
        <f>IF(Data[[#This Row],[Chênh lệch ngày]]&lt;-2,"ADVANCE", IF(Data[[#This Row],[Chênh lệch ngày]]&lt;4, "ON TIME", IF(Data[[#This Row],[REASON OF LATE]]="SUPPLIER","LATE BY SUPPLIER", "LATE")))</f>
        <v>ON TIME</v>
      </c>
      <c r="K1692" s="2"/>
      <c r="L1692" s="32"/>
      <c r="M1692" s="32" t="str">
        <f>TEXT(Data[[#This Row],[Ngày giao]],"yyyy")</f>
        <v>2022</v>
      </c>
      <c r="N1692" s="32" t="str">
        <f>IF(MONTH(Data[[#This Row],[Ngày giao]])&lt;4,"Qtr1", IF(MONTH(Data[[#This Row],[Ngày giao]])&lt;7,"Qtr2",IF(MONTH(Data[[#This Row],[Ngày giao]])&lt;10,"Qtr3","Qtr4")))</f>
        <v>Qtr1</v>
      </c>
      <c r="O1692" s="32" t="str">
        <f>TEXT(Data[[#This Row],[Ngày giao]],"MMM")</f>
        <v>Mar</v>
      </c>
    </row>
    <row r="1693" spans="1:15" ht="13" x14ac:dyDescent="0.3">
      <c r="A1693" s="1">
        <v>4517034562</v>
      </c>
      <c r="B1693" s="1">
        <v>2899944</v>
      </c>
      <c r="C1693" s="37" t="s">
        <v>52</v>
      </c>
      <c r="D1693" s="3">
        <v>48</v>
      </c>
      <c r="E1693" s="3">
        <v>1203</v>
      </c>
      <c r="F1693" s="3">
        <f>Data[[#This Row],[Unit Price]]*Data[[#This Row],[Ordered Qty]]</f>
        <v>57744</v>
      </c>
      <c r="G1693" s="5">
        <v>44634</v>
      </c>
      <c r="H1693" s="4">
        <v>44634</v>
      </c>
      <c r="I1693" s="6">
        <f t="shared" si="30"/>
        <v>0</v>
      </c>
      <c r="J1693" s="32" t="str">
        <f>IF(Data[[#This Row],[Chênh lệch ngày]]&lt;-2,"ADVANCE", IF(Data[[#This Row],[Chênh lệch ngày]]&lt;4, "ON TIME", IF(Data[[#This Row],[REASON OF LATE]]="SUPPLIER","LATE BY SUPPLIER", "LATE")))</f>
        <v>ON TIME</v>
      </c>
      <c r="K1693" s="2"/>
      <c r="L1693" s="32"/>
      <c r="M1693" s="32" t="str">
        <f>TEXT(Data[[#This Row],[Ngày giao]],"yyyy")</f>
        <v>2022</v>
      </c>
      <c r="N1693" s="32" t="str">
        <f>IF(MONTH(Data[[#This Row],[Ngày giao]])&lt;4,"Qtr1", IF(MONTH(Data[[#This Row],[Ngày giao]])&lt;7,"Qtr2",IF(MONTH(Data[[#This Row],[Ngày giao]])&lt;10,"Qtr3","Qtr4")))</f>
        <v>Qtr1</v>
      </c>
      <c r="O1693" s="32" t="str">
        <f>TEXT(Data[[#This Row],[Ngày giao]],"MMM")</f>
        <v>Mar</v>
      </c>
    </row>
    <row r="1694" spans="1:15" ht="13" x14ac:dyDescent="0.3">
      <c r="A1694" s="1">
        <v>4517037541</v>
      </c>
      <c r="B1694" s="1">
        <v>4228041</v>
      </c>
      <c r="C1694" s="37" t="s">
        <v>52</v>
      </c>
      <c r="D1694" s="3">
        <v>120</v>
      </c>
      <c r="E1694" s="3">
        <v>329</v>
      </c>
      <c r="F1694" s="3">
        <f>Data[[#This Row],[Unit Price]]*Data[[#This Row],[Ordered Qty]]</f>
        <v>39480</v>
      </c>
      <c r="G1694" s="5">
        <v>44634</v>
      </c>
      <c r="H1694" s="4">
        <v>44634</v>
      </c>
      <c r="I1694" s="6">
        <f t="shared" si="30"/>
        <v>0</v>
      </c>
      <c r="J1694" s="32" t="str">
        <f>IF(Data[[#This Row],[Chênh lệch ngày]]&lt;-2,"ADVANCE", IF(Data[[#This Row],[Chênh lệch ngày]]&lt;4, "ON TIME", IF(Data[[#This Row],[REASON OF LATE]]="SUPPLIER","LATE BY SUPPLIER", "LATE")))</f>
        <v>ON TIME</v>
      </c>
      <c r="K1694" s="2"/>
      <c r="L1694" s="32"/>
      <c r="M1694" s="32" t="str">
        <f>TEXT(Data[[#This Row],[Ngày giao]],"yyyy")</f>
        <v>2022</v>
      </c>
      <c r="N1694" s="32" t="str">
        <f>IF(MONTH(Data[[#This Row],[Ngày giao]])&lt;4,"Qtr1", IF(MONTH(Data[[#This Row],[Ngày giao]])&lt;7,"Qtr2",IF(MONTH(Data[[#This Row],[Ngày giao]])&lt;10,"Qtr3","Qtr4")))</f>
        <v>Qtr1</v>
      </c>
      <c r="O1694" s="32" t="str">
        <f>TEXT(Data[[#This Row],[Ngày giao]],"MMM")</f>
        <v>Mar</v>
      </c>
    </row>
    <row r="1695" spans="1:15" ht="13" x14ac:dyDescent="0.3">
      <c r="A1695" s="1">
        <v>4517037904</v>
      </c>
      <c r="B1695" s="1">
        <v>4451134</v>
      </c>
      <c r="C1695" s="37" t="s">
        <v>52</v>
      </c>
      <c r="D1695" s="3">
        <v>12</v>
      </c>
      <c r="E1695" s="3">
        <v>1491</v>
      </c>
      <c r="F1695" s="3">
        <f>Data[[#This Row],[Unit Price]]*Data[[#This Row],[Ordered Qty]]</f>
        <v>17892</v>
      </c>
      <c r="G1695" s="5">
        <v>44634</v>
      </c>
      <c r="H1695" s="4">
        <v>44634</v>
      </c>
      <c r="I1695" s="6">
        <f t="shared" si="30"/>
        <v>0</v>
      </c>
      <c r="J1695" s="32" t="str">
        <f>IF(Data[[#This Row],[Chênh lệch ngày]]&lt;-2,"ADVANCE", IF(Data[[#This Row],[Chênh lệch ngày]]&lt;4, "ON TIME", IF(Data[[#This Row],[REASON OF LATE]]="SUPPLIER","LATE BY SUPPLIER", "LATE")))</f>
        <v>ON TIME</v>
      </c>
      <c r="K1695" s="2"/>
      <c r="L1695" s="32"/>
      <c r="M1695" s="32" t="str">
        <f>TEXT(Data[[#This Row],[Ngày giao]],"yyyy")</f>
        <v>2022</v>
      </c>
      <c r="N1695" s="32" t="str">
        <f>IF(MONTH(Data[[#This Row],[Ngày giao]])&lt;4,"Qtr1", IF(MONTH(Data[[#This Row],[Ngày giao]])&lt;7,"Qtr2",IF(MONTH(Data[[#This Row],[Ngày giao]])&lt;10,"Qtr3","Qtr4")))</f>
        <v>Qtr1</v>
      </c>
      <c r="O1695" s="32" t="str">
        <f>TEXT(Data[[#This Row],[Ngày giao]],"MMM")</f>
        <v>Mar</v>
      </c>
    </row>
    <row r="1696" spans="1:15" ht="13" x14ac:dyDescent="0.3">
      <c r="A1696" s="1">
        <v>4517038136</v>
      </c>
      <c r="B1696" s="1">
        <v>4334436</v>
      </c>
      <c r="C1696" s="37" t="s">
        <v>52</v>
      </c>
      <c r="D1696" s="3">
        <v>112</v>
      </c>
      <c r="E1696" s="3">
        <v>1167</v>
      </c>
      <c r="F1696" s="3">
        <f>Data[[#This Row],[Unit Price]]*Data[[#This Row],[Ordered Qty]]</f>
        <v>130704</v>
      </c>
      <c r="G1696" s="5">
        <v>44634</v>
      </c>
      <c r="H1696" s="4">
        <v>44634</v>
      </c>
      <c r="I1696" s="6">
        <f t="shared" si="30"/>
        <v>0</v>
      </c>
      <c r="J1696" s="32" t="str">
        <f>IF(Data[[#This Row],[Chênh lệch ngày]]&lt;-2,"ADVANCE", IF(Data[[#This Row],[Chênh lệch ngày]]&lt;4, "ON TIME", IF(Data[[#This Row],[REASON OF LATE]]="SUPPLIER","LATE BY SUPPLIER", "LATE")))</f>
        <v>ON TIME</v>
      </c>
      <c r="K1696" s="2"/>
      <c r="L1696" s="32"/>
      <c r="M1696" s="32" t="str">
        <f>TEXT(Data[[#This Row],[Ngày giao]],"yyyy")</f>
        <v>2022</v>
      </c>
      <c r="N1696" s="32" t="str">
        <f>IF(MONTH(Data[[#This Row],[Ngày giao]])&lt;4,"Qtr1", IF(MONTH(Data[[#This Row],[Ngày giao]])&lt;7,"Qtr2",IF(MONTH(Data[[#This Row],[Ngày giao]])&lt;10,"Qtr3","Qtr4")))</f>
        <v>Qtr1</v>
      </c>
      <c r="O1696" s="32" t="str">
        <f>TEXT(Data[[#This Row],[Ngày giao]],"MMM")</f>
        <v>Mar</v>
      </c>
    </row>
    <row r="1697" spans="1:15" ht="13" x14ac:dyDescent="0.3">
      <c r="A1697" s="1">
        <v>4517097684</v>
      </c>
      <c r="B1697" s="1">
        <v>2899632</v>
      </c>
      <c r="C1697" s="37" t="s">
        <v>52</v>
      </c>
      <c r="D1697" s="3">
        <v>160</v>
      </c>
      <c r="E1697" s="3">
        <v>1380</v>
      </c>
      <c r="F1697" s="3">
        <f>Data[[#This Row],[Unit Price]]*Data[[#This Row],[Ordered Qty]]</f>
        <v>220800</v>
      </c>
      <c r="G1697" s="5">
        <v>44634</v>
      </c>
      <c r="H1697" s="4">
        <v>44634</v>
      </c>
      <c r="I1697" s="6">
        <f t="shared" si="30"/>
        <v>0</v>
      </c>
      <c r="J1697" s="32" t="str">
        <f>IF(Data[[#This Row],[Chênh lệch ngày]]&lt;-2,"ADVANCE", IF(Data[[#This Row],[Chênh lệch ngày]]&lt;4, "ON TIME", IF(Data[[#This Row],[REASON OF LATE]]="SUPPLIER","LATE BY SUPPLIER", "LATE")))</f>
        <v>ON TIME</v>
      </c>
      <c r="K1697" s="2"/>
      <c r="L1697" s="32"/>
      <c r="M1697" s="32" t="str">
        <f>TEXT(Data[[#This Row],[Ngày giao]],"yyyy")</f>
        <v>2022</v>
      </c>
      <c r="N1697" s="32" t="str">
        <f>IF(MONTH(Data[[#This Row],[Ngày giao]])&lt;4,"Qtr1", IF(MONTH(Data[[#This Row],[Ngày giao]])&lt;7,"Qtr2",IF(MONTH(Data[[#This Row],[Ngày giao]])&lt;10,"Qtr3","Qtr4")))</f>
        <v>Qtr1</v>
      </c>
      <c r="O1697" s="32" t="str">
        <f>TEXT(Data[[#This Row],[Ngày giao]],"MMM")</f>
        <v>Mar</v>
      </c>
    </row>
    <row r="1698" spans="1:15" ht="13" x14ac:dyDescent="0.3">
      <c r="A1698" s="1">
        <v>4517510881</v>
      </c>
      <c r="B1698" s="1">
        <v>2899632</v>
      </c>
      <c r="C1698" s="37" t="s">
        <v>52</v>
      </c>
      <c r="D1698" s="3">
        <v>160</v>
      </c>
      <c r="E1698" s="3">
        <v>755</v>
      </c>
      <c r="F1698" s="3">
        <f>Data[[#This Row],[Unit Price]]*Data[[#This Row],[Ordered Qty]]</f>
        <v>120800</v>
      </c>
      <c r="G1698" s="5">
        <v>44634</v>
      </c>
      <c r="H1698" s="4">
        <v>44634</v>
      </c>
      <c r="I1698" s="6">
        <f t="shared" si="30"/>
        <v>0</v>
      </c>
      <c r="J1698" s="32" t="str">
        <f>IF(Data[[#This Row],[Chênh lệch ngày]]&lt;-2,"ADVANCE", IF(Data[[#This Row],[Chênh lệch ngày]]&lt;4, "ON TIME", IF(Data[[#This Row],[REASON OF LATE]]="SUPPLIER","LATE BY SUPPLIER", "LATE")))</f>
        <v>ON TIME</v>
      </c>
      <c r="K1698" s="2"/>
      <c r="L1698" s="32"/>
      <c r="M1698" s="32" t="str">
        <f>TEXT(Data[[#This Row],[Ngày giao]],"yyyy")</f>
        <v>2022</v>
      </c>
      <c r="N1698" s="32" t="str">
        <f>IF(MONTH(Data[[#This Row],[Ngày giao]])&lt;4,"Qtr1", IF(MONTH(Data[[#This Row],[Ngày giao]])&lt;7,"Qtr2",IF(MONTH(Data[[#This Row],[Ngày giao]])&lt;10,"Qtr3","Qtr4")))</f>
        <v>Qtr1</v>
      </c>
      <c r="O1698" s="32" t="str">
        <f>TEXT(Data[[#This Row],[Ngày giao]],"MMM")</f>
        <v>Mar</v>
      </c>
    </row>
    <row r="1699" spans="1:15" ht="13" x14ac:dyDescent="0.3">
      <c r="A1699" s="1">
        <v>4517514167</v>
      </c>
      <c r="B1699" s="1">
        <v>2899634</v>
      </c>
      <c r="C1699" s="37" t="s">
        <v>52</v>
      </c>
      <c r="D1699" s="3">
        <v>320</v>
      </c>
      <c r="E1699" s="3">
        <v>807</v>
      </c>
      <c r="F1699" s="3">
        <f>Data[[#This Row],[Unit Price]]*Data[[#This Row],[Ordered Qty]]</f>
        <v>258240</v>
      </c>
      <c r="G1699" s="5">
        <v>44634</v>
      </c>
      <c r="H1699" s="4">
        <v>44634</v>
      </c>
      <c r="I1699" s="6">
        <f t="shared" si="30"/>
        <v>0</v>
      </c>
      <c r="J1699" s="32" t="str">
        <f>IF(Data[[#This Row],[Chênh lệch ngày]]&lt;-2,"ADVANCE", IF(Data[[#This Row],[Chênh lệch ngày]]&lt;4, "ON TIME", IF(Data[[#This Row],[REASON OF LATE]]="SUPPLIER","LATE BY SUPPLIER", "LATE")))</f>
        <v>ON TIME</v>
      </c>
      <c r="K1699" s="2"/>
      <c r="L1699" s="32"/>
      <c r="M1699" s="32" t="str">
        <f>TEXT(Data[[#This Row],[Ngày giao]],"yyyy")</f>
        <v>2022</v>
      </c>
      <c r="N1699" s="32" t="str">
        <f>IF(MONTH(Data[[#This Row],[Ngày giao]])&lt;4,"Qtr1", IF(MONTH(Data[[#This Row],[Ngày giao]])&lt;7,"Qtr2",IF(MONTH(Data[[#This Row],[Ngày giao]])&lt;10,"Qtr3","Qtr4")))</f>
        <v>Qtr1</v>
      </c>
      <c r="O1699" s="32" t="str">
        <f>TEXT(Data[[#This Row],[Ngày giao]],"MMM")</f>
        <v>Mar</v>
      </c>
    </row>
    <row r="1700" spans="1:15" ht="13" x14ac:dyDescent="0.3">
      <c r="A1700" s="1">
        <v>4517694689</v>
      </c>
      <c r="B1700" s="1">
        <v>2899475</v>
      </c>
      <c r="C1700" s="37" t="s">
        <v>52</v>
      </c>
      <c r="D1700" s="3">
        <v>100</v>
      </c>
      <c r="E1700" s="3">
        <v>651</v>
      </c>
      <c r="F1700" s="3">
        <f>Data[[#This Row],[Unit Price]]*Data[[#This Row],[Ordered Qty]]</f>
        <v>65100</v>
      </c>
      <c r="G1700" s="5">
        <v>44634</v>
      </c>
      <c r="H1700" s="4">
        <v>44634</v>
      </c>
      <c r="I1700" s="6">
        <f t="shared" si="30"/>
        <v>0</v>
      </c>
      <c r="J1700" s="32" t="str">
        <f>IF(Data[[#This Row],[Chênh lệch ngày]]&lt;-2,"ADVANCE", IF(Data[[#This Row],[Chênh lệch ngày]]&lt;4, "ON TIME", IF(Data[[#This Row],[REASON OF LATE]]="SUPPLIER","LATE BY SUPPLIER", "LATE")))</f>
        <v>ON TIME</v>
      </c>
      <c r="K1700" s="2"/>
      <c r="L1700" s="32"/>
      <c r="M1700" s="32" t="str">
        <f>TEXT(Data[[#This Row],[Ngày giao]],"yyyy")</f>
        <v>2022</v>
      </c>
      <c r="N1700" s="32" t="str">
        <f>IF(MONTH(Data[[#This Row],[Ngày giao]])&lt;4,"Qtr1", IF(MONTH(Data[[#This Row],[Ngày giao]])&lt;7,"Qtr2",IF(MONTH(Data[[#This Row],[Ngày giao]])&lt;10,"Qtr3","Qtr4")))</f>
        <v>Qtr1</v>
      </c>
      <c r="O1700" s="32" t="str">
        <f>TEXT(Data[[#This Row],[Ngày giao]],"MMM")</f>
        <v>Mar</v>
      </c>
    </row>
    <row r="1701" spans="1:15" ht="13" x14ac:dyDescent="0.3">
      <c r="A1701" s="1">
        <v>4517712863</v>
      </c>
      <c r="B1701" s="1">
        <v>4228041</v>
      </c>
      <c r="C1701" s="37" t="s">
        <v>52</v>
      </c>
      <c r="D1701" s="3">
        <v>60</v>
      </c>
      <c r="E1701" s="3">
        <v>1027</v>
      </c>
      <c r="F1701" s="3">
        <f>Data[[#This Row],[Unit Price]]*Data[[#This Row],[Ordered Qty]]</f>
        <v>61620</v>
      </c>
      <c r="G1701" s="5">
        <v>44634</v>
      </c>
      <c r="H1701" s="4">
        <v>44634</v>
      </c>
      <c r="I1701" s="6">
        <f t="shared" si="30"/>
        <v>0</v>
      </c>
      <c r="J1701" s="32" t="str">
        <f>IF(Data[[#This Row],[Chênh lệch ngày]]&lt;-2,"ADVANCE", IF(Data[[#This Row],[Chênh lệch ngày]]&lt;4, "ON TIME", IF(Data[[#This Row],[REASON OF LATE]]="SUPPLIER","LATE BY SUPPLIER", "LATE")))</f>
        <v>ON TIME</v>
      </c>
      <c r="K1701" s="2"/>
      <c r="L1701" s="32"/>
      <c r="M1701" s="32" t="str">
        <f>TEXT(Data[[#This Row],[Ngày giao]],"yyyy")</f>
        <v>2022</v>
      </c>
      <c r="N1701" s="32" t="str">
        <f>IF(MONTH(Data[[#This Row],[Ngày giao]])&lt;4,"Qtr1", IF(MONTH(Data[[#This Row],[Ngày giao]])&lt;7,"Qtr2",IF(MONTH(Data[[#This Row],[Ngày giao]])&lt;10,"Qtr3","Qtr4")))</f>
        <v>Qtr1</v>
      </c>
      <c r="O1701" s="32" t="str">
        <f>TEXT(Data[[#This Row],[Ngày giao]],"MMM")</f>
        <v>Mar</v>
      </c>
    </row>
    <row r="1702" spans="1:15" ht="13" x14ac:dyDescent="0.3">
      <c r="A1702" s="1">
        <v>4516998578</v>
      </c>
      <c r="B1702" s="1">
        <v>2899478</v>
      </c>
      <c r="C1702" s="2" t="s">
        <v>59</v>
      </c>
      <c r="D1702" s="3">
        <v>100</v>
      </c>
      <c r="E1702" s="3">
        <v>1428</v>
      </c>
      <c r="F1702" s="3">
        <f>Data[[#This Row],[Unit Price]]*Data[[#This Row],[Ordered Qty]]</f>
        <v>142800</v>
      </c>
      <c r="G1702" s="5">
        <v>44634</v>
      </c>
      <c r="H1702" s="4">
        <v>44634</v>
      </c>
      <c r="I1702" s="6">
        <f t="shared" si="30"/>
        <v>0</v>
      </c>
      <c r="J1702" s="32" t="str">
        <f>IF(Data[[#This Row],[Chênh lệch ngày]]&lt;-2,"ADVANCE", IF(Data[[#This Row],[Chênh lệch ngày]]&lt;4, "ON TIME", IF(Data[[#This Row],[REASON OF LATE]]="SUPPLIER","LATE BY SUPPLIER", "LATE")))</f>
        <v>ON TIME</v>
      </c>
      <c r="K1702" s="2"/>
      <c r="L1702" s="32"/>
      <c r="M1702" s="32" t="str">
        <f>TEXT(Data[[#This Row],[Ngày giao]],"yyyy")</f>
        <v>2022</v>
      </c>
      <c r="N1702" s="32" t="str">
        <f>IF(MONTH(Data[[#This Row],[Ngày giao]])&lt;4,"Qtr1", IF(MONTH(Data[[#This Row],[Ngày giao]])&lt;7,"Qtr2",IF(MONTH(Data[[#This Row],[Ngày giao]])&lt;10,"Qtr3","Qtr4")))</f>
        <v>Qtr1</v>
      </c>
      <c r="O1702" s="32" t="str">
        <f>TEXT(Data[[#This Row],[Ngày giao]],"MMM")</f>
        <v>Mar</v>
      </c>
    </row>
    <row r="1703" spans="1:15" ht="13" x14ac:dyDescent="0.3">
      <c r="A1703" s="1">
        <v>4517037342</v>
      </c>
      <c r="B1703" s="1">
        <v>2899475</v>
      </c>
      <c r="C1703" s="2" t="s">
        <v>59</v>
      </c>
      <c r="D1703" s="3">
        <v>200</v>
      </c>
      <c r="E1703" s="3">
        <v>513</v>
      </c>
      <c r="F1703" s="3">
        <f>Data[[#This Row],[Unit Price]]*Data[[#This Row],[Ordered Qty]]</f>
        <v>102600</v>
      </c>
      <c r="G1703" s="5">
        <v>44634</v>
      </c>
      <c r="H1703" s="4">
        <v>44634</v>
      </c>
      <c r="I1703" s="6">
        <f t="shared" si="30"/>
        <v>0</v>
      </c>
      <c r="J1703" s="32" t="str">
        <f>IF(Data[[#This Row],[Chênh lệch ngày]]&lt;-2,"ADVANCE", IF(Data[[#This Row],[Chênh lệch ngày]]&lt;4, "ON TIME", IF(Data[[#This Row],[REASON OF LATE]]="SUPPLIER","LATE BY SUPPLIER", "LATE")))</f>
        <v>ON TIME</v>
      </c>
      <c r="K1703" s="2"/>
      <c r="L1703" s="32"/>
      <c r="M1703" s="32" t="str">
        <f>TEXT(Data[[#This Row],[Ngày giao]],"yyyy")</f>
        <v>2022</v>
      </c>
      <c r="N1703" s="32" t="str">
        <f>IF(MONTH(Data[[#This Row],[Ngày giao]])&lt;4,"Qtr1", IF(MONTH(Data[[#This Row],[Ngày giao]])&lt;7,"Qtr2",IF(MONTH(Data[[#This Row],[Ngày giao]])&lt;10,"Qtr3","Qtr4")))</f>
        <v>Qtr1</v>
      </c>
      <c r="O1703" s="32" t="str">
        <f>TEXT(Data[[#This Row],[Ngày giao]],"MMM")</f>
        <v>Mar</v>
      </c>
    </row>
    <row r="1704" spans="1:15" ht="13" x14ac:dyDescent="0.3">
      <c r="A1704" s="1">
        <v>4517472349</v>
      </c>
      <c r="B1704" s="1">
        <v>2903184</v>
      </c>
      <c r="C1704" s="2" t="s">
        <v>53</v>
      </c>
      <c r="D1704" s="3">
        <v>40</v>
      </c>
      <c r="E1704" s="3">
        <v>1487</v>
      </c>
      <c r="F1704" s="3">
        <f>Data[[#This Row],[Unit Price]]*Data[[#This Row],[Ordered Qty]]</f>
        <v>59480</v>
      </c>
      <c r="G1704" s="5">
        <v>44634</v>
      </c>
      <c r="H1704" s="4">
        <v>44634</v>
      </c>
      <c r="I1704" s="6">
        <f t="shared" si="30"/>
        <v>0</v>
      </c>
      <c r="J1704" s="32" t="str">
        <f>IF(Data[[#This Row],[Chênh lệch ngày]]&lt;-2,"ADVANCE", IF(Data[[#This Row],[Chênh lệch ngày]]&lt;4, "ON TIME", IF(Data[[#This Row],[REASON OF LATE]]="SUPPLIER","LATE BY SUPPLIER", "LATE")))</f>
        <v>ON TIME</v>
      </c>
      <c r="K1704" s="2"/>
      <c r="L1704" s="32"/>
      <c r="M1704" s="32" t="str">
        <f>TEXT(Data[[#This Row],[Ngày giao]],"yyyy")</f>
        <v>2022</v>
      </c>
      <c r="N1704" s="32" t="str">
        <f>IF(MONTH(Data[[#This Row],[Ngày giao]])&lt;4,"Qtr1", IF(MONTH(Data[[#This Row],[Ngày giao]])&lt;7,"Qtr2",IF(MONTH(Data[[#This Row],[Ngày giao]])&lt;10,"Qtr3","Qtr4")))</f>
        <v>Qtr1</v>
      </c>
      <c r="O1704" s="32" t="str">
        <f>TEXT(Data[[#This Row],[Ngày giao]],"MMM")</f>
        <v>Mar</v>
      </c>
    </row>
    <row r="1705" spans="1:15" ht="13" x14ac:dyDescent="0.3">
      <c r="A1705" s="1">
        <v>4517657103</v>
      </c>
      <c r="B1705" s="1">
        <v>2989761</v>
      </c>
      <c r="C1705" s="2" t="s">
        <v>59</v>
      </c>
      <c r="D1705" s="3">
        <v>640</v>
      </c>
      <c r="E1705" s="3">
        <v>792</v>
      </c>
      <c r="F1705" s="3">
        <f>Data[[#This Row],[Unit Price]]*Data[[#This Row],[Ordered Qty]]</f>
        <v>506880</v>
      </c>
      <c r="G1705" s="5">
        <v>44634</v>
      </c>
      <c r="H1705" s="4">
        <v>44634</v>
      </c>
      <c r="I1705" s="6">
        <f t="shared" si="30"/>
        <v>0</v>
      </c>
      <c r="J1705" s="32" t="str">
        <f>IF(Data[[#This Row],[Chênh lệch ngày]]&lt;-2,"ADVANCE", IF(Data[[#This Row],[Chênh lệch ngày]]&lt;4, "ON TIME", IF(Data[[#This Row],[REASON OF LATE]]="SUPPLIER","LATE BY SUPPLIER", "LATE")))</f>
        <v>ON TIME</v>
      </c>
      <c r="K1705" s="2"/>
      <c r="L1705" s="32"/>
      <c r="M1705" s="32" t="str">
        <f>TEXT(Data[[#This Row],[Ngày giao]],"yyyy")</f>
        <v>2022</v>
      </c>
      <c r="N1705" s="32" t="str">
        <f>IF(MONTH(Data[[#This Row],[Ngày giao]])&lt;4,"Qtr1", IF(MONTH(Data[[#This Row],[Ngày giao]])&lt;7,"Qtr2",IF(MONTH(Data[[#This Row],[Ngày giao]])&lt;10,"Qtr3","Qtr4")))</f>
        <v>Qtr1</v>
      </c>
      <c r="O1705" s="32" t="str">
        <f>TEXT(Data[[#This Row],[Ngày giao]],"MMM")</f>
        <v>Mar</v>
      </c>
    </row>
    <row r="1706" spans="1:15" ht="13" x14ac:dyDescent="0.3">
      <c r="A1706" s="1">
        <v>4517007633</v>
      </c>
      <c r="B1706" s="1">
        <v>2989761</v>
      </c>
      <c r="C1706" s="2" t="s">
        <v>59</v>
      </c>
      <c r="D1706" s="3">
        <v>640</v>
      </c>
      <c r="E1706" s="3">
        <v>374</v>
      </c>
      <c r="F1706" s="3">
        <f>Data[[#This Row],[Unit Price]]*Data[[#This Row],[Ordered Qty]]</f>
        <v>239360</v>
      </c>
      <c r="G1706" s="5">
        <v>44634</v>
      </c>
      <c r="H1706" s="4">
        <v>44634</v>
      </c>
      <c r="I1706" s="6">
        <f t="shared" si="30"/>
        <v>0</v>
      </c>
      <c r="J1706" s="32" t="str">
        <f>IF(Data[[#This Row],[Chênh lệch ngày]]&lt;-2,"ADVANCE", IF(Data[[#This Row],[Chênh lệch ngày]]&lt;4, "ON TIME", IF(Data[[#This Row],[REASON OF LATE]]="SUPPLIER","LATE BY SUPPLIER", "LATE")))</f>
        <v>ON TIME</v>
      </c>
      <c r="K1706" s="2"/>
      <c r="L1706" s="32"/>
      <c r="M1706" s="32" t="str">
        <f>TEXT(Data[[#This Row],[Ngày giao]],"yyyy")</f>
        <v>2022</v>
      </c>
      <c r="N1706" s="32" t="str">
        <f>IF(MONTH(Data[[#This Row],[Ngày giao]])&lt;4,"Qtr1", IF(MONTH(Data[[#This Row],[Ngày giao]])&lt;7,"Qtr2",IF(MONTH(Data[[#This Row],[Ngày giao]])&lt;10,"Qtr3","Qtr4")))</f>
        <v>Qtr1</v>
      </c>
      <c r="O1706" s="32" t="str">
        <f>TEXT(Data[[#This Row],[Ngày giao]],"MMM")</f>
        <v>Mar</v>
      </c>
    </row>
    <row r="1707" spans="1:15" ht="13" x14ac:dyDescent="0.3">
      <c r="A1707" s="1">
        <v>4517011216</v>
      </c>
      <c r="B1707" s="1">
        <v>2899632</v>
      </c>
      <c r="C1707" s="2" t="s">
        <v>59</v>
      </c>
      <c r="D1707" s="3">
        <v>160</v>
      </c>
      <c r="E1707" s="3">
        <v>434</v>
      </c>
      <c r="F1707" s="3">
        <f>Data[[#This Row],[Unit Price]]*Data[[#This Row],[Ordered Qty]]</f>
        <v>69440</v>
      </c>
      <c r="G1707" s="5">
        <v>44634</v>
      </c>
      <c r="H1707" s="4">
        <v>44634</v>
      </c>
      <c r="I1707" s="6">
        <f t="shared" si="30"/>
        <v>0</v>
      </c>
      <c r="J1707" s="32" t="str">
        <f>IF(Data[[#This Row],[Chênh lệch ngày]]&lt;-2,"ADVANCE", IF(Data[[#This Row],[Chênh lệch ngày]]&lt;4, "ON TIME", IF(Data[[#This Row],[REASON OF LATE]]="SUPPLIER","LATE BY SUPPLIER", "LATE")))</f>
        <v>ON TIME</v>
      </c>
      <c r="K1707" s="2"/>
      <c r="L1707" s="32"/>
      <c r="M1707" s="32" t="str">
        <f>TEXT(Data[[#This Row],[Ngày giao]],"yyyy")</f>
        <v>2022</v>
      </c>
      <c r="N1707" s="32" t="str">
        <f>IF(MONTH(Data[[#This Row],[Ngày giao]])&lt;4,"Qtr1", IF(MONTH(Data[[#This Row],[Ngày giao]])&lt;7,"Qtr2",IF(MONTH(Data[[#This Row],[Ngày giao]])&lt;10,"Qtr3","Qtr4")))</f>
        <v>Qtr1</v>
      </c>
      <c r="O1707" s="32" t="str">
        <f>TEXT(Data[[#This Row],[Ngày giao]],"MMM")</f>
        <v>Mar</v>
      </c>
    </row>
    <row r="1708" spans="1:15" ht="13" x14ac:dyDescent="0.3">
      <c r="A1708" s="1">
        <v>4517094681</v>
      </c>
      <c r="B1708" s="1">
        <v>2989761</v>
      </c>
      <c r="C1708" s="2" t="s">
        <v>59</v>
      </c>
      <c r="D1708" s="3">
        <v>320</v>
      </c>
      <c r="E1708" s="3">
        <v>884</v>
      </c>
      <c r="F1708" s="3">
        <f>Data[[#This Row],[Unit Price]]*Data[[#This Row],[Ordered Qty]]</f>
        <v>282880</v>
      </c>
      <c r="G1708" s="5">
        <v>44634</v>
      </c>
      <c r="H1708" s="4">
        <v>44634</v>
      </c>
      <c r="I1708" s="6">
        <f t="shared" si="30"/>
        <v>0</v>
      </c>
      <c r="J1708" s="32" t="str">
        <f>IF(Data[[#This Row],[Chênh lệch ngày]]&lt;-2,"ADVANCE", IF(Data[[#This Row],[Chênh lệch ngày]]&lt;4, "ON TIME", IF(Data[[#This Row],[REASON OF LATE]]="SUPPLIER","LATE BY SUPPLIER", "LATE")))</f>
        <v>ON TIME</v>
      </c>
      <c r="K1708" s="2"/>
      <c r="L1708" s="32"/>
      <c r="M1708" s="32" t="str">
        <f>TEXT(Data[[#This Row],[Ngày giao]],"yyyy")</f>
        <v>2022</v>
      </c>
      <c r="N1708" s="32" t="str">
        <f>IF(MONTH(Data[[#This Row],[Ngày giao]])&lt;4,"Qtr1", IF(MONTH(Data[[#This Row],[Ngày giao]])&lt;7,"Qtr2",IF(MONTH(Data[[#This Row],[Ngày giao]])&lt;10,"Qtr3","Qtr4")))</f>
        <v>Qtr1</v>
      </c>
      <c r="O1708" s="32" t="str">
        <f>TEXT(Data[[#This Row],[Ngày giao]],"MMM")</f>
        <v>Mar</v>
      </c>
    </row>
    <row r="1709" spans="1:15" ht="13" x14ac:dyDescent="0.3">
      <c r="A1709" s="1">
        <v>4517138636</v>
      </c>
      <c r="B1709" s="1">
        <v>2899634</v>
      </c>
      <c r="C1709" s="2" t="s">
        <v>59</v>
      </c>
      <c r="D1709" s="3">
        <v>320</v>
      </c>
      <c r="E1709" s="3">
        <v>946</v>
      </c>
      <c r="F1709" s="3">
        <f>Data[[#This Row],[Unit Price]]*Data[[#This Row],[Ordered Qty]]</f>
        <v>302720</v>
      </c>
      <c r="G1709" s="5">
        <v>44634</v>
      </c>
      <c r="H1709" s="4">
        <v>44634</v>
      </c>
      <c r="I1709" s="6">
        <f t="shared" si="30"/>
        <v>0</v>
      </c>
      <c r="J1709" s="32" t="str">
        <f>IF(Data[[#This Row],[Chênh lệch ngày]]&lt;-2,"ADVANCE", IF(Data[[#This Row],[Chênh lệch ngày]]&lt;4, "ON TIME", IF(Data[[#This Row],[REASON OF LATE]]="SUPPLIER","LATE BY SUPPLIER", "LATE")))</f>
        <v>ON TIME</v>
      </c>
      <c r="K1709" s="2"/>
      <c r="L1709" s="32"/>
      <c r="M1709" s="32" t="str">
        <f>TEXT(Data[[#This Row],[Ngày giao]],"yyyy")</f>
        <v>2022</v>
      </c>
      <c r="N1709" s="32" t="str">
        <f>IF(MONTH(Data[[#This Row],[Ngày giao]])&lt;4,"Qtr1", IF(MONTH(Data[[#This Row],[Ngày giao]])&lt;7,"Qtr2",IF(MONTH(Data[[#This Row],[Ngày giao]])&lt;10,"Qtr3","Qtr4")))</f>
        <v>Qtr1</v>
      </c>
      <c r="O1709" s="32" t="str">
        <f>TEXT(Data[[#This Row],[Ngày giao]],"MMM")</f>
        <v>Mar</v>
      </c>
    </row>
    <row r="1710" spans="1:15" ht="13" x14ac:dyDescent="0.3">
      <c r="A1710" s="1">
        <v>4517151963</v>
      </c>
      <c r="B1710" s="1">
        <v>2899634</v>
      </c>
      <c r="C1710" s="2" t="s">
        <v>53</v>
      </c>
      <c r="D1710" s="3">
        <v>320</v>
      </c>
      <c r="E1710" s="3">
        <v>1205</v>
      </c>
      <c r="F1710" s="3">
        <f>Data[[#This Row],[Unit Price]]*Data[[#This Row],[Ordered Qty]]</f>
        <v>385600</v>
      </c>
      <c r="G1710" s="5">
        <v>44634</v>
      </c>
      <c r="H1710" s="4">
        <v>44634</v>
      </c>
      <c r="I1710" s="6">
        <f t="shared" si="30"/>
        <v>0</v>
      </c>
      <c r="J1710" s="32" t="str">
        <f>IF(Data[[#This Row],[Chênh lệch ngày]]&lt;-2,"ADVANCE", IF(Data[[#This Row],[Chênh lệch ngày]]&lt;4, "ON TIME", IF(Data[[#This Row],[REASON OF LATE]]="SUPPLIER","LATE BY SUPPLIER", "LATE")))</f>
        <v>ON TIME</v>
      </c>
      <c r="K1710" s="2"/>
      <c r="L1710" s="32"/>
      <c r="M1710" s="32" t="str">
        <f>TEXT(Data[[#This Row],[Ngày giao]],"yyyy")</f>
        <v>2022</v>
      </c>
      <c r="N1710" s="32" t="str">
        <f>IF(MONTH(Data[[#This Row],[Ngày giao]])&lt;4,"Qtr1", IF(MONTH(Data[[#This Row],[Ngày giao]])&lt;7,"Qtr2",IF(MONTH(Data[[#This Row],[Ngày giao]])&lt;10,"Qtr3","Qtr4")))</f>
        <v>Qtr1</v>
      </c>
      <c r="O1710" s="32" t="str">
        <f>TEXT(Data[[#This Row],[Ngày giao]],"MMM")</f>
        <v>Mar</v>
      </c>
    </row>
    <row r="1711" spans="1:15" ht="13" x14ac:dyDescent="0.3">
      <c r="A1711" s="1">
        <v>4517158063</v>
      </c>
      <c r="B1711" s="1">
        <v>2989761</v>
      </c>
      <c r="C1711" s="2" t="s">
        <v>53</v>
      </c>
      <c r="D1711" s="3">
        <v>320</v>
      </c>
      <c r="E1711" s="3">
        <v>524</v>
      </c>
      <c r="F1711" s="3">
        <f>Data[[#This Row],[Unit Price]]*Data[[#This Row],[Ordered Qty]]</f>
        <v>167680</v>
      </c>
      <c r="G1711" s="5">
        <v>44634</v>
      </c>
      <c r="H1711" s="4">
        <v>44634</v>
      </c>
      <c r="I1711" s="6">
        <f t="shared" si="30"/>
        <v>0</v>
      </c>
      <c r="J1711" s="32" t="str">
        <f>IF(Data[[#This Row],[Chênh lệch ngày]]&lt;-2,"ADVANCE", IF(Data[[#This Row],[Chênh lệch ngày]]&lt;4, "ON TIME", IF(Data[[#This Row],[REASON OF LATE]]="SUPPLIER","LATE BY SUPPLIER", "LATE")))</f>
        <v>ON TIME</v>
      </c>
      <c r="K1711" s="2"/>
      <c r="L1711" s="32"/>
      <c r="M1711" s="32" t="str">
        <f>TEXT(Data[[#This Row],[Ngày giao]],"yyyy")</f>
        <v>2022</v>
      </c>
      <c r="N1711" s="32" t="str">
        <f>IF(MONTH(Data[[#This Row],[Ngày giao]])&lt;4,"Qtr1", IF(MONTH(Data[[#This Row],[Ngày giao]])&lt;7,"Qtr2",IF(MONTH(Data[[#This Row],[Ngày giao]])&lt;10,"Qtr3","Qtr4")))</f>
        <v>Qtr1</v>
      </c>
      <c r="O1711" s="32" t="str">
        <f>TEXT(Data[[#This Row],[Ngày giao]],"MMM")</f>
        <v>Mar</v>
      </c>
    </row>
    <row r="1712" spans="1:15" ht="13" x14ac:dyDescent="0.3">
      <c r="A1712" s="1">
        <v>4517693425</v>
      </c>
      <c r="B1712" s="1">
        <v>2899634</v>
      </c>
      <c r="C1712" s="2" t="s">
        <v>59</v>
      </c>
      <c r="D1712" s="3">
        <v>320</v>
      </c>
      <c r="E1712" s="3">
        <v>1011</v>
      </c>
      <c r="F1712" s="3">
        <f>Data[[#This Row],[Unit Price]]*Data[[#This Row],[Ordered Qty]]</f>
        <v>323520</v>
      </c>
      <c r="G1712" s="5">
        <v>44634</v>
      </c>
      <c r="H1712" s="4">
        <v>44634</v>
      </c>
      <c r="I1712" s="6">
        <f t="shared" si="30"/>
        <v>0</v>
      </c>
      <c r="J1712" s="32" t="str">
        <f>IF(Data[[#This Row],[Chênh lệch ngày]]&lt;-2,"ADVANCE", IF(Data[[#This Row],[Chênh lệch ngày]]&lt;4, "ON TIME", IF(Data[[#This Row],[REASON OF LATE]]="SUPPLIER","LATE BY SUPPLIER", "LATE")))</f>
        <v>ON TIME</v>
      </c>
      <c r="K1712" s="2"/>
      <c r="L1712" s="32"/>
      <c r="M1712" s="32" t="str">
        <f>TEXT(Data[[#This Row],[Ngày giao]],"yyyy")</f>
        <v>2022</v>
      </c>
      <c r="N1712" s="32" t="str">
        <f>IF(MONTH(Data[[#This Row],[Ngày giao]])&lt;4,"Qtr1", IF(MONTH(Data[[#This Row],[Ngày giao]])&lt;7,"Qtr2",IF(MONTH(Data[[#This Row],[Ngày giao]])&lt;10,"Qtr3","Qtr4")))</f>
        <v>Qtr1</v>
      </c>
      <c r="O1712" s="32" t="str">
        <f>TEXT(Data[[#This Row],[Ngày giao]],"MMM")</f>
        <v>Mar</v>
      </c>
    </row>
    <row r="1713" spans="1:15" ht="13" x14ac:dyDescent="0.3">
      <c r="A1713" s="1">
        <v>4517355299</v>
      </c>
      <c r="B1713" s="1">
        <v>2989761</v>
      </c>
      <c r="C1713" s="2" t="s">
        <v>53</v>
      </c>
      <c r="D1713" s="3">
        <v>640</v>
      </c>
      <c r="E1713" s="3">
        <v>694</v>
      </c>
      <c r="F1713" s="3">
        <f>Data[[#This Row],[Unit Price]]*Data[[#This Row],[Ordered Qty]]</f>
        <v>444160</v>
      </c>
      <c r="G1713" s="5">
        <v>44634</v>
      </c>
      <c r="H1713" s="4">
        <v>44634</v>
      </c>
      <c r="I1713" s="6">
        <f t="shared" si="30"/>
        <v>0</v>
      </c>
      <c r="J1713" s="32" t="str">
        <f>IF(Data[[#This Row],[Chênh lệch ngày]]&lt;-2,"ADVANCE", IF(Data[[#This Row],[Chênh lệch ngày]]&lt;4, "ON TIME", IF(Data[[#This Row],[REASON OF LATE]]="SUPPLIER","LATE BY SUPPLIER", "LATE")))</f>
        <v>ON TIME</v>
      </c>
      <c r="K1713" s="2"/>
      <c r="L1713" s="32"/>
      <c r="M1713" s="32" t="str">
        <f>TEXT(Data[[#This Row],[Ngày giao]],"yyyy")</f>
        <v>2022</v>
      </c>
      <c r="N1713" s="32" t="str">
        <f>IF(MONTH(Data[[#This Row],[Ngày giao]])&lt;4,"Qtr1", IF(MONTH(Data[[#This Row],[Ngày giao]])&lt;7,"Qtr2",IF(MONTH(Data[[#This Row],[Ngày giao]])&lt;10,"Qtr3","Qtr4")))</f>
        <v>Qtr1</v>
      </c>
      <c r="O1713" s="32" t="str">
        <f>TEXT(Data[[#This Row],[Ngày giao]],"MMM")</f>
        <v>Mar</v>
      </c>
    </row>
    <row r="1714" spans="1:15" ht="13" x14ac:dyDescent="0.3">
      <c r="A1714" s="1">
        <v>4517709915</v>
      </c>
      <c r="B1714" s="1">
        <v>4451134</v>
      </c>
      <c r="C1714" s="37" t="s">
        <v>52</v>
      </c>
      <c r="D1714" s="3">
        <v>116</v>
      </c>
      <c r="E1714" s="3">
        <v>936</v>
      </c>
      <c r="F1714" s="3">
        <f>Data[[#This Row],[Unit Price]]*Data[[#This Row],[Ordered Qty]]</f>
        <v>108576</v>
      </c>
      <c r="G1714" s="5">
        <v>44662</v>
      </c>
      <c r="H1714" s="4">
        <v>44634</v>
      </c>
      <c r="I1714" s="6">
        <f t="shared" si="30"/>
        <v>28</v>
      </c>
      <c r="J1714" s="32" t="str">
        <f>IF(Data[[#This Row],[Chênh lệch ngày]]&lt;-2,"ADVANCE", IF(Data[[#This Row],[Chênh lệch ngày]]&lt;4, "ON TIME", IF(Data[[#This Row],[REASON OF LATE]]="SUPPLIER","LATE BY SUPPLIER", "LATE")))</f>
        <v>LATE BY SUPPLIER</v>
      </c>
      <c r="K1714" s="2" t="s">
        <v>8</v>
      </c>
      <c r="L1714" s="16" t="s">
        <v>41</v>
      </c>
      <c r="M1714" s="32" t="str">
        <f>TEXT(Data[[#This Row],[Ngày giao]],"yyyy")</f>
        <v>2022</v>
      </c>
      <c r="N1714" s="32" t="str">
        <f>IF(MONTH(Data[[#This Row],[Ngày giao]])&lt;4,"Qtr1", IF(MONTH(Data[[#This Row],[Ngày giao]])&lt;7,"Qtr2",IF(MONTH(Data[[#This Row],[Ngày giao]])&lt;10,"Qtr3","Qtr4")))</f>
        <v>Qtr2</v>
      </c>
      <c r="O1714" s="32" t="str">
        <f>TEXT(Data[[#This Row],[Ngày giao]],"MMM")</f>
        <v>Apr</v>
      </c>
    </row>
    <row r="1715" spans="1:15" ht="13" x14ac:dyDescent="0.3">
      <c r="A1715" s="1">
        <v>4516876106</v>
      </c>
      <c r="B1715" s="1">
        <v>4451121</v>
      </c>
      <c r="C1715" s="2" t="s">
        <v>53</v>
      </c>
      <c r="D1715" s="3">
        <v>1080</v>
      </c>
      <c r="E1715" s="3">
        <v>728</v>
      </c>
      <c r="F1715" s="3">
        <f>Data[[#This Row],[Unit Price]]*Data[[#This Row],[Ordered Qty]]</f>
        <v>786240</v>
      </c>
      <c r="G1715" s="5">
        <v>44634</v>
      </c>
      <c r="H1715" s="4">
        <v>44634</v>
      </c>
      <c r="I1715" s="6">
        <f t="shared" si="30"/>
        <v>0</v>
      </c>
      <c r="J1715" s="32" t="str">
        <f>IF(Data[[#This Row],[Chênh lệch ngày]]&lt;-2,"ADVANCE", IF(Data[[#This Row],[Chênh lệch ngày]]&lt;4, "ON TIME", IF(Data[[#This Row],[REASON OF LATE]]="SUPPLIER","LATE BY SUPPLIER", "LATE")))</f>
        <v>ON TIME</v>
      </c>
      <c r="K1715" s="2"/>
      <c r="L1715" s="32"/>
      <c r="M1715" s="32" t="str">
        <f>TEXT(Data[[#This Row],[Ngày giao]],"yyyy")</f>
        <v>2022</v>
      </c>
      <c r="N1715" s="32" t="str">
        <f>IF(MONTH(Data[[#This Row],[Ngày giao]])&lt;4,"Qtr1", IF(MONTH(Data[[#This Row],[Ngày giao]])&lt;7,"Qtr2",IF(MONTH(Data[[#This Row],[Ngày giao]])&lt;10,"Qtr3","Qtr4")))</f>
        <v>Qtr1</v>
      </c>
      <c r="O1715" s="32" t="str">
        <f>TEXT(Data[[#This Row],[Ngày giao]],"MMM")</f>
        <v>Mar</v>
      </c>
    </row>
    <row r="1716" spans="1:15" ht="13" x14ac:dyDescent="0.3">
      <c r="A1716" s="1">
        <v>4516757326</v>
      </c>
      <c r="B1716" s="1">
        <v>4451134</v>
      </c>
      <c r="C1716" s="2" t="s">
        <v>59</v>
      </c>
      <c r="D1716" s="3">
        <v>48</v>
      </c>
      <c r="E1716" s="3">
        <v>673</v>
      </c>
      <c r="F1716" s="3">
        <f>Data[[#This Row],[Unit Price]]*Data[[#This Row],[Ordered Qty]]</f>
        <v>32304</v>
      </c>
      <c r="G1716" s="5">
        <v>44634</v>
      </c>
      <c r="H1716" s="4">
        <v>44634</v>
      </c>
      <c r="I1716" s="6">
        <f t="shared" si="30"/>
        <v>0</v>
      </c>
      <c r="J1716" s="32" t="str">
        <f>IF(Data[[#This Row],[Chênh lệch ngày]]&lt;-2,"ADVANCE", IF(Data[[#This Row],[Chênh lệch ngày]]&lt;4, "ON TIME", IF(Data[[#This Row],[REASON OF LATE]]="SUPPLIER","LATE BY SUPPLIER", "LATE")))</f>
        <v>ON TIME</v>
      </c>
      <c r="K1716" s="2"/>
      <c r="L1716" s="32"/>
      <c r="M1716" s="32" t="str">
        <f>TEXT(Data[[#This Row],[Ngày giao]],"yyyy")</f>
        <v>2022</v>
      </c>
      <c r="N1716" s="32" t="str">
        <f>IF(MONTH(Data[[#This Row],[Ngày giao]])&lt;4,"Qtr1", IF(MONTH(Data[[#This Row],[Ngày giao]])&lt;7,"Qtr2",IF(MONTH(Data[[#This Row],[Ngày giao]])&lt;10,"Qtr3","Qtr4")))</f>
        <v>Qtr1</v>
      </c>
      <c r="O1716" s="32" t="str">
        <f>TEXT(Data[[#This Row],[Ngày giao]],"MMM")</f>
        <v>Mar</v>
      </c>
    </row>
    <row r="1717" spans="1:15" ht="13" x14ac:dyDescent="0.3">
      <c r="A1717" s="1">
        <v>4516876117</v>
      </c>
      <c r="B1717" s="1">
        <v>2899945</v>
      </c>
      <c r="C1717" s="2" t="s">
        <v>53</v>
      </c>
      <c r="D1717" s="3">
        <v>192</v>
      </c>
      <c r="E1717" s="3">
        <v>629</v>
      </c>
      <c r="F1717" s="3">
        <f>Data[[#This Row],[Unit Price]]*Data[[#This Row],[Ordered Qty]]</f>
        <v>120768</v>
      </c>
      <c r="G1717" s="5">
        <v>44634</v>
      </c>
      <c r="H1717" s="4">
        <v>44634</v>
      </c>
      <c r="I1717" s="6">
        <f t="shared" si="30"/>
        <v>0</v>
      </c>
      <c r="J1717" s="32" t="str">
        <f>IF(Data[[#This Row],[Chênh lệch ngày]]&lt;-2,"ADVANCE", IF(Data[[#This Row],[Chênh lệch ngày]]&lt;4, "ON TIME", IF(Data[[#This Row],[REASON OF LATE]]="SUPPLIER","LATE BY SUPPLIER", "LATE")))</f>
        <v>ON TIME</v>
      </c>
      <c r="K1717" s="2"/>
      <c r="L1717" s="32"/>
      <c r="M1717" s="32" t="str">
        <f>TEXT(Data[[#This Row],[Ngày giao]],"yyyy")</f>
        <v>2022</v>
      </c>
      <c r="N1717" s="32" t="str">
        <f>IF(MONTH(Data[[#This Row],[Ngày giao]])&lt;4,"Qtr1", IF(MONTH(Data[[#This Row],[Ngày giao]])&lt;7,"Qtr2",IF(MONTH(Data[[#This Row],[Ngày giao]])&lt;10,"Qtr3","Qtr4")))</f>
        <v>Qtr1</v>
      </c>
      <c r="O1717" s="32" t="str">
        <f>TEXT(Data[[#This Row],[Ngày giao]],"MMM")</f>
        <v>Mar</v>
      </c>
    </row>
    <row r="1718" spans="1:15" ht="13" x14ac:dyDescent="0.3">
      <c r="A1718" s="1">
        <v>4516876178</v>
      </c>
      <c r="B1718" s="1">
        <v>4228041</v>
      </c>
      <c r="C1718" s="2" t="s">
        <v>53</v>
      </c>
      <c r="D1718" s="3">
        <v>90</v>
      </c>
      <c r="E1718" s="3">
        <v>591</v>
      </c>
      <c r="F1718" s="3">
        <f>Data[[#This Row],[Unit Price]]*Data[[#This Row],[Ordered Qty]]</f>
        <v>53190</v>
      </c>
      <c r="G1718" s="5">
        <v>44634</v>
      </c>
      <c r="H1718" s="4">
        <v>44634</v>
      </c>
      <c r="I1718" s="6">
        <f t="shared" si="30"/>
        <v>0</v>
      </c>
      <c r="J1718" s="32" t="str">
        <f>IF(Data[[#This Row],[Chênh lệch ngày]]&lt;-2,"ADVANCE", IF(Data[[#This Row],[Chênh lệch ngày]]&lt;4, "ON TIME", IF(Data[[#This Row],[REASON OF LATE]]="SUPPLIER","LATE BY SUPPLIER", "LATE")))</f>
        <v>ON TIME</v>
      </c>
      <c r="K1718" s="2"/>
      <c r="L1718" s="32"/>
      <c r="M1718" s="32" t="str">
        <f>TEXT(Data[[#This Row],[Ngày giao]],"yyyy")</f>
        <v>2022</v>
      </c>
      <c r="N1718" s="32" t="str">
        <f>IF(MONTH(Data[[#This Row],[Ngày giao]])&lt;4,"Qtr1", IF(MONTH(Data[[#This Row],[Ngày giao]])&lt;7,"Qtr2",IF(MONTH(Data[[#This Row],[Ngày giao]])&lt;10,"Qtr3","Qtr4")))</f>
        <v>Qtr1</v>
      </c>
      <c r="O1718" s="32" t="str">
        <f>TEXT(Data[[#This Row],[Ngày giao]],"MMM")</f>
        <v>Mar</v>
      </c>
    </row>
    <row r="1719" spans="1:15" ht="13" x14ac:dyDescent="0.3">
      <c r="A1719" s="1">
        <v>4517573117</v>
      </c>
      <c r="B1719" s="1">
        <v>4334436</v>
      </c>
      <c r="C1719" s="2" t="s">
        <v>59</v>
      </c>
      <c r="D1719" s="3">
        <v>464</v>
      </c>
      <c r="E1719" s="3">
        <v>696</v>
      </c>
      <c r="F1719" s="3">
        <f>Data[[#This Row],[Unit Price]]*Data[[#This Row],[Ordered Qty]]</f>
        <v>322944</v>
      </c>
      <c r="G1719" s="5">
        <v>44634</v>
      </c>
      <c r="H1719" s="4">
        <v>44634</v>
      </c>
      <c r="I1719" s="6">
        <f t="shared" si="30"/>
        <v>0</v>
      </c>
      <c r="J1719" s="32" t="str">
        <f>IF(Data[[#This Row],[Chênh lệch ngày]]&lt;-2,"ADVANCE", IF(Data[[#This Row],[Chênh lệch ngày]]&lt;4, "ON TIME", IF(Data[[#This Row],[REASON OF LATE]]="SUPPLIER","LATE BY SUPPLIER", "LATE")))</f>
        <v>ON TIME</v>
      </c>
      <c r="K1719" s="2"/>
      <c r="L1719" s="32"/>
      <c r="M1719" s="32" t="str">
        <f>TEXT(Data[[#This Row],[Ngày giao]],"yyyy")</f>
        <v>2022</v>
      </c>
      <c r="N1719" s="32" t="str">
        <f>IF(MONTH(Data[[#This Row],[Ngày giao]])&lt;4,"Qtr1", IF(MONTH(Data[[#This Row],[Ngày giao]])&lt;7,"Qtr2",IF(MONTH(Data[[#This Row],[Ngày giao]])&lt;10,"Qtr3","Qtr4")))</f>
        <v>Qtr1</v>
      </c>
      <c r="O1719" s="32" t="str">
        <f>TEXT(Data[[#This Row],[Ngày giao]],"MMM")</f>
        <v>Mar</v>
      </c>
    </row>
    <row r="1720" spans="1:15" ht="13" x14ac:dyDescent="0.3">
      <c r="A1720" s="1">
        <v>4517121131</v>
      </c>
      <c r="B1720" s="1">
        <v>2903183</v>
      </c>
      <c r="C1720" s="2" t="s">
        <v>59</v>
      </c>
      <c r="D1720" s="3">
        <v>220</v>
      </c>
      <c r="E1720" s="3">
        <v>1278</v>
      </c>
      <c r="F1720" s="3">
        <f>Data[[#This Row],[Unit Price]]*Data[[#This Row],[Ordered Qty]]</f>
        <v>281160</v>
      </c>
      <c r="G1720" s="5">
        <v>44634</v>
      </c>
      <c r="H1720" s="4">
        <v>44634</v>
      </c>
      <c r="I1720" s="6">
        <f t="shared" si="30"/>
        <v>0</v>
      </c>
      <c r="J1720" s="32" t="str">
        <f>IF(Data[[#This Row],[Chênh lệch ngày]]&lt;-2,"ADVANCE", IF(Data[[#This Row],[Chênh lệch ngày]]&lt;4, "ON TIME", IF(Data[[#This Row],[REASON OF LATE]]="SUPPLIER","LATE BY SUPPLIER", "LATE")))</f>
        <v>ON TIME</v>
      </c>
      <c r="K1720" s="2"/>
      <c r="L1720" s="32"/>
      <c r="M1720" s="32" t="str">
        <f>TEXT(Data[[#This Row],[Ngày giao]],"yyyy")</f>
        <v>2022</v>
      </c>
      <c r="N1720" s="32" t="str">
        <f>IF(MONTH(Data[[#This Row],[Ngày giao]])&lt;4,"Qtr1", IF(MONTH(Data[[#This Row],[Ngày giao]])&lt;7,"Qtr2",IF(MONTH(Data[[#This Row],[Ngày giao]])&lt;10,"Qtr3","Qtr4")))</f>
        <v>Qtr1</v>
      </c>
      <c r="O1720" s="32" t="str">
        <f>TEXT(Data[[#This Row],[Ngày giao]],"MMM")</f>
        <v>Mar</v>
      </c>
    </row>
    <row r="1721" spans="1:15" ht="13" x14ac:dyDescent="0.3">
      <c r="A1721" s="1">
        <v>4517135139</v>
      </c>
      <c r="B1721" s="1">
        <v>4334436</v>
      </c>
      <c r="C1721" s="2" t="s">
        <v>59</v>
      </c>
      <c r="D1721" s="3">
        <v>1584</v>
      </c>
      <c r="E1721" s="3">
        <v>880</v>
      </c>
      <c r="F1721" s="3">
        <f>Data[[#This Row],[Unit Price]]*Data[[#This Row],[Ordered Qty]]</f>
        <v>1393920</v>
      </c>
      <c r="G1721" s="5">
        <v>44634</v>
      </c>
      <c r="H1721" s="4">
        <v>44634</v>
      </c>
      <c r="I1721" s="6">
        <f t="shared" si="30"/>
        <v>0</v>
      </c>
      <c r="J1721" s="32" t="str">
        <f>IF(Data[[#This Row],[Chênh lệch ngày]]&lt;-2,"ADVANCE", IF(Data[[#This Row],[Chênh lệch ngày]]&lt;4, "ON TIME", IF(Data[[#This Row],[REASON OF LATE]]="SUPPLIER","LATE BY SUPPLIER", "LATE")))</f>
        <v>ON TIME</v>
      </c>
      <c r="K1721" s="2"/>
      <c r="L1721" s="32"/>
      <c r="M1721" s="32" t="str">
        <f>TEXT(Data[[#This Row],[Ngày giao]],"yyyy")</f>
        <v>2022</v>
      </c>
      <c r="N1721" s="32" t="str">
        <f>IF(MONTH(Data[[#This Row],[Ngày giao]])&lt;4,"Qtr1", IF(MONTH(Data[[#This Row],[Ngày giao]])&lt;7,"Qtr2",IF(MONTH(Data[[#This Row],[Ngày giao]])&lt;10,"Qtr3","Qtr4")))</f>
        <v>Qtr1</v>
      </c>
      <c r="O1721" s="32" t="str">
        <f>TEXT(Data[[#This Row],[Ngày giao]],"MMM")</f>
        <v>Mar</v>
      </c>
    </row>
    <row r="1722" spans="1:15" ht="13" x14ac:dyDescent="0.3">
      <c r="A1722" s="1">
        <v>4517142678</v>
      </c>
      <c r="B1722" s="1">
        <v>4451134</v>
      </c>
      <c r="C1722" s="2" t="s">
        <v>59</v>
      </c>
      <c r="D1722" s="3">
        <v>208</v>
      </c>
      <c r="E1722" s="3">
        <v>550</v>
      </c>
      <c r="F1722" s="3">
        <f>Data[[#This Row],[Unit Price]]*Data[[#This Row],[Ordered Qty]]</f>
        <v>114400</v>
      </c>
      <c r="G1722" s="5">
        <v>44634</v>
      </c>
      <c r="H1722" s="4">
        <v>44634</v>
      </c>
      <c r="I1722" s="6">
        <f t="shared" si="30"/>
        <v>0</v>
      </c>
      <c r="J1722" s="32" t="str">
        <f>IF(Data[[#This Row],[Chênh lệch ngày]]&lt;-2,"ADVANCE", IF(Data[[#This Row],[Chênh lệch ngày]]&lt;4, "ON TIME", IF(Data[[#This Row],[REASON OF LATE]]="SUPPLIER","LATE BY SUPPLIER", "LATE")))</f>
        <v>ON TIME</v>
      </c>
      <c r="K1722" s="2"/>
      <c r="L1722" s="32"/>
      <c r="M1722" s="32" t="str">
        <f>TEXT(Data[[#This Row],[Ngày giao]],"yyyy")</f>
        <v>2022</v>
      </c>
      <c r="N1722" s="32" t="str">
        <f>IF(MONTH(Data[[#This Row],[Ngày giao]])&lt;4,"Qtr1", IF(MONTH(Data[[#This Row],[Ngày giao]])&lt;7,"Qtr2",IF(MONTH(Data[[#This Row],[Ngày giao]])&lt;10,"Qtr3","Qtr4")))</f>
        <v>Qtr1</v>
      </c>
      <c r="O1722" s="32" t="str">
        <f>TEXT(Data[[#This Row],[Ngày giao]],"MMM")</f>
        <v>Mar</v>
      </c>
    </row>
    <row r="1723" spans="1:15" ht="13" x14ac:dyDescent="0.3">
      <c r="A1723" s="1">
        <v>4517474265</v>
      </c>
      <c r="B1723" s="1">
        <v>2903183</v>
      </c>
      <c r="C1723" s="2" t="s">
        <v>53</v>
      </c>
      <c r="D1723" s="3">
        <v>1460</v>
      </c>
      <c r="E1723" s="3">
        <v>1157</v>
      </c>
      <c r="F1723" s="3">
        <f>Data[[#This Row],[Unit Price]]*Data[[#This Row],[Ordered Qty]]</f>
        <v>1689220</v>
      </c>
      <c r="G1723" s="5">
        <v>44634</v>
      </c>
      <c r="H1723" s="4">
        <v>44634</v>
      </c>
      <c r="I1723" s="6">
        <f t="shared" si="30"/>
        <v>0</v>
      </c>
      <c r="J1723" s="32" t="str">
        <f>IF(Data[[#This Row],[Chênh lệch ngày]]&lt;-2,"ADVANCE", IF(Data[[#This Row],[Chênh lệch ngày]]&lt;4, "ON TIME", IF(Data[[#This Row],[REASON OF LATE]]="SUPPLIER","LATE BY SUPPLIER", "LATE")))</f>
        <v>ON TIME</v>
      </c>
      <c r="K1723" s="2"/>
      <c r="L1723" s="32"/>
      <c r="M1723" s="32" t="str">
        <f>TEXT(Data[[#This Row],[Ngày giao]],"yyyy")</f>
        <v>2022</v>
      </c>
      <c r="N1723" s="32" t="str">
        <f>IF(MONTH(Data[[#This Row],[Ngày giao]])&lt;4,"Qtr1", IF(MONTH(Data[[#This Row],[Ngày giao]])&lt;7,"Qtr2",IF(MONTH(Data[[#This Row],[Ngày giao]])&lt;10,"Qtr3","Qtr4")))</f>
        <v>Qtr1</v>
      </c>
      <c r="O1723" s="32" t="str">
        <f>TEXT(Data[[#This Row],[Ngày giao]],"MMM")</f>
        <v>Mar</v>
      </c>
    </row>
    <row r="1724" spans="1:15" ht="13" x14ac:dyDescent="0.3">
      <c r="A1724" s="1">
        <v>4516876076</v>
      </c>
      <c r="B1724" s="1">
        <v>4451134</v>
      </c>
      <c r="C1724" s="2" t="s">
        <v>53</v>
      </c>
      <c r="D1724" s="3">
        <v>268</v>
      </c>
      <c r="E1724" s="3">
        <v>1201</v>
      </c>
      <c r="F1724" s="3">
        <f>Data[[#This Row],[Unit Price]]*Data[[#This Row],[Ordered Qty]]</f>
        <v>321868</v>
      </c>
      <c r="G1724" s="5">
        <v>44641</v>
      </c>
      <c r="H1724" s="4">
        <v>44634</v>
      </c>
      <c r="I1724" s="6">
        <f t="shared" si="30"/>
        <v>7</v>
      </c>
      <c r="J1724" s="32" t="str">
        <f>IF(Data[[#This Row],[Chênh lệch ngày]]&lt;-2,"ADVANCE", IF(Data[[#This Row],[Chênh lệch ngày]]&lt;4, "ON TIME", IF(Data[[#This Row],[REASON OF LATE]]="SUPPLIER","LATE BY SUPPLIER", "LATE")))</f>
        <v>LATE</v>
      </c>
      <c r="K1724" s="32" t="s">
        <v>6</v>
      </c>
      <c r="L1724" s="32"/>
      <c r="M1724" s="32" t="str">
        <f>TEXT(Data[[#This Row],[Ngày giao]],"yyyy")</f>
        <v>2022</v>
      </c>
      <c r="N1724" s="32" t="str">
        <f>IF(MONTH(Data[[#This Row],[Ngày giao]])&lt;4,"Qtr1", IF(MONTH(Data[[#This Row],[Ngày giao]])&lt;7,"Qtr2",IF(MONTH(Data[[#This Row],[Ngày giao]])&lt;10,"Qtr3","Qtr4")))</f>
        <v>Qtr1</v>
      </c>
      <c r="O1724" s="32" t="str">
        <f>TEXT(Data[[#This Row],[Ngày giao]],"MMM")</f>
        <v>Mar</v>
      </c>
    </row>
    <row r="1725" spans="1:15" ht="13" x14ac:dyDescent="0.3">
      <c r="A1725" s="1">
        <v>4516876107</v>
      </c>
      <c r="B1725" s="1">
        <v>4451121</v>
      </c>
      <c r="C1725" s="2" t="s">
        <v>53</v>
      </c>
      <c r="D1725" s="3">
        <v>750</v>
      </c>
      <c r="E1725" s="3">
        <v>307</v>
      </c>
      <c r="F1725" s="3">
        <f>Data[[#This Row],[Unit Price]]*Data[[#This Row],[Ordered Qty]]</f>
        <v>230250</v>
      </c>
      <c r="G1725" s="5">
        <v>44641</v>
      </c>
      <c r="H1725" s="4">
        <v>44634</v>
      </c>
      <c r="I1725" s="6">
        <f t="shared" si="30"/>
        <v>7</v>
      </c>
      <c r="J1725" s="32" t="str">
        <f>IF(Data[[#This Row],[Chênh lệch ngày]]&lt;-2,"ADVANCE", IF(Data[[#This Row],[Chênh lệch ngày]]&lt;4, "ON TIME", IF(Data[[#This Row],[REASON OF LATE]]="SUPPLIER","LATE BY SUPPLIER", "LATE")))</f>
        <v>LATE</v>
      </c>
      <c r="K1725" s="32" t="s">
        <v>6</v>
      </c>
      <c r="L1725" s="32"/>
      <c r="M1725" s="32" t="str">
        <f>TEXT(Data[[#This Row],[Ngày giao]],"yyyy")</f>
        <v>2022</v>
      </c>
      <c r="N1725" s="32" t="str">
        <f>IF(MONTH(Data[[#This Row],[Ngày giao]])&lt;4,"Qtr1", IF(MONTH(Data[[#This Row],[Ngày giao]])&lt;7,"Qtr2",IF(MONTH(Data[[#This Row],[Ngày giao]])&lt;10,"Qtr3","Qtr4")))</f>
        <v>Qtr1</v>
      </c>
      <c r="O1725" s="32" t="str">
        <f>TEXT(Data[[#This Row],[Ngày giao]],"MMM")</f>
        <v>Mar</v>
      </c>
    </row>
    <row r="1726" spans="1:15" ht="13" x14ac:dyDescent="0.3">
      <c r="A1726" s="1">
        <v>4517148462</v>
      </c>
      <c r="B1726" s="1">
        <v>2899632</v>
      </c>
      <c r="C1726" s="2" t="s">
        <v>53</v>
      </c>
      <c r="D1726" s="3">
        <v>640</v>
      </c>
      <c r="E1726" s="3">
        <v>754</v>
      </c>
      <c r="F1726" s="3">
        <f>Data[[#This Row],[Unit Price]]*Data[[#This Row],[Ordered Qty]]</f>
        <v>482560</v>
      </c>
      <c r="G1726" s="5">
        <v>44648</v>
      </c>
      <c r="H1726" s="4">
        <v>44634</v>
      </c>
      <c r="I1726" s="6">
        <f t="shared" si="30"/>
        <v>14</v>
      </c>
      <c r="J1726" s="32" t="str">
        <f>IF(Data[[#This Row],[Chênh lệch ngày]]&lt;-2,"ADVANCE", IF(Data[[#This Row],[Chênh lệch ngày]]&lt;4, "ON TIME", IF(Data[[#This Row],[REASON OF LATE]]="SUPPLIER","LATE BY SUPPLIER", "LATE")))</f>
        <v>LATE</v>
      </c>
      <c r="K1726" s="32" t="s">
        <v>6</v>
      </c>
      <c r="L1726" s="32"/>
      <c r="M1726" s="32" t="str">
        <f>TEXT(Data[[#This Row],[Ngày giao]],"yyyy")</f>
        <v>2022</v>
      </c>
      <c r="N1726" s="32" t="str">
        <f>IF(MONTH(Data[[#This Row],[Ngày giao]])&lt;4,"Qtr1", IF(MONTH(Data[[#This Row],[Ngày giao]])&lt;7,"Qtr2",IF(MONTH(Data[[#This Row],[Ngày giao]])&lt;10,"Qtr3","Qtr4")))</f>
        <v>Qtr1</v>
      </c>
      <c r="O1726" s="32" t="str">
        <f>TEXT(Data[[#This Row],[Ngày giao]],"MMM")</f>
        <v>Mar</v>
      </c>
    </row>
    <row r="1727" spans="1:15" ht="13" x14ac:dyDescent="0.3">
      <c r="A1727" s="1">
        <v>4516762331</v>
      </c>
      <c r="B1727" s="1">
        <v>4451121</v>
      </c>
      <c r="C1727" s="2" t="s">
        <v>65</v>
      </c>
      <c r="D1727" s="3">
        <v>675</v>
      </c>
      <c r="E1727" s="3">
        <v>1174</v>
      </c>
      <c r="F1727" s="3">
        <f>Data[[#This Row],[Unit Price]]*Data[[#This Row],[Ordered Qty]]</f>
        <v>792450</v>
      </c>
      <c r="G1727" s="5">
        <v>44718</v>
      </c>
      <c r="H1727" s="4">
        <v>44634</v>
      </c>
      <c r="I1727" s="6">
        <f t="shared" si="30"/>
        <v>84</v>
      </c>
      <c r="J1727" s="32" t="str">
        <f>IF(Data[[#This Row],[Chênh lệch ngày]]&lt;-2,"ADVANCE", IF(Data[[#This Row],[Chênh lệch ngày]]&lt;4, "ON TIME", IF(Data[[#This Row],[REASON OF LATE]]="SUPPLIER","LATE BY SUPPLIER", "LATE")))</f>
        <v>LATE</v>
      </c>
      <c r="K1727" s="32" t="s">
        <v>6</v>
      </c>
      <c r="L1727" s="32"/>
      <c r="M1727" s="32" t="str">
        <f>TEXT(Data[[#This Row],[Ngày giao]],"yyyy")</f>
        <v>2022</v>
      </c>
      <c r="N1727" s="32" t="str">
        <f>IF(MONTH(Data[[#This Row],[Ngày giao]])&lt;4,"Qtr1", IF(MONTH(Data[[#This Row],[Ngày giao]])&lt;7,"Qtr2",IF(MONTH(Data[[#This Row],[Ngày giao]])&lt;10,"Qtr3","Qtr4")))</f>
        <v>Qtr2</v>
      </c>
      <c r="O1727" s="32" t="str">
        <f>TEXT(Data[[#This Row],[Ngày giao]],"MMM")</f>
        <v>Jun</v>
      </c>
    </row>
    <row r="1728" spans="1:15" ht="13" x14ac:dyDescent="0.3">
      <c r="A1728" s="1">
        <v>4516923098</v>
      </c>
      <c r="B1728" s="1">
        <v>2461389</v>
      </c>
      <c r="C1728" s="2" t="s">
        <v>53</v>
      </c>
      <c r="D1728" s="3">
        <v>1600</v>
      </c>
      <c r="E1728" s="3">
        <v>1286</v>
      </c>
      <c r="F1728" s="3">
        <f>Data[[#This Row],[Unit Price]]*Data[[#This Row],[Ordered Qty]]</f>
        <v>2057600</v>
      </c>
      <c r="G1728" s="5">
        <v>44627</v>
      </c>
      <c r="H1728" s="4">
        <v>44634</v>
      </c>
      <c r="I1728" s="6">
        <f t="shared" si="30"/>
        <v>-7</v>
      </c>
      <c r="J1728" s="32" t="str">
        <f>IF(Data[[#This Row],[Chênh lệch ngày]]&lt;-2,"ADVANCE", IF(Data[[#This Row],[Chênh lệch ngày]]&lt;4, "ON TIME", IF(Data[[#This Row],[REASON OF LATE]]="SUPPLIER","LATE BY SUPPLIER", "LATE")))</f>
        <v>ADVANCE</v>
      </c>
      <c r="K1728" s="2"/>
      <c r="L1728" s="32"/>
      <c r="M1728" s="32" t="str">
        <f>TEXT(Data[[#This Row],[Ngày giao]],"yyyy")</f>
        <v>2022</v>
      </c>
      <c r="N1728" s="32" t="str">
        <f>IF(MONTH(Data[[#This Row],[Ngày giao]])&lt;4,"Qtr1", IF(MONTH(Data[[#This Row],[Ngày giao]])&lt;7,"Qtr2",IF(MONTH(Data[[#This Row],[Ngày giao]])&lt;10,"Qtr3","Qtr4")))</f>
        <v>Qtr1</v>
      </c>
      <c r="O1728" s="32" t="str">
        <f>TEXT(Data[[#This Row],[Ngày giao]],"MMM")</f>
        <v>Mar</v>
      </c>
    </row>
    <row r="1729" spans="1:15" ht="13" x14ac:dyDescent="0.3">
      <c r="A1729" s="1">
        <v>4517027530</v>
      </c>
      <c r="B1729" s="1">
        <v>2461389</v>
      </c>
      <c r="C1729" s="37" t="s">
        <v>52</v>
      </c>
      <c r="D1729" s="3">
        <v>200</v>
      </c>
      <c r="E1729" s="3">
        <v>995</v>
      </c>
      <c r="F1729" s="3">
        <f>Data[[#This Row],[Unit Price]]*Data[[#This Row],[Ordered Qty]]</f>
        <v>199000</v>
      </c>
      <c r="G1729" s="5">
        <v>44634</v>
      </c>
      <c r="H1729" s="4">
        <v>44634</v>
      </c>
      <c r="I1729" s="6">
        <f t="shared" si="30"/>
        <v>0</v>
      </c>
      <c r="J1729" s="32" t="str">
        <f>IF(Data[[#This Row],[Chênh lệch ngày]]&lt;-2,"ADVANCE", IF(Data[[#This Row],[Chênh lệch ngày]]&lt;4, "ON TIME", IF(Data[[#This Row],[REASON OF LATE]]="SUPPLIER","LATE BY SUPPLIER", "LATE")))</f>
        <v>ON TIME</v>
      </c>
      <c r="K1729" s="2"/>
      <c r="L1729" s="32"/>
      <c r="M1729" s="32" t="str">
        <f>TEXT(Data[[#This Row],[Ngày giao]],"yyyy")</f>
        <v>2022</v>
      </c>
      <c r="N1729" s="32" t="str">
        <f>IF(MONTH(Data[[#This Row],[Ngày giao]])&lt;4,"Qtr1", IF(MONTH(Data[[#This Row],[Ngày giao]])&lt;7,"Qtr2",IF(MONTH(Data[[#This Row],[Ngày giao]])&lt;10,"Qtr3","Qtr4")))</f>
        <v>Qtr1</v>
      </c>
      <c r="O1729" s="32" t="str">
        <f>TEXT(Data[[#This Row],[Ngày giao]],"MMM")</f>
        <v>Mar</v>
      </c>
    </row>
    <row r="1730" spans="1:15" ht="13" x14ac:dyDescent="0.3">
      <c r="A1730" s="1">
        <v>4517031655</v>
      </c>
      <c r="B1730" s="1">
        <v>4196590</v>
      </c>
      <c r="C1730" s="37" t="s">
        <v>52</v>
      </c>
      <c r="D1730" s="3">
        <v>600</v>
      </c>
      <c r="E1730" s="3">
        <v>659</v>
      </c>
      <c r="F1730" s="3">
        <f>Data[[#This Row],[Unit Price]]*Data[[#This Row],[Ordered Qty]]</f>
        <v>395400</v>
      </c>
      <c r="G1730" s="5">
        <v>44634</v>
      </c>
      <c r="H1730" s="4">
        <v>44634</v>
      </c>
      <c r="I1730" s="6">
        <f t="shared" si="30"/>
        <v>0</v>
      </c>
      <c r="J1730" s="32" t="str">
        <f>IF(Data[[#This Row],[Chênh lệch ngày]]&lt;-2,"ADVANCE", IF(Data[[#This Row],[Chênh lệch ngày]]&lt;4, "ON TIME", IF(Data[[#This Row],[REASON OF LATE]]="SUPPLIER","LATE BY SUPPLIER", "LATE")))</f>
        <v>ON TIME</v>
      </c>
      <c r="K1730" s="2"/>
      <c r="L1730" s="32"/>
      <c r="M1730" s="32" t="str">
        <f>TEXT(Data[[#This Row],[Ngày giao]],"yyyy")</f>
        <v>2022</v>
      </c>
      <c r="N1730" s="32" t="str">
        <f>IF(MONTH(Data[[#This Row],[Ngày giao]])&lt;4,"Qtr1", IF(MONTH(Data[[#This Row],[Ngày giao]])&lt;7,"Qtr2",IF(MONTH(Data[[#This Row],[Ngày giao]])&lt;10,"Qtr3","Qtr4")))</f>
        <v>Qtr1</v>
      </c>
      <c r="O1730" s="32" t="str">
        <f>TEXT(Data[[#This Row],[Ngày giao]],"MMM")</f>
        <v>Mar</v>
      </c>
    </row>
    <row r="1731" spans="1:15" ht="13" x14ac:dyDescent="0.3">
      <c r="A1731" s="1">
        <v>4517502774</v>
      </c>
      <c r="B1731" s="1">
        <v>2461389</v>
      </c>
      <c r="C1731" s="37" t="s">
        <v>52</v>
      </c>
      <c r="D1731" s="3">
        <v>200</v>
      </c>
      <c r="E1731" s="3">
        <v>1293</v>
      </c>
      <c r="F1731" s="3">
        <f>Data[[#This Row],[Unit Price]]*Data[[#This Row],[Ordered Qty]]</f>
        <v>258600</v>
      </c>
      <c r="G1731" s="5">
        <v>44634</v>
      </c>
      <c r="H1731" s="4">
        <v>44634</v>
      </c>
      <c r="I1731" s="6">
        <f t="shared" si="30"/>
        <v>0</v>
      </c>
      <c r="J1731" s="32" t="str">
        <f>IF(Data[[#This Row],[Chênh lệch ngày]]&lt;-2,"ADVANCE", IF(Data[[#This Row],[Chênh lệch ngày]]&lt;4, "ON TIME", IF(Data[[#This Row],[REASON OF LATE]]="SUPPLIER","LATE BY SUPPLIER", "LATE")))</f>
        <v>ON TIME</v>
      </c>
      <c r="K1731" s="2"/>
      <c r="L1731" s="32"/>
      <c r="M1731" s="32" t="str">
        <f>TEXT(Data[[#This Row],[Ngày giao]],"yyyy")</f>
        <v>2022</v>
      </c>
      <c r="N1731" s="32" t="str">
        <f>IF(MONTH(Data[[#This Row],[Ngày giao]])&lt;4,"Qtr1", IF(MONTH(Data[[#This Row],[Ngày giao]])&lt;7,"Qtr2",IF(MONTH(Data[[#This Row],[Ngày giao]])&lt;10,"Qtr3","Qtr4")))</f>
        <v>Qtr1</v>
      </c>
      <c r="O1731" s="32" t="str">
        <f>TEXT(Data[[#This Row],[Ngày giao]],"MMM")</f>
        <v>Mar</v>
      </c>
    </row>
    <row r="1732" spans="1:15" ht="13" x14ac:dyDescent="0.3">
      <c r="A1732" s="1">
        <v>4517080861</v>
      </c>
      <c r="B1732" s="1">
        <v>4196590</v>
      </c>
      <c r="C1732" s="2" t="s">
        <v>59</v>
      </c>
      <c r="D1732" s="3">
        <v>200</v>
      </c>
      <c r="E1732" s="3">
        <v>895</v>
      </c>
      <c r="F1732" s="3">
        <f>Data[[#This Row],[Unit Price]]*Data[[#This Row],[Ordered Qty]]</f>
        <v>179000</v>
      </c>
      <c r="G1732" s="5">
        <v>44655</v>
      </c>
      <c r="H1732" s="4">
        <v>44634</v>
      </c>
      <c r="I1732" s="6">
        <f t="shared" si="30"/>
        <v>21</v>
      </c>
      <c r="J1732" s="32" t="str">
        <f>IF(Data[[#This Row],[Chênh lệch ngày]]&lt;-2,"ADVANCE", IF(Data[[#This Row],[Chênh lệch ngày]]&lt;4, "ON TIME", IF(Data[[#This Row],[REASON OF LATE]]="SUPPLIER","LATE BY SUPPLIER", "LATE")))</f>
        <v>LATE</v>
      </c>
      <c r="K1732" s="32" t="s">
        <v>6</v>
      </c>
      <c r="L1732" s="32"/>
      <c r="M1732" s="32" t="str">
        <f>TEXT(Data[[#This Row],[Ngày giao]],"yyyy")</f>
        <v>2022</v>
      </c>
      <c r="N1732" s="32" t="str">
        <f>IF(MONTH(Data[[#This Row],[Ngày giao]])&lt;4,"Qtr1", IF(MONTH(Data[[#This Row],[Ngày giao]])&lt;7,"Qtr2",IF(MONTH(Data[[#This Row],[Ngày giao]])&lt;10,"Qtr3","Qtr4")))</f>
        <v>Qtr2</v>
      </c>
      <c r="O1732" s="32" t="str">
        <f>TEXT(Data[[#This Row],[Ngày giao]],"MMM")</f>
        <v>Apr</v>
      </c>
    </row>
    <row r="1733" spans="1:15" ht="13" x14ac:dyDescent="0.3">
      <c r="A1733" s="1">
        <v>4516915776</v>
      </c>
      <c r="B1733" s="1">
        <v>4196590</v>
      </c>
      <c r="C1733" s="2" t="s">
        <v>53</v>
      </c>
      <c r="D1733" s="3">
        <v>1200</v>
      </c>
      <c r="E1733" s="3">
        <v>907</v>
      </c>
      <c r="F1733" s="3">
        <f>Data[[#This Row],[Unit Price]]*Data[[#This Row],[Ordered Qty]]</f>
        <v>1088400</v>
      </c>
      <c r="G1733" s="5">
        <v>44641</v>
      </c>
      <c r="H1733" s="4">
        <v>44634</v>
      </c>
      <c r="I1733" s="6">
        <f t="shared" si="30"/>
        <v>7</v>
      </c>
      <c r="J1733" s="32" t="str">
        <f>IF(Data[[#This Row],[Chênh lệch ngày]]&lt;-2,"ADVANCE", IF(Data[[#This Row],[Chênh lệch ngày]]&lt;4, "ON TIME", IF(Data[[#This Row],[REASON OF LATE]]="SUPPLIER","LATE BY SUPPLIER", "LATE")))</f>
        <v>LATE</v>
      </c>
      <c r="K1733" s="32" t="s">
        <v>6</v>
      </c>
      <c r="L1733" s="32"/>
      <c r="M1733" s="32" t="str">
        <f>TEXT(Data[[#This Row],[Ngày giao]],"yyyy")</f>
        <v>2022</v>
      </c>
      <c r="N1733" s="32" t="str">
        <f>IF(MONTH(Data[[#This Row],[Ngày giao]])&lt;4,"Qtr1", IF(MONTH(Data[[#This Row],[Ngày giao]])&lt;7,"Qtr2",IF(MONTH(Data[[#This Row],[Ngày giao]])&lt;10,"Qtr3","Qtr4")))</f>
        <v>Qtr1</v>
      </c>
      <c r="O1733" s="32" t="str">
        <f>TEXT(Data[[#This Row],[Ngày giao]],"MMM")</f>
        <v>Mar</v>
      </c>
    </row>
    <row r="1734" spans="1:15" ht="13" x14ac:dyDescent="0.3">
      <c r="A1734" s="1">
        <v>4516830141</v>
      </c>
      <c r="B1734" s="1">
        <v>2963895</v>
      </c>
      <c r="C1734" s="37" t="s">
        <v>52</v>
      </c>
      <c r="D1734" s="3">
        <v>308</v>
      </c>
      <c r="E1734" s="3">
        <v>454</v>
      </c>
      <c r="F1734" s="3">
        <f>Data[[#This Row],[Unit Price]]*Data[[#This Row],[Ordered Qty]]</f>
        <v>139832</v>
      </c>
      <c r="G1734" s="5">
        <v>44634</v>
      </c>
      <c r="H1734" s="4">
        <v>44634</v>
      </c>
      <c r="I1734" s="6">
        <f t="shared" si="30"/>
        <v>0</v>
      </c>
      <c r="J1734" s="32" t="str">
        <f>IF(Data[[#This Row],[Chênh lệch ngày]]&lt;-2,"ADVANCE", IF(Data[[#This Row],[Chênh lệch ngày]]&lt;4, "ON TIME", IF(Data[[#This Row],[REASON OF LATE]]="SUPPLIER","LATE BY SUPPLIER", "LATE")))</f>
        <v>ON TIME</v>
      </c>
      <c r="K1734" s="2"/>
      <c r="L1734" s="32"/>
      <c r="M1734" s="32" t="str">
        <f>TEXT(Data[[#This Row],[Ngày giao]],"yyyy")</f>
        <v>2022</v>
      </c>
      <c r="N1734" s="32" t="str">
        <f>IF(MONTH(Data[[#This Row],[Ngày giao]])&lt;4,"Qtr1", IF(MONTH(Data[[#This Row],[Ngày giao]])&lt;7,"Qtr2",IF(MONTH(Data[[#This Row],[Ngày giao]])&lt;10,"Qtr3","Qtr4")))</f>
        <v>Qtr1</v>
      </c>
      <c r="O1734" s="32" t="str">
        <f>TEXT(Data[[#This Row],[Ngày giao]],"MMM")</f>
        <v>Mar</v>
      </c>
    </row>
    <row r="1735" spans="1:15" ht="13" x14ac:dyDescent="0.3">
      <c r="A1735" s="1">
        <v>4516833365</v>
      </c>
      <c r="B1735" s="1">
        <v>2758193</v>
      </c>
      <c r="C1735" s="37" t="s">
        <v>52</v>
      </c>
      <c r="D1735" s="3">
        <v>84</v>
      </c>
      <c r="E1735" s="3">
        <v>817</v>
      </c>
      <c r="F1735" s="3">
        <f>Data[[#This Row],[Unit Price]]*Data[[#This Row],[Ordered Qty]]</f>
        <v>68628</v>
      </c>
      <c r="G1735" s="5">
        <v>44634</v>
      </c>
      <c r="H1735" s="4">
        <v>44634</v>
      </c>
      <c r="I1735" s="6">
        <f t="shared" si="30"/>
        <v>0</v>
      </c>
      <c r="J1735" s="32" t="str">
        <f>IF(Data[[#This Row],[Chênh lệch ngày]]&lt;-2,"ADVANCE", IF(Data[[#This Row],[Chênh lệch ngày]]&lt;4, "ON TIME", IF(Data[[#This Row],[REASON OF LATE]]="SUPPLIER","LATE BY SUPPLIER", "LATE")))</f>
        <v>ON TIME</v>
      </c>
      <c r="K1735" s="2"/>
      <c r="L1735" s="32"/>
      <c r="M1735" s="32" t="str">
        <f>TEXT(Data[[#This Row],[Ngày giao]],"yyyy")</f>
        <v>2022</v>
      </c>
      <c r="N1735" s="32" t="str">
        <f>IF(MONTH(Data[[#This Row],[Ngày giao]])&lt;4,"Qtr1", IF(MONTH(Data[[#This Row],[Ngày giao]])&lt;7,"Qtr2",IF(MONTH(Data[[#This Row],[Ngày giao]])&lt;10,"Qtr3","Qtr4")))</f>
        <v>Qtr1</v>
      </c>
      <c r="O1735" s="32" t="str">
        <f>TEXT(Data[[#This Row],[Ngày giao]],"MMM")</f>
        <v>Mar</v>
      </c>
    </row>
    <row r="1736" spans="1:15" ht="13" x14ac:dyDescent="0.3">
      <c r="A1736" s="1">
        <v>4516895517</v>
      </c>
      <c r="B1736" s="1">
        <v>2556834</v>
      </c>
      <c r="C1736" s="37" t="s">
        <v>52</v>
      </c>
      <c r="D1736" s="3">
        <v>39</v>
      </c>
      <c r="E1736" s="3">
        <v>541</v>
      </c>
      <c r="F1736" s="3">
        <f>Data[[#This Row],[Unit Price]]*Data[[#This Row],[Ordered Qty]]</f>
        <v>21099</v>
      </c>
      <c r="G1736" s="5">
        <v>44634</v>
      </c>
      <c r="H1736" s="4">
        <v>44634</v>
      </c>
      <c r="I1736" s="6">
        <f t="shared" si="30"/>
        <v>0</v>
      </c>
      <c r="J1736" s="32" t="str">
        <f>IF(Data[[#This Row],[Chênh lệch ngày]]&lt;-2,"ADVANCE", IF(Data[[#This Row],[Chênh lệch ngày]]&lt;4, "ON TIME", IF(Data[[#This Row],[REASON OF LATE]]="SUPPLIER","LATE BY SUPPLIER", "LATE")))</f>
        <v>ON TIME</v>
      </c>
      <c r="K1736" s="2"/>
      <c r="L1736" s="32"/>
      <c r="M1736" s="32" t="str">
        <f>TEXT(Data[[#This Row],[Ngày giao]],"yyyy")</f>
        <v>2022</v>
      </c>
      <c r="N1736" s="32" t="str">
        <f>IF(MONTH(Data[[#This Row],[Ngày giao]])&lt;4,"Qtr1", IF(MONTH(Data[[#This Row],[Ngày giao]])&lt;7,"Qtr2",IF(MONTH(Data[[#This Row],[Ngày giao]])&lt;10,"Qtr3","Qtr4")))</f>
        <v>Qtr1</v>
      </c>
      <c r="O1736" s="32" t="str">
        <f>TEXT(Data[[#This Row],[Ngày giao]],"MMM")</f>
        <v>Mar</v>
      </c>
    </row>
    <row r="1737" spans="1:15" ht="13" x14ac:dyDescent="0.3">
      <c r="A1737" s="1">
        <v>4516970326</v>
      </c>
      <c r="B1737" s="1">
        <v>2556834</v>
      </c>
      <c r="C1737" s="37" t="s">
        <v>52</v>
      </c>
      <c r="D1737" s="3">
        <v>9</v>
      </c>
      <c r="E1737" s="3">
        <v>1418</v>
      </c>
      <c r="F1737" s="3">
        <f>Data[[#This Row],[Unit Price]]*Data[[#This Row],[Ordered Qty]]</f>
        <v>12762</v>
      </c>
      <c r="G1737" s="5">
        <v>44634</v>
      </c>
      <c r="H1737" s="4">
        <v>44634</v>
      </c>
      <c r="I1737" s="6">
        <f t="shared" si="30"/>
        <v>0</v>
      </c>
      <c r="J1737" s="32" t="str">
        <f>IF(Data[[#This Row],[Chênh lệch ngày]]&lt;-2,"ADVANCE", IF(Data[[#This Row],[Chênh lệch ngày]]&lt;4, "ON TIME", IF(Data[[#This Row],[REASON OF LATE]]="SUPPLIER","LATE BY SUPPLIER", "LATE")))</f>
        <v>ON TIME</v>
      </c>
      <c r="K1737" s="2"/>
      <c r="L1737" s="32"/>
      <c r="M1737" s="32" t="str">
        <f>TEXT(Data[[#This Row],[Ngày giao]],"yyyy")</f>
        <v>2022</v>
      </c>
      <c r="N1737" s="32" t="str">
        <f>IF(MONTH(Data[[#This Row],[Ngày giao]])&lt;4,"Qtr1", IF(MONTH(Data[[#This Row],[Ngày giao]])&lt;7,"Qtr2",IF(MONTH(Data[[#This Row],[Ngày giao]])&lt;10,"Qtr3","Qtr4")))</f>
        <v>Qtr1</v>
      </c>
      <c r="O1737" s="32" t="str">
        <f>TEXT(Data[[#This Row],[Ngày giao]],"MMM")</f>
        <v>Mar</v>
      </c>
    </row>
    <row r="1738" spans="1:15" ht="13" x14ac:dyDescent="0.3">
      <c r="A1738" s="1">
        <v>4517036991</v>
      </c>
      <c r="B1738" s="1">
        <v>2963895</v>
      </c>
      <c r="C1738" s="37" t="s">
        <v>52</v>
      </c>
      <c r="D1738" s="3">
        <v>120</v>
      </c>
      <c r="E1738" s="3">
        <v>529</v>
      </c>
      <c r="F1738" s="3">
        <f>Data[[#This Row],[Unit Price]]*Data[[#This Row],[Ordered Qty]]</f>
        <v>63480</v>
      </c>
      <c r="G1738" s="5">
        <v>44634</v>
      </c>
      <c r="H1738" s="4">
        <v>44634</v>
      </c>
      <c r="I1738" s="6">
        <f t="shared" si="30"/>
        <v>0</v>
      </c>
      <c r="J1738" s="32" t="str">
        <f>IF(Data[[#This Row],[Chênh lệch ngày]]&lt;-2,"ADVANCE", IF(Data[[#This Row],[Chênh lệch ngày]]&lt;4, "ON TIME", IF(Data[[#This Row],[REASON OF LATE]]="SUPPLIER","LATE BY SUPPLIER", "LATE")))</f>
        <v>ON TIME</v>
      </c>
      <c r="K1738" s="2"/>
      <c r="L1738" s="32"/>
      <c r="M1738" s="32" t="str">
        <f>TEXT(Data[[#This Row],[Ngày giao]],"yyyy")</f>
        <v>2022</v>
      </c>
      <c r="N1738" s="32" t="str">
        <f>IF(MONTH(Data[[#This Row],[Ngày giao]])&lt;4,"Qtr1", IF(MONTH(Data[[#This Row],[Ngày giao]])&lt;7,"Qtr2",IF(MONTH(Data[[#This Row],[Ngày giao]])&lt;10,"Qtr3","Qtr4")))</f>
        <v>Qtr1</v>
      </c>
      <c r="O1738" s="32" t="str">
        <f>TEXT(Data[[#This Row],[Ngày giao]],"MMM")</f>
        <v>Mar</v>
      </c>
    </row>
    <row r="1739" spans="1:15" ht="13" x14ac:dyDescent="0.3">
      <c r="A1739" s="1">
        <v>4517038135</v>
      </c>
      <c r="B1739" s="1">
        <v>4327106</v>
      </c>
      <c r="C1739" s="37" t="s">
        <v>52</v>
      </c>
      <c r="D1739" s="3">
        <v>309</v>
      </c>
      <c r="E1739" s="3">
        <v>331</v>
      </c>
      <c r="F1739" s="3">
        <f>Data[[#This Row],[Unit Price]]*Data[[#This Row],[Ordered Qty]]</f>
        <v>102279</v>
      </c>
      <c r="G1739" s="5">
        <v>44634</v>
      </c>
      <c r="H1739" s="4">
        <v>44634</v>
      </c>
      <c r="I1739" s="6">
        <f t="shared" si="30"/>
        <v>0</v>
      </c>
      <c r="J1739" s="32" t="str">
        <f>IF(Data[[#This Row],[Chênh lệch ngày]]&lt;-2,"ADVANCE", IF(Data[[#This Row],[Chênh lệch ngày]]&lt;4, "ON TIME", IF(Data[[#This Row],[REASON OF LATE]]="SUPPLIER","LATE BY SUPPLIER", "LATE")))</f>
        <v>ON TIME</v>
      </c>
      <c r="K1739" s="2"/>
      <c r="L1739" s="32"/>
      <c r="M1739" s="32" t="str">
        <f>TEXT(Data[[#This Row],[Ngày giao]],"yyyy")</f>
        <v>2022</v>
      </c>
      <c r="N1739" s="32" t="str">
        <f>IF(MONTH(Data[[#This Row],[Ngày giao]])&lt;4,"Qtr1", IF(MONTH(Data[[#This Row],[Ngày giao]])&lt;7,"Qtr2",IF(MONTH(Data[[#This Row],[Ngày giao]])&lt;10,"Qtr3","Qtr4")))</f>
        <v>Qtr1</v>
      </c>
      <c r="O1739" s="32" t="str">
        <f>TEXT(Data[[#This Row],[Ngày giao]],"MMM")</f>
        <v>Mar</v>
      </c>
    </row>
    <row r="1740" spans="1:15" ht="13" x14ac:dyDescent="0.3">
      <c r="A1740" s="1">
        <v>4517078632</v>
      </c>
      <c r="B1740" s="1">
        <v>2467687</v>
      </c>
      <c r="C1740" s="37" t="s">
        <v>52</v>
      </c>
      <c r="D1740" s="3">
        <v>60</v>
      </c>
      <c r="E1740" s="3">
        <v>615</v>
      </c>
      <c r="F1740" s="3">
        <f>Data[[#This Row],[Unit Price]]*Data[[#This Row],[Ordered Qty]]</f>
        <v>36900</v>
      </c>
      <c r="G1740" s="5">
        <v>44634</v>
      </c>
      <c r="H1740" s="4">
        <v>44634</v>
      </c>
      <c r="I1740" s="6">
        <f t="shared" si="30"/>
        <v>0</v>
      </c>
      <c r="J1740" s="32" t="str">
        <f>IF(Data[[#This Row],[Chênh lệch ngày]]&lt;-2,"ADVANCE", IF(Data[[#This Row],[Chênh lệch ngày]]&lt;4, "ON TIME", IF(Data[[#This Row],[REASON OF LATE]]="SUPPLIER","LATE BY SUPPLIER", "LATE")))</f>
        <v>ON TIME</v>
      </c>
      <c r="K1740" s="2"/>
      <c r="L1740" s="32"/>
      <c r="M1740" s="32" t="str">
        <f>TEXT(Data[[#This Row],[Ngày giao]],"yyyy")</f>
        <v>2022</v>
      </c>
      <c r="N1740" s="32" t="str">
        <f>IF(MONTH(Data[[#This Row],[Ngày giao]])&lt;4,"Qtr1", IF(MONTH(Data[[#This Row],[Ngày giao]])&lt;7,"Qtr2",IF(MONTH(Data[[#This Row],[Ngày giao]])&lt;10,"Qtr3","Qtr4")))</f>
        <v>Qtr1</v>
      </c>
      <c r="O1740" s="32" t="str">
        <f>TEXT(Data[[#This Row],[Ngày giao]],"MMM")</f>
        <v>Mar</v>
      </c>
    </row>
    <row r="1741" spans="1:15" ht="13" x14ac:dyDescent="0.3">
      <c r="A1741" s="1">
        <v>4517083432</v>
      </c>
      <c r="B1741" s="1">
        <v>2758193</v>
      </c>
      <c r="C1741" s="37" t="s">
        <v>52</v>
      </c>
      <c r="D1741" s="3">
        <v>39</v>
      </c>
      <c r="E1741" s="3">
        <v>1186</v>
      </c>
      <c r="F1741" s="3">
        <f>Data[[#This Row],[Unit Price]]*Data[[#This Row],[Ordered Qty]]</f>
        <v>46254</v>
      </c>
      <c r="G1741" s="5">
        <v>44634</v>
      </c>
      <c r="H1741" s="4">
        <v>44634</v>
      </c>
      <c r="I1741" s="6">
        <f t="shared" si="30"/>
        <v>0</v>
      </c>
      <c r="J1741" s="32" t="str">
        <f>IF(Data[[#This Row],[Chênh lệch ngày]]&lt;-2,"ADVANCE", IF(Data[[#This Row],[Chênh lệch ngày]]&lt;4, "ON TIME", IF(Data[[#This Row],[REASON OF LATE]]="SUPPLIER","LATE BY SUPPLIER", "LATE")))</f>
        <v>ON TIME</v>
      </c>
      <c r="K1741" s="2"/>
      <c r="L1741" s="32"/>
      <c r="M1741" s="32" t="str">
        <f>TEXT(Data[[#This Row],[Ngày giao]],"yyyy")</f>
        <v>2022</v>
      </c>
      <c r="N1741" s="32" t="str">
        <f>IF(MONTH(Data[[#This Row],[Ngày giao]])&lt;4,"Qtr1", IF(MONTH(Data[[#This Row],[Ngày giao]])&lt;7,"Qtr2",IF(MONTH(Data[[#This Row],[Ngày giao]])&lt;10,"Qtr3","Qtr4")))</f>
        <v>Qtr1</v>
      </c>
      <c r="O1741" s="32" t="str">
        <f>TEXT(Data[[#This Row],[Ngày giao]],"MMM")</f>
        <v>Mar</v>
      </c>
    </row>
    <row r="1742" spans="1:15" ht="13" x14ac:dyDescent="0.3">
      <c r="A1742" s="1">
        <v>4517090634</v>
      </c>
      <c r="B1742" s="1">
        <v>2963896</v>
      </c>
      <c r="C1742" s="37" t="s">
        <v>52</v>
      </c>
      <c r="D1742" s="3">
        <v>12</v>
      </c>
      <c r="E1742" s="3">
        <v>1384</v>
      </c>
      <c r="F1742" s="3">
        <f>Data[[#This Row],[Unit Price]]*Data[[#This Row],[Ordered Qty]]</f>
        <v>16608</v>
      </c>
      <c r="G1742" s="5">
        <v>44634</v>
      </c>
      <c r="H1742" s="4">
        <v>44634</v>
      </c>
      <c r="I1742" s="6">
        <f t="shared" si="30"/>
        <v>0</v>
      </c>
      <c r="J1742" s="32" t="str">
        <f>IF(Data[[#This Row],[Chênh lệch ngày]]&lt;-2,"ADVANCE", IF(Data[[#This Row],[Chênh lệch ngày]]&lt;4, "ON TIME", IF(Data[[#This Row],[REASON OF LATE]]="SUPPLIER","LATE BY SUPPLIER", "LATE")))</f>
        <v>ON TIME</v>
      </c>
      <c r="K1742" s="2"/>
      <c r="L1742" s="32"/>
      <c r="M1742" s="32" t="str">
        <f>TEXT(Data[[#This Row],[Ngày giao]],"yyyy")</f>
        <v>2022</v>
      </c>
      <c r="N1742" s="32" t="str">
        <f>IF(MONTH(Data[[#This Row],[Ngày giao]])&lt;4,"Qtr1", IF(MONTH(Data[[#This Row],[Ngày giao]])&lt;7,"Qtr2",IF(MONTH(Data[[#This Row],[Ngày giao]])&lt;10,"Qtr3","Qtr4")))</f>
        <v>Qtr1</v>
      </c>
      <c r="O1742" s="32" t="str">
        <f>TEXT(Data[[#This Row],[Ngày giao]],"MMM")</f>
        <v>Mar</v>
      </c>
    </row>
    <row r="1743" spans="1:15" ht="13" x14ac:dyDescent="0.3">
      <c r="A1743" s="1">
        <v>4517097685</v>
      </c>
      <c r="B1743" s="1">
        <v>2963895</v>
      </c>
      <c r="C1743" s="37" t="s">
        <v>52</v>
      </c>
      <c r="D1743" s="3">
        <v>32</v>
      </c>
      <c r="E1743" s="3">
        <v>775</v>
      </c>
      <c r="F1743" s="3">
        <f>Data[[#This Row],[Unit Price]]*Data[[#This Row],[Ordered Qty]]</f>
        <v>24800</v>
      </c>
      <c r="G1743" s="5">
        <v>44634</v>
      </c>
      <c r="H1743" s="4">
        <v>44634</v>
      </c>
      <c r="I1743" s="6">
        <f t="shared" si="30"/>
        <v>0</v>
      </c>
      <c r="J1743" s="32" t="str">
        <f>IF(Data[[#This Row],[Chênh lệch ngày]]&lt;-2,"ADVANCE", IF(Data[[#This Row],[Chênh lệch ngày]]&lt;4, "ON TIME", IF(Data[[#This Row],[REASON OF LATE]]="SUPPLIER","LATE BY SUPPLIER", "LATE")))</f>
        <v>ON TIME</v>
      </c>
      <c r="K1743" s="2"/>
      <c r="L1743" s="32"/>
      <c r="M1743" s="32" t="str">
        <f>TEXT(Data[[#This Row],[Ngày giao]],"yyyy")</f>
        <v>2022</v>
      </c>
      <c r="N1743" s="32" t="str">
        <f>IF(MONTH(Data[[#This Row],[Ngày giao]])&lt;4,"Qtr1", IF(MONTH(Data[[#This Row],[Ngày giao]])&lt;7,"Qtr2",IF(MONTH(Data[[#This Row],[Ngày giao]])&lt;10,"Qtr3","Qtr4")))</f>
        <v>Qtr1</v>
      </c>
      <c r="O1743" s="32" t="str">
        <f>TEXT(Data[[#This Row],[Ngày giao]],"MMM")</f>
        <v>Mar</v>
      </c>
    </row>
    <row r="1744" spans="1:15" ht="13" x14ac:dyDescent="0.3">
      <c r="A1744" s="1">
        <v>4517150201</v>
      </c>
      <c r="B1744" s="1">
        <v>2963896</v>
      </c>
      <c r="C1744" s="37" t="s">
        <v>52</v>
      </c>
      <c r="D1744" s="3">
        <v>4</v>
      </c>
      <c r="E1744" s="3">
        <v>322</v>
      </c>
      <c r="F1744" s="3">
        <f>Data[[#This Row],[Unit Price]]*Data[[#This Row],[Ordered Qty]]</f>
        <v>1288</v>
      </c>
      <c r="G1744" s="5">
        <v>44634</v>
      </c>
      <c r="H1744" s="4">
        <v>44634</v>
      </c>
      <c r="I1744" s="6">
        <f t="shared" si="30"/>
        <v>0</v>
      </c>
      <c r="J1744" s="32" t="str">
        <f>IF(Data[[#This Row],[Chênh lệch ngày]]&lt;-2,"ADVANCE", IF(Data[[#This Row],[Chênh lệch ngày]]&lt;4, "ON TIME", IF(Data[[#This Row],[REASON OF LATE]]="SUPPLIER","LATE BY SUPPLIER", "LATE")))</f>
        <v>ON TIME</v>
      </c>
      <c r="K1744" s="2"/>
      <c r="L1744" s="32"/>
      <c r="M1744" s="32" t="str">
        <f>TEXT(Data[[#This Row],[Ngày giao]],"yyyy")</f>
        <v>2022</v>
      </c>
      <c r="N1744" s="32" t="str">
        <f>IF(MONTH(Data[[#This Row],[Ngày giao]])&lt;4,"Qtr1", IF(MONTH(Data[[#This Row],[Ngày giao]])&lt;7,"Qtr2",IF(MONTH(Data[[#This Row],[Ngày giao]])&lt;10,"Qtr3","Qtr4")))</f>
        <v>Qtr1</v>
      </c>
      <c r="O1744" s="32" t="str">
        <f>TEXT(Data[[#This Row],[Ngày giao]],"MMM")</f>
        <v>Mar</v>
      </c>
    </row>
    <row r="1745" spans="1:15" ht="13" x14ac:dyDescent="0.3">
      <c r="A1745" s="1">
        <v>4517156301</v>
      </c>
      <c r="B1745" s="1">
        <v>2963895</v>
      </c>
      <c r="C1745" s="37" t="s">
        <v>52</v>
      </c>
      <c r="D1745" s="3">
        <v>4</v>
      </c>
      <c r="E1745" s="3">
        <v>889</v>
      </c>
      <c r="F1745" s="3">
        <f>Data[[#This Row],[Unit Price]]*Data[[#This Row],[Ordered Qty]]</f>
        <v>3556</v>
      </c>
      <c r="G1745" s="5">
        <v>44634</v>
      </c>
      <c r="H1745" s="4">
        <v>44634</v>
      </c>
      <c r="I1745" s="6">
        <f t="shared" si="30"/>
        <v>0</v>
      </c>
      <c r="J1745" s="32" t="str">
        <f>IF(Data[[#This Row],[Chênh lệch ngày]]&lt;-2,"ADVANCE", IF(Data[[#This Row],[Chênh lệch ngày]]&lt;4, "ON TIME", IF(Data[[#This Row],[REASON OF LATE]]="SUPPLIER","LATE BY SUPPLIER", "LATE")))</f>
        <v>ON TIME</v>
      </c>
      <c r="K1745" s="2"/>
      <c r="L1745" s="32"/>
      <c r="M1745" s="32" t="str">
        <f>TEXT(Data[[#This Row],[Ngày giao]],"yyyy")</f>
        <v>2022</v>
      </c>
      <c r="N1745" s="32" t="str">
        <f>IF(MONTH(Data[[#This Row],[Ngày giao]])&lt;4,"Qtr1", IF(MONTH(Data[[#This Row],[Ngày giao]])&lt;7,"Qtr2",IF(MONTH(Data[[#This Row],[Ngày giao]])&lt;10,"Qtr3","Qtr4")))</f>
        <v>Qtr1</v>
      </c>
      <c r="O1745" s="32" t="str">
        <f>TEXT(Data[[#This Row],[Ngày giao]],"MMM")</f>
        <v>Mar</v>
      </c>
    </row>
    <row r="1746" spans="1:15" ht="13" x14ac:dyDescent="0.3">
      <c r="A1746" s="1">
        <v>4517186433</v>
      </c>
      <c r="B1746" s="1">
        <v>2556834</v>
      </c>
      <c r="C1746" s="37" t="s">
        <v>52</v>
      </c>
      <c r="D1746" s="3">
        <v>3</v>
      </c>
      <c r="E1746" s="3">
        <v>619</v>
      </c>
      <c r="F1746" s="3">
        <f>Data[[#This Row],[Unit Price]]*Data[[#This Row],[Ordered Qty]]</f>
        <v>1857</v>
      </c>
      <c r="G1746" s="5">
        <v>44634</v>
      </c>
      <c r="H1746" s="4">
        <v>44634</v>
      </c>
      <c r="I1746" s="6">
        <f t="shared" si="30"/>
        <v>0</v>
      </c>
      <c r="J1746" s="32" t="str">
        <f>IF(Data[[#This Row],[Chênh lệch ngày]]&lt;-2,"ADVANCE", IF(Data[[#This Row],[Chênh lệch ngày]]&lt;4, "ON TIME", IF(Data[[#This Row],[REASON OF LATE]]="SUPPLIER","LATE BY SUPPLIER", "LATE")))</f>
        <v>ON TIME</v>
      </c>
      <c r="K1746" s="2"/>
      <c r="L1746" s="32"/>
      <c r="M1746" s="32" t="str">
        <f>TEXT(Data[[#This Row],[Ngày giao]],"yyyy")</f>
        <v>2022</v>
      </c>
      <c r="N1746" s="32" t="str">
        <f>IF(MONTH(Data[[#This Row],[Ngày giao]])&lt;4,"Qtr1", IF(MONTH(Data[[#This Row],[Ngày giao]])&lt;7,"Qtr2",IF(MONTH(Data[[#This Row],[Ngày giao]])&lt;10,"Qtr3","Qtr4")))</f>
        <v>Qtr1</v>
      </c>
      <c r="O1746" s="32" t="str">
        <f>TEXT(Data[[#This Row],[Ngày giao]],"MMM")</f>
        <v>Mar</v>
      </c>
    </row>
    <row r="1747" spans="1:15" ht="13" x14ac:dyDescent="0.3">
      <c r="A1747" s="1">
        <v>4517189928</v>
      </c>
      <c r="B1747" s="1">
        <v>2467687</v>
      </c>
      <c r="C1747" s="37" t="s">
        <v>52</v>
      </c>
      <c r="D1747" s="3">
        <v>55</v>
      </c>
      <c r="E1747" s="3">
        <v>1085</v>
      </c>
      <c r="F1747" s="3">
        <f>Data[[#This Row],[Unit Price]]*Data[[#This Row],[Ordered Qty]]</f>
        <v>59675</v>
      </c>
      <c r="G1747" s="5">
        <v>44634</v>
      </c>
      <c r="H1747" s="4">
        <v>44634</v>
      </c>
      <c r="I1747" s="6">
        <f t="shared" si="30"/>
        <v>0</v>
      </c>
      <c r="J1747" s="32" t="str">
        <f>IF(Data[[#This Row],[Chênh lệch ngày]]&lt;-2,"ADVANCE", IF(Data[[#This Row],[Chênh lệch ngày]]&lt;4, "ON TIME", IF(Data[[#This Row],[REASON OF LATE]]="SUPPLIER","LATE BY SUPPLIER", "LATE")))</f>
        <v>ON TIME</v>
      </c>
      <c r="K1747" s="2"/>
      <c r="L1747" s="32"/>
      <c r="M1747" s="32" t="str">
        <f>TEXT(Data[[#This Row],[Ngày giao]],"yyyy")</f>
        <v>2022</v>
      </c>
      <c r="N1747" s="32" t="str">
        <f>IF(MONTH(Data[[#This Row],[Ngày giao]])&lt;4,"Qtr1", IF(MONTH(Data[[#This Row],[Ngày giao]])&lt;7,"Qtr2",IF(MONTH(Data[[#This Row],[Ngày giao]])&lt;10,"Qtr3","Qtr4")))</f>
        <v>Qtr1</v>
      </c>
      <c r="O1747" s="32" t="str">
        <f>TEXT(Data[[#This Row],[Ngày giao]],"MMM")</f>
        <v>Mar</v>
      </c>
    </row>
    <row r="1748" spans="1:15" ht="13" x14ac:dyDescent="0.3">
      <c r="A1748" s="1">
        <v>4517200483</v>
      </c>
      <c r="B1748" s="1">
        <v>2963896</v>
      </c>
      <c r="C1748" s="37" t="s">
        <v>52</v>
      </c>
      <c r="D1748" s="3">
        <v>4</v>
      </c>
      <c r="E1748" s="3">
        <v>566</v>
      </c>
      <c r="F1748" s="3">
        <f>Data[[#This Row],[Unit Price]]*Data[[#This Row],[Ordered Qty]]</f>
        <v>2264</v>
      </c>
      <c r="G1748" s="5">
        <v>44634</v>
      </c>
      <c r="H1748" s="4">
        <v>44634</v>
      </c>
      <c r="I1748" s="6">
        <f t="shared" si="30"/>
        <v>0</v>
      </c>
      <c r="J1748" s="32" t="str">
        <f>IF(Data[[#This Row],[Chênh lệch ngày]]&lt;-2,"ADVANCE", IF(Data[[#This Row],[Chênh lệch ngày]]&lt;4, "ON TIME", IF(Data[[#This Row],[REASON OF LATE]]="SUPPLIER","LATE BY SUPPLIER", "LATE")))</f>
        <v>ON TIME</v>
      </c>
      <c r="K1748" s="2"/>
      <c r="L1748" s="32"/>
      <c r="M1748" s="32" t="str">
        <f>TEXT(Data[[#This Row],[Ngày giao]],"yyyy")</f>
        <v>2022</v>
      </c>
      <c r="N1748" s="32" t="str">
        <f>IF(MONTH(Data[[#This Row],[Ngày giao]])&lt;4,"Qtr1", IF(MONTH(Data[[#This Row],[Ngày giao]])&lt;7,"Qtr2",IF(MONTH(Data[[#This Row],[Ngày giao]])&lt;10,"Qtr3","Qtr4")))</f>
        <v>Qtr1</v>
      </c>
      <c r="O1748" s="32" t="str">
        <f>TEXT(Data[[#This Row],[Ngày giao]],"MMM")</f>
        <v>Mar</v>
      </c>
    </row>
    <row r="1749" spans="1:15" ht="13" x14ac:dyDescent="0.3">
      <c r="A1749" s="1">
        <v>4517437845</v>
      </c>
      <c r="B1749" s="1">
        <v>2963896</v>
      </c>
      <c r="C1749" s="37" t="s">
        <v>52</v>
      </c>
      <c r="D1749" s="3">
        <v>28</v>
      </c>
      <c r="E1749" s="3">
        <v>765</v>
      </c>
      <c r="F1749" s="3">
        <f>Data[[#This Row],[Unit Price]]*Data[[#This Row],[Ordered Qty]]</f>
        <v>21420</v>
      </c>
      <c r="G1749" s="5">
        <v>44634</v>
      </c>
      <c r="H1749" s="4">
        <v>44634</v>
      </c>
      <c r="I1749" s="6">
        <f t="shared" si="30"/>
        <v>0</v>
      </c>
      <c r="J1749" s="32" t="str">
        <f>IF(Data[[#This Row],[Chênh lệch ngày]]&lt;-2,"ADVANCE", IF(Data[[#This Row],[Chênh lệch ngày]]&lt;4, "ON TIME", IF(Data[[#This Row],[REASON OF LATE]]="SUPPLIER","LATE BY SUPPLIER", "LATE")))</f>
        <v>ON TIME</v>
      </c>
      <c r="K1749" s="2"/>
      <c r="L1749" s="32"/>
      <c r="M1749" s="32" t="str">
        <f>TEXT(Data[[#This Row],[Ngày giao]],"yyyy")</f>
        <v>2022</v>
      </c>
      <c r="N1749" s="32" t="str">
        <f>IF(MONTH(Data[[#This Row],[Ngày giao]])&lt;4,"Qtr1", IF(MONTH(Data[[#This Row],[Ngày giao]])&lt;7,"Qtr2",IF(MONTH(Data[[#This Row],[Ngày giao]])&lt;10,"Qtr3","Qtr4")))</f>
        <v>Qtr1</v>
      </c>
      <c r="O1749" s="32" t="str">
        <f>TEXT(Data[[#This Row],[Ngày giao]],"MMM")</f>
        <v>Mar</v>
      </c>
    </row>
    <row r="1750" spans="1:15" ht="13" x14ac:dyDescent="0.3">
      <c r="A1750" s="1">
        <v>4517437851</v>
      </c>
      <c r="B1750" s="1">
        <v>2963895</v>
      </c>
      <c r="C1750" s="37" t="s">
        <v>52</v>
      </c>
      <c r="D1750" s="3">
        <v>252</v>
      </c>
      <c r="E1750" s="3">
        <v>766</v>
      </c>
      <c r="F1750" s="3">
        <f>Data[[#This Row],[Unit Price]]*Data[[#This Row],[Ordered Qty]]</f>
        <v>193032</v>
      </c>
      <c r="G1750" s="5">
        <v>44634</v>
      </c>
      <c r="H1750" s="4">
        <v>44634</v>
      </c>
      <c r="I1750" s="6">
        <f t="shared" si="30"/>
        <v>0</v>
      </c>
      <c r="J1750" s="32" t="str">
        <f>IF(Data[[#This Row],[Chênh lệch ngày]]&lt;-2,"ADVANCE", IF(Data[[#This Row],[Chênh lệch ngày]]&lt;4, "ON TIME", IF(Data[[#This Row],[REASON OF LATE]]="SUPPLIER","LATE BY SUPPLIER", "LATE")))</f>
        <v>ON TIME</v>
      </c>
      <c r="K1750" s="2"/>
      <c r="L1750" s="32"/>
      <c r="M1750" s="32" t="str">
        <f>TEXT(Data[[#This Row],[Ngày giao]],"yyyy")</f>
        <v>2022</v>
      </c>
      <c r="N1750" s="32" t="str">
        <f>IF(MONTH(Data[[#This Row],[Ngày giao]])&lt;4,"Qtr1", IF(MONTH(Data[[#This Row],[Ngày giao]])&lt;7,"Qtr2",IF(MONTH(Data[[#This Row],[Ngày giao]])&lt;10,"Qtr3","Qtr4")))</f>
        <v>Qtr1</v>
      </c>
      <c r="O1750" s="32" t="str">
        <f>TEXT(Data[[#This Row],[Ngày giao]],"MMM")</f>
        <v>Mar</v>
      </c>
    </row>
    <row r="1751" spans="1:15" ht="13" x14ac:dyDescent="0.3">
      <c r="A1751" s="1">
        <v>4517437853</v>
      </c>
      <c r="B1751" s="1">
        <v>2963895</v>
      </c>
      <c r="C1751" s="37" t="s">
        <v>52</v>
      </c>
      <c r="D1751" s="3">
        <v>28</v>
      </c>
      <c r="E1751" s="3">
        <v>1158</v>
      </c>
      <c r="F1751" s="3">
        <f>Data[[#This Row],[Unit Price]]*Data[[#This Row],[Ordered Qty]]</f>
        <v>32424</v>
      </c>
      <c r="G1751" s="5">
        <v>44634</v>
      </c>
      <c r="H1751" s="4">
        <v>44634</v>
      </c>
      <c r="I1751" s="6">
        <f t="shared" si="30"/>
        <v>0</v>
      </c>
      <c r="J1751" s="32" t="str">
        <f>IF(Data[[#This Row],[Chênh lệch ngày]]&lt;-2,"ADVANCE", IF(Data[[#This Row],[Chênh lệch ngày]]&lt;4, "ON TIME", IF(Data[[#This Row],[REASON OF LATE]]="SUPPLIER","LATE BY SUPPLIER", "LATE")))</f>
        <v>ON TIME</v>
      </c>
      <c r="K1751" s="2"/>
      <c r="L1751" s="32"/>
      <c r="M1751" s="32" t="str">
        <f>TEXT(Data[[#This Row],[Ngày giao]],"yyyy")</f>
        <v>2022</v>
      </c>
      <c r="N1751" s="32" t="str">
        <f>IF(MONTH(Data[[#This Row],[Ngày giao]])&lt;4,"Qtr1", IF(MONTH(Data[[#This Row],[Ngày giao]])&lt;7,"Qtr2",IF(MONTH(Data[[#This Row],[Ngày giao]])&lt;10,"Qtr3","Qtr4")))</f>
        <v>Qtr1</v>
      </c>
      <c r="O1751" s="32" t="str">
        <f>TEXT(Data[[#This Row],[Ngày giao]],"MMM")</f>
        <v>Mar</v>
      </c>
    </row>
    <row r="1752" spans="1:15" ht="13" x14ac:dyDescent="0.3">
      <c r="A1752" s="1">
        <v>4516507780</v>
      </c>
      <c r="B1752" s="1">
        <v>2467687</v>
      </c>
      <c r="C1752" s="37" t="s">
        <v>52</v>
      </c>
      <c r="D1752" s="3">
        <v>175</v>
      </c>
      <c r="E1752" s="3">
        <v>787</v>
      </c>
      <c r="F1752" s="3">
        <f>Data[[#This Row],[Unit Price]]*Data[[#This Row],[Ordered Qty]]</f>
        <v>137725</v>
      </c>
      <c r="G1752" s="5">
        <v>44634</v>
      </c>
      <c r="H1752" s="4">
        <v>44634</v>
      </c>
      <c r="I1752" s="6">
        <f t="shared" si="30"/>
        <v>0</v>
      </c>
      <c r="J1752" s="32" t="str">
        <f>IF(Data[[#This Row],[Chênh lệch ngày]]&lt;-2,"ADVANCE", IF(Data[[#This Row],[Chênh lệch ngày]]&lt;4, "ON TIME", IF(Data[[#This Row],[REASON OF LATE]]="SUPPLIER","LATE BY SUPPLIER", "LATE")))</f>
        <v>ON TIME</v>
      </c>
      <c r="K1752" s="2"/>
      <c r="L1752" s="32"/>
      <c r="M1752" s="32" t="str">
        <f>TEXT(Data[[#This Row],[Ngày giao]],"yyyy")</f>
        <v>2022</v>
      </c>
      <c r="N1752" s="32" t="str">
        <f>IF(MONTH(Data[[#This Row],[Ngày giao]])&lt;4,"Qtr1", IF(MONTH(Data[[#This Row],[Ngày giao]])&lt;7,"Qtr2",IF(MONTH(Data[[#This Row],[Ngày giao]])&lt;10,"Qtr3","Qtr4")))</f>
        <v>Qtr1</v>
      </c>
      <c r="O1752" s="32" t="str">
        <f>TEXT(Data[[#This Row],[Ngày giao]],"MMM")</f>
        <v>Mar</v>
      </c>
    </row>
    <row r="1753" spans="1:15" ht="13" x14ac:dyDescent="0.3">
      <c r="A1753" s="1">
        <v>4516519931</v>
      </c>
      <c r="B1753" s="1">
        <v>2758193</v>
      </c>
      <c r="C1753" s="37" t="s">
        <v>52</v>
      </c>
      <c r="D1753" s="3">
        <v>129</v>
      </c>
      <c r="E1753" s="3">
        <v>635</v>
      </c>
      <c r="F1753" s="3">
        <f>Data[[#This Row],[Unit Price]]*Data[[#This Row],[Ordered Qty]]</f>
        <v>81915</v>
      </c>
      <c r="G1753" s="5">
        <v>44634</v>
      </c>
      <c r="H1753" s="4">
        <v>44634</v>
      </c>
      <c r="I1753" s="6">
        <f t="shared" si="30"/>
        <v>0</v>
      </c>
      <c r="J1753" s="32" t="str">
        <f>IF(Data[[#This Row],[Chênh lệch ngày]]&lt;-2,"ADVANCE", IF(Data[[#This Row],[Chênh lệch ngày]]&lt;4, "ON TIME", IF(Data[[#This Row],[REASON OF LATE]]="SUPPLIER","LATE BY SUPPLIER", "LATE")))</f>
        <v>ON TIME</v>
      </c>
      <c r="K1753" s="2"/>
      <c r="L1753" s="32"/>
      <c r="M1753" s="32" t="str">
        <f>TEXT(Data[[#This Row],[Ngày giao]],"yyyy")</f>
        <v>2022</v>
      </c>
      <c r="N1753" s="32" t="str">
        <f>IF(MONTH(Data[[#This Row],[Ngày giao]])&lt;4,"Qtr1", IF(MONTH(Data[[#This Row],[Ngày giao]])&lt;7,"Qtr2",IF(MONTH(Data[[#This Row],[Ngày giao]])&lt;10,"Qtr3","Qtr4")))</f>
        <v>Qtr1</v>
      </c>
      <c r="O1753" s="32" t="str">
        <f>TEXT(Data[[#This Row],[Ngày giao]],"MMM")</f>
        <v>Mar</v>
      </c>
    </row>
    <row r="1754" spans="1:15" ht="13" x14ac:dyDescent="0.3">
      <c r="A1754" s="1">
        <v>4517065871</v>
      </c>
      <c r="B1754" s="1">
        <v>4327106</v>
      </c>
      <c r="C1754" s="2" t="s">
        <v>61</v>
      </c>
      <c r="D1754" s="3">
        <v>90</v>
      </c>
      <c r="E1754" s="3">
        <v>724</v>
      </c>
      <c r="F1754" s="3">
        <f>Data[[#This Row],[Unit Price]]*Data[[#This Row],[Ordered Qty]]</f>
        <v>65160</v>
      </c>
      <c r="G1754" s="5">
        <v>44634</v>
      </c>
      <c r="H1754" s="4">
        <v>44634</v>
      </c>
      <c r="I1754" s="6">
        <f t="shared" si="30"/>
        <v>0</v>
      </c>
      <c r="J1754" s="32" t="str">
        <f>IF(Data[[#This Row],[Chênh lệch ngày]]&lt;-2,"ADVANCE", IF(Data[[#This Row],[Chênh lệch ngày]]&lt;4, "ON TIME", IF(Data[[#This Row],[REASON OF LATE]]="SUPPLIER","LATE BY SUPPLIER", "LATE")))</f>
        <v>ON TIME</v>
      </c>
      <c r="K1754" s="2"/>
      <c r="L1754" s="32"/>
      <c r="M1754" s="32" t="str">
        <f>TEXT(Data[[#This Row],[Ngày giao]],"yyyy")</f>
        <v>2022</v>
      </c>
      <c r="N1754" s="32" t="str">
        <f>IF(MONTH(Data[[#This Row],[Ngày giao]])&lt;4,"Qtr1", IF(MONTH(Data[[#This Row],[Ngày giao]])&lt;7,"Qtr2",IF(MONTH(Data[[#This Row],[Ngày giao]])&lt;10,"Qtr3","Qtr4")))</f>
        <v>Qtr1</v>
      </c>
      <c r="O1754" s="32" t="str">
        <f>TEXT(Data[[#This Row],[Ngày giao]],"MMM")</f>
        <v>Mar</v>
      </c>
    </row>
    <row r="1755" spans="1:15" ht="13" x14ac:dyDescent="0.3">
      <c r="A1755" s="1">
        <v>4517061123</v>
      </c>
      <c r="B1755" s="1">
        <v>2758193</v>
      </c>
      <c r="C1755" s="2" t="s">
        <v>59</v>
      </c>
      <c r="D1755" s="3">
        <v>78</v>
      </c>
      <c r="E1755" s="3">
        <v>318</v>
      </c>
      <c r="F1755" s="3">
        <f>Data[[#This Row],[Unit Price]]*Data[[#This Row],[Ordered Qty]]</f>
        <v>24804</v>
      </c>
      <c r="G1755" s="5">
        <v>44634</v>
      </c>
      <c r="H1755" s="4">
        <v>44634</v>
      </c>
      <c r="I1755" s="6">
        <f t="shared" si="30"/>
        <v>0</v>
      </c>
      <c r="J1755" s="32" t="str">
        <f>IF(Data[[#This Row],[Chênh lệch ngày]]&lt;-2,"ADVANCE", IF(Data[[#This Row],[Chênh lệch ngày]]&lt;4, "ON TIME", IF(Data[[#This Row],[REASON OF LATE]]="SUPPLIER","LATE BY SUPPLIER", "LATE")))</f>
        <v>ON TIME</v>
      </c>
      <c r="K1755" s="2"/>
      <c r="L1755" s="32"/>
      <c r="M1755" s="32" t="str">
        <f>TEXT(Data[[#This Row],[Ngày giao]],"yyyy")</f>
        <v>2022</v>
      </c>
      <c r="N1755" s="32" t="str">
        <f>IF(MONTH(Data[[#This Row],[Ngày giao]])&lt;4,"Qtr1", IF(MONTH(Data[[#This Row],[Ngày giao]])&lt;7,"Qtr2",IF(MONTH(Data[[#This Row],[Ngày giao]])&lt;10,"Qtr3","Qtr4")))</f>
        <v>Qtr1</v>
      </c>
      <c r="O1755" s="32" t="str">
        <f>TEXT(Data[[#This Row],[Ngày giao]],"MMM")</f>
        <v>Mar</v>
      </c>
    </row>
    <row r="1756" spans="1:15" ht="13" x14ac:dyDescent="0.3">
      <c r="A1756" s="1">
        <v>4517143300</v>
      </c>
      <c r="B1756" s="1">
        <v>2758193</v>
      </c>
      <c r="C1756" s="2" t="s">
        <v>59</v>
      </c>
      <c r="D1756" s="3">
        <v>342</v>
      </c>
      <c r="E1756" s="3">
        <v>1315</v>
      </c>
      <c r="F1756" s="3">
        <f>Data[[#This Row],[Unit Price]]*Data[[#This Row],[Ordered Qty]]</f>
        <v>449730</v>
      </c>
      <c r="G1756" s="5">
        <v>44634</v>
      </c>
      <c r="H1756" s="4">
        <v>44634</v>
      </c>
      <c r="I1756" s="6">
        <f t="shared" si="30"/>
        <v>0</v>
      </c>
      <c r="J1756" s="32" t="str">
        <f>IF(Data[[#This Row],[Chênh lệch ngày]]&lt;-2,"ADVANCE", IF(Data[[#This Row],[Chênh lệch ngày]]&lt;4, "ON TIME", IF(Data[[#This Row],[REASON OF LATE]]="SUPPLIER","LATE BY SUPPLIER", "LATE")))</f>
        <v>ON TIME</v>
      </c>
      <c r="K1756" s="2"/>
      <c r="L1756" s="32"/>
      <c r="M1756" s="32" t="str">
        <f>TEXT(Data[[#This Row],[Ngày giao]],"yyyy")</f>
        <v>2022</v>
      </c>
      <c r="N1756" s="32" t="str">
        <f>IF(MONTH(Data[[#This Row],[Ngày giao]])&lt;4,"Qtr1", IF(MONTH(Data[[#This Row],[Ngày giao]])&lt;7,"Qtr2",IF(MONTH(Data[[#This Row],[Ngày giao]])&lt;10,"Qtr3","Qtr4")))</f>
        <v>Qtr1</v>
      </c>
      <c r="O1756" s="32" t="str">
        <f>TEXT(Data[[#This Row],[Ngày giao]],"MMM")</f>
        <v>Mar</v>
      </c>
    </row>
    <row r="1757" spans="1:15" ht="13" x14ac:dyDescent="0.3">
      <c r="A1757" s="1">
        <v>4517160510</v>
      </c>
      <c r="B1757" s="1">
        <v>2758193</v>
      </c>
      <c r="C1757" s="2" t="s">
        <v>59</v>
      </c>
      <c r="D1757" s="3">
        <v>168</v>
      </c>
      <c r="E1757" s="3">
        <v>1333</v>
      </c>
      <c r="F1757" s="3">
        <f>Data[[#This Row],[Unit Price]]*Data[[#This Row],[Ordered Qty]]</f>
        <v>223944</v>
      </c>
      <c r="G1757" s="5">
        <v>44634</v>
      </c>
      <c r="H1757" s="4">
        <v>44634</v>
      </c>
      <c r="I1757" s="6">
        <f t="shared" si="30"/>
        <v>0</v>
      </c>
      <c r="J1757" s="32" t="str">
        <f>IF(Data[[#This Row],[Chênh lệch ngày]]&lt;-2,"ADVANCE", IF(Data[[#This Row],[Chênh lệch ngày]]&lt;4, "ON TIME", IF(Data[[#This Row],[REASON OF LATE]]="SUPPLIER","LATE BY SUPPLIER", "LATE")))</f>
        <v>ON TIME</v>
      </c>
      <c r="K1757" s="2"/>
      <c r="L1757" s="32"/>
      <c r="M1757" s="32" t="str">
        <f>TEXT(Data[[#This Row],[Ngày giao]],"yyyy")</f>
        <v>2022</v>
      </c>
      <c r="N1757" s="32" t="str">
        <f>IF(MONTH(Data[[#This Row],[Ngày giao]])&lt;4,"Qtr1", IF(MONTH(Data[[#This Row],[Ngày giao]])&lt;7,"Qtr2",IF(MONTH(Data[[#This Row],[Ngày giao]])&lt;10,"Qtr3","Qtr4")))</f>
        <v>Qtr1</v>
      </c>
      <c r="O1757" s="32" t="str">
        <f>TEXT(Data[[#This Row],[Ngày giao]],"MMM")</f>
        <v>Mar</v>
      </c>
    </row>
    <row r="1758" spans="1:15" ht="13" x14ac:dyDescent="0.3">
      <c r="A1758" s="1">
        <v>4517662708</v>
      </c>
      <c r="B1758" s="1">
        <v>4271870</v>
      </c>
      <c r="C1758" s="37" t="s">
        <v>52</v>
      </c>
      <c r="D1758" s="3">
        <v>33</v>
      </c>
      <c r="E1758" s="3">
        <v>800</v>
      </c>
      <c r="F1758" s="3">
        <f>Data[[#This Row],[Unit Price]]*Data[[#This Row],[Ordered Qty]]</f>
        <v>26400</v>
      </c>
      <c r="G1758" s="5">
        <v>44690</v>
      </c>
      <c r="H1758" s="4">
        <v>44634</v>
      </c>
      <c r="I1758" s="6">
        <f t="shared" si="30"/>
        <v>56</v>
      </c>
      <c r="J1758" s="32" t="str">
        <f>IF(Data[[#This Row],[Chênh lệch ngày]]&lt;-2,"ADVANCE", IF(Data[[#This Row],[Chênh lệch ngày]]&lt;4, "ON TIME", IF(Data[[#This Row],[REASON OF LATE]]="SUPPLIER","LATE BY SUPPLIER", "LATE")))</f>
        <v>LATE</v>
      </c>
      <c r="K1758" s="32" t="s">
        <v>6</v>
      </c>
      <c r="L1758" s="32"/>
      <c r="M1758" s="32" t="str">
        <f>TEXT(Data[[#This Row],[Ngày giao]],"yyyy")</f>
        <v>2022</v>
      </c>
      <c r="N1758" s="32" t="str">
        <f>IF(MONTH(Data[[#This Row],[Ngày giao]])&lt;4,"Qtr1", IF(MONTH(Data[[#This Row],[Ngày giao]])&lt;7,"Qtr2",IF(MONTH(Data[[#This Row],[Ngày giao]])&lt;10,"Qtr3","Qtr4")))</f>
        <v>Qtr2</v>
      </c>
      <c r="O1758" s="32" t="str">
        <f>TEXT(Data[[#This Row],[Ngày giao]],"MMM")</f>
        <v>May</v>
      </c>
    </row>
    <row r="1759" spans="1:15" ht="13" x14ac:dyDescent="0.3">
      <c r="A1759" s="1">
        <v>4516855224</v>
      </c>
      <c r="B1759" s="1">
        <v>1620152</v>
      </c>
      <c r="C1759" s="2" t="s">
        <v>54</v>
      </c>
      <c r="D1759" s="3">
        <v>108</v>
      </c>
      <c r="E1759" s="3">
        <v>1016</v>
      </c>
      <c r="F1759" s="3">
        <f>Data[[#This Row],[Unit Price]]*Data[[#This Row],[Ordered Qty]]</f>
        <v>109728</v>
      </c>
      <c r="G1759" s="5">
        <v>44620</v>
      </c>
      <c r="H1759" s="4">
        <v>44634</v>
      </c>
      <c r="I1759" s="6">
        <f t="shared" si="30"/>
        <v>-14</v>
      </c>
      <c r="J1759" s="32" t="str">
        <f>IF(Data[[#This Row],[Chênh lệch ngày]]&lt;-2,"ADVANCE", IF(Data[[#This Row],[Chênh lệch ngày]]&lt;4, "ON TIME", IF(Data[[#This Row],[REASON OF LATE]]="SUPPLIER","LATE BY SUPPLIER", "LATE")))</f>
        <v>ADVANCE</v>
      </c>
      <c r="K1759" s="2"/>
      <c r="L1759" s="32"/>
      <c r="M1759" s="32" t="str">
        <f>TEXT(Data[[#This Row],[Ngày giao]],"yyyy")</f>
        <v>2022</v>
      </c>
      <c r="N1759" s="32" t="str">
        <f>IF(MONTH(Data[[#This Row],[Ngày giao]])&lt;4,"Qtr1", IF(MONTH(Data[[#This Row],[Ngày giao]])&lt;7,"Qtr2",IF(MONTH(Data[[#This Row],[Ngày giao]])&lt;10,"Qtr3","Qtr4")))</f>
        <v>Qtr1</v>
      </c>
      <c r="O1759" s="32" t="str">
        <f>TEXT(Data[[#This Row],[Ngày giao]],"MMM")</f>
        <v>Feb</v>
      </c>
    </row>
    <row r="1760" spans="1:15" ht="13" x14ac:dyDescent="0.3">
      <c r="A1760" s="1">
        <v>4516863696</v>
      </c>
      <c r="B1760" s="1">
        <v>2884301</v>
      </c>
      <c r="C1760" s="2" t="s">
        <v>54</v>
      </c>
      <c r="D1760" s="3">
        <v>390</v>
      </c>
      <c r="E1760" s="3">
        <v>691</v>
      </c>
      <c r="F1760" s="3">
        <f>Data[[#This Row],[Unit Price]]*Data[[#This Row],[Ordered Qty]]</f>
        <v>269490</v>
      </c>
      <c r="G1760" s="5">
        <v>44620</v>
      </c>
      <c r="H1760" s="4">
        <v>44634</v>
      </c>
      <c r="I1760" s="6">
        <f t="shared" si="30"/>
        <v>-14</v>
      </c>
      <c r="J1760" s="32" t="str">
        <f>IF(Data[[#This Row],[Chênh lệch ngày]]&lt;-2,"ADVANCE", IF(Data[[#This Row],[Chênh lệch ngày]]&lt;4, "ON TIME", IF(Data[[#This Row],[REASON OF LATE]]="SUPPLIER","LATE BY SUPPLIER", "LATE")))</f>
        <v>ADVANCE</v>
      </c>
      <c r="K1760" s="2"/>
      <c r="L1760" s="32"/>
      <c r="M1760" s="32" t="str">
        <f>TEXT(Data[[#This Row],[Ngày giao]],"yyyy")</f>
        <v>2022</v>
      </c>
      <c r="N1760" s="32" t="str">
        <f>IF(MONTH(Data[[#This Row],[Ngày giao]])&lt;4,"Qtr1", IF(MONTH(Data[[#This Row],[Ngày giao]])&lt;7,"Qtr2",IF(MONTH(Data[[#This Row],[Ngày giao]])&lt;10,"Qtr3","Qtr4")))</f>
        <v>Qtr1</v>
      </c>
      <c r="O1760" s="32" t="str">
        <f>TEXT(Data[[#This Row],[Ngày giao]],"MMM")</f>
        <v>Feb</v>
      </c>
    </row>
    <row r="1761" spans="1:15" ht="13" x14ac:dyDescent="0.3">
      <c r="A1761" s="1">
        <v>4516387287</v>
      </c>
      <c r="B1761" s="1">
        <v>2884301</v>
      </c>
      <c r="C1761" s="2" t="s">
        <v>53</v>
      </c>
      <c r="D1761" s="3">
        <v>510</v>
      </c>
      <c r="E1761" s="3">
        <v>662</v>
      </c>
      <c r="F1761" s="3">
        <f>Data[[#This Row],[Unit Price]]*Data[[#This Row],[Ordered Qty]]</f>
        <v>337620</v>
      </c>
      <c r="G1761" s="5">
        <v>44627</v>
      </c>
      <c r="H1761" s="4">
        <v>44634</v>
      </c>
      <c r="I1761" s="6">
        <f t="shared" si="30"/>
        <v>-7</v>
      </c>
      <c r="J1761" s="32" t="str">
        <f>IF(Data[[#This Row],[Chênh lệch ngày]]&lt;-2,"ADVANCE", IF(Data[[#This Row],[Chênh lệch ngày]]&lt;4, "ON TIME", IF(Data[[#This Row],[REASON OF LATE]]="SUPPLIER","LATE BY SUPPLIER", "LATE")))</f>
        <v>ADVANCE</v>
      </c>
      <c r="K1761" s="2"/>
      <c r="L1761" s="32"/>
      <c r="M1761" s="32" t="str">
        <f>TEXT(Data[[#This Row],[Ngày giao]],"yyyy")</f>
        <v>2022</v>
      </c>
      <c r="N1761" s="32" t="str">
        <f>IF(MONTH(Data[[#This Row],[Ngày giao]])&lt;4,"Qtr1", IF(MONTH(Data[[#This Row],[Ngày giao]])&lt;7,"Qtr2",IF(MONTH(Data[[#This Row],[Ngày giao]])&lt;10,"Qtr3","Qtr4")))</f>
        <v>Qtr1</v>
      </c>
      <c r="O1761" s="32" t="str">
        <f>TEXT(Data[[#This Row],[Ngày giao]],"MMM")</f>
        <v>Mar</v>
      </c>
    </row>
    <row r="1762" spans="1:15" ht="13" x14ac:dyDescent="0.3">
      <c r="A1762" s="1">
        <v>4516823707</v>
      </c>
      <c r="B1762" s="1">
        <v>2958114</v>
      </c>
      <c r="C1762" s="37" t="s">
        <v>52</v>
      </c>
      <c r="D1762" s="3">
        <v>120</v>
      </c>
      <c r="E1762" s="3">
        <v>369</v>
      </c>
      <c r="F1762" s="3">
        <f>Data[[#This Row],[Unit Price]]*Data[[#This Row],[Ordered Qty]]</f>
        <v>44280</v>
      </c>
      <c r="G1762" s="5">
        <v>44634</v>
      </c>
      <c r="H1762" s="4">
        <v>44634</v>
      </c>
      <c r="I1762" s="6">
        <f t="shared" si="30"/>
        <v>0</v>
      </c>
      <c r="J1762" s="32" t="str">
        <f>IF(Data[[#This Row],[Chênh lệch ngày]]&lt;-2,"ADVANCE", IF(Data[[#This Row],[Chênh lệch ngày]]&lt;4, "ON TIME", IF(Data[[#This Row],[REASON OF LATE]]="SUPPLIER","LATE BY SUPPLIER", "LATE")))</f>
        <v>ON TIME</v>
      </c>
      <c r="K1762" s="2"/>
      <c r="L1762" s="32"/>
      <c r="M1762" s="32" t="str">
        <f>TEXT(Data[[#This Row],[Ngày giao]],"yyyy")</f>
        <v>2022</v>
      </c>
      <c r="N1762" s="32" t="str">
        <f>IF(MONTH(Data[[#This Row],[Ngày giao]])&lt;4,"Qtr1", IF(MONTH(Data[[#This Row],[Ngày giao]])&lt;7,"Qtr2",IF(MONTH(Data[[#This Row],[Ngày giao]])&lt;10,"Qtr3","Qtr4")))</f>
        <v>Qtr1</v>
      </c>
      <c r="O1762" s="32" t="str">
        <f>TEXT(Data[[#This Row],[Ngày giao]],"MMM")</f>
        <v>Mar</v>
      </c>
    </row>
    <row r="1763" spans="1:15" ht="13" x14ac:dyDescent="0.3">
      <c r="A1763" s="1">
        <v>4517021189</v>
      </c>
      <c r="B1763" s="1">
        <v>1620152</v>
      </c>
      <c r="C1763" s="37" t="s">
        <v>52</v>
      </c>
      <c r="D1763" s="3">
        <v>72</v>
      </c>
      <c r="E1763" s="3">
        <v>1472</v>
      </c>
      <c r="F1763" s="3">
        <f>Data[[#This Row],[Unit Price]]*Data[[#This Row],[Ordered Qty]]</f>
        <v>105984</v>
      </c>
      <c r="G1763" s="5">
        <v>44634</v>
      </c>
      <c r="H1763" s="4">
        <v>44634</v>
      </c>
      <c r="I1763" s="6">
        <f t="shared" si="30"/>
        <v>0</v>
      </c>
      <c r="J1763" s="32" t="str">
        <f>IF(Data[[#This Row],[Chênh lệch ngày]]&lt;-2,"ADVANCE", IF(Data[[#This Row],[Chênh lệch ngày]]&lt;4, "ON TIME", IF(Data[[#This Row],[REASON OF LATE]]="SUPPLIER","LATE BY SUPPLIER", "LATE")))</f>
        <v>ON TIME</v>
      </c>
      <c r="K1763" s="2"/>
      <c r="L1763" s="32"/>
      <c r="M1763" s="32" t="str">
        <f>TEXT(Data[[#This Row],[Ngày giao]],"yyyy")</f>
        <v>2022</v>
      </c>
      <c r="N1763" s="32" t="str">
        <f>IF(MONTH(Data[[#This Row],[Ngày giao]])&lt;4,"Qtr1", IF(MONTH(Data[[#This Row],[Ngày giao]])&lt;7,"Qtr2",IF(MONTH(Data[[#This Row],[Ngày giao]])&lt;10,"Qtr3","Qtr4")))</f>
        <v>Qtr1</v>
      </c>
      <c r="O1763" s="32" t="str">
        <f>TEXT(Data[[#This Row],[Ngày giao]],"MMM")</f>
        <v>Mar</v>
      </c>
    </row>
    <row r="1764" spans="1:15" ht="13" x14ac:dyDescent="0.3">
      <c r="A1764" s="1">
        <v>4517642521</v>
      </c>
      <c r="B1764" s="1">
        <v>2958114</v>
      </c>
      <c r="C1764" s="37" t="s">
        <v>52</v>
      </c>
      <c r="D1764" s="3">
        <v>690</v>
      </c>
      <c r="E1764" s="3">
        <v>1244</v>
      </c>
      <c r="F1764" s="3">
        <f>Data[[#This Row],[Unit Price]]*Data[[#This Row],[Ordered Qty]]</f>
        <v>858360</v>
      </c>
      <c r="G1764" s="5">
        <v>44634</v>
      </c>
      <c r="H1764" s="4">
        <v>44634</v>
      </c>
      <c r="I1764" s="6">
        <f t="shared" si="30"/>
        <v>0</v>
      </c>
      <c r="J1764" s="32" t="str">
        <f>IF(Data[[#This Row],[Chênh lệch ngày]]&lt;-2,"ADVANCE", IF(Data[[#This Row],[Chênh lệch ngày]]&lt;4, "ON TIME", IF(Data[[#This Row],[REASON OF LATE]]="SUPPLIER","LATE BY SUPPLIER", "LATE")))</f>
        <v>ON TIME</v>
      </c>
      <c r="K1764" s="2"/>
      <c r="L1764" s="32"/>
      <c r="M1764" s="32" t="str">
        <f>TEXT(Data[[#This Row],[Ngày giao]],"yyyy")</f>
        <v>2022</v>
      </c>
      <c r="N1764" s="32" t="str">
        <f>IF(MONTH(Data[[#This Row],[Ngày giao]])&lt;4,"Qtr1", IF(MONTH(Data[[#This Row],[Ngày giao]])&lt;7,"Qtr2",IF(MONTH(Data[[#This Row],[Ngày giao]])&lt;10,"Qtr3","Qtr4")))</f>
        <v>Qtr1</v>
      </c>
      <c r="O1764" s="32" t="str">
        <f>TEXT(Data[[#This Row],[Ngày giao]],"MMM")</f>
        <v>Mar</v>
      </c>
    </row>
    <row r="1765" spans="1:15" ht="13" x14ac:dyDescent="0.3">
      <c r="A1765" s="1">
        <v>4516571435</v>
      </c>
      <c r="B1765" s="1">
        <v>2958114</v>
      </c>
      <c r="C1765" s="37" t="s">
        <v>52</v>
      </c>
      <c r="D1765" s="3">
        <v>6</v>
      </c>
      <c r="E1765" s="3">
        <v>874</v>
      </c>
      <c r="F1765" s="3">
        <f>Data[[#This Row],[Unit Price]]*Data[[#This Row],[Ordered Qty]]</f>
        <v>5244</v>
      </c>
      <c r="G1765" s="5">
        <v>44634</v>
      </c>
      <c r="H1765" s="4">
        <v>44634</v>
      </c>
      <c r="I1765" s="6">
        <f t="shared" si="30"/>
        <v>0</v>
      </c>
      <c r="J1765" s="32" t="str">
        <f>IF(Data[[#This Row],[Chênh lệch ngày]]&lt;-2,"ADVANCE", IF(Data[[#This Row],[Chênh lệch ngày]]&lt;4, "ON TIME", IF(Data[[#This Row],[REASON OF LATE]]="SUPPLIER","LATE BY SUPPLIER", "LATE")))</f>
        <v>ON TIME</v>
      </c>
      <c r="K1765" s="2"/>
      <c r="L1765" s="32"/>
      <c r="M1765" s="32" t="str">
        <f>TEXT(Data[[#This Row],[Ngày giao]],"yyyy")</f>
        <v>2022</v>
      </c>
      <c r="N1765" s="32" t="str">
        <f>IF(MONTH(Data[[#This Row],[Ngày giao]])&lt;4,"Qtr1", IF(MONTH(Data[[#This Row],[Ngày giao]])&lt;7,"Qtr2",IF(MONTH(Data[[#This Row],[Ngày giao]])&lt;10,"Qtr3","Qtr4")))</f>
        <v>Qtr1</v>
      </c>
      <c r="O1765" s="32" t="str">
        <f>TEXT(Data[[#This Row],[Ngày giao]],"MMM")</f>
        <v>Mar</v>
      </c>
    </row>
    <row r="1766" spans="1:15" ht="13" x14ac:dyDescent="0.3">
      <c r="A1766" s="1">
        <v>4517712531</v>
      </c>
      <c r="B1766" s="1">
        <v>1620152</v>
      </c>
      <c r="C1766" s="37" t="s">
        <v>52</v>
      </c>
      <c r="D1766" s="3">
        <v>18</v>
      </c>
      <c r="E1766" s="3">
        <v>971</v>
      </c>
      <c r="F1766" s="3">
        <f>Data[[#This Row],[Unit Price]]*Data[[#This Row],[Ordered Qty]]</f>
        <v>17478</v>
      </c>
      <c r="G1766" s="5">
        <v>44634</v>
      </c>
      <c r="H1766" s="4">
        <v>44634</v>
      </c>
      <c r="I1766" s="6">
        <f t="shared" si="30"/>
        <v>0</v>
      </c>
      <c r="J1766" s="32" t="str">
        <f>IF(Data[[#This Row],[Chênh lệch ngày]]&lt;-2,"ADVANCE", IF(Data[[#This Row],[Chênh lệch ngày]]&lt;4, "ON TIME", IF(Data[[#This Row],[REASON OF LATE]]="SUPPLIER","LATE BY SUPPLIER", "LATE")))</f>
        <v>ON TIME</v>
      </c>
      <c r="K1766" s="2"/>
      <c r="L1766" s="32"/>
      <c r="M1766" s="32" t="str">
        <f>TEXT(Data[[#This Row],[Ngày giao]],"yyyy")</f>
        <v>2022</v>
      </c>
      <c r="N1766" s="32" t="str">
        <f>IF(MONTH(Data[[#This Row],[Ngày giao]])&lt;4,"Qtr1", IF(MONTH(Data[[#This Row],[Ngày giao]])&lt;7,"Qtr2",IF(MONTH(Data[[#This Row],[Ngày giao]])&lt;10,"Qtr3","Qtr4")))</f>
        <v>Qtr1</v>
      </c>
      <c r="O1766" s="32" t="str">
        <f>TEXT(Data[[#This Row],[Ngày giao]],"MMM")</f>
        <v>Mar</v>
      </c>
    </row>
    <row r="1767" spans="1:15" ht="13" x14ac:dyDescent="0.3">
      <c r="A1767" s="1">
        <v>4516744140</v>
      </c>
      <c r="B1767" s="1">
        <v>4492204</v>
      </c>
      <c r="C1767" s="2" t="s">
        <v>59</v>
      </c>
      <c r="D1767" s="3">
        <v>12</v>
      </c>
      <c r="E1767" s="3">
        <v>967</v>
      </c>
      <c r="F1767" s="3">
        <f>Data[[#This Row],[Unit Price]]*Data[[#This Row],[Ordered Qty]]</f>
        <v>11604</v>
      </c>
      <c r="G1767" s="5">
        <v>44634</v>
      </c>
      <c r="H1767" s="4">
        <v>44634</v>
      </c>
      <c r="I1767" s="6">
        <f t="shared" si="30"/>
        <v>0</v>
      </c>
      <c r="J1767" s="32" t="str">
        <f>IF(Data[[#This Row],[Chênh lệch ngày]]&lt;-2,"ADVANCE", IF(Data[[#This Row],[Chênh lệch ngày]]&lt;4, "ON TIME", IF(Data[[#This Row],[REASON OF LATE]]="SUPPLIER","LATE BY SUPPLIER", "LATE")))</f>
        <v>ON TIME</v>
      </c>
      <c r="K1767" s="2"/>
      <c r="L1767" s="32"/>
      <c r="M1767" s="32" t="str">
        <f>TEXT(Data[[#This Row],[Ngày giao]],"yyyy")</f>
        <v>2022</v>
      </c>
      <c r="N1767" s="32" t="str">
        <f>IF(MONTH(Data[[#This Row],[Ngày giao]])&lt;4,"Qtr1", IF(MONTH(Data[[#This Row],[Ngày giao]])&lt;7,"Qtr2",IF(MONTH(Data[[#This Row],[Ngày giao]])&lt;10,"Qtr3","Qtr4")))</f>
        <v>Qtr1</v>
      </c>
      <c r="O1767" s="32" t="str">
        <f>TEXT(Data[[#This Row],[Ngày giao]],"MMM")</f>
        <v>Mar</v>
      </c>
    </row>
    <row r="1768" spans="1:15" ht="13" x14ac:dyDescent="0.3">
      <c r="A1768" s="1">
        <v>4516754400</v>
      </c>
      <c r="B1768" s="1">
        <v>4492204</v>
      </c>
      <c r="C1768" s="2" t="s">
        <v>59</v>
      </c>
      <c r="D1768" s="3">
        <v>180</v>
      </c>
      <c r="E1768" s="3">
        <v>1064</v>
      </c>
      <c r="F1768" s="3">
        <f>Data[[#This Row],[Unit Price]]*Data[[#This Row],[Ordered Qty]]</f>
        <v>191520</v>
      </c>
      <c r="G1768" s="5">
        <v>44634</v>
      </c>
      <c r="H1768" s="4">
        <v>44634</v>
      </c>
      <c r="I1768" s="6">
        <f t="shared" si="30"/>
        <v>0</v>
      </c>
      <c r="J1768" s="32" t="str">
        <f>IF(Data[[#This Row],[Chênh lệch ngày]]&lt;-2,"ADVANCE", IF(Data[[#This Row],[Chênh lệch ngày]]&lt;4, "ON TIME", IF(Data[[#This Row],[REASON OF LATE]]="SUPPLIER","LATE BY SUPPLIER", "LATE")))</f>
        <v>ON TIME</v>
      </c>
      <c r="K1768" s="2"/>
      <c r="L1768" s="32"/>
      <c r="M1768" s="32" t="str">
        <f>TEXT(Data[[#This Row],[Ngày giao]],"yyyy")</f>
        <v>2022</v>
      </c>
      <c r="N1768" s="32" t="str">
        <f>IF(MONTH(Data[[#This Row],[Ngày giao]])&lt;4,"Qtr1", IF(MONTH(Data[[#This Row],[Ngày giao]])&lt;7,"Qtr2",IF(MONTH(Data[[#This Row],[Ngày giao]])&lt;10,"Qtr3","Qtr4")))</f>
        <v>Qtr1</v>
      </c>
      <c r="O1768" s="32" t="str">
        <f>TEXT(Data[[#This Row],[Ngày giao]],"MMM")</f>
        <v>Mar</v>
      </c>
    </row>
    <row r="1769" spans="1:15" ht="13" x14ac:dyDescent="0.3">
      <c r="A1769" s="1">
        <v>4516399579</v>
      </c>
      <c r="B1769" s="1">
        <v>1620152</v>
      </c>
      <c r="C1769" s="2" t="s">
        <v>53</v>
      </c>
      <c r="D1769" s="3">
        <v>864</v>
      </c>
      <c r="E1769" s="3">
        <v>1084</v>
      </c>
      <c r="F1769" s="3">
        <f>Data[[#This Row],[Unit Price]]*Data[[#This Row],[Ordered Qty]]</f>
        <v>936576</v>
      </c>
      <c r="G1769" s="5">
        <v>44634</v>
      </c>
      <c r="H1769" s="4">
        <v>44634</v>
      </c>
      <c r="I1769" s="6">
        <f t="shared" si="30"/>
        <v>0</v>
      </c>
      <c r="J1769" s="32" t="str">
        <f>IF(Data[[#This Row],[Chênh lệch ngày]]&lt;-2,"ADVANCE", IF(Data[[#This Row],[Chênh lệch ngày]]&lt;4, "ON TIME", IF(Data[[#This Row],[REASON OF LATE]]="SUPPLIER","LATE BY SUPPLIER", "LATE")))</f>
        <v>ON TIME</v>
      </c>
      <c r="K1769" s="2"/>
      <c r="L1769" s="32"/>
      <c r="M1769" s="32" t="str">
        <f>TEXT(Data[[#This Row],[Ngày giao]],"yyyy")</f>
        <v>2022</v>
      </c>
      <c r="N1769" s="32" t="str">
        <f>IF(MONTH(Data[[#This Row],[Ngày giao]])&lt;4,"Qtr1", IF(MONTH(Data[[#This Row],[Ngày giao]])&lt;7,"Qtr2",IF(MONTH(Data[[#This Row],[Ngày giao]])&lt;10,"Qtr3","Qtr4")))</f>
        <v>Qtr1</v>
      </c>
      <c r="O1769" s="32" t="str">
        <f>TEXT(Data[[#This Row],[Ngày giao]],"MMM")</f>
        <v>Mar</v>
      </c>
    </row>
    <row r="1770" spans="1:15" ht="13" x14ac:dyDescent="0.3">
      <c r="A1770" s="1">
        <v>4517030747</v>
      </c>
      <c r="B1770" s="1">
        <v>4492204</v>
      </c>
      <c r="C1770" s="2" t="s">
        <v>59</v>
      </c>
      <c r="D1770" s="3">
        <v>72</v>
      </c>
      <c r="E1770" s="3">
        <v>1061</v>
      </c>
      <c r="F1770" s="3">
        <f>Data[[#This Row],[Unit Price]]*Data[[#This Row],[Ordered Qty]]</f>
        <v>76392</v>
      </c>
      <c r="G1770" s="5">
        <v>44634</v>
      </c>
      <c r="H1770" s="4">
        <v>44634</v>
      </c>
      <c r="I1770" s="6">
        <f t="shared" si="30"/>
        <v>0</v>
      </c>
      <c r="J1770" s="32" t="str">
        <f>IF(Data[[#This Row],[Chênh lệch ngày]]&lt;-2,"ADVANCE", IF(Data[[#This Row],[Chênh lệch ngày]]&lt;4, "ON TIME", IF(Data[[#This Row],[REASON OF LATE]]="SUPPLIER","LATE BY SUPPLIER", "LATE")))</f>
        <v>ON TIME</v>
      </c>
      <c r="K1770" s="2"/>
      <c r="L1770" s="32"/>
      <c r="M1770" s="32" t="str">
        <f>TEXT(Data[[#This Row],[Ngày giao]],"yyyy")</f>
        <v>2022</v>
      </c>
      <c r="N1770" s="32" t="str">
        <f>IF(MONTH(Data[[#This Row],[Ngày giao]])&lt;4,"Qtr1", IF(MONTH(Data[[#This Row],[Ngày giao]])&lt;7,"Qtr2",IF(MONTH(Data[[#This Row],[Ngày giao]])&lt;10,"Qtr3","Qtr4")))</f>
        <v>Qtr1</v>
      </c>
      <c r="O1770" s="32" t="str">
        <f>TEXT(Data[[#This Row],[Ngày giao]],"MMM")</f>
        <v>Mar</v>
      </c>
    </row>
    <row r="1771" spans="1:15" ht="13" x14ac:dyDescent="0.3">
      <c r="A1771" s="1">
        <v>4517043347</v>
      </c>
      <c r="B1771" s="1">
        <v>2752324</v>
      </c>
      <c r="C1771" s="2" t="s">
        <v>53</v>
      </c>
      <c r="D1771" s="3">
        <v>102</v>
      </c>
      <c r="E1771" s="3">
        <v>804</v>
      </c>
      <c r="F1771" s="3">
        <f>Data[[#This Row],[Unit Price]]*Data[[#This Row],[Ordered Qty]]</f>
        <v>82008</v>
      </c>
      <c r="G1771" s="5">
        <v>44634</v>
      </c>
      <c r="H1771" s="4">
        <v>44634</v>
      </c>
      <c r="I1771" s="6">
        <f t="shared" si="30"/>
        <v>0</v>
      </c>
      <c r="J1771" s="32" t="str">
        <f>IF(Data[[#This Row],[Chênh lệch ngày]]&lt;-2,"ADVANCE", IF(Data[[#This Row],[Chênh lệch ngày]]&lt;4, "ON TIME", IF(Data[[#This Row],[REASON OF LATE]]="SUPPLIER","LATE BY SUPPLIER", "LATE")))</f>
        <v>ON TIME</v>
      </c>
      <c r="K1771" s="2"/>
      <c r="L1771" s="32"/>
      <c r="M1771" s="32" t="str">
        <f>TEXT(Data[[#This Row],[Ngày giao]],"yyyy")</f>
        <v>2022</v>
      </c>
      <c r="N1771" s="32" t="str">
        <f>IF(MONTH(Data[[#This Row],[Ngày giao]])&lt;4,"Qtr1", IF(MONTH(Data[[#This Row],[Ngày giao]])&lt;7,"Qtr2",IF(MONTH(Data[[#This Row],[Ngày giao]])&lt;10,"Qtr3","Qtr4")))</f>
        <v>Qtr1</v>
      </c>
      <c r="O1771" s="32" t="str">
        <f>TEXT(Data[[#This Row],[Ngày giao]],"MMM")</f>
        <v>Mar</v>
      </c>
    </row>
    <row r="1772" spans="1:15" ht="13" x14ac:dyDescent="0.3">
      <c r="A1772" s="1">
        <v>4517084921</v>
      </c>
      <c r="B1772" s="1">
        <v>2958114</v>
      </c>
      <c r="C1772" s="37" t="s">
        <v>52</v>
      </c>
      <c r="D1772" s="3">
        <v>66</v>
      </c>
      <c r="E1772" s="3">
        <v>649</v>
      </c>
      <c r="F1772" s="3">
        <f>Data[[#This Row],[Unit Price]]*Data[[#This Row],[Ordered Qty]]</f>
        <v>42834</v>
      </c>
      <c r="G1772" s="5">
        <v>44634</v>
      </c>
      <c r="H1772" s="4">
        <v>44634</v>
      </c>
      <c r="I1772" s="6">
        <f t="shared" si="30"/>
        <v>0</v>
      </c>
      <c r="J1772" s="32" t="str">
        <f>IF(Data[[#This Row],[Chênh lệch ngày]]&lt;-2,"ADVANCE", IF(Data[[#This Row],[Chênh lệch ngày]]&lt;4, "ON TIME", IF(Data[[#This Row],[REASON OF LATE]]="SUPPLIER","LATE BY SUPPLIER", "LATE")))</f>
        <v>ON TIME</v>
      </c>
      <c r="K1772" s="2"/>
      <c r="L1772" s="32"/>
      <c r="M1772" s="32" t="str">
        <f>TEXT(Data[[#This Row],[Ngày giao]],"yyyy")</f>
        <v>2022</v>
      </c>
      <c r="N1772" s="32" t="str">
        <f>IF(MONTH(Data[[#This Row],[Ngày giao]])&lt;4,"Qtr1", IF(MONTH(Data[[#This Row],[Ngày giao]])&lt;7,"Qtr2",IF(MONTH(Data[[#This Row],[Ngày giao]])&lt;10,"Qtr3","Qtr4")))</f>
        <v>Qtr1</v>
      </c>
      <c r="O1772" s="32" t="str">
        <f>TEXT(Data[[#This Row],[Ngày giao]],"MMM")</f>
        <v>Mar</v>
      </c>
    </row>
    <row r="1773" spans="1:15" ht="13" x14ac:dyDescent="0.3">
      <c r="A1773" s="1">
        <v>4516495531</v>
      </c>
      <c r="B1773" s="1">
        <v>2958114</v>
      </c>
      <c r="C1773" s="37" t="s">
        <v>52</v>
      </c>
      <c r="D1773" s="3">
        <v>54</v>
      </c>
      <c r="E1773" s="3">
        <v>1090</v>
      </c>
      <c r="F1773" s="3">
        <f>Data[[#This Row],[Unit Price]]*Data[[#This Row],[Ordered Qty]]</f>
        <v>58860</v>
      </c>
      <c r="G1773" s="5">
        <v>44634</v>
      </c>
      <c r="H1773" s="4">
        <v>44634</v>
      </c>
      <c r="I1773" s="6">
        <f t="shared" si="30"/>
        <v>0</v>
      </c>
      <c r="J1773" s="32" t="str">
        <f>IF(Data[[#This Row],[Chênh lệch ngày]]&lt;-2,"ADVANCE", IF(Data[[#This Row],[Chênh lệch ngày]]&lt;4, "ON TIME", IF(Data[[#This Row],[REASON OF LATE]]="SUPPLIER","LATE BY SUPPLIER", "LATE")))</f>
        <v>ON TIME</v>
      </c>
      <c r="K1773" s="2"/>
      <c r="L1773" s="32"/>
      <c r="M1773" s="32" t="str">
        <f>TEXT(Data[[#This Row],[Ngày giao]],"yyyy")</f>
        <v>2022</v>
      </c>
      <c r="N1773" s="32" t="str">
        <f>IF(MONTH(Data[[#This Row],[Ngày giao]])&lt;4,"Qtr1", IF(MONTH(Data[[#This Row],[Ngày giao]])&lt;7,"Qtr2",IF(MONTH(Data[[#This Row],[Ngày giao]])&lt;10,"Qtr3","Qtr4")))</f>
        <v>Qtr1</v>
      </c>
      <c r="O1773" s="32" t="str">
        <f>TEXT(Data[[#This Row],[Ngày giao]],"MMM")</f>
        <v>Mar</v>
      </c>
    </row>
    <row r="1774" spans="1:15" ht="13" x14ac:dyDescent="0.3">
      <c r="A1774" s="1">
        <v>4516967885</v>
      </c>
      <c r="B1774" s="1">
        <v>4403290</v>
      </c>
      <c r="C1774" s="2" t="s">
        <v>53</v>
      </c>
      <c r="D1774" s="3">
        <v>192</v>
      </c>
      <c r="E1774" s="3">
        <v>1373</v>
      </c>
      <c r="F1774" s="3">
        <f>Data[[#This Row],[Unit Price]]*Data[[#This Row],[Ordered Qty]]</f>
        <v>263616</v>
      </c>
      <c r="G1774" s="5">
        <v>44634</v>
      </c>
      <c r="H1774" s="4">
        <v>44634</v>
      </c>
      <c r="I1774" s="6">
        <f t="shared" si="30"/>
        <v>0</v>
      </c>
      <c r="J1774" s="32" t="str">
        <f>IF(Data[[#This Row],[Chênh lệch ngày]]&lt;-2,"ADVANCE", IF(Data[[#This Row],[Chênh lệch ngày]]&lt;4, "ON TIME", IF(Data[[#This Row],[REASON OF LATE]]="SUPPLIER","LATE BY SUPPLIER", "LATE")))</f>
        <v>ON TIME</v>
      </c>
      <c r="K1774" s="2"/>
      <c r="L1774" s="32"/>
      <c r="M1774" s="32" t="str">
        <f>TEXT(Data[[#This Row],[Ngày giao]],"yyyy")</f>
        <v>2022</v>
      </c>
      <c r="N1774" s="32" t="str">
        <f>IF(MONTH(Data[[#This Row],[Ngày giao]])&lt;4,"Qtr1", IF(MONTH(Data[[#This Row],[Ngày giao]])&lt;7,"Qtr2",IF(MONTH(Data[[#This Row],[Ngày giao]])&lt;10,"Qtr3","Qtr4")))</f>
        <v>Qtr1</v>
      </c>
      <c r="O1774" s="32" t="str">
        <f>TEXT(Data[[#This Row],[Ngày giao]],"MMM")</f>
        <v>Mar</v>
      </c>
    </row>
    <row r="1775" spans="1:15" ht="13" x14ac:dyDescent="0.3">
      <c r="A1775" s="1">
        <v>4516968475</v>
      </c>
      <c r="B1775" s="1">
        <v>2884301</v>
      </c>
      <c r="C1775" s="2" t="s">
        <v>53</v>
      </c>
      <c r="D1775" s="3">
        <v>600</v>
      </c>
      <c r="E1775" s="3">
        <v>704</v>
      </c>
      <c r="F1775" s="3">
        <f>Data[[#This Row],[Unit Price]]*Data[[#This Row],[Ordered Qty]]</f>
        <v>422400</v>
      </c>
      <c r="G1775" s="5">
        <v>44634</v>
      </c>
      <c r="H1775" s="4">
        <v>44634</v>
      </c>
      <c r="I1775" s="6">
        <f t="shared" si="30"/>
        <v>0</v>
      </c>
      <c r="J1775" s="32" t="str">
        <f>IF(Data[[#This Row],[Chênh lệch ngày]]&lt;-2,"ADVANCE", IF(Data[[#This Row],[Chênh lệch ngày]]&lt;4, "ON TIME", IF(Data[[#This Row],[REASON OF LATE]]="SUPPLIER","LATE BY SUPPLIER", "LATE")))</f>
        <v>ON TIME</v>
      </c>
      <c r="K1775" s="2"/>
      <c r="L1775" s="32"/>
      <c r="M1775" s="32" t="str">
        <f>TEXT(Data[[#This Row],[Ngày giao]],"yyyy")</f>
        <v>2022</v>
      </c>
      <c r="N1775" s="32" t="str">
        <f>IF(MONTH(Data[[#This Row],[Ngày giao]])&lt;4,"Qtr1", IF(MONTH(Data[[#This Row],[Ngày giao]])&lt;7,"Qtr2",IF(MONTH(Data[[#This Row],[Ngày giao]])&lt;10,"Qtr3","Qtr4")))</f>
        <v>Qtr1</v>
      </c>
      <c r="O1775" s="32" t="str">
        <f>TEXT(Data[[#This Row],[Ngày giao]],"MMM")</f>
        <v>Mar</v>
      </c>
    </row>
    <row r="1776" spans="1:15" ht="13" x14ac:dyDescent="0.3">
      <c r="A1776" s="1">
        <v>4516972403</v>
      </c>
      <c r="B1776" s="1">
        <v>4062520</v>
      </c>
      <c r="C1776" s="2" t="s">
        <v>53</v>
      </c>
      <c r="D1776" s="3">
        <v>54</v>
      </c>
      <c r="E1776" s="3">
        <v>740</v>
      </c>
      <c r="F1776" s="3">
        <f>Data[[#This Row],[Unit Price]]*Data[[#This Row],[Ordered Qty]]</f>
        <v>39960</v>
      </c>
      <c r="G1776" s="5">
        <v>44690</v>
      </c>
      <c r="H1776" s="4">
        <v>44634</v>
      </c>
      <c r="I1776" s="6">
        <f t="shared" si="30"/>
        <v>56</v>
      </c>
      <c r="J1776" s="32" t="str">
        <f>IF(Data[[#This Row],[Chênh lệch ngày]]&lt;-2,"ADVANCE", IF(Data[[#This Row],[Chênh lệch ngày]]&lt;4, "ON TIME", IF(Data[[#This Row],[REASON OF LATE]]="SUPPLIER","LATE BY SUPPLIER", "LATE")))</f>
        <v>LATE BY SUPPLIER</v>
      </c>
      <c r="K1776" s="2" t="s">
        <v>8</v>
      </c>
      <c r="L1776" s="32" t="s">
        <v>73</v>
      </c>
      <c r="M1776" s="32" t="str">
        <f>TEXT(Data[[#This Row],[Ngày giao]],"yyyy")</f>
        <v>2022</v>
      </c>
      <c r="N1776" s="32" t="str">
        <f>IF(MONTH(Data[[#This Row],[Ngày giao]])&lt;4,"Qtr1", IF(MONTH(Data[[#This Row],[Ngày giao]])&lt;7,"Qtr2",IF(MONTH(Data[[#This Row],[Ngày giao]])&lt;10,"Qtr3","Qtr4")))</f>
        <v>Qtr2</v>
      </c>
      <c r="O1776" s="32" t="str">
        <f>TEXT(Data[[#This Row],[Ngày giao]],"MMM")</f>
        <v>May</v>
      </c>
    </row>
    <row r="1777" spans="1:15" ht="13" x14ac:dyDescent="0.3">
      <c r="A1777" s="1">
        <v>4517029241</v>
      </c>
      <c r="B1777" s="1">
        <v>4062520</v>
      </c>
      <c r="C1777" s="2" t="s">
        <v>53</v>
      </c>
      <c r="D1777" s="3">
        <v>12</v>
      </c>
      <c r="E1777" s="3">
        <v>1093</v>
      </c>
      <c r="F1777" s="3">
        <f>Data[[#This Row],[Unit Price]]*Data[[#This Row],[Ordered Qty]]</f>
        <v>13116</v>
      </c>
      <c r="G1777" s="5">
        <v>44690</v>
      </c>
      <c r="H1777" s="4">
        <v>44634</v>
      </c>
      <c r="I1777" s="6">
        <f t="shared" si="30"/>
        <v>56</v>
      </c>
      <c r="J1777" s="32" t="str">
        <f>IF(Data[[#This Row],[Chênh lệch ngày]]&lt;-2,"ADVANCE", IF(Data[[#This Row],[Chênh lệch ngày]]&lt;4, "ON TIME", IF(Data[[#This Row],[REASON OF LATE]]="SUPPLIER","LATE BY SUPPLIER", "LATE")))</f>
        <v>LATE BY SUPPLIER</v>
      </c>
      <c r="K1777" s="2" t="s">
        <v>8</v>
      </c>
      <c r="L1777" s="32" t="s">
        <v>73</v>
      </c>
      <c r="M1777" s="32" t="str">
        <f>TEXT(Data[[#This Row],[Ngày giao]],"yyyy")</f>
        <v>2022</v>
      </c>
      <c r="N1777" s="32" t="str">
        <f>IF(MONTH(Data[[#This Row],[Ngày giao]])&lt;4,"Qtr1", IF(MONTH(Data[[#This Row],[Ngày giao]])&lt;7,"Qtr2",IF(MONTH(Data[[#This Row],[Ngày giao]])&lt;10,"Qtr3","Qtr4")))</f>
        <v>Qtr2</v>
      </c>
      <c r="O1777" s="32" t="str">
        <f>TEXT(Data[[#This Row],[Ngày giao]],"MMM")</f>
        <v>May</v>
      </c>
    </row>
    <row r="1778" spans="1:15" ht="13" x14ac:dyDescent="0.3">
      <c r="A1778" s="1">
        <v>4517029847</v>
      </c>
      <c r="B1778" s="1">
        <v>2884301</v>
      </c>
      <c r="C1778" s="2" t="s">
        <v>59</v>
      </c>
      <c r="D1778" s="3">
        <v>525</v>
      </c>
      <c r="E1778" s="3">
        <v>1299</v>
      </c>
      <c r="F1778" s="3">
        <f>Data[[#This Row],[Unit Price]]*Data[[#This Row],[Ordered Qty]]</f>
        <v>681975</v>
      </c>
      <c r="G1778" s="5">
        <v>44634</v>
      </c>
      <c r="H1778" s="4">
        <v>44634</v>
      </c>
      <c r="I1778" s="6">
        <f t="shared" si="30"/>
        <v>0</v>
      </c>
      <c r="J1778" s="32" t="str">
        <f>IF(Data[[#This Row],[Chênh lệch ngày]]&lt;-2,"ADVANCE", IF(Data[[#This Row],[Chênh lệch ngày]]&lt;4, "ON TIME", IF(Data[[#This Row],[REASON OF LATE]]="SUPPLIER","LATE BY SUPPLIER", "LATE")))</f>
        <v>ON TIME</v>
      </c>
      <c r="K1778" s="2"/>
      <c r="L1778" s="32"/>
      <c r="M1778" s="32" t="str">
        <f>TEXT(Data[[#This Row],[Ngày giao]],"yyyy")</f>
        <v>2022</v>
      </c>
      <c r="N1778" s="32" t="str">
        <f>IF(MONTH(Data[[#This Row],[Ngày giao]])&lt;4,"Qtr1", IF(MONTH(Data[[#This Row],[Ngày giao]])&lt;7,"Qtr2",IF(MONTH(Data[[#This Row],[Ngày giao]])&lt;10,"Qtr3","Qtr4")))</f>
        <v>Qtr1</v>
      </c>
      <c r="O1778" s="32" t="str">
        <f>TEXT(Data[[#This Row],[Ngày giao]],"MMM")</f>
        <v>Mar</v>
      </c>
    </row>
    <row r="1779" spans="1:15" ht="14.5" x14ac:dyDescent="0.35">
      <c r="A1779" s="7">
        <v>4516873042</v>
      </c>
      <c r="B1779" s="7">
        <v>4455906</v>
      </c>
      <c r="C1779" s="8" t="s">
        <v>53</v>
      </c>
      <c r="D1779" s="9">
        <v>96</v>
      </c>
      <c r="E1779" s="3">
        <v>590</v>
      </c>
      <c r="F1779" s="3">
        <f>Data[[#This Row],[Unit Price]]*Data[[#This Row],[Ordered Qty]]</f>
        <v>56640</v>
      </c>
      <c r="G1779" s="5">
        <v>44634</v>
      </c>
      <c r="H1779" s="4">
        <v>44634</v>
      </c>
      <c r="I1779" s="10">
        <v>0</v>
      </c>
      <c r="J1779" s="32" t="str">
        <f>IF(Data[[#This Row],[Chênh lệch ngày]]&lt;-2,"ADVANCE", IF(Data[[#This Row],[Chênh lệch ngày]]&lt;4, "ON TIME", IF(Data[[#This Row],[REASON OF LATE]]="SUPPLIER","LATE BY SUPPLIER", "LATE")))</f>
        <v>ON TIME</v>
      </c>
      <c r="K1779" s="12"/>
      <c r="L1779" s="16"/>
      <c r="M1779" s="32" t="str">
        <f>TEXT(Data[[#This Row],[Ngày giao]],"yyyy")</f>
        <v>2022</v>
      </c>
      <c r="N1779" s="32" t="str">
        <f>IF(MONTH(Data[[#This Row],[Ngày giao]])&lt;4,"Qtr1", IF(MONTH(Data[[#This Row],[Ngày giao]])&lt;7,"Qtr2",IF(MONTH(Data[[#This Row],[Ngày giao]])&lt;10,"Qtr3","Qtr4")))</f>
        <v>Qtr1</v>
      </c>
      <c r="O1779" s="32" t="str">
        <f>TEXT(Data[[#This Row],[Ngày giao]],"MMM")</f>
        <v>Mar</v>
      </c>
    </row>
    <row r="1780" spans="1:15" ht="14.5" x14ac:dyDescent="0.35">
      <c r="A1780" s="7">
        <v>4517657108</v>
      </c>
      <c r="B1780" s="7">
        <v>4455281</v>
      </c>
      <c r="C1780" s="37" t="s">
        <v>52</v>
      </c>
      <c r="D1780" s="9">
        <v>1890</v>
      </c>
      <c r="E1780" s="3">
        <v>614</v>
      </c>
      <c r="F1780" s="3">
        <f>Data[[#This Row],[Unit Price]]*Data[[#This Row],[Ordered Qty]]</f>
        <v>1160460</v>
      </c>
      <c r="G1780" s="14">
        <v>44634</v>
      </c>
      <c r="H1780" s="15">
        <v>44634</v>
      </c>
      <c r="I1780" s="10">
        <v>0</v>
      </c>
      <c r="J1780" s="32" t="str">
        <f>IF(Data[[#This Row],[Chênh lệch ngày]]&lt;-2,"ADVANCE", IF(Data[[#This Row],[Chênh lệch ngày]]&lt;4, "ON TIME", IF(Data[[#This Row],[REASON OF LATE]]="SUPPLIER","LATE BY SUPPLIER", "LATE")))</f>
        <v>ON TIME</v>
      </c>
      <c r="K1780" s="12"/>
      <c r="L1780" s="16"/>
      <c r="M1780" s="32" t="str">
        <f>TEXT(Data[[#This Row],[Ngày giao]],"yyyy")</f>
        <v>2022</v>
      </c>
      <c r="N1780" s="32" t="str">
        <f>IF(MONTH(Data[[#This Row],[Ngày giao]])&lt;4,"Qtr1", IF(MONTH(Data[[#This Row],[Ngày giao]])&lt;7,"Qtr2",IF(MONTH(Data[[#This Row],[Ngày giao]])&lt;10,"Qtr3","Qtr4")))</f>
        <v>Qtr1</v>
      </c>
      <c r="O1780" s="32" t="str">
        <f>TEXT(Data[[#This Row],[Ngày giao]],"MMM")</f>
        <v>Mar</v>
      </c>
    </row>
    <row r="1781" spans="1:15" ht="14.5" x14ac:dyDescent="0.35">
      <c r="A1781" s="7">
        <v>4517471957</v>
      </c>
      <c r="B1781" s="7">
        <v>4013305</v>
      </c>
      <c r="C1781" s="8" t="s">
        <v>53</v>
      </c>
      <c r="D1781" s="9">
        <v>492</v>
      </c>
      <c r="E1781" s="3">
        <v>439</v>
      </c>
      <c r="F1781" s="3">
        <f>Data[[#This Row],[Unit Price]]*Data[[#This Row],[Ordered Qty]]</f>
        <v>215988</v>
      </c>
      <c r="G1781" s="5">
        <v>44634</v>
      </c>
      <c r="H1781" s="4">
        <v>44634</v>
      </c>
      <c r="I1781" s="10">
        <v>0</v>
      </c>
      <c r="J1781" s="32" t="str">
        <f>IF(Data[[#This Row],[Chênh lệch ngày]]&lt;-2,"ADVANCE", IF(Data[[#This Row],[Chênh lệch ngày]]&lt;4, "ON TIME", IF(Data[[#This Row],[REASON OF LATE]]="SUPPLIER","LATE BY SUPPLIER", "LATE")))</f>
        <v>ON TIME</v>
      </c>
      <c r="K1781" s="12"/>
      <c r="L1781" s="16"/>
      <c r="M1781" s="32" t="str">
        <f>TEXT(Data[[#This Row],[Ngày giao]],"yyyy")</f>
        <v>2022</v>
      </c>
      <c r="N1781" s="32" t="str">
        <f>IF(MONTH(Data[[#This Row],[Ngày giao]])&lt;4,"Qtr1", IF(MONTH(Data[[#This Row],[Ngày giao]])&lt;7,"Qtr2",IF(MONTH(Data[[#This Row],[Ngày giao]])&lt;10,"Qtr3","Qtr4")))</f>
        <v>Qtr1</v>
      </c>
      <c r="O1781" s="32" t="str">
        <f>TEXT(Data[[#This Row],[Ngày giao]],"MMM")</f>
        <v>Mar</v>
      </c>
    </row>
    <row r="1782" spans="1:15" ht="14.5" x14ac:dyDescent="0.35">
      <c r="A1782" s="7">
        <v>4517596538</v>
      </c>
      <c r="B1782" s="7">
        <v>4454506</v>
      </c>
      <c r="C1782" s="8" t="s">
        <v>53</v>
      </c>
      <c r="D1782" s="9">
        <v>630</v>
      </c>
      <c r="E1782" s="3">
        <v>858</v>
      </c>
      <c r="F1782" s="3">
        <f>Data[[#This Row],[Unit Price]]*Data[[#This Row],[Ordered Qty]]</f>
        <v>540540</v>
      </c>
      <c r="G1782" s="5">
        <v>44634</v>
      </c>
      <c r="H1782" s="4">
        <v>44634</v>
      </c>
      <c r="I1782" s="10">
        <v>0</v>
      </c>
      <c r="J1782" s="32" t="str">
        <f>IF(Data[[#This Row],[Chênh lệch ngày]]&lt;-2,"ADVANCE", IF(Data[[#This Row],[Chênh lệch ngày]]&lt;4, "ON TIME", IF(Data[[#This Row],[REASON OF LATE]]="SUPPLIER","LATE BY SUPPLIER", "LATE")))</f>
        <v>ON TIME</v>
      </c>
      <c r="K1782" s="12"/>
      <c r="L1782" s="16"/>
      <c r="M1782" s="32" t="str">
        <f>TEXT(Data[[#This Row],[Ngày giao]],"yyyy")</f>
        <v>2022</v>
      </c>
      <c r="N1782" s="32" t="str">
        <f>IF(MONTH(Data[[#This Row],[Ngày giao]])&lt;4,"Qtr1", IF(MONTH(Data[[#This Row],[Ngày giao]])&lt;7,"Qtr2",IF(MONTH(Data[[#This Row],[Ngày giao]])&lt;10,"Qtr3","Qtr4")))</f>
        <v>Qtr1</v>
      </c>
      <c r="O1782" s="32" t="str">
        <f>TEXT(Data[[#This Row],[Ngày giao]],"MMM")</f>
        <v>Mar</v>
      </c>
    </row>
    <row r="1783" spans="1:15" ht="14.5" x14ac:dyDescent="0.35">
      <c r="A1783" s="7">
        <v>4517473124</v>
      </c>
      <c r="B1783" s="7">
        <v>2663481</v>
      </c>
      <c r="C1783" s="8" t="s">
        <v>53</v>
      </c>
      <c r="D1783" s="9">
        <v>2355</v>
      </c>
      <c r="E1783" s="3">
        <v>1044</v>
      </c>
      <c r="F1783" s="3">
        <f>Data[[#This Row],[Unit Price]]*Data[[#This Row],[Ordered Qty]]</f>
        <v>2458620</v>
      </c>
      <c r="G1783" s="5">
        <v>44634</v>
      </c>
      <c r="H1783" s="4">
        <v>44634</v>
      </c>
      <c r="I1783" s="10">
        <v>0</v>
      </c>
      <c r="J1783" s="32" t="str">
        <f>IF(Data[[#This Row],[Chênh lệch ngày]]&lt;-2,"ADVANCE", IF(Data[[#This Row],[Chênh lệch ngày]]&lt;4, "ON TIME", IF(Data[[#This Row],[REASON OF LATE]]="SUPPLIER","LATE BY SUPPLIER", "LATE")))</f>
        <v>ON TIME</v>
      </c>
      <c r="K1783" s="12"/>
      <c r="L1783" s="16"/>
      <c r="M1783" s="32" t="str">
        <f>TEXT(Data[[#This Row],[Ngày giao]],"yyyy")</f>
        <v>2022</v>
      </c>
      <c r="N1783" s="32" t="str">
        <f>IF(MONTH(Data[[#This Row],[Ngày giao]])&lt;4,"Qtr1", IF(MONTH(Data[[#This Row],[Ngày giao]])&lt;7,"Qtr2",IF(MONTH(Data[[#This Row],[Ngày giao]])&lt;10,"Qtr3","Qtr4")))</f>
        <v>Qtr1</v>
      </c>
      <c r="O1783" s="32" t="str">
        <f>TEXT(Data[[#This Row],[Ngày giao]],"MMM")</f>
        <v>Mar</v>
      </c>
    </row>
    <row r="1784" spans="1:15" ht="14.5" x14ac:dyDescent="0.35">
      <c r="A1784" s="7">
        <v>4516644561</v>
      </c>
      <c r="B1784" s="7">
        <v>4455299</v>
      </c>
      <c r="C1784" s="8" t="s">
        <v>53</v>
      </c>
      <c r="D1784" s="9">
        <v>345</v>
      </c>
      <c r="E1784" s="3">
        <v>1247</v>
      </c>
      <c r="F1784" s="3">
        <f>Data[[#This Row],[Unit Price]]*Data[[#This Row],[Ordered Qty]]</f>
        <v>430215</v>
      </c>
      <c r="G1784" s="5">
        <v>44634</v>
      </c>
      <c r="H1784" s="4">
        <v>44634</v>
      </c>
      <c r="I1784" s="10">
        <v>0</v>
      </c>
      <c r="J1784" s="32" t="str">
        <f>IF(Data[[#This Row],[Chênh lệch ngày]]&lt;-2,"ADVANCE", IF(Data[[#This Row],[Chênh lệch ngày]]&lt;4, "ON TIME", IF(Data[[#This Row],[REASON OF LATE]]="SUPPLIER","LATE BY SUPPLIER", "LATE")))</f>
        <v>ON TIME</v>
      </c>
      <c r="K1784" s="12"/>
      <c r="L1784" s="16"/>
      <c r="M1784" s="32" t="str">
        <f>TEXT(Data[[#This Row],[Ngày giao]],"yyyy")</f>
        <v>2022</v>
      </c>
      <c r="N1784" s="32" t="str">
        <f>IF(MONTH(Data[[#This Row],[Ngày giao]])&lt;4,"Qtr1", IF(MONTH(Data[[#This Row],[Ngày giao]])&lt;7,"Qtr2",IF(MONTH(Data[[#This Row],[Ngày giao]])&lt;10,"Qtr3","Qtr4")))</f>
        <v>Qtr1</v>
      </c>
      <c r="O1784" s="32" t="str">
        <f>TEXT(Data[[#This Row],[Ngày giao]],"MMM")</f>
        <v>Mar</v>
      </c>
    </row>
    <row r="1785" spans="1:15" ht="14.5" x14ac:dyDescent="0.35">
      <c r="A1785" s="7">
        <v>4516907797</v>
      </c>
      <c r="B1785" s="7">
        <v>4013297</v>
      </c>
      <c r="C1785" s="37" t="s">
        <v>52</v>
      </c>
      <c r="D1785" s="9">
        <v>90</v>
      </c>
      <c r="E1785" s="3">
        <v>617</v>
      </c>
      <c r="F1785" s="3">
        <f>Data[[#This Row],[Unit Price]]*Data[[#This Row],[Ordered Qty]]</f>
        <v>55530</v>
      </c>
      <c r="G1785" s="5">
        <v>44634</v>
      </c>
      <c r="H1785" s="4">
        <v>44634</v>
      </c>
      <c r="I1785" s="10">
        <v>0</v>
      </c>
      <c r="J1785" s="32" t="str">
        <f>IF(Data[[#This Row],[Chênh lệch ngày]]&lt;-2,"ADVANCE", IF(Data[[#This Row],[Chênh lệch ngày]]&lt;4, "ON TIME", IF(Data[[#This Row],[REASON OF LATE]]="SUPPLIER","LATE BY SUPPLIER", "LATE")))</f>
        <v>ON TIME</v>
      </c>
      <c r="K1785" s="12"/>
      <c r="L1785" s="16"/>
      <c r="M1785" s="32" t="str">
        <f>TEXT(Data[[#This Row],[Ngày giao]],"yyyy")</f>
        <v>2022</v>
      </c>
      <c r="N1785" s="32" t="str">
        <f>IF(MONTH(Data[[#This Row],[Ngày giao]])&lt;4,"Qtr1", IF(MONTH(Data[[#This Row],[Ngày giao]])&lt;7,"Qtr2",IF(MONTH(Data[[#This Row],[Ngày giao]])&lt;10,"Qtr3","Qtr4")))</f>
        <v>Qtr1</v>
      </c>
      <c r="O1785" s="32" t="str">
        <f>TEXT(Data[[#This Row],[Ngày giao]],"MMM")</f>
        <v>Mar</v>
      </c>
    </row>
    <row r="1786" spans="1:15" ht="14.5" x14ac:dyDescent="0.35">
      <c r="A1786" s="7">
        <v>4517257119</v>
      </c>
      <c r="B1786" s="7">
        <v>2487061</v>
      </c>
      <c r="C1786" s="8" t="s">
        <v>53</v>
      </c>
      <c r="D1786" s="9">
        <v>1980</v>
      </c>
      <c r="E1786" s="3">
        <v>1445</v>
      </c>
      <c r="F1786" s="3">
        <f>Data[[#This Row],[Unit Price]]*Data[[#This Row],[Ordered Qty]]</f>
        <v>2861100</v>
      </c>
      <c r="G1786" s="5">
        <v>44634</v>
      </c>
      <c r="H1786" s="4">
        <v>44634</v>
      </c>
      <c r="I1786" s="10">
        <v>0</v>
      </c>
      <c r="J1786" s="32" t="str">
        <f>IF(Data[[#This Row],[Chênh lệch ngày]]&lt;-2,"ADVANCE", IF(Data[[#This Row],[Chênh lệch ngày]]&lt;4, "ON TIME", IF(Data[[#This Row],[REASON OF LATE]]="SUPPLIER","LATE BY SUPPLIER", "LATE")))</f>
        <v>ON TIME</v>
      </c>
      <c r="K1786" s="12"/>
      <c r="L1786" s="16"/>
      <c r="M1786" s="32" t="str">
        <f>TEXT(Data[[#This Row],[Ngày giao]],"yyyy")</f>
        <v>2022</v>
      </c>
      <c r="N1786" s="32" t="str">
        <f>IF(MONTH(Data[[#This Row],[Ngày giao]])&lt;4,"Qtr1", IF(MONTH(Data[[#This Row],[Ngày giao]])&lt;7,"Qtr2",IF(MONTH(Data[[#This Row],[Ngày giao]])&lt;10,"Qtr3","Qtr4")))</f>
        <v>Qtr1</v>
      </c>
      <c r="O1786" s="32" t="str">
        <f>TEXT(Data[[#This Row],[Ngày giao]],"MMM")</f>
        <v>Mar</v>
      </c>
    </row>
    <row r="1787" spans="1:15" ht="14.5" x14ac:dyDescent="0.35">
      <c r="A1787" s="7">
        <v>4517453758</v>
      </c>
      <c r="B1787" s="7">
        <v>4013293</v>
      </c>
      <c r="C1787" s="8" t="s">
        <v>53</v>
      </c>
      <c r="D1787" s="9">
        <v>270</v>
      </c>
      <c r="E1787" s="3">
        <v>837</v>
      </c>
      <c r="F1787" s="3">
        <f>Data[[#This Row],[Unit Price]]*Data[[#This Row],[Ordered Qty]]</f>
        <v>225990</v>
      </c>
      <c r="G1787" s="5">
        <v>44634</v>
      </c>
      <c r="H1787" s="4">
        <v>44634</v>
      </c>
      <c r="I1787" s="10">
        <v>0</v>
      </c>
      <c r="J1787" s="32" t="str">
        <f>IF(Data[[#This Row],[Chênh lệch ngày]]&lt;-2,"ADVANCE", IF(Data[[#This Row],[Chênh lệch ngày]]&lt;4, "ON TIME", IF(Data[[#This Row],[REASON OF LATE]]="SUPPLIER","LATE BY SUPPLIER", "LATE")))</f>
        <v>ON TIME</v>
      </c>
      <c r="K1787" s="12"/>
      <c r="L1787" s="16"/>
      <c r="M1787" s="32" t="str">
        <f>TEXT(Data[[#This Row],[Ngày giao]],"yyyy")</f>
        <v>2022</v>
      </c>
      <c r="N1787" s="32" t="str">
        <f>IF(MONTH(Data[[#This Row],[Ngày giao]])&lt;4,"Qtr1", IF(MONTH(Data[[#This Row],[Ngày giao]])&lt;7,"Qtr2",IF(MONTH(Data[[#This Row],[Ngày giao]])&lt;10,"Qtr3","Qtr4")))</f>
        <v>Qtr1</v>
      </c>
      <c r="O1787" s="32" t="str">
        <f>TEXT(Data[[#This Row],[Ngày giao]],"MMM")</f>
        <v>Mar</v>
      </c>
    </row>
    <row r="1788" spans="1:15" ht="14.5" x14ac:dyDescent="0.35">
      <c r="A1788" s="7">
        <v>4517375577</v>
      </c>
      <c r="B1788" s="7">
        <v>2765851</v>
      </c>
      <c r="C1788" s="8" t="s">
        <v>59</v>
      </c>
      <c r="D1788" s="9">
        <v>32</v>
      </c>
      <c r="E1788" s="3">
        <v>1399</v>
      </c>
      <c r="F1788" s="3">
        <f>Data[[#This Row],[Unit Price]]*Data[[#This Row],[Ordered Qty]]</f>
        <v>44768</v>
      </c>
      <c r="G1788" s="5">
        <v>44634</v>
      </c>
      <c r="H1788" s="4">
        <v>44634</v>
      </c>
      <c r="I1788" s="10">
        <v>0</v>
      </c>
      <c r="J1788" s="32" t="str">
        <f>IF(Data[[#This Row],[Chênh lệch ngày]]&lt;-2,"ADVANCE", IF(Data[[#This Row],[Chênh lệch ngày]]&lt;4, "ON TIME", IF(Data[[#This Row],[REASON OF LATE]]="SUPPLIER","LATE BY SUPPLIER", "LATE")))</f>
        <v>ON TIME</v>
      </c>
      <c r="K1788" s="12"/>
      <c r="L1788" s="16"/>
      <c r="M1788" s="32" t="str">
        <f>TEXT(Data[[#This Row],[Ngày giao]],"yyyy")</f>
        <v>2022</v>
      </c>
      <c r="N1788" s="32" t="str">
        <f>IF(MONTH(Data[[#This Row],[Ngày giao]])&lt;4,"Qtr1", IF(MONTH(Data[[#This Row],[Ngày giao]])&lt;7,"Qtr2",IF(MONTH(Data[[#This Row],[Ngày giao]])&lt;10,"Qtr3","Qtr4")))</f>
        <v>Qtr1</v>
      </c>
      <c r="O1788" s="32" t="str">
        <f>TEXT(Data[[#This Row],[Ngày giao]],"MMM")</f>
        <v>Mar</v>
      </c>
    </row>
    <row r="1789" spans="1:15" ht="14.5" x14ac:dyDescent="0.35">
      <c r="A1789" s="7">
        <v>4517078918</v>
      </c>
      <c r="B1789" s="7">
        <v>2765851</v>
      </c>
      <c r="C1789" s="37" t="s">
        <v>52</v>
      </c>
      <c r="D1789" s="9">
        <v>32</v>
      </c>
      <c r="E1789" s="3">
        <v>1041</v>
      </c>
      <c r="F1789" s="3">
        <f>Data[[#This Row],[Unit Price]]*Data[[#This Row],[Ordered Qty]]</f>
        <v>33312</v>
      </c>
      <c r="G1789" s="5">
        <v>44634</v>
      </c>
      <c r="H1789" s="4">
        <v>44634</v>
      </c>
      <c r="I1789" s="10">
        <v>0</v>
      </c>
      <c r="J1789" s="32" t="str">
        <f>IF(Data[[#This Row],[Chênh lệch ngày]]&lt;-2,"ADVANCE", IF(Data[[#This Row],[Chênh lệch ngày]]&lt;4, "ON TIME", IF(Data[[#This Row],[REASON OF LATE]]="SUPPLIER","LATE BY SUPPLIER", "LATE")))</f>
        <v>ON TIME</v>
      </c>
      <c r="K1789" s="12"/>
      <c r="L1789" s="16"/>
      <c r="M1789" s="32" t="str">
        <f>TEXT(Data[[#This Row],[Ngày giao]],"yyyy")</f>
        <v>2022</v>
      </c>
      <c r="N1789" s="32" t="str">
        <f>IF(MONTH(Data[[#This Row],[Ngày giao]])&lt;4,"Qtr1", IF(MONTH(Data[[#This Row],[Ngày giao]])&lt;7,"Qtr2",IF(MONTH(Data[[#This Row],[Ngày giao]])&lt;10,"Qtr3","Qtr4")))</f>
        <v>Qtr1</v>
      </c>
      <c r="O1789" s="32" t="str">
        <f>TEXT(Data[[#This Row],[Ngày giao]],"MMM")</f>
        <v>Mar</v>
      </c>
    </row>
    <row r="1790" spans="1:15" ht="14.5" x14ac:dyDescent="0.35">
      <c r="A1790" s="7">
        <v>4517031413</v>
      </c>
      <c r="B1790" s="7">
        <v>2778106</v>
      </c>
      <c r="C1790" s="37" t="s">
        <v>52</v>
      </c>
      <c r="D1790" s="9">
        <v>168</v>
      </c>
      <c r="E1790" s="3">
        <v>480</v>
      </c>
      <c r="F1790" s="3">
        <f>Data[[#This Row],[Unit Price]]*Data[[#This Row],[Ordered Qty]]</f>
        <v>80640</v>
      </c>
      <c r="G1790" s="5">
        <v>44634</v>
      </c>
      <c r="H1790" s="4">
        <v>44634</v>
      </c>
      <c r="I1790" s="10">
        <v>0</v>
      </c>
      <c r="J1790" s="32" t="str">
        <f>IF(Data[[#This Row],[Chênh lệch ngày]]&lt;-2,"ADVANCE", IF(Data[[#This Row],[Chênh lệch ngày]]&lt;4, "ON TIME", IF(Data[[#This Row],[REASON OF LATE]]="SUPPLIER","LATE BY SUPPLIER", "LATE")))</f>
        <v>ON TIME</v>
      </c>
      <c r="K1790" s="12"/>
      <c r="L1790" s="16"/>
      <c r="M1790" s="32" t="str">
        <f>TEXT(Data[[#This Row],[Ngày giao]],"yyyy")</f>
        <v>2022</v>
      </c>
      <c r="N1790" s="32" t="str">
        <f>IF(MONTH(Data[[#This Row],[Ngày giao]])&lt;4,"Qtr1", IF(MONTH(Data[[#This Row],[Ngày giao]])&lt;7,"Qtr2",IF(MONTH(Data[[#This Row],[Ngày giao]])&lt;10,"Qtr3","Qtr4")))</f>
        <v>Qtr1</v>
      </c>
      <c r="O1790" s="32" t="str">
        <f>TEXT(Data[[#This Row],[Ngày giao]],"MMM")</f>
        <v>Mar</v>
      </c>
    </row>
    <row r="1791" spans="1:15" ht="14.5" x14ac:dyDescent="0.35">
      <c r="A1791" s="7">
        <v>4517608980</v>
      </c>
      <c r="B1791" s="7">
        <v>4333116</v>
      </c>
      <c r="C1791" s="8" t="s">
        <v>59</v>
      </c>
      <c r="D1791" s="9">
        <v>189</v>
      </c>
      <c r="E1791" s="3">
        <v>618</v>
      </c>
      <c r="F1791" s="3">
        <f>Data[[#This Row],[Unit Price]]*Data[[#This Row],[Ordered Qty]]</f>
        <v>116802</v>
      </c>
      <c r="G1791" s="5">
        <v>44655</v>
      </c>
      <c r="H1791" s="4">
        <v>44634</v>
      </c>
      <c r="I1791" s="10">
        <v>22</v>
      </c>
      <c r="J1791" s="32" t="str">
        <f>IF(Data[[#This Row],[Chênh lệch ngày]]&lt;-2,"ADVANCE", IF(Data[[#This Row],[Chênh lệch ngày]]&lt;4, "ON TIME", IF(Data[[#This Row],[REASON OF LATE]]="SUPPLIER","LATE BY SUPPLIER", "LATE")))</f>
        <v>LATE</v>
      </c>
      <c r="K1791" s="32" t="s">
        <v>6</v>
      </c>
      <c r="L1791" s="16"/>
      <c r="M1791" s="32" t="str">
        <f>TEXT(Data[[#This Row],[Ngày giao]],"yyyy")</f>
        <v>2022</v>
      </c>
      <c r="N1791" s="32" t="str">
        <f>IF(MONTH(Data[[#This Row],[Ngày giao]])&lt;4,"Qtr1", IF(MONTH(Data[[#This Row],[Ngày giao]])&lt;7,"Qtr2",IF(MONTH(Data[[#This Row],[Ngày giao]])&lt;10,"Qtr3","Qtr4")))</f>
        <v>Qtr2</v>
      </c>
      <c r="O1791" s="32" t="str">
        <f>TEXT(Data[[#This Row],[Ngày giao]],"MMM")</f>
        <v>Apr</v>
      </c>
    </row>
    <row r="1792" spans="1:15" ht="14.5" x14ac:dyDescent="0.35">
      <c r="A1792" s="7">
        <v>4517139149</v>
      </c>
      <c r="B1792" s="7">
        <v>4333113</v>
      </c>
      <c r="C1792" s="8" t="s">
        <v>59</v>
      </c>
      <c r="D1792" s="9">
        <v>63</v>
      </c>
      <c r="E1792" s="3">
        <v>721</v>
      </c>
      <c r="F1792" s="3">
        <f>Data[[#This Row],[Unit Price]]*Data[[#This Row],[Ordered Qty]]</f>
        <v>45423</v>
      </c>
      <c r="G1792" s="5">
        <v>44634</v>
      </c>
      <c r="H1792" s="4">
        <v>44634</v>
      </c>
      <c r="I1792" s="10">
        <v>0</v>
      </c>
      <c r="J1792" s="32" t="str">
        <f>IF(Data[[#This Row],[Chênh lệch ngày]]&lt;-2,"ADVANCE", IF(Data[[#This Row],[Chênh lệch ngày]]&lt;4, "ON TIME", IF(Data[[#This Row],[REASON OF LATE]]="SUPPLIER","LATE BY SUPPLIER", "LATE")))</f>
        <v>ON TIME</v>
      </c>
      <c r="K1792" s="12"/>
      <c r="L1792" s="16"/>
      <c r="M1792" s="32" t="str">
        <f>TEXT(Data[[#This Row],[Ngày giao]],"yyyy")</f>
        <v>2022</v>
      </c>
      <c r="N1792" s="32" t="str">
        <f>IF(MONTH(Data[[#This Row],[Ngày giao]])&lt;4,"Qtr1", IF(MONTH(Data[[#This Row],[Ngày giao]])&lt;7,"Qtr2",IF(MONTH(Data[[#This Row],[Ngày giao]])&lt;10,"Qtr3","Qtr4")))</f>
        <v>Qtr1</v>
      </c>
      <c r="O1792" s="32" t="str">
        <f>TEXT(Data[[#This Row],[Ngày giao]],"MMM")</f>
        <v>Mar</v>
      </c>
    </row>
    <row r="1793" spans="1:15" ht="14.5" x14ac:dyDescent="0.35">
      <c r="A1793" s="7">
        <v>4517476351</v>
      </c>
      <c r="B1793" s="7">
        <v>4333116</v>
      </c>
      <c r="C1793" s="8" t="s">
        <v>62</v>
      </c>
      <c r="D1793" s="9">
        <v>987</v>
      </c>
      <c r="E1793" s="3">
        <v>1066</v>
      </c>
      <c r="F1793" s="3">
        <f>Data[[#This Row],[Unit Price]]*Data[[#This Row],[Ordered Qty]]</f>
        <v>1052142</v>
      </c>
      <c r="G1793" s="5">
        <v>44634</v>
      </c>
      <c r="H1793" s="4">
        <v>44634</v>
      </c>
      <c r="I1793" s="10">
        <v>0</v>
      </c>
      <c r="J1793" s="32" t="str">
        <f>IF(Data[[#This Row],[Chênh lệch ngày]]&lt;-2,"ADVANCE", IF(Data[[#This Row],[Chênh lệch ngày]]&lt;4, "ON TIME", IF(Data[[#This Row],[REASON OF LATE]]="SUPPLIER","LATE BY SUPPLIER", "LATE")))</f>
        <v>ON TIME</v>
      </c>
      <c r="K1793" s="12"/>
      <c r="L1793" s="16"/>
      <c r="M1793" s="32" t="str">
        <f>TEXT(Data[[#This Row],[Ngày giao]],"yyyy")</f>
        <v>2022</v>
      </c>
      <c r="N1793" s="32" t="str">
        <f>IF(MONTH(Data[[#This Row],[Ngày giao]])&lt;4,"Qtr1", IF(MONTH(Data[[#This Row],[Ngày giao]])&lt;7,"Qtr2",IF(MONTH(Data[[#This Row],[Ngày giao]])&lt;10,"Qtr3","Qtr4")))</f>
        <v>Qtr1</v>
      </c>
      <c r="O1793" s="32" t="str">
        <f>TEXT(Data[[#This Row],[Ngày giao]],"MMM")</f>
        <v>Mar</v>
      </c>
    </row>
    <row r="1794" spans="1:15" ht="14.5" x14ac:dyDescent="0.35">
      <c r="A1794" s="7">
        <v>4516876229</v>
      </c>
      <c r="B1794" s="7">
        <v>2765851</v>
      </c>
      <c r="C1794" s="8" t="s">
        <v>53</v>
      </c>
      <c r="D1794" s="9">
        <v>848</v>
      </c>
      <c r="E1794" s="3">
        <v>629</v>
      </c>
      <c r="F1794" s="3">
        <f>Data[[#This Row],[Unit Price]]*Data[[#This Row],[Ordered Qty]]</f>
        <v>533392</v>
      </c>
      <c r="G1794" s="5">
        <v>44634</v>
      </c>
      <c r="H1794" s="4">
        <v>44634</v>
      </c>
      <c r="I1794" s="10">
        <v>0</v>
      </c>
      <c r="J1794" s="32" t="str">
        <f>IF(Data[[#This Row],[Chênh lệch ngày]]&lt;-2,"ADVANCE", IF(Data[[#This Row],[Chênh lệch ngày]]&lt;4, "ON TIME", IF(Data[[#This Row],[REASON OF LATE]]="SUPPLIER","LATE BY SUPPLIER", "LATE")))</f>
        <v>ON TIME</v>
      </c>
      <c r="K1794" s="12"/>
      <c r="L1794" s="16"/>
      <c r="M1794" s="32" t="str">
        <f>TEXT(Data[[#This Row],[Ngày giao]],"yyyy")</f>
        <v>2022</v>
      </c>
      <c r="N1794" s="32" t="str">
        <f>IF(MONTH(Data[[#This Row],[Ngày giao]])&lt;4,"Qtr1", IF(MONTH(Data[[#This Row],[Ngày giao]])&lt;7,"Qtr2",IF(MONTH(Data[[#This Row],[Ngày giao]])&lt;10,"Qtr3","Qtr4")))</f>
        <v>Qtr1</v>
      </c>
      <c r="O1794" s="32" t="str">
        <f>TEXT(Data[[#This Row],[Ngày giao]],"MMM")</f>
        <v>Mar</v>
      </c>
    </row>
    <row r="1795" spans="1:15" ht="14.5" x14ac:dyDescent="0.35">
      <c r="A1795" s="7">
        <v>4517507829</v>
      </c>
      <c r="B1795" s="7">
        <v>2487053</v>
      </c>
      <c r="C1795" s="37" t="s">
        <v>52</v>
      </c>
      <c r="D1795" s="9">
        <v>1080</v>
      </c>
      <c r="E1795" s="3">
        <v>950</v>
      </c>
      <c r="F1795" s="3">
        <f>Data[[#This Row],[Unit Price]]*Data[[#This Row],[Ordered Qty]]</f>
        <v>1026000</v>
      </c>
      <c r="G1795" s="5">
        <v>44634</v>
      </c>
      <c r="H1795" s="4">
        <v>44634</v>
      </c>
      <c r="I1795" s="10">
        <v>0</v>
      </c>
      <c r="J1795" s="32" t="str">
        <f>IF(Data[[#This Row],[Chênh lệch ngày]]&lt;-2,"ADVANCE", IF(Data[[#This Row],[Chênh lệch ngày]]&lt;4, "ON TIME", IF(Data[[#This Row],[REASON OF LATE]]="SUPPLIER","LATE BY SUPPLIER", "LATE")))</f>
        <v>ON TIME</v>
      </c>
      <c r="K1795" s="12"/>
      <c r="L1795" s="16"/>
      <c r="M1795" s="32" t="str">
        <f>TEXT(Data[[#This Row],[Ngày giao]],"yyyy")</f>
        <v>2022</v>
      </c>
      <c r="N1795" s="32" t="str">
        <f>IF(MONTH(Data[[#This Row],[Ngày giao]])&lt;4,"Qtr1", IF(MONTH(Data[[#This Row],[Ngày giao]])&lt;7,"Qtr2",IF(MONTH(Data[[#This Row],[Ngày giao]])&lt;10,"Qtr3","Qtr4")))</f>
        <v>Qtr1</v>
      </c>
      <c r="O1795" s="32" t="str">
        <f>TEXT(Data[[#This Row],[Ngày giao]],"MMM")</f>
        <v>Mar</v>
      </c>
    </row>
    <row r="1796" spans="1:15" ht="14.5" x14ac:dyDescent="0.35">
      <c r="A1796" s="7">
        <v>4517676740</v>
      </c>
      <c r="B1796" s="7">
        <v>4333113</v>
      </c>
      <c r="C1796" s="8" t="s">
        <v>59</v>
      </c>
      <c r="D1796" s="9">
        <v>861</v>
      </c>
      <c r="E1796" s="3">
        <v>357</v>
      </c>
      <c r="F1796" s="3">
        <f>Data[[#This Row],[Unit Price]]*Data[[#This Row],[Ordered Qty]]</f>
        <v>307377</v>
      </c>
      <c r="G1796" s="5">
        <v>44634</v>
      </c>
      <c r="H1796" s="4">
        <v>44634</v>
      </c>
      <c r="I1796" s="10">
        <v>0</v>
      </c>
      <c r="J1796" s="32" t="str">
        <f>IF(Data[[#This Row],[Chênh lệch ngày]]&lt;-2,"ADVANCE", IF(Data[[#This Row],[Chênh lệch ngày]]&lt;4, "ON TIME", IF(Data[[#This Row],[REASON OF LATE]]="SUPPLIER","LATE BY SUPPLIER", "LATE")))</f>
        <v>ON TIME</v>
      </c>
      <c r="K1796" s="12"/>
      <c r="L1796" s="16"/>
      <c r="M1796" s="32" t="str">
        <f>TEXT(Data[[#This Row],[Ngày giao]],"yyyy")</f>
        <v>2022</v>
      </c>
      <c r="N1796" s="32" t="str">
        <f>IF(MONTH(Data[[#This Row],[Ngày giao]])&lt;4,"Qtr1", IF(MONTH(Data[[#This Row],[Ngày giao]])&lt;7,"Qtr2",IF(MONTH(Data[[#This Row],[Ngày giao]])&lt;10,"Qtr3","Qtr4")))</f>
        <v>Qtr1</v>
      </c>
      <c r="O1796" s="32" t="str">
        <f>TEXT(Data[[#This Row],[Ngày giao]],"MMM")</f>
        <v>Mar</v>
      </c>
    </row>
    <row r="1797" spans="1:15" ht="14.5" x14ac:dyDescent="0.35">
      <c r="A1797" s="7">
        <v>4517674976</v>
      </c>
      <c r="B1797" s="7">
        <v>2765851</v>
      </c>
      <c r="C1797" s="8" t="s">
        <v>59</v>
      </c>
      <c r="D1797" s="9">
        <v>64</v>
      </c>
      <c r="E1797" s="3">
        <v>795</v>
      </c>
      <c r="F1797" s="3">
        <f>Data[[#This Row],[Unit Price]]*Data[[#This Row],[Ordered Qty]]</f>
        <v>50880</v>
      </c>
      <c r="G1797" s="5">
        <v>44634</v>
      </c>
      <c r="H1797" s="4">
        <v>44634</v>
      </c>
      <c r="I1797" s="10">
        <v>0</v>
      </c>
      <c r="J1797" s="32" t="str">
        <f>IF(Data[[#This Row],[Chênh lệch ngày]]&lt;-2,"ADVANCE", IF(Data[[#This Row],[Chênh lệch ngày]]&lt;4, "ON TIME", IF(Data[[#This Row],[REASON OF LATE]]="SUPPLIER","LATE BY SUPPLIER", "LATE")))</f>
        <v>ON TIME</v>
      </c>
      <c r="K1797" s="12"/>
      <c r="L1797" s="16"/>
      <c r="M1797" s="32" t="str">
        <f>TEXT(Data[[#This Row],[Ngày giao]],"yyyy")</f>
        <v>2022</v>
      </c>
      <c r="N1797" s="32" t="str">
        <f>IF(MONTH(Data[[#This Row],[Ngày giao]])&lt;4,"Qtr1", IF(MONTH(Data[[#This Row],[Ngày giao]])&lt;7,"Qtr2",IF(MONTH(Data[[#This Row],[Ngày giao]])&lt;10,"Qtr3","Qtr4")))</f>
        <v>Qtr1</v>
      </c>
      <c r="O1797" s="32" t="str">
        <f>TEXT(Data[[#This Row],[Ngày giao]],"MMM")</f>
        <v>Mar</v>
      </c>
    </row>
    <row r="1798" spans="1:15" ht="14.5" x14ac:dyDescent="0.35">
      <c r="A1798" s="7">
        <v>4516828673</v>
      </c>
      <c r="B1798" s="7">
        <v>4455281</v>
      </c>
      <c r="C1798" s="8" t="s">
        <v>53</v>
      </c>
      <c r="D1798" s="9">
        <v>1800</v>
      </c>
      <c r="E1798" s="3">
        <v>1424</v>
      </c>
      <c r="F1798" s="3">
        <f>Data[[#This Row],[Unit Price]]*Data[[#This Row],[Ordered Qty]]</f>
        <v>2563200</v>
      </c>
      <c r="G1798" s="14">
        <v>44634</v>
      </c>
      <c r="H1798" s="15">
        <v>44634</v>
      </c>
      <c r="I1798" s="10">
        <v>0</v>
      </c>
      <c r="J1798" s="32" t="str">
        <f>IF(Data[[#This Row],[Chênh lệch ngày]]&lt;-2,"ADVANCE", IF(Data[[#This Row],[Chênh lệch ngày]]&lt;4, "ON TIME", IF(Data[[#This Row],[REASON OF LATE]]="SUPPLIER","LATE BY SUPPLIER", "LATE")))</f>
        <v>ON TIME</v>
      </c>
      <c r="K1798" s="12"/>
      <c r="L1798" s="16"/>
      <c r="M1798" s="32" t="str">
        <f>TEXT(Data[[#This Row],[Ngày giao]],"yyyy")</f>
        <v>2022</v>
      </c>
      <c r="N1798" s="32" t="str">
        <f>IF(MONTH(Data[[#This Row],[Ngày giao]])&lt;4,"Qtr1", IF(MONTH(Data[[#This Row],[Ngày giao]])&lt;7,"Qtr2",IF(MONTH(Data[[#This Row],[Ngày giao]])&lt;10,"Qtr3","Qtr4")))</f>
        <v>Qtr1</v>
      </c>
      <c r="O1798" s="32" t="str">
        <f>TEXT(Data[[#This Row],[Ngày giao]],"MMM")</f>
        <v>Mar</v>
      </c>
    </row>
    <row r="1799" spans="1:15" ht="14.5" x14ac:dyDescent="0.35">
      <c r="A1799" s="7">
        <v>4516825025</v>
      </c>
      <c r="B1799" s="7">
        <v>4455281</v>
      </c>
      <c r="C1799" s="8" t="s">
        <v>53</v>
      </c>
      <c r="D1799" s="9">
        <v>1800</v>
      </c>
      <c r="E1799" s="3">
        <v>570</v>
      </c>
      <c r="F1799" s="3">
        <f>Data[[#This Row],[Unit Price]]*Data[[#This Row],[Ordered Qty]]</f>
        <v>1026000</v>
      </c>
      <c r="G1799" s="14">
        <v>44634</v>
      </c>
      <c r="H1799" s="15">
        <v>44634</v>
      </c>
      <c r="I1799" s="10">
        <v>0</v>
      </c>
      <c r="J1799" s="32" t="str">
        <f>IF(Data[[#This Row],[Chênh lệch ngày]]&lt;-2,"ADVANCE", IF(Data[[#This Row],[Chênh lệch ngày]]&lt;4, "ON TIME", IF(Data[[#This Row],[REASON OF LATE]]="SUPPLIER","LATE BY SUPPLIER", "LATE")))</f>
        <v>ON TIME</v>
      </c>
      <c r="K1799" s="12"/>
      <c r="L1799" s="16"/>
      <c r="M1799" s="32" t="str">
        <f>TEXT(Data[[#This Row],[Ngày giao]],"yyyy")</f>
        <v>2022</v>
      </c>
      <c r="N1799" s="32" t="str">
        <f>IF(MONTH(Data[[#This Row],[Ngày giao]])&lt;4,"Qtr1", IF(MONTH(Data[[#This Row],[Ngày giao]])&lt;7,"Qtr2",IF(MONTH(Data[[#This Row],[Ngày giao]])&lt;10,"Qtr3","Qtr4")))</f>
        <v>Qtr1</v>
      </c>
      <c r="O1799" s="32" t="str">
        <f>TEXT(Data[[#This Row],[Ngày giao]],"MMM")</f>
        <v>Mar</v>
      </c>
    </row>
    <row r="1800" spans="1:15" ht="14.5" x14ac:dyDescent="0.35">
      <c r="A1800" s="7">
        <v>4516964363</v>
      </c>
      <c r="B1800" s="7">
        <v>4455281</v>
      </c>
      <c r="C1800" s="8" t="s">
        <v>53</v>
      </c>
      <c r="D1800" s="9">
        <v>1980</v>
      </c>
      <c r="E1800" s="3">
        <v>1393</v>
      </c>
      <c r="F1800" s="3">
        <f>Data[[#This Row],[Unit Price]]*Data[[#This Row],[Ordered Qty]]</f>
        <v>2758140</v>
      </c>
      <c r="G1800" s="14">
        <v>44634</v>
      </c>
      <c r="H1800" s="15">
        <v>44634</v>
      </c>
      <c r="I1800" s="10">
        <v>0</v>
      </c>
      <c r="J1800" s="32" t="str">
        <f>IF(Data[[#This Row],[Chênh lệch ngày]]&lt;-2,"ADVANCE", IF(Data[[#This Row],[Chênh lệch ngày]]&lt;4, "ON TIME", IF(Data[[#This Row],[REASON OF LATE]]="SUPPLIER","LATE BY SUPPLIER", "LATE")))</f>
        <v>ON TIME</v>
      </c>
      <c r="K1800" s="12"/>
      <c r="L1800" s="16"/>
      <c r="M1800" s="32" t="str">
        <f>TEXT(Data[[#This Row],[Ngày giao]],"yyyy")</f>
        <v>2022</v>
      </c>
      <c r="N1800" s="32" t="str">
        <f>IF(MONTH(Data[[#This Row],[Ngày giao]])&lt;4,"Qtr1", IF(MONTH(Data[[#This Row],[Ngày giao]])&lt;7,"Qtr2",IF(MONTH(Data[[#This Row],[Ngày giao]])&lt;10,"Qtr3","Qtr4")))</f>
        <v>Qtr1</v>
      </c>
      <c r="O1800" s="32" t="str">
        <f>TEXT(Data[[#This Row],[Ngày giao]],"MMM")</f>
        <v>Mar</v>
      </c>
    </row>
    <row r="1801" spans="1:15" ht="14.5" x14ac:dyDescent="0.35">
      <c r="A1801" s="7">
        <v>4516964361</v>
      </c>
      <c r="B1801" s="7">
        <v>4455280</v>
      </c>
      <c r="C1801" s="8" t="s">
        <v>53</v>
      </c>
      <c r="D1801" s="9">
        <v>270</v>
      </c>
      <c r="E1801" s="3">
        <v>1339</v>
      </c>
      <c r="F1801" s="3">
        <f>Data[[#This Row],[Unit Price]]*Data[[#This Row],[Ordered Qty]]</f>
        <v>361530</v>
      </c>
      <c r="G1801" s="5">
        <v>44634</v>
      </c>
      <c r="H1801" s="4">
        <v>44634</v>
      </c>
      <c r="I1801" s="10">
        <v>0</v>
      </c>
      <c r="J1801" s="32" t="str">
        <f>IF(Data[[#This Row],[Chênh lệch ngày]]&lt;-2,"ADVANCE", IF(Data[[#This Row],[Chênh lệch ngày]]&lt;4, "ON TIME", IF(Data[[#This Row],[REASON OF LATE]]="SUPPLIER","LATE BY SUPPLIER", "LATE")))</f>
        <v>ON TIME</v>
      </c>
      <c r="K1801" s="12"/>
      <c r="L1801" s="16"/>
      <c r="M1801" s="32" t="str">
        <f>TEXT(Data[[#This Row],[Ngày giao]],"yyyy")</f>
        <v>2022</v>
      </c>
      <c r="N1801" s="32" t="str">
        <f>IF(MONTH(Data[[#This Row],[Ngày giao]])&lt;4,"Qtr1", IF(MONTH(Data[[#This Row],[Ngày giao]])&lt;7,"Qtr2",IF(MONTH(Data[[#This Row],[Ngày giao]])&lt;10,"Qtr3","Qtr4")))</f>
        <v>Qtr1</v>
      </c>
      <c r="O1801" s="32" t="str">
        <f>TEXT(Data[[#This Row],[Ngày giao]],"MMM")</f>
        <v>Mar</v>
      </c>
    </row>
    <row r="1802" spans="1:15" ht="14.5" x14ac:dyDescent="0.35">
      <c r="A1802" s="7">
        <v>4517027522</v>
      </c>
      <c r="B1802" s="7">
        <v>2487061</v>
      </c>
      <c r="C1802" s="37" t="s">
        <v>52</v>
      </c>
      <c r="D1802" s="9">
        <v>1740</v>
      </c>
      <c r="E1802" s="3">
        <v>1331</v>
      </c>
      <c r="F1802" s="3">
        <f>Data[[#This Row],[Unit Price]]*Data[[#This Row],[Ordered Qty]]</f>
        <v>2315940</v>
      </c>
      <c r="G1802" s="5">
        <v>44634</v>
      </c>
      <c r="H1802" s="4">
        <v>44634</v>
      </c>
      <c r="I1802" s="10">
        <v>0</v>
      </c>
      <c r="J1802" s="32" t="str">
        <f>IF(Data[[#This Row],[Chênh lệch ngày]]&lt;-2,"ADVANCE", IF(Data[[#This Row],[Chênh lệch ngày]]&lt;4, "ON TIME", IF(Data[[#This Row],[REASON OF LATE]]="SUPPLIER","LATE BY SUPPLIER", "LATE")))</f>
        <v>ON TIME</v>
      </c>
      <c r="K1802" s="12"/>
      <c r="L1802" s="16"/>
      <c r="M1802" s="32" t="str">
        <f>TEXT(Data[[#This Row],[Ngày giao]],"yyyy")</f>
        <v>2022</v>
      </c>
      <c r="N1802" s="32" t="str">
        <f>IF(MONTH(Data[[#This Row],[Ngày giao]])&lt;4,"Qtr1", IF(MONTH(Data[[#This Row],[Ngày giao]])&lt;7,"Qtr2",IF(MONTH(Data[[#This Row],[Ngày giao]])&lt;10,"Qtr3","Qtr4")))</f>
        <v>Qtr1</v>
      </c>
      <c r="O1802" s="32" t="str">
        <f>TEXT(Data[[#This Row],[Ngày giao]],"MMM")</f>
        <v>Mar</v>
      </c>
    </row>
    <row r="1803" spans="1:15" ht="14.5" x14ac:dyDescent="0.35">
      <c r="A1803" s="7">
        <v>4516963934</v>
      </c>
      <c r="B1803" s="7">
        <v>4454507</v>
      </c>
      <c r="C1803" s="8" t="s">
        <v>53</v>
      </c>
      <c r="D1803" s="9">
        <v>990</v>
      </c>
      <c r="E1803" s="3">
        <v>1367</v>
      </c>
      <c r="F1803" s="3">
        <f>Data[[#This Row],[Unit Price]]*Data[[#This Row],[Ordered Qty]]</f>
        <v>1353330</v>
      </c>
      <c r="G1803" s="5">
        <v>44634</v>
      </c>
      <c r="H1803" s="4">
        <v>44634</v>
      </c>
      <c r="I1803" s="10">
        <v>0</v>
      </c>
      <c r="J1803" s="32" t="str">
        <f>IF(Data[[#This Row],[Chênh lệch ngày]]&lt;-2,"ADVANCE", IF(Data[[#This Row],[Chênh lệch ngày]]&lt;4, "ON TIME", IF(Data[[#This Row],[REASON OF LATE]]="SUPPLIER","LATE BY SUPPLIER", "LATE")))</f>
        <v>ON TIME</v>
      </c>
      <c r="K1803" s="12"/>
      <c r="L1803" s="16"/>
      <c r="M1803" s="32" t="str">
        <f>TEXT(Data[[#This Row],[Ngày giao]],"yyyy")</f>
        <v>2022</v>
      </c>
      <c r="N1803" s="32" t="str">
        <f>IF(MONTH(Data[[#This Row],[Ngày giao]])&lt;4,"Qtr1", IF(MONTH(Data[[#This Row],[Ngày giao]])&lt;7,"Qtr2",IF(MONTH(Data[[#This Row],[Ngày giao]])&lt;10,"Qtr3","Qtr4")))</f>
        <v>Qtr1</v>
      </c>
      <c r="O1803" s="32" t="str">
        <f>TEXT(Data[[#This Row],[Ngày giao]],"MMM")</f>
        <v>Mar</v>
      </c>
    </row>
    <row r="1804" spans="1:15" ht="14.5" x14ac:dyDescent="0.35">
      <c r="A1804" s="7">
        <v>4517131962</v>
      </c>
      <c r="B1804" s="7">
        <v>4287388</v>
      </c>
      <c r="C1804" s="8" t="s">
        <v>53</v>
      </c>
      <c r="D1804" s="9">
        <v>96</v>
      </c>
      <c r="E1804" s="3">
        <v>1261</v>
      </c>
      <c r="F1804" s="3">
        <f>Data[[#This Row],[Unit Price]]*Data[[#This Row],[Ordered Qty]]</f>
        <v>121056</v>
      </c>
      <c r="G1804" s="5">
        <v>44634</v>
      </c>
      <c r="H1804" s="4">
        <v>44634</v>
      </c>
      <c r="I1804" s="10">
        <v>0</v>
      </c>
      <c r="J1804" s="32" t="str">
        <f>IF(Data[[#This Row],[Chênh lệch ngày]]&lt;-2,"ADVANCE", IF(Data[[#This Row],[Chênh lệch ngày]]&lt;4, "ON TIME", IF(Data[[#This Row],[REASON OF LATE]]="SUPPLIER","LATE BY SUPPLIER", "LATE")))</f>
        <v>ON TIME</v>
      </c>
      <c r="K1804" s="12"/>
      <c r="L1804" s="16"/>
      <c r="M1804" s="32" t="str">
        <f>TEXT(Data[[#This Row],[Ngày giao]],"yyyy")</f>
        <v>2022</v>
      </c>
      <c r="N1804" s="32" t="str">
        <f>IF(MONTH(Data[[#This Row],[Ngày giao]])&lt;4,"Qtr1", IF(MONTH(Data[[#This Row],[Ngày giao]])&lt;7,"Qtr2",IF(MONTH(Data[[#This Row],[Ngày giao]])&lt;10,"Qtr3","Qtr4")))</f>
        <v>Qtr1</v>
      </c>
      <c r="O1804" s="32" t="str">
        <f>TEXT(Data[[#This Row],[Ngày giao]],"MMM")</f>
        <v>Mar</v>
      </c>
    </row>
    <row r="1805" spans="1:15" ht="14.5" x14ac:dyDescent="0.35">
      <c r="A1805" s="7">
        <v>4517038016</v>
      </c>
      <c r="B1805" s="7">
        <v>4454507</v>
      </c>
      <c r="C1805" s="37" t="s">
        <v>52</v>
      </c>
      <c r="D1805" s="9">
        <v>1710</v>
      </c>
      <c r="E1805" s="3">
        <v>1473</v>
      </c>
      <c r="F1805" s="3">
        <f>Data[[#This Row],[Unit Price]]*Data[[#This Row],[Ordered Qty]]</f>
        <v>2518830</v>
      </c>
      <c r="G1805" s="5">
        <v>44634</v>
      </c>
      <c r="H1805" s="4">
        <v>44634</v>
      </c>
      <c r="I1805" s="10">
        <v>0</v>
      </c>
      <c r="J1805" s="32" t="str">
        <f>IF(Data[[#This Row],[Chênh lệch ngày]]&lt;-2,"ADVANCE", IF(Data[[#This Row],[Chênh lệch ngày]]&lt;4, "ON TIME", IF(Data[[#This Row],[REASON OF LATE]]="SUPPLIER","LATE BY SUPPLIER", "LATE")))</f>
        <v>ON TIME</v>
      </c>
      <c r="K1805" s="12"/>
      <c r="L1805" s="16"/>
      <c r="M1805" s="32" t="str">
        <f>TEXT(Data[[#This Row],[Ngày giao]],"yyyy")</f>
        <v>2022</v>
      </c>
      <c r="N1805" s="32" t="str">
        <f>IF(MONTH(Data[[#This Row],[Ngày giao]])&lt;4,"Qtr1", IF(MONTH(Data[[#This Row],[Ngày giao]])&lt;7,"Qtr2",IF(MONTH(Data[[#This Row],[Ngày giao]])&lt;10,"Qtr3","Qtr4")))</f>
        <v>Qtr1</v>
      </c>
      <c r="O1805" s="32" t="str">
        <f>TEXT(Data[[#This Row],[Ngày giao]],"MMM")</f>
        <v>Mar</v>
      </c>
    </row>
    <row r="1806" spans="1:15" ht="14.5" x14ac:dyDescent="0.35">
      <c r="A1806" s="7">
        <v>4517236130</v>
      </c>
      <c r="B1806" s="7">
        <v>2765851</v>
      </c>
      <c r="C1806" s="8" t="s">
        <v>59</v>
      </c>
      <c r="D1806" s="9">
        <v>96</v>
      </c>
      <c r="E1806" s="3">
        <v>606</v>
      </c>
      <c r="F1806" s="3">
        <f>Data[[#This Row],[Unit Price]]*Data[[#This Row],[Ordered Qty]]</f>
        <v>58176</v>
      </c>
      <c r="G1806" s="5">
        <v>44634</v>
      </c>
      <c r="H1806" s="4">
        <v>44634</v>
      </c>
      <c r="I1806" s="10">
        <v>0</v>
      </c>
      <c r="J1806" s="32" t="str">
        <f>IF(Data[[#This Row],[Chênh lệch ngày]]&lt;-2,"ADVANCE", IF(Data[[#This Row],[Chênh lệch ngày]]&lt;4, "ON TIME", IF(Data[[#This Row],[REASON OF LATE]]="SUPPLIER","LATE BY SUPPLIER", "LATE")))</f>
        <v>ON TIME</v>
      </c>
      <c r="K1806" s="12"/>
      <c r="L1806" s="16"/>
      <c r="M1806" s="32" t="str">
        <f>TEXT(Data[[#This Row],[Ngày giao]],"yyyy")</f>
        <v>2022</v>
      </c>
      <c r="N1806" s="32" t="str">
        <f>IF(MONTH(Data[[#This Row],[Ngày giao]])&lt;4,"Qtr1", IF(MONTH(Data[[#This Row],[Ngày giao]])&lt;7,"Qtr2",IF(MONTH(Data[[#This Row],[Ngày giao]])&lt;10,"Qtr3","Qtr4")))</f>
        <v>Qtr1</v>
      </c>
      <c r="O1806" s="32" t="str">
        <f>TEXT(Data[[#This Row],[Ngày giao]],"MMM")</f>
        <v>Mar</v>
      </c>
    </row>
    <row r="1807" spans="1:15" ht="14.5" x14ac:dyDescent="0.35">
      <c r="A1807" s="7">
        <v>4517038434</v>
      </c>
      <c r="B1807" s="7">
        <v>4333114</v>
      </c>
      <c r="C1807" s="37" t="s">
        <v>52</v>
      </c>
      <c r="D1807" s="9">
        <v>588</v>
      </c>
      <c r="E1807" s="3">
        <v>1076</v>
      </c>
      <c r="F1807" s="3">
        <f>Data[[#This Row],[Unit Price]]*Data[[#This Row],[Ordered Qty]]</f>
        <v>632688</v>
      </c>
      <c r="G1807" s="5">
        <v>44634</v>
      </c>
      <c r="H1807" s="4">
        <v>44634</v>
      </c>
      <c r="I1807" s="10">
        <v>0</v>
      </c>
      <c r="J1807" s="32" t="str">
        <f>IF(Data[[#This Row],[Chênh lệch ngày]]&lt;-2,"ADVANCE", IF(Data[[#This Row],[Chênh lệch ngày]]&lt;4, "ON TIME", IF(Data[[#This Row],[REASON OF LATE]]="SUPPLIER","LATE BY SUPPLIER", "LATE")))</f>
        <v>ON TIME</v>
      </c>
      <c r="K1807" s="12"/>
      <c r="L1807" s="16"/>
      <c r="M1807" s="32" t="str">
        <f>TEXT(Data[[#This Row],[Ngày giao]],"yyyy")</f>
        <v>2022</v>
      </c>
      <c r="N1807" s="32" t="str">
        <f>IF(MONTH(Data[[#This Row],[Ngày giao]])&lt;4,"Qtr1", IF(MONTH(Data[[#This Row],[Ngày giao]])&lt;7,"Qtr2",IF(MONTH(Data[[#This Row],[Ngày giao]])&lt;10,"Qtr3","Qtr4")))</f>
        <v>Qtr1</v>
      </c>
      <c r="O1807" s="32" t="str">
        <f>TEXT(Data[[#This Row],[Ngày giao]],"MMM")</f>
        <v>Mar</v>
      </c>
    </row>
    <row r="1808" spans="1:15" ht="14.5" x14ac:dyDescent="0.35">
      <c r="A1808" s="7">
        <v>4517473505</v>
      </c>
      <c r="B1808" s="7">
        <v>4455280</v>
      </c>
      <c r="C1808" s="8" t="s">
        <v>53</v>
      </c>
      <c r="D1808" s="9">
        <v>360</v>
      </c>
      <c r="E1808" s="3">
        <v>1478</v>
      </c>
      <c r="F1808" s="3">
        <f>Data[[#This Row],[Unit Price]]*Data[[#This Row],[Ordered Qty]]</f>
        <v>532080</v>
      </c>
      <c r="G1808" s="5">
        <v>44634</v>
      </c>
      <c r="H1808" s="4">
        <v>44634</v>
      </c>
      <c r="I1808" s="10">
        <v>0</v>
      </c>
      <c r="J1808" s="32" t="str">
        <f>IF(Data[[#This Row],[Chênh lệch ngày]]&lt;-2,"ADVANCE", IF(Data[[#This Row],[Chênh lệch ngày]]&lt;4, "ON TIME", IF(Data[[#This Row],[REASON OF LATE]]="SUPPLIER","LATE BY SUPPLIER", "LATE")))</f>
        <v>ON TIME</v>
      </c>
      <c r="K1808" s="12"/>
      <c r="L1808" s="16"/>
      <c r="M1808" s="32" t="str">
        <f>TEXT(Data[[#This Row],[Ngày giao]],"yyyy")</f>
        <v>2022</v>
      </c>
      <c r="N1808" s="32" t="str">
        <f>IF(MONTH(Data[[#This Row],[Ngày giao]])&lt;4,"Qtr1", IF(MONTH(Data[[#This Row],[Ngày giao]])&lt;7,"Qtr2",IF(MONTH(Data[[#This Row],[Ngày giao]])&lt;10,"Qtr3","Qtr4")))</f>
        <v>Qtr1</v>
      </c>
      <c r="O1808" s="32" t="str">
        <f>TEXT(Data[[#This Row],[Ngày giao]],"MMM")</f>
        <v>Mar</v>
      </c>
    </row>
    <row r="1809" spans="1:15" ht="14.5" x14ac:dyDescent="0.35">
      <c r="A1809" s="7">
        <v>4517037722</v>
      </c>
      <c r="B1809" s="7">
        <v>4333116</v>
      </c>
      <c r="C1809" s="37" t="s">
        <v>52</v>
      </c>
      <c r="D1809" s="9">
        <v>1575</v>
      </c>
      <c r="E1809" s="3">
        <v>475</v>
      </c>
      <c r="F1809" s="3">
        <f>Data[[#This Row],[Unit Price]]*Data[[#This Row],[Ordered Qty]]</f>
        <v>748125</v>
      </c>
      <c r="G1809" s="5">
        <v>44634</v>
      </c>
      <c r="H1809" s="4">
        <v>44634</v>
      </c>
      <c r="I1809" s="10">
        <v>0</v>
      </c>
      <c r="J1809" s="32" t="str">
        <f>IF(Data[[#This Row],[Chênh lệch ngày]]&lt;-2,"ADVANCE", IF(Data[[#This Row],[Chênh lệch ngày]]&lt;4, "ON TIME", IF(Data[[#This Row],[REASON OF LATE]]="SUPPLIER","LATE BY SUPPLIER", "LATE")))</f>
        <v>ON TIME</v>
      </c>
      <c r="K1809" s="12"/>
      <c r="L1809" s="16"/>
      <c r="M1809" s="32" t="str">
        <f>TEXT(Data[[#This Row],[Ngày giao]],"yyyy")</f>
        <v>2022</v>
      </c>
      <c r="N1809" s="32" t="str">
        <f>IF(MONTH(Data[[#This Row],[Ngày giao]])&lt;4,"Qtr1", IF(MONTH(Data[[#This Row],[Ngày giao]])&lt;7,"Qtr2",IF(MONTH(Data[[#This Row],[Ngày giao]])&lt;10,"Qtr3","Qtr4")))</f>
        <v>Qtr1</v>
      </c>
      <c r="O1809" s="32" t="str">
        <f>TEXT(Data[[#This Row],[Ngày giao]],"MMM")</f>
        <v>Mar</v>
      </c>
    </row>
    <row r="1810" spans="1:15" ht="14.5" x14ac:dyDescent="0.35">
      <c r="A1810" s="7">
        <v>4517473993</v>
      </c>
      <c r="B1810" s="7">
        <v>4455298</v>
      </c>
      <c r="C1810" s="8" t="s">
        <v>53</v>
      </c>
      <c r="D1810" s="9">
        <v>345</v>
      </c>
      <c r="E1810" s="3">
        <v>362</v>
      </c>
      <c r="F1810" s="3">
        <f>Data[[#This Row],[Unit Price]]*Data[[#This Row],[Ordered Qty]]</f>
        <v>124890</v>
      </c>
      <c r="G1810" s="5">
        <v>44634</v>
      </c>
      <c r="H1810" s="4">
        <v>44634</v>
      </c>
      <c r="I1810" s="10">
        <v>0</v>
      </c>
      <c r="J1810" s="32" t="str">
        <f>IF(Data[[#This Row],[Chênh lệch ngày]]&lt;-2,"ADVANCE", IF(Data[[#This Row],[Chênh lệch ngày]]&lt;4, "ON TIME", IF(Data[[#This Row],[REASON OF LATE]]="SUPPLIER","LATE BY SUPPLIER", "LATE")))</f>
        <v>ON TIME</v>
      </c>
      <c r="K1810" s="12"/>
      <c r="L1810" s="16"/>
      <c r="M1810" s="32" t="str">
        <f>TEXT(Data[[#This Row],[Ngày giao]],"yyyy")</f>
        <v>2022</v>
      </c>
      <c r="N1810" s="32" t="str">
        <f>IF(MONTH(Data[[#This Row],[Ngày giao]])&lt;4,"Qtr1", IF(MONTH(Data[[#This Row],[Ngày giao]])&lt;7,"Qtr2",IF(MONTH(Data[[#This Row],[Ngày giao]])&lt;10,"Qtr3","Qtr4")))</f>
        <v>Qtr1</v>
      </c>
      <c r="O1810" s="32" t="str">
        <f>TEXT(Data[[#This Row],[Ngày giao]],"MMM")</f>
        <v>Mar</v>
      </c>
    </row>
    <row r="1811" spans="1:15" ht="14.5" x14ac:dyDescent="0.35">
      <c r="A1811" s="7">
        <v>4517034166</v>
      </c>
      <c r="B1811" s="7">
        <v>2487052</v>
      </c>
      <c r="C1811" s="37" t="s">
        <v>52</v>
      </c>
      <c r="D1811" s="9">
        <v>3420</v>
      </c>
      <c r="E1811" s="3">
        <v>983</v>
      </c>
      <c r="F1811" s="3">
        <f>Data[[#This Row],[Unit Price]]*Data[[#This Row],[Ordered Qty]]</f>
        <v>3361860</v>
      </c>
      <c r="G1811" s="5">
        <v>44634</v>
      </c>
      <c r="H1811" s="4">
        <v>44634</v>
      </c>
      <c r="I1811" s="10">
        <v>0</v>
      </c>
      <c r="J1811" s="32" t="str">
        <f>IF(Data[[#This Row],[Chênh lệch ngày]]&lt;-2,"ADVANCE", IF(Data[[#This Row],[Chênh lệch ngày]]&lt;4, "ON TIME", IF(Data[[#This Row],[REASON OF LATE]]="SUPPLIER","LATE BY SUPPLIER", "LATE")))</f>
        <v>ON TIME</v>
      </c>
      <c r="K1811" s="12"/>
      <c r="L1811" s="16"/>
      <c r="M1811" s="32" t="str">
        <f>TEXT(Data[[#This Row],[Ngày giao]],"yyyy")</f>
        <v>2022</v>
      </c>
      <c r="N1811" s="32" t="str">
        <f>IF(MONTH(Data[[#This Row],[Ngày giao]])&lt;4,"Qtr1", IF(MONTH(Data[[#This Row],[Ngày giao]])&lt;7,"Qtr2",IF(MONTH(Data[[#This Row],[Ngày giao]])&lt;10,"Qtr3","Qtr4")))</f>
        <v>Qtr1</v>
      </c>
      <c r="O1811" s="32" t="str">
        <f>TEXT(Data[[#This Row],[Ngày giao]],"MMM")</f>
        <v>Mar</v>
      </c>
    </row>
    <row r="1812" spans="1:15" ht="14.5" x14ac:dyDescent="0.35">
      <c r="A1812" s="7">
        <v>4517665061</v>
      </c>
      <c r="B1812" s="7">
        <v>4333116</v>
      </c>
      <c r="C1812" s="8" t="s">
        <v>59</v>
      </c>
      <c r="D1812" s="9">
        <v>1239</v>
      </c>
      <c r="E1812" s="3">
        <v>1493</v>
      </c>
      <c r="F1812" s="3">
        <f>Data[[#This Row],[Unit Price]]*Data[[#This Row],[Ordered Qty]]</f>
        <v>1849827</v>
      </c>
      <c r="G1812" s="5">
        <v>44697</v>
      </c>
      <c r="H1812" s="4">
        <v>44634</v>
      </c>
      <c r="I1812" s="10">
        <v>63</v>
      </c>
      <c r="J1812" s="32" t="str">
        <f>IF(Data[[#This Row],[Chênh lệch ngày]]&lt;-2,"ADVANCE", IF(Data[[#This Row],[Chênh lệch ngày]]&lt;4, "ON TIME", IF(Data[[#This Row],[REASON OF LATE]]="SUPPLIER","LATE BY SUPPLIER", "LATE")))</f>
        <v>LATE</v>
      </c>
      <c r="K1812" s="32" t="s">
        <v>6</v>
      </c>
      <c r="L1812" s="16"/>
      <c r="M1812" s="32" t="str">
        <f>TEXT(Data[[#This Row],[Ngày giao]],"yyyy")</f>
        <v>2022</v>
      </c>
      <c r="N1812" s="32" t="str">
        <f>IF(MONTH(Data[[#This Row],[Ngày giao]])&lt;4,"Qtr1", IF(MONTH(Data[[#This Row],[Ngày giao]])&lt;7,"Qtr2",IF(MONTH(Data[[#This Row],[Ngày giao]])&lt;10,"Qtr3","Qtr4")))</f>
        <v>Qtr2</v>
      </c>
      <c r="O1812" s="32" t="str">
        <f>TEXT(Data[[#This Row],[Ngày giao]],"MMM")</f>
        <v>May</v>
      </c>
    </row>
    <row r="1813" spans="1:15" ht="14.5" x14ac:dyDescent="0.35">
      <c r="A1813" s="7">
        <v>4516819748</v>
      </c>
      <c r="B1813" s="7">
        <v>4454507</v>
      </c>
      <c r="C1813" s="8" t="s">
        <v>53</v>
      </c>
      <c r="D1813" s="9">
        <v>960</v>
      </c>
      <c r="E1813" s="3">
        <v>333</v>
      </c>
      <c r="F1813" s="3">
        <f>Data[[#This Row],[Unit Price]]*Data[[#This Row],[Ordered Qty]]</f>
        <v>319680</v>
      </c>
      <c r="G1813" s="5">
        <v>44634</v>
      </c>
      <c r="H1813" s="4">
        <v>44634</v>
      </c>
      <c r="I1813" s="10">
        <v>0</v>
      </c>
      <c r="J1813" s="32" t="str">
        <f>IF(Data[[#This Row],[Chênh lệch ngày]]&lt;-2,"ADVANCE", IF(Data[[#This Row],[Chênh lệch ngày]]&lt;4, "ON TIME", IF(Data[[#This Row],[REASON OF LATE]]="SUPPLIER","LATE BY SUPPLIER", "LATE")))</f>
        <v>ON TIME</v>
      </c>
      <c r="K1813" s="12"/>
      <c r="L1813" s="16"/>
      <c r="M1813" s="32" t="str">
        <f>TEXT(Data[[#This Row],[Ngày giao]],"yyyy")</f>
        <v>2022</v>
      </c>
      <c r="N1813" s="32" t="str">
        <f>IF(MONTH(Data[[#This Row],[Ngày giao]])&lt;4,"Qtr1", IF(MONTH(Data[[#This Row],[Ngày giao]])&lt;7,"Qtr2",IF(MONTH(Data[[#This Row],[Ngày giao]])&lt;10,"Qtr3","Qtr4")))</f>
        <v>Qtr1</v>
      </c>
      <c r="O1813" s="32" t="str">
        <f>TEXT(Data[[#This Row],[Ngày giao]],"MMM")</f>
        <v>Mar</v>
      </c>
    </row>
    <row r="1814" spans="1:15" ht="14.5" x14ac:dyDescent="0.35">
      <c r="A1814" s="7">
        <v>4517006232</v>
      </c>
      <c r="B1814" s="7">
        <v>4013305</v>
      </c>
      <c r="C1814" s="37" t="s">
        <v>52</v>
      </c>
      <c r="D1814" s="9">
        <v>24</v>
      </c>
      <c r="E1814" s="3">
        <v>362</v>
      </c>
      <c r="F1814" s="3">
        <f>Data[[#This Row],[Unit Price]]*Data[[#This Row],[Ordered Qty]]</f>
        <v>8688</v>
      </c>
      <c r="G1814" s="5">
        <v>44634</v>
      </c>
      <c r="H1814" s="4">
        <v>44634</v>
      </c>
      <c r="I1814" s="10">
        <v>0</v>
      </c>
      <c r="J1814" s="32" t="str">
        <f>IF(Data[[#This Row],[Chênh lệch ngày]]&lt;-2,"ADVANCE", IF(Data[[#This Row],[Chênh lệch ngày]]&lt;4, "ON TIME", IF(Data[[#This Row],[REASON OF LATE]]="SUPPLIER","LATE BY SUPPLIER", "LATE")))</f>
        <v>ON TIME</v>
      </c>
      <c r="K1814" s="12"/>
      <c r="L1814" s="16"/>
      <c r="M1814" s="32" t="str">
        <f>TEXT(Data[[#This Row],[Ngày giao]],"yyyy")</f>
        <v>2022</v>
      </c>
      <c r="N1814" s="32" t="str">
        <f>IF(MONTH(Data[[#This Row],[Ngày giao]])&lt;4,"Qtr1", IF(MONTH(Data[[#This Row],[Ngày giao]])&lt;7,"Qtr2",IF(MONTH(Data[[#This Row],[Ngày giao]])&lt;10,"Qtr3","Qtr4")))</f>
        <v>Qtr1</v>
      </c>
      <c r="O1814" s="32" t="str">
        <f>TEXT(Data[[#This Row],[Ngày giao]],"MMM")</f>
        <v>Mar</v>
      </c>
    </row>
    <row r="1815" spans="1:15" ht="14.5" x14ac:dyDescent="0.35">
      <c r="A1815" s="7">
        <v>4517514586</v>
      </c>
      <c r="B1815" s="7">
        <v>2778179</v>
      </c>
      <c r="C1815" s="8" t="s">
        <v>53</v>
      </c>
      <c r="D1815" s="9">
        <v>240</v>
      </c>
      <c r="E1815" s="3">
        <v>1192</v>
      </c>
      <c r="F1815" s="3">
        <f>Data[[#This Row],[Unit Price]]*Data[[#This Row],[Ordered Qty]]</f>
        <v>286080</v>
      </c>
      <c r="G1815" s="5">
        <v>44627</v>
      </c>
      <c r="H1815" s="4">
        <v>44634</v>
      </c>
      <c r="I1815" s="10">
        <v>-7</v>
      </c>
      <c r="J1815" s="32" t="str">
        <f>IF(Data[[#This Row],[Chênh lệch ngày]]&lt;-2,"ADVANCE", IF(Data[[#This Row],[Chênh lệch ngày]]&lt;4, "ON TIME", IF(Data[[#This Row],[REASON OF LATE]]="SUPPLIER","LATE BY SUPPLIER", "LATE")))</f>
        <v>ADVANCE</v>
      </c>
      <c r="K1815" s="12"/>
      <c r="L1815" s="16"/>
      <c r="M1815" s="32" t="str">
        <f>TEXT(Data[[#This Row],[Ngày giao]],"yyyy")</f>
        <v>2022</v>
      </c>
      <c r="N1815" s="32" t="str">
        <f>IF(MONTH(Data[[#This Row],[Ngày giao]])&lt;4,"Qtr1", IF(MONTH(Data[[#This Row],[Ngày giao]])&lt;7,"Qtr2",IF(MONTH(Data[[#This Row],[Ngày giao]])&lt;10,"Qtr3","Qtr4")))</f>
        <v>Qtr1</v>
      </c>
      <c r="O1815" s="32" t="str">
        <f>TEXT(Data[[#This Row],[Ngày giao]],"MMM")</f>
        <v>Mar</v>
      </c>
    </row>
    <row r="1816" spans="1:15" ht="14.5" x14ac:dyDescent="0.35">
      <c r="A1816" s="7">
        <v>4517038702</v>
      </c>
      <c r="B1816" s="7">
        <v>4455298</v>
      </c>
      <c r="C1816" s="37" t="s">
        <v>52</v>
      </c>
      <c r="D1816" s="9">
        <v>315</v>
      </c>
      <c r="E1816" s="3">
        <v>1413</v>
      </c>
      <c r="F1816" s="3">
        <f>Data[[#This Row],[Unit Price]]*Data[[#This Row],[Ordered Qty]]</f>
        <v>445095</v>
      </c>
      <c r="G1816" s="5">
        <v>44634</v>
      </c>
      <c r="H1816" s="4">
        <v>44634</v>
      </c>
      <c r="I1816" s="10">
        <v>1</v>
      </c>
      <c r="J1816" s="32" t="str">
        <f>IF(Data[[#This Row],[Chênh lệch ngày]]&lt;-2,"ADVANCE", IF(Data[[#This Row],[Chênh lệch ngày]]&lt;4, "ON TIME", IF(Data[[#This Row],[REASON OF LATE]]="SUPPLIER","LATE BY SUPPLIER", "LATE")))</f>
        <v>ON TIME</v>
      </c>
      <c r="K1816" s="12"/>
      <c r="L1816" s="16"/>
      <c r="M1816" s="32" t="str">
        <f>TEXT(Data[[#This Row],[Ngày giao]],"yyyy")</f>
        <v>2022</v>
      </c>
      <c r="N1816" s="32" t="str">
        <f>IF(MONTH(Data[[#This Row],[Ngày giao]])&lt;4,"Qtr1", IF(MONTH(Data[[#This Row],[Ngày giao]])&lt;7,"Qtr2",IF(MONTH(Data[[#This Row],[Ngày giao]])&lt;10,"Qtr3","Qtr4")))</f>
        <v>Qtr1</v>
      </c>
      <c r="O1816" s="32" t="str">
        <f>TEXT(Data[[#This Row],[Ngày giao]],"MMM")</f>
        <v>Mar</v>
      </c>
    </row>
    <row r="1817" spans="1:15" ht="14.5" x14ac:dyDescent="0.35">
      <c r="A1817" s="7">
        <v>4516873052</v>
      </c>
      <c r="B1817" s="7">
        <v>4455298</v>
      </c>
      <c r="C1817" s="8" t="s">
        <v>53</v>
      </c>
      <c r="D1817" s="9">
        <v>795</v>
      </c>
      <c r="E1817" s="3">
        <v>335</v>
      </c>
      <c r="F1817" s="3">
        <f>Data[[#This Row],[Unit Price]]*Data[[#This Row],[Ordered Qty]]</f>
        <v>266325</v>
      </c>
      <c r="G1817" s="5">
        <v>44634</v>
      </c>
      <c r="H1817" s="4">
        <v>44634</v>
      </c>
      <c r="I1817" s="10">
        <v>0</v>
      </c>
      <c r="J1817" s="32" t="str">
        <f>IF(Data[[#This Row],[Chênh lệch ngày]]&lt;-2,"ADVANCE", IF(Data[[#This Row],[Chênh lệch ngày]]&lt;4, "ON TIME", IF(Data[[#This Row],[REASON OF LATE]]="SUPPLIER","LATE BY SUPPLIER", "LATE")))</f>
        <v>ON TIME</v>
      </c>
      <c r="K1817" s="12"/>
      <c r="L1817" s="16"/>
      <c r="M1817" s="32" t="str">
        <f>TEXT(Data[[#This Row],[Ngày giao]],"yyyy")</f>
        <v>2022</v>
      </c>
      <c r="N1817" s="32" t="str">
        <f>IF(MONTH(Data[[#This Row],[Ngày giao]])&lt;4,"Qtr1", IF(MONTH(Data[[#This Row],[Ngày giao]])&lt;7,"Qtr2",IF(MONTH(Data[[#This Row],[Ngày giao]])&lt;10,"Qtr3","Qtr4")))</f>
        <v>Qtr1</v>
      </c>
      <c r="O1817" s="32" t="str">
        <f>TEXT(Data[[#This Row],[Ngày giao]],"MMM")</f>
        <v>Mar</v>
      </c>
    </row>
    <row r="1818" spans="1:15" ht="14.5" x14ac:dyDescent="0.35">
      <c r="A1818" s="7">
        <v>4517266964</v>
      </c>
      <c r="B1818" s="7">
        <v>2778106</v>
      </c>
      <c r="C1818" s="8" t="s">
        <v>53</v>
      </c>
      <c r="D1818" s="9">
        <v>1344</v>
      </c>
      <c r="E1818" s="3">
        <v>1390</v>
      </c>
      <c r="F1818" s="3">
        <f>Data[[#This Row],[Unit Price]]*Data[[#This Row],[Ordered Qty]]</f>
        <v>1868160</v>
      </c>
      <c r="G1818" s="5">
        <v>44634</v>
      </c>
      <c r="H1818" s="4">
        <v>44634</v>
      </c>
      <c r="I1818" s="10">
        <v>0</v>
      </c>
      <c r="J1818" s="32" t="str">
        <f>IF(Data[[#This Row],[Chênh lệch ngày]]&lt;-2,"ADVANCE", IF(Data[[#This Row],[Chênh lệch ngày]]&lt;4, "ON TIME", IF(Data[[#This Row],[REASON OF LATE]]="SUPPLIER","LATE BY SUPPLIER", "LATE")))</f>
        <v>ON TIME</v>
      </c>
      <c r="K1818" s="12"/>
      <c r="L1818" s="16"/>
      <c r="M1818" s="32" t="str">
        <f>TEXT(Data[[#This Row],[Ngày giao]],"yyyy")</f>
        <v>2022</v>
      </c>
      <c r="N1818" s="32" t="str">
        <f>IF(MONTH(Data[[#This Row],[Ngày giao]])&lt;4,"Qtr1", IF(MONTH(Data[[#This Row],[Ngày giao]])&lt;7,"Qtr2",IF(MONTH(Data[[#This Row],[Ngày giao]])&lt;10,"Qtr3","Qtr4")))</f>
        <v>Qtr1</v>
      </c>
      <c r="O1818" s="32" t="str">
        <f>TEXT(Data[[#This Row],[Ngày giao]],"MMM")</f>
        <v>Mar</v>
      </c>
    </row>
    <row r="1819" spans="1:15" ht="14.5" x14ac:dyDescent="0.35">
      <c r="A1819" s="7">
        <v>4517431828</v>
      </c>
      <c r="B1819" s="7">
        <v>2765851</v>
      </c>
      <c r="C1819" s="37" t="s">
        <v>52</v>
      </c>
      <c r="D1819" s="9">
        <v>32</v>
      </c>
      <c r="E1819" s="3">
        <v>1228</v>
      </c>
      <c r="F1819" s="3">
        <f>Data[[#This Row],[Unit Price]]*Data[[#This Row],[Ordered Qty]]</f>
        <v>39296</v>
      </c>
      <c r="G1819" s="5">
        <v>44634</v>
      </c>
      <c r="H1819" s="4">
        <v>44634</v>
      </c>
      <c r="I1819" s="10">
        <v>0</v>
      </c>
      <c r="J1819" s="32" t="str">
        <f>IF(Data[[#This Row],[Chênh lệch ngày]]&lt;-2,"ADVANCE", IF(Data[[#This Row],[Chênh lệch ngày]]&lt;4, "ON TIME", IF(Data[[#This Row],[REASON OF LATE]]="SUPPLIER","LATE BY SUPPLIER", "LATE")))</f>
        <v>ON TIME</v>
      </c>
      <c r="K1819" s="12"/>
      <c r="L1819" s="16"/>
      <c r="M1819" s="32" t="str">
        <f>TEXT(Data[[#This Row],[Ngày giao]],"yyyy")</f>
        <v>2022</v>
      </c>
      <c r="N1819" s="32" t="str">
        <f>IF(MONTH(Data[[#This Row],[Ngày giao]])&lt;4,"Qtr1", IF(MONTH(Data[[#This Row],[Ngày giao]])&lt;7,"Qtr2",IF(MONTH(Data[[#This Row],[Ngày giao]])&lt;10,"Qtr3","Qtr4")))</f>
        <v>Qtr1</v>
      </c>
      <c r="O1819" s="32" t="str">
        <f>TEXT(Data[[#This Row],[Ngày giao]],"MMM")</f>
        <v>Mar</v>
      </c>
    </row>
    <row r="1820" spans="1:15" ht="14.5" x14ac:dyDescent="0.35">
      <c r="A1820" s="7">
        <v>4517006453</v>
      </c>
      <c r="B1820" s="7">
        <v>2778179</v>
      </c>
      <c r="C1820" s="8" t="s">
        <v>53</v>
      </c>
      <c r="D1820" s="9">
        <v>480</v>
      </c>
      <c r="E1820" s="3">
        <v>1207</v>
      </c>
      <c r="F1820" s="3">
        <f>Data[[#This Row],[Unit Price]]*Data[[#This Row],[Ordered Qty]]</f>
        <v>579360</v>
      </c>
      <c r="G1820" s="5">
        <v>44627</v>
      </c>
      <c r="H1820" s="4">
        <v>44634</v>
      </c>
      <c r="I1820" s="10">
        <v>-7</v>
      </c>
      <c r="J1820" s="32" t="str">
        <f>IF(Data[[#This Row],[Chênh lệch ngày]]&lt;-2,"ADVANCE", IF(Data[[#This Row],[Chênh lệch ngày]]&lt;4, "ON TIME", IF(Data[[#This Row],[REASON OF LATE]]="SUPPLIER","LATE BY SUPPLIER", "LATE")))</f>
        <v>ADVANCE</v>
      </c>
      <c r="K1820" s="12"/>
      <c r="L1820" s="16"/>
      <c r="M1820" s="17" t="str">
        <f>TEXT(Data[[#This Row],[Ngày giao]],"yyyy")</f>
        <v>2022</v>
      </c>
      <c r="N1820" s="17" t="str">
        <f>IF(MONTH(Data[[#This Row],[Ngày giao]])&lt;4,"Qtr1", IF(MONTH(Data[[#This Row],[Ngày giao]])&lt;7,"Qtr2",IF(MONTH(Data[[#This Row],[Ngày giao]])&lt;10,"Qtr3","Qtr4")))</f>
        <v>Qtr1</v>
      </c>
      <c r="O1820" s="32" t="str">
        <f>TEXT(Data[[#This Row],[Ngày giao]],"MMM")</f>
        <v>Mar</v>
      </c>
    </row>
    <row r="1821" spans="1:15" ht="14.5" x14ac:dyDescent="0.35">
      <c r="A1821" s="7">
        <v>4517476523</v>
      </c>
      <c r="B1821" s="7">
        <v>4454507</v>
      </c>
      <c r="C1821" s="8" t="s">
        <v>62</v>
      </c>
      <c r="D1821" s="9">
        <v>6120</v>
      </c>
      <c r="E1821" s="3">
        <v>1346</v>
      </c>
      <c r="F1821" s="3">
        <f>Data[[#This Row],[Unit Price]]*Data[[#This Row],[Ordered Qty]]</f>
        <v>8237520</v>
      </c>
      <c r="G1821" s="5">
        <v>44634</v>
      </c>
      <c r="H1821" s="4">
        <v>44634</v>
      </c>
      <c r="I1821" s="10">
        <v>0</v>
      </c>
      <c r="J1821" s="32" t="str">
        <f>IF(Data[[#This Row],[Chênh lệch ngày]]&lt;-2,"ADVANCE", IF(Data[[#This Row],[Chênh lệch ngày]]&lt;4, "ON TIME", IF(Data[[#This Row],[REASON OF LATE]]="SUPPLIER","LATE BY SUPPLIER", "LATE")))</f>
        <v>ON TIME</v>
      </c>
      <c r="K1821" s="12"/>
      <c r="L1821" s="16"/>
      <c r="M1821" s="32" t="str">
        <f>TEXT(Data[[#This Row],[Ngày giao]],"yyyy")</f>
        <v>2022</v>
      </c>
      <c r="N1821" s="32" t="str">
        <f>IF(MONTH(Data[[#This Row],[Ngày giao]])&lt;4,"Qtr1", IF(MONTH(Data[[#This Row],[Ngày giao]])&lt;7,"Qtr2",IF(MONTH(Data[[#This Row],[Ngày giao]])&lt;10,"Qtr3","Qtr4")))</f>
        <v>Qtr1</v>
      </c>
      <c r="O1821" s="32" t="str">
        <f>TEXT(Data[[#This Row],[Ngày giao]],"MMM")</f>
        <v>Mar</v>
      </c>
    </row>
    <row r="1822" spans="1:15" ht="14.5" x14ac:dyDescent="0.35">
      <c r="A1822" s="7">
        <v>4517366314</v>
      </c>
      <c r="B1822" s="7">
        <v>2487053</v>
      </c>
      <c r="C1822" s="8" t="s">
        <v>53</v>
      </c>
      <c r="D1822" s="9">
        <v>2970</v>
      </c>
      <c r="E1822" s="3">
        <v>965</v>
      </c>
      <c r="F1822" s="3">
        <f>Data[[#This Row],[Unit Price]]*Data[[#This Row],[Ordered Qty]]</f>
        <v>2866050</v>
      </c>
      <c r="G1822" s="5">
        <v>44634</v>
      </c>
      <c r="H1822" s="4">
        <v>44634</v>
      </c>
      <c r="I1822" s="10">
        <v>0</v>
      </c>
      <c r="J1822" s="32" t="str">
        <f>IF(Data[[#This Row],[Chênh lệch ngày]]&lt;-2,"ADVANCE", IF(Data[[#This Row],[Chênh lệch ngày]]&lt;4, "ON TIME", IF(Data[[#This Row],[REASON OF LATE]]="SUPPLIER","LATE BY SUPPLIER", "LATE")))</f>
        <v>ON TIME</v>
      </c>
      <c r="K1822" s="12"/>
      <c r="L1822" s="16"/>
      <c r="M1822" s="32" t="str">
        <f>TEXT(Data[[#This Row],[Ngày giao]],"yyyy")</f>
        <v>2022</v>
      </c>
      <c r="N1822" s="32" t="str">
        <f>IF(MONTH(Data[[#This Row],[Ngày giao]])&lt;4,"Qtr1", IF(MONTH(Data[[#This Row],[Ngày giao]])&lt;7,"Qtr2",IF(MONTH(Data[[#This Row],[Ngày giao]])&lt;10,"Qtr3","Qtr4")))</f>
        <v>Qtr1</v>
      </c>
      <c r="O1822" s="32" t="str">
        <f>TEXT(Data[[#This Row],[Ngày giao]],"MMM")</f>
        <v>Mar</v>
      </c>
    </row>
    <row r="1823" spans="1:15" ht="14.5" x14ac:dyDescent="0.35">
      <c r="A1823" s="7">
        <v>4516823518</v>
      </c>
      <c r="B1823" s="7">
        <v>2765851</v>
      </c>
      <c r="C1823" s="8" t="s">
        <v>53</v>
      </c>
      <c r="D1823" s="9">
        <v>1280</v>
      </c>
      <c r="E1823" s="3">
        <v>987</v>
      </c>
      <c r="F1823" s="3">
        <f>Data[[#This Row],[Unit Price]]*Data[[#This Row],[Ordered Qty]]</f>
        <v>1263360</v>
      </c>
      <c r="G1823" s="5">
        <v>44634</v>
      </c>
      <c r="H1823" s="4">
        <v>44634</v>
      </c>
      <c r="I1823" s="10">
        <v>0</v>
      </c>
      <c r="J1823" s="32" t="str">
        <f>IF(Data[[#This Row],[Chênh lệch ngày]]&lt;-2,"ADVANCE", IF(Data[[#This Row],[Chênh lệch ngày]]&lt;4, "ON TIME", IF(Data[[#This Row],[REASON OF LATE]]="SUPPLIER","LATE BY SUPPLIER", "LATE")))</f>
        <v>ON TIME</v>
      </c>
      <c r="K1823" s="12"/>
      <c r="L1823" s="16"/>
      <c r="M1823" s="32" t="str">
        <f>TEXT(Data[[#This Row],[Ngày giao]],"yyyy")</f>
        <v>2022</v>
      </c>
      <c r="N1823" s="32" t="str">
        <f>IF(MONTH(Data[[#This Row],[Ngày giao]])&lt;4,"Qtr1", IF(MONTH(Data[[#This Row],[Ngày giao]])&lt;7,"Qtr2",IF(MONTH(Data[[#This Row],[Ngày giao]])&lt;10,"Qtr3","Qtr4")))</f>
        <v>Qtr1</v>
      </c>
      <c r="O1823" s="32" t="str">
        <f>TEXT(Data[[#This Row],[Ngày giao]],"MMM")</f>
        <v>Mar</v>
      </c>
    </row>
    <row r="1824" spans="1:15" ht="14.5" x14ac:dyDescent="0.35">
      <c r="A1824" s="7">
        <v>4517034264</v>
      </c>
      <c r="B1824" s="7">
        <v>2487053</v>
      </c>
      <c r="C1824" s="37" t="s">
        <v>52</v>
      </c>
      <c r="D1824" s="9">
        <v>3330</v>
      </c>
      <c r="E1824" s="3">
        <v>1060</v>
      </c>
      <c r="F1824" s="3">
        <f>Data[[#This Row],[Unit Price]]*Data[[#This Row],[Ordered Qty]]</f>
        <v>3529800</v>
      </c>
      <c r="G1824" s="5">
        <v>44634</v>
      </c>
      <c r="H1824" s="4">
        <v>44634</v>
      </c>
      <c r="I1824" s="10">
        <v>0</v>
      </c>
      <c r="J1824" s="32" t="str">
        <f>IF(Data[[#This Row],[Chênh lệch ngày]]&lt;-2,"ADVANCE", IF(Data[[#This Row],[Chênh lệch ngày]]&lt;4, "ON TIME", IF(Data[[#This Row],[REASON OF LATE]]="SUPPLIER","LATE BY SUPPLIER", "LATE")))</f>
        <v>ON TIME</v>
      </c>
      <c r="K1824" s="12"/>
      <c r="L1824" s="16"/>
      <c r="M1824" s="32" t="str">
        <f>TEXT(Data[[#This Row],[Ngày giao]],"yyyy")</f>
        <v>2022</v>
      </c>
      <c r="N1824" s="32" t="str">
        <f>IF(MONTH(Data[[#This Row],[Ngày giao]])&lt;4,"Qtr1", IF(MONTH(Data[[#This Row],[Ngày giao]])&lt;7,"Qtr2",IF(MONTH(Data[[#This Row],[Ngày giao]])&lt;10,"Qtr3","Qtr4")))</f>
        <v>Qtr1</v>
      </c>
      <c r="O1824" s="32" t="str">
        <f>TEXT(Data[[#This Row],[Ngày giao]],"MMM")</f>
        <v>Mar</v>
      </c>
    </row>
    <row r="1825" spans="1:15" ht="13" x14ac:dyDescent="0.3">
      <c r="A1825" s="1">
        <v>4516460935</v>
      </c>
      <c r="B1825" s="1">
        <v>2899944</v>
      </c>
      <c r="C1825" s="2" t="s">
        <v>53</v>
      </c>
      <c r="D1825" s="3">
        <v>2976</v>
      </c>
      <c r="E1825" s="3">
        <v>930</v>
      </c>
      <c r="F1825" s="3">
        <f>Data[[#This Row],[Unit Price]]*Data[[#This Row],[Ordered Qty]]</f>
        <v>2767680</v>
      </c>
      <c r="G1825" s="5">
        <v>44627</v>
      </c>
      <c r="H1825" s="4">
        <v>44635</v>
      </c>
      <c r="I1825" s="6">
        <f t="shared" ref="I1825:I1853" si="31">G1825-H1825</f>
        <v>-8</v>
      </c>
      <c r="J1825" s="32" t="str">
        <f>IF(Data[[#This Row],[Chênh lệch ngày]]&lt;-2,"ADVANCE", IF(Data[[#This Row],[Chênh lệch ngày]]&lt;4, "ON TIME", IF(Data[[#This Row],[REASON OF LATE]]="SUPPLIER","LATE BY SUPPLIER", "LATE")))</f>
        <v>ADVANCE</v>
      </c>
      <c r="K1825" s="2"/>
      <c r="L1825" s="32"/>
      <c r="M1825" s="32" t="str">
        <f>TEXT(Data[[#This Row],[Ngày giao]],"yyyy")</f>
        <v>2022</v>
      </c>
      <c r="N1825" s="32" t="str">
        <f>IF(MONTH(Data[[#This Row],[Ngày giao]])&lt;4,"Qtr1", IF(MONTH(Data[[#This Row],[Ngày giao]])&lt;7,"Qtr2",IF(MONTH(Data[[#This Row],[Ngày giao]])&lt;10,"Qtr3","Qtr4")))</f>
        <v>Qtr1</v>
      </c>
      <c r="O1825" s="32" t="str">
        <f>TEXT(Data[[#This Row],[Ngày giao]],"MMM")</f>
        <v>Mar</v>
      </c>
    </row>
    <row r="1826" spans="1:15" ht="13" x14ac:dyDescent="0.3">
      <c r="A1826" s="1">
        <v>4516876156</v>
      </c>
      <c r="B1826" s="1">
        <v>4228041</v>
      </c>
      <c r="C1826" s="2" t="s">
        <v>53</v>
      </c>
      <c r="D1826" s="3">
        <v>180</v>
      </c>
      <c r="E1826" s="3">
        <v>931</v>
      </c>
      <c r="F1826" s="3">
        <f>Data[[#This Row],[Unit Price]]*Data[[#This Row],[Ordered Qty]]</f>
        <v>167580</v>
      </c>
      <c r="G1826" s="5">
        <v>44634</v>
      </c>
      <c r="H1826" s="4">
        <v>44635</v>
      </c>
      <c r="I1826" s="6">
        <f t="shared" si="31"/>
        <v>-1</v>
      </c>
      <c r="J1826" s="32" t="str">
        <f>IF(Data[[#This Row],[Chênh lệch ngày]]&lt;-2,"ADVANCE", IF(Data[[#This Row],[Chênh lệch ngày]]&lt;4, "ON TIME", IF(Data[[#This Row],[REASON OF LATE]]="SUPPLIER","LATE BY SUPPLIER", "LATE")))</f>
        <v>ON TIME</v>
      </c>
      <c r="K1826" s="2"/>
      <c r="L1826" s="32"/>
      <c r="M1826" s="32" t="str">
        <f>TEXT(Data[[#This Row],[Ngày giao]],"yyyy")</f>
        <v>2022</v>
      </c>
      <c r="N1826" s="32" t="str">
        <f>IF(MONTH(Data[[#This Row],[Ngày giao]])&lt;4,"Qtr1", IF(MONTH(Data[[#This Row],[Ngày giao]])&lt;7,"Qtr2",IF(MONTH(Data[[#This Row],[Ngày giao]])&lt;10,"Qtr3","Qtr4")))</f>
        <v>Qtr1</v>
      </c>
      <c r="O1826" s="32" t="str">
        <f>TEXT(Data[[#This Row],[Ngày giao]],"MMM")</f>
        <v>Mar</v>
      </c>
    </row>
    <row r="1827" spans="1:15" ht="13" x14ac:dyDescent="0.3">
      <c r="A1827" s="1">
        <v>4516555628</v>
      </c>
      <c r="B1827" s="1">
        <v>2903189</v>
      </c>
      <c r="C1827" s="2" t="s">
        <v>53</v>
      </c>
      <c r="D1827" s="3">
        <v>1770</v>
      </c>
      <c r="E1827" s="3">
        <v>1092</v>
      </c>
      <c r="F1827" s="3">
        <f>Data[[#This Row],[Unit Price]]*Data[[#This Row],[Ordered Qty]]</f>
        <v>1932840</v>
      </c>
      <c r="G1827" s="5">
        <v>44634</v>
      </c>
      <c r="H1827" s="4">
        <v>44635</v>
      </c>
      <c r="I1827" s="6">
        <f t="shared" si="31"/>
        <v>-1</v>
      </c>
      <c r="J1827" s="32" t="str">
        <f>IF(Data[[#This Row],[Chênh lệch ngày]]&lt;-2,"ADVANCE", IF(Data[[#This Row],[Chênh lệch ngày]]&lt;4, "ON TIME", IF(Data[[#This Row],[REASON OF LATE]]="SUPPLIER","LATE BY SUPPLIER", "LATE")))</f>
        <v>ON TIME</v>
      </c>
      <c r="K1827" s="2"/>
      <c r="L1827" s="32"/>
      <c r="M1827" s="32" t="str">
        <f>TEXT(Data[[#This Row],[Ngày giao]],"yyyy")</f>
        <v>2022</v>
      </c>
      <c r="N1827" s="32" t="str">
        <f>IF(MONTH(Data[[#This Row],[Ngày giao]])&lt;4,"Qtr1", IF(MONTH(Data[[#This Row],[Ngày giao]])&lt;7,"Qtr2",IF(MONTH(Data[[#This Row],[Ngày giao]])&lt;10,"Qtr3","Qtr4")))</f>
        <v>Qtr1</v>
      </c>
      <c r="O1827" s="32" t="str">
        <f>TEXT(Data[[#This Row],[Ngày giao]],"MMM")</f>
        <v>Mar</v>
      </c>
    </row>
    <row r="1828" spans="1:15" ht="13" x14ac:dyDescent="0.3">
      <c r="A1828" s="1">
        <v>4516739894</v>
      </c>
      <c r="B1828" s="1">
        <v>2903184</v>
      </c>
      <c r="C1828" s="2" t="s">
        <v>59</v>
      </c>
      <c r="D1828" s="3">
        <v>100</v>
      </c>
      <c r="E1828" s="3">
        <v>746</v>
      </c>
      <c r="F1828" s="3">
        <f>Data[[#This Row],[Unit Price]]*Data[[#This Row],[Ordered Qty]]</f>
        <v>74600</v>
      </c>
      <c r="G1828" s="5">
        <v>44634</v>
      </c>
      <c r="H1828" s="4">
        <v>44635</v>
      </c>
      <c r="I1828" s="6">
        <f t="shared" si="31"/>
        <v>-1</v>
      </c>
      <c r="J1828" s="32" t="str">
        <f>IF(Data[[#This Row],[Chênh lệch ngày]]&lt;-2,"ADVANCE", IF(Data[[#This Row],[Chênh lệch ngày]]&lt;4, "ON TIME", IF(Data[[#This Row],[REASON OF LATE]]="SUPPLIER","LATE BY SUPPLIER", "LATE")))</f>
        <v>ON TIME</v>
      </c>
      <c r="K1828" s="2"/>
      <c r="L1828" s="32"/>
      <c r="M1828" s="32" t="str">
        <f>TEXT(Data[[#This Row],[Ngày giao]],"yyyy")</f>
        <v>2022</v>
      </c>
      <c r="N1828" s="32" t="str">
        <f>IF(MONTH(Data[[#This Row],[Ngày giao]])&lt;4,"Qtr1", IF(MONTH(Data[[#This Row],[Ngày giao]])&lt;7,"Qtr2",IF(MONTH(Data[[#This Row],[Ngày giao]])&lt;10,"Qtr3","Qtr4")))</f>
        <v>Qtr1</v>
      </c>
      <c r="O1828" s="32" t="str">
        <f>TEXT(Data[[#This Row],[Ngày giao]],"MMM")</f>
        <v>Mar</v>
      </c>
    </row>
    <row r="1829" spans="1:15" ht="13" x14ac:dyDescent="0.3">
      <c r="A1829" s="1">
        <v>4516774808</v>
      </c>
      <c r="B1829" s="1">
        <v>2903183</v>
      </c>
      <c r="C1829" s="2" t="s">
        <v>65</v>
      </c>
      <c r="D1829" s="3">
        <v>20</v>
      </c>
      <c r="E1829" s="3">
        <v>1225</v>
      </c>
      <c r="F1829" s="3">
        <f>Data[[#This Row],[Unit Price]]*Data[[#This Row],[Ordered Qty]]</f>
        <v>24500</v>
      </c>
      <c r="G1829" s="5">
        <v>44634</v>
      </c>
      <c r="H1829" s="4">
        <v>44635</v>
      </c>
      <c r="I1829" s="6">
        <f t="shared" si="31"/>
        <v>-1</v>
      </c>
      <c r="J1829" s="32" t="str">
        <f>IF(Data[[#This Row],[Chênh lệch ngày]]&lt;-2,"ADVANCE", IF(Data[[#This Row],[Chênh lệch ngày]]&lt;4, "ON TIME", IF(Data[[#This Row],[REASON OF LATE]]="SUPPLIER","LATE BY SUPPLIER", "LATE")))</f>
        <v>ON TIME</v>
      </c>
      <c r="K1829" s="2"/>
      <c r="L1829" s="32"/>
      <c r="M1829" s="32" t="str">
        <f>TEXT(Data[[#This Row],[Ngày giao]],"yyyy")</f>
        <v>2022</v>
      </c>
      <c r="N1829" s="32" t="str">
        <f>IF(MONTH(Data[[#This Row],[Ngày giao]])&lt;4,"Qtr1", IF(MONTH(Data[[#This Row],[Ngày giao]])&lt;7,"Qtr2",IF(MONTH(Data[[#This Row],[Ngày giao]])&lt;10,"Qtr3","Qtr4")))</f>
        <v>Qtr1</v>
      </c>
      <c r="O1829" s="32" t="str">
        <f>TEXT(Data[[#This Row],[Ngày giao]],"MMM")</f>
        <v>Mar</v>
      </c>
    </row>
    <row r="1830" spans="1:15" ht="13" x14ac:dyDescent="0.3">
      <c r="A1830" s="1">
        <v>4516778853</v>
      </c>
      <c r="B1830" s="1">
        <v>4451134</v>
      </c>
      <c r="C1830" s="2" t="s">
        <v>65</v>
      </c>
      <c r="D1830" s="3">
        <v>12</v>
      </c>
      <c r="E1830" s="3">
        <v>1342</v>
      </c>
      <c r="F1830" s="3">
        <f>Data[[#This Row],[Unit Price]]*Data[[#This Row],[Ordered Qty]]</f>
        <v>16104</v>
      </c>
      <c r="G1830" s="5">
        <v>44634</v>
      </c>
      <c r="H1830" s="4">
        <v>44635</v>
      </c>
      <c r="I1830" s="6">
        <f t="shared" si="31"/>
        <v>-1</v>
      </c>
      <c r="J1830" s="32" t="str">
        <f>IF(Data[[#This Row],[Chênh lệch ngày]]&lt;-2,"ADVANCE", IF(Data[[#This Row],[Chênh lệch ngày]]&lt;4, "ON TIME", IF(Data[[#This Row],[REASON OF LATE]]="SUPPLIER","LATE BY SUPPLIER", "LATE")))</f>
        <v>ON TIME</v>
      </c>
      <c r="K1830" s="2"/>
      <c r="L1830" s="32"/>
      <c r="M1830" s="32" t="str">
        <f>TEXT(Data[[#This Row],[Ngày giao]],"yyyy")</f>
        <v>2022</v>
      </c>
      <c r="N1830" s="32" t="str">
        <f>IF(MONTH(Data[[#This Row],[Ngày giao]])&lt;4,"Qtr1", IF(MONTH(Data[[#This Row],[Ngày giao]])&lt;7,"Qtr2",IF(MONTH(Data[[#This Row],[Ngày giao]])&lt;10,"Qtr3","Qtr4")))</f>
        <v>Qtr1</v>
      </c>
      <c r="O1830" s="32" t="str">
        <f>TEXT(Data[[#This Row],[Ngày giao]],"MMM")</f>
        <v>Mar</v>
      </c>
    </row>
    <row r="1831" spans="1:15" ht="13" x14ac:dyDescent="0.3">
      <c r="A1831" s="1">
        <v>4516786732</v>
      </c>
      <c r="B1831" s="1">
        <v>4451121</v>
      </c>
      <c r="C1831" s="2" t="s">
        <v>65</v>
      </c>
      <c r="D1831" s="3">
        <v>40</v>
      </c>
      <c r="E1831" s="3">
        <v>568</v>
      </c>
      <c r="F1831" s="3">
        <f>Data[[#This Row],[Unit Price]]*Data[[#This Row],[Ordered Qty]]</f>
        <v>22720</v>
      </c>
      <c r="G1831" s="5">
        <v>44634</v>
      </c>
      <c r="H1831" s="4">
        <v>44635</v>
      </c>
      <c r="I1831" s="6">
        <f t="shared" si="31"/>
        <v>-1</v>
      </c>
      <c r="J1831" s="32" t="str">
        <f>IF(Data[[#This Row],[Chênh lệch ngày]]&lt;-2,"ADVANCE", IF(Data[[#This Row],[Chênh lệch ngày]]&lt;4, "ON TIME", IF(Data[[#This Row],[REASON OF LATE]]="SUPPLIER","LATE BY SUPPLIER", "LATE")))</f>
        <v>ON TIME</v>
      </c>
      <c r="K1831" s="2"/>
      <c r="L1831" s="32"/>
      <c r="M1831" s="32" t="str">
        <f>TEXT(Data[[#This Row],[Ngày giao]],"yyyy")</f>
        <v>2022</v>
      </c>
      <c r="N1831" s="32" t="str">
        <f>IF(MONTH(Data[[#This Row],[Ngày giao]])&lt;4,"Qtr1", IF(MONTH(Data[[#This Row],[Ngày giao]])&lt;7,"Qtr2",IF(MONTH(Data[[#This Row],[Ngày giao]])&lt;10,"Qtr3","Qtr4")))</f>
        <v>Qtr1</v>
      </c>
      <c r="O1831" s="32" t="str">
        <f>TEXT(Data[[#This Row],[Ngày giao]],"MMM")</f>
        <v>Mar</v>
      </c>
    </row>
    <row r="1832" spans="1:15" ht="13" x14ac:dyDescent="0.3">
      <c r="A1832" s="1">
        <v>4517251496</v>
      </c>
      <c r="B1832" s="1">
        <v>4334436</v>
      </c>
      <c r="C1832" s="2" t="s">
        <v>65</v>
      </c>
      <c r="D1832" s="3">
        <v>112</v>
      </c>
      <c r="E1832" s="3">
        <v>1257</v>
      </c>
      <c r="F1832" s="3">
        <f>Data[[#This Row],[Unit Price]]*Data[[#This Row],[Ordered Qty]]</f>
        <v>140784</v>
      </c>
      <c r="G1832" s="5">
        <v>44634</v>
      </c>
      <c r="H1832" s="4">
        <v>44635</v>
      </c>
      <c r="I1832" s="6">
        <f t="shared" si="31"/>
        <v>-1</v>
      </c>
      <c r="J1832" s="32" t="str">
        <f>IF(Data[[#This Row],[Chênh lệch ngày]]&lt;-2,"ADVANCE", IF(Data[[#This Row],[Chênh lệch ngày]]&lt;4, "ON TIME", IF(Data[[#This Row],[REASON OF LATE]]="SUPPLIER","LATE BY SUPPLIER", "LATE")))</f>
        <v>ON TIME</v>
      </c>
      <c r="K1832" s="2"/>
      <c r="L1832" s="32"/>
      <c r="M1832" s="32" t="str">
        <f>TEXT(Data[[#This Row],[Ngày giao]],"yyyy")</f>
        <v>2022</v>
      </c>
      <c r="N1832" s="32" t="str">
        <f>IF(MONTH(Data[[#This Row],[Ngày giao]])&lt;4,"Qtr1", IF(MONTH(Data[[#This Row],[Ngày giao]])&lt;7,"Qtr2",IF(MONTH(Data[[#This Row],[Ngày giao]])&lt;10,"Qtr3","Qtr4")))</f>
        <v>Qtr1</v>
      </c>
      <c r="O1832" s="32" t="str">
        <f>TEXT(Data[[#This Row],[Ngày giao]],"MMM")</f>
        <v>Mar</v>
      </c>
    </row>
    <row r="1833" spans="1:15" ht="13" x14ac:dyDescent="0.3">
      <c r="A1833" s="1">
        <v>4517267023</v>
      </c>
      <c r="B1833" s="1">
        <v>2899475</v>
      </c>
      <c r="C1833" s="2" t="s">
        <v>65</v>
      </c>
      <c r="D1833" s="3">
        <v>100</v>
      </c>
      <c r="E1833" s="3">
        <v>496</v>
      </c>
      <c r="F1833" s="3">
        <f>Data[[#This Row],[Unit Price]]*Data[[#This Row],[Ordered Qty]]</f>
        <v>49600</v>
      </c>
      <c r="G1833" s="5">
        <v>44634</v>
      </c>
      <c r="H1833" s="4">
        <v>44635</v>
      </c>
      <c r="I1833" s="6">
        <f t="shared" si="31"/>
        <v>-1</v>
      </c>
      <c r="J1833" s="32" t="str">
        <f>IF(Data[[#This Row],[Chênh lệch ngày]]&lt;-2,"ADVANCE", IF(Data[[#This Row],[Chênh lệch ngày]]&lt;4, "ON TIME", IF(Data[[#This Row],[REASON OF LATE]]="SUPPLIER","LATE BY SUPPLIER", "LATE")))</f>
        <v>ON TIME</v>
      </c>
      <c r="K1833" s="2"/>
      <c r="L1833" s="32"/>
      <c r="M1833" s="32" t="str">
        <f>TEXT(Data[[#This Row],[Ngày giao]],"yyyy")</f>
        <v>2022</v>
      </c>
      <c r="N1833" s="32" t="str">
        <f>IF(MONTH(Data[[#This Row],[Ngày giao]])&lt;4,"Qtr1", IF(MONTH(Data[[#This Row],[Ngày giao]])&lt;7,"Qtr2",IF(MONTH(Data[[#This Row],[Ngày giao]])&lt;10,"Qtr3","Qtr4")))</f>
        <v>Qtr1</v>
      </c>
      <c r="O1833" s="32" t="str">
        <f>TEXT(Data[[#This Row],[Ngày giao]],"MMM")</f>
        <v>Mar</v>
      </c>
    </row>
    <row r="1834" spans="1:15" ht="13" x14ac:dyDescent="0.3">
      <c r="A1834" s="1">
        <v>4516431072</v>
      </c>
      <c r="B1834" s="1">
        <v>2899945</v>
      </c>
      <c r="C1834" s="2" t="s">
        <v>53</v>
      </c>
      <c r="D1834" s="3">
        <v>960</v>
      </c>
      <c r="E1834" s="3">
        <v>1259</v>
      </c>
      <c r="F1834" s="3">
        <f>Data[[#This Row],[Unit Price]]*Data[[#This Row],[Ordered Qty]]</f>
        <v>1208640</v>
      </c>
      <c r="G1834" s="5">
        <v>44634</v>
      </c>
      <c r="H1834" s="4">
        <v>44635</v>
      </c>
      <c r="I1834" s="6">
        <f t="shared" si="31"/>
        <v>-1</v>
      </c>
      <c r="J1834" s="32" t="str">
        <f>IF(Data[[#This Row],[Chênh lệch ngày]]&lt;-2,"ADVANCE", IF(Data[[#This Row],[Chênh lệch ngày]]&lt;4, "ON TIME", IF(Data[[#This Row],[REASON OF LATE]]="SUPPLIER","LATE BY SUPPLIER", "LATE")))</f>
        <v>ON TIME</v>
      </c>
      <c r="K1834" s="2"/>
      <c r="L1834" s="32"/>
      <c r="M1834" s="32" t="str">
        <f>TEXT(Data[[#This Row],[Ngày giao]],"yyyy")</f>
        <v>2022</v>
      </c>
      <c r="N1834" s="32" t="str">
        <f>IF(MONTH(Data[[#This Row],[Ngày giao]])&lt;4,"Qtr1", IF(MONTH(Data[[#This Row],[Ngày giao]])&lt;7,"Qtr2",IF(MONTH(Data[[#This Row],[Ngày giao]])&lt;10,"Qtr3","Qtr4")))</f>
        <v>Qtr1</v>
      </c>
      <c r="O1834" s="32" t="str">
        <f>TEXT(Data[[#This Row],[Ngày giao]],"MMM")</f>
        <v>Mar</v>
      </c>
    </row>
    <row r="1835" spans="1:15" ht="13" x14ac:dyDescent="0.3">
      <c r="A1835" s="1">
        <v>4516451615</v>
      </c>
      <c r="B1835" s="1">
        <v>2903183</v>
      </c>
      <c r="C1835" s="2" t="s">
        <v>53</v>
      </c>
      <c r="D1835" s="3">
        <v>1860</v>
      </c>
      <c r="E1835" s="3">
        <v>550</v>
      </c>
      <c r="F1835" s="3">
        <f>Data[[#This Row],[Unit Price]]*Data[[#This Row],[Ordered Qty]]</f>
        <v>1023000</v>
      </c>
      <c r="G1835" s="5">
        <v>44634</v>
      </c>
      <c r="H1835" s="4">
        <v>44635</v>
      </c>
      <c r="I1835" s="6">
        <f t="shared" si="31"/>
        <v>-1</v>
      </c>
      <c r="J1835" s="32" t="str">
        <f>IF(Data[[#This Row],[Chênh lệch ngày]]&lt;-2,"ADVANCE", IF(Data[[#This Row],[Chênh lệch ngày]]&lt;4, "ON TIME", IF(Data[[#This Row],[REASON OF LATE]]="SUPPLIER","LATE BY SUPPLIER", "LATE")))</f>
        <v>ON TIME</v>
      </c>
      <c r="K1835" s="2"/>
      <c r="L1835" s="32"/>
      <c r="M1835" s="32" t="str">
        <f>TEXT(Data[[#This Row],[Ngày giao]],"yyyy")</f>
        <v>2022</v>
      </c>
      <c r="N1835" s="32" t="str">
        <f>IF(MONTH(Data[[#This Row],[Ngày giao]])&lt;4,"Qtr1", IF(MONTH(Data[[#This Row],[Ngày giao]])&lt;7,"Qtr2",IF(MONTH(Data[[#This Row],[Ngày giao]])&lt;10,"Qtr3","Qtr4")))</f>
        <v>Qtr1</v>
      </c>
      <c r="O1835" s="32" t="str">
        <f>TEXT(Data[[#This Row],[Ngày giao]],"MMM")</f>
        <v>Mar</v>
      </c>
    </row>
    <row r="1836" spans="1:15" ht="13" x14ac:dyDescent="0.3">
      <c r="A1836" s="1">
        <v>4516455172</v>
      </c>
      <c r="B1836" s="1">
        <v>2903184</v>
      </c>
      <c r="C1836" s="2" t="s">
        <v>53</v>
      </c>
      <c r="D1836" s="3">
        <v>580</v>
      </c>
      <c r="E1836" s="3">
        <v>1162</v>
      </c>
      <c r="F1836" s="3">
        <f>Data[[#This Row],[Unit Price]]*Data[[#This Row],[Ordered Qty]]</f>
        <v>673960</v>
      </c>
      <c r="G1836" s="5">
        <v>44634</v>
      </c>
      <c r="H1836" s="4">
        <v>44635</v>
      </c>
      <c r="I1836" s="6">
        <f t="shared" si="31"/>
        <v>-1</v>
      </c>
      <c r="J1836" s="32" t="str">
        <f>IF(Data[[#This Row],[Chênh lệch ngày]]&lt;-2,"ADVANCE", IF(Data[[#This Row],[Chênh lệch ngày]]&lt;4, "ON TIME", IF(Data[[#This Row],[REASON OF LATE]]="SUPPLIER","LATE BY SUPPLIER", "LATE")))</f>
        <v>ON TIME</v>
      </c>
      <c r="K1836" s="2"/>
      <c r="L1836" s="32"/>
      <c r="M1836" s="32" t="str">
        <f>TEXT(Data[[#This Row],[Ngày giao]],"yyyy")</f>
        <v>2022</v>
      </c>
      <c r="N1836" s="32" t="str">
        <f>IF(MONTH(Data[[#This Row],[Ngày giao]])&lt;4,"Qtr1", IF(MONTH(Data[[#This Row],[Ngày giao]])&lt;7,"Qtr2",IF(MONTH(Data[[#This Row],[Ngày giao]])&lt;10,"Qtr3","Qtr4")))</f>
        <v>Qtr1</v>
      </c>
      <c r="O1836" s="32" t="str">
        <f>TEXT(Data[[#This Row],[Ngày giao]],"MMM")</f>
        <v>Mar</v>
      </c>
    </row>
    <row r="1837" spans="1:15" ht="13" x14ac:dyDescent="0.3">
      <c r="A1837" s="1">
        <v>4516462524</v>
      </c>
      <c r="B1837" s="1">
        <v>4228041</v>
      </c>
      <c r="C1837" s="2" t="s">
        <v>53</v>
      </c>
      <c r="D1837" s="3">
        <v>4470</v>
      </c>
      <c r="E1837" s="3">
        <v>756</v>
      </c>
      <c r="F1837" s="3">
        <f>Data[[#This Row],[Unit Price]]*Data[[#This Row],[Ordered Qty]]</f>
        <v>3379320</v>
      </c>
      <c r="G1837" s="5">
        <v>44634</v>
      </c>
      <c r="H1837" s="4">
        <v>44635</v>
      </c>
      <c r="I1837" s="6">
        <f t="shared" si="31"/>
        <v>-1</v>
      </c>
      <c r="J1837" s="32" t="str">
        <f>IF(Data[[#This Row],[Chênh lệch ngày]]&lt;-2,"ADVANCE", IF(Data[[#This Row],[Chênh lệch ngày]]&lt;4, "ON TIME", IF(Data[[#This Row],[REASON OF LATE]]="SUPPLIER","LATE BY SUPPLIER", "LATE")))</f>
        <v>ON TIME</v>
      </c>
      <c r="K1837" s="2"/>
      <c r="L1837" s="32"/>
      <c r="M1837" s="32" t="str">
        <f>TEXT(Data[[#This Row],[Ngày giao]],"yyyy")</f>
        <v>2022</v>
      </c>
      <c r="N1837" s="32" t="str">
        <f>IF(MONTH(Data[[#This Row],[Ngày giao]])&lt;4,"Qtr1", IF(MONTH(Data[[#This Row],[Ngày giao]])&lt;7,"Qtr2",IF(MONTH(Data[[#This Row],[Ngày giao]])&lt;10,"Qtr3","Qtr4")))</f>
        <v>Qtr1</v>
      </c>
      <c r="O1837" s="32" t="str">
        <f>TEXT(Data[[#This Row],[Ngày giao]],"MMM")</f>
        <v>Mar</v>
      </c>
    </row>
    <row r="1838" spans="1:15" ht="13" x14ac:dyDescent="0.3">
      <c r="A1838" s="1">
        <v>4516575137</v>
      </c>
      <c r="B1838" s="1">
        <v>4228041</v>
      </c>
      <c r="C1838" s="2" t="s">
        <v>53</v>
      </c>
      <c r="D1838" s="3">
        <v>1080</v>
      </c>
      <c r="E1838" s="3">
        <v>826</v>
      </c>
      <c r="F1838" s="3">
        <f>Data[[#This Row],[Unit Price]]*Data[[#This Row],[Ordered Qty]]</f>
        <v>892080</v>
      </c>
      <c r="G1838" s="5">
        <v>44634</v>
      </c>
      <c r="H1838" s="4">
        <v>44635</v>
      </c>
      <c r="I1838" s="6">
        <f t="shared" si="31"/>
        <v>-1</v>
      </c>
      <c r="J1838" s="32" t="str">
        <f>IF(Data[[#This Row],[Chênh lệch ngày]]&lt;-2,"ADVANCE", IF(Data[[#This Row],[Chênh lệch ngày]]&lt;4, "ON TIME", IF(Data[[#This Row],[REASON OF LATE]]="SUPPLIER","LATE BY SUPPLIER", "LATE")))</f>
        <v>ON TIME</v>
      </c>
      <c r="K1838" s="2"/>
      <c r="L1838" s="32"/>
      <c r="M1838" s="32" t="str">
        <f>TEXT(Data[[#This Row],[Ngày giao]],"yyyy")</f>
        <v>2022</v>
      </c>
      <c r="N1838" s="32" t="str">
        <f>IF(MONTH(Data[[#This Row],[Ngày giao]])&lt;4,"Qtr1", IF(MONTH(Data[[#This Row],[Ngày giao]])&lt;7,"Qtr2",IF(MONTH(Data[[#This Row],[Ngày giao]])&lt;10,"Qtr3","Qtr4")))</f>
        <v>Qtr1</v>
      </c>
      <c r="O1838" s="32" t="str">
        <f>TEXT(Data[[#This Row],[Ngày giao]],"MMM")</f>
        <v>Mar</v>
      </c>
    </row>
    <row r="1839" spans="1:15" ht="13" x14ac:dyDescent="0.3">
      <c r="A1839" s="1">
        <v>4516454737</v>
      </c>
      <c r="B1839" s="1">
        <v>4334436</v>
      </c>
      <c r="C1839" s="2" t="s">
        <v>53</v>
      </c>
      <c r="D1839" s="3">
        <v>1888</v>
      </c>
      <c r="E1839" s="3">
        <v>1243</v>
      </c>
      <c r="F1839" s="3">
        <f>Data[[#This Row],[Unit Price]]*Data[[#This Row],[Ordered Qty]]</f>
        <v>2346784</v>
      </c>
      <c r="G1839" s="5">
        <v>44635</v>
      </c>
      <c r="H1839" s="4">
        <v>44635</v>
      </c>
      <c r="I1839" s="6">
        <f t="shared" si="31"/>
        <v>0</v>
      </c>
      <c r="J1839" s="32" t="str">
        <f>IF(Data[[#This Row],[Chênh lệch ngày]]&lt;-2,"ADVANCE", IF(Data[[#This Row],[Chênh lệch ngày]]&lt;4, "ON TIME", IF(Data[[#This Row],[REASON OF LATE]]="SUPPLIER","LATE BY SUPPLIER", "LATE")))</f>
        <v>ON TIME</v>
      </c>
      <c r="K1839" s="2"/>
      <c r="L1839" s="32"/>
      <c r="M1839" s="32" t="str">
        <f>TEXT(Data[[#This Row],[Ngày giao]],"yyyy")</f>
        <v>2022</v>
      </c>
      <c r="N1839" s="32" t="str">
        <f>IF(MONTH(Data[[#This Row],[Ngày giao]])&lt;4,"Qtr1", IF(MONTH(Data[[#This Row],[Ngày giao]])&lt;7,"Qtr2",IF(MONTH(Data[[#This Row],[Ngày giao]])&lt;10,"Qtr3","Qtr4")))</f>
        <v>Qtr1</v>
      </c>
      <c r="O1839" s="32" t="str">
        <f>TEXT(Data[[#This Row],[Ngày giao]],"MMM")</f>
        <v>Mar</v>
      </c>
    </row>
    <row r="1840" spans="1:15" ht="13" x14ac:dyDescent="0.3">
      <c r="A1840" s="1">
        <v>4516440815</v>
      </c>
      <c r="B1840" s="1">
        <v>4451134</v>
      </c>
      <c r="C1840" s="2" t="s">
        <v>53</v>
      </c>
      <c r="D1840" s="3">
        <v>208</v>
      </c>
      <c r="E1840" s="3">
        <v>602</v>
      </c>
      <c r="F1840" s="3">
        <f>Data[[#This Row],[Unit Price]]*Data[[#This Row],[Ordered Qty]]</f>
        <v>125216</v>
      </c>
      <c r="G1840" s="5">
        <v>44641</v>
      </c>
      <c r="H1840" s="4">
        <v>44635</v>
      </c>
      <c r="I1840" s="6">
        <f t="shared" si="31"/>
        <v>6</v>
      </c>
      <c r="J1840" s="32" t="str">
        <f>IF(Data[[#This Row],[Chênh lệch ngày]]&lt;-2,"ADVANCE", IF(Data[[#This Row],[Chênh lệch ngày]]&lt;4, "ON TIME", IF(Data[[#This Row],[REASON OF LATE]]="SUPPLIER","LATE BY SUPPLIER", "LATE")))</f>
        <v>LATE</v>
      </c>
      <c r="K1840" s="32" t="s">
        <v>6</v>
      </c>
      <c r="L1840" s="32"/>
      <c r="M1840" s="32" t="str">
        <f>TEXT(Data[[#This Row],[Ngày giao]],"yyyy")</f>
        <v>2022</v>
      </c>
      <c r="N1840" s="32" t="str">
        <f>IF(MONTH(Data[[#This Row],[Ngày giao]])&lt;4,"Qtr1", IF(MONTH(Data[[#This Row],[Ngày giao]])&lt;7,"Qtr2",IF(MONTH(Data[[#This Row],[Ngày giao]])&lt;10,"Qtr3","Qtr4")))</f>
        <v>Qtr1</v>
      </c>
      <c r="O1840" s="32" t="str">
        <f>TEXT(Data[[#This Row],[Ngày giao]],"MMM")</f>
        <v>Mar</v>
      </c>
    </row>
    <row r="1841" spans="1:15" ht="13" x14ac:dyDescent="0.3">
      <c r="A1841" s="1">
        <v>4516757327</v>
      </c>
      <c r="B1841" s="1">
        <v>4451134</v>
      </c>
      <c r="C1841" s="2" t="s">
        <v>59</v>
      </c>
      <c r="D1841" s="3">
        <v>108</v>
      </c>
      <c r="E1841" s="3">
        <v>1199</v>
      </c>
      <c r="F1841" s="3">
        <f>Data[[#This Row],[Unit Price]]*Data[[#This Row],[Ordered Qty]]</f>
        <v>129492</v>
      </c>
      <c r="G1841" s="5">
        <v>44676</v>
      </c>
      <c r="H1841" s="4">
        <v>44635</v>
      </c>
      <c r="I1841" s="6">
        <f t="shared" si="31"/>
        <v>41</v>
      </c>
      <c r="J1841" s="32" t="str">
        <f>IF(Data[[#This Row],[Chênh lệch ngày]]&lt;-2,"ADVANCE", IF(Data[[#This Row],[Chênh lệch ngày]]&lt;4, "ON TIME", IF(Data[[#This Row],[REASON OF LATE]]="SUPPLIER","LATE BY SUPPLIER", "LATE")))</f>
        <v>LATE</v>
      </c>
      <c r="K1841" s="32" t="s">
        <v>6</v>
      </c>
      <c r="L1841" s="32"/>
      <c r="M1841" s="32" t="str">
        <f>TEXT(Data[[#This Row],[Ngày giao]],"yyyy")</f>
        <v>2022</v>
      </c>
      <c r="N1841" s="32" t="str">
        <f>IF(MONTH(Data[[#This Row],[Ngày giao]])&lt;4,"Qtr1", IF(MONTH(Data[[#This Row],[Ngày giao]])&lt;7,"Qtr2",IF(MONTH(Data[[#This Row],[Ngày giao]])&lt;10,"Qtr3","Qtr4")))</f>
        <v>Qtr2</v>
      </c>
      <c r="O1841" s="32" t="str">
        <f>TEXT(Data[[#This Row],[Ngày giao]],"MMM")</f>
        <v>Apr</v>
      </c>
    </row>
    <row r="1842" spans="1:15" ht="13" x14ac:dyDescent="0.3">
      <c r="A1842" s="1">
        <v>4516571030</v>
      </c>
      <c r="B1842" s="1">
        <v>4451134</v>
      </c>
      <c r="C1842" s="2" t="s">
        <v>53</v>
      </c>
      <c r="D1842" s="3">
        <v>244</v>
      </c>
      <c r="E1842" s="3">
        <v>612</v>
      </c>
      <c r="F1842" s="3">
        <f>Data[[#This Row],[Unit Price]]*Data[[#This Row],[Ordered Qty]]</f>
        <v>149328</v>
      </c>
      <c r="G1842" s="5">
        <v>44697</v>
      </c>
      <c r="H1842" s="4">
        <v>44635</v>
      </c>
      <c r="I1842" s="6">
        <f t="shared" si="31"/>
        <v>62</v>
      </c>
      <c r="J1842" s="32" t="str">
        <f>IF(Data[[#This Row],[Chênh lệch ngày]]&lt;-2,"ADVANCE", IF(Data[[#This Row],[Chênh lệch ngày]]&lt;4, "ON TIME", IF(Data[[#This Row],[REASON OF LATE]]="SUPPLIER","LATE BY SUPPLIER", "LATE")))</f>
        <v>LATE</v>
      </c>
      <c r="K1842" s="32" t="s">
        <v>6</v>
      </c>
      <c r="L1842" s="32"/>
      <c r="M1842" s="32" t="str">
        <f>TEXT(Data[[#This Row],[Ngày giao]],"yyyy")</f>
        <v>2022</v>
      </c>
      <c r="N1842" s="32" t="str">
        <f>IF(MONTH(Data[[#This Row],[Ngày giao]])&lt;4,"Qtr1", IF(MONTH(Data[[#This Row],[Ngày giao]])&lt;7,"Qtr2",IF(MONTH(Data[[#This Row],[Ngày giao]])&lt;10,"Qtr3","Qtr4")))</f>
        <v>Qtr2</v>
      </c>
      <c r="O1842" s="32" t="str">
        <f>TEXT(Data[[#This Row],[Ngày giao]],"MMM")</f>
        <v>May</v>
      </c>
    </row>
    <row r="1843" spans="1:15" ht="13" x14ac:dyDescent="0.3">
      <c r="A1843" s="1">
        <v>4516510542</v>
      </c>
      <c r="B1843" s="1">
        <v>4327106</v>
      </c>
      <c r="C1843" s="37" t="s">
        <v>52</v>
      </c>
      <c r="D1843" s="3">
        <v>84</v>
      </c>
      <c r="E1843" s="3">
        <v>403</v>
      </c>
      <c r="F1843" s="3">
        <f>Data[[#This Row],[Unit Price]]*Data[[#This Row],[Ordered Qty]]</f>
        <v>33852</v>
      </c>
      <c r="G1843" s="5">
        <v>44634</v>
      </c>
      <c r="H1843" s="4">
        <v>44635</v>
      </c>
      <c r="I1843" s="6">
        <f t="shared" si="31"/>
        <v>-1</v>
      </c>
      <c r="J1843" s="32" t="str">
        <f>IF(Data[[#This Row],[Chênh lệch ngày]]&lt;-2,"ADVANCE", IF(Data[[#This Row],[Chênh lệch ngày]]&lt;4, "ON TIME", IF(Data[[#This Row],[REASON OF LATE]]="SUPPLIER","LATE BY SUPPLIER", "LATE")))</f>
        <v>ON TIME</v>
      </c>
      <c r="K1843" s="2"/>
      <c r="L1843" s="32"/>
      <c r="M1843" s="32" t="str">
        <f>TEXT(Data[[#This Row],[Ngày giao]],"yyyy")</f>
        <v>2022</v>
      </c>
      <c r="N1843" s="32" t="str">
        <f>IF(MONTH(Data[[#This Row],[Ngày giao]])&lt;4,"Qtr1", IF(MONTH(Data[[#This Row],[Ngày giao]])&lt;7,"Qtr2",IF(MONTH(Data[[#This Row],[Ngày giao]])&lt;10,"Qtr3","Qtr4")))</f>
        <v>Qtr1</v>
      </c>
      <c r="O1843" s="32" t="str">
        <f>TEXT(Data[[#This Row],[Ngày giao]],"MMM")</f>
        <v>Mar</v>
      </c>
    </row>
    <row r="1844" spans="1:15" ht="13" x14ac:dyDescent="0.3">
      <c r="A1844" s="1">
        <v>4516339735</v>
      </c>
      <c r="B1844" s="1">
        <v>4327106</v>
      </c>
      <c r="C1844" s="2" t="s">
        <v>53</v>
      </c>
      <c r="D1844" s="3">
        <v>1833</v>
      </c>
      <c r="E1844" s="3">
        <v>1329</v>
      </c>
      <c r="F1844" s="3">
        <f>Data[[#This Row],[Unit Price]]*Data[[#This Row],[Ordered Qty]]</f>
        <v>2436057</v>
      </c>
      <c r="G1844" s="5">
        <v>44634</v>
      </c>
      <c r="H1844" s="4">
        <v>44635</v>
      </c>
      <c r="I1844" s="6">
        <f t="shared" si="31"/>
        <v>-1</v>
      </c>
      <c r="J1844" s="32" t="str">
        <f>IF(Data[[#This Row],[Chênh lệch ngày]]&lt;-2,"ADVANCE", IF(Data[[#This Row],[Chênh lệch ngày]]&lt;4, "ON TIME", IF(Data[[#This Row],[REASON OF LATE]]="SUPPLIER","LATE BY SUPPLIER", "LATE")))</f>
        <v>ON TIME</v>
      </c>
      <c r="K1844" s="2"/>
      <c r="L1844" s="32"/>
      <c r="M1844" s="32" t="str">
        <f>TEXT(Data[[#This Row],[Ngày giao]],"yyyy")</f>
        <v>2022</v>
      </c>
      <c r="N1844" s="32" t="str">
        <f>IF(MONTH(Data[[#This Row],[Ngày giao]])&lt;4,"Qtr1", IF(MONTH(Data[[#This Row],[Ngày giao]])&lt;7,"Qtr2",IF(MONTH(Data[[#This Row],[Ngày giao]])&lt;10,"Qtr3","Qtr4")))</f>
        <v>Qtr1</v>
      </c>
      <c r="O1844" s="32" t="str">
        <f>TEXT(Data[[#This Row],[Ngày giao]],"MMM")</f>
        <v>Mar</v>
      </c>
    </row>
    <row r="1845" spans="1:15" ht="13" x14ac:dyDescent="0.3">
      <c r="A1845" s="1">
        <v>4516513581</v>
      </c>
      <c r="B1845" s="1">
        <v>2165271</v>
      </c>
      <c r="C1845" s="2" t="s">
        <v>53</v>
      </c>
      <c r="D1845" s="3">
        <v>168</v>
      </c>
      <c r="E1845" s="3">
        <v>547</v>
      </c>
      <c r="F1845" s="3">
        <f>Data[[#This Row],[Unit Price]]*Data[[#This Row],[Ordered Qty]]</f>
        <v>91896</v>
      </c>
      <c r="G1845" s="5">
        <v>44634</v>
      </c>
      <c r="H1845" s="4">
        <v>44635</v>
      </c>
      <c r="I1845" s="6">
        <f t="shared" si="31"/>
        <v>-1</v>
      </c>
      <c r="J1845" s="32" t="str">
        <f>IF(Data[[#This Row],[Chênh lệch ngày]]&lt;-2,"ADVANCE", IF(Data[[#This Row],[Chênh lệch ngày]]&lt;4, "ON TIME", IF(Data[[#This Row],[REASON OF LATE]]="SUPPLIER","LATE BY SUPPLIER", "LATE")))</f>
        <v>ON TIME</v>
      </c>
      <c r="K1845" s="2"/>
      <c r="L1845" s="32"/>
      <c r="M1845" s="32" t="str">
        <f>TEXT(Data[[#This Row],[Ngày giao]],"yyyy")</f>
        <v>2022</v>
      </c>
      <c r="N1845" s="32" t="str">
        <f>IF(MONTH(Data[[#This Row],[Ngày giao]])&lt;4,"Qtr1", IF(MONTH(Data[[#This Row],[Ngày giao]])&lt;7,"Qtr2",IF(MONTH(Data[[#This Row],[Ngày giao]])&lt;10,"Qtr3","Qtr4")))</f>
        <v>Qtr1</v>
      </c>
      <c r="O1845" s="32" t="str">
        <f>TEXT(Data[[#This Row],[Ngày giao]],"MMM")</f>
        <v>Mar</v>
      </c>
    </row>
    <row r="1846" spans="1:15" ht="13" x14ac:dyDescent="0.3">
      <c r="A1846" s="1">
        <v>4516358575</v>
      </c>
      <c r="B1846" s="1">
        <v>2165271</v>
      </c>
      <c r="C1846" s="2" t="s">
        <v>53</v>
      </c>
      <c r="D1846" s="3">
        <v>2893</v>
      </c>
      <c r="E1846" s="3">
        <v>827</v>
      </c>
      <c r="F1846" s="3">
        <f>Data[[#This Row],[Unit Price]]*Data[[#This Row],[Ordered Qty]]</f>
        <v>2392511</v>
      </c>
      <c r="G1846" s="5">
        <v>44634</v>
      </c>
      <c r="H1846" s="4">
        <v>44635</v>
      </c>
      <c r="I1846" s="6">
        <f t="shared" si="31"/>
        <v>-1</v>
      </c>
      <c r="J1846" s="32" t="str">
        <f>IF(Data[[#This Row],[Chênh lệch ngày]]&lt;-2,"ADVANCE", IF(Data[[#This Row],[Chênh lệch ngày]]&lt;4, "ON TIME", IF(Data[[#This Row],[REASON OF LATE]]="SUPPLIER","LATE BY SUPPLIER", "LATE")))</f>
        <v>ON TIME</v>
      </c>
      <c r="K1846" s="2"/>
      <c r="L1846" s="32"/>
      <c r="M1846" s="32" t="str">
        <f>TEXT(Data[[#This Row],[Ngày giao]],"yyyy")</f>
        <v>2022</v>
      </c>
      <c r="N1846" s="32" t="str">
        <f>IF(MONTH(Data[[#This Row],[Ngày giao]])&lt;4,"Qtr1", IF(MONTH(Data[[#This Row],[Ngày giao]])&lt;7,"Qtr2",IF(MONTH(Data[[#This Row],[Ngày giao]])&lt;10,"Qtr3","Qtr4")))</f>
        <v>Qtr1</v>
      </c>
      <c r="O1846" s="32" t="str">
        <f>TEXT(Data[[#This Row],[Ngày giao]],"MMM")</f>
        <v>Mar</v>
      </c>
    </row>
    <row r="1847" spans="1:15" ht="13" x14ac:dyDescent="0.3">
      <c r="A1847" s="1">
        <v>4516346116</v>
      </c>
      <c r="B1847" s="1">
        <v>2165271</v>
      </c>
      <c r="C1847" s="2" t="s">
        <v>53</v>
      </c>
      <c r="D1847" s="3">
        <v>653</v>
      </c>
      <c r="E1847" s="3">
        <v>301</v>
      </c>
      <c r="F1847" s="3">
        <f>Data[[#This Row],[Unit Price]]*Data[[#This Row],[Ordered Qty]]</f>
        <v>196553</v>
      </c>
      <c r="G1847" s="5">
        <v>44634</v>
      </c>
      <c r="H1847" s="4">
        <v>44635</v>
      </c>
      <c r="I1847" s="6">
        <f t="shared" si="31"/>
        <v>-1</v>
      </c>
      <c r="J1847" s="32" t="str">
        <f>IF(Data[[#This Row],[Chênh lệch ngày]]&lt;-2,"ADVANCE", IF(Data[[#This Row],[Chênh lệch ngày]]&lt;4, "ON TIME", IF(Data[[#This Row],[REASON OF LATE]]="SUPPLIER","LATE BY SUPPLIER", "LATE")))</f>
        <v>ON TIME</v>
      </c>
      <c r="K1847" s="2"/>
      <c r="L1847" s="32"/>
      <c r="M1847" s="32" t="str">
        <f>TEXT(Data[[#This Row],[Ngày giao]],"yyyy")</f>
        <v>2022</v>
      </c>
      <c r="N1847" s="32" t="str">
        <f>IF(MONTH(Data[[#This Row],[Ngày giao]])&lt;4,"Qtr1", IF(MONTH(Data[[#This Row],[Ngày giao]])&lt;7,"Qtr2",IF(MONTH(Data[[#This Row],[Ngày giao]])&lt;10,"Qtr3","Qtr4")))</f>
        <v>Qtr1</v>
      </c>
      <c r="O1847" s="32" t="str">
        <f>TEXT(Data[[#This Row],[Ngày giao]],"MMM")</f>
        <v>Mar</v>
      </c>
    </row>
    <row r="1848" spans="1:15" ht="13" x14ac:dyDescent="0.3">
      <c r="A1848" s="1">
        <v>4516404073</v>
      </c>
      <c r="B1848" s="1">
        <v>4271870</v>
      </c>
      <c r="C1848" s="37" t="s">
        <v>52</v>
      </c>
      <c r="D1848" s="3">
        <v>16</v>
      </c>
      <c r="E1848" s="3">
        <v>1203</v>
      </c>
      <c r="F1848" s="3">
        <f>Data[[#This Row],[Unit Price]]*Data[[#This Row],[Ordered Qty]]</f>
        <v>19248</v>
      </c>
      <c r="G1848" s="5">
        <v>44704</v>
      </c>
      <c r="H1848" s="4">
        <v>44635</v>
      </c>
      <c r="I1848" s="6">
        <f t="shared" si="31"/>
        <v>69</v>
      </c>
      <c r="J1848" s="32" t="str">
        <f>IF(Data[[#This Row],[Chênh lệch ngày]]&lt;-2,"ADVANCE", IF(Data[[#This Row],[Chênh lệch ngày]]&lt;4, "ON TIME", IF(Data[[#This Row],[REASON OF LATE]]="SUPPLIER","LATE BY SUPPLIER", "LATE")))</f>
        <v>LATE</v>
      </c>
      <c r="K1848" s="32" t="s">
        <v>6</v>
      </c>
      <c r="L1848" s="32"/>
      <c r="M1848" s="32" t="str">
        <f>TEXT(Data[[#This Row],[Ngày giao]],"yyyy")</f>
        <v>2022</v>
      </c>
      <c r="N1848" s="32" t="str">
        <f>IF(MONTH(Data[[#This Row],[Ngày giao]])&lt;4,"Qtr1", IF(MONTH(Data[[#This Row],[Ngày giao]])&lt;7,"Qtr2",IF(MONTH(Data[[#This Row],[Ngày giao]])&lt;10,"Qtr3","Qtr4")))</f>
        <v>Qtr2</v>
      </c>
      <c r="O1848" s="32" t="str">
        <f>TEXT(Data[[#This Row],[Ngày giao]],"MMM")</f>
        <v>May</v>
      </c>
    </row>
    <row r="1849" spans="1:15" ht="13" x14ac:dyDescent="0.3">
      <c r="A1849" s="1">
        <v>4516814995</v>
      </c>
      <c r="B1849" s="1">
        <v>4492204</v>
      </c>
      <c r="C1849" s="37" t="s">
        <v>52</v>
      </c>
      <c r="D1849" s="3">
        <v>132</v>
      </c>
      <c r="E1849" s="3">
        <v>1180</v>
      </c>
      <c r="F1849" s="3">
        <f>Data[[#This Row],[Unit Price]]*Data[[#This Row],[Ordered Qty]]</f>
        <v>155760</v>
      </c>
      <c r="G1849" s="5">
        <v>44634</v>
      </c>
      <c r="H1849" s="4">
        <v>44635</v>
      </c>
      <c r="I1849" s="6">
        <f t="shared" si="31"/>
        <v>-1</v>
      </c>
      <c r="J1849" s="32" t="str">
        <f>IF(Data[[#This Row],[Chênh lệch ngày]]&lt;-2,"ADVANCE", IF(Data[[#This Row],[Chênh lệch ngày]]&lt;4, "ON TIME", IF(Data[[#This Row],[REASON OF LATE]]="SUPPLIER","LATE BY SUPPLIER", "LATE")))</f>
        <v>ON TIME</v>
      </c>
      <c r="K1849" s="2"/>
      <c r="L1849" s="32"/>
      <c r="M1849" s="32" t="str">
        <f>TEXT(Data[[#This Row],[Ngày giao]],"yyyy")</f>
        <v>2022</v>
      </c>
      <c r="N1849" s="32" t="str">
        <f>IF(MONTH(Data[[#This Row],[Ngày giao]])&lt;4,"Qtr1", IF(MONTH(Data[[#This Row],[Ngày giao]])&lt;7,"Qtr2",IF(MONTH(Data[[#This Row],[Ngày giao]])&lt;10,"Qtr3","Qtr4")))</f>
        <v>Qtr1</v>
      </c>
      <c r="O1849" s="32" t="str">
        <f>TEXT(Data[[#This Row],[Ngày giao]],"MMM")</f>
        <v>Mar</v>
      </c>
    </row>
    <row r="1850" spans="1:15" ht="13" x14ac:dyDescent="0.3">
      <c r="A1850" s="1">
        <v>4516426463</v>
      </c>
      <c r="B1850" s="1">
        <v>4492204</v>
      </c>
      <c r="C1850" s="2" t="s">
        <v>53</v>
      </c>
      <c r="D1850" s="3">
        <v>5928</v>
      </c>
      <c r="E1850" s="3">
        <v>780</v>
      </c>
      <c r="F1850" s="3">
        <f>Data[[#This Row],[Unit Price]]*Data[[#This Row],[Ordered Qty]]</f>
        <v>4623840</v>
      </c>
      <c r="G1850" s="5">
        <v>44634</v>
      </c>
      <c r="H1850" s="4">
        <v>44635</v>
      </c>
      <c r="I1850" s="6">
        <f t="shared" si="31"/>
        <v>-1</v>
      </c>
      <c r="J1850" s="32" t="str">
        <f>IF(Data[[#This Row],[Chênh lệch ngày]]&lt;-2,"ADVANCE", IF(Data[[#This Row],[Chênh lệch ngày]]&lt;4, "ON TIME", IF(Data[[#This Row],[REASON OF LATE]]="SUPPLIER","LATE BY SUPPLIER", "LATE")))</f>
        <v>ON TIME</v>
      </c>
      <c r="K1850" s="2"/>
      <c r="L1850" s="32"/>
      <c r="M1850" s="32" t="str">
        <f>TEXT(Data[[#This Row],[Ngày giao]],"yyyy")</f>
        <v>2022</v>
      </c>
      <c r="N1850" s="32" t="str">
        <f>IF(MONTH(Data[[#This Row],[Ngày giao]])&lt;4,"Qtr1", IF(MONTH(Data[[#This Row],[Ngày giao]])&lt;7,"Qtr2",IF(MONTH(Data[[#This Row],[Ngày giao]])&lt;10,"Qtr3","Qtr4")))</f>
        <v>Qtr1</v>
      </c>
      <c r="O1850" s="32" t="str">
        <f>TEXT(Data[[#This Row],[Ngày giao]],"MMM")</f>
        <v>Mar</v>
      </c>
    </row>
    <row r="1851" spans="1:15" ht="13" x14ac:dyDescent="0.3">
      <c r="A1851" s="1">
        <v>4516754401</v>
      </c>
      <c r="B1851" s="1">
        <v>4492204</v>
      </c>
      <c r="C1851" s="2" t="s">
        <v>59</v>
      </c>
      <c r="D1851" s="3">
        <v>96</v>
      </c>
      <c r="E1851" s="3">
        <v>384</v>
      </c>
      <c r="F1851" s="3">
        <f>Data[[#This Row],[Unit Price]]*Data[[#This Row],[Ordered Qty]]</f>
        <v>36864</v>
      </c>
      <c r="G1851" s="5">
        <v>44634</v>
      </c>
      <c r="H1851" s="4">
        <v>44635</v>
      </c>
      <c r="I1851" s="6">
        <f t="shared" si="31"/>
        <v>-1</v>
      </c>
      <c r="J1851" s="32" t="str">
        <f>IF(Data[[#This Row],[Chênh lệch ngày]]&lt;-2,"ADVANCE", IF(Data[[#This Row],[Chênh lệch ngày]]&lt;4, "ON TIME", IF(Data[[#This Row],[REASON OF LATE]]="SUPPLIER","LATE BY SUPPLIER", "LATE")))</f>
        <v>ON TIME</v>
      </c>
      <c r="K1851" s="2"/>
      <c r="L1851" s="32"/>
      <c r="M1851" s="32" t="str">
        <f>TEXT(Data[[#This Row],[Ngày giao]],"yyyy")</f>
        <v>2022</v>
      </c>
      <c r="N1851" s="32" t="str">
        <f>IF(MONTH(Data[[#This Row],[Ngày giao]])&lt;4,"Qtr1", IF(MONTH(Data[[#This Row],[Ngày giao]])&lt;7,"Qtr2",IF(MONTH(Data[[#This Row],[Ngày giao]])&lt;10,"Qtr3","Qtr4")))</f>
        <v>Qtr1</v>
      </c>
      <c r="O1851" s="32" t="str">
        <f>TEXT(Data[[#This Row],[Ngày giao]],"MMM")</f>
        <v>Mar</v>
      </c>
    </row>
    <row r="1852" spans="1:15" ht="13" x14ac:dyDescent="0.3">
      <c r="A1852" s="1">
        <v>4517194439</v>
      </c>
      <c r="B1852" s="1">
        <v>2752324</v>
      </c>
      <c r="C1852" s="2" t="s">
        <v>65</v>
      </c>
      <c r="D1852" s="3">
        <v>90</v>
      </c>
      <c r="E1852" s="3">
        <v>1341</v>
      </c>
      <c r="F1852" s="3">
        <f>Data[[#This Row],[Unit Price]]*Data[[#This Row],[Ordered Qty]]</f>
        <v>120690</v>
      </c>
      <c r="G1852" s="5">
        <v>44634</v>
      </c>
      <c r="H1852" s="4">
        <v>44635</v>
      </c>
      <c r="I1852" s="6">
        <f t="shared" si="31"/>
        <v>-1</v>
      </c>
      <c r="J1852" s="32" t="str">
        <f>IF(Data[[#This Row],[Chênh lệch ngày]]&lt;-2,"ADVANCE", IF(Data[[#This Row],[Chênh lệch ngày]]&lt;4, "ON TIME", IF(Data[[#This Row],[REASON OF LATE]]="SUPPLIER","LATE BY SUPPLIER", "LATE")))</f>
        <v>ON TIME</v>
      </c>
      <c r="K1852" s="2"/>
      <c r="L1852" s="32"/>
      <c r="M1852" s="32" t="str">
        <f>TEXT(Data[[#This Row],[Ngày giao]],"yyyy")</f>
        <v>2022</v>
      </c>
      <c r="N1852" s="32" t="str">
        <f>IF(MONTH(Data[[#This Row],[Ngày giao]])&lt;4,"Qtr1", IF(MONTH(Data[[#This Row],[Ngày giao]])&lt;7,"Qtr2",IF(MONTH(Data[[#This Row],[Ngày giao]])&lt;10,"Qtr3","Qtr4")))</f>
        <v>Qtr1</v>
      </c>
      <c r="O1852" s="32" t="str">
        <f>TEXT(Data[[#This Row],[Ngày giao]],"MMM")</f>
        <v>Mar</v>
      </c>
    </row>
    <row r="1853" spans="1:15" ht="13" x14ac:dyDescent="0.3">
      <c r="A1853" s="1">
        <v>4516497788</v>
      </c>
      <c r="B1853" s="1">
        <v>2965279</v>
      </c>
      <c r="C1853" s="2" t="s">
        <v>53</v>
      </c>
      <c r="D1853" s="3">
        <v>1356</v>
      </c>
      <c r="E1853" s="3">
        <v>564</v>
      </c>
      <c r="F1853" s="3">
        <f>Data[[#This Row],[Unit Price]]*Data[[#This Row],[Ordered Qty]]</f>
        <v>764784</v>
      </c>
      <c r="G1853" s="5">
        <v>44634</v>
      </c>
      <c r="H1853" s="4">
        <v>44635</v>
      </c>
      <c r="I1853" s="6">
        <f t="shared" si="31"/>
        <v>-1</v>
      </c>
      <c r="J1853" s="32" t="str">
        <f>IF(Data[[#This Row],[Chênh lệch ngày]]&lt;-2,"ADVANCE", IF(Data[[#This Row],[Chênh lệch ngày]]&lt;4, "ON TIME", IF(Data[[#This Row],[REASON OF LATE]]="SUPPLIER","LATE BY SUPPLIER", "LATE")))</f>
        <v>ON TIME</v>
      </c>
      <c r="K1853" s="2"/>
      <c r="L1853" s="32"/>
      <c r="M1853" s="32" t="str">
        <f>TEXT(Data[[#This Row],[Ngày giao]],"yyyy")</f>
        <v>2022</v>
      </c>
      <c r="N1853" s="32" t="str">
        <f>IF(MONTH(Data[[#This Row],[Ngày giao]])&lt;4,"Qtr1", IF(MONTH(Data[[#This Row],[Ngày giao]])&lt;7,"Qtr2",IF(MONTH(Data[[#This Row],[Ngày giao]])&lt;10,"Qtr3","Qtr4")))</f>
        <v>Qtr1</v>
      </c>
      <c r="O1853" s="32" t="str">
        <f>TEXT(Data[[#This Row],[Ngày giao]],"MMM")</f>
        <v>Mar</v>
      </c>
    </row>
    <row r="1854" spans="1:15" ht="14.5" x14ac:dyDescent="0.35">
      <c r="A1854" s="7">
        <v>4517040791</v>
      </c>
      <c r="B1854" s="7">
        <v>4333113</v>
      </c>
      <c r="C1854" s="8" t="s">
        <v>59</v>
      </c>
      <c r="D1854" s="9">
        <v>168</v>
      </c>
      <c r="E1854" s="3">
        <v>688</v>
      </c>
      <c r="F1854" s="3">
        <f>Data[[#This Row],[Unit Price]]*Data[[#This Row],[Ordered Qty]]</f>
        <v>115584</v>
      </c>
      <c r="G1854" s="5">
        <v>44634</v>
      </c>
      <c r="H1854" s="4">
        <v>44635</v>
      </c>
      <c r="I1854" s="10">
        <v>-1</v>
      </c>
      <c r="J1854" s="32" t="str">
        <f>IF(Data[[#This Row],[Chênh lệch ngày]]&lt;-2,"ADVANCE", IF(Data[[#This Row],[Chênh lệch ngày]]&lt;4, "ON TIME", IF(Data[[#This Row],[REASON OF LATE]]="SUPPLIER","LATE BY SUPPLIER", "LATE")))</f>
        <v>ON TIME</v>
      </c>
      <c r="K1854" s="12"/>
      <c r="L1854" s="16"/>
      <c r="M1854" s="32" t="str">
        <f>TEXT(Data[[#This Row],[Ngày giao]],"yyyy")</f>
        <v>2022</v>
      </c>
      <c r="N1854" s="32" t="str">
        <f>IF(MONTH(Data[[#This Row],[Ngày giao]])&lt;4,"Qtr1", IF(MONTH(Data[[#This Row],[Ngày giao]])&lt;7,"Qtr2",IF(MONTH(Data[[#This Row],[Ngày giao]])&lt;10,"Qtr3","Qtr4")))</f>
        <v>Qtr1</v>
      </c>
      <c r="O1854" s="32" t="str">
        <f>TEXT(Data[[#This Row],[Ngày giao]],"MMM")</f>
        <v>Mar</v>
      </c>
    </row>
    <row r="1855" spans="1:15" ht="14.5" x14ac:dyDescent="0.35">
      <c r="A1855" s="7">
        <v>4516388271</v>
      </c>
      <c r="B1855" s="7">
        <v>4455298</v>
      </c>
      <c r="C1855" s="8" t="s">
        <v>53</v>
      </c>
      <c r="D1855" s="9">
        <v>1845</v>
      </c>
      <c r="E1855" s="3">
        <v>633</v>
      </c>
      <c r="F1855" s="3">
        <f>Data[[#This Row],[Unit Price]]*Data[[#This Row],[Ordered Qty]]</f>
        <v>1167885</v>
      </c>
      <c r="G1855" s="5">
        <v>44690</v>
      </c>
      <c r="H1855" s="4">
        <v>44635</v>
      </c>
      <c r="I1855" s="10">
        <v>55</v>
      </c>
      <c r="J1855" s="32" t="str">
        <f>IF(Data[[#This Row],[Chênh lệch ngày]]&lt;-2,"ADVANCE", IF(Data[[#This Row],[Chênh lệch ngày]]&lt;4, "ON TIME", IF(Data[[#This Row],[REASON OF LATE]]="SUPPLIER","LATE BY SUPPLIER", "LATE")))</f>
        <v>LATE</v>
      </c>
      <c r="K1855" s="32" t="s">
        <v>6</v>
      </c>
      <c r="L1855" s="16"/>
      <c r="M1855" s="32" t="str">
        <f>TEXT(Data[[#This Row],[Ngày giao]],"yyyy")</f>
        <v>2022</v>
      </c>
      <c r="N1855" s="32" t="str">
        <f>IF(MONTH(Data[[#This Row],[Ngày giao]])&lt;4,"Qtr1", IF(MONTH(Data[[#This Row],[Ngày giao]])&lt;7,"Qtr2",IF(MONTH(Data[[#This Row],[Ngày giao]])&lt;10,"Qtr3","Qtr4")))</f>
        <v>Qtr2</v>
      </c>
      <c r="O1855" s="32" t="str">
        <f>TEXT(Data[[#This Row],[Ngày giao]],"MMM")</f>
        <v>May</v>
      </c>
    </row>
    <row r="1856" spans="1:15" ht="14.5" x14ac:dyDescent="0.35">
      <c r="A1856" s="7">
        <v>4516392121</v>
      </c>
      <c r="B1856" s="7">
        <v>4455280</v>
      </c>
      <c r="C1856" s="8" t="s">
        <v>53</v>
      </c>
      <c r="D1856" s="9">
        <v>240</v>
      </c>
      <c r="E1856" s="3">
        <v>1396</v>
      </c>
      <c r="F1856" s="3">
        <f>Data[[#This Row],[Unit Price]]*Data[[#This Row],[Ordered Qty]]</f>
        <v>335040</v>
      </c>
      <c r="G1856" s="5">
        <v>44634</v>
      </c>
      <c r="H1856" s="4">
        <v>44635</v>
      </c>
      <c r="I1856" s="10">
        <v>-1</v>
      </c>
      <c r="J1856" s="32" t="str">
        <f>IF(Data[[#This Row],[Chênh lệch ngày]]&lt;-2,"ADVANCE", IF(Data[[#This Row],[Chênh lệch ngày]]&lt;4, "ON TIME", IF(Data[[#This Row],[REASON OF LATE]]="SUPPLIER","LATE BY SUPPLIER", "LATE")))</f>
        <v>ON TIME</v>
      </c>
      <c r="K1856" s="12"/>
      <c r="L1856" s="16"/>
      <c r="M1856" s="32" t="str">
        <f>TEXT(Data[[#This Row],[Ngày giao]],"yyyy")</f>
        <v>2022</v>
      </c>
      <c r="N1856" s="32" t="str">
        <f>IF(MONTH(Data[[#This Row],[Ngày giao]])&lt;4,"Qtr1", IF(MONTH(Data[[#This Row],[Ngày giao]])&lt;7,"Qtr2",IF(MONTH(Data[[#This Row],[Ngày giao]])&lt;10,"Qtr3","Qtr4")))</f>
        <v>Qtr1</v>
      </c>
      <c r="O1856" s="32" t="str">
        <f>TEXT(Data[[#This Row],[Ngày giao]],"MMM")</f>
        <v>Mar</v>
      </c>
    </row>
    <row r="1857" spans="1:15" ht="14.5" x14ac:dyDescent="0.35">
      <c r="A1857" s="7">
        <v>4517709410</v>
      </c>
      <c r="B1857" s="7">
        <v>4333116</v>
      </c>
      <c r="C1857" s="8" t="s">
        <v>65</v>
      </c>
      <c r="D1857" s="9">
        <v>441</v>
      </c>
      <c r="E1857" s="3">
        <v>392</v>
      </c>
      <c r="F1857" s="3">
        <f>Data[[#This Row],[Unit Price]]*Data[[#This Row],[Ordered Qty]]</f>
        <v>172872</v>
      </c>
      <c r="G1857" s="5">
        <v>44634</v>
      </c>
      <c r="H1857" s="4">
        <v>44635</v>
      </c>
      <c r="I1857" s="10">
        <v>-1</v>
      </c>
      <c r="J1857" s="32" t="str">
        <f>IF(Data[[#This Row],[Chênh lệch ngày]]&lt;-2,"ADVANCE", IF(Data[[#This Row],[Chênh lệch ngày]]&lt;4, "ON TIME", IF(Data[[#This Row],[REASON OF LATE]]="SUPPLIER","LATE BY SUPPLIER", "LATE")))</f>
        <v>ON TIME</v>
      </c>
      <c r="K1857" s="12"/>
      <c r="L1857" s="16"/>
      <c r="M1857" s="32" t="str">
        <f>TEXT(Data[[#This Row],[Ngày giao]],"yyyy")</f>
        <v>2022</v>
      </c>
      <c r="N1857" s="32" t="str">
        <f>IF(MONTH(Data[[#This Row],[Ngày giao]])&lt;4,"Qtr1", IF(MONTH(Data[[#This Row],[Ngày giao]])&lt;7,"Qtr2",IF(MONTH(Data[[#This Row],[Ngày giao]])&lt;10,"Qtr3","Qtr4")))</f>
        <v>Qtr1</v>
      </c>
      <c r="O1857" s="32" t="str">
        <f>TEXT(Data[[#This Row],[Ngày giao]],"MMM")</f>
        <v>Mar</v>
      </c>
    </row>
    <row r="1858" spans="1:15" ht="14.5" x14ac:dyDescent="0.35">
      <c r="A1858" s="7">
        <v>4516381015</v>
      </c>
      <c r="B1858" s="7">
        <v>4455299</v>
      </c>
      <c r="C1858" s="8" t="s">
        <v>53</v>
      </c>
      <c r="D1858" s="9">
        <v>765</v>
      </c>
      <c r="E1858" s="3">
        <v>455</v>
      </c>
      <c r="F1858" s="3">
        <f>Data[[#This Row],[Unit Price]]*Data[[#This Row],[Ordered Qty]]</f>
        <v>348075</v>
      </c>
      <c r="G1858" s="5">
        <v>44641</v>
      </c>
      <c r="H1858" s="4">
        <v>44635</v>
      </c>
      <c r="I1858" s="10">
        <v>7</v>
      </c>
      <c r="J1858" s="32" t="str">
        <f>IF(Data[[#This Row],[Chênh lệch ngày]]&lt;-2,"ADVANCE", IF(Data[[#This Row],[Chênh lệch ngày]]&lt;4, "ON TIME", IF(Data[[#This Row],[REASON OF LATE]]="SUPPLIER","LATE BY SUPPLIER", "LATE")))</f>
        <v>LATE</v>
      </c>
      <c r="K1858" s="32" t="s">
        <v>6</v>
      </c>
      <c r="L1858" s="16"/>
      <c r="M1858" s="32" t="str">
        <f>TEXT(Data[[#This Row],[Ngày giao]],"yyyy")</f>
        <v>2022</v>
      </c>
      <c r="N1858" s="32" t="str">
        <f>IF(MONTH(Data[[#This Row],[Ngày giao]])&lt;4,"Qtr1", IF(MONTH(Data[[#This Row],[Ngày giao]])&lt;7,"Qtr2",IF(MONTH(Data[[#This Row],[Ngày giao]])&lt;10,"Qtr3","Qtr4")))</f>
        <v>Qtr1</v>
      </c>
      <c r="O1858" s="32" t="str">
        <f>TEXT(Data[[#This Row],[Ngày giao]],"MMM")</f>
        <v>Mar</v>
      </c>
    </row>
    <row r="1859" spans="1:15" ht="14.5" x14ac:dyDescent="0.35">
      <c r="A1859" s="7">
        <v>4516399057</v>
      </c>
      <c r="B1859" s="7">
        <v>4335239</v>
      </c>
      <c r="C1859" s="8" t="s">
        <v>53</v>
      </c>
      <c r="D1859" s="9">
        <v>75</v>
      </c>
      <c r="E1859" s="3">
        <v>958</v>
      </c>
      <c r="F1859" s="3">
        <f>Data[[#This Row],[Unit Price]]*Data[[#This Row],[Ordered Qty]]</f>
        <v>71850</v>
      </c>
      <c r="G1859" s="5">
        <v>44634</v>
      </c>
      <c r="H1859" s="4">
        <v>44635</v>
      </c>
      <c r="I1859" s="10">
        <v>-1</v>
      </c>
      <c r="J1859" s="32" t="str">
        <f>IF(Data[[#This Row],[Chênh lệch ngày]]&lt;-2,"ADVANCE", IF(Data[[#This Row],[Chênh lệch ngày]]&lt;4, "ON TIME", IF(Data[[#This Row],[REASON OF LATE]]="SUPPLIER","LATE BY SUPPLIER", "LATE")))</f>
        <v>ON TIME</v>
      </c>
      <c r="K1859" s="12"/>
      <c r="L1859" s="16"/>
      <c r="M1859" s="32" t="str">
        <f>TEXT(Data[[#This Row],[Ngày giao]],"yyyy")</f>
        <v>2022</v>
      </c>
      <c r="N1859" s="32" t="str">
        <f>IF(MONTH(Data[[#This Row],[Ngày giao]])&lt;4,"Qtr1", IF(MONTH(Data[[#This Row],[Ngày giao]])&lt;7,"Qtr2",IF(MONTH(Data[[#This Row],[Ngày giao]])&lt;10,"Qtr3","Qtr4")))</f>
        <v>Qtr1</v>
      </c>
      <c r="O1859" s="32" t="str">
        <f>TEXT(Data[[#This Row],[Ngày giao]],"MMM")</f>
        <v>Mar</v>
      </c>
    </row>
    <row r="1860" spans="1:15" ht="14.5" x14ac:dyDescent="0.35">
      <c r="A1860" s="7">
        <v>4517433134</v>
      </c>
      <c r="B1860" s="7">
        <v>4013297</v>
      </c>
      <c r="C1860" s="8" t="s">
        <v>65</v>
      </c>
      <c r="D1860" s="9">
        <v>90</v>
      </c>
      <c r="E1860" s="3">
        <v>300</v>
      </c>
      <c r="F1860" s="3">
        <f>Data[[#This Row],[Unit Price]]*Data[[#This Row],[Ordered Qty]]</f>
        <v>27000</v>
      </c>
      <c r="G1860" s="5">
        <v>44634</v>
      </c>
      <c r="H1860" s="4">
        <v>44635</v>
      </c>
      <c r="I1860" s="10">
        <v>-1</v>
      </c>
      <c r="J1860" s="32" t="str">
        <f>IF(Data[[#This Row],[Chênh lệch ngày]]&lt;-2,"ADVANCE", IF(Data[[#This Row],[Chênh lệch ngày]]&lt;4, "ON TIME", IF(Data[[#This Row],[REASON OF LATE]]="SUPPLIER","LATE BY SUPPLIER", "LATE")))</f>
        <v>ON TIME</v>
      </c>
      <c r="K1860" s="12"/>
      <c r="L1860" s="16"/>
      <c r="M1860" s="32" t="str">
        <f>TEXT(Data[[#This Row],[Ngày giao]],"yyyy")</f>
        <v>2022</v>
      </c>
      <c r="N1860" s="32" t="str">
        <f>IF(MONTH(Data[[#This Row],[Ngày giao]])&lt;4,"Qtr1", IF(MONTH(Data[[#This Row],[Ngày giao]])&lt;7,"Qtr2",IF(MONTH(Data[[#This Row],[Ngày giao]])&lt;10,"Qtr3","Qtr4")))</f>
        <v>Qtr1</v>
      </c>
      <c r="O1860" s="32" t="str">
        <f>TEXT(Data[[#This Row],[Ngày giao]],"MMM")</f>
        <v>Mar</v>
      </c>
    </row>
    <row r="1861" spans="1:15" ht="14.5" x14ac:dyDescent="0.35">
      <c r="A1861" s="7">
        <v>4516341431</v>
      </c>
      <c r="B1861" s="7">
        <v>4454506</v>
      </c>
      <c r="C1861" s="8" t="s">
        <v>53</v>
      </c>
      <c r="D1861" s="9">
        <v>600</v>
      </c>
      <c r="E1861" s="3">
        <v>491</v>
      </c>
      <c r="F1861" s="3">
        <f>Data[[#This Row],[Unit Price]]*Data[[#This Row],[Ordered Qty]]</f>
        <v>294600</v>
      </c>
      <c r="G1861" s="5">
        <v>44634</v>
      </c>
      <c r="H1861" s="4">
        <v>44635</v>
      </c>
      <c r="I1861" s="10">
        <v>-1</v>
      </c>
      <c r="J1861" s="32" t="str">
        <f>IF(Data[[#This Row],[Chênh lệch ngày]]&lt;-2,"ADVANCE", IF(Data[[#This Row],[Chênh lệch ngày]]&lt;4, "ON TIME", IF(Data[[#This Row],[REASON OF LATE]]="SUPPLIER","LATE BY SUPPLIER", "LATE")))</f>
        <v>ON TIME</v>
      </c>
      <c r="K1861" s="12"/>
      <c r="L1861" s="16"/>
      <c r="M1861" s="32" t="str">
        <f>TEXT(Data[[#This Row],[Ngày giao]],"yyyy")</f>
        <v>2022</v>
      </c>
      <c r="N1861" s="32" t="str">
        <f>IF(MONTH(Data[[#This Row],[Ngày giao]])&lt;4,"Qtr1", IF(MONTH(Data[[#This Row],[Ngày giao]])&lt;7,"Qtr2",IF(MONTH(Data[[#This Row],[Ngày giao]])&lt;10,"Qtr3","Qtr4")))</f>
        <v>Qtr1</v>
      </c>
      <c r="O1861" s="32" t="str">
        <f>TEXT(Data[[#This Row],[Ngày giao]],"MMM")</f>
        <v>Mar</v>
      </c>
    </row>
    <row r="1862" spans="1:15" ht="14.5" x14ac:dyDescent="0.35">
      <c r="A1862" s="7">
        <v>4516403173</v>
      </c>
      <c r="B1862" s="7">
        <v>4455281</v>
      </c>
      <c r="C1862" s="8" t="s">
        <v>53</v>
      </c>
      <c r="D1862" s="9">
        <v>2520</v>
      </c>
      <c r="E1862" s="3">
        <v>618</v>
      </c>
      <c r="F1862" s="3">
        <f>Data[[#This Row],[Unit Price]]*Data[[#This Row],[Ordered Qty]]</f>
        <v>1557360</v>
      </c>
      <c r="G1862" s="14">
        <v>44634</v>
      </c>
      <c r="H1862" s="15">
        <v>44635</v>
      </c>
      <c r="I1862" s="10">
        <v>-1</v>
      </c>
      <c r="J1862" s="32" t="str">
        <f>IF(Data[[#This Row],[Chênh lệch ngày]]&lt;-2,"ADVANCE", IF(Data[[#This Row],[Chênh lệch ngày]]&lt;4, "ON TIME", IF(Data[[#This Row],[REASON OF LATE]]="SUPPLIER","LATE BY SUPPLIER", "LATE")))</f>
        <v>ON TIME</v>
      </c>
      <c r="K1862" s="12"/>
      <c r="L1862" s="16"/>
      <c r="M1862" s="32" t="str">
        <f>TEXT(Data[[#This Row],[Ngày giao]],"yyyy")</f>
        <v>2022</v>
      </c>
      <c r="N1862" s="32" t="str">
        <f>IF(MONTH(Data[[#This Row],[Ngày giao]])&lt;4,"Qtr1", IF(MONTH(Data[[#This Row],[Ngày giao]])&lt;7,"Qtr2",IF(MONTH(Data[[#This Row],[Ngày giao]])&lt;10,"Qtr3","Qtr4")))</f>
        <v>Qtr1</v>
      </c>
      <c r="O1862" s="32" t="str">
        <f>TEXT(Data[[#This Row],[Ngày giao]],"MMM")</f>
        <v>Mar</v>
      </c>
    </row>
    <row r="1863" spans="1:15" ht="14.5" x14ac:dyDescent="0.35">
      <c r="A1863" s="7">
        <v>4517698049</v>
      </c>
      <c r="B1863" s="7">
        <v>4013297</v>
      </c>
      <c r="C1863" s="8" t="s">
        <v>57</v>
      </c>
      <c r="D1863" s="9">
        <v>915</v>
      </c>
      <c r="E1863" s="3">
        <v>1477</v>
      </c>
      <c r="F1863" s="3">
        <f>Data[[#This Row],[Unit Price]]*Data[[#This Row],[Ordered Qty]]</f>
        <v>1351455</v>
      </c>
      <c r="G1863" s="5">
        <v>44638</v>
      </c>
      <c r="H1863" s="4">
        <v>44635</v>
      </c>
      <c r="I1863" s="10">
        <v>3</v>
      </c>
      <c r="J1863" s="32" t="str">
        <f>IF(Data[[#This Row],[Chênh lệch ngày]]&lt;-2,"ADVANCE", IF(Data[[#This Row],[Chênh lệch ngày]]&lt;4, "ON TIME", IF(Data[[#This Row],[REASON OF LATE]]="SUPPLIER","LATE BY SUPPLIER", "LATE")))</f>
        <v>ON TIME</v>
      </c>
      <c r="K1863" s="12"/>
      <c r="L1863" s="16"/>
      <c r="M1863" s="32" t="str">
        <f>TEXT(Data[[#This Row],[Ngày giao]],"yyyy")</f>
        <v>2022</v>
      </c>
      <c r="N1863" s="32" t="str">
        <f>IF(MONTH(Data[[#This Row],[Ngày giao]])&lt;4,"Qtr1", IF(MONTH(Data[[#This Row],[Ngày giao]])&lt;7,"Qtr2",IF(MONTH(Data[[#This Row],[Ngày giao]])&lt;10,"Qtr3","Qtr4")))</f>
        <v>Qtr1</v>
      </c>
      <c r="O1863" s="32" t="str">
        <f>TEXT(Data[[#This Row],[Ngày giao]],"MMM")</f>
        <v>Mar</v>
      </c>
    </row>
    <row r="1864" spans="1:15" ht="14.5" x14ac:dyDescent="0.35">
      <c r="A1864" s="7">
        <v>4516835754</v>
      </c>
      <c r="B1864" s="7">
        <v>4333114</v>
      </c>
      <c r="C1864" s="8" t="s">
        <v>66</v>
      </c>
      <c r="D1864" s="9">
        <v>4095</v>
      </c>
      <c r="E1864" s="3">
        <v>752</v>
      </c>
      <c r="F1864" s="3">
        <f>Data[[#This Row],[Unit Price]]*Data[[#This Row],[Ordered Qty]]</f>
        <v>3079440</v>
      </c>
      <c r="G1864" s="5">
        <v>44627</v>
      </c>
      <c r="H1864" s="4">
        <v>44635</v>
      </c>
      <c r="I1864" s="10">
        <v>-8</v>
      </c>
      <c r="J1864" s="32" t="str">
        <f>IF(Data[[#This Row],[Chênh lệch ngày]]&lt;-2,"ADVANCE", IF(Data[[#This Row],[Chênh lệch ngày]]&lt;4, "ON TIME", IF(Data[[#This Row],[REASON OF LATE]]="SUPPLIER","LATE BY SUPPLIER", "LATE")))</f>
        <v>ADVANCE</v>
      </c>
      <c r="K1864" s="12"/>
      <c r="L1864" s="16"/>
      <c r="M1864" s="32" t="str">
        <f>TEXT(Data[[#This Row],[Ngày giao]],"yyyy")</f>
        <v>2022</v>
      </c>
      <c r="N1864" s="32" t="str">
        <f>IF(MONTH(Data[[#This Row],[Ngày giao]])&lt;4,"Qtr1", IF(MONTH(Data[[#This Row],[Ngày giao]])&lt;7,"Qtr2",IF(MONTH(Data[[#This Row],[Ngày giao]])&lt;10,"Qtr3","Qtr4")))</f>
        <v>Qtr1</v>
      </c>
      <c r="O1864" s="32" t="str">
        <f>TEXT(Data[[#This Row],[Ngày giao]],"MMM")</f>
        <v>Mar</v>
      </c>
    </row>
    <row r="1865" spans="1:15" ht="13" x14ac:dyDescent="0.3">
      <c r="A1865" s="1">
        <v>4516774809</v>
      </c>
      <c r="B1865" s="1">
        <v>2903183</v>
      </c>
      <c r="C1865" s="2" t="s">
        <v>65</v>
      </c>
      <c r="D1865" s="3">
        <v>40</v>
      </c>
      <c r="E1865" s="3">
        <v>997</v>
      </c>
      <c r="F1865" s="3">
        <f>Data[[#This Row],[Unit Price]]*Data[[#This Row],[Ordered Qty]]</f>
        <v>39880</v>
      </c>
      <c r="G1865" s="5">
        <v>44634</v>
      </c>
      <c r="H1865" s="4">
        <v>44636</v>
      </c>
      <c r="I1865" s="6">
        <f t="shared" ref="I1865:I1900" si="32">G1865-H1865</f>
        <v>-2</v>
      </c>
      <c r="J1865" s="32" t="str">
        <f>IF(Data[[#This Row],[Chênh lệch ngày]]&lt;-2,"ADVANCE", IF(Data[[#This Row],[Chênh lệch ngày]]&lt;4, "ON TIME", IF(Data[[#This Row],[REASON OF LATE]]="SUPPLIER","LATE BY SUPPLIER", "LATE")))</f>
        <v>ON TIME</v>
      </c>
      <c r="K1865" s="2"/>
      <c r="L1865" s="32"/>
      <c r="M1865" s="32" t="str">
        <f>TEXT(Data[[#This Row],[Ngày giao]],"yyyy")</f>
        <v>2022</v>
      </c>
      <c r="N1865" s="32" t="str">
        <f>IF(MONTH(Data[[#This Row],[Ngày giao]])&lt;4,"Qtr1", IF(MONTH(Data[[#This Row],[Ngày giao]])&lt;7,"Qtr2",IF(MONTH(Data[[#This Row],[Ngày giao]])&lt;10,"Qtr3","Qtr4")))</f>
        <v>Qtr1</v>
      </c>
      <c r="O1865" s="32" t="str">
        <f>TEXT(Data[[#This Row],[Ngày giao]],"MMM")</f>
        <v>Mar</v>
      </c>
    </row>
    <row r="1866" spans="1:15" ht="13" x14ac:dyDescent="0.3">
      <c r="A1866" s="1">
        <v>4516778854</v>
      </c>
      <c r="B1866" s="1">
        <v>4451134</v>
      </c>
      <c r="C1866" s="2" t="s">
        <v>65</v>
      </c>
      <c r="D1866" s="3">
        <v>12</v>
      </c>
      <c r="E1866" s="3">
        <v>1099</v>
      </c>
      <c r="F1866" s="3">
        <f>Data[[#This Row],[Unit Price]]*Data[[#This Row],[Ordered Qty]]</f>
        <v>13188</v>
      </c>
      <c r="G1866" s="5">
        <v>44634</v>
      </c>
      <c r="H1866" s="4">
        <v>44636</v>
      </c>
      <c r="I1866" s="6">
        <f t="shared" si="32"/>
        <v>-2</v>
      </c>
      <c r="J1866" s="32" t="str">
        <f>IF(Data[[#This Row],[Chênh lệch ngày]]&lt;-2,"ADVANCE", IF(Data[[#This Row],[Chênh lệch ngày]]&lt;4, "ON TIME", IF(Data[[#This Row],[REASON OF LATE]]="SUPPLIER","LATE BY SUPPLIER", "LATE")))</f>
        <v>ON TIME</v>
      </c>
      <c r="K1866" s="2"/>
      <c r="L1866" s="32"/>
      <c r="M1866" s="32" t="str">
        <f>TEXT(Data[[#This Row],[Ngày giao]],"yyyy")</f>
        <v>2022</v>
      </c>
      <c r="N1866" s="32" t="str">
        <f>IF(MONTH(Data[[#This Row],[Ngày giao]])&lt;4,"Qtr1", IF(MONTH(Data[[#This Row],[Ngày giao]])&lt;7,"Qtr2",IF(MONTH(Data[[#This Row],[Ngày giao]])&lt;10,"Qtr3","Qtr4")))</f>
        <v>Qtr1</v>
      </c>
      <c r="O1866" s="32" t="str">
        <f>TEXT(Data[[#This Row],[Ngày giao]],"MMM")</f>
        <v>Mar</v>
      </c>
    </row>
    <row r="1867" spans="1:15" ht="13" x14ac:dyDescent="0.3">
      <c r="A1867" s="1">
        <v>4516786733</v>
      </c>
      <c r="B1867" s="1">
        <v>4451121</v>
      </c>
      <c r="C1867" s="2" t="s">
        <v>65</v>
      </c>
      <c r="D1867" s="3">
        <v>35</v>
      </c>
      <c r="E1867" s="3">
        <v>921</v>
      </c>
      <c r="F1867" s="3">
        <f>Data[[#This Row],[Unit Price]]*Data[[#This Row],[Ordered Qty]]</f>
        <v>32235</v>
      </c>
      <c r="G1867" s="5">
        <v>44634</v>
      </c>
      <c r="H1867" s="4">
        <v>44636</v>
      </c>
      <c r="I1867" s="6">
        <f t="shared" si="32"/>
        <v>-2</v>
      </c>
      <c r="J1867" s="32" t="str">
        <f>IF(Data[[#This Row],[Chênh lệch ngày]]&lt;-2,"ADVANCE", IF(Data[[#This Row],[Chênh lệch ngày]]&lt;4, "ON TIME", IF(Data[[#This Row],[REASON OF LATE]]="SUPPLIER","LATE BY SUPPLIER", "LATE")))</f>
        <v>ON TIME</v>
      </c>
      <c r="K1867" s="2"/>
      <c r="L1867" s="32"/>
      <c r="M1867" s="32" t="str">
        <f>TEXT(Data[[#This Row],[Ngày giao]],"yyyy")</f>
        <v>2022</v>
      </c>
      <c r="N1867" s="32" t="str">
        <f>IF(MONTH(Data[[#This Row],[Ngày giao]])&lt;4,"Qtr1", IF(MONTH(Data[[#This Row],[Ngày giao]])&lt;7,"Qtr2",IF(MONTH(Data[[#This Row],[Ngày giao]])&lt;10,"Qtr3","Qtr4")))</f>
        <v>Qtr1</v>
      </c>
      <c r="O1867" s="32" t="str">
        <f>TEXT(Data[[#This Row],[Ngày giao]],"MMM")</f>
        <v>Mar</v>
      </c>
    </row>
    <row r="1868" spans="1:15" ht="13" x14ac:dyDescent="0.3">
      <c r="A1868" s="1">
        <v>4516515485</v>
      </c>
      <c r="B1868" s="1">
        <v>2556834</v>
      </c>
      <c r="C1868" s="37" t="s">
        <v>52</v>
      </c>
      <c r="D1868" s="3">
        <v>9</v>
      </c>
      <c r="E1868" s="3">
        <v>1156</v>
      </c>
      <c r="F1868" s="3">
        <f>Data[[#This Row],[Unit Price]]*Data[[#This Row],[Ordered Qty]]</f>
        <v>10404</v>
      </c>
      <c r="G1868" s="5">
        <v>44634</v>
      </c>
      <c r="H1868" s="4">
        <v>44636</v>
      </c>
      <c r="I1868" s="6">
        <f t="shared" si="32"/>
        <v>-2</v>
      </c>
      <c r="J1868" s="32" t="str">
        <f>IF(Data[[#This Row],[Chênh lệch ngày]]&lt;-2,"ADVANCE", IF(Data[[#This Row],[Chênh lệch ngày]]&lt;4, "ON TIME", IF(Data[[#This Row],[REASON OF LATE]]="SUPPLIER","LATE BY SUPPLIER", "LATE")))</f>
        <v>ON TIME</v>
      </c>
      <c r="K1868" s="2"/>
      <c r="L1868" s="32"/>
      <c r="M1868" s="32" t="str">
        <f>TEXT(Data[[#This Row],[Ngày giao]],"yyyy")</f>
        <v>2022</v>
      </c>
      <c r="N1868" s="32" t="str">
        <f>IF(MONTH(Data[[#This Row],[Ngày giao]])&lt;4,"Qtr1", IF(MONTH(Data[[#This Row],[Ngày giao]])&lt;7,"Qtr2",IF(MONTH(Data[[#This Row],[Ngày giao]])&lt;10,"Qtr3","Qtr4")))</f>
        <v>Qtr1</v>
      </c>
      <c r="O1868" s="32" t="str">
        <f>TEXT(Data[[#This Row],[Ngày giao]],"MMM")</f>
        <v>Mar</v>
      </c>
    </row>
    <row r="1869" spans="1:15" ht="13" x14ac:dyDescent="0.3">
      <c r="A1869" s="1">
        <v>4516876022</v>
      </c>
      <c r="B1869" s="1">
        <v>2899944</v>
      </c>
      <c r="C1869" s="2" t="s">
        <v>53</v>
      </c>
      <c r="D1869" s="3">
        <v>2736</v>
      </c>
      <c r="E1869" s="3">
        <v>431</v>
      </c>
      <c r="F1869" s="3">
        <f>Data[[#This Row],[Unit Price]]*Data[[#This Row],[Ordered Qty]]</f>
        <v>1179216</v>
      </c>
      <c r="G1869" s="5">
        <v>44627</v>
      </c>
      <c r="H1869" s="4">
        <v>44637</v>
      </c>
      <c r="I1869" s="6">
        <f t="shared" si="32"/>
        <v>-10</v>
      </c>
      <c r="J1869" s="32" t="str">
        <f>IF(Data[[#This Row],[Chênh lệch ngày]]&lt;-2,"ADVANCE", IF(Data[[#This Row],[Chênh lệch ngày]]&lt;4, "ON TIME", IF(Data[[#This Row],[REASON OF LATE]]="SUPPLIER","LATE BY SUPPLIER", "LATE")))</f>
        <v>ADVANCE</v>
      </c>
      <c r="K1869" s="2"/>
      <c r="L1869" s="32"/>
      <c r="M1869" s="32" t="str">
        <f>TEXT(Data[[#This Row],[Ngày giao]],"yyyy")</f>
        <v>2022</v>
      </c>
      <c r="N1869" s="32" t="str">
        <f>IF(MONTH(Data[[#This Row],[Ngày giao]])&lt;4,"Qtr1", IF(MONTH(Data[[#This Row],[Ngày giao]])&lt;7,"Qtr2",IF(MONTH(Data[[#This Row],[Ngày giao]])&lt;10,"Qtr3","Qtr4")))</f>
        <v>Qtr1</v>
      </c>
      <c r="O1869" s="32" t="str">
        <f>TEXT(Data[[#This Row],[Ngày giao]],"MMM")</f>
        <v>Mar</v>
      </c>
    </row>
    <row r="1870" spans="1:15" ht="13" x14ac:dyDescent="0.3">
      <c r="A1870" s="1">
        <v>4517366296</v>
      </c>
      <c r="B1870" s="1">
        <v>2899634</v>
      </c>
      <c r="C1870" s="2" t="s">
        <v>53</v>
      </c>
      <c r="D1870" s="3">
        <v>320</v>
      </c>
      <c r="E1870" s="3">
        <v>312</v>
      </c>
      <c r="F1870" s="3">
        <f>Data[[#This Row],[Unit Price]]*Data[[#This Row],[Ordered Qty]]</f>
        <v>99840</v>
      </c>
      <c r="G1870" s="5">
        <v>44627</v>
      </c>
      <c r="H1870" s="4">
        <v>44637</v>
      </c>
      <c r="I1870" s="6">
        <f t="shared" si="32"/>
        <v>-10</v>
      </c>
      <c r="J1870" s="32" t="str">
        <f>IF(Data[[#This Row],[Chênh lệch ngày]]&lt;-2,"ADVANCE", IF(Data[[#This Row],[Chênh lệch ngày]]&lt;4, "ON TIME", IF(Data[[#This Row],[REASON OF LATE]]="SUPPLIER","LATE BY SUPPLIER", "LATE")))</f>
        <v>ADVANCE</v>
      </c>
      <c r="K1870" s="2"/>
      <c r="L1870" s="32"/>
      <c r="M1870" s="32" t="str">
        <f>TEXT(Data[[#This Row],[Ngày giao]],"yyyy")</f>
        <v>2022</v>
      </c>
      <c r="N1870" s="32" t="str">
        <f>IF(MONTH(Data[[#This Row],[Ngày giao]])&lt;4,"Qtr1", IF(MONTH(Data[[#This Row],[Ngày giao]])&lt;7,"Qtr2",IF(MONTH(Data[[#This Row],[Ngày giao]])&lt;10,"Qtr3","Qtr4")))</f>
        <v>Qtr1</v>
      </c>
      <c r="O1870" s="32" t="str">
        <f>TEXT(Data[[#This Row],[Ngày giao]],"MMM")</f>
        <v>Mar</v>
      </c>
    </row>
    <row r="1871" spans="1:15" ht="13" x14ac:dyDescent="0.3">
      <c r="A1871" s="1">
        <v>4516876021</v>
      </c>
      <c r="B1871" s="1">
        <v>4228041</v>
      </c>
      <c r="C1871" s="2" t="s">
        <v>53</v>
      </c>
      <c r="D1871" s="3">
        <v>5490</v>
      </c>
      <c r="E1871" s="3">
        <v>518</v>
      </c>
      <c r="F1871" s="3">
        <f>Data[[#This Row],[Unit Price]]*Data[[#This Row],[Ordered Qty]]</f>
        <v>2843820</v>
      </c>
      <c r="G1871" s="5">
        <v>44634</v>
      </c>
      <c r="H1871" s="4">
        <v>44637</v>
      </c>
      <c r="I1871" s="6">
        <f t="shared" si="32"/>
        <v>-3</v>
      </c>
      <c r="J1871" s="32" t="str">
        <f>IF(Data[[#This Row],[Chênh lệch ngày]]&lt;-2,"ADVANCE", IF(Data[[#This Row],[Chênh lệch ngày]]&lt;4, "ON TIME", IF(Data[[#This Row],[REASON OF LATE]]="SUPPLIER","LATE BY SUPPLIER", "LATE")))</f>
        <v>ADVANCE</v>
      </c>
      <c r="K1871" s="2"/>
      <c r="L1871" s="32"/>
      <c r="M1871" s="32" t="str">
        <f>TEXT(Data[[#This Row],[Ngày giao]],"yyyy")</f>
        <v>2022</v>
      </c>
      <c r="N1871" s="32" t="str">
        <f>IF(MONTH(Data[[#This Row],[Ngày giao]])&lt;4,"Qtr1", IF(MONTH(Data[[#This Row],[Ngày giao]])&lt;7,"Qtr2",IF(MONTH(Data[[#This Row],[Ngày giao]])&lt;10,"Qtr3","Qtr4")))</f>
        <v>Qtr1</v>
      </c>
      <c r="O1871" s="32" t="str">
        <f>TEXT(Data[[#This Row],[Ngày giao]],"MMM")</f>
        <v>Mar</v>
      </c>
    </row>
    <row r="1872" spans="1:15" ht="13" x14ac:dyDescent="0.3">
      <c r="A1872" s="1">
        <v>4516876069</v>
      </c>
      <c r="B1872" s="1">
        <v>4334436</v>
      </c>
      <c r="C1872" s="2" t="s">
        <v>53</v>
      </c>
      <c r="D1872" s="3">
        <v>3360</v>
      </c>
      <c r="E1872" s="3">
        <v>1395</v>
      </c>
      <c r="F1872" s="3">
        <f>Data[[#This Row],[Unit Price]]*Data[[#This Row],[Ordered Qty]]</f>
        <v>4687200</v>
      </c>
      <c r="G1872" s="5">
        <v>44634</v>
      </c>
      <c r="H1872" s="4">
        <v>44637</v>
      </c>
      <c r="I1872" s="6">
        <f t="shared" si="32"/>
        <v>-3</v>
      </c>
      <c r="J1872" s="32" t="str">
        <f>IF(Data[[#This Row],[Chênh lệch ngày]]&lt;-2,"ADVANCE", IF(Data[[#This Row],[Chênh lệch ngày]]&lt;4, "ON TIME", IF(Data[[#This Row],[REASON OF LATE]]="SUPPLIER","LATE BY SUPPLIER", "LATE")))</f>
        <v>ADVANCE</v>
      </c>
      <c r="K1872" s="2"/>
      <c r="L1872" s="32"/>
      <c r="M1872" s="32" t="str">
        <f>TEXT(Data[[#This Row],[Ngày giao]],"yyyy")</f>
        <v>2022</v>
      </c>
      <c r="N1872" s="32" t="str">
        <f>IF(MONTH(Data[[#This Row],[Ngày giao]])&lt;4,"Qtr1", IF(MONTH(Data[[#This Row],[Ngày giao]])&lt;7,"Qtr2",IF(MONTH(Data[[#This Row],[Ngày giao]])&lt;10,"Qtr3","Qtr4")))</f>
        <v>Qtr1</v>
      </c>
      <c r="O1872" s="32" t="str">
        <f>TEXT(Data[[#This Row],[Ngày giao]],"MMM")</f>
        <v>Mar</v>
      </c>
    </row>
    <row r="1873" spans="1:15" ht="13" x14ac:dyDescent="0.3">
      <c r="A1873" s="1">
        <v>4517109949</v>
      </c>
      <c r="B1873" s="1">
        <v>4451134</v>
      </c>
      <c r="C1873" s="2" t="s">
        <v>56</v>
      </c>
      <c r="D1873" s="3">
        <v>8</v>
      </c>
      <c r="E1873" s="3">
        <v>1027</v>
      </c>
      <c r="F1873" s="3">
        <f>Data[[#This Row],[Unit Price]]*Data[[#This Row],[Ordered Qty]]</f>
        <v>8216</v>
      </c>
      <c r="G1873" s="5">
        <v>44637</v>
      </c>
      <c r="H1873" s="4">
        <v>44637</v>
      </c>
      <c r="I1873" s="6">
        <f t="shared" si="32"/>
        <v>0</v>
      </c>
      <c r="J1873" s="32" t="str">
        <f>IF(Data[[#This Row],[Chênh lệch ngày]]&lt;-2,"ADVANCE", IF(Data[[#This Row],[Chênh lệch ngày]]&lt;4, "ON TIME", IF(Data[[#This Row],[REASON OF LATE]]="SUPPLIER","LATE BY SUPPLIER", "LATE")))</f>
        <v>ON TIME</v>
      </c>
      <c r="K1873" s="2"/>
      <c r="L1873" s="32"/>
      <c r="M1873" s="32" t="str">
        <f>TEXT(Data[[#This Row],[Ngày giao]],"yyyy")</f>
        <v>2022</v>
      </c>
      <c r="N1873" s="32" t="str">
        <f>IF(MONTH(Data[[#This Row],[Ngày giao]])&lt;4,"Qtr1", IF(MONTH(Data[[#This Row],[Ngày giao]])&lt;7,"Qtr2",IF(MONTH(Data[[#This Row],[Ngày giao]])&lt;10,"Qtr3","Qtr4")))</f>
        <v>Qtr1</v>
      </c>
      <c r="O1873" s="32" t="str">
        <f>TEXT(Data[[#This Row],[Ngày giao]],"MMM")</f>
        <v>Mar</v>
      </c>
    </row>
    <row r="1874" spans="1:15" ht="13" x14ac:dyDescent="0.3">
      <c r="A1874" s="1">
        <v>4517112020</v>
      </c>
      <c r="B1874" s="1">
        <v>2899944</v>
      </c>
      <c r="C1874" s="2" t="s">
        <v>56</v>
      </c>
      <c r="D1874" s="3">
        <v>96</v>
      </c>
      <c r="E1874" s="3">
        <v>1151</v>
      </c>
      <c r="F1874" s="3">
        <f>Data[[#This Row],[Unit Price]]*Data[[#This Row],[Ordered Qty]]</f>
        <v>110496</v>
      </c>
      <c r="G1874" s="5">
        <v>44637</v>
      </c>
      <c r="H1874" s="4">
        <v>44637</v>
      </c>
      <c r="I1874" s="6">
        <f t="shared" si="32"/>
        <v>0</v>
      </c>
      <c r="J1874" s="32" t="str">
        <f>IF(Data[[#This Row],[Chênh lệch ngày]]&lt;-2,"ADVANCE", IF(Data[[#This Row],[Chênh lệch ngày]]&lt;4, "ON TIME", IF(Data[[#This Row],[REASON OF LATE]]="SUPPLIER","LATE BY SUPPLIER", "LATE")))</f>
        <v>ON TIME</v>
      </c>
      <c r="K1874" s="2"/>
      <c r="L1874" s="32"/>
      <c r="M1874" s="32" t="str">
        <f>TEXT(Data[[#This Row],[Ngày giao]],"yyyy")</f>
        <v>2022</v>
      </c>
      <c r="N1874" s="32" t="str">
        <f>IF(MONTH(Data[[#This Row],[Ngày giao]])&lt;4,"Qtr1", IF(MONTH(Data[[#This Row],[Ngày giao]])&lt;7,"Qtr2",IF(MONTH(Data[[#This Row],[Ngày giao]])&lt;10,"Qtr3","Qtr4")))</f>
        <v>Qtr1</v>
      </c>
      <c r="O1874" s="32" t="str">
        <f>TEXT(Data[[#This Row],[Ngày giao]],"MMM")</f>
        <v>Mar</v>
      </c>
    </row>
    <row r="1875" spans="1:15" ht="13" x14ac:dyDescent="0.3">
      <c r="A1875" s="1">
        <v>4517709539</v>
      </c>
      <c r="B1875" s="1">
        <v>4334436</v>
      </c>
      <c r="C1875" s="2" t="s">
        <v>56</v>
      </c>
      <c r="D1875" s="3">
        <v>144</v>
      </c>
      <c r="E1875" s="3">
        <v>884</v>
      </c>
      <c r="F1875" s="3">
        <f>Data[[#This Row],[Unit Price]]*Data[[#This Row],[Ordered Qty]]</f>
        <v>127296</v>
      </c>
      <c r="G1875" s="5">
        <v>44637</v>
      </c>
      <c r="H1875" s="4">
        <v>44637</v>
      </c>
      <c r="I1875" s="6">
        <f t="shared" si="32"/>
        <v>0</v>
      </c>
      <c r="J1875" s="32" t="str">
        <f>IF(Data[[#This Row],[Chênh lệch ngày]]&lt;-2,"ADVANCE", IF(Data[[#This Row],[Chênh lệch ngày]]&lt;4, "ON TIME", IF(Data[[#This Row],[REASON OF LATE]]="SUPPLIER","LATE BY SUPPLIER", "LATE")))</f>
        <v>ON TIME</v>
      </c>
      <c r="K1875" s="2"/>
      <c r="L1875" s="32"/>
      <c r="M1875" s="32" t="str">
        <f>TEXT(Data[[#This Row],[Ngày giao]],"yyyy")</f>
        <v>2022</v>
      </c>
      <c r="N1875" s="32" t="str">
        <f>IF(MONTH(Data[[#This Row],[Ngày giao]])&lt;4,"Qtr1", IF(MONTH(Data[[#This Row],[Ngày giao]])&lt;7,"Qtr2",IF(MONTH(Data[[#This Row],[Ngày giao]])&lt;10,"Qtr3","Qtr4")))</f>
        <v>Qtr1</v>
      </c>
      <c r="O1875" s="32" t="str">
        <f>TEXT(Data[[#This Row],[Ngày giao]],"MMM")</f>
        <v>Mar</v>
      </c>
    </row>
    <row r="1876" spans="1:15" ht="13" x14ac:dyDescent="0.3">
      <c r="A1876" s="1">
        <v>4517189159</v>
      </c>
      <c r="B1876" s="1">
        <v>4228041</v>
      </c>
      <c r="C1876" s="2" t="s">
        <v>55</v>
      </c>
      <c r="D1876" s="3">
        <v>30</v>
      </c>
      <c r="E1876" s="3">
        <v>644</v>
      </c>
      <c r="F1876" s="3">
        <f>Data[[#This Row],[Unit Price]]*Data[[#This Row],[Ordered Qty]]</f>
        <v>19320</v>
      </c>
      <c r="G1876" s="5">
        <v>44637</v>
      </c>
      <c r="H1876" s="4">
        <v>44637</v>
      </c>
      <c r="I1876" s="6">
        <f t="shared" si="32"/>
        <v>0</v>
      </c>
      <c r="J1876" s="32" t="str">
        <f>IF(Data[[#This Row],[Chênh lệch ngày]]&lt;-2,"ADVANCE", IF(Data[[#This Row],[Chênh lệch ngày]]&lt;4, "ON TIME", IF(Data[[#This Row],[REASON OF LATE]]="SUPPLIER","LATE BY SUPPLIER", "LATE")))</f>
        <v>ON TIME</v>
      </c>
      <c r="K1876" s="2"/>
      <c r="L1876" s="32"/>
      <c r="M1876" s="32" t="str">
        <f>TEXT(Data[[#This Row],[Ngày giao]],"yyyy")</f>
        <v>2022</v>
      </c>
      <c r="N1876" s="32" t="str">
        <f>IF(MONTH(Data[[#This Row],[Ngày giao]])&lt;4,"Qtr1", IF(MONTH(Data[[#This Row],[Ngày giao]])&lt;7,"Qtr2",IF(MONTH(Data[[#This Row],[Ngày giao]])&lt;10,"Qtr3","Qtr4")))</f>
        <v>Qtr1</v>
      </c>
      <c r="O1876" s="32" t="str">
        <f>TEXT(Data[[#This Row],[Ngày giao]],"MMM")</f>
        <v>Mar</v>
      </c>
    </row>
    <row r="1877" spans="1:15" ht="13" x14ac:dyDescent="0.3">
      <c r="A1877" s="1">
        <v>4517737368</v>
      </c>
      <c r="B1877" s="1">
        <v>2899475</v>
      </c>
      <c r="C1877" s="2" t="s">
        <v>55</v>
      </c>
      <c r="D1877" s="3">
        <v>100</v>
      </c>
      <c r="E1877" s="3">
        <v>614</v>
      </c>
      <c r="F1877" s="3">
        <f>Data[[#This Row],[Unit Price]]*Data[[#This Row],[Ordered Qty]]</f>
        <v>61400</v>
      </c>
      <c r="G1877" s="5">
        <v>44637</v>
      </c>
      <c r="H1877" s="4">
        <v>44637</v>
      </c>
      <c r="I1877" s="6">
        <f t="shared" si="32"/>
        <v>0</v>
      </c>
      <c r="J1877" s="32" t="str">
        <f>IF(Data[[#This Row],[Chênh lệch ngày]]&lt;-2,"ADVANCE", IF(Data[[#This Row],[Chênh lệch ngày]]&lt;4, "ON TIME", IF(Data[[#This Row],[REASON OF LATE]]="SUPPLIER","LATE BY SUPPLIER", "LATE")))</f>
        <v>ON TIME</v>
      </c>
      <c r="K1877" s="2"/>
      <c r="L1877" s="32"/>
      <c r="M1877" s="32" t="str">
        <f>TEXT(Data[[#This Row],[Ngày giao]],"yyyy")</f>
        <v>2022</v>
      </c>
      <c r="N1877" s="32" t="str">
        <f>IF(MONTH(Data[[#This Row],[Ngày giao]])&lt;4,"Qtr1", IF(MONTH(Data[[#This Row],[Ngày giao]])&lt;7,"Qtr2",IF(MONTH(Data[[#This Row],[Ngày giao]])&lt;10,"Qtr3","Qtr4")))</f>
        <v>Qtr1</v>
      </c>
      <c r="O1877" s="32" t="str">
        <f>TEXT(Data[[#This Row],[Ngày giao]],"MMM")</f>
        <v>Mar</v>
      </c>
    </row>
    <row r="1878" spans="1:15" ht="13" x14ac:dyDescent="0.3">
      <c r="A1878" s="1">
        <v>4516876093</v>
      </c>
      <c r="B1878" s="1">
        <v>2899945</v>
      </c>
      <c r="C1878" s="2" t="s">
        <v>53</v>
      </c>
      <c r="D1878" s="3">
        <v>1200</v>
      </c>
      <c r="E1878" s="3">
        <v>1363</v>
      </c>
      <c r="F1878" s="3">
        <f>Data[[#This Row],[Unit Price]]*Data[[#This Row],[Ordered Qty]]</f>
        <v>1635600</v>
      </c>
      <c r="G1878" s="5">
        <v>44637</v>
      </c>
      <c r="H1878" s="4">
        <v>44637</v>
      </c>
      <c r="I1878" s="6">
        <f t="shared" si="32"/>
        <v>0</v>
      </c>
      <c r="J1878" s="32" t="str">
        <f>IF(Data[[#This Row],[Chênh lệch ngày]]&lt;-2,"ADVANCE", IF(Data[[#This Row],[Chênh lệch ngày]]&lt;4, "ON TIME", IF(Data[[#This Row],[REASON OF LATE]]="SUPPLIER","LATE BY SUPPLIER", "LATE")))</f>
        <v>ON TIME</v>
      </c>
      <c r="K1878" s="2"/>
      <c r="L1878" s="32"/>
      <c r="M1878" s="32" t="str">
        <f>TEXT(Data[[#This Row],[Ngày giao]],"yyyy")</f>
        <v>2022</v>
      </c>
      <c r="N1878" s="32" t="str">
        <f>IF(MONTH(Data[[#This Row],[Ngày giao]])&lt;4,"Qtr1", IF(MONTH(Data[[#This Row],[Ngày giao]])&lt;7,"Qtr2",IF(MONTH(Data[[#This Row],[Ngày giao]])&lt;10,"Qtr3","Qtr4")))</f>
        <v>Qtr1</v>
      </c>
      <c r="O1878" s="32" t="str">
        <f>TEXT(Data[[#This Row],[Ngày giao]],"MMM")</f>
        <v>Mar</v>
      </c>
    </row>
    <row r="1879" spans="1:15" ht="13" x14ac:dyDescent="0.3">
      <c r="A1879" s="1">
        <v>4517695518</v>
      </c>
      <c r="B1879" s="1">
        <v>4451121</v>
      </c>
      <c r="C1879" s="2" t="s">
        <v>55</v>
      </c>
      <c r="D1879" s="3">
        <v>80</v>
      </c>
      <c r="E1879" s="3">
        <v>952</v>
      </c>
      <c r="F1879" s="3">
        <f>Data[[#This Row],[Unit Price]]*Data[[#This Row],[Ordered Qty]]</f>
        <v>76160</v>
      </c>
      <c r="G1879" s="5">
        <v>44714</v>
      </c>
      <c r="H1879" s="4">
        <v>44637</v>
      </c>
      <c r="I1879" s="6">
        <f t="shared" si="32"/>
        <v>77</v>
      </c>
      <c r="J1879" s="32" t="str">
        <f>IF(Data[[#This Row],[Chênh lệch ngày]]&lt;-2,"ADVANCE", IF(Data[[#This Row],[Chênh lệch ngày]]&lt;4, "ON TIME", IF(Data[[#This Row],[REASON OF LATE]]="SUPPLIER","LATE BY SUPPLIER", "LATE")))</f>
        <v>LATE</v>
      </c>
      <c r="K1879" s="32" t="s">
        <v>6</v>
      </c>
      <c r="L1879" s="32"/>
      <c r="M1879" s="32" t="str">
        <f>TEXT(Data[[#This Row],[Ngày giao]],"yyyy")</f>
        <v>2022</v>
      </c>
      <c r="N1879" s="32" t="str">
        <f>IF(MONTH(Data[[#This Row],[Ngày giao]])&lt;4,"Qtr1", IF(MONTH(Data[[#This Row],[Ngày giao]])&lt;7,"Qtr2",IF(MONTH(Data[[#This Row],[Ngày giao]])&lt;10,"Qtr3","Qtr4")))</f>
        <v>Qtr2</v>
      </c>
      <c r="O1879" s="32" t="str">
        <f>TEXT(Data[[#This Row],[Ngày giao]],"MMM")</f>
        <v>Jun</v>
      </c>
    </row>
    <row r="1880" spans="1:15" ht="13" x14ac:dyDescent="0.3">
      <c r="A1880" s="1">
        <v>4517764845</v>
      </c>
      <c r="B1880" s="1">
        <v>2899944</v>
      </c>
      <c r="C1880" s="2" t="s">
        <v>56</v>
      </c>
      <c r="D1880" s="3">
        <v>96</v>
      </c>
      <c r="E1880" s="3">
        <v>967</v>
      </c>
      <c r="F1880" s="3">
        <f>Data[[#This Row],[Unit Price]]*Data[[#This Row],[Ordered Qty]]</f>
        <v>92832</v>
      </c>
      <c r="G1880" s="5">
        <v>44651</v>
      </c>
      <c r="H1880" s="4">
        <v>44637</v>
      </c>
      <c r="I1880" s="6">
        <f t="shared" si="32"/>
        <v>14</v>
      </c>
      <c r="J1880" s="32" t="str">
        <f>IF(Data[[#This Row],[Chênh lệch ngày]]&lt;-2,"ADVANCE", IF(Data[[#This Row],[Chênh lệch ngày]]&lt;4, "ON TIME", IF(Data[[#This Row],[REASON OF LATE]]="SUPPLIER","LATE BY SUPPLIER", "LATE")))</f>
        <v>LATE</v>
      </c>
      <c r="K1880" s="32" t="s">
        <v>6</v>
      </c>
      <c r="L1880" s="32"/>
      <c r="M1880" s="32" t="str">
        <f>TEXT(Data[[#This Row],[Ngày giao]],"yyyy")</f>
        <v>2022</v>
      </c>
      <c r="N1880" s="32" t="str">
        <f>IF(MONTH(Data[[#This Row],[Ngày giao]])&lt;4,"Qtr1", IF(MONTH(Data[[#This Row],[Ngày giao]])&lt;7,"Qtr2",IF(MONTH(Data[[#This Row],[Ngày giao]])&lt;10,"Qtr3","Qtr4")))</f>
        <v>Qtr1</v>
      </c>
      <c r="O1880" s="32" t="str">
        <f>TEXT(Data[[#This Row],[Ngày giao]],"MMM")</f>
        <v>Mar</v>
      </c>
    </row>
    <row r="1881" spans="1:15" ht="13" x14ac:dyDescent="0.3">
      <c r="A1881" s="1">
        <v>4517764846</v>
      </c>
      <c r="B1881" s="1">
        <v>2899944</v>
      </c>
      <c r="C1881" s="2" t="s">
        <v>56</v>
      </c>
      <c r="D1881" s="3">
        <v>48</v>
      </c>
      <c r="E1881" s="3">
        <v>1076</v>
      </c>
      <c r="F1881" s="3">
        <f>Data[[#This Row],[Unit Price]]*Data[[#This Row],[Ordered Qty]]</f>
        <v>51648</v>
      </c>
      <c r="G1881" s="5">
        <v>44651</v>
      </c>
      <c r="H1881" s="4">
        <v>44637</v>
      </c>
      <c r="I1881" s="6">
        <f t="shared" si="32"/>
        <v>14</v>
      </c>
      <c r="J1881" s="32" t="str">
        <f>IF(Data[[#This Row],[Chênh lệch ngày]]&lt;-2,"ADVANCE", IF(Data[[#This Row],[Chênh lệch ngày]]&lt;4, "ON TIME", IF(Data[[#This Row],[REASON OF LATE]]="SUPPLIER","LATE BY SUPPLIER", "LATE")))</f>
        <v>LATE</v>
      </c>
      <c r="K1881" s="32" t="s">
        <v>6</v>
      </c>
      <c r="L1881" s="32"/>
      <c r="M1881" s="32" t="str">
        <f>TEXT(Data[[#This Row],[Ngày giao]],"yyyy")</f>
        <v>2022</v>
      </c>
      <c r="N1881" s="32" t="str">
        <f>IF(MONTH(Data[[#This Row],[Ngày giao]])&lt;4,"Qtr1", IF(MONTH(Data[[#This Row],[Ngày giao]])&lt;7,"Qtr2",IF(MONTH(Data[[#This Row],[Ngày giao]])&lt;10,"Qtr3","Qtr4")))</f>
        <v>Qtr1</v>
      </c>
      <c r="O1881" s="32" t="str">
        <f>TEXT(Data[[#This Row],[Ngày giao]],"MMM")</f>
        <v>Mar</v>
      </c>
    </row>
    <row r="1882" spans="1:15" ht="13" x14ac:dyDescent="0.3">
      <c r="A1882" s="1">
        <v>4517764847</v>
      </c>
      <c r="B1882" s="1">
        <v>2899944</v>
      </c>
      <c r="C1882" s="2" t="s">
        <v>56</v>
      </c>
      <c r="D1882" s="3">
        <v>48</v>
      </c>
      <c r="E1882" s="3">
        <v>531</v>
      </c>
      <c r="F1882" s="3">
        <f>Data[[#This Row],[Unit Price]]*Data[[#This Row],[Ordered Qty]]</f>
        <v>25488</v>
      </c>
      <c r="G1882" s="5">
        <v>44651</v>
      </c>
      <c r="H1882" s="4">
        <v>44637</v>
      </c>
      <c r="I1882" s="6">
        <f t="shared" si="32"/>
        <v>14</v>
      </c>
      <c r="J1882" s="32" t="str">
        <f>IF(Data[[#This Row],[Chênh lệch ngày]]&lt;-2,"ADVANCE", IF(Data[[#This Row],[Chênh lệch ngày]]&lt;4, "ON TIME", IF(Data[[#This Row],[REASON OF LATE]]="SUPPLIER","LATE BY SUPPLIER", "LATE")))</f>
        <v>LATE</v>
      </c>
      <c r="K1882" s="32" t="s">
        <v>6</v>
      </c>
      <c r="L1882" s="32"/>
      <c r="M1882" s="32" t="str">
        <f>TEXT(Data[[#This Row],[Ngày giao]],"yyyy")</f>
        <v>2022</v>
      </c>
      <c r="N1882" s="32" t="str">
        <f>IF(MONTH(Data[[#This Row],[Ngày giao]])&lt;4,"Qtr1", IF(MONTH(Data[[#This Row],[Ngày giao]])&lt;7,"Qtr2",IF(MONTH(Data[[#This Row],[Ngày giao]])&lt;10,"Qtr3","Qtr4")))</f>
        <v>Qtr1</v>
      </c>
      <c r="O1882" s="32" t="str">
        <f>TEXT(Data[[#This Row],[Ngày giao]],"MMM")</f>
        <v>Mar</v>
      </c>
    </row>
    <row r="1883" spans="1:15" ht="13" x14ac:dyDescent="0.3">
      <c r="A1883" s="1">
        <v>4517764848</v>
      </c>
      <c r="B1883" s="1">
        <v>2899944</v>
      </c>
      <c r="C1883" s="2" t="s">
        <v>56</v>
      </c>
      <c r="D1883" s="3">
        <v>96</v>
      </c>
      <c r="E1883" s="3">
        <v>1312</v>
      </c>
      <c r="F1883" s="3">
        <f>Data[[#This Row],[Unit Price]]*Data[[#This Row],[Ordered Qty]]</f>
        <v>125952</v>
      </c>
      <c r="G1883" s="5">
        <v>44651</v>
      </c>
      <c r="H1883" s="4">
        <v>44637</v>
      </c>
      <c r="I1883" s="6">
        <f t="shared" si="32"/>
        <v>14</v>
      </c>
      <c r="J1883" s="32" t="str">
        <f>IF(Data[[#This Row],[Chênh lệch ngày]]&lt;-2,"ADVANCE", IF(Data[[#This Row],[Chênh lệch ngày]]&lt;4, "ON TIME", IF(Data[[#This Row],[REASON OF LATE]]="SUPPLIER","LATE BY SUPPLIER", "LATE")))</f>
        <v>LATE</v>
      </c>
      <c r="K1883" s="32" t="s">
        <v>6</v>
      </c>
      <c r="L1883" s="32"/>
      <c r="M1883" s="32" t="str">
        <f>TEXT(Data[[#This Row],[Ngày giao]],"yyyy")</f>
        <v>2022</v>
      </c>
      <c r="N1883" s="32" t="str">
        <f>IF(MONTH(Data[[#This Row],[Ngày giao]])&lt;4,"Qtr1", IF(MONTH(Data[[#This Row],[Ngày giao]])&lt;7,"Qtr2",IF(MONTH(Data[[#This Row],[Ngày giao]])&lt;10,"Qtr3","Qtr4")))</f>
        <v>Qtr1</v>
      </c>
      <c r="O1883" s="32" t="str">
        <f>TEXT(Data[[#This Row],[Ngày giao]],"MMM")</f>
        <v>Mar</v>
      </c>
    </row>
    <row r="1884" spans="1:15" ht="13" x14ac:dyDescent="0.3">
      <c r="A1884" s="1">
        <v>4517060342</v>
      </c>
      <c r="B1884" s="1">
        <v>4567352</v>
      </c>
      <c r="C1884" s="2" t="s">
        <v>53</v>
      </c>
      <c r="D1884" s="3">
        <v>800</v>
      </c>
      <c r="E1884" s="3">
        <v>942</v>
      </c>
      <c r="F1884" s="3">
        <f>Data[[#This Row],[Unit Price]]*Data[[#This Row],[Ordered Qty]]</f>
        <v>753600</v>
      </c>
      <c r="G1884" s="5">
        <v>44662</v>
      </c>
      <c r="H1884" s="4">
        <v>44637</v>
      </c>
      <c r="I1884" s="6">
        <f t="shared" si="32"/>
        <v>25</v>
      </c>
      <c r="J1884" s="32" t="str">
        <f>IF(Data[[#This Row],[Chênh lệch ngày]]&lt;-2,"ADVANCE", IF(Data[[#This Row],[Chênh lệch ngày]]&lt;4, "ON TIME", IF(Data[[#This Row],[REASON OF LATE]]="SUPPLIER","LATE BY SUPPLIER", "LATE")))</f>
        <v>LATE</v>
      </c>
      <c r="K1884" s="32" t="s">
        <v>6</v>
      </c>
      <c r="L1884" s="32"/>
      <c r="M1884" s="32" t="str">
        <f>TEXT(Data[[#This Row],[Ngày giao]],"yyyy")</f>
        <v>2022</v>
      </c>
      <c r="N1884" s="32" t="str">
        <f>IF(MONTH(Data[[#This Row],[Ngày giao]])&lt;4,"Qtr1", IF(MONTH(Data[[#This Row],[Ngày giao]])&lt;7,"Qtr2",IF(MONTH(Data[[#This Row],[Ngày giao]])&lt;10,"Qtr3","Qtr4")))</f>
        <v>Qtr2</v>
      </c>
      <c r="O1884" s="32" t="str">
        <f>TEXT(Data[[#This Row],[Ngày giao]],"MMM")</f>
        <v>Apr</v>
      </c>
    </row>
    <row r="1885" spans="1:15" ht="13" x14ac:dyDescent="0.3">
      <c r="A1885" s="1">
        <v>4516613616</v>
      </c>
      <c r="B1885" s="1">
        <v>4327058</v>
      </c>
      <c r="C1885" s="2" t="s">
        <v>53</v>
      </c>
      <c r="D1885" s="3">
        <v>579</v>
      </c>
      <c r="E1885" s="3">
        <v>811</v>
      </c>
      <c r="F1885" s="3">
        <f>Data[[#This Row],[Unit Price]]*Data[[#This Row],[Ordered Qty]]</f>
        <v>469569</v>
      </c>
      <c r="G1885" s="5">
        <v>44634</v>
      </c>
      <c r="H1885" s="4">
        <v>44637</v>
      </c>
      <c r="I1885" s="6">
        <f t="shared" si="32"/>
        <v>-3</v>
      </c>
      <c r="J1885" s="32" t="str">
        <f>IF(Data[[#This Row],[Chênh lệch ngày]]&lt;-2,"ADVANCE", IF(Data[[#This Row],[Chênh lệch ngày]]&lt;4, "ON TIME", IF(Data[[#This Row],[REASON OF LATE]]="SUPPLIER","LATE BY SUPPLIER", "LATE")))</f>
        <v>ADVANCE</v>
      </c>
      <c r="K1885" s="2"/>
      <c r="L1885" s="32"/>
      <c r="M1885" s="32" t="str">
        <f>TEXT(Data[[#This Row],[Ngày giao]],"yyyy")</f>
        <v>2022</v>
      </c>
      <c r="N1885" s="32" t="str">
        <f>IF(MONTH(Data[[#This Row],[Ngày giao]])&lt;4,"Qtr1", IF(MONTH(Data[[#This Row],[Ngày giao]])&lt;7,"Qtr2",IF(MONTH(Data[[#This Row],[Ngày giao]])&lt;10,"Qtr3","Qtr4")))</f>
        <v>Qtr1</v>
      </c>
      <c r="O1885" s="32" t="str">
        <f>TEXT(Data[[#This Row],[Ngày giao]],"MMM")</f>
        <v>Mar</v>
      </c>
    </row>
    <row r="1886" spans="1:15" ht="13" x14ac:dyDescent="0.3">
      <c r="A1886" s="1">
        <v>4516407665</v>
      </c>
      <c r="B1886" s="1">
        <v>2758193</v>
      </c>
      <c r="C1886" s="2" t="s">
        <v>53</v>
      </c>
      <c r="D1886" s="3">
        <v>99</v>
      </c>
      <c r="E1886" s="3">
        <v>1279</v>
      </c>
      <c r="F1886" s="3">
        <f>Data[[#This Row],[Unit Price]]*Data[[#This Row],[Ordered Qty]]</f>
        <v>126621</v>
      </c>
      <c r="G1886" s="5">
        <v>44634</v>
      </c>
      <c r="H1886" s="4">
        <v>44637</v>
      </c>
      <c r="I1886" s="6">
        <f t="shared" si="32"/>
        <v>-3</v>
      </c>
      <c r="J1886" s="32" t="str">
        <f>IF(Data[[#This Row],[Chênh lệch ngày]]&lt;-2,"ADVANCE", IF(Data[[#This Row],[Chênh lệch ngày]]&lt;4, "ON TIME", IF(Data[[#This Row],[REASON OF LATE]]="SUPPLIER","LATE BY SUPPLIER", "LATE")))</f>
        <v>ADVANCE</v>
      </c>
      <c r="K1886" s="2"/>
      <c r="L1886" s="32"/>
      <c r="M1886" s="32" t="str">
        <f>TEXT(Data[[#This Row],[Ngày giao]],"yyyy")</f>
        <v>2022</v>
      </c>
      <c r="N1886" s="32" t="str">
        <f>IF(MONTH(Data[[#This Row],[Ngày giao]])&lt;4,"Qtr1", IF(MONTH(Data[[#This Row],[Ngày giao]])&lt;7,"Qtr2",IF(MONTH(Data[[#This Row],[Ngày giao]])&lt;10,"Qtr3","Qtr4")))</f>
        <v>Qtr1</v>
      </c>
      <c r="O1886" s="32" t="str">
        <f>TEXT(Data[[#This Row],[Ngày giao]],"MMM")</f>
        <v>Mar</v>
      </c>
    </row>
    <row r="1887" spans="1:15" ht="13" x14ac:dyDescent="0.3">
      <c r="A1887" s="1">
        <v>4517097922</v>
      </c>
      <c r="B1887" s="1">
        <v>2758193</v>
      </c>
      <c r="C1887" s="2" t="s">
        <v>55</v>
      </c>
      <c r="D1887" s="3">
        <v>42</v>
      </c>
      <c r="E1887" s="3">
        <v>509</v>
      </c>
      <c r="F1887" s="3">
        <f>Data[[#This Row],[Unit Price]]*Data[[#This Row],[Ordered Qty]]</f>
        <v>21378</v>
      </c>
      <c r="G1887" s="5">
        <v>44637</v>
      </c>
      <c r="H1887" s="4">
        <v>44637</v>
      </c>
      <c r="I1887" s="6">
        <f t="shared" si="32"/>
        <v>0</v>
      </c>
      <c r="J1887" s="32" t="str">
        <f>IF(Data[[#This Row],[Chênh lệch ngày]]&lt;-2,"ADVANCE", IF(Data[[#This Row],[Chênh lệch ngày]]&lt;4, "ON TIME", IF(Data[[#This Row],[REASON OF LATE]]="SUPPLIER","LATE BY SUPPLIER", "LATE")))</f>
        <v>ON TIME</v>
      </c>
      <c r="K1887" s="2"/>
      <c r="L1887" s="32"/>
      <c r="M1887" s="32" t="str">
        <f>TEXT(Data[[#This Row],[Ngày giao]],"yyyy")</f>
        <v>2022</v>
      </c>
      <c r="N1887" s="32" t="str">
        <f>IF(MONTH(Data[[#This Row],[Ngày giao]])&lt;4,"Qtr1", IF(MONTH(Data[[#This Row],[Ngày giao]])&lt;7,"Qtr2",IF(MONTH(Data[[#This Row],[Ngày giao]])&lt;10,"Qtr3","Qtr4")))</f>
        <v>Qtr1</v>
      </c>
      <c r="O1887" s="32" t="str">
        <f>TEXT(Data[[#This Row],[Ngày giao]],"MMM")</f>
        <v>Mar</v>
      </c>
    </row>
    <row r="1888" spans="1:15" ht="13" x14ac:dyDescent="0.3">
      <c r="A1888" s="1">
        <v>4517158402</v>
      </c>
      <c r="B1888" s="1">
        <v>2467687</v>
      </c>
      <c r="C1888" s="2" t="s">
        <v>55</v>
      </c>
      <c r="D1888" s="3">
        <v>55</v>
      </c>
      <c r="E1888" s="3">
        <v>381</v>
      </c>
      <c r="F1888" s="3">
        <f>Data[[#This Row],[Unit Price]]*Data[[#This Row],[Ordered Qty]]</f>
        <v>20955</v>
      </c>
      <c r="G1888" s="5">
        <v>44637</v>
      </c>
      <c r="H1888" s="4">
        <v>44637</v>
      </c>
      <c r="I1888" s="6">
        <f t="shared" si="32"/>
        <v>0</v>
      </c>
      <c r="J1888" s="32" t="str">
        <f>IF(Data[[#This Row],[Chênh lệch ngày]]&lt;-2,"ADVANCE", IF(Data[[#This Row],[Chênh lệch ngày]]&lt;4, "ON TIME", IF(Data[[#This Row],[REASON OF LATE]]="SUPPLIER","LATE BY SUPPLIER", "LATE")))</f>
        <v>ON TIME</v>
      </c>
      <c r="K1888" s="2"/>
      <c r="L1888" s="32"/>
      <c r="M1888" s="32" t="str">
        <f>TEXT(Data[[#This Row],[Ngày giao]],"yyyy")</f>
        <v>2022</v>
      </c>
      <c r="N1888" s="32" t="str">
        <f>IF(MONTH(Data[[#This Row],[Ngày giao]])&lt;4,"Qtr1", IF(MONTH(Data[[#This Row],[Ngày giao]])&lt;7,"Qtr2",IF(MONTH(Data[[#This Row],[Ngày giao]])&lt;10,"Qtr3","Qtr4")))</f>
        <v>Qtr1</v>
      </c>
      <c r="O1888" s="32" t="str">
        <f>TEXT(Data[[#This Row],[Ngày giao]],"MMM")</f>
        <v>Mar</v>
      </c>
    </row>
    <row r="1889" spans="1:15" ht="13" x14ac:dyDescent="0.3">
      <c r="A1889" s="1">
        <v>4517253067</v>
      </c>
      <c r="B1889" s="1">
        <v>2467687</v>
      </c>
      <c r="C1889" s="2" t="s">
        <v>55</v>
      </c>
      <c r="D1889" s="3">
        <v>10</v>
      </c>
      <c r="E1889" s="3">
        <v>449</v>
      </c>
      <c r="F1889" s="3">
        <f>Data[[#This Row],[Unit Price]]*Data[[#This Row],[Ordered Qty]]</f>
        <v>4490</v>
      </c>
      <c r="G1889" s="5">
        <v>44637</v>
      </c>
      <c r="H1889" s="4">
        <v>44637</v>
      </c>
      <c r="I1889" s="6">
        <f t="shared" si="32"/>
        <v>0</v>
      </c>
      <c r="J1889" s="32" t="str">
        <f>IF(Data[[#This Row],[Chênh lệch ngày]]&lt;-2,"ADVANCE", IF(Data[[#This Row],[Chênh lệch ngày]]&lt;4, "ON TIME", IF(Data[[#This Row],[REASON OF LATE]]="SUPPLIER","LATE BY SUPPLIER", "LATE")))</f>
        <v>ON TIME</v>
      </c>
      <c r="K1889" s="2"/>
      <c r="L1889" s="32"/>
      <c r="M1889" s="32" t="str">
        <f>TEXT(Data[[#This Row],[Ngày giao]],"yyyy")</f>
        <v>2022</v>
      </c>
      <c r="N1889" s="32" t="str">
        <f>IF(MONTH(Data[[#This Row],[Ngày giao]])&lt;4,"Qtr1", IF(MONTH(Data[[#This Row],[Ngày giao]])&lt;7,"Qtr2",IF(MONTH(Data[[#This Row],[Ngày giao]])&lt;10,"Qtr3","Qtr4")))</f>
        <v>Qtr1</v>
      </c>
      <c r="O1889" s="32" t="str">
        <f>TEXT(Data[[#This Row],[Ngày giao]],"MMM")</f>
        <v>Mar</v>
      </c>
    </row>
    <row r="1890" spans="1:15" ht="13" x14ac:dyDescent="0.3">
      <c r="A1890" s="1">
        <v>4516389180</v>
      </c>
      <c r="B1890" s="1">
        <v>2758193</v>
      </c>
      <c r="C1890" s="2" t="s">
        <v>53</v>
      </c>
      <c r="D1890" s="3">
        <v>687</v>
      </c>
      <c r="E1890" s="3">
        <v>1154</v>
      </c>
      <c r="F1890" s="3">
        <f>Data[[#This Row],[Unit Price]]*Data[[#This Row],[Ordered Qty]]</f>
        <v>792798</v>
      </c>
      <c r="G1890" s="5">
        <v>44634</v>
      </c>
      <c r="H1890" s="4">
        <v>44637</v>
      </c>
      <c r="I1890" s="6">
        <f t="shared" si="32"/>
        <v>-3</v>
      </c>
      <c r="J1890" s="32" t="str">
        <f>IF(Data[[#This Row],[Chênh lệch ngày]]&lt;-2,"ADVANCE", IF(Data[[#This Row],[Chênh lệch ngày]]&lt;4, "ON TIME", IF(Data[[#This Row],[REASON OF LATE]]="SUPPLIER","LATE BY SUPPLIER", "LATE")))</f>
        <v>ADVANCE</v>
      </c>
      <c r="K1890" s="2"/>
      <c r="L1890" s="32"/>
      <c r="M1890" s="32" t="str">
        <f>TEXT(Data[[#This Row],[Ngày giao]],"yyyy")</f>
        <v>2022</v>
      </c>
      <c r="N1890" s="32" t="str">
        <f>IF(MONTH(Data[[#This Row],[Ngày giao]])&lt;4,"Qtr1", IF(MONTH(Data[[#This Row],[Ngày giao]])&lt;7,"Qtr2",IF(MONTH(Data[[#This Row],[Ngày giao]])&lt;10,"Qtr3","Qtr4")))</f>
        <v>Qtr1</v>
      </c>
      <c r="O1890" s="32" t="str">
        <f>TEXT(Data[[#This Row],[Ngày giao]],"MMM")</f>
        <v>Mar</v>
      </c>
    </row>
    <row r="1891" spans="1:15" ht="13" x14ac:dyDescent="0.3">
      <c r="A1891" s="1">
        <v>4517523601</v>
      </c>
      <c r="B1891" s="1">
        <v>4271870</v>
      </c>
      <c r="C1891" s="2" t="s">
        <v>55</v>
      </c>
      <c r="D1891" s="3">
        <v>225</v>
      </c>
      <c r="E1891" s="3">
        <v>1099</v>
      </c>
      <c r="F1891" s="3">
        <f>Data[[#This Row],[Unit Price]]*Data[[#This Row],[Ordered Qty]]</f>
        <v>247275</v>
      </c>
      <c r="G1891" s="5">
        <v>44683</v>
      </c>
      <c r="H1891" s="4">
        <v>44637</v>
      </c>
      <c r="I1891" s="6">
        <f t="shared" si="32"/>
        <v>46</v>
      </c>
      <c r="J1891" s="32" t="str">
        <f>IF(Data[[#This Row],[Chênh lệch ngày]]&lt;-2,"ADVANCE", IF(Data[[#This Row],[Chênh lệch ngày]]&lt;4, "ON TIME", IF(Data[[#This Row],[REASON OF LATE]]="SUPPLIER","LATE BY SUPPLIER", "LATE")))</f>
        <v>LATE</v>
      </c>
      <c r="K1891" s="32" t="s">
        <v>6</v>
      </c>
      <c r="L1891" s="32"/>
      <c r="M1891" s="32" t="str">
        <f>TEXT(Data[[#This Row],[Ngày giao]],"yyyy")</f>
        <v>2022</v>
      </c>
      <c r="N1891" s="32" t="str">
        <f>IF(MONTH(Data[[#This Row],[Ngày giao]])&lt;4,"Qtr1", IF(MONTH(Data[[#This Row],[Ngày giao]])&lt;7,"Qtr2",IF(MONTH(Data[[#This Row],[Ngày giao]])&lt;10,"Qtr3","Qtr4")))</f>
        <v>Qtr2</v>
      </c>
      <c r="O1891" s="32" t="str">
        <f>TEXT(Data[[#This Row],[Ngày giao]],"MMM")</f>
        <v>May</v>
      </c>
    </row>
    <row r="1892" spans="1:15" ht="13" x14ac:dyDescent="0.3">
      <c r="A1892" s="1">
        <v>4517698068</v>
      </c>
      <c r="B1892" s="1">
        <v>4271870</v>
      </c>
      <c r="C1892" s="2" t="s">
        <v>55</v>
      </c>
      <c r="D1892" s="3">
        <v>96</v>
      </c>
      <c r="E1892" s="3">
        <v>920</v>
      </c>
      <c r="F1892" s="3">
        <f>Data[[#This Row],[Unit Price]]*Data[[#This Row],[Ordered Qty]]</f>
        <v>88320</v>
      </c>
      <c r="G1892" s="5">
        <v>44683</v>
      </c>
      <c r="H1892" s="4">
        <v>44637</v>
      </c>
      <c r="I1892" s="6">
        <f t="shared" si="32"/>
        <v>46</v>
      </c>
      <c r="J1892" s="32" t="str">
        <f>IF(Data[[#This Row],[Chênh lệch ngày]]&lt;-2,"ADVANCE", IF(Data[[#This Row],[Chênh lệch ngày]]&lt;4, "ON TIME", IF(Data[[#This Row],[REASON OF LATE]]="SUPPLIER","LATE BY SUPPLIER", "LATE")))</f>
        <v>LATE</v>
      </c>
      <c r="K1892" s="32" t="s">
        <v>6</v>
      </c>
      <c r="L1892" s="32"/>
      <c r="M1892" s="32" t="str">
        <f>TEXT(Data[[#This Row],[Ngày giao]],"yyyy")</f>
        <v>2022</v>
      </c>
      <c r="N1892" s="32" t="str">
        <f>IF(MONTH(Data[[#This Row],[Ngày giao]])&lt;4,"Qtr1", IF(MONTH(Data[[#This Row],[Ngày giao]])&lt;7,"Qtr2",IF(MONTH(Data[[#This Row],[Ngày giao]])&lt;10,"Qtr3","Qtr4")))</f>
        <v>Qtr2</v>
      </c>
      <c r="O1892" s="32" t="str">
        <f>TEXT(Data[[#This Row],[Ngày giao]],"MMM")</f>
        <v>May</v>
      </c>
    </row>
    <row r="1893" spans="1:15" ht="13" x14ac:dyDescent="0.3">
      <c r="A1893" s="1">
        <v>4516383341</v>
      </c>
      <c r="B1893" s="1">
        <v>2958114</v>
      </c>
      <c r="C1893" s="2" t="s">
        <v>53</v>
      </c>
      <c r="D1893" s="3">
        <v>840</v>
      </c>
      <c r="E1893" s="3">
        <v>1057</v>
      </c>
      <c r="F1893" s="3">
        <f>Data[[#This Row],[Unit Price]]*Data[[#This Row],[Ordered Qty]]</f>
        <v>887880</v>
      </c>
      <c r="G1893" s="5">
        <v>44634</v>
      </c>
      <c r="H1893" s="4">
        <v>44637</v>
      </c>
      <c r="I1893" s="6">
        <f t="shared" si="32"/>
        <v>-3</v>
      </c>
      <c r="J1893" s="32" t="str">
        <f>IF(Data[[#This Row],[Chênh lệch ngày]]&lt;-2,"ADVANCE", IF(Data[[#This Row],[Chênh lệch ngày]]&lt;4, "ON TIME", IF(Data[[#This Row],[REASON OF LATE]]="SUPPLIER","LATE BY SUPPLIER", "LATE")))</f>
        <v>ADVANCE</v>
      </c>
      <c r="K1893" s="2"/>
      <c r="L1893" s="32"/>
      <c r="M1893" s="32" t="str">
        <f>TEXT(Data[[#This Row],[Ngày giao]],"yyyy")</f>
        <v>2022</v>
      </c>
      <c r="N1893" s="32" t="str">
        <f>IF(MONTH(Data[[#This Row],[Ngày giao]])&lt;4,"Qtr1", IF(MONTH(Data[[#This Row],[Ngày giao]])&lt;7,"Qtr2",IF(MONTH(Data[[#This Row],[Ngày giao]])&lt;10,"Qtr3","Qtr4")))</f>
        <v>Qtr1</v>
      </c>
      <c r="O1893" s="32" t="str">
        <f>TEXT(Data[[#This Row],[Ngày giao]],"MMM")</f>
        <v>Mar</v>
      </c>
    </row>
    <row r="1894" spans="1:15" ht="13" x14ac:dyDescent="0.3">
      <c r="A1894" s="1">
        <v>4516410897</v>
      </c>
      <c r="B1894" s="1">
        <v>2752324</v>
      </c>
      <c r="C1894" s="2" t="s">
        <v>53</v>
      </c>
      <c r="D1894" s="3">
        <v>510</v>
      </c>
      <c r="E1894" s="3">
        <v>725</v>
      </c>
      <c r="F1894" s="3">
        <f>Data[[#This Row],[Unit Price]]*Data[[#This Row],[Ordered Qty]]</f>
        <v>369750</v>
      </c>
      <c r="G1894" s="5">
        <v>44634</v>
      </c>
      <c r="H1894" s="4">
        <v>44637</v>
      </c>
      <c r="I1894" s="6">
        <f t="shared" si="32"/>
        <v>-3</v>
      </c>
      <c r="J1894" s="32" t="str">
        <f>IF(Data[[#This Row],[Chênh lệch ngày]]&lt;-2,"ADVANCE", IF(Data[[#This Row],[Chênh lệch ngày]]&lt;4, "ON TIME", IF(Data[[#This Row],[REASON OF LATE]]="SUPPLIER","LATE BY SUPPLIER", "LATE")))</f>
        <v>ADVANCE</v>
      </c>
      <c r="K1894" s="2"/>
      <c r="L1894" s="32"/>
      <c r="M1894" s="32" t="str">
        <f>TEXT(Data[[#This Row],[Ngày giao]],"yyyy")</f>
        <v>2022</v>
      </c>
      <c r="N1894" s="32" t="str">
        <f>IF(MONTH(Data[[#This Row],[Ngày giao]])&lt;4,"Qtr1", IF(MONTH(Data[[#This Row],[Ngày giao]])&lt;7,"Qtr2",IF(MONTH(Data[[#This Row],[Ngày giao]])&lt;10,"Qtr3","Qtr4")))</f>
        <v>Qtr1</v>
      </c>
      <c r="O1894" s="32" t="str">
        <f>TEXT(Data[[#This Row],[Ngày giao]],"MMM")</f>
        <v>Mar</v>
      </c>
    </row>
    <row r="1895" spans="1:15" ht="13" x14ac:dyDescent="0.3">
      <c r="A1895" s="1">
        <v>4516390799</v>
      </c>
      <c r="B1895" s="1">
        <v>2884301</v>
      </c>
      <c r="C1895" s="2" t="s">
        <v>53</v>
      </c>
      <c r="D1895" s="3">
        <v>1800</v>
      </c>
      <c r="E1895" s="3">
        <v>1182</v>
      </c>
      <c r="F1895" s="3">
        <f>Data[[#This Row],[Unit Price]]*Data[[#This Row],[Ordered Qty]]</f>
        <v>2127600</v>
      </c>
      <c r="G1895" s="5">
        <v>44634</v>
      </c>
      <c r="H1895" s="4">
        <v>44637</v>
      </c>
      <c r="I1895" s="6">
        <f t="shared" si="32"/>
        <v>-3</v>
      </c>
      <c r="J1895" s="32" t="str">
        <f>IF(Data[[#This Row],[Chênh lệch ngày]]&lt;-2,"ADVANCE", IF(Data[[#This Row],[Chênh lệch ngày]]&lt;4, "ON TIME", IF(Data[[#This Row],[REASON OF LATE]]="SUPPLIER","LATE BY SUPPLIER", "LATE")))</f>
        <v>ADVANCE</v>
      </c>
      <c r="K1895" s="2"/>
      <c r="L1895" s="32"/>
      <c r="M1895" s="32" t="str">
        <f>TEXT(Data[[#This Row],[Ngày giao]],"yyyy")</f>
        <v>2022</v>
      </c>
      <c r="N1895" s="32" t="str">
        <f>IF(MONTH(Data[[#This Row],[Ngày giao]])&lt;4,"Qtr1", IF(MONTH(Data[[#This Row],[Ngày giao]])&lt;7,"Qtr2",IF(MONTH(Data[[#This Row],[Ngày giao]])&lt;10,"Qtr3","Qtr4")))</f>
        <v>Qtr1</v>
      </c>
      <c r="O1895" s="32" t="str">
        <f>TEXT(Data[[#This Row],[Ngày giao]],"MMM")</f>
        <v>Mar</v>
      </c>
    </row>
    <row r="1896" spans="1:15" ht="13" x14ac:dyDescent="0.3">
      <c r="A1896" s="1">
        <v>4516415609</v>
      </c>
      <c r="B1896" s="1">
        <v>4062520</v>
      </c>
      <c r="C1896" s="2" t="s">
        <v>53</v>
      </c>
      <c r="D1896" s="3">
        <v>36</v>
      </c>
      <c r="E1896" s="3">
        <v>629</v>
      </c>
      <c r="F1896" s="3">
        <f>Data[[#This Row],[Unit Price]]*Data[[#This Row],[Ordered Qty]]</f>
        <v>22644</v>
      </c>
      <c r="G1896" s="5">
        <v>44690</v>
      </c>
      <c r="H1896" s="4">
        <v>44637</v>
      </c>
      <c r="I1896" s="6">
        <f t="shared" si="32"/>
        <v>53</v>
      </c>
      <c r="J1896" s="32" t="str">
        <f>IF(Data[[#This Row],[Chênh lệch ngày]]&lt;-2,"ADVANCE", IF(Data[[#This Row],[Chênh lệch ngày]]&lt;4, "ON TIME", IF(Data[[#This Row],[REASON OF LATE]]="SUPPLIER","LATE BY SUPPLIER", "LATE")))</f>
        <v>LATE BY SUPPLIER</v>
      </c>
      <c r="K1896" s="2" t="s">
        <v>8</v>
      </c>
      <c r="L1896" s="32" t="s">
        <v>73</v>
      </c>
      <c r="M1896" s="32" t="str">
        <f>TEXT(Data[[#This Row],[Ngày giao]],"yyyy")</f>
        <v>2022</v>
      </c>
      <c r="N1896" s="32" t="str">
        <f>IF(MONTH(Data[[#This Row],[Ngày giao]])&lt;4,"Qtr1", IF(MONTH(Data[[#This Row],[Ngày giao]])&lt;7,"Qtr2",IF(MONTH(Data[[#This Row],[Ngày giao]])&lt;10,"Qtr3","Qtr4")))</f>
        <v>Qtr2</v>
      </c>
      <c r="O1896" s="32" t="str">
        <f>TEXT(Data[[#This Row],[Ngày giao]],"MMM")</f>
        <v>May</v>
      </c>
    </row>
    <row r="1897" spans="1:15" ht="13" x14ac:dyDescent="0.3">
      <c r="A1897" s="1">
        <v>4517079307</v>
      </c>
      <c r="B1897" s="1">
        <v>2958114</v>
      </c>
      <c r="C1897" s="2" t="s">
        <v>55</v>
      </c>
      <c r="D1897" s="3">
        <v>102</v>
      </c>
      <c r="E1897" s="3">
        <v>962</v>
      </c>
      <c r="F1897" s="3">
        <f>Data[[#This Row],[Unit Price]]*Data[[#This Row],[Ordered Qty]]</f>
        <v>98124</v>
      </c>
      <c r="G1897" s="5">
        <v>44637</v>
      </c>
      <c r="H1897" s="4">
        <v>44637</v>
      </c>
      <c r="I1897" s="6">
        <f t="shared" si="32"/>
        <v>0</v>
      </c>
      <c r="J1897" s="32" t="str">
        <f>IF(Data[[#This Row],[Chênh lệch ngày]]&lt;-2,"ADVANCE", IF(Data[[#This Row],[Chênh lệch ngày]]&lt;4, "ON TIME", IF(Data[[#This Row],[REASON OF LATE]]="SUPPLIER","LATE BY SUPPLIER", "LATE")))</f>
        <v>ON TIME</v>
      </c>
      <c r="K1897" s="2"/>
      <c r="L1897" s="32"/>
      <c r="M1897" s="32" t="str">
        <f>TEXT(Data[[#This Row],[Ngày giao]],"yyyy")</f>
        <v>2022</v>
      </c>
      <c r="N1897" s="32" t="str">
        <f>IF(MONTH(Data[[#This Row],[Ngày giao]])&lt;4,"Qtr1", IF(MONTH(Data[[#This Row],[Ngày giao]])&lt;7,"Qtr2",IF(MONTH(Data[[#This Row],[Ngày giao]])&lt;10,"Qtr3","Qtr4")))</f>
        <v>Qtr1</v>
      </c>
      <c r="O1897" s="32" t="str">
        <f>TEXT(Data[[#This Row],[Ngày giao]],"MMM")</f>
        <v>Mar</v>
      </c>
    </row>
    <row r="1898" spans="1:15" ht="13" x14ac:dyDescent="0.3">
      <c r="A1898" s="1">
        <v>4517253881</v>
      </c>
      <c r="B1898" s="1">
        <v>2752324</v>
      </c>
      <c r="C1898" s="2" t="s">
        <v>55</v>
      </c>
      <c r="D1898" s="3">
        <v>6</v>
      </c>
      <c r="E1898" s="3">
        <v>955</v>
      </c>
      <c r="F1898" s="3">
        <f>Data[[#This Row],[Unit Price]]*Data[[#This Row],[Ordered Qty]]</f>
        <v>5730</v>
      </c>
      <c r="G1898" s="5">
        <v>44637</v>
      </c>
      <c r="H1898" s="4">
        <v>44637</v>
      </c>
      <c r="I1898" s="6">
        <f t="shared" si="32"/>
        <v>0</v>
      </c>
      <c r="J1898" s="32" t="str">
        <f>IF(Data[[#This Row],[Chênh lệch ngày]]&lt;-2,"ADVANCE", IF(Data[[#This Row],[Chênh lệch ngày]]&lt;4, "ON TIME", IF(Data[[#This Row],[REASON OF LATE]]="SUPPLIER","LATE BY SUPPLIER", "LATE")))</f>
        <v>ON TIME</v>
      </c>
      <c r="K1898" s="2"/>
      <c r="L1898" s="32"/>
      <c r="M1898" s="32" t="str">
        <f>TEXT(Data[[#This Row],[Ngày giao]],"yyyy")</f>
        <v>2022</v>
      </c>
      <c r="N1898" s="32" t="str">
        <f>IF(MONTH(Data[[#This Row],[Ngày giao]])&lt;4,"Qtr1", IF(MONTH(Data[[#This Row],[Ngày giao]])&lt;7,"Qtr2",IF(MONTH(Data[[#This Row],[Ngày giao]])&lt;10,"Qtr3","Qtr4")))</f>
        <v>Qtr1</v>
      </c>
      <c r="O1898" s="32" t="str">
        <f>TEXT(Data[[#This Row],[Ngày giao]],"MMM")</f>
        <v>Mar</v>
      </c>
    </row>
    <row r="1899" spans="1:15" ht="13" x14ac:dyDescent="0.3">
      <c r="A1899" s="1">
        <v>4517320030</v>
      </c>
      <c r="B1899" s="1">
        <v>2958114</v>
      </c>
      <c r="C1899" s="2" t="s">
        <v>55</v>
      </c>
      <c r="D1899" s="3">
        <v>24</v>
      </c>
      <c r="E1899" s="3">
        <v>739</v>
      </c>
      <c r="F1899" s="3">
        <f>Data[[#This Row],[Unit Price]]*Data[[#This Row],[Ordered Qty]]</f>
        <v>17736</v>
      </c>
      <c r="G1899" s="5">
        <v>44637</v>
      </c>
      <c r="H1899" s="4">
        <v>44637</v>
      </c>
      <c r="I1899" s="6">
        <f t="shared" si="32"/>
        <v>0</v>
      </c>
      <c r="J1899" s="32" t="str">
        <f>IF(Data[[#This Row],[Chênh lệch ngày]]&lt;-2,"ADVANCE", IF(Data[[#This Row],[Chênh lệch ngày]]&lt;4, "ON TIME", IF(Data[[#This Row],[REASON OF LATE]]="SUPPLIER","LATE BY SUPPLIER", "LATE")))</f>
        <v>ON TIME</v>
      </c>
      <c r="K1899" s="2"/>
      <c r="L1899" s="32"/>
      <c r="M1899" s="32" t="str">
        <f>TEXT(Data[[#This Row],[Ngày giao]],"yyyy")</f>
        <v>2022</v>
      </c>
      <c r="N1899" s="32" t="str">
        <f>IF(MONTH(Data[[#This Row],[Ngày giao]])&lt;4,"Qtr1", IF(MONTH(Data[[#This Row],[Ngày giao]])&lt;7,"Qtr2",IF(MONTH(Data[[#This Row],[Ngày giao]])&lt;10,"Qtr3","Qtr4")))</f>
        <v>Qtr1</v>
      </c>
      <c r="O1899" s="32" t="str">
        <f>TEXT(Data[[#This Row],[Ngày giao]],"MMM")</f>
        <v>Mar</v>
      </c>
    </row>
    <row r="1900" spans="1:15" ht="13" x14ac:dyDescent="0.3">
      <c r="A1900" s="1">
        <v>4516390144</v>
      </c>
      <c r="B1900" s="1">
        <v>1620152</v>
      </c>
      <c r="C1900" s="2" t="s">
        <v>53</v>
      </c>
      <c r="D1900" s="3">
        <v>1872</v>
      </c>
      <c r="E1900" s="3">
        <v>552</v>
      </c>
      <c r="F1900" s="3">
        <f>Data[[#This Row],[Unit Price]]*Data[[#This Row],[Ordered Qty]]</f>
        <v>1033344</v>
      </c>
      <c r="G1900" s="5">
        <v>44637</v>
      </c>
      <c r="H1900" s="4">
        <v>44637</v>
      </c>
      <c r="I1900" s="6">
        <f t="shared" si="32"/>
        <v>0</v>
      </c>
      <c r="J1900" s="32" t="str">
        <f>IF(Data[[#This Row],[Chênh lệch ngày]]&lt;-2,"ADVANCE", IF(Data[[#This Row],[Chênh lệch ngày]]&lt;4, "ON TIME", IF(Data[[#This Row],[REASON OF LATE]]="SUPPLIER","LATE BY SUPPLIER", "LATE")))</f>
        <v>ON TIME</v>
      </c>
      <c r="K1900" s="2"/>
      <c r="L1900" s="32"/>
      <c r="M1900" s="32" t="str">
        <f>TEXT(Data[[#This Row],[Ngày giao]],"yyyy")</f>
        <v>2022</v>
      </c>
      <c r="N1900" s="32" t="str">
        <f>IF(MONTH(Data[[#This Row],[Ngày giao]])&lt;4,"Qtr1", IF(MONTH(Data[[#This Row],[Ngày giao]])&lt;7,"Qtr2",IF(MONTH(Data[[#This Row],[Ngày giao]])&lt;10,"Qtr3","Qtr4")))</f>
        <v>Qtr1</v>
      </c>
      <c r="O1900" s="32" t="str">
        <f>TEXT(Data[[#This Row],[Ngày giao]],"MMM")</f>
        <v>Mar</v>
      </c>
    </row>
    <row r="1901" spans="1:15" ht="14.5" x14ac:dyDescent="0.35">
      <c r="A1901" s="7">
        <v>4517521669</v>
      </c>
      <c r="B1901" s="7">
        <v>2778179</v>
      </c>
      <c r="C1901" s="8" t="s">
        <v>53</v>
      </c>
      <c r="D1901" s="9">
        <v>240</v>
      </c>
      <c r="E1901" s="3">
        <v>937</v>
      </c>
      <c r="F1901" s="3">
        <f>Data[[#This Row],[Unit Price]]*Data[[#This Row],[Ordered Qty]]</f>
        <v>224880</v>
      </c>
      <c r="G1901" s="5">
        <v>44627</v>
      </c>
      <c r="H1901" s="4">
        <v>44637</v>
      </c>
      <c r="I1901" s="10">
        <v>-10</v>
      </c>
      <c r="J1901" s="32" t="str">
        <f>IF(Data[[#This Row],[Chênh lệch ngày]]&lt;-2,"ADVANCE", IF(Data[[#This Row],[Chênh lệch ngày]]&lt;4, "ON TIME", IF(Data[[#This Row],[REASON OF LATE]]="SUPPLIER","LATE BY SUPPLIER", "LATE")))</f>
        <v>ADVANCE</v>
      </c>
      <c r="K1901" s="12"/>
      <c r="L1901" s="16"/>
      <c r="M1901" s="32" t="str">
        <f>TEXT(Data[[#This Row],[Ngày giao]],"yyyy")</f>
        <v>2022</v>
      </c>
      <c r="N1901" s="32" t="str">
        <f>IF(MONTH(Data[[#This Row],[Ngày giao]])&lt;4,"Qtr1", IF(MONTH(Data[[#This Row],[Ngày giao]])&lt;7,"Qtr2",IF(MONTH(Data[[#This Row],[Ngày giao]])&lt;10,"Qtr3","Qtr4")))</f>
        <v>Qtr1</v>
      </c>
      <c r="O1901" s="32" t="str">
        <f>TEXT(Data[[#This Row],[Ngày giao]],"MMM")</f>
        <v>Mar</v>
      </c>
    </row>
    <row r="1902" spans="1:15" ht="14.5" x14ac:dyDescent="0.35">
      <c r="A1902" s="7">
        <v>4517462862</v>
      </c>
      <c r="B1902" s="7">
        <v>2779817</v>
      </c>
      <c r="C1902" s="8" t="s">
        <v>53</v>
      </c>
      <c r="D1902" s="9">
        <v>630</v>
      </c>
      <c r="E1902" s="3">
        <v>996</v>
      </c>
      <c r="F1902" s="3">
        <f>Data[[#This Row],[Unit Price]]*Data[[#This Row],[Ordered Qty]]</f>
        <v>627480</v>
      </c>
      <c r="G1902" s="5">
        <v>44634</v>
      </c>
      <c r="H1902" s="4">
        <v>44637</v>
      </c>
      <c r="I1902" s="10">
        <v>-3</v>
      </c>
      <c r="J1902" s="32" t="str">
        <f>IF(Data[[#This Row],[Chênh lệch ngày]]&lt;-2,"ADVANCE", IF(Data[[#This Row],[Chênh lệch ngày]]&lt;4, "ON TIME", IF(Data[[#This Row],[REASON OF LATE]]="SUPPLIER","LATE BY SUPPLIER", "LATE")))</f>
        <v>ADVANCE</v>
      </c>
      <c r="K1902" s="12"/>
      <c r="L1902" s="16"/>
      <c r="M1902" s="32" t="str">
        <f>TEXT(Data[[#This Row],[Ngày giao]],"yyyy")</f>
        <v>2022</v>
      </c>
      <c r="N1902" s="32" t="str">
        <f>IF(MONTH(Data[[#This Row],[Ngày giao]])&lt;4,"Qtr1", IF(MONTH(Data[[#This Row],[Ngày giao]])&lt;7,"Qtr2",IF(MONTH(Data[[#This Row],[Ngày giao]])&lt;10,"Qtr3","Qtr4")))</f>
        <v>Qtr1</v>
      </c>
      <c r="O1902" s="32" t="str">
        <f>TEXT(Data[[#This Row],[Ngày giao]],"MMM")</f>
        <v>Mar</v>
      </c>
    </row>
    <row r="1903" spans="1:15" ht="14.5" x14ac:dyDescent="0.35">
      <c r="A1903" s="7">
        <v>4517460190</v>
      </c>
      <c r="B1903" s="7">
        <v>4455280</v>
      </c>
      <c r="C1903" s="8" t="s">
        <v>53</v>
      </c>
      <c r="D1903" s="9">
        <v>450</v>
      </c>
      <c r="E1903" s="3">
        <v>1193</v>
      </c>
      <c r="F1903" s="3">
        <f>Data[[#This Row],[Unit Price]]*Data[[#This Row],[Ordered Qty]]</f>
        <v>536850</v>
      </c>
      <c r="G1903" s="5">
        <v>44634</v>
      </c>
      <c r="H1903" s="4">
        <v>44637</v>
      </c>
      <c r="I1903" s="10">
        <v>-3</v>
      </c>
      <c r="J1903" s="32" t="str">
        <f>IF(Data[[#This Row],[Chênh lệch ngày]]&lt;-2,"ADVANCE", IF(Data[[#This Row],[Chênh lệch ngày]]&lt;4, "ON TIME", IF(Data[[#This Row],[REASON OF LATE]]="SUPPLIER","LATE BY SUPPLIER", "LATE")))</f>
        <v>ADVANCE</v>
      </c>
      <c r="K1903" s="12"/>
      <c r="L1903" s="16"/>
      <c r="M1903" s="32" t="str">
        <f>TEXT(Data[[#This Row],[Ngày giao]],"yyyy")</f>
        <v>2022</v>
      </c>
      <c r="N1903" s="32" t="str">
        <f>IF(MONTH(Data[[#This Row],[Ngày giao]])&lt;4,"Qtr1", IF(MONTH(Data[[#This Row],[Ngày giao]])&lt;7,"Qtr2",IF(MONTH(Data[[#This Row],[Ngày giao]])&lt;10,"Qtr3","Qtr4")))</f>
        <v>Qtr1</v>
      </c>
      <c r="O1903" s="32" t="str">
        <f>TEXT(Data[[#This Row],[Ngày giao]],"MMM")</f>
        <v>Mar</v>
      </c>
    </row>
    <row r="1904" spans="1:15" ht="14.5" x14ac:dyDescent="0.35">
      <c r="A1904" s="7">
        <v>4517227091</v>
      </c>
      <c r="B1904" s="7">
        <v>4455281</v>
      </c>
      <c r="C1904" s="8" t="s">
        <v>55</v>
      </c>
      <c r="D1904" s="9">
        <v>360</v>
      </c>
      <c r="E1904" s="3">
        <v>1375</v>
      </c>
      <c r="F1904" s="3">
        <f>Data[[#This Row],[Unit Price]]*Data[[#This Row],[Ordered Qty]]</f>
        <v>495000</v>
      </c>
      <c r="G1904" s="14">
        <v>44637</v>
      </c>
      <c r="H1904" s="15">
        <v>44637</v>
      </c>
      <c r="I1904" s="10">
        <v>0</v>
      </c>
      <c r="J1904" s="32" t="str">
        <f>IF(Data[[#This Row],[Chênh lệch ngày]]&lt;-2,"ADVANCE", IF(Data[[#This Row],[Chênh lệch ngày]]&lt;4, "ON TIME", IF(Data[[#This Row],[REASON OF LATE]]="SUPPLIER","LATE BY SUPPLIER", "LATE")))</f>
        <v>ON TIME</v>
      </c>
      <c r="K1904" s="12"/>
      <c r="L1904" s="16"/>
      <c r="M1904" s="32" t="str">
        <f>TEXT(Data[[#This Row],[Ngày giao]],"yyyy")</f>
        <v>2022</v>
      </c>
      <c r="N1904" s="32" t="str">
        <f>IF(MONTH(Data[[#This Row],[Ngày giao]])&lt;4,"Qtr1", IF(MONTH(Data[[#This Row],[Ngày giao]])&lt;7,"Qtr2",IF(MONTH(Data[[#This Row],[Ngày giao]])&lt;10,"Qtr3","Qtr4")))</f>
        <v>Qtr1</v>
      </c>
      <c r="O1904" s="32" t="str">
        <f>TEXT(Data[[#This Row],[Ngày giao]],"MMM")</f>
        <v>Mar</v>
      </c>
    </row>
    <row r="1905" spans="1:15" ht="14.5" x14ac:dyDescent="0.35">
      <c r="A1905" s="7">
        <v>4516819746</v>
      </c>
      <c r="B1905" s="7">
        <v>4455280</v>
      </c>
      <c r="C1905" s="8" t="s">
        <v>53</v>
      </c>
      <c r="D1905" s="9">
        <v>240</v>
      </c>
      <c r="E1905" s="3">
        <v>1121</v>
      </c>
      <c r="F1905" s="3">
        <f>Data[[#This Row],[Unit Price]]*Data[[#This Row],[Ordered Qty]]</f>
        <v>269040</v>
      </c>
      <c r="G1905" s="5">
        <v>44634</v>
      </c>
      <c r="H1905" s="4">
        <v>44637</v>
      </c>
      <c r="I1905" s="10">
        <v>-3</v>
      </c>
      <c r="J1905" s="32" t="str">
        <f>IF(Data[[#This Row],[Chênh lệch ngày]]&lt;-2,"ADVANCE", IF(Data[[#This Row],[Chênh lệch ngày]]&lt;4, "ON TIME", IF(Data[[#This Row],[REASON OF LATE]]="SUPPLIER","LATE BY SUPPLIER", "LATE")))</f>
        <v>ADVANCE</v>
      </c>
      <c r="K1905" s="12"/>
      <c r="L1905" s="16"/>
      <c r="M1905" s="32" t="str">
        <f>TEXT(Data[[#This Row],[Ngày giao]],"yyyy")</f>
        <v>2022</v>
      </c>
      <c r="N1905" s="32" t="str">
        <f>IF(MONTH(Data[[#This Row],[Ngày giao]])&lt;4,"Qtr1", IF(MONTH(Data[[#This Row],[Ngày giao]])&lt;7,"Qtr2",IF(MONTH(Data[[#This Row],[Ngày giao]])&lt;10,"Qtr3","Qtr4")))</f>
        <v>Qtr1</v>
      </c>
      <c r="O1905" s="32" t="str">
        <f>TEXT(Data[[#This Row],[Ngày giao]],"MMM")</f>
        <v>Mar</v>
      </c>
    </row>
    <row r="1906" spans="1:15" ht="14.5" x14ac:dyDescent="0.35">
      <c r="A1906" s="7">
        <v>4517360769</v>
      </c>
      <c r="B1906" s="7">
        <v>2778106</v>
      </c>
      <c r="C1906" s="8" t="s">
        <v>53</v>
      </c>
      <c r="D1906" s="9">
        <v>732</v>
      </c>
      <c r="E1906" s="3">
        <v>1131</v>
      </c>
      <c r="F1906" s="3">
        <f>Data[[#This Row],[Unit Price]]*Data[[#This Row],[Ordered Qty]]</f>
        <v>827892</v>
      </c>
      <c r="G1906" s="5">
        <v>44634</v>
      </c>
      <c r="H1906" s="4">
        <v>44637</v>
      </c>
      <c r="I1906" s="10">
        <v>-3</v>
      </c>
      <c r="J1906" s="32" t="str">
        <f>IF(Data[[#This Row],[Chênh lệch ngày]]&lt;-2,"ADVANCE", IF(Data[[#This Row],[Chênh lệch ngày]]&lt;4, "ON TIME", IF(Data[[#This Row],[REASON OF LATE]]="SUPPLIER","LATE BY SUPPLIER", "LATE")))</f>
        <v>ADVANCE</v>
      </c>
      <c r="K1906" s="12"/>
      <c r="L1906" s="16"/>
      <c r="M1906" s="32" t="str">
        <f>TEXT(Data[[#This Row],[Ngày giao]],"yyyy")</f>
        <v>2022</v>
      </c>
      <c r="N1906" s="32" t="str">
        <f>IF(MONTH(Data[[#This Row],[Ngày giao]])&lt;4,"Qtr1", IF(MONTH(Data[[#This Row],[Ngày giao]])&lt;7,"Qtr2",IF(MONTH(Data[[#This Row],[Ngày giao]])&lt;10,"Qtr3","Qtr4")))</f>
        <v>Qtr1</v>
      </c>
      <c r="O1906" s="32" t="str">
        <f>TEXT(Data[[#This Row],[Ngày giao]],"MMM")</f>
        <v>Mar</v>
      </c>
    </row>
    <row r="1907" spans="1:15" ht="14.5" x14ac:dyDescent="0.35">
      <c r="A1907" s="7">
        <v>4517456893</v>
      </c>
      <c r="B1907" s="7">
        <v>4455281</v>
      </c>
      <c r="C1907" s="8" t="s">
        <v>57</v>
      </c>
      <c r="D1907" s="9">
        <v>630</v>
      </c>
      <c r="E1907" s="3">
        <v>1157</v>
      </c>
      <c r="F1907" s="3">
        <f>Data[[#This Row],[Unit Price]]*Data[[#This Row],[Ordered Qty]]</f>
        <v>728910</v>
      </c>
      <c r="G1907" s="14">
        <v>44634</v>
      </c>
      <c r="H1907" s="15">
        <v>44637</v>
      </c>
      <c r="I1907" s="10">
        <v>-3</v>
      </c>
      <c r="J1907" s="32" t="str">
        <f>IF(Data[[#This Row],[Chênh lệch ngày]]&lt;-2,"ADVANCE", IF(Data[[#This Row],[Chênh lệch ngày]]&lt;4, "ON TIME", IF(Data[[#This Row],[REASON OF LATE]]="SUPPLIER","LATE BY SUPPLIER", "LATE")))</f>
        <v>ADVANCE</v>
      </c>
      <c r="K1907" s="12"/>
      <c r="L1907" s="16"/>
      <c r="M1907" s="32" t="str">
        <f>TEXT(Data[[#This Row],[Ngày giao]],"yyyy")</f>
        <v>2022</v>
      </c>
      <c r="N1907" s="32" t="str">
        <f>IF(MONTH(Data[[#This Row],[Ngày giao]])&lt;4,"Qtr1", IF(MONTH(Data[[#This Row],[Ngày giao]])&lt;7,"Qtr2",IF(MONTH(Data[[#This Row],[Ngày giao]])&lt;10,"Qtr3","Qtr4")))</f>
        <v>Qtr1</v>
      </c>
      <c r="O1907" s="32" t="str">
        <f>TEXT(Data[[#This Row],[Ngày giao]],"MMM")</f>
        <v>Mar</v>
      </c>
    </row>
    <row r="1908" spans="1:15" ht="14.5" x14ac:dyDescent="0.35">
      <c r="A1908" s="7">
        <v>4516819749</v>
      </c>
      <c r="B1908" s="7">
        <v>4454507</v>
      </c>
      <c r="C1908" s="8" t="s">
        <v>53</v>
      </c>
      <c r="D1908" s="9">
        <v>960</v>
      </c>
      <c r="E1908" s="3">
        <v>1350</v>
      </c>
      <c r="F1908" s="3">
        <f>Data[[#This Row],[Unit Price]]*Data[[#This Row],[Ordered Qty]]</f>
        <v>1296000</v>
      </c>
      <c r="G1908" s="5">
        <v>44634</v>
      </c>
      <c r="H1908" s="4">
        <v>44637</v>
      </c>
      <c r="I1908" s="10">
        <v>-3</v>
      </c>
      <c r="J1908" s="32" t="str">
        <f>IF(Data[[#This Row],[Chênh lệch ngày]]&lt;-2,"ADVANCE", IF(Data[[#This Row],[Chênh lệch ngày]]&lt;4, "ON TIME", IF(Data[[#This Row],[REASON OF LATE]]="SUPPLIER","LATE BY SUPPLIER", "LATE")))</f>
        <v>ADVANCE</v>
      </c>
      <c r="K1908" s="12"/>
      <c r="L1908" s="16"/>
      <c r="M1908" s="32" t="str">
        <f>TEXT(Data[[#This Row],[Ngày giao]],"yyyy")</f>
        <v>2022</v>
      </c>
      <c r="N1908" s="32" t="str">
        <f>IF(MONTH(Data[[#This Row],[Ngày giao]])&lt;4,"Qtr1", IF(MONTH(Data[[#This Row],[Ngày giao]])&lt;7,"Qtr2",IF(MONTH(Data[[#This Row],[Ngày giao]])&lt;10,"Qtr3","Qtr4")))</f>
        <v>Qtr1</v>
      </c>
      <c r="O1908" s="32" t="str">
        <f>TEXT(Data[[#This Row],[Ngày giao]],"MMM")</f>
        <v>Mar</v>
      </c>
    </row>
    <row r="1909" spans="1:15" ht="14.5" x14ac:dyDescent="0.35">
      <c r="A1909" s="7">
        <v>4517369863</v>
      </c>
      <c r="B1909" s="7">
        <v>4013293</v>
      </c>
      <c r="C1909" s="8" t="s">
        <v>53</v>
      </c>
      <c r="D1909" s="9">
        <v>150</v>
      </c>
      <c r="E1909" s="3">
        <v>541</v>
      </c>
      <c r="F1909" s="3">
        <f>Data[[#This Row],[Unit Price]]*Data[[#This Row],[Ordered Qty]]</f>
        <v>81150</v>
      </c>
      <c r="G1909" s="5">
        <v>44634</v>
      </c>
      <c r="H1909" s="4">
        <v>44637</v>
      </c>
      <c r="I1909" s="10">
        <v>-3</v>
      </c>
      <c r="J1909" s="32" t="str">
        <f>IF(Data[[#This Row],[Chênh lệch ngày]]&lt;-2,"ADVANCE", IF(Data[[#This Row],[Chênh lệch ngày]]&lt;4, "ON TIME", IF(Data[[#This Row],[REASON OF LATE]]="SUPPLIER","LATE BY SUPPLIER", "LATE")))</f>
        <v>ADVANCE</v>
      </c>
      <c r="K1909" s="12"/>
      <c r="L1909" s="16"/>
      <c r="M1909" s="32" t="str">
        <f>TEXT(Data[[#This Row],[Ngày giao]],"yyyy")</f>
        <v>2022</v>
      </c>
      <c r="N1909" s="32" t="str">
        <f>IF(MONTH(Data[[#This Row],[Ngày giao]])&lt;4,"Qtr1", IF(MONTH(Data[[#This Row],[Ngày giao]])&lt;7,"Qtr2",IF(MONTH(Data[[#This Row],[Ngày giao]])&lt;10,"Qtr3","Qtr4")))</f>
        <v>Qtr1</v>
      </c>
      <c r="O1909" s="32" t="str">
        <f>TEXT(Data[[#This Row],[Ngày giao]],"MMM")</f>
        <v>Mar</v>
      </c>
    </row>
    <row r="1910" spans="1:15" ht="14.5" x14ac:dyDescent="0.35">
      <c r="A1910" s="7">
        <v>4517141730</v>
      </c>
      <c r="B1910" s="7">
        <v>2487053</v>
      </c>
      <c r="C1910" s="8" t="s">
        <v>55</v>
      </c>
      <c r="D1910" s="9">
        <v>210</v>
      </c>
      <c r="E1910" s="3">
        <v>556</v>
      </c>
      <c r="F1910" s="3">
        <f>Data[[#This Row],[Unit Price]]*Data[[#This Row],[Ordered Qty]]</f>
        <v>116760</v>
      </c>
      <c r="G1910" s="5">
        <v>44637</v>
      </c>
      <c r="H1910" s="4">
        <v>44637</v>
      </c>
      <c r="I1910" s="10">
        <v>0</v>
      </c>
      <c r="J1910" s="32" t="str">
        <f>IF(Data[[#This Row],[Chênh lệch ngày]]&lt;-2,"ADVANCE", IF(Data[[#This Row],[Chênh lệch ngày]]&lt;4, "ON TIME", IF(Data[[#This Row],[REASON OF LATE]]="SUPPLIER","LATE BY SUPPLIER", "LATE")))</f>
        <v>ON TIME</v>
      </c>
      <c r="K1910" s="12"/>
      <c r="L1910" s="16"/>
      <c r="M1910" s="32" t="str">
        <f>TEXT(Data[[#This Row],[Ngày giao]],"yyyy")</f>
        <v>2022</v>
      </c>
      <c r="N1910" s="32" t="str">
        <f>IF(MONTH(Data[[#This Row],[Ngày giao]])&lt;4,"Qtr1", IF(MONTH(Data[[#This Row],[Ngày giao]])&lt;7,"Qtr2",IF(MONTH(Data[[#This Row],[Ngày giao]])&lt;10,"Qtr3","Qtr4")))</f>
        <v>Qtr1</v>
      </c>
      <c r="O1910" s="32" t="str">
        <f>TEXT(Data[[#This Row],[Ngày giao]],"MMM")</f>
        <v>Mar</v>
      </c>
    </row>
    <row r="1911" spans="1:15" ht="14.5" x14ac:dyDescent="0.35">
      <c r="A1911" s="7">
        <v>4517111988</v>
      </c>
      <c r="B1911" s="7">
        <v>4455280</v>
      </c>
      <c r="C1911" s="8" t="s">
        <v>56</v>
      </c>
      <c r="D1911" s="9">
        <v>450</v>
      </c>
      <c r="E1911" s="3">
        <v>806</v>
      </c>
      <c r="F1911" s="3">
        <f>Data[[#This Row],[Unit Price]]*Data[[#This Row],[Ordered Qty]]</f>
        <v>362700</v>
      </c>
      <c r="G1911" s="5">
        <v>44637</v>
      </c>
      <c r="H1911" s="4">
        <v>44637</v>
      </c>
      <c r="I1911" s="10">
        <v>0</v>
      </c>
      <c r="J1911" s="32" t="str">
        <f>IF(Data[[#This Row],[Chênh lệch ngày]]&lt;-2,"ADVANCE", IF(Data[[#This Row],[Chênh lệch ngày]]&lt;4, "ON TIME", IF(Data[[#This Row],[REASON OF LATE]]="SUPPLIER","LATE BY SUPPLIER", "LATE")))</f>
        <v>ON TIME</v>
      </c>
      <c r="K1911" s="12"/>
      <c r="L1911" s="16"/>
      <c r="M1911" s="32" t="str">
        <f>TEXT(Data[[#This Row],[Ngày giao]],"yyyy")</f>
        <v>2022</v>
      </c>
      <c r="N1911" s="32" t="str">
        <f>IF(MONTH(Data[[#This Row],[Ngày giao]])&lt;4,"Qtr1", IF(MONTH(Data[[#This Row],[Ngày giao]])&lt;7,"Qtr2",IF(MONTH(Data[[#This Row],[Ngày giao]])&lt;10,"Qtr3","Qtr4")))</f>
        <v>Qtr1</v>
      </c>
      <c r="O1911" s="32" t="str">
        <f>TEXT(Data[[#This Row],[Ngày giao]],"MMM")</f>
        <v>Mar</v>
      </c>
    </row>
    <row r="1912" spans="1:15" ht="14.5" x14ac:dyDescent="0.35">
      <c r="A1912" s="7">
        <v>4517369776</v>
      </c>
      <c r="B1912" s="7">
        <v>4455280</v>
      </c>
      <c r="C1912" s="8" t="s">
        <v>53</v>
      </c>
      <c r="D1912" s="9">
        <v>630</v>
      </c>
      <c r="E1912" s="3">
        <v>495</v>
      </c>
      <c r="F1912" s="3">
        <f>Data[[#This Row],[Unit Price]]*Data[[#This Row],[Ordered Qty]]</f>
        <v>311850</v>
      </c>
      <c r="G1912" s="5">
        <v>44634</v>
      </c>
      <c r="H1912" s="4">
        <v>44637</v>
      </c>
      <c r="I1912" s="10">
        <v>-3</v>
      </c>
      <c r="J1912" s="32" t="str">
        <f>IF(Data[[#This Row],[Chênh lệch ngày]]&lt;-2,"ADVANCE", IF(Data[[#This Row],[Chênh lệch ngày]]&lt;4, "ON TIME", IF(Data[[#This Row],[REASON OF LATE]]="SUPPLIER","LATE BY SUPPLIER", "LATE")))</f>
        <v>ADVANCE</v>
      </c>
      <c r="K1912" s="12"/>
      <c r="L1912" s="16"/>
      <c r="M1912" s="32" t="str">
        <f>TEXT(Data[[#This Row],[Ngày giao]],"yyyy")</f>
        <v>2022</v>
      </c>
      <c r="N1912" s="32" t="str">
        <f>IF(MONTH(Data[[#This Row],[Ngày giao]])&lt;4,"Qtr1", IF(MONTH(Data[[#This Row],[Ngày giao]])&lt;7,"Qtr2",IF(MONTH(Data[[#This Row],[Ngày giao]])&lt;10,"Qtr3","Qtr4")))</f>
        <v>Qtr1</v>
      </c>
      <c r="O1912" s="32" t="str">
        <f>TEXT(Data[[#This Row],[Ngày giao]],"MMM")</f>
        <v>Mar</v>
      </c>
    </row>
    <row r="1913" spans="1:15" ht="14.5" x14ac:dyDescent="0.35">
      <c r="A1913" s="7">
        <v>4517092287</v>
      </c>
      <c r="B1913" s="7">
        <v>2765851</v>
      </c>
      <c r="C1913" s="8" t="s">
        <v>56</v>
      </c>
      <c r="D1913" s="9">
        <v>64</v>
      </c>
      <c r="E1913" s="3">
        <v>919</v>
      </c>
      <c r="F1913" s="3">
        <f>Data[[#This Row],[Unit Price]]*Data[[#This Row],[Ordered Qty]]</f>
        <v>58816</v>
      </c>
      <c r="G1913" s="5">
        <v>44637</v>
      </c>
      <c r="H1913" s="4">
        <v>44637</v>
      </c>
      <c r="I1913" s="10">
        <v>0</v>
      </c>
      <c r="J1913" s="32" t="str">
        <f>IF(Data[[#This Row],[Chênh lệch ngày]]&lt;-2,"ADVANCE", IF(Data[[#This Row],[Chênh lệch ngày]]&lt;4, "ON TIME", IF(Data[[#This Row],[REASON OF LATE]]="SUPPLIER","LATE BY SUPPLIER", "LATE")))</f>
        <v>ON TIME</v>
      </c>
      <c r="K1913" s="12"/>
      <c r="L1913" s="16"/>
      <c r="M1913" s="32" t="str">
        <f>TEXT(Data[[#This Row],[Ngày giao]],"yyyy")</f>
        <v>2022</v>
      </c>
      <c r="N1913" s="32" t="str">
        <f>IF(MONTH(Data[[#This Row],[Ngày giao]])&lt;4,"Qtr1", IF(MONTH(Data[[#This Row],[Ngày giao]])&lt;7,"Qtr2",IF(MONTH(Data[[#This Row],[Ngày giao]])&lt;10,"Qtr3","Qtr4")))</f>
        <v>Qtr1</v>
      </c>
      <c r="O1913" s="32" t="str">
        <f>TEXT(Data[[#This Row],[Ngày giao]],"MMM")</f>
        <v>Mar</v>
      </c>
    </row>
    <row r="1914" spans="1:15" ht="13" x14ac:dyDescent="0.3">
      <c r="A1914" s="1">
        <v>4516571637</v>
      </c>
      <c r="B1914" s="1">
        <v>2556834</v>
      </c>
      <c r="C1914" s="37" t="s">
        <v>52</v>
      </c>
      <c r="D1914" s="3">
        <v>30</v>
      </c>
      <c r="E1914" s="3">
        <v>841</v>
      </c>
      <c r="F1914" s="3">
        <f>Data[[#This Row],[Unit Price]]*Data[[#This Row],[Ordered Qty]]</f>
        <v>25230</v>
      </c>
      <c r="G1914" s="5">
        <v>44620</v>
      </c>
      <c r="H1914" s="4">
        <v>44638</v>
      </c>
      <c r="I1914" s="6">
        <f>G1914-H1914</f>
        <v>-18</v>
      </c>
      <c r="J1914" s="32" t="str">
        <f>IF(Data[[#This Row],[Chênh lệch ngày]]&lt;-2,"ADVANCE", IF(Data[[#This Row],[Chênh lệch ngày]]&lt;4, "ON TIME", IF(Data[[#This Row],[REASON OF LATE]]="SUPPLIER","LATE BY SUPPLIER", "LATE")))</f>
        <v>ADVANCE</v>
      </c>
      <c r="K1914" s="2"/>
      <c r="L1914" s="32"/>
      <c r="M1914" s="32" t="str">
        <f>TEXT(Data[[#This Row],[Ngày giao]],"yyyy")</f>
        <v>2022</v>
      </c>
      <c r="N1914" s="32" t="str">
        <f>IF(MONTH(Data[[#This Row],[Ngày giao]])&lt;4,"Qtr1", IF(MONTH(Data[[#This Row],[Ngày giao]])&lt;7,"Qtr2",IF(MONTH(Data[[#This Row],[Ngày giao]])&lt;10,"Qtr3","Qtr4")))</f>
        <v>Qtr1</v>
      </c>
      <c r="O1914" s="32" t="str">
        <f>TEXT(Data[[#This Row],[Ngày giao]],"MMM")</f>
        <v>Feb</v>
      </c>
    </row>
    <row r="1915" spans="1:15" ht="13" x14ac:dyDescent="0.3">
      <c r="A1915" s="1">
        <v>4516691494</v>
      </c>
      <c r="B1915" s="1">
        <v>4271870</v>
      </c>
      <c r="C1915" s="2" t="s">
        <v>55</v>
      </c>
      <c r="D1915" s="3">
        <v>44</v>
      </c>
      <c r="E1915" s="3">
        <v>1356</v>
      </c>
      <c r="F1915" s="3">
        <f>Data[[#This Row],[Unit Price]]*Data[[#This Row],[Ordered Qty]]</f>
        <v>59664</v>
      </c>
      <c r="G1915" s="5">
        <v>44707</v>
      </c>
      <c r="H1915" s="4">
        <v>44638</v>
      </c>
      <c r="I1915" s="6">
        <f>G1915-H1915</f>
        <v>69</v>
      </c>
      <c r="J1915" s="32" t="str">
        <f>IF(Data[[#This Row],[Chênh lệch ngày]]&lt;-2,"ADVANCE", IF(Data[[#This Row],[Chênh lệch ngày]]&lt;4, "ON TIME", IF(Data[[#This Row],[REASON OF LATE]]="SUPPLIER","LATE BY SUPPLIER", "LATE")))</f>
        <v>LATE</v>
      </c>
      <c r="K1915" s="32" t="s">
        <v>6</v>
      </c>
      <c r="L1915" s="32"/>
      <c r="M1915" s="32" t="str">
        <f>TEXT(Data[[#This Row],[Ngày giao]],"yyyy")</f>
        <v>2022</v>
      </c>
      <c r="N1915" s="32" t="str">
        <f>IF(MONTH(Data[[#This Row],[Ngày giao]])&lt;4,"Qtr1", IF(MONTH(Data[[#This Row],[Ngày giao]])&lt;7,"Qtr2",IF(MONTH(Data[[#This Row],[Ngày giao]])&lt;10,"Qtr3","Qtr4")))</f>
        <v>Qtr2</v>
      </c>
      <c r="O1915" s="32" t="str">
        <f>TEXT(Data[[#This Row],[Ngày giao]],"MMM")</f>
        <v>May</v>
      </c>
    </row>
    <row r="1916" spans="1:15" ht="14.5" x14ac:dyDescent="0.35">
      <c r="A1916" s="7">
        <v>4517448665</v>
      </c>
      <c r="B1916" s="7">
        <v>4455281</v>
      </c>
      <c r="C1916" s="8" t="s">
        <v>58</v>
      </c>
      <c r="D1916" s="9">
        <v>630</v>
      </c>
      <c r="E1916" s="3">
        <v>1371</v>
      </c>
      <c r="F1916" s="3">
        <f>Data[[#This Row],[Unit Price]]*Data[[#This Row],[Ordered Qty]]</f>
        <v>863730</v>
      </c>
      <c r="G1916" s="14">
        <v>44638</v>
      </c>
      <c r="H1916" s="15">
        <v>44638</v>
      </c>
      <c r="I1916" s="10">
        <v>0</v>
      </c>
      <c r="J1916" s="32" t="str">
        <f>IF(Data[[#This Row],[Chênh lệch ngày]]&lt;-2,"ADVANCE", IF(Data[[#This Row],[Chênh lệch ngày]]&lt;4, "ON TIME", IF(Data[[#This Row],[REASON OF LATE]]="SUPPLIER","LATE BY SUPPLIER", "LATE")))</f>
        <v>ON TIME</v>
      </c>
      <c r="K1916" s="12"/>
      <c r="L1916" s="16"/>
      <c r="M1916" s="32" t="str">
        <f>TEXT(Data[[#This Row],[Ngày giao]],"yyyy")</f>
        <v>2022</v>
      </c>
      <c r="N1916" s="32" t="str">
        <f>IF(MONTH(Data[[#This Row],[Ngày giao]])&lt;4,"Qtr1", IF(MONTH(Data[[#This Row],[Ngày giao]])&lt;7,"Qtr2",IF(MONTH(Data[[#This Row],[Ngày giao]])&lt;10,"Qtr3","Qtr4")))</f>
        <v>Qtr1</v>
      </c>
      <c r="O1916" s="32" t="str">
        <f>TEXT(Data[[#This Row],[Ngày giao]],"MMM")</f>
        <v>Mar</v>
      </c>
    </row>
    <row r="1917" spans="1:15" ht="13" x14ac:dyDescent="0.3">
      <c r="A1917" s="1">
        <v>4516576966</v>
      </c>
      <c r="B1917" s="1">
        <v>2963896</v>
      </c>
      <c r="C1917" s="37" t="s">
        <v>52</v>
      </c>
      <c r="D1917" s="3">
        <v>40</v>
      </c>
      <c r="E1917" s="3">
        <v>1367</v>
      </c>
      <c r="F1917" s="3">
        <f>Data[[#This Row],[Unit Price]]*Data[[#This Row],[Ordered Qty]]</f>
        <v>54680</v>
      </c>
      <c r="G1917" s="5">
        <v>44634</v>
      </c>
      <c r="H1917" s="4">
        <v>44640</v>
      </c>
      <c r="I1917" s="6">
        <f>G1917-H1917</f>
        <v>-6</v>
      </c>
      <c r="J1917" s="32" t="str">
        <f>IF(Data[[#This Row],[Chênh lệch ngày]]&lt;-2,"ADVANCE", IF(Data[[#This Row],[Chênh lệch ngày]]&lt;4, "ON TIME", IF(Data[[#This Row],[REASON OF LATE]]="SUPPLIER","LATE BY SUPPLIER", "LATE")))</f>
        <v>ADVANCE</v>
      </c>
      <c r="K1917" s="2"/>
      <c r="L1917" s="32"/>
      <c r="M1917" s="32" t="str">
        <f>TEXT(Data[[#This Row],[Ngày giao]],"yyyy")</f>
        <v>2022</v>
      </c>
      <c r="N1917" s="32" t="str">
        <f>IF(MONTH(Data[[#This Row],[Ngày giao]])&lt;4,"Qtr1", IF(MONTH(Data[[#This Row],[Ngày giao]])&lt;7,"Qtr2",IF(MONTH(Data[[#This Row],[Ngày giao]])&lt;10,"Qtr3","Qtr4")))</f>
        <v>Qtr1</v>
      </c>
      <c r="O1917" s="32" t="str">
        <f>TEXT(Data[[#This Row],[Ngày giao]],"MMM")</f>
        <v>Mar</v>
      </c>
    </row>
    <row r="1918" spans="1:15" ht="14.5" x14ac:dyDescent="0.35">
      <c r="A1918" s="7">
        <v>4517475300</v>
      </c>
      <c r="B1918" s="7">
        <v>4455281</v>
      </c>
      <c r="C1918" s="8" t="s">
        <v>63</v>
      </c>
      <c r="D1918" s="9">
        <v>1980</v>
      </c>
      <c r="E1918" s="3">
        <v>542</v>
      </c>
      <c r="F1918" s="3">
        <f>Data[[#This Row],[Unit Price]]*Data[[#This Row],[Ordered Qty]]</f>
        <v>1073160</v>
      </c>
      <c r="G1918" s="14">
        <v>44641</v>
      </c>
      <c r="H1918" s="15">
        <v>44640</v>
      </c>
      <c r="I1918" s="10">
        <v>1</v>
      </c>
      <c r="J1918" s="32" t="str">
        <f>IF(Data[[#This Row],[Chênh lệch ngày]]&lt;-2,"ADVANCE", IF(Data[[#This Row],[Chênh lệch ngày]]&lt;4, "ON TIME", IF(Data[[#This Row],[REASON OF LATE]]="SUPPLIER","LATE BY SUPPLIER", "LATE")))</f>
        <v>ON TIME</v>
      </c>
      <c r="K1918" s="12"/>
      <c r="L1918" s="16"/>
      <c r="M1918" s="32" t="str">
        <f>TEXT(Data[[#This Row],[Ngày giao]],"yyyy")</f>
        <v>2022</v>
      </c>
      <c r="N1918" s="32" t="str">
        <f>IF(MONTH(Data[[#This Row],[Ngày giao]])&lt;4,"Qtr1", IF(MONTH(Data[[#This Row],[Ngày giao]])&lt;7,"Qtr2",IF(MONTH(Data[[#This Row],[Ngày giao]])&lt;10,"Qtr3","Qtr4")))</f>
        <v>Qtr1</v>
      </c>
      <c r="O1918" s="32" t="str">
        <f>TEXT(Data[[#This Row],[Ngày giao]],"MMM")</f>
        <v>Mar</v>
      </c>
    </row>
    <row r="1919" spans="1:15" ht="13" x14ac:dyDescent="0.3">
      <c r="A1919" s="1">
        <v>4517376630</v>
      </c>
      <c r="B1919" s="1">
        <v>2899634</v>
      </c>
      <c r="C1919" s="2" t="s">
        <v>53</v>
      </c>
      <c r="D1919" s="3">
        <v>320</v>
      </c>
      <c r="E1919" s="3">
        <v>1129</v>
      </c>
      <c r="F1919" s="3">
        <f>Data[[#This Row],[Unit Price]]*Data[[#This Row],[Ordered Qty]]</f>
        <v>361280</v>
      </c>
      <c r="G1919" s="5">
        <v>44627</v>
      </c>
      <c r="H1919" s="4">
        <v>44641</v>
      </c>
      <c r="I1919" s="6">
        <f t="shared" ref="I1919:I1954" si="33">G1919-H1919</f>
        <v>-14</v>
      </c>
      <c r="J1919" s="32" t="str">
        <f>IF(Data[[#This Row],[Chênh lệch ngày]]&lt;-2,"ADVANCE", IF(Data[[#This Row],[Chênh lệch ngày]]&lt;4, "ON TIME", IF(Data[[#This Row],[REASON OF LATE]]="SUPPLIER","LATE BY SUPPLIER", "LATE")))</f>
        <v>ADVANCE</v>
      </c>
      <c r="K1919" s="2"/>
      <c r="L1919" s="32"/>
      <c r="M1919" s="32" t="str">
        <f>TEXT(Data[[#This Row],[Ngày giao]],"yyyy")</f>
        <v>2022</v>
      </c>
      <c r="N1919" s="32" t="str">
        <f>IF(MONTH(Data[[#This Row],[Ngày giao]])&lt;4,"Qtr1", IF(MONTH(Data[[#This Row],[Ngày giao]])&lt;7,"Qtr2",IF(MONTH(Data[[#This Row],[Ngày giao]])&lt;10,"Qtr3","Qtr4")))</f>
        <v>Qtr1</v>
      </c>
      <c r="O1919" s="32" t="str">
        <f>TEXT(Data[[#This Row],[Ngày giao]],"MMM")</f>
        <v>Mar</v>
      </c>
    </row>
    <row r="1920" spans="1:15" ht="13" x14ac:dyDescent="0.3">
      <c r="A1920" s="1">
        <v>4517377851</v>
      </c>
      <c r="B1920" s="1">
        <v>2899478</v>
      </c>
      <c r="C1920" s="2" t="s">
        <v>53</v>
      </c>
      <c r="D1920" s="3">
        <v>800</v>
      </c>
      <c r="E1920" s="3">
        <v>976</v>
      </c>
      <c r="F1920" s="3">
        <f>Data[[#This Row],[Unit Price]]*Data[[#This Row],[Ordered Qty]]</f>
        <v>780800</v>
      </c>
      <c r="G1920" s="5">
        <v>44627</v>
      </c>
      <c r="H1920" s="4">
        <v>44641</v>
      </c>
      <c r="I1920" s="6">
        <f t="shared" si="33"/>
        <v>-14</v>
      </c>
      <c r="J1920" s="32" t="str">
        <f>IF(Data[[#This Row],[Chênh lệch ngày]]&lt;-2,"ADVANCE", IF(Data[[#This Row],[Chênh lệch ngày]]&lt;4, "ON TIME", IF(Data[[#This Row],[REASON OF LATE]]="SUPPLIER","LATE BY SUPPLIER", "LATE")))</f>
        <v>ADVANCE</v>
      </c>
      <c r="K1920" s="2"/>
      <c r="L1920" s="32"/>
      <c r="M1920" s="32" t="str">
        <f>TEXT(Data[[#This Row],[Ngày giao]],"yyyy")</f>
        <v>2022</v>
      </c>
      <c r="N1920" s="32" t="str">
        <f>IF(MONTH(Data[[#This Row],[Ngày giao]])&lt;4,"Qtr1", IF(MONTH(Data[[#This Row],[Ngày giao]])&lt;7,"Qtr2",IF(MONTH(Data[[#This Row],[Ngày giao]])&lt;10,"Qtr3","Qtr4")))</f>
        <v>Qtr1</v>
      </c>
      <c r="O1920" s="32" t="str">
        <f>TEXT(Data[[#This Row],[Ngày giao]],"MMM")</f>
        <v>Mar</v>
      </c>
    </row>
    <row r="1921" spans="1:15" ht="13" x14ac:dyDescent="0.3">
      <c r="A1921" s="1">
        <v>4517571267</v>
      </c>
      <c r="B1921" s="1">
        <v>4334436</v>
      </c>
      <c r="C1921" s="2" t="s">
        <v>53</v>
      </c>
      <c r="D1921" s="3">
        <v>1728</v>
      </c>
      <c r="E1921" s="3">
        <v>1308</v>
      </c>
      <c r="F1921" s="3">
        <f>Data[[#This Row],[Unit Price]]*Data[[#This Row],[Ordered Qty]]</f>
        <v>2260224</v>
      </c>
      <c r="G1921" s="5">
        <v>44641</v>
      </c>
      <c r="H1921" s="4">
        <v>44641</v>
      </c>
      <c r="I1921" s="6">
        <f t="shared" si="33"/>
        <v>0</v>
      </c>
      <c r="J1921" s="32" t="str">
        <f>IF(Data[[#This Row],[Chênh lệch ngày]]&lt;-2,"ADVANCE", IF(Data[[#This Row],[Chênh lệch ngày]]&lt;4, "ON TIME", IF(Data[[#This Row],[REASON OF LATE]]="SUPPLIER","LATE BY SUPPLIER", "LATE")))</f>
        <v>ON TIME</v>
      </c>
      <c r="K1921" s="2"/>
      <c r="L1921" s="32"/>
      <c r="M1921" s="32" t="str">
        <f>TEXT(Data[[#This Row],[Ngày giao]],"yyyy")</f>
        <v>2022</v>
      </c>
      <c r="N1921" s="32" t="str">
        <f>IF(MONTH(Data[[#This Row],[Ngày giao]])&lt;4,"Qtr1", IF(MONTH(Data[[#This Row],[Ngày giao]])&lt;7,"Qtr2",IF(MONTH(Data[[#This Row],[Ngày giao]])&lt;10,"Qtr3","Qtr4")))</f>
        <v>Qtr1</v>
      </c>
      <c r="O1921" s="32" t="str">
        <f>TEXT(Data[[#This Row],[Ngày giao]],"MMM")</f>
        <v>Mar</v>
      </c>
    </row>
    <row r="1922" spans="1:15" ht="13" x14ac:dyDescent="0.3">
      <c r="A1922" s="1">
        <v>4516876011</v>
      </c>
      <c r="B1922" s="1">
        <v>4451121</v>
      </c>
      <c r="C1922" s="2" t="s">
        <v>53</v>
      </c>
      <c r="D1922" s="3">
        <v>1210</v>
      </c>
      <c r="E1922" s="3">
        <v>1431</v>
      </c>
      <c r="F1922" s="3">
        <f>Data[[#This Row],[Unit Price]]*Data[[#This Row],[Ordered Qty]]</f>
        <v>1731510</v>
      </c>
      <c r="G1922" s="5">
        <v>44641</v>
      </c>
      <c r="H1922" s="4">
        <v>44641</v>
      </c>
      <c r="I1922" s="6">
        <f t="shared" si="33"/>
        <v>0</v>
      </c>
      <c r="J1922" s="32" t="str">
        <f>IF(Data[[#This Row],[Chênh lệch ngày]]&lt;-2,"ADVANCE", IF(Data[[#This Row],[Chênh lệch ngày]]&lt;4, "ON TIME", IF(Data[[#This Row],[REASON OF LATE]]="SUPPLIER","LATE BY SUPPLIER", "LATE")))</f>
        <v>ON TIME</v>
      </c>
      <c r="K1922" s="2"/>
      <c r="L1922" s="32"/>
      <c r="M1922" s="32" t="str">
        <f>TEXT(Data[[#This Row],[Ngày giao]],"yyyy")</f>
        <v>2022</v>
      </c>
      <c r="N1922" s="32" t="str">
        <f>IF(MONTH(Data[[#This Row],[Ngày giao]])&lt;4,"Qtr1", IF(MONTH(Data[[#This Row],[Ngày giao]])&lt;7,"Qtr2",IF(MONTH(Data[[#This Row],[Ngày giao]])&lt;10,"Qtr3","Qtr4")))</f>
        <v>Qtr1</v>
      </c>
      <c r="O1922" s="32" t="str">
        <f>TEXT(Data[[#This Row],[Ngày giao]],"MMM")</f>
        <v>Mar</v>
      </c>
    </row>
    <row r="1923" spans="1:15" ht="13" x14ac:dyDescent="0.3">
      <c r="A1923" s="1">
        <v>4516876077</v>
      </c>
      <c r="B1923" s="1">
        <v>4451134</v>
      </c>
      <c r="C1923" s="2" t="s">
        <v>53</v>
      </c>
      <c r="D1923" s="3">
        <v>444</v>
      </c>
      <c r="E1923" s="3">
        <v>447</v>
      </c>
      <c r="F1923" s="3">
        <f>Data[[#This Row],[Unit Price]]*Data[[#This Row],[Ordered Qty]]</f>
        <v>198468</v>
      </c>
      <c r="G1923" s="5">
        <v>44641</v>
      </c>
      <c r="H1923" s="4">
        <v>44641</v>
      </c>
      <c r="I1923" s="6">
        <f t="shared" si="33"/>
        <v>0</v>
      </c>
      <c r="J1923" s="32" t="str">
        <f>IF(Data[[#This Row],[Chênh lệch ngày]]&lt;-2,"ADVANCE", IF(Data[[#This Row],[Chênh lệch ngày]]&lt;4, "ON TIME", IF(Data[[#This Row],[REASON OF LATE]]="SUPPLIER","LATE BY SUPPLIER", "LATE")))</f>
        <v>ON TIME</v>
      </c>
      <c r="K1923" s="2"/>
      <c r="L1923" s="32"/>
      <c r="M1923" s="32" t="str">
        <f>TEXT(Data[[#This Row],[Ngày giao]],"yyyy")</f>
        <v>2022</v>
      </c>
      <c r="N1923" s="32" t="str">
        <f>IF(MONTH(Data[[#This Row],[Ngày giao]])&lt;4,"Qtr1", IF(MONTH(Data[[#This Row],[Ngày giao]])&lt;7,"Qtr2",IF(MONTH(Data[[#This Row],[Ngày giao]])&lt;10,"Qtr3","Qtr4")))</f>
        <v>Qtr1</v>
      </c>
      <c r="O1923" s="32" t="str">
        <f>TEXT(Data[[#This Row],[Ngày giao]],"MMM")</f>
        <v>Mar</v>
      </c>
    </row>
    <row r="1924" spans="1:15" ht="13" x14ac:dyDescent="0.3">
      <c r="A1924" s="1">
        <v>4516876204</v>
      </c>
      <c r="B1924" s="1">
        <v>4228041</v>
      </c>
      <c r="C1924" s="2" t="s">
        <v>53</v>
      </c>
      <c r="D1924" s="3">
        <v>210</v>
      </c>
      <c r="E1924" s="3">
        <v>527</v>
      </c>
      <c r="F1924" s="3">
        <f>Data[[#This Row],[Unit Price]]*Data[[#This Row],[Ordered Qty]]</f>
        <v>110670</v>
      </c>
      <c r="G1924" s="5">
        <v>44641</v>
      </c>
      <c r="H1924" s="4">
        <v>44641</v>
      </c>
      <c r="I1924" s="6">
        <f t="shared" si="33"/>
        <v>0</v>
      </c>
      <c r="J1924" s="32" t="str">
        <f>IF(Data[[#This Row],[Chênh lệch ngày]]&lt;-2,"ADVANCE", IF(Data[[#This Row],[Chênh lệch ngày]]&lt;4, "ON TIME", IF(Data[[#This Row],[REASON OF LATE]]="SUPPLIER","LATE BY SUPPLIER", "LATE")))</f>
        <v>ON TIME</v>
      </c>
      <c r="K1924" s="2"/>
      <c r="L1924" s="32"/>
      <c r="M1924" s="32" t="str">
        <f>TEXT(Data[[#This Row],[Ngày giao]],"yyyy")</f>
        <v>2022</v>
      </c>
      <c r="N1924" s="32" t="str">
        <f>IF(MONTH(Data[[#This Row],[Ngày giao]])&lt;4,"Qtr1", IF(MONTH(Data[[#This Row],[Ngày giao]])&lt;7,"Qtr2",IF(MONTH(Data[[#This Row],[Ngày giao]])&lt;10,"Qtr3","Qtr4")))</f>
        <v>Qtr1</v>
      </c>
      <c r="O1924" s="32" t="str">
        <f>TEXT(Data[[#This Row],[Ngày giao]],"MMM")</f>
        <v>Mar</v>
      </c>
    </row>
    <row r="1925" spans="1:15" ht="13" x14ac:dyDescent="0.3">
      <c r="A1925" s="1">
        <v>4516876110</v>
      </c>
      <c r="B1925" s="1">
        <v>2899945</v>
      </c>
      <c r="C1925" s="2" t="s">
        <v>53</v>
      </c>
      <c r="D1925" s="3">
        <v>288</v>
      </c>
      <c r="E1925" s="3">
        <v>1010</v>
      </c>
      <c r="F1925" s="3">
        <f>Data[[#This Row],[Unit Price]]*Data[[#This Row],[Ordered Qty]]</f>
        <v>290880</v>
      </c>
      <c r="G1925" s="5">
        <v>44641</v>
      </c>
      <c r="H1925" s="4">
        <v>44641</v>
      </c>
      <c r="I1925" s="6">
        <f t="shared" si="33"/>
        <v>0</v>
      </c>
      <c r="J1925" s="32" t="str">
        <f>IF(Data[[#This Row],[Chênh lệch ngày]]&lt;-2,"ADVANCE", IF(Data[[#This Row],[Chênh lệch ngày]]&lt;4, "ON TIME", IF(Data[[#This Row],[REASON OF LATE]]="SUPPLIER","LATE BY SUPPLIER", "LATE")))</f>
        <v>ON TIME</v>
      </c>
      <c r="K1925" s="2"/>
      <c r="L1925" s="32"/>
      <c r="M1925" s="32" t="str">
        <f>TEXT(Data[[#This Row],[Ngày giao]],"yyyy")</f>
        <v>2022</v>
      </c>
      <c r="N1925" s="32" t="str">
        <f>IF(MONTH(Data[[#This Row],[Ngày giao]])&lt;4,"Qtr1", IF(MONTH(Data[[#This Row],[Ngày giao]])&lt;7,"Qtr2",IF(MONTH(Data[[#This Row],[Ngày giao]])&lt;10,"Qtr3","Qtr4")))</f>
        <v>Qtr1</v>
      </c>
      <c r="O1925" s="32" t="str">
        <f>TEXT(Data[[#This Row],[Ngày giao]],"MMM")</f>
        <v>Mar</v>
      </c>
    </row>
    <row r="1926" spans="1:15" ht="13" x14ac:dyDescent="0.3">
      <c r="A1926" s="1">
        <v>4516876121</v>
      </c>
      <c r="B1926" s="1">
        <v>4451121</v>
      </c>
      <c r="C1926" s="2" t="s">
        <v>53</v>
      </c>
      <c r="D1926" s="3">
        <v>270</v>
      </c>
      <c r="E1926" s="3">
        <v>320</v>
      </c>
      <c r="F1926" s="3">
        <f>Data[[#This Row],[Unit Price]]*Data[[#This Row],[Ordered Qty]]</f>
        <v>86400</v>
      </c>
      <c r="G1926" s="5">
        <v>44641</v>
      </c>
      <c r="H1926" s="4">
        <v>44641</v>
      </c>
      <c r="I1926" s="6">
        <f t="shared" si="33"/>
        <v>0</v>
      </c>
      <c r="J1926" s="32" t="str">
        <f>IF(Data[[#This Row],[Chênh lệch ngày]]&lt;-2,"ADVANCE", IF(Data[[#This Row],[Chênh lệch ngày]]&lt;4, "ON TIME", IF(Data[[#This Row],[REASON OF LATE]]="SUPPLIER","LATE BY SUPPLIER", "LATE")))</f>
        <v>ON TIME</v>
      </c>
      <c r="K1926" s="2"/>
      <c r="L1926" s="32"/>
      <c r="M1926" s="32" t="str">
        <f>TEXT(Data[[#This Row],[Ngày giao]],"yyyy")</f>
        <v>2022</v>
      </c>
      <c r="N1926" s="32" t="str">
        <f>IF(MONTH(Data[[#This Row],[Ngày giao]])&lt;4,"Qtr1", IF(MONTH(Data[[#This Row],[Ngày giao]])&lt;7,"Qtr2",IF(MONTH(Data[[#This Row],[Ngày giao]])&lt;10,"Qtr3","Qtr4")))</f>
        <v>Qtr1</v>
      </c>
      <c r="O1926" s="32" t="str">
        <f>TEXT(Data[[#This Row],[Ngày giao]],"MMM")</f>
        <v>Mar</v>
      </c>
    </row>
    <row r="1927" spans="1:15" ht="13" x14ac:dyDescent="0.3">
      <c r="A1927" s="1">
        <v>4516876144</v>
      </c>
      <c r="B1927" s="1">
        <v>4228041</v>
      </c>
      <c r="C1927" s="2" t="s">
        <v>53</v>
      </c>
      <c r="D1927" s="3">
        <v>150</v>
      </c>
      <c r="E1927" s="3">
        <v>835</v>
      </c>
      <c r="F1927" s="3">
        <f>Data[[#This Row],[Unit Price]]*Data[[#This Row],[Ordered Qty]]</f>
        <v>125250</v>
      </c>
      <c r="G1927" s="5">
        <v>44641</v>
      </c>
      <c r="H1927" s="4">
        <v>44641</v>
      </c>
      <c r="I1927" s="6">
        <f t="shared" si="33"/>
        <v>0</v>
      </c>
      <c r="J1927" s="32" t="str">
        <f>IF(Data[[#This Row],[Chênh lệch ngày]]&lt;-2,"ADVANCE", IF(Data[[#This Row],[Chênh lệch ngày]]&lt;4, "ON TIME", IF(Data[[#This Row],[REASON OF LATE]]="SUPPLIER","LATE BY SUPPLIER", "LATE")))</f>
        <v>ON TIME</v>
      </c>
      <c r="K1927" s="2"/>
      <c r="L1927" s="32"/>
      <c r="M1927" s="32" t="str">
        <f>TEXT(Data[[#This Row],[Ngày giao]],"yyyy")</f>
        <v>2022</v>
      </c>
      <c r="N1927" s="32" t="str">
        <f>IF(MONTH(Data[[#This Row],[Ngày giao]])&lt;4,"Qtr1", IF(MONTH(Data[[#This Row],[Ngày giao]])&lt;7,"Qtr2",IF(MONTH(Data[[#This Row],[Ngày giao]])&lt;10,"Qtr3","Qtr4")))</f>
        <v>Qtr1</v>
      </c>
      <c r="O1927" s="32" t="str">
        <f>TEXT(Data[[#This Row],[Ngày giao]],"MMM")</f>
        <v>Mar</v>
      </c>
    </row>
    <row r="1928" spans="1:15" ht="13" x14ac:dyDescent="0.3">
      <c r="A1928" s="1">
        <v>4516876166</v>
      </c>
      <c r="B1928" s="1">
        <v>2899944</v>
      </c>
      <c r="C1928" s="2" t="s">
        <v>53</v>
      </c>
      <c r="D1928" s="3">
        <v>720</v>
      </c>
      <c r="E1928" s="3">
        <v>1368</v>
      </c>
      <c r="F1928" s="3">
        <f>Data[[#This Row],[Unit Price]]*Data[[#This Row],[Ordered Qty]]</f>
        <v>984960</v>
      </c>
      <c r="G1928" s="5">
        <v>44641</v>
      </c>
      <c r="H1928" s="4">
        <v>44641</v>
      </c>
      <c r="I1928" s="6">
        <f t="shared" si="33"/>
        <v>0</v>
      </c>
      <c r="J1928" s="32" t="str">
        <f>IF(Data[[#This Row],[Chênh lệch ngày]]&lt;-2,"ADVANCE", IF(Data[[#This Row],[Chênh lệch ngày]]&lt;4, "ON TIME", IF(Data[[#This Row],[REASON OF LATE]]="SUPPLIER","LATE BY SUPPLIER", "LATE")))</f>
        <v>ON TIME</v>
      </c>
      <c r="K1928" s="2"/>
      <c r="L1928" s="32"/>
      <c r="M1928" s="32" t="str">
        <f>TEXT(Data[[#This Row],[Ngày giao]],"yyyy")</f>
        <v>2022</v>
      </c>
      <c r="N1928" s="32" t="str">
        <f>IF(MONTH(Data[[#This Row],[Ngày giao]])&lt;4,"Qtr1", IF(MONTH(Data[[#This Row],[Ngày giao]])&lt;7,"Qtr2",IF(MONTH(Data[[#This Row],[Ngày giao]])&lt;10,"Qtr3","Qtr4")))</f>
        <v>Qtr1</v>
      </c>
      <c r="O1928" s="32" t="str">
        <f>TEXT(Data[[#This Row],[Ngày giao]],"MMM")</f>
        <v>Mar</v>
      </c>
    </row>
    <row r="1929" spans="1:15" ht="13" x14ac:dyDescent="0.3">
      <c r="A1929" s="1">
        <v>4517461390</v>
      </c>
      <c r="B1929" s="1">
        <v>2903184</v>
      </c>
      <c r="C1929" s="2" t="s">
        <v>53</v>
      </c>
      <c r="D1929" s="3">
        <v>340</v>
      </c>
      <c r="E1929" s="3">
        <v>595</v>
      </c>
      <c r="F1929" s="3">
        <f>Data[[#This Row],[Unit Price]]*Data[[#This Row],[Ordered Qty]]</f>
        <v>202300</v>
      </c>
      <c r="G1929" s="5">
        <v>44641</v>
      </c>
      <c r="H1929" s="4">
        <v>44641</v>
      </c>
      <c r="I1929" s="6">
        <f t="shared" si="33"/>
        <v>0</v>
      </c>
      <c r="J1929" s="32" t="str">
        <f>IF(Data[[#This Row],[Chênh lệch ngày]]&lt;-2,"ADVANCE", IF(Data[[#This Row],[Chênh lệch ngày]]&lt;4, "ON TIME", IF(Data[[#This Row],[REASON OF LATE]]="SUPPLIER","LATE BY SUPPLIER", "LATE")))</f>
        <v>ON TIME</v>
      </c>
      <c r="K1929" s="2"/>
      <c r="L1929" s="32"/>
      <c r="M1929" s="32" t="str">
        <f>TEXT(Data[[#This Row],[Ngày giao]],"yyyy")</f>
        <v>2022</v>
      </c>
      <c r="N1929" s="32" t="str">
        <f>IF(MONTH(Data[[#This Row],[Ngày giao]])&lt;4,"Qtr1", IF(MONTH(Data[[#This Row],[Ngày giao]])&lt;7,"Qtr2",IF(MONTH(Data[[#This Row],[Ngày giao]])&lt;10,"Qtr3","Qtr4")))</f>
        <v>Qtr1</v>
      </c>
      <c r="O1929" s="32" t="str">
        <f>TEXT(Data[[#This Row],[Ngày giao]],"MMM")</f>
        <v>Mar</v>
      </c>
    </row>
    <row r="1930" spans="1:15" ht="13" x14ac:dyDescent="0.3">
      <c r="A1930" s="1">
        <v>4517462979</v>
      </c>
      <c r="B1930" s="1">
        <v>2903183</v>
      </c>
      <c r="C1930" s="2" t="s">
        <v>53</v>
      </c>
      <c r="D1930" s="3">
        <v>2160</v>
      </c>
      <c r="E1930" s="3">
        <v>786</v>
      </c>
      <c r="F1930" s="3">
        <f>Data[[#This Row],[Unit Price]]*Data[[#This Row],[Ordered Qty]]</f>
        <v>1697760</v>
      </c>
      <c r="G1930" s="5">
        <v>44641</v>
      </c>
      <c r="H1930" s="4">
        <v>44641</v>
      </c>
      <c r="I1930" s="6">
        <f t="shared" si="33"/>
        <v>0</v>
      </c>
      <c r="J1930" s="32" t="str">
        <f>IF(Data[[#This Row],[Chênh lệch ngày]]&lt;-2,"ADVANCE", IF(Data[[#This Row],[Chênh lệch ngày]]&lt;4, "ON TIME", IF(Data[[#This Row],[REASON OF LATE]]="SUPPLIER","LATE BY SUPPLIER", "LATE")))</f>
        <v>ON TIME</v>
      </c>
      <c r="K1930" s="2"/>
      <c r="L1930" s="32"/>
      <c r="M1930" s="32" t="str">
        <f>TEXT(Data[[#This Row],[Ngày giao]],"yyyy")</f>
        <v>2022</v>
      </c>
      <c r="N1930" s="32" t="str">
        <f>IF(MONTH(Data[[#This Row],[Ngày giao]])&lt;4,"Qtr1", IF(MONTH(Data[[#This Row],[Ngày giao]])&lt;7,"Qtr2",IF(MONTH(Data[[#This Row],[Ngày giao]])&lt;10,"Qtr3","Qtr4")))</f>
        <v>Qtr1</v>
      </c>
      <c r="O1930" s="32" t="str">
        <f>TEXT(Data[[#This Row],[Ngày giao]],"MMM")</f>
        <v>Mar</v>
      </c>
    </row>
    <row r="1931" spans="1:15" ht="13" x14ac:dyDescent="0.3">
      <c r="A1931" s="1">
        <v>4517571266</v>
      </c>
      <c r="B1931" s="1">
        <v>4334436</v>
      </c>
      <c r="C1931" s="2" t="s">
        <v>53</v>
      </c>
      <c r="D1931" s="3">
        <v>1152</v>
      </c>
      <c r="E1931" s="3">
        <v>661</v>
      </c>
      <c r="F1931" s="3">
        <f>Data[[#This Row],[Unit Price]]*Data[[#This Row],[Ordered Qty]]</f>
        <v>761472</v>
      </c>
      <c r="G1931" s="5">
        <v>44641</v>
      </c>
      <c r="H1931" s="4">
        <v>44641</v>
      </c>
      <c r="I1931" s="6">
        <f t="shared" si="33"/>
        <v>0</v>
      </c>
      <c r="J1931" s="32" t="str">
        <f>IF(Data[[#This Row],[Chênh lệch ngày]]&lt;-2,"ADVANCE", IF(Data[[#This Row],[Chênh lệch ngày]]&lt;4, "ON TIME", IF(Data[[#This Row],[REASON OF LATE]]="SUPPLIER","LATE BY SUPPLIER", "LATE")))</f>
        <v>ON TIME</v>
      </c>
      <c r="K1931" s="2"/>
      <c r="L1931" s="32"/>
      <c r="M1931" s="32" t="str">
        <f>TEXT(Data[[#This Row],[Ngày giao]],"yyyy")</f>
        <v>2022</v>
      </c>
      <c r="N1931" s="32" t="str">
        <f>IF(MONTH(Data[[#This Row],[Ngày giao]])&lt;4,"Qtr1", IF(MONTH(Data[[#This Row],[Ngày giao]])&lt;7,"Qtr2",IF(MONTH(Data[[#This Row],[Ngày giao]])&lt;10,"Qtr3","Qtr4")))</f>
        <v>Qtr1</v>
      </c>
      <c r="O1931" s="32" t="str">
        <f>TEXT(Data[[#This Row],[Ngày giao]],"MMM")</f>
        <v>Mar</v>
      </c>
    </row>
    <row r="1932" spans="1:15" ht="13" x14ac:dyDescent="0.3">
      <c r="A1932" s="1">
        <v>4517148610</v>
      </c>
      <c r="B1932" s="1">
        <v>2899632</v>
      </c>
      <c r="C1932" s="2" t="s">
        <v>53</v>
      </c>
      <c r="D1932" s="3">
        <v>480</v>
      </c>
      <c r="E1932" s="3">
        <v>979</v>
      </c>
      <c r="F1932" s="3">
        <f>Data[[#This Row],[Unit Price]]*Data[[#This Row],[Ordered Qty]]</f>
        <v>469920</v>
      </c>
      <c r="G1932" s="5">
        <v>44648</v>
      </c>
      <c r="H1932" s="4">
        <v>44641</v>
      </c>
      <c r="I1932" s="6">
        <f t="shared" si="33"/>
        <v>7</v>
      </c>
      <c r="J1932" s="32" t="str">
        <f>IF(Data[[#This Row],[Chênh lệch ngày]]&lt;-2,"ADVANCE", IF(Data[[#This Row],[Chênh lệch ngày]]&lt;4, "ON TIME", IF(Data[[#This Row],[REASON OF LATE]]="SUPPLIER","LATE BY SUPPLIER", "LATE")))</f>
        <v>LATE</v>
      </c>
      <c r="K1932" s="32" t="s">
        <v>6</v>
      </c>
      <c r="L1932" s="32"/>
      <c r="M1932" s="32" t="str">
        <f>TEXT(Data[[#This Row],[Ngày giao]],"yyyy")</f>
        <v>2022</v>
      </c>
      <c r="N1932" s="32" t="str">
        <f>IF(MONTH(Data[[#This Row],[Ngày giao]])&lt;4,"Qtr1", IF(MONTH(Data[[#This Row],[Ngày giao]])&lt;7,"Qtr2",IF(MONTH(Data[[#This Row],[Ngày giao]])&lt;10,"Qtr3","Qtr4")))</f>
        <v>Qtr1</v>
      </c>
      <c r="O1932" s="32" t="str">
        <f>TEXT(Data[[#This Row],[Ngày giao]],"MMM")</f>
        <v>Mar</v>
      </c>
    </row>
    <row r="1933" spans="1:15" ht="13" x14ac:dyDescent="0.3">
      <c r="A1933" s="1">
        <v>4517361870</v>
      </c>
      <c r="B1933" s="1">
        <v>2899632</v>
      </c>
      <c r="C1933" s="2" t="s">
        <v>53</v>
      </c>
      <c r="D1933" s="3">
        <v>160</v>
      </c>
      <c r="E1933" s="3">
        <v>466</v>
      </c>
      <c r="F1933" s="3">
        <f>Data[[#This Row],[Unit Price]]*Data[[#This Row],[Ordered Qty]]</f>
        <v>74560</v>
      </c>
      <c r="G1933" s="5">
        <v>44648</v>
      </c>
      <c r="H1933" s="4">
        <v>44641</v>
      </c>
      <c r="I1933" s="6">
        <f t="shared" si="33"/>
        <v>7</v>
      </c>
      <c r="J1933" s="32" t="str">
        <f>IF(Data[[#This Row],[Chênh lệch ngày]]&lt;-2,"ADVANCE", IF(Data[[#This Row],[Chênh lệch ngày]]&lt;4, "ON TIME", IF(Data[[#This Row],[REASON OF LATE]]="SUPPLIER","LATE BY SUPPLIER", "LATE")))</f>
        <v>LATE</v>
      </c>
      <c r="K1933" s="32" t="s">
        <v>6</v>
      </c>
      <c r="L1933" s="32"/>
      <c r="M1933" s="32" t="str">
        <f>TEXT(Data[[#This Row],[Ngày giao]],"yyyy")</f>
        <v>2022</v>
      </c>
      <c r="N1933" s="32" t="str">
        <f>IF(MONTH(Data[[#This Row],[Ngày giao]])&lt;4,"Qtr1", IF(MONTH(Data[[#This Row],[Ngày giao]])&lt;7,"Qtr2",IF(MONTH(Data[[#This Row],[Ngày giao]])&lt;10,"Qtr3","Qtr4")))</f>
        <v>Qtr1</v>
      </c>
      <c r="O1933" s="32" t="str">
        <f>TEXT(Data[[#This Row],[Ngày giao]],"MMM")</f>
        <v>Mar</v>
      </c>
    </row>
    <row r="1934" spans="1:15" ht="13" x14ac:dyDescent="0.3">
      <c r="A1934" s="1">
        <v>4516876065</v>
      </c>
      <c r="B1934" s="1">
        <v>4451134</v>
      </c>
      <c r="C1934" s="2" t="s">
        <v>53</v>
      </c>
      <c r="D1934" s="3">
        <v>412</v>
      </c>
      <c r="E1934" s="3">
        <v>379</v>
      </c>
      <c r="F1934" s="3">
        <f>Data[[#This Row],[Unit Price]]*Data[[#This Row],[Ordered Qty]]</f>
        <v>156148</v>
      </c>
      <c r="G1934" s="5">
        <v>44697</v>
      </c>
      <c r="H1934" s="4">
        <v>44641</v>
      </c>
      <c r="I1934" s="6">
        <f t="shared" si="33"/>
        <v>56</v>
      </c>
      <c r="J1934" s="32" t="str">
        <f>IF(Data[[#This Row],[Chênh lệch ngày]]&lt;-2,"ADVANCE", IF(Data[[#This Row],[Chênh lệch ngày]]&lt;4, "ON TIME", IF(Data[[#This Row],[REASON OF LATE]]="SUPPLIER","LATE BY SUPPLIER", "LATE")))</f>
        <v>LATE</v>
      </c>
      <c r="K1934" s="32" t="s">
        <v>6</v>
      </c>
      <c r="L1934" s="32"/>
      <c r="M1934" s="32" t="str">
        <f>TEXT(Data[[#This Row],[Ngày giao]],"yyyy")</f>
        <v>2022</v>
      </c>
      <c r="N1934" s="32" t="str">
        <f>IF(MONTH(Data[[#This Row],[Ngày giao]])&lt;4,"Qtr1", IF(MONTH(Data[[#This Row],[Ngày giao]])&lt;7,"Qtr2",IF(MONTH(Data[[#This Row],[Ngày giao]])&lt;10,"Qtr3","Qtr4")))</f>
        <v>Qtr2</v>
      </c>
      <c r="O1934" s="32" t="str">
        <f>TEXT(Data[[#This Row],[Ngày giao]],"MMM")</f>
        <v>May</v>
      </c>
    </row>
    <row r="1935" spans="1:15" ht="13" x14ac:dyDescent="0.3">
      <c r="A1935" s="1">
        <v>4516908899</v>
      </c>
      <c r="B1935" s="1">
        <v>2461389</v>
      </c>
      <c r="C1935" s="2" t="s">
        <v>53</v>
      </c>
      <c r="D1935" s="3">
        <v>1800</v>
      </c>
      <c r="E1935" s="3">
        <v>455</v>
      </c>
      <c r="F1935" s="3">
        <f>Data[[#This Row],[Unit Price]]*Data[[#This Row],[Ordered Qty]]</f>
        <v>819000</v>
      </c>
      <c r="G1935" s="5">
        <v>44627</v>
      </c>
      <c r="H1935" s="4">
        <v>44641</v>
      </c>
      <c r="I1935" s="6">
        <f t="shared" si="33"/>
        <v>-14</v>
      </c>
      <c r="J1935" s="32" t="str">
        <f>IF(Data[[#This Row],[Chênh lệch ngày]]&lt;-2,"ADVANCE", IF(Data[[#This Row],[Chênh lệch ngày]]&lt;4, "ON TIME", IF(Data[[#This Row],[REASON OF LATE]]="SUPPLIER","LATE BY SUPPLIER", "LATE")))</f>
        <v>ADVANCE</v>
      </c>
      <c r="K1935" s="2"/>
      <c r="L1935" s="32"/>
      <c r="M1935" s="32" t="str">
        <f>TEXT(Data[[#This Row],[Ngày giao]],"yyyy")</f>
        <v>2022</v>
      </c>
      <c r="N1935" s="32" t="str">
        <f>IF(MONTH(Data[[#This Row],[Ngày giao]])&lt;4,"Qtr1", IF(MONTH(Data[[#This Row],[Ngày giao]])&lt;7,"Qtr2",IF(MONTH(Data[[#This Row],[Ngày giao]])&lt;10,"Qtr3","Qtr4")))</f>
        <v>Qtr1</v>
      </c>
      <c r="O1935" s="32" t="str">
        <f>TEXT(Data[[#This Row],[Ngày giao]],"MMM")</f>
        <v>Mar</v>
      </c>
    </row>
    <row r="1936" spans="1:15" ht="13" x14ac:dyDescent="0.3">
      <c r="A1936" s="1">
        <v>5501188459</v>
      </c>
      <c r="B1936" s="1">
        <v>2461389</v>
      </c>
      <c r="C1936" s="2" t="s">
        <v>60</v>
      </c>
      <c r="D1936" s="3">
        <v>200</v>
      </c>
      <c r="E1936" s="3">
        <v>915</v>
      </c>
      <c r="F1936" s="3">
        <f>Data[[#This Row],[Unit Price]]*Data[[#This Row],[Ordered Qty]]</f>
        <v>183000</v>
      </c>
      <c r="G1936" s="5">
        <v>44634</v>
      </c>
      <c r="H1936" s="4">
        <v>44641</v>
      </c>
      <c r="I1936" s="6">
        <f t="shared" si="33"/>
        <v>-7</v>
      </c>
      <c r="J1936" s="32" t="str">
        <f>IF(Data[[#This Row],[Chênh lệch ngày]]&lt;-2,"ADVANCE", IF(Data[[#This Row],[Chênh lệch ngày]]&lt;4, "ON TIME", IF(Data[[#This Row],[REASON OF LATE]]="SUPPLIER","LATE BY SUPPLIER", "LATE")))</f>
        <v>ADVANCE</v>
      </c>
      <c r="K1936" s="2"/>
      <c r="L1936" s="32"/>
      <c r="M1936" s="32" t="str">
        <f>TEXT(Data[[#This Row],[Ngày giao]],"yyyy")</f>
        <v>2022</v>
      </c>
      <c r="N1936" s="32" t="str">
        <f>IF(MONTH(Data[[#This Row],[Ngày giao]])&lt;4,"Qtr1", IF(MONTH(Data[[#This Row],[Ngày giao]])&lt;7,"Qtr2",IF(MONTH(Data[[#This Row],[Ngày giao]])&lt;10,"Qtr3","Qtr4")))</f>
        <v>Qtr1</v>
      </c>
      <c r="O1936" s="32" t="str">
        <f>TEXT(Data[[#This Row],[Ngày giao]],"MMM")</f>
        <v>Mar</v>
      </c>
    </row>
    <row r="1937" spans="1:15" ht="13" x14ac:dyDescent="0.3">
      <c r="A1937" s="1">
        <v>4516900233</v>
      </c>
      <c r="B1937" s="1">
        <v>4196590</v>
      </c>
      <c r="C1937" s="2" t="s">
        <v>53</v>
      </c>
      <c r="D1937" s="3">
        <v>1000</v>
      </c>
      <c r="E1937" s="3">
        <v>541</v>
      </c>
      <c r="F1937" s="3">
        <f>Data[[#This Row],[Unit Price]]*Data[[#This Row],[Ordered Qty]]</f>
        <v>541000</v>
      </c>
      <c r="G1937" s="5">
        <v>44641</v>
      </c>
      <c r="H1937" s="4">
        <v>44641</v>
      </c>
      <c r="I1937" s="6">
        <f t="shared" si="33"/>
        <v>0</v>
      </c>
      <c r="J1937" s="32" t="str">
        <f>IF(Data[[#This Row],[Chênh lệch ngày]]&lt;-2,"ADVANCE", IF(Data[[#This Row],[Chênh lệch ngày]]&lt;4, "ON TIME", IF(Data[[#This Row],[REASON OF LATE]]="SUPPLIER","LATE BY SUPPLIER", "LATE")))</f>
        <v>ON TIME</v>
      </c>
      <c r="K1937" s="2"/>
      <c r="L1937" s="32"/>
      <c r="M1937" s="32" t="str">
        <f>TEXT(Data[[#This Row],[Ngày giao]],"yyyy")</f>
        <v>2022</v>
      </c>
      <c r="N1937" s="32" t="str">
        <f>IF(MONTH(Data[[#This Row],[Ngày giao]])&lt;4,"Qtr1", IF(MONTH(Data[[#This Row],[Ngày giao]])&lt;7,"Qtr2",IF(MONTH(Data[[#This Row],[Ngày giao]])&lt;10,"Qtr3","Qtr4")))</f>
        <v>Qtr1</v>
      </c>
      <c r="O1937" s="32" t="str">
        <f>TEXT(Data[[#This Row],[Ngày giao]],"MMM")</f>
        <v>Mar</v>
      </c>
    </row>
    <row r="1938" spans="1:15" ht="13" x14ac:dyDescent="0.3">
      <c r="A1938" s="1">
        <v>4516669888</v>
      </c>
      <c r="B1938" s="1">
        <v>2461389</v>
      </c>
      <c r="C1938" s="2" t="s">
        <v>65</v>
      </c>
      <c r="D1938" s="3">
        <v>200</v>
      </c>
      <c r="E1938" s="3">
        <v>788</v>
      </c>
      <c r="F1938" s="3">
        <f>Data[[#This Row],[Unit Price]]*Data[[#This Row],[Ordered Qty]]</f>
        <v>157600</v>
      </c>
      <c r="G1938" s="5">
        <v>44648</v>
      </c>
      <c r="H1938" s="4">
        <v>44641</v>
      </c>
      <c r="I1938" s="6">
        <f t="shared" si="33"/>
        <v>7</v>
      </c>
      <c r="J1938" s="32" t="str">
        <f>IF(Data[[#This Row],[Chênh lệch ngày]]&lt;-2,"ADVANCE", IF(Data[[#This Row],[Chênh lệch ngày]]&lt;4, "ON TIME", IF(Data[[#This Row],[REASON OF LATE]]="SUPPLIER","LATE BY SUPPLIER", "LATE")))</f>
        <v>LATE</v>
      </c>
      <c r="K1938" s="32" t="s">
        <v>6</v>
      </c>
      <c r="L1938" s="32"/>
      <c r="M1938" s="32" t="str">
        <f>TEXT(Data[[#This Row],[Ngày giao]],"yyyy")</f>
        <v>2022</v>
      </c>
      <c r="N1938" s="32" t="str">
        <f>IF(MONTH(Data[[#This Row],[Ngày giao]])&lt;4,"Qtr1", IF(MONTH(Data[[#This Row],[Ngày giao]])&lt;7,"Qtr2",IF(MONTH(Data[[#This Row],[Ngày giao]])&lt;10,"Qtr3","Qtr4")))</f>
        <v>Qtr1</v>
      </c>
      <c r="O1938" s="32" t="str">
        <f>TEXT(Data[[#This Row],[Ngày giao]],"MMM")</f>
        <v>Mar</v>
      </c>
    </row>
    <row r="1939" spans="1:15" ht="13" x14ac:dyDescent="0.3">
      <c r="A1939" s="1">
        <v>4516520652</v>
      </c>
      <c r="B1939" s="1">
        <v>2758193</v>
      </c>
      <c r="C1939" s="37" t="s">
        <v>52</v>
      </c>
      <c r="D1939" s="3">
        <v>138</v>
      </c>
      <c r="E1939" s="3">
        <v>1370</v>
      </c>
      <c r="F1939" s="3">
        <f>Data[[#This Row],[Unit Price]]*Data[[#This Row],[Ordered Qty]]</f>
        <v>189060</v>
      </c>
      <c r="G1939" s="5">
        <v>44634</v>
      </c>
      <c r="H1939" s="4">
        <v>44641</v>
      </c>
      <c r="I1939" s="6">
        <f t="shared" si="33"/>
        <v>-7</v>
      </c>
      <c r="J1939" s="32" t="str">
        <f>IF(Data[[#This Row],[Chênh lệch ngày]]&lt;-2,"ADVANCE", IF(Data[[#This Row],[Chênh lệch ngày]]&lt;4, "ON TIME", IF(Data[[#This Row],[REASON OF LATE]]="SUPPLIER","LATE BY SUPPLIER", "LATE")))</f>
        <v>ADVANCE</v>
      </c>
      <c r="K1939" s="2"/>
      <c r="L1939" s="32"/>
      <c r="M1939" s="32" t="str">
        <f>TEXT(Data[[#This Row],[Ngày giao]],"yyyy")</f>
        <v>2022</v>
      </c>
      <c r="N1939" s="32" t="str">
        <f>IF(MONTH(Data[[#This Row],[Ngày giao]])&lt;4,"Qtr1", IF(MONTH(Data[[#This Row],[Ngày giao]])&lt;7,"Qtr2",IF(MONTH(Data[[#This Row],[Ngày giao]])&lt;10,"Qtr3","Qtr4")))</f>
        <v>Qtr1</v>
      </c>
      <c r="O1939" s="32" t="str">
        <f>TEXT(Data[[#This Row],[Ngày giao]],"MMM")</f>
        <v>Mar</v>
      </c>
    </row>
    <row r="1940" spans="1:15" ht="13" x14ac:dyDescent="0.3">
      <c r="A1940" s="1">
        <v>4516533314</v>
      </c>
      <c r="B1940" s="1">
        <v>2467687</v>
      </c>
      <c r="C1940" s="37" t="s">
        <v>52</v>
      </c>
      <c r="D1940" s="3">
        <v>190</v>
      </c>
      <c r="E1940" s="3">
        <v>1233</v>
      </c>
      <c r="F1940" s="3">
        <f>Data[[#This Row],[Unit Price]]*Data[[#This Row],[Ordered Qty]]</f>
        <v>234270</v>
      </c>
      <c r="G1940" s="5">
        <v>44634</v>
      </c>
      <c r="H1940" s="4">
        <v>44641</v>
      </c>
      <c r="I1940" s="6">
        <f t="shared" si="33"/>
        <v>-7</v>
      </c>
      <c r="J1940" s="32" t="str">
        <f>IF(Data[[#This Row],[Chênh lệch ngày]]&lt;-2,"ADVANCE", IF(Data[[#This Row],[Chênh lệch ngày]]&lt;4, "ON TIME", IF(Data[[#This Row],[REASON OF LATE]]="SUPPLIER","LATE BY SUPPLIER", "LATE")))</f>
        <v>ADVANCE</v>
      </c>
      <c r="K1940" s="2"/>
      <c r="L1940" s="32"/>
      <c r="M1940" s="32" t="str">
        <f>TEXT(Data[[#This Row],[Ngày giao]],"yyyy")</f>
        <v>2022</v>
      </c>
      <c r="N1940" s="32" t="str">
        <f>IF(MONTH(Data[[#This Row],[Ngày giao]])&lt;4,"Qtr1", IF(MONTH(Data[[#This Row],[Ngày giao]])&lt;7,"Qtr2",IF(MONTH(Data[[#This Row],[Ngày giao]])&lt;10,"Qtr3","Qtr4")))</f>
        <v>Qtr1</v>
      </c>
      <c r="O1940" s="32" t="str">
        <f>TEXT(Data[[#This Row],[Ngày giao]],"MMM")</f>
        <v>Mar</v>
      </c>
    </row>
    <row r="1941" spans="1:15" ht="13" x14ac:dyDescent="0.3">
      <c r="A1941" s="1">
        <v>4517437852</v>
      </c>
      <c r="B1941" s="1">
        <v>2963895</v>
      </c>
      <c r="C1941" s="37" t="s">
        <v>52</v>
      </c>
      <c r="D1941" s="3">
        <v>80</v>
      </c>
      <c r="E1941" s="3">
        <v>1098</v>
      </c>
      <c r="F1941" s="3">
        <f>Data[[#This Row],[Unit Price]]*Data[[#This Row],[Ordered Qty]]</f>
        <v>87840</v>
      </c>
      <c r="G1941" s="5">
        <v>44704</v>
      </c>
      <c r="H1941" s="4">
        <v>44641</v>
      </c>
      <c r="I1941" s="6">
        <f t="shared" si="33"/>
        <v>63</v>
      </c>
      <c r="J1941" s="32" t="str">
        <f>IF(Data[[#This Row],[Chênh lệch ngày]]&lt;-2,"ADVANCE", IF(Data[[#This Row],[Chênh lệch ngày]]&lt;4, "ON TIME", IF(Data[[#This Row],[REASON OF LATE]]="SUPPLIER","LATE BY SUPPLIER", "LATE")))</f>
        <v>LATE</v>
      </c>
      <c r="K1941" s="32" t="s">
        <v>6</v>
      </c>
      <c r="L1941" s="32"/>
      <c r="M1941" s="32" t="str">
        <f>TEXT(Data[[#This Row],[Ngày giao]],"yyyy")</f>
        <v>2022</v>
      </c>
      <c r="N1941" s="32" t="str">
        <f>IF(MONTH(Data[[#This Row],[Ngày giao]])&lt;4,"Qtr1", IF(MONTH(Data[[#This Row],[Ngày giao]])&lt;7,"Qtr2",IF(MONTH(Data[[#This Row],[Ngày giao]])&lt;10,"Qtr3","Qtr4")))</f>
        <v>Qtr2</v>
      </c>
      <c r="O1941" s="32" t="str">
        <f>TEXT(Data[[#This Row],[Ngày giao]],"MMM")</f>
        <v>May</v>
      </c>
    </row>
    <row r="1942" spans="1:15" ht="13" x14ac:dyDescent="0.3">
      <c r="A1942" s="1">
        <v>4517474236</v>
      </c>
      <c r="B1942" s="1">
        <v>2758193</v>
      </c>
      <c r="C1942" s="2" t="s">
        <v>53</v>
      </c>
      <c r="D1942" s="3">
        <v>2001</v>
      </c>
      <c r="E1942" s="3">
        <v>518</v>
      </c>
      <c r="F1942" s="3">
        <f>Data[[#This Row],[Unit Price]]*Data[[#This Row],[Ordered Qty]]</f>
        <v>1036518</v>
      </c>
      <c r="G1942" s="5">
        <v>44704</v>
      </c>
      <c r="H1942" s="4">
        <v>44641</v>
      </c>
      <c r="I1942" s="6">
        <f t="shared" si="33"/>
        <v>63</v>
      </c>
      <c r="J1942" s="32" t="str">
        <f>IF(Data[[#This Row],[Chênh lệch ngày]]&lt;-2,"ADVANCE", IF(Data[[#This Row],[Chênh lệch ngày]]&lt;4, "ON TIME", IF(Data[[#This Row],[REASON OF LATE]]="SUPPLIER","LATE BY SUPPLIER", "LATE")))</f>
        <v>LATE</v>
      </c>
      <c r="K1942" s="32" t="s">
        <v>6</v>
      </c>
      <c r="L1942" s="32"/>
      <c r="M1942" s="32" t="str">
        <f>TEXT(Data[[#This Row],[Ngày giao]],"yyyy")</f>
        <v>2022</v>
      </c>
      <c r="N1942" s="32" t="str">
        <f>IF(MONTH(Data[[#This Row],[Ngày giao]])&lt;4,"Qtr1", IF(MONTH(Data[[#This Row],[Ngày giao]])&lt;7,"Qtr2",IF(MONTH(Data[[#This Row],[Ngày giao]])&lt;10,"Qtr3","Qtr4")))</f>
        <v>Qtr2</v>
      </c>
      <c r="O1942" s="32" t="str">
        <f>TEXT(Data[[#This Row],[Ngày giao]],"MMM")</f>
        <v>May</v>
      </c>
    </row>
    <row r="1943" spans="1:15" ht="13" x14ac:dyDescent="0.3">
      <c r="A1943" s="1">
        <v>4516523590</v>
      </c>
      <c r="B1943" s="1">
        <v>4327058</v>
      </c>
      <c r="C1943" s="37" t="s">
        <v>52</v>
      </c>
      <c r="D1943" s="3">
        <v>35</v>
      </c>
      <c r="E1943" s="3">
        <v>1268</v>
      </c>
      <c r="F1943" s="3">
        <f>Data[[#This Row],[Unit Price]]*Data[[#This Row],[Ordered Qty]]</f>
        <v>44380</v>
      </c>
      <c r="G1943" s="5">
        <v>44718</v>
      </c>
      <c r="H1943" s="4">
        <v>44641</v>
      </c>
      <c r="I1943" s="6">
        <f t="shared" si="33"/>
        <v>77</v>
      </c>
      <c r="J1943" s="32" t="str">
        <f>IF(Data[[#This Row],[Chênh lệch ngày]]&lt;-2,"ADVANCE", IF(Data[[#This Row],[Chênh lệch ngày]]&lt;4, "ON TIME", IF(Data[[#This Row],[REASON OF LATE]]="SUPPLIER","LATE BY SUPPLIER", "LATE")))</f>
        <v>LATE</v>
      </c>
      <c r="K1943" s="32" t="s">
        <v>6</v>
      </c>
      <c r="L1943" s="32"/>
      <c r="M1943" s="32" t="str">
        <f>TEXT(Data[[#This Row],[Ngày giao]],"yyyy")</f>
        <v>2022</v>
      </c>
      <c r="N1943" s="32" t="str">
        <f>IF(MONTH(Data[[#This Row],[Ngày giao]])&lt;4,"Qtr1", IF(MONTH(Data[[#This Row],[Ngày giao]])&lt;7,"Qtr2",IF(MONTH(Data[[#This Row],[Ngày giao]])&lt;10,"Qtr3","Qtr4")))</f>
        <v>Qtr2</v>
      </c>
      <c r="O1943" s="32" t="str">
        <f>TEXT(Data[[#This Row],[Ngày giao]],"MMM")</f>
        <v>Jun</v>
      </c>
    </row>
    <row r="1944" spans="1:15" ht="13" x14ac:dyDescent="0.3">
      <c r="A1944" s="1">
        <v>4516962754</v>
      </c>
      <c r="B1944" s="1">
        <v>2884301</v>
      </c>
      <c r="C1944" s="2" t="s">
        <v>53</v>
      </c>
      <c r="D1944" s="3">
        <v>225</v>
      </c>
      <c r="E1944" s="3">
        <v>1116</v>
      </c>
      <c r="F1944" s="3">
        <f>Data[[#This Row],[Unit Price]]*Data[[#This Row],[Ordered Qty]]</f>
        <v>251100</v>
      </c>
      <c r="G1944" s="5">
        <v>44627</v>
      </c>
      <c r="H1944" s="4">
        <v>44641</v>
      </c>
      <c r="I1944" s="6">
        <f t="shared" si="33"/>
        <v>-14</v>
      </c>
      <c r="J1944" s="32" t="str">
        <f>IF(Data[[#This Row],[Chênh lệch ngày]]&lt;-2,"ADVANCE", IF(Data[[#This Row],[Chênh lệch ngày]]&lt;4, "ON TIME", IF(Data[[#This Row],[REASON OF LATE]]="SUPPLIER","LATE BY SUPPLIER", "LATE")))</f>
        <v>ADVANCE</v>
      </c>
      <c r="K1944" s="2"/>
      <c r="L1944" s="32"/>
      <c r="M1944" s="32" t="str">
        <f>TEXT(Data[[#This Row],[Ngày giao]],"yyyy")</f>
        <v>2022</v>
      </c>
      <c r="N1944" s="32" t="str">
        <f>IF(MONTH(Data[[#This Row],[Ngày giao]])&lt;4,"Qtr1", IF(MONTH(Data[[#This Row],[Ngày giao]])&lt;7,"Qtr2",IF(MONTH(Data[[#This Row],[Ngày giao]])&lt;10,"Qtr3","Qtr4")))</f>
        <v>Qtr1</v>
      </c>
      <c r="O1944" s="32" t="str">
        <f>TEXT(Data[[#This Row],[Ngày giao]],"MMM")</f>
        <v>Mar</v>
      </c>
    </row>
    <row r="1945" spans="1:15" ht="13" x14ac:dyDescent="0.3">
      <c r="A1945" s="1">
        <v>4516533705</v>
      </c>
      <c r="B1945" s="1">
        <v>2958114</v>
      </c>
      <c r="C1945" s="37" t="s">
        <v>52</v>
      </c>
      <c r="D1945" s="3">
        <v>54</v>
      </c>
      <c r="E1945" s="3">
        <v>1007</v>
      </c>
      <c r="F1945" s="3">
        <f>Data[[#This Row],[Unit Price]]*Data[[#This Row],[Ordered Qty]]</f>
        <v>54378</v>
      </c>
      <c r="G1945" s="5">
        <v>44634</v>
      </c>
      <c r="H1945" s="4">
        <v>44641</v>
      </c>
      <c r="I1945" s="6">
        <f t="shared" si="33"/>
        <v>-7</v>
      </c>
      <c r="J1945" s="32" t="str">
        <f>IF(Data[[#This Row],[Chênh lệch ngày]]&lt;-2,"ADVANCE", IF(Data[[#This Row],[Chênh lệch ngày]]&lt;4, "ON TIME", IF(Data[[#This Row],[REASON OF LATE]]="SUPPLIER","LATE BY SUPPLIER", "LATE")))</f>
        <v>ADVANCE</v>
      </c>
      <c r="K1945" s="2"/>
      <c r="L1945" s="32"/>
      <c r="M1945" s="32" t="str">
        <f>TEXT(Data[[#This Row],[Ngày giao]],"yyyy")</f>
        <v>2022</v>
      </c>
      <c r="N1945" s="32" t="str">
        <f>IF(MONTH(Data[[#This Row],[Ngày giao]])&lt;4,"Qtr1", IF(MONTH(Data[[#This Row],[Ngày giao]])&lt;7,"Qtr2",IF(MONTH(Data[[#This Row],[Ngày giao]])&lt;10,"Qtr3","Qtr4")))</f>
        <v>Qtr1</v>
      </c>
      <c r="O1945" s="32" t="str">
        <f>TEXT(Data[[#This Row],[Ngày giao]],"MMM")</f>
        <v>Mar</v>
      </c>
    </row>
    <row r="1946" spans="1:15" ht="13" x14ac:dyDescent="0.3">
      <c r="A1946" s="1">
        <v>4516959578</v>
      </c>
      <c r="B1946" s="1">
        <v>2884301</v>
      </c>
      <c r="C1946" s="2" t="s">
        <v>53</v>
      </c>
      <c r="D1946" s="3">
        <v>600</v>
      </c>
      <c r="E1946" s="3">
        <v>519</v>
      </c>
      <c r="F1946" s="3">
        <f>Data[[#This Row],[Unit Price]]*Data[[#This Row],[Ordered Qty]]</f>
        <v>311400</v>
      </c>
      <c r="G1946" s="5">
        <v>44641</v>
      </c>
      <c r="H1946" s="4">
        <v>44641</v>
      </c>
      <c r="I1946" s="6">
        <f t="shared" si="33"/>
        <v>0</v>
      </c>
      <c r="J1946" s="32" t="str">
        <f>IF(Data[[#This Row],[Chênh lệch ngày]]&lt;-2,"ADVANCE", IF(Data[[#This Row],[Chênh lệch ngày]]&lt;4, "ON TIME", IF(Data[[#This Row],[REASON OF LATE]]="SUPPLIER","LATE BY SUPPLIER", "LATE")))</f>
        <v>ON TIME</v>
      </c>
      <c r="K1946" s="2"/>
      <c r="L1946" s="32"/>
      <c r="M1946" s="32" t="str">
        <f>TEXT(Data[[#This Row],[Ngày giao]],"yyyy")</f>
        <v>2022</v>
      </c>
      <c r="N1946" s="32" t="str">
        <f>IF(MONTH(Data[[#This Row],[Ngày giao]])&lt;4,"Qtr1", IF(MONTH(Data[[#This Row],[Ngày giao]])&lt;7,"Qtr2",IF(MONTH(Data[[#This Row],[Ngày giao]])&lt;10,"Qtr3","Qtr4")))</f>
        <v>Qtr1</v>
      </c>
      <c r="O1946" s="32" t="str">
        <f>TEXT(Data[[#This Row],[Ngày giao]],"MMM")</f>
        <v>Mar</v>
      </c>
    </row>
    <row r="1947" spans="1:15" ht="13" x14ac:dyDescent="0.3">
      <c r="A1947" s="1">
        <v>4516968326</v>
      </c>
      <c r="B1947" s="1">
        <v>4403290</v>
      </c>
      <c r="C1947" s="2" t="s">
        <v>53</v>
      </c>
      <c r="D1947" s="3">
        <v>232</v>
      </c>
      <c r="E1947" s="3">
        <v>544</v>
      </c>
      <c r="F1947" s="3">
        <f>Data[[#This Row],[Unit Price]]*Data[[#This Row],[Ordered Qty]]</f>
        <v>126208</v>
      </c>
      <c r="G1947" s="5">
        <v>44641</v>
      </c>
      <c r="H1947" s="4">
        <v>44641</v>
      </c>
      <c r="I1947" s="6">
        <f t="shared" si="33"/>
        <v>0</v>
      </c>
      <c r="J1947" s="32" t="str">
        <f>IF(Data[[#This Row],[Chênh lệch ngày]]&lt;-2,"ADVANCE", IF(Data[[#This Row],[Chênh lệch ngày]]&lt;4, "ON TIME", IF(Data[[#This Row],[REASON OF LATE]]="SUPPLIER","LATE BY SUPPLIER", "LATE")))</f>
        <v>ON TIME</v>
      </c>
      <c r="K1947" s="2"/>
      <c r="L1947" s="32"/>
      <c r="M1947" s="32" t="str">
        <f>TEXT(Data[[#This Row],[Ngày giao]],"yyyy")</f>
        <v>2022</v>
      </c>
      <c r="N1947" s="32" t="str">
        <f>IF(MONTH(Data[[#This Row],[Ngày giao]])&lt;4,"Qtr1", IF(MONTH(Data[[#This Row],[Ngày giao]])&lt;7,"Qtr2",IF(MONTH(Data[[#This Row],[Ngày giao]])&lt;10,"Qtr3","Qtr4")))</f>
        <v>Qtr1</v>
      </c>
      <c r="O1947" s="32" t="str">
        <f>TEXT(Data[[#This Row],[Ngày giao]],"MMM")</f>
        <v>Mar</v>
      </c>
    </row>
    <row r="1948" spans="1:15" ht="13" x14ac:dyDescent="0.3">
      <c r="A1948" s="1">
        <v>4516970400</v>
      </c>
      <c r="B1948" s="1">
        <v>2752324</v>
      </c>
      <c r="C1948" s="2" t="s">
        <v>53</v>
      </c>
      <c r="D1948" s="3">
        <v>186</v>
      </c>
      <c r="E1948" s="3">
        <v>1246</v>
      </c>
      <c r="F1948" s="3">
        <f>Data[[#This Row],[Unit Price]]*Data[[#This Row],[Ordered Qty]]</f>
        <v>231756</v>
      </c>
      <c r="G1948" s="5">
        <v>44641</v>
      </c>
      <c r="H1948" s="4">
        <v>44641</v>
      </c>
      <c r="I1948" s="6">
        <f t="shared" si="33"/>
        <v>0</v>
      </c>
      <c r="J1948" s="32" t="str">
        <f>IF(Data[[#This Row],[Chênh lệch ngày]]&lt;-2,"ADVANCE", IF(Data[[#This Row],[Chênh lệch ngày]]&lt;4, "ON TIME", IF(Data[[#This Row],[REASON OF LATE]]="SUPPLIER","LATE BY SUPPLIER", "LATE")))</f>
        <v>ON TIME</v>
      </c>
      <c r="K1948" s="2"/>
      <c r="L1948" s="32"/>
      <c r="M1948" s="32" t="str">
        <f>TEXT(Data[[#This Row],[Ngày giao]],"yyyy")</f>
        <v>2022</v>
      </c>
      <c r="N1948" s="32" t="str">
        <f>IF(MONTH(Data[[#This Row],[Ngày giao]])&lt;4,"Qtr1", IF(MONTH(Data[[#This Row],[Ngày giao]])&lt;7,"Qtr2",IF(MONTH(Data[[#This Row],[Ngày giao]])&lt;10,"Qtr3","Qtr4")))</f>
        <v>Qtr1</v>
      </c>
      <c r="O1948" s="32" t="str">
        <f>TEXT(Data[[#This Row],[Ngày giao]],"MMM")</f>
        <v>Mar</v>
      </c>
    </row>
    <row r="1949" spans="1:15" ht="13" x14ac:dyDescent="0.3">
      <c r="A1949" s="1">
        <v>4516376377</v>
      </c>
      <c r="B1949" s="1">
        <v>2884301</v>
      </c>
      <c r="C1949" s="2" t="s">
        <v>53</v>
      </c>
      <c r="D1949" s="3">
        <v>1020</v>
      </c>
      <c r="E1949" s="3">
        <v>481</v>
      </c>
      <c r="F1949" s="3">
        <f>Data[[#This Row],[Unit Price]]*Data[[#This Row],[Ordered Qty]]</f>
        <v>490620</v>
      </c>
      <c r="G1949" s="5">
        <v>44641</v>
      </c>
      <c r="H1949" s="4">
        <v>44641</v>
      </c>
      <c r="I1949" s="6">
        <f t="shared" si="33"/>
        <v>0</v>
      </c>
      <c r="J1949" s="32" t="str">
        <f>IF(Data[[#This Row],[Chênh lệch ngày]]&lt;-2,"ADVANCE", IF(Data[[#This Row],[Chênh lệch ngày]]&lt;4, "ON TIME", IF(Data[[#This Row],[REASON OF LATE]]="SUPPLIER","LATE BY SUPPLIER", "LATE")))</f>
        <v>ON TIME</v>
      </c>
      <c r="K1949" s="2"/>
      <c r="L1949" s="32"/>
      <c r="M1949" s="32" t="str">
        <f>TEXT(Data[[#This Row],[Ngày giao]],"yyyy")</f>
        <v>2022</v>
      </c>
      <c r="N1949" s="32" t="str">
        <f>IF(MONTH(Data[[#This Row],[Ngày giao]])&lt;4,"Qtr1", IF(MONTH(Data[[#This Row],[Ngày giao]])&lt;7,"Qtr2",IF(MONTH(Data[[#This Row],[Ngày giao]])&lt;10,"Qtr3","Qtr4")))</f>
        <v>Qtr1</v>
      </c>
      <c r="O1949" s="32" t="str">
        <f>TEXT(Data[[#This Row],[Ngày giao]],"MMM")</f>
        <v>Mar</v>
      </c>
    </row>
    <row r="1950" spans="1:15" ht="13" x14ac:dyDescent="0.3">
      <c r="A1950" s="1">
        <v>4516395290</v>
      </c>
      <c r="B1950" s="1">
        <v>1620152</v>
      </c>
      <c r="C1950" s="2" t="s">
        <v>53</v>
      </c>
      <c r="D1950" s="3">
        <v>1296</v>
      </c>
      <c r="E1950" s="3">
        <v>724</v>
      </c>
      <c r="F1950" s="3">
        <f>Data[[#This Row],[Unit Price]]*Data[[#This Row],[Ordered Qty]]</f>
        <v>938304</v>
      </c>
      <c r="G1950" s="5">
        <v>44641</v>
      </c>
      <c r="H1950" s="4">
        <v>44641</v>
      </c>
      <c r="I1950" s="6">
        <f t="shared" si="33"/>
        <v>0</v>
      </c>
      <c r="J1950" s="32" t="str">
        <f>IF(Data[[#This Row],[Chênh lệch ngày]]&lt;-2,"ADVANCE", IF(Data[[#This Row],[Chênh lệch ngày]]&lt;4, "ON TIME", IF(Data[[#This Row],[REASON OF LATE]]="SUPPLIER","LATE BY SUPPLIER", "LATE")))</f>
        <v>ON TIME</v>
      </c>
      <c r="K1950" s="2"/>
      <c r="L1950" s="32"/>
      <c r="M1950" s="32" t="str">
        <f>TEXT(Data[[#This Row],[Ngày giao]],"yyyy")</f>
        <v>2022</v>
      </c>
      <c r="N1950" s="32" t="str">
        <f>IF(MONTH(Data[[#This Row],[Ngày giao]])&lt;4,"Qtr1", IF(MONTH(Data[[#This Row],[Ngày giao]])&lt;7,"Qtr2",IF(MONTH(Data[[#This Row],[Ngày giao]])&lt;10,"Qtr3","Qtr4")))</f>
        <v>Qtr1</v>
      </c>
      <c r="O1950" s="32" t="str">
        <f>TEXT(Data[[#This Row],[Ngày giao]],"MMM")</f>
        <v>Mar</v>
      </c>
    </row>
    <row r="1951" spans="1:15" ht="13" x14ac:dyDescent="0.3">
      <c r="A1951" s="1">
        <v>4517044821</v>
      </c>
      <c r="B1951" s="1">
        <v>2752324</v>
      </c>
      <c r="C1951" s="2" t="s">
        <v>53</v>
      </c>
      <c r="D1951" s="3">
        <v>96</v>
      </c>
      <c r="E1951" s="3">
        <v>598</v>
      </c>
      <c r="F1951" s="3">
        <f>Data[[#This Row],[Unit Price]]*Data[[#This Row],[Ordered Qty]]</f>
        <v>57408</v>
      </c>
      <c r="G1951" s="5">
        <v>44641</v>
      </c>
      <c r="H1951" s="4">
        <v>44641</v>
      </c>
      <c r="I1951" s="6">
        <f t="shared" si="33"/>
        <v>0</v>
      </c>
      <c r="J1951" s="32" t="str">
        <f>IF(Data[[#This Row],[Chênh lệch ngày]]&lt;-2,"ADVANCE", IF(Data[[#This Row],[Chênh lệch ngày]]&lt;4, "ON TIME", IF(Data[[#This Row],[REASON OF LATE]]="SUPPLIER","LATE BY SUPPLIER", "LATE")))</f>
        <v>ON TIME</v>
      </c>
      <c r="K1951" s="2"/>
      <c r="L1951" s="32"/>
      <c r="M1951" s="32" t="str">
        <f>TEXT(Data[[#This Row],[Ngày giao]],"yyyy")</f>
        <v>2022</v>
      </c>
      <c r="N1951" s="32" t="str">
        <f>IF(MONTH(Data[[#This Row],[Ngày giao]])&lt;4,"Qtr1", IF(MONTH(Data[[#This Row],[Ngày giao]])&lt;7,"Qtr2",IF(MONTH(Data[[#This Row],[Ngày giao]])&lt;10,"Qtr3","Qtr4")))</f>
        <v>Qtr1</v>
      </c>
      <c r="O1951" s="32" t="str">
        <f>TEXT(Data[[#This Row],[Ngày giao]],"MMM")</f>
        <v>Mar</v>
      </c>
    </row>
    <row r="1952" spans="1:15" ht="13" x14ac:dyDescent="0.3">
      <c r="A1952" s="1">
        <v>4517737652</v>
      </c>
      <c r="B1952" s="1">
        <v>2884301</v>
      </c>
      <c r="C1952" s="2" t="s">
        <v>53</v>
      </c>
      <c r="D1952" s="3">
        <v>1575</v>
      </c>
      <c r="E1952" s="3">
        <v>819</v>
      </c>
      <c r="F1952" s="3">
        <f>Data[[#This Row],[Unit Price]]*Data[[#This Row],[Ordered Qty]]</f>
        <v>1289925</v>
      </c>
      <c r="G1952" s="5">
        <v>44641</v>
      </c>
      <c r="H1952" s="4">
        <v>44641</v>
      </c>
      <c r="I1952" s="6">
        <f t="shared" si="33"/>
        <v>0</v>
      </c>
      <c r="J1952" s="32" t="str">
        <f>IF(Data[[#This Row],[Chênh lệch ngày]]&lt;-2,"ADVANCE", IF(Data[[#This Row],[Chênh lệch ngày]]&lt;4, "ON TIME", IF(Data[[#This Row],[REASON OF LATE]]="SUPPLIER","LATE BY SUPPLIER", "LATE")))</f>
        <v>ON TIME</v>
      </c>
      <c r="K1952" s="2"/>
      <c r="L1952" s="32"/>
      <c r="M1952" s="32" t="str">
        <f>TEXT(Data[[#This Row],[Ngày giao]],"yyyy")</f>
        <v>2022</v>
      </c>
      <c r="N1952" s="32" t="str">
        <f>IF(MONTH(Data[[#This Row],[Ngày giao]])&lt;4,"Qtr1", IF(MONTH(Data[[#This Row],[Ngày giao]])&lt;7,"Qtr2",IF(MONTH(Data[[#This Row],[Ngày giao]])&lt;10,"Qtr3","Qtr4")))</f>
        <v>Qtr1</v>
      </c>
      <c r="O1952" s="32" t="str">
        <f>TEXT(Data[[#This Row],[Ngày giao]],"MMM")</f>
        <v>Mar</v>
      </c>
    </row>
    <row r="1953" spans="1:15" ht="13" x14ac:dyDescent="0.3">
      <c r="A1953" s="1">
        <v>4517743641</v>
      </c>
      <c r="B1953" s="1">
        <v>4492204</v>
      </c>
      <c r="C1953" s="2" t="s">
        <v>53</v>
      </c>
      <c r="D1953" s="3">
        <v>276</v>
      </c>
      <c r="E1953" s="3">
        <v>609</v>
      </c>
      <c r="F1953" s="3">
        <f>Data[[#This Row],[Unit Price]]*Data[[#This Row],[Ordered Qty]]</f>
        <v>168084</v>
      </c>
      <c r="G1953" s="5">
        <v>44641</v>
      </c>
      <c r="H1953" s="4">
        <v>44641</v>
      </c>
      <c r="I1953" s="6">
        <f t="shared" si="33"/>
        <v>0</v>
      </c>
      <c r="J1953" s="32" t="str">
        <f>IF(Data[[#This Row],[Chênh lệch ngày]]&lt;-2,"ADVANCE", IF(Data[[#This Row],[Chênh lệch ngày]]&lt;4, "ON TIME", IF(Data[[#This Row],[REASON OF LATE]]="SUPPLIER","LATE BY SUPPLIER", "LATE")))</f>
        <v>ON TIME</v>
      </c>
      <c r="K1953" s="2"/>
      <c r="L1953" s="32"/>
      <c r="M1953" s="32" t="str">
        <f>TEXT(Data[[#This Row],[Ngày giao]],"yyyy")</f>
        <v>2022</v>
      </c>
      <c r="N1953" s="32" t="str">
        <f>IF(MONTH(Data[[#This Row],[Ngày giao]])&lt;4,"Qtr1", IF(MONTH(Data[[#This Row],[Ngày giao]])&lt;7,"Qtr2",IF(MONTH(Data[[#This Row],[Ngày giao]])&lt;10,"Qtr3","Qtr4")))</f>
        <v>Qtr1</v>
      </c>
      <c r="O1953" s="32" t="str">
        <f>TEXT(Data[[#This Row],[Ngày giao]],"MMM")</f>
        <v>Mar</v>
      </c>
    </row>
    <row r="1954" spans="1:15" ht="13" x14ac:dyDescent="0.3">
      <c r="A1954" s="1">
        <v>4516978215</v>
      </c>
      <c r="B1954" s="1">
        <v>4062520</v>
      </c>
      <c r="C1954" s="2" t="s">
        <v>53</v>
      </c>
      <c r="D1954" s="3">
        <v>24</v>
      </c>
      <c r="E1954" s="3">
        <v>315</v>
      </c>
      <c r="F1954" s="3">
        <f>Data[[#This Row],[Unit Price]]*Data[[#This Row],[Ordered Qty]]</f>
        <v>7560</v>
      </c>
      <c r="G1954" s="5">
        <v>44683</v>
      </c>
      <c r="H1954" s="4">
        <v>44641</v>
      </c>
      <c r="I1954" s="6">
        <f t="shared" si="33"/>
        <v>42</v>
      </c>
      <c r="J1954" s="32" t="str">
        <f>IF(Data[[#This Row],[Chênh lệch ngày]]&lt;-2,"ADVANCE", IF(Data[[#This Row],[Chênh lệch ngày]]&lt;4, "ON TIME", IF(Data[[#This Row],[REASON OF LATE]]="SUPPLIER","LATE BY SUPPLIER", "LATE")))</f>
        <v>LATE BY SUPPLIER</v>
      </c>
      <c r="K1954" s="2" t="s">
        <v>8</v>
      </c>
      <c r="L1954" s="32" t="s">
        <v>73</v>
      </c>
      <c r="M1954" s="32" t="str">
        <f>TEXT(Data[[#This Row],[Ngày giao]],"yyyy")</f>
        <v>2022</v>
      </c>
      <c r="N1954" s="32" t="str">
        <f>IF(MONTH(Data[[#This Row],[Ngày giao]])&lt;4,"Qtr1", IF(MONTH(Data[[#This Row],[Ngày giao]])&lt;7,"Qtr2",IF(MONTH(Data[[#This Row],[Ngày giao]])&lt;10,"Qtr3","Qtr4")))</f>
        <v>Qtr2</v>
      </c>
      <c r="O1954" s="32" t="str">
        <f>TEXT(Data[[#This Row],[Ngày giao]],"MMM")</f>
        <v>May</v>
      </c>
    </row>
    <row r="1955" spans="1:15" ht="14.5" x14ac:dyDescent="0.35">
      <c r="A1955" s="7">
        <v>4516964354</v>
      </c>
      <c r="B1955" s="7">
        <v>4455280</v>
      </c>
      <c r="C1955" s="8" t="s">
        <v>53</v>
      </c>
      <c r="D1955" s="9">
        <v>270</v>
      </c>
      <c r="E1955" s="3">
        <v>1236</v>
      </c>
      <c r="F1955" s="3">
        <f>Data[[#This Row],[Unit Price]]*Data[[#This Row],[Ordered Qty]]</f>
        <v>333720</v>
      </c>
      <c r="G1955" s="5">
        <v>44641</v>
      </c>
      <c r="H1955" s="4">
        <v>44641</v>
      </c>
      <c r="I1955" s="10">
        <v>0</v>
      </c>
      <c r="J1955" s="32" t="str">
        <f>IF(Data[[#This Row],[Chênh lệch ngày]]&lt;-2,"ADVANCE", IF(Data[[#This Row],[Chênh lệch ngày]]&lt;4, "ON TIME", IF(Data[[#This Row],[REASON OF LATE]]="SUPPLIER","LATE BY SUPPLIER", "LATE")))</f>
        <v>ON TIME</v>
      </c>
      <c r="K1955" s="12"/>
      <c r="L1955" s="16"/>
      <c r="M1955" s="32" t="str">
        <f>TEXT(Data[[#This Row],[Ngày giao]],"yyyy")</f>
        <v>2022</v>
      </c>
      <c r="N1955" s="32" t="str">
        <f>IF(MONTH(Data[[#This Row],[Ngày giao]])&lt;4,"Qtr1", IF(MONTH(Data[[#This Row],[Ngày giao]])&lt;7,"Qtr2",IF(MONTH(Data[[#This Row],[Ngày giao]])&lt;10,"Qtr3","Qtr4")))</f>
        <v>Qtr1</v>
      </c>
      <c r="O1955" s="32" t="str">
        <f>TEXT(Data[[#This Row],[Ngày giao]],"MMM")</f>
        <v>Mar</v>
      </c>
    </row>
    <row r="1956" spans="1:15" ht="14.5" x14ac:dyDescent="0.35">
      <c r="A1956" s="7">
        <v>4517256657</v>
      </c>
      <c r="B1956" s="7">
        <v>2487061</v>
      </c>
      <c r="C1956" s="8" t="s">
        <v>53</v>
      </c>
      <c r="D1956" s="9">
        <v>2310</v>
      </c>
      <c r="E1956" s="3">
        <v>933</v>
      </c>
      <c r="F1956" s="3">
        <f>Data[[#This Row],[Unit Price]]*Data[[#This Row],[Ordered Qty]]</f>
        <v>2155230</v>
      </c>
      <c r="G1956" s="5">
        <v>44641</v>
      </c>
      <c r="H1956" s="4">
        <v>44641</v>
      </c>
      <c r="I1956" s="10">
        <v>0</v>
      </c>
      <c r="J1956" s="32" t="str">
        <f>IF(Data[[#This Row],[Chênh lệch ngày]]&lt;-2,"ADVANCE", IF(Data[[#This Row],[Chênh lệch ngày]]&lt;4, "ON TIME", IF(Data[[#This Row],[REASON OF LATE]]="SUPPLIER","LATE BY SUPPLIER", "LATE")))</f>
        <v>ON TIME</v>
      </c>
      <c r="K1956" s="12"/>
      <c r="L1956" s="16"/>
      <c r="M1956" s="32" t="str">
        <f>TEXT(Data[[#This Row],[Ngày giao]],"yyyy")</f>
        <v>2022</v>
      </c>
      <c r="N1956" s="32" t="str">
        <f>IF(MONTH(Data[[#This Row],[Ngày giao]])&lt;4,"Qtr1", IF(MONTH(Data[[#This Row],[Ngày giao]])&lt;7,"Qtr2",IF(MONTH(Data[[#This Row],[Ngày giao]])&lt;10,"Qtr3","Qtr4")))</f>
        <v>Qtr1</v>
      </c>
      <c r="O1956" s="32" t="str">
        <f>TEXT(Data[[#This Row],[Ngày giao]],"MMM")</f>
        <v>Mar</v>
      </c>
    </row>
    <row r="1957" spans="1:15" ht="14.5" x14ac:dyDescent="0.35">
      <c r="A1957" s="7">
        <v>4516644564</v>
      </c>
      <c r="B1957" s="7">
        <v>4455299</v>
      </c>
      <c r="C1957" s="8" t="s">
        <v>53</v>
      </c>
      <c r="D1957" s="9">
        <v>345</v>
      </c>
      <c r="E1957" s="3">
        <v>1095</v>
      </c>
      <c r="F1957" s="3">
        <f>Data[[#This Row],[Unit Price]]*Data[[#This Row],[Ordered Qty]]</f>
        <v>377775</v>
      </c>
      <c r="G1957" s="5">
        <v>44641</v>
      </c>
      <c r="H1957" s="4">
        <v>44641</v>
      </c>
      <c r="I1957" s="10">
        <v>0</v>
      </c>
      <c r="J1957" s="32" t="str">
        <f>IF(Data[[#This Row],[Chênh lệch ngày]]&lt;-2,"ADVANCE", IF(Data[[#This Row],[Chênh lệch ngày]]&lt;4, "ON TIME", IF(Data[[#This Row],[REASON OF LATE]]="SUPPLIER","LATE BY SUPPLIER", "LATE")))</f>
        <v>ON TIME</v>
      </c>
      <c r="K1957" s="12"/>
      <c r="L1957" s="16"/>
      <c r="M1957" s="32" t="str">
        <f>TEXT(Data[[#This Row],[Ngày giao]],"yyyy")</f>
        <v>2022</v>
      </c>
      <c r="N1957" s="32" t="str">
        <f>IF(MONTH(Data[[#This Row],[Ngày giao]])&lt;4,"Qtr1", IF(MONTH(Data[[#This Row],[Ngày giao]])&lt;7,"Qtr2",IF(MONTH(Data[[#This Row],[Ngày giao]])&lt;10,"Qtr3","Qtr4")))</f>
        <v>Qtr1</v>
      </c>
      <c r="O1957" s="32" t="str">
        <f>TEXT(Data[[#This Row],[Ngày giao]],"MMM")</f>
        <v>Mar</v>
      </c>
    </row>
    <row r="1958" spans="1:15" ht="14.5" x14ac:dyDescent="0.35">
      <c r="A1958" s="7">
        <v>4517461389</v>
      </c>
      <c r="B1958" s="7">
        <v>4013293</v>
      </c>
      <c r="C1958" s="8" t="s">
        <v>53</v>
      </c>
      <c r="D1958" s="9">
        <v>135</v>
      </c>
      <c r="E1958" s="3">
        <v>789</v>
      </c>
      <c r="F1958" s="3">
        <f>Data[[#This Row],[Unit Price]]*Data[[#This Row],[Ordered Qty]]</f>
        <v>106515</v>
      </c>
      <c r="G1958" s="5">
        <v>44641</v>
      </c>
      <c r="H1958" s="4">
        <v>44641</v>
      </c>
      <c r="I1958" s="10">
        <v>0</v>
      </c>
      <c r="J1958" s="32" t="str">
        <f>IF(Data[[#This Row],[Chênh lệch ngày]]&lt;-2,"ADVANCE", IF(Data[[#This Row],[Chênh lệch ngày]]&lt;4, "ON TIME", IF(Data[[#This Row],[REASON OF LATE]]="SUPPLIER","LATE BY SUPPLIER", "LATE")))</f>
        <v>ON TIME</v>
      </c>
      <c r="K1958" s="12"/>
      <c r="L1958" s="16"/>
      <c r="M1958" s="32" t="str">
        <f>TEXT(Data[[#This Row],[Ngày giao]],"yyyy")</f>
        <v>2022</v>
      </c>
      <c r="N1958" s="32" t="str">
        <f>IF(MONTH(Data[[#This Row],[Ngày giao]])&lt;4,"Qtr1", IF(MONTH(Data[[#This Row],[Ngày giao]])&lt;7,"Qtr2",IF(MONTH(Data[[#This Row],[Ngày giao]])&lt;10,"Qtr3","Qtr4")))</f>
        <v>Qtr1</v>
      </c>
      <c r="O1958" s="32" t="str">
        <f>TEXT(Data[[#This Row],[Ngày giao]],"MMM")</f>
        <v>Mar</v>
      </c>
    </row>
    <row r="1959" spans="1:15" ht="14.5" x14ac:dyDescent="0.35">
      <c r="A1959" s="7">
        <v>4517368965</v>
      </c>
      <c r="B1959" s="7">
        <v>4455280</v>
      </c>
      <c r="C1959" s="8" t="s">
        <v>53</v>
      </c>
      <c r="D1959" s="9">
        <v>900</v>
      </c>
      <c r="E1959" s="3">
        <v>460</v>
      </c>
      <c r="F1959" s="3">
        <f>Data[[#This Row],[Unit Price]]*Data[[#This Row],[Ordered Qty]]</f>
        <v>414000</v>
      </c>
      <c r="G1959" s="5">
        <v>44641</v>
      </c>
      <c r="H1959" s="4">
        <v>44641</v>
      </c>
      <c r="I1959" s="10">
        <v>0</v>
      </c>
      <c r="J1959" s="32" t="str">
        <f>IF(Data[[#This Row],[Chênh lệch ngày]]&lt;-2,"ADVANCE", IF(Data[[#This Row],[Chênh lệch ngày]]&lt;4, "ON TIME", IF(Data[[#This Row],[REASON OF LATE]]="SUPPLIER","LATE BY SUPPLIER", "LATE")))</f>
        <v>ON TIME</v>
      </c>
      <c r="K1959" s="12"/>
      <c r="L1959" s="16"/>
      <c r="M1959" s="32" t="str">
        <f>TEXT(Data[[#This Row],[Ngày giao]],"yyyy")</f>
        <v>2022</v>
      </c>
      <c r="N1959" s="32" t="str">
        <f>IF(MONTH(Data[[#This Row],[Ngày giao]])&lt;4,"Qtr1", IF(MONTH(Data[[#This Row],[Ngày giao]])&lt;7,"Qtr2",IF(MONTH(Data[[#This Row],[Ngày giao]])&lt;10,"Qtr3","Qtr4")))</f>
        <v>Qtr1</v>
      </c>
      <c r="O1959" s="32" t="str">
        <f>TEXT(Data[[#This Row],[Ngày giao]],"MMM")</f>
        <v>Mar</v>
      </c>
    </row>
    <row r="1960" spans="1:15" ht="14.5" x14ac:dyDescent="0.35">
      <c r="A1960" s="7">
        <v>4517766855</v>
      </c>
      <c r="B1960" s="7">
        <v>2779823</v>
      </c>
      <c r="C1960" s="8" t="s">
        <v>53</v>
      </c>
      <c r="D1960" s="9">
        <v>3780</v>
      </c>
      <c r="E1960" s="3">
        <v>338</v>
      </c>
      <c r="F1960" s="3">
        <f>Data[[#This Row],[Unit Price]]*Data[[#This Row],[Ordered Qty]]</f>
        <v>1277640</v>
      </c>
      <c r="G1960" s="5">
        <v>44641</v>
      </c>
      <c r="H1960" s="4">
        <v>44641</v>
      </c>
      <c r="I1960" s="10">
        <v>0</v>
      </c>
      <c r="J1960" s="32" t="str">
        <f>IF(Data[[#This Row],[Chênh lệch ngày]]&lt;-2,"ADVANCE", IF(Data[[#This Row],[Chênh lệch ngày]]&lt;4, "ON TIME", IF(Data[[#This Row],[REASON OF LATE]]="SUPPLIER","LATE BY SUPPLIER", "LATE")))</f>
        <v>ON TIME</v>
      </c>
      <c r="K1960" s="12"/>
      <c r="L1960" s="16"/>
      <c r="M1960" s="32" t="str">
        <f>TEXT(Data[[#This Row],[Ngày giao]],"yyyy")</f>
        <v>2022</v>
      </c>
      <c r="N1960" s="32" t="str">
        <f>IF(MONTH(Data[[#This Row],[Ngày giao]])&lt;4,"Qtr1", IF(MONTH(Data[[#This Row],[Ngày giao]])&lt;7,"Qtr2",IF(MONTH(Data[[#This Row],[Ngày giao]])&lt;10,"Qtr3","Qtr4")))</f>
        <v>Qtr1</v>
      </c>
      <c r="O1960" s="32" t="str">
        <f>TEXT(Data[[#This Row],[Ngày giao]],"MMM")</f>
        <v>Mar</v>
      </c>
    </row>
    <row r="1961" spans="1:15" ht="14.5" x14ac:dyDescent="0.35">
      <c r="A1961" s="7">
        <v>4517743819</v>
      </c>
      <c r="B1961" s="7">
        <v>2663481</v>
      </c>
      <c r="C1961" s="8" t="s">
        <v>53</v>
      </c>
      <c r="D1961" s="9">
        <v>1425</v>
      </c>
      <c r="E1961" s="3">
        <v>761</v>
      </c>
      <c r="F1961" s="3">
        <f>Data[[#This Row],[Unit Price]]*Data[[#This Row],[Ordered Qty]]</f>
        <v>1084425</v>
      </c>
      <c r="G1961" s="5">
        <v>44641</v>
      </c>
      <c r="H1961" s="4">
        <v>44641</v>
      </c>
      <c r="I1961" s="10">
        <v>0</v>
      </c>
      <c r="J1961" s="32" t="str">
        <f>IF(Data[[#This Row],[Chênh lệch ngày]]&lt;-2,"ADVANCE", IF(Data[[#This Row],[Chênh lệch ngày]]&lt;4, "ON TIME", IF(Data[[#This Row],[REASON OF LATE]]="SUPPLIER","LATE BY SUPPLIER", "LATE")))</f>
        <v>ON TIME</v>
      </c>
      <c r="K1961" s="12"/>
      <c r="L1961" s="16"/>
      <c r="M1961" s="32" t="str">
        <f>TEXT(Data[[#This Row],[Ngày giao]],"yyyy")</f>
        <v>2022</v>
      </c>
      <c r="N1961" s="32" t="str">
        <f>IF(MONTH(Data[[#This Row],[Ngày giao]])&lt;4,"Qtr1", IF(MONTH(Data[[#This Row],[Ngày giao]])&lt;7,"Qtr2",IF(MONTH(Data[[#This Row],[Ngày giao]])&lt;10,"Qtr3","Qtr4")))</f>
        <v>Qtr1</v>
      </c>
      <c r="O1961" s="32" t="str">
        <f>TEXT(Data[[#This Row],[Ngày giao]],"MMM")</f>
        <v>Mar</v>
      </c>
    </row>
    <row r="1962" spans="1:15" ht="14.5" x14ac:dyDescent="0.35">
      <c r="A1962" s="7">
        <v>4517423735</v>
      </c>
      <c r="B1962" s="7">
        <v>2778179</v>
      </c>
      <c r="C1962" s="8" t="s">
        <v>53</v>
      </c>
      <c r="D1962" s="9">
        <v>240</v>
      </c>
      <c r="E1962" s="3">
        <v>798</v>
      </c>
      <c r="F1962" s="3">
        <f>Data[[#This Row],[Unit Price]]*Data[[#This Row],[Ordered Qty]]</f>
        <v>191520</v>
      </c>
      <c r="G1962" s="5">
        <v>44627</v>
      </c>
      <c r="H1962" s="4">
        <v>44641</v>
      </c>
      <c r="I1962" s="10">
        <v>-14</v>
      </c>
      <c r="J1962" s="32" t="str">
        <f>IF(Data[[#This Row],[Chênh lệch ngày]]&lt;-2,"ADVANCE", IF(Data[[#This Row],[Chênh lệch ngày]]&lt;4, "ON TIME", IF(Data[[#This Row],[REASON OF LATE]]="SUPPLIER","LATE BY SUPPLIER", "LATE")))</f>
        <v>ADVANCE</v>
      </c>
      <c r="K1962" s="12"/>
      <c r="L1962" s="16"/>
      <c r="M1962" s="32" t="str">
        <f>TEXT(Data[[#This Row],[Ngày giao]],"yyyy")</f>
        <v>2022</v>
      </c>
      <c r="N1962" s="32" t="str">
        <f>IF(MONTH(Data[[#This Row],[Ngày giao]])&lt;4,"Qtr1", IF(MONTH(Data[[#This Row],[Ngày giao]])&lt;7,"Qtr2",IF(MONTH(Data[[#This Row],[Ngày giao]])&lt;10,"Qtr3","Qtr4")))</f>
        <v>Qtr1</v>
      </c>
      <c r="O1962" s="32" t="str">
        <f>TEXT(Data[[#This Row],[Ngày giao]],"MMM")</f>
        <v>Mar</v>
      </c>
    </row>
    <row r="1963" spans="1:15" ht="14.5" x14ac:dyDescent="0.35">
      <c r="A1963" s="7">
        <v>4516876228</v>
      </c>
      <c r="B1963" s="7">
        <v>2765851</v>
      </c>
      <c r="C1963" s="8" t="s">
        <v>53</v>
      </c>
      <c r="D1963" s="9">
        <v>784</v>
      </c>
      <c r="E1963" s="3">
        <v>651</v>
      </c>
      <c r="F1963" s="3">
        <f>Data[[#This Row],[Unit Price]]*Data[[#This Row],[Ordered Qty]]</f>
        <v>510384</v>
      </c>
      <c r="G1963" s="5">
        <v>44641</v>
      </c>
      <c r="H1963" s="4">
        <v>44641</v>
      </c>
      <c r="I1963" s="10">
        <v>0</v>
      </c>
      <c r="J1963" s="32" t="str">
        <f>IF(Data[[#This Row],[Chênh lệch ngày]]&lt;-2,"ADVANCE", IF(Data[[#This Row],[Chênh lệch ngày]]&lt;4, "ON TIME", IF(Data[[#This Row],[REASON OF LATE]]="SUPPLIER","LATE BY SUPPLIER", "LATE")))</f>
        <v>ON TIME</v>
      </c>
      <c r="K1963" s="12"/>
      <c r="L1963" s="16"/>
      <c r="M1963" s="32" t="str">
        <f>TEXT(Data[[#This Row],[Ngày giao]],"yyyy")</f>
        <v>2022</v>
      </c>
      <c r="N1963" s="32" t="str">
        <f>IF(MONTH(Data[[#This Row],[Ngày giao]])&lt;4,"Qtr1", IF(MONTH(Data[[#This Row],[Ngày giao]])&lt;7,"Qtr2",IF(MONTH(Data[[#This Row],[Ngày giao]])&lt;10,"Qtr3","Qtr4")))</f>
        <v>Qtr1</v>
      </c>
      <c r="O1963" s="32" t="str">
        <f>TEXT(Data[[#This Row],[Ngày giao]],"MMM")</f>
        <v>Mar</v>
      </c>
    </row>
    <row r="1964" spans="1:15" ht="14.5" x14ac:dyDescent="0.35">
      <c r="A1964" s="7">
        <v>4517464718</v>
      </c>
      <c r="B1964" s="7">
        <v>4013305</v>
      </c>
      <c r="C1964" s="8" t="s">
        <v>53</v>
      </c>
      <c r="D1964" s="9">
        <v>252</v>
      </c>
      <c r="E1964" s="3">
        <v>1115</v>
      </c>
      <c r="F1964" s="3">
        <f>Data[[#This Row],[Unit Price]]*Data[[#This Row],[Ordered Qty]]</f>
        <v>280980</v>
      </c>
      <c r="G1964" s="5">
        <v>44641</v>
      </c>
      <c r="H1964" s="4">
        <v>44641</v>
      </c>
      <c r="I1964" s="10">
        <v>0</v>
      </c>
      <c r="J1964" s="32" t="str">
        <f>IF(Data[[#This Row],[Chênh lệch ngày]]&lt;-2,"ADVANCE", IF(Data[[#This Row],[Chênh lệch ngày]]&lt;4, "ON TIME", IF(Data[[#This Row],[REASON OF LATE]]="SUPPLIER","LATE BY SUPPLIER", "LATE")))</f>
        <v>ON TIME</v>
      </c>
      <c r="K1964" s="12"/>
      <c r="L1964" s="16"/>
      <c r="M1964" s="32" t="str">
        <f>TEXT(Data[[#This Row],[Ngày giao]],"yyyy")</f>
        <v>2022</v>
      </c>
      <c r="N1964" s="32" t="str">
        <f>IF(MONTH(Data[[#This Row],[Ngày giao]])&lt;4,"Qtr1", IF(MONTH(Data[[#This Row],[Ngày giao]])&lt;7,"Qtr2",IF(MONTH(Data[[#This Row],[Ngày giao]])&lt;10,"Qtr3","Qtr4")))</f>
        <v>Qtr1</v>
      </c>
      <c r="O1964" s="32" t="str">
        <f>TEXT(Data[[#This Row],[Ngày giao]],"MMM")</f>
        <v>Mar</v>
      </c>
    </row>
    <row r="1965" spans="1:15" ht="14.5" x14ac:dyDescent="0.35">
      <c r="A1965" s="7">
        <v>4517764400</v>
      </c>
      <c r="B1965" s="7">
        <v>2487061</v>
      </c>
      <c r="C1965" s="8" t="s">
        <v>53</v>
      </c>
      <c r="D1965" s="9">
        <v>4860</v>
      </c>
      <c r="E1965" s="3">
        <v>480</v>
      </c>
      <c r="F1965" s="3">
        <f>Data[[#This Row],[Unit Price]]*Data[[#This Row],[Ordered Qty]]</f>
        <v>2332800</v>
      </c>
      <c r="G1965" s="5">
        <v>44641</v>
      </c>
      <c r="H1965" s="4">
        <v>44641</v>
      </c>
      <c r="I1965" s="10">
        <v>0</v>
      </c>
      <c r="J1965" s="32" t="str">
        <f>IF(Data[[#This Row],[Chênh lệch ngày]]&lt;-2,"ADVANCE", IF(Data[[#This Row],[Chênh lệch ngày]]&lt;4, "ON TIME", IF(Data[[#This Row],[REASON OF LATE]]="SUPPLIER","LATE BY SUPPLIER", "LATE")))</f>
        <v>ON TIME</v>
      </c>
      <c r="K1965" s="12"/>
      <c r="L1965" s="16"/>
      <c r="M1965" s="32" t="str">
        <f>TEXT(Data[[#This Row],[Ngày giao]],"yyyy")</f>
        <v>2022</v>
      </c>
      <c r="N1965" s="32" t="str">
        <f>IF(MONTH(Data[[#This Row],[Ngày giao]])&lt;4,"Qtr1", IF(MONTH(Data[[#This Row],[Ngày giao]])&lt;7,"Qtr2",IF(MONTH(Data[[#This Row],[Ngày giao]])&lt;10,"Qtr3","Qtr4")))</f>
        <v>Qtr1</v>
      </c>
      <c r="O1965" s="32" t="str">
        <f>TEXT(Data[[#This Row],[Ngày giao]],"MMM")</f>
        <v>Mar</v>
      </c>
    </row>
    <row r="1966" spans="1:15" ht="14.5" x14ac:dyDescent="0.35">
      <c r="A1966" s="7">
        <v>4516825026</v>
      </c>
      <c r="B1966" s="7">
        <v>4455281</v>
      </c>
      <c r="C1966" s="8" t="s">
        <v>53</v>
      </c>
      <c r="D1966" s="9">
        <v>1920</v>
      </c>
      <c r="E1966" s="3">
        <v>982</v>
      </c>
      <c r="F1966" s="3">
        <f>Data[[#This Row],[Unit Price]]*Data[[#This Row],[Ordered Qty]]</f>
        <v>1885440</v>
      </c>
      <c r="G1966" s="14">
        <v>44641</v>
      </c>
      <c r="H1966" s="15">
        <v>44641</v>
      </c>
      <c r="I1966" s="10">
        <v>0</v>
      </c>
      <c r="J1966" s="32" t="str">
        <f>IF(Data[[#This Row],[Chênh lệch ngày]]&lt;-2,"ADVANCE", IF(Data[[#This Row],[Chênh lệch ngày]]&lt;4, "ON TIME", IF(Data[[#This Row],[REASON OF LATE]]="SUPPLIER","LATE BY SUPPLIER", "LATE")))</f>
        <v>ON TIME</v>
      </c>
      <c r="K1966" s="12"/>
      <c r="L1966" s="16"/>
      <c r="M1966" s="32" t="str">
        <f>TEXT(Data[[#This Row],[Ngày giao]],"yyyy")</f>
        <v>2022</v>
      </c>
      <c r="N1966" s="32" t="str">
        <f>IF(MONTH(Data[[#This Row],[Ngày giao]])&lt;4,"Qtr1", IF(MONTH(Data[[#This Row],[Ngày giao]])&lt;7,"Qtr2",IF(MONTH(Data[[#This Row],[Ngày giao]])&lt;10,"Qtr3","Qtr4")))</f>
        <v>Qtr1</v>
      </c>
      <c r="O1966" s="32" t="str">
        <f>TEXT(Data[[#This Row],[Ngày giao]],"MMM")</f>
        <v>Mar</v>
      </c>
    </row>
    <row r="1967" spans="1:15" ht="14.5" x14ac:dyDescent="0.35">
      <c r="A1967" s="7">
        <v>4516999134</v>
      </c>
      <c r="B1967" s="7">
        <v>2778179</v>
      </c>
      <c r="C1967" s="8" t="s">
        <v>53</v>
      </c>
      <c r="D1967" s="9">
        <v>960</v>
      </c>
      <c r="E1967" s="3">
        <v>1348</v>
      </c>
      <c r="F1967" s="3">
        <f>Data[[#This Row],[Unit Price]]*Data[[#This Row],[Ordered Qty]]</f>
        <v>1294080</v>
      </c>
      <c r="G1967" s="5">
        <v>44627</v>
      </c>
      <c r="H1967" s="4">
        <v>44641</v>
      </c>
      <c r="I1967" s="10">
        <v>-14</v>
      </c>
      <c r="J1967" s="32" t="str">
        <f>IF(Data[[#This Row],[Chênh lệch ngày]]&lt;-2,"ADVANCE", IF(Data[[#This Row],[Chênh lệch ngày]]&lt;4, "ON TIME", IF(Data[[#This Row],[REASON OF LATE]]="SUPPLIER","LATE BY SUPPLIER", "LATE")))</f>
        <v>ADVANCE</v>
      </c>
      <c r="K1967" s="12"/>
      <c r="L1967" s="16"/>
      <c r="M1967" s="32" t="str">
        <f>TEXT(Data[[#This Row],[Ngày giao]],"yyyy")</f>
        <v>2022</v>
      </c>
      <c r="N1967" s="32" t="str">
        <f>IF(MONTH(Data[[#This Row],[Ngày giao]])&lt;4,"Qtr1", IF(MONTH(Data[[#This Row],[Ngày giao]])&lt;7,"Qtr2",IF(MONTH(Data[[#This Row],[Ngày giao]])&lt;10,"Qtr3","Qtr4")))</f>
        <v>Qtr1</v>
      </c>
      <c r="O1967" s="32" t="str">
        <f>TEXT(Data[[#This Row],[Ngày giao]],"MMM")</f>
        <v>Mar</v>
      </c>
    </row>
    <row r="1968" spans="1:15" ht="14.5" x14ac:dyDescent="0.35">
      <c r="A1968" s="7">
        <v>4516873046</v>
      </c>
      <c r="B1968" s="7">
        <v>4455906</v>
      </c>
      <c r="C1968" s="8" t="s">
        <v>53</v>
      </c>
      <c r="D1968" s="9">
        <v>96</v>
      </c>
      <c r="E1968" s="3">
        <v>566</v>
      </c>
      <c r="F1968" s="3">
        <f>Data[[#This Row],[Unit Price]]*Data[[#This Row],[Ordered Qty]]</f>
        <v>54336</v>
      </c>
      <c r="G1968" s="5">
        <v>44641</v>
      </c>
      <c r="H1968" s="4">
        <v>44641</v>
      </c>
      <c r="I1968" s="10">
        <v>0</v>
      </c>
      <c r="J1968" s="32" t="str">
        <f>IF(Data[[#This Row],[Chênh lệch ngày]]&lt;-2,"ADVANCE", IF(Data[[#This Row],[Chênh lệch ngày]]&lt;4, "ON TIME", IF(Data[[#This Row],[REASON OF LATE]]="SUPPLIER","LATE BY SUPPLIER", "LATE")))</f>
        <v>ON TIME</v>
      </c>
      <c r="K1968" s="12"/>
      <c r="L1968" s="16"/>
      <c r="M1968" s="32" t="str">
        <f>TEXT(Data[[#This Row],[Ngày giao]],"yyyy")</f>
        <v>2022</v>
      </c>
      <c r="N1968" s="32" t="str">
        <f>IF(MONTH(Data[[#This Row],[Ngày giao]])&lt;4,"Qtr1", IF(MONTH(Data[[#This Row],[Ngày giao]])&lt;7,"Qtr2",IF(MONTH(Data[[#This Row],[Ngày giao]])&lt;10,"Qtr3","Qtr4")))</f>
        <v>Qtr1</v>
      </c>
      <c r="O1968" s="32" t="str">
        <f>TEXT(Data[[#This Row],[Ngày giao]],"MMM")</f>
        <v>Mar</v>
      </c>
    </row>
    <row r="1969" spans="1:15" ht="14.5" x14ac:dyDescent="0.35">
      <c r="A1969" s="7">
        <v>4517455446</v>
      </c>
      <c r="B1969" s="7">
        <v>2663481</v>
      </c>
      <c r="C1969" s="8" t="s">
        <v>53</v>
      </c>
      <c r="D1969" s="9">
        <v>2445</v>
      </c>
      <c r="E1969" s="3">
        <v>676</v>
      </c>
      <c r="F1969" s="3">
        <f>Data[[#This Row],[Unit Price]]*Data[[#This Row],[Ordered Qty]]</f>
        <v>1652820</v>
      </c>
      <c r="G1969" s="5">
        <v>44641</v>
      </c>
      <c r="H1969" s="4">
        <v>44641</v>
      </c>
      <c r="I1969" s="10">
        <v>0</v>
      </c>
      <c r="J1969" s="32" t="str">
        <f>IF(Data[[#This Row],[Chênh lệch ngày]]&lt;-2,"ADVANCE", IF(Data[[#This Row],[Chênh lệch ngày]]&lt;4, "ON TIME", IF(Data[[#This Row],[REASON OF LATE]]="SUPPLIER","LATE BY SUPPLIER", "LATE")))</f>
        <v>ON TIME</v>
      </c>
      <c r="K1969" s="12"/>
      <c r="L1969" s="16"/>
      <c r="M1969" s="32" t="str">
        <f>TEXT(Data[[#This Row],[Ngày giao]],"yyyy")</f>
        <v>2022</v>
      </c>
      <c r="N1969" s="32" t="str">
        <f>IF(MONTH(Data[[#This Row],[Ngày giao]])&lt;4,"Qtr1", IF(MONTH(Data[[#This Row],[Ngày giao]])&lt;7,"Qtr2",IF(MONTH(Data[[#This Row],[Ngày giao]])&lt;10,"Qtr3","Qtr4")))</f>
        <v>Qtr1</v>
      </c>
      <c r="O1969" s="32" t="str">
        <f>TEXT(Data[[#This Row],[Ngày giao]],"MMM")</f>
        <v>Mar</v>
      </c>
    </row>
    <row r="1970" spans="1:15" ht="14.5" x14ac:dyDescent="0.35">
      <c r="A1970" s="7">
        <v>4516806245</v>
      </c>
      <c r="B1970" s="7">
        <v>2765851</v>
      </c>
      <c r="C1970" s="8" t="s">
        <v>53</v>
      </c>
      <c r="D1970" s="9">
        <v>1200</v>
      </c>
      <c r="E1970" s="3">
        <v>648</v>
      </c>
      <c r="F1970" s="3">
        <f>Data[[#This Row],[Unit Price]]*Data[[#This Row],[Ordered Qty]]</f>
        <v>777600</v>
      </c>
      <c r="G1970" s="5">
        <v>44641</v>
      </c>
      <c r="H1970" s="4">
        <v>44641</v>
      </c>
      <c r="I1970" s="10">
        <v>0</v>
      </c>
      <c r="J1970" s="32" t="str">
        <f>IF(Data[[#This Row],[Chênh lệch ngày]]&lt;-2,"ADVANCE", IF(Data[[#This Row],[Chênh lệch ngày]]&lt;4, "ON TIME", IF(Data[[#This Row],[REASON OF LATE]]="SUPPLIER","LATE BY SUPPLIER", "LATE")))</f>
        <v>ON TIME</v>
      </c>
      <c r="K1970" s="12"/>
      <c r="L1970" s="16"/>
      <c r="M1970" s="32" t="str">
        <f>TEXT(Data[[#This Row],[Ngày giao]],"yyyy")</f>
        <v>2022</v>
      </c>
      <c r="N1970" s="32" t="str">
        <f>IF(MONTH(Data[[#This Row],[Ngày giao]])&lt;4,"Qtr1", IF(MONTH(Data[[#This Row],[Ngày giao]])&lt;7,"Qtr2",IF(MONTH(Data[[#This Row],[Ngày giao]])&lt;10,"Qtr3","Qtr4")))</f>
        <v>Qtr1</v>
      </c>
      <c r="O1970" s="32" t="str">
        <f>TEXT(Data[[#This Row],[Ngày giao]],"MMM")</f>
        <v>Mar</v>
      </c>
    </row>
    <row r="1971" spans="1:15" ht="14.5" x14ac:dyDescent="0.35">
      <c r="A1971" s="7">
        <v>4517254515</v>
      </c>
      <c r="B1971" s="7">
        <v>2044651</v>
      </c>
      <c r="C1971" s="8" t="s">
        <v>53</v>
      </c>
      <c r="D1971" s="9">
        <v>108000</v>
      </c>
      <c r="E1971" s="3">
        <v>864</v>
      </c>
      <c r="F1971" s="3">
        <f>Data[[#This Row],[Unit Price]]*Data[[#This Row],[Ordered Qty]]</f>
        <v>93312000</v>
      </c>
      <c r="G1971" s="5">
        <v>44627</v>
      </c>
      <c r="H1971" s="4">
        <v>44641</v>
      </c>
      <c r="I1971" s="10">
        <v>-14</v>
      </c>
      <c r="J1971" s="32" t="str">
        <f>IF(Data[[#This Row],[Chênh lệch ngày]]&lt;-2,"ADVANCE", IF(Data[[#This Row],[Chênh lệch ngày]]&lt;4, "ON TIME", IF(Data[[#This Row],[REASON OF LATE]]="SUPPLIER","LATE BY SUPPLIER", "LATE")))</f>
        <v>ADVANCE</v>
      </c>
      <c r="K1971" s="12"/>
      <c r="L1971" s="16"/>
      <c r="M1971" s="32" t="str">
        <f>TEXT(Data[[#This Row],[Ngày giao]],"yyyy")</f>
        <v>2022</v>
      </c>
      <c r="N1971" s="32" t="str">
        <f>IF(MONTH(Data[[#This Row],[Ngày giao]])&lt;4,"Qtr1", IF(MONTH(Data[[#This Row],[Ngày giao]])&lt;7,"Qtr2",IF(MONTH(Data[[#This Row],[Ngày giao]])&lt;10,"Qtr3","Qtr4")))</f>
        <v>Qtr1</v>
      </c>
      <c r="O1971" s="32" t="str">
        <f>TEXT(Data[[#This Row],[Ngày giao]],"MMM")</f>
        <v>Mar</v>
      </c>
    </row>
    <row r="1972" spans="1:15" ht="14.5" x14ac:dyDescent="0.35">
      <c r="A1972" s="7">
        <v>4517260227</v>
      </c>
      <c r="B1972" s="7">
        <v>2779823</v>
      </c>
      <c r="C1972" s="8" t="s">
        <v>53</v>
      </c>
      <c r="D1972" s="9">
        <v>1740</v>
      </c>
      <c r="E1972" s="3">
        <v>901</v>
      </c>
      <c r="F1972" s="3">
        <f>Data[[#This Row],[Unit Price]]*Data[[#This Row],[Ordered Qty]]</f>
        <v>1567740</v>
      </c>
      <c r="G1972" s="5">
        <v>44641</v>
      </c>
      <c r="H1972" s="4">
        <v>44641</v>
      </c>
      <c r="I1972" s="10">
        <v>0</v>
      </c>
      <c r="J1972" s="32" t="str">
        <f>IF(Data[[#This Row],[Chênh lệch ngày]]&lt;-2,"ADVANCE", IF(Data[[#This Row],[Chênh lệch ngày]]&lt;4, "ON TIME", IF(Data[[#This Row],[REASON OF LATE]]="SUPPLIER","LATE BY SUPPLIER", "LATE")))</f>
        <v>ON TIME</v>
      </c>
      <c r="K1972" s="12"/>
      <c r="L1972" s="16"/>
      <c r="M1972" s="32" t="str">
        <f>TEXT(Data[[#This Row],[Ngày giao]],"yyyy")</f>
        <v>2022</v>
      </c>
      <c r="N1972" s="32" t="str">
        <f>IF(MONTH(Data[[#This Row],[Ngày giao]])&lt;4,"Qtr1", IF(MONTH(Data[[#This Row],[Ngày giao]])&lt;7,"Qtr2",IF(MONTH(Data[[#This Row],[Ngày giao]])&lt;10,"Qtr3","Qtr4")))</f>
        <v>Qtr1</v>
      </c>
      <c r="O1972" s="32" t="str">
        <f>TEXT(Data[[#This Row],[Ngày giao]],"MMM")</f>
        <v>Mar</v>
      </c>
    </row>
    <row r="1973" spans="1:15" ht="14.5" x14ac:dyDescent="0.35">
      <c r="A1973" s="7">
        <v>4516669586</v>
      </c>
      <c r="B1973" s="7">
        <v>2765851</v>
      </c>
      <c r="C1973" s="8" t="s">
        <v>65</v>
      </c>
      <c r="D1973" s="9">
        <v>64</v>
      </c>
      <c r="E1973" s="3">
        <v>1281</v>
      </c>
      <c r="F1973" s="3">
        <f>Data[[#This Row],[Unit Price]]*Data[[#This Row],[Ordered Qty]]</f>
        <v>81984</v>
      </c>
      <c r="G1973" s="5">
        <v>44648</v>
      </c>
      <c r="H1973" s="4">
        <v>44641</v>
      </c>
      <c r="I1973" s="10">
        <v>7</v>
      </c>
      <c r="J1973" s="32" t="str">
        <f>IF(Data[[#This Row],[Chênh lệch ngày]]&lt;-2,"ADVANCE", IF(Data[[#This Row],[Chênh lệch ngày]]&lt;4, "ON TIME", IF(Data[[#This Row],[REASON OF LATE]]="SUPPLIER","LATE BY SUPPLIER", "LATE")))</f>
        <v>LATE</v>
      </c>
      <c r="K1973" s="32" t="s">
        <v>6</v>
      </c>
      <c r="L1973" s="16"/>
      <c r="M1973" s="32" t="str">
        <f>TEXT(Data[[#This Row],[Ngày giao]],"yyyy")</f>
        <v>2022</v>
      </c>
      <c r="N1973" s="32" t="str">
        <f>IF(MONTH(Data[[#This Row],[Ngày giao]])&lt;4,"Qtr1", IF(MONTH(Data[[#This Row],[Ngày giao]])&lt;7,"Qtr2",IF(MONTH(Data[[#This Row],[Ngày giao]])&lt;10,"Qtr3","Qtr4")))</f>
        <v>Qtr1</v>
      </c>
      <c r="O1973" s="32" t="str">
        <f>TEXT(Data[[#This Row],[Ngày giao]],"MMM")</f>
        <v>Mar</v>
      </c>
    </row>
    <row r="1974" spans="1:15" ht="14.5" x14ac:dyDescent="0.35">
      <c r="A1974" s="7">
        <v>4517381902</v>
      </c>
      <c r="B1974" s="7">
        <v>4333114</v>
      </c>
      <c r="C1974" s="8" t="s">
        <v>53</v>
      </c>
      <c r="D1974" s="9">
        <v>63</v>
      </c>
      <c r="E1974" s="3">
        <v>663</v>
      </c>
      <c r="F1974" s="3">
        <f>Data[[#This Row],[Unit Price]]*Data[[#This Row],[Ordered Qty]]</f>
        <v>41769</v>
      </c>
      <c r="G1974" s="5">
        <v>44641</v>
      </c>
      <c r="H1974" s="4">
        <v>44641</v>
      </c>
      <c r="I1974" s="10">
        <v>0</v>
      </c>
      <c r="J1974" s="32" t="str">
        <f>IF(Data[[#This Row],[Chênh lệch ngày]]&lt;-2,"ADVANCE", IF(Data[[#This Row],[Chênh lệch ngày]]&lt;4, "ON TIME", IF(Data[[#This Row],[REASON OF LATE]]="SUPPLIER","LATE BY SUPPLIER", "LATE")))</f>
        <v>ON TIME</v>
      </c>
      <c r="K1974" s="12"/>
      <c r="L1974" s="16"/>
      <c r="M1974" s="32" t="str">
        <f>TEXT(Data[[#This Row],[Ngày giao]],"yyyy")</f>
        <v>2022</v>
      </c>
      <c r="N1974" s="32" t="str">
        <f>IF(MONTH(Data[[#This Row],[Ngày giao]])&lt;4,"Qtr1", IF(MONTH(Data[[#This Row],[Ngày giao]])&lt;7,"Qtr2",IF(MONTH(Data[[#This Row],[Ngày giao]])&lt;10,"Qtr3","Qtr4")))</f>
        <v>Qtr1</v>
      </c>
      <c r="O1974" s="32" t="str">
        <f>TEXT(Data[[#This Row],[Ngày giao]],"MMM")</f>
        <v>Mar</v>
      </c>
    </row>
    <row r="1975" spans="1:15" ht="14.5" x14ac:dyDescent="0.35">
      <c r="A1975" s="7">
        <v>4517237823</v>
      </c>
      <c r="B1975" s="7">
        <v>4013297</v>
      </c>
      <c r="C1975" s="8" t="s">
        <v>53</v>
      </c>
      <c r="D1975" s="9">
        <v>2790</v>
      </c>
      <c r="E1975" s="3">
        <v>1149</v>
      </c>
      <c r="F1975" s="3">
        <f>Data[[#This Row],[Unit Price]]*Data[[#This Row],[Ordered Qty]]</f>
        <v>3205710</v>
      </c>
      <c r="G1975" s="5">
        <v>44641</v>
      </c>
      <c r="H1975" s="4">
        <v>44641</v>
      </c>
      <c r="I1975" s="10">
        <v>0</v>
      </c>
      <c r="J1975" s="32" t="str">
        <f>IF(Data[[#This Row],[Chênh lệch ngày]]&lt;-2,"ADVANCE", IF(Data[[#This Row],[Chênh lệch ngày]]&lt;4, "ON TIME", IF(Data[[#This Row],[REASON OF LATE]]="SUPPLIER","LATE BY SUPPLIER", "LATE")))</f>
        <v>ON TIME</v>
      </c>
      <c r="K1975" s="12"/>
      <c r="L1975" s="16"/>
      <c r="M1975" s="32" t="str">
        <f>TEXT(Data[[#This Row],[Ngày giao]],"yyyy")</f>
        <v>2022</v>
      </c>
      <c r="N1975" s="32" t="str">
        <f>IF(MONTH(Data[[#This Row],[Ngày giao]])&lt;4,"Qtr1", IF(MONTH(Data[[#This Row],[Ngày giao]])&lt;7,"Qtr2",IF(MONTH(Data[[#This Row],[Ngày giao]])&lt;10,"Qtr3","Qtr4")))</f>
        <v>Qtr1</v>
      </c>
      <c r="O1975" s="32" t="str">
        <f>TEXT(Data[[#This Row],[Ngày giao]],"MMM")</f>
        <v>Mar</v>
      </c>
    </row>
    <row r="1976" spans="1:15" ht="14.5" x14ac:dyDescent="0.35">
      <c r="A1976" s="7">
        <v>4517261307</v>
      </c>
      <c r="B1976" s="7">
        <v>2778106</v>
      </c>
      <c r="C1976" s="8" t="s">
        <v>53</v>
      </c>
      <c r="D1976" s="9">
        <v>2736</v>
      </c>
      <c r="E1976" s="3">
        <v>1453</v>
      </c>
      <c r="F1976" s="3">
        <f>Data[[#This Row],[Unit Price]]*Data[[#This Row],[Ordered Qty]]</f>
        <v>3975408</v>
      </c>
      <c r="G1976" s="5">
        <v>44641</v>
      </c>
      <c r="H1976" s="4">
        <v>44641</v>
      </c>
      <c r="I1976" s="10">
        <v>0</v>
      </c>
      <c r="J1976" s="32" t="str">
        <f>IF(Data[[#This Row],[Chênh lệch ngày]]&lt;-2,"ADVANCE", IF(Data[[#This Row],[Chênh lệch ngày]]&lt;4, "ON TIME", IF(Data[[#This Row],[REASON OF LATE]]="SUPPLIER","LATE BY SUPPLIER", "LATE")))</f>
        <v>ON TIME</v>
      </c>
      <c r="K1976" s="12"/>
      <c r="L1976" s="16"/>
      <c r="M1976" s="32" t="str">
        <f>TEXT(Data[[#This Row],[Ngày giao]],"yyyy")</f>
        <v>2022</v>
      </c>
      <c r="N1976" s="32" t="str">
        <f>IF(MONTH(Data[[#This Row],[Ngày giao]])&lt;4,"Qtr1", IF(MONTH(Data[[#This Row],[Ngày giao]])&lt;7,"Qtr2",IF(MONTH(Data[[#This Row],[Ngày giao]])&lt;10,"Qtr3","Qtr4")))</f>
        <v>Qtr1</v>
      </c>
      <c r="O1976" s="32" t="str">
        <f>TEXT(Data[[#This Row],[Ngày giao]],"MMM")</f>
        <v>Mar</v>
      </c>
    </row>
    <row r="1977" spans="1:15" ht="14.5" x14ac:dyDescent="0.35">
      <c r="A1977" s="7">
        <v>4517262977</v>
      </c>
      <c r="B1977" s="7">
        <v>4333114</v>
      </c>
      <c r="C1977" s="8" t="s">
        <v>53</v>
      </c>
      <c r="D1977" s="9">
        <v>84</v>
      </c>
      <c r="E1977" s="3">
        <v>578</v>
      </c>
      <c r="F1977" s="3">
        <f>Data[[#This Row],[Unit Price]]*Data[[#This Row],[Ordered Qty]]</f>
        <v>48552</v>
      </c>
      <c r="G1977" s="5">
        <v>44641</v>
      </c>
      <c r="H1977" s="4">
        <v>44641</v>
      </c>
      <c r="I1977" s="10">
        <v>0</v>
      </c>
      <c r="J1977" s="32" t="str">
        <f>IF(Data[[#This Row],[Chênh lệch ngày]]&lt;-2,"ADVANCE", IF(Data[[#This Row],[Chênh lệch ngày]]&lt;4, "ON TIME", IF(Data[[#This Row],[REASON OF LATE]]="SUPPLIER","LATE BY SUPPLIER", "LATE")))</f>
        <v>ON TIME</v>
      </c>
      <c r="K1977" s="12"/>
      <c r="L1977" s="16"/>
      <c r="M1977" s="32" t="str">
        <f>TEXT(Data[[#This Row],[Ngày giao]],"yyyy")</f>
        <v>2022</v>
      </c>
      <c r="N1977" s="32" t="str">
        <f>IF(MONTH(Data[[#This Row],[Ngày giao]])&lt;4,"Qtr1", IF(MONTH(Data[[#This Row],[Ngày giao]])&lt;7,"Qtr2",IF(MONTH(Data[[#This Row],[Ngày giao]])&lt;10,"Qtr3","Qtr4")))</f>
        <v>Qtr1</v>
      </c>
      <c r="O1977" s="32" t="str">
        <f>TEXT(Data[[#This Row],[Ngày giao]],"MMM")</f>
        <v>Mar</v>
      </c>
    </row>
    <row r="1978" spans="1:15" ht="14.5" x14ac:dyDescent="0.35">
      <c r="A1978" s="7">
        <v>4516876005</v>
      </c>
      <c r="B1978" s="7">
        <v>4455298</v>
      </c>
      <c r="C1978" s="8" t="s">
        <v>53</v>
      </c>
      <c r="D1978" s="9">
        <v>870</v>
      </c>
      <c r="E1978" s="3">
        <v>523</v>
      </c>
      <c r="F1978" s="3">
        <f>Data[[#This Row],[Unit Price]]*Data[[#This Row],[Ordered Qty]]</f>
        <v>455010</v>
      </c>
      <c r="G1978" s="5">
        <v>44641</v>
      </c>
      <c r="H1978" s="4">
        <v>44641</v>
      </c>
      <c r="I1978" s="10">
        <v>0</v>
      </c>
      <c r="J1978" s="32" t="str">
        <f>IF(Data[[#This Row],[Chênh lệch ngày]]&lt;-2,"ADVANCE", IF(Data[[#This Row],[Chênh lệch ngày]]&lt;4, "ON TIME", IF(Data[[#This Row],[REASON OF LATE]]="SUPPLIER","LATE BY SUPPLIER", "LATE")))</f>
        <v>ON TIME</v>
      </c>
      <c r="K1978" s="12"/>
      <c r="L1978" s="16"/>
      <c r="M1978" s="32" t="str">
        <f>TEXT(Data[[#This Row],[Ngày giao]],"yyyy")</f>
        <v>2022</v>
      </c>
      <c r="N1978" s="32" t="str">
        <f>IF(MONTH(Data[[#This Row],[Ngày giao]])&lt;4,"Qtr1", IF(MONTH(Data[[#This Row],[Ngày giao]])&lt;7,"Qtr2",IF(MONTH(Data[[#This Row],[Ngày giao]])&lt;10,"Qtr3","Qtr4")))</f>
        <v>Qtr1</v>
      </c>
      <c r="O1978" s="32" t="str">
        <f>TEXT(Data[[#This Row],[Ngày giao]],"MMM")</f>
        <v>Mar</v>
      </c>
    </row>
    <row r="1979" spans="1:15" ht="13" x14ac:dyDescent="0.3">
      <c r="A1979" s="1">
        <v>4516461926</v>
      </c>
      <c r="B1979" s="1">
        <v>2899944</v>
      </c>
      <c r="C1979" s="2" t="s">
        <v>53</v>
      </c>
      <c r="D1979" s="3">
        <v>3408</v>
      </c>
      <c r="E1979" s="3">
        <v>1285</v>
      </c>
      <c r="F1979" s="3">
        <f>Data[[#This Row],[Unit Price]]*Data[[#This Row],[Ordered Qty]]</f>
        <v>4379280</v>
      </c>
      <c r="G1979" s="5">
        <v>44627</v>
      </c>
      <c r="H1979" s="4">
        <v>44642</v>
      </c>
      <c r="I1979" s="6">
        <f t="shared" ref="I1979:I1993" si="34">G1979-H1979</f>
        <v>-15</v>
      </c>
      <c r="J1979" s="32" t="str">
        <f>IF(Data[[#This Row],[Chênh lệch ngày]]&lt;-2,"ADVANCE", IF(Data[[#This Row],[Chênh lệch ngày]]&lt;4, "ON TIME", IF(Data[[#This Row],[REASON OF LATE]]="SUPPLIER","LATE BY SUPPLIER", "LATE")))</f>
        <v>ADVANCE</v>
      </c>
      <c r="K1979" s="2"/>
      <c r="L1979" s="32"/>
      <c r="M1979" s="32" t="str">
        <f>TEXT(Data[[#This Row],[Ngày giao]],"yyyy")</f>
        <v>2022</v>
      </c>
      <c r="N1979" s="32" t="str">
        <f>IF(MONTH(Data[[#This Row],[Ngày giao]])&lt;4,"Qtr1", IF(MONTH(Data[[#This Row],[Ngày giao]])&lt;7,"Qtr2",IF(MONTH(Data[[#This Row],[Ngày giao]])&lt;10,"Qtr3","Qtr4")))</f>
        <v>Qtr1</v>
      </c>
      <c r="O1979" s="32" t="str">
        <f>TEXT(Data[[#This Row],[Ngày giao]],"MMM")</f>
        <v>Mar</v>
      </c>
    </row>
    <row r="1980" spans="1:15" ht="13" x14ac:dyDescent="0.3">
      <c r="A1980" s="1">
        <v>4516557942</v>
      </c>
      <c r="B1980" s="1">
        <v>4451134</v>
      </c>
      <c r="C1980" s="2" t="s">
        <v>53</v>
      </c>
      <c r="D1980" s="3">
        <v>268</v>
      </c>
      <c r="E1980" s="3">
        <v>544</v>
      </c>
      <c r="F1980" s="3">
        <f>Data[[#This Row],[Unit Price]]*Data[[#This Row],[Ordered Qty]]</f>
        <v>145792</v>
      </c>
      <c r="G1980" s="5">
        <v>44641</v>
      </c>
      <c r="H1980" s="4">
        <v>44642</v>
      </c>
      <c r="I1980" s="6">
        <f t="shared" si="34"/>
        <v>-1</v>
      </c>
      <c r="J1980" s="32" t="str">
        <f>IF(Data[[#This Row],[Chênh lệch ngày]]&lt;-2,"ADVANCE", IF(Data[[#This Row],[Chênh lệch ngày]]&lt;4, "ON TIME", IF(Data[[#This Row],[REASON OF LATE]]="SUPPLIER","LATE BY SUPPLIER", "LATE")))</f>
        <v>ON TIME</v>
      </c>
      <c r="K1980" s="2"/>
      <c r="L1980" s="32"/>
      <c r="M1980" s="32" t="str">
        <f>TEXT(Data[[#This Row],[Ngày giao]],"yyyy")</f>
        <v>2022</v>
      </c>
      <c r="N1980" s="32" t="str">
        <f>IF(MONTH(Data[[#This Row],[Ngày giao]])&lt;4,"Qtr1", IF(MONTH(Data[[#This Row],[Ngày giao]])&lt;7,"Qtr2",IF(MONTH(Data[[#This Row],[Ngày giao]])&lt;10,"Qtr3","Qtr4")))</f>
        <v>Qtr1</v>
      </c>
      <c r="O1980" s="32" t="str">
        <f>TEXT(Data[[#This Row],[Ngày giao]],"MMM")</f>
        <v>Mar</v>
      </c>
    </row>
    <row r="1981" spans="1:15" ht="13" x14ac:dyDescent="0.3">
      <c r="A1981" s="1">
        <v>4516561440</v>
      </c>
      <c r="B1981" s="1">
        <v>2903189</v>
      </c>
      <c r="C1981" s="2" t="s">
        <v>53</v>
      </c>
      <c r="D1981" s="3">
        <v>1800</v>
      </c>
      <c r="E1981" s="3">
        <v>814</v>
      </c>
      <c r="F1981" s="3">
        <f>Data[[#This Row],[Unit Price]]*Data[[#This Row],[Ordered Qty]]</f>
        <v>1465200</v>
      </c>
      <c r="G1981" s="5">
        <v>44641</v>
      </c>
      <c r="H1981" s="4">
        <v>44642</v>
      </c>
      <c r="I1981" s="6">
        <f t="shared" si="34"/>
        <v>-1</v>
      </c>
      <c r="J1981" s="32" t="str">
        <f>IF(Data[[#This Row],[Chênh lệch ngày]]&lt;-2,"ADVANCE", IF(Data[[#This Row],[Chênh lệch ngày]]&lt;4, "ON TIME", IF(Data[[#This Row],[REASON OF LATE]]="SUPPLIER","LATE BY SUPPLIER", "LATE")))</f>
        <v>ON TIME</v>
      </c>
      <c r="K1981" s="2"/>
      <c r="L1981" s="32"/>
      <c r="M1981" s="32" t="str">
        <f>TEXT(Data[[#This Row],[Ngày giao]],"yyyy")</f>
        <v>2022</v>
      </c>
      <c r="N1981" s="32" t="str">
        <f>IF(MONTH(Data[[#This Row],[Ngày giao]])&lt;4,"Qtr1", IF(MONTH(Data[[#This Row],[Ngày giao]])&lt;7,"Qtr2",IF(MONTH(Data[[#This Row],[Ngày giao]])&lt;10,"Qtr3","Qtr4")))</f>
        <v>Qtr1</v>
      </c>
      <c r="O1981" s="32" t="str">
        <f>TEXT(Data[[#This Row],[Ngày giao]],"MMM")</f>
        <v>Mar</v>
      </c>
    </row>
    <row r="1982" spans="1:15" ht="13" x14ac:dyDescent="0.3">
      <c r="A1982" s="1">
        <v>4516434300</v>
      </c>
      <c r="B1982" s="1">
        <v>2903183</v>
      </c>
      <c r="C1982" s="2" t="s">
        <v>53</v>
      </c>
      <c r="D1982" s="3">
        <v>1740</v>
      </c>
      <c r="E1982" s="3">
        <v>491</v>
      </c>
      <c r="F1982" s="3">
        <f>Data[[#This Row],[Unit Price]]*Data[[#This Row],[Ordered Qty]]</f>
        <v>854340</v>
      </c>
      <c r="G1982" s="5">
        <v>44641</v>
      </c>
      <c r="H1982" s="4">
        <v>44642</v>
      </c>
      <c r="I1982" s="6">
        <f t="shared" si="34"/>
        <v>-1</v>
      </c>
      <c r="J1982" s="32" t="str">
        <f>IF(Data[[#This Row],[Chênh lệch ngày]]&lt;-2,"ADVANCE", IF(Data[[#This Row],[Chênh lệch ngày]]&lt;4, "ON TIME", IF(Data[[#This Row],[REASON OF LATE]]="SUPPLIER","LATE BY SUPPLIER", "LATE")))</f>
        <v>ON TIME</v>
      </c>
      <c r="K1982" s="2"/>
      <c r="L1982" s="32"/>
      <c r="M1982" s="32" t="str">
        <f>TEXT(Data[[#This Row],[Ngày giao]],"yyyy")</f>
        <v>2022</v>
      </c>
      <c r="N1982" s="32" t="str">
        <f>IF(MONTH(Data[[#This Row],[Ngày giao]])&lt;4,"Qtr1", IF(MONTH(Data[[#This Row],[Ngày giao]])&lt;7,"Qtr2",IF(MONTH(Data[[#This Row],[Ngày giao]])&lt;10,"Qtr3","Qtr4")))</f>
        <v>Qtr1</v>
      </c>
      <c r="O1982" s="32" t="str">
        <f>TEXT(Data[[#This Row],[Ngày giao]],"MMM")</f>
        <v>Mar</v>
      </c>
    </row>
    <row r="1983" spans="1:15" ht="13" x14ac:dyDescent="0.3">
      <c r="A1983" s="1">
        <v>4516445900</v>
      </c>
      <c r="B1983" s="1">
        <v>2899945</v>
      </c>
      <c r="C1983" s="2" t="s">
        <v>53</v>
      </c>
      <c r="D1983" s="3">
        <v>1536</v>
      </c>
      <c r="E1983" s="3">
        <v>478</v>
      </c>
      <c r="F1983" s="3">
        <f>Data[[#This Row],[Unit Price]]*Data[[#This Row],[Ordered Qty]]</f>
        <v>734208</v>
      </c>
      <c r="G1983" s="5">
        <v>44641</v>
      </c>
      <c r="H1983" s="4">
        <v>44642</v>
      </c>
      <c r="I1983" s="6">
        <f t="shared" si="34"/>
        <v>-1</v>
      </c>
      <c r="J1983" s="32" t="str">
        <f>IF(Data[[#This Row],[Chênh lệch ngày]]&lt;-2,"ADVANCE", IF(Data[[#This Row],[Chênh lệch ngày]]&lt;4, "ON TIME", IF(Data[[#This Row],[REASON OF LATE]]="SUPPLIER","LATE BY SUPPLIER", "LATE")))</f>
        <v>ON TIME</v>
      </c>
      <c r="K1983" s="2"/>
      <c r="L1983" s="32"/>
      <c r="M1983" s="32" t="str">
        <f>TEXT(Data[[#This Row],[Ngày giao]],"yyyy")</f>
        <v>2022</v>
      </c>
      <c r="N1983" s="32" t="str">
        <f>IF(MONTH(Data[[#This Row],[Ngày giao]])&lt;4,"Qtr1", IF(MONTH(Data[[#This Row],[Ngày giao]])&lt;7,"Qtr2",IF(MONTH(Data[[#This Row],[Ngày giao]])&lt;10,"Qtr3","Qtr4")))</f>
        <v>Qtr1</v>
      </c>
      <c r="O1983" s="32" t="str">
        <f>TEXT(Data[[#This Row],[Ngày giao]],"MMM")</f>
        <v>Mar</v>
      </c>
    </row>
    <row r="1984" spans="1:15" ht="13" x14ac:dyDescent="0.3">
      <c r="A1984" s="1">
        <v>4516449046</v>
      </c>
      <c r="B1984" s="1">
        <v>4451121</v>
      </c>
      <c r="C1984" s="2" t="s">
        <v>53</v>
      </c>
      <c r="D1984" s="3">
        <v>2035</v>
      </c>
      <c r="E1984" s="3">
        <v>1110</v>
      </c>
      <c r="F1984" s="3">
        <f>Data[[#This Row],[Unit Price]]*Data[[#This Row],[Ordered Qty]]</f>
        <v>2258850</v>
      </c>
      <c r="G1984" s="5">
        <v>44641</v>
      </c>
      <c r="H1984" s="4">
        <v>44642</v>
      </c>
      <c r="I1984" s="6">
        <f t="shared" si="34"/>
        <v>-1</v>
      </c>
      <c r="J1984" s="32" t="str">
        <f>IF(Data[[#This Row],[Chênh lệch ngày]]&lt;-2,"ADVANCE", IF(Data[[#This Row],[Chênh lệch ngày]]&lt;4, "ON TIME", IF(Data[[#This Row],[REASON OF LATE]]="SUPPLIER","LATE BY SUPPLIER", "LATE")))</f>
        <v>ON TIME</v>
      </c>
      <c r="K1984" s="2"/>
      <c r="L1984" s="32"/>
      <c r="M1984" s="32" t="str">
        <f>TEXT(Data[[#This Row],[Ngày giao]],"yyyy")</f>
        <v>2022</v>
      </c>
      <c r="N1984" s="32" t="str">
        <f>IF(MONTH(Data[[#This Row],[Ngày giao]])&lt;4,"Qtr1", IF(MONTH(Data[[#This Row],[Ngày giao]])&lt;7,"Qtr2",IF(MONTH(Data[[#This Row],[Ngày giao]])&lt;10,"Qtr3","Qtr4")))</f>
        <v>Qtr1</v>
      </c>
      <c r="O1984" s="32" t="str">
        <f>TEXT(Data[[#This Row],[Ngày giao]],"MMM")</f>
        <v>Mar</v>
      </c>
    </row>
    <row r="1985" spans="1:15" ht="13" x14ac:dyDescent="0.3">
      <c r="A1985" s="1">
        <v>4516462588</v>
      </c>
      <c r="B1985" s="1">
        <v>4451134</v>
      </c>
      <c r="C1985" s="2" t="s">
        <v>53</v>
      </c>
      <c r="D1985" s="3">
        <v>324</v>
      </c>
      <c r="E1985" s="3">
        <v>760</v>
      </c>
      <c r="F1985" s="3">
        <f>Data[[#This Row],[Unit Price]]*Data[[#This Row],[Ordered Qty]]</f>
        <v>246240</v>
      </c>
      <c r="G1985" s="5">
        <v>44641</v>
      </c>
      <c r="H1985" s="4">
        <v>44642</v>
      </c>
      <c r="I1985" s="6">
        <f t="shared" si="34"/>
        <v>-1</v>
      </c>
      <c r="J1985" s="32" t="str">
        <f>IF(Data[[#This Row],[Chênh lệch ngày]]&lt;-2,"ADVANCE", IF(Data[[#This Row],[Chênh lệch ngày]]&lt;4, "ON TIME", IF(Data[[#This Row],[REASON OF LATE]]="SUPPLIER","LATE BY SUPPLIER", "LATE")))</f>
        <v>ON TIME</v>
      </c>
      <c r="K1985" s="2"/>
      <c r="L1985" s="32"/>
      <c r="M1985" s="32" t="str">
        <f>TEXT(Data[[#This Row],[Ngày giao]],"yyyy")</f>
        <v>2022</v>
      </c>
      <c r="N1985" s="32" t="str">
        <f>IF(MONTH(Data[[#This Row],[Ngày giao]])&lt;4,"Qtr1", IF(MONTH(Data[[#This Row],[Ngày giao]])&lt;7,"Qtr2",IF(MONTH(Data[[#This Row],[Ngày giao]])&lt;10,"Qtr3","Qtr4")))</f>
        <v>Qtr1</v>
      </c>
      <c r="O1985" s="32" t="str">
        <f>TEXT(Data[[#This Row],[Ngày giao]],"MMM")</f>
        <v>Mar</v>
      </c>
    </row>
    <row r="1986" spans="1:15" ht="13" x14ac:dyDescent="0.3">
      <c r="A1986" s="1">
        <v>4516465723</v>
      </c>
      <c r="B1986" s="1">
        <v>4334436</v>
      </c>
      <c r="C1986" s="2" t="s">
        <v>53</v>
      </c>
      <c r="D1986" s="3">
        <v>2608</v>
      </c>
      <c r="E1986" s="3">
        <v>1090</v>
      </c>
      <c r="F1986" s="3">
        <f>Data[[#This Row],[Unit Price]]*Data[[#This Row],[Ordered Qty]]</f>
        <v>2842720</v>
      </c>
      <c r="G1986" s="5">
        <v>44644</v>
      </c>
      <c r="H1986" s="4">
        <v>44642</v>
      </c>
      <c r="I1986" s="6">
        <f t="shared" si="34"/>
        <v>2</v>
      </c>
      <c r="J1986" s="32" t="str">
        <f>IF(Data[[#This Row],[Chênh lệch ngày]]&lt;-2,"ADVANCE", IF(Data[[#This Row],[Chênh lệch ngày]]&lt;4, "ON TIME", IF(Data[[#This Row],[REASON OF LATE]]="SUPPLIER","LATE BY SUPPLIER", "LATE")))</f>
        <v>ON TIME</v>
      </c>
      <c r="K1986" s="2"/>
      <c r="L1986" s="32"/>
      <c r="M1986" s="32" t="str">
        <f>TEXT(Data[[#This Row],[Ngày giao]],"yyyy")</f>
        <v>2022</v>
      </c>
      <c r="N1986" s="32" t="str">
        <f>IF(MONTH(Data[[#This Row],[Ngày giao]])&lt;4,"Qtr1", IF(MONTH(Data[[#This Row],[Ngày giao]])&lt;7,"Qtr2",IF(MONTH(Data[[#This Row],[Ngày giao]])&lt;10,"Qtr3","Qtr4")))</f>
        <v>Qtr1</v>
      </c>
      <c r="O1986" s="32" t="str">
        <f>TEXT(Data[[#This Row],[Ngày giao]],"MMM")</f>
        <v>Mar</v>
      </c>
    </row>
    <row r="1987" spans="1:15" ht="13" x14ac:dyDescent="0.3">
      <c r="A1987" s="1">
        <v>4516513229</v>
      </c>
      <c r="B1987" s="1">
        <v>4327106</v>
      </c>
      <c r="C1987" s="37" t="s">
        <v>52</v>
      </c>
      <c r="D1987" s="3">
        <v>48</v>
      </c>
      <c r="E1987" s="3">
        <v>633</v>
      </c>
      <c r="F1987" s="3">
        <f>Data[[#This Row],[Unit Price]]*Data[[#This Row],[Ordered Qty]]</f>
        <v>30384</v>
      </c>
      <c r="G1987" s="5">
        <v>44634</v>
      </c>
      <c r="H1987" s="4">
        <v>44642</v>
      </c>
      <c r="I1987" s="6">
        <f t="shared" si="34"/>
        <v>-8</v>
      </c>
      <c r="J1987" s="32" t="str">
        <f>IF(Data[[#This Row],[Chênh lệch ngày]]&lt;-2,"ADVANCE", IF(Data[[#This Row],[Chênh lệch ngày]]&lt;4, "ON TIME", IF(Data[[#This Row],[REASON OF LATE]]="SUPPLIER","LATE BY SUPPLIER", "LATE")))</f>
        <v>ADVANCE</v>
      </c>
      <c r="K1987" s="2"/>
      <c r="L1987" s="32"/>
      <c r="M1987" s="32" t="str">
        <f>TEXT(Data[[#This Row],[Ngày giao]],"yyyy")</f>
        <v>2022</v>
      </c>
      <c r="N1987" s="32" t="str">
        <f>IF(MONTH(Data[[#This Row],[Ngày giao]])&lt;4,"Qtr1", IF(MONTH(Data[[#This Row],[Ngày giao]])&lt;7,"Qtr2",IF(MONTH(Data[[#This Row],[Ngày giao]])&lt;10,"Qtr3","Qtr4")))</f>
        <v>Qtr1</v>
      </c>
      <c r="O1987" s="32" t="str">
        <f>TEXT(Data[[#This Row],[Ngày giao]],"MMM")</f>
        <v>Mar</v>
      </c>
    </row>
    <row r="1988" spans="1:15" ht="13" x14ac:dyDescent="0.3">
      <c r="A1988" s="1">
        <v>4516519483</v>
      </c>
      <c r="B1988" s="1">
        <v>2165271</v>
      </c>
      <c r="C1988" s="2" t="s">
        <v>53</v>
      </c>
      <c r="D1988" s="3">
        <v>210</v>
      </c>
      <c r="E1988" s="3">
        <v>544</v>
      </c>
      <c r="F1988" s="3">
        <f>Data[[#This Row],[Unit Price]]*Data[[#This Row],[Ordered Qty]]</f>
        <v>114240</v>
      </c>
      <c r="G1988" s="5">
        <v>44641</v>
      </c>
      <c r="H1988" s="4">
        <v>44642</v>
      </c>
      <c r="I1988" s="6">
        <f t="shared" si="34"/>
        <v>-1</v>
      </c>
      <c r="J1988" s="32" t="str">
        <f>IF(Data[[#This Row],[Chênh lệch ngày]]&lt;-2,"ADVANCE", IF(Data[[#This Row],[Chênh lệch ngày]]&lt;4, "ON TIME", IF(Data[[#This Row],[REASON OF LATE]]="SUPPLIER","LATE BY SUPPLIER", "LATE")))</f>
        <v>ON TIME</v>
      </c>
      <c r="K1988" s="2"/>
      <c r="L1988" s="32"/>
      <c r="M1988" s="32" t="str">
        <f>TEXT(Data[[#This Row],[Ngày giao]],"yyyy")</f>
        <v>2022</v>
      </c>
      <c r="N1988" s="32" t="str">
        <f>IF(MONTH(Data[[#This Row],[Ngày giao]])&lt;4,"Qtr1", IF(MONTH(Data[[#This Row],[Ngày giao]])&lt;7,"Qtr2",IF(MONTH(Data[[#This Row],[Ngày giao]])&lt;10,"Qtr3","Qtr4")))</f>
        <v>Qtr1</v>
      </c>
      <c r="O1988" s="32" t="str">
        <f>TEXT(Data[[#This Row],[Ngày giao]],"MMM")</f>
        <v>Mar</v>
      </c>
    </row>
    <row r="1989" spans="1:15" ht="13" x14ac:dyDescent="0.3">
      <c r="A1989" s="1">
        <v>4516346298</v>
      </c>
      <c r="B1989" s="1">
        <v>4327106</v>
      </c>
      <c r="C1989" s="2" t="s">
        <v>53</v>
      </c>
      <c r="D1989" s="3">
        <v>1080</v>
      </c>
      <c r="E1989" s="3">
        <v>1373</v>
      </c>
      <c r="F1989" s="3">
        <f>Data[[#This Row],[Unit Price]]*Data[[#This Row],[Ordered Qty]]</f>
        <v>1482840</v>
      </c>
      <c r="G1989" s="5">
        <v>44641</v>
      </c>
      <c r="H1989" s="4">
        <v>44642</v>
      </c>
      <c r="I1989" s="6">
        <f t="shared" si="34"/>
        <v>-1</v>
      </c>
      <c r="J1989" s="32" t="str">
        <f>IF(Data[[#This Row],[Chênh lệch ngày]]&lt;-2,"ADVANCE", IF(Data[[#This Row],[Chênh lệch ngày]]&lt;4, "ON TIME", IF(Data[[#This Row],[REASON OF LATE]]="SUPPLIER","LATE BY SUPPLIER", "LATE")))</f>
        <v>ON TIME</v>
      </c>
      <c r="K1989" s="2"/>
      <c r="L1989" s="32"/>
      <c r="M1989" s="32" t="str">
        <f>TEXT(Data[[#This Row],[Ngày giao]],"yyyy")</f>
        <v>2022</v>
      </c>
      <c r="N1989" s="32" t="str">
        <f>IF(MONTH(Data[[#This Row],[Ngày giao]])&lt;4,"Qtr1", IF(MONTH(Data[[#This Row],[Ngày giao]])&lt;7,"Qtr2",IF(MONTH(Data[[#This Row],[Ngày giao]])&lt;10,"Qtr3","Qtr4")))</f>
        <v>Qtr1</v>
      </c>
      <c r="O1989" s="32" t="str">
        <f>TEXT(Data[[#This Row],[Ngày giao]],"MMM")</f>
        <v>Mar</v>
      </c>
    </row>
    <row r="1990" spans="1:15" ht="13" x14ac:dyDescent="0.3">
      <c r="A1990" s="1">
        <v>4516346814</v>
      </c>
      <c r="B1990" s="1">
        <v>2165271</v>
      </c>
      <c r="C1990" s="2" t="s">
        <v>53</v>
      </c>
      <c r="D1990" s="3">
        <v>744</v>
      </c>
      <c r="E1990" s="3">
        <v>647</v>
      </c>
      <c r="F1990" s="3">
        <f>Data[[#This Row],[Unit Price]]*Data[[#This Row],[Ordered Qty]]</f>
        <v>481368</v>
      </c>
      <c r="G1990" s="5">
        <v>44641</v>
      </c>
      <c r="H1990" s="4">
        <v>44642</v>
      </c>
      <c r="I1990" s="6">
        <f t="shared" si="34"/>
        <v>-1</v>
      </c>
      <c r="J1990" s="32" t="str">
        <f>IF(Data[[#This Row],[Chênh lệch ngày]]&lt;-2,"ADVANCE", IF(Data[[#This Row],[Chênh lệch ngày]]&lt;4, "ON TIME", IF(Data[[#This Row],[REASON OF LATE]]="SUPPLIER","LATE BY SUPPLIER", "LATE")))</f>
        <v>ON TIME</v>
      </c>
      <c r="K1990" s="2"/>
      <c r="L1990" s="32"/>
      <c r="M1990" s="32" t="str">
        <f>TEXT(Data[[#This Row],[Ngày giao]],"yyyy")</f>
        <v>2022</v>
      </c>
      <c r="N1990" s="32" t="str">
        <f>IF(MONTH(Data[[#This Row],[Ngày giao]])&lt;4,"Qtr1", IF(MONTH(Data[[#This Row],[Ngày giao]])&lt;7,"Qtr2",IF(MONTH(Data[[#This Row],[Ngày giao]])&lt;10,"Qtr3","Qtr4")))</f>
        <v>Qtr1</v>
      </c>
      <c r="O1990" s="32" t="str">
        <f>TEXT(Data[[#This Row],[Ngày giao]],"MMM")</f>
        <v>Mar</v>
      </c>
    </row>
    <row r="1991" spans="1:15" ht="13" x14ac:dyDescent="0.3">
      <c r="A1991" s="1">
        <v>881882874</v>
      </c>
      <c r="B1991" s="1">
        <v>4327106</v>
      </c>
      <c r="C1991" s="2" t="s">
        <v>53</v>
      </c>
      <c r="D1991" s="3">
        <v>555</v>
      </c>
      <c r="E1991" s="3">
        <v>730</v>
      </c>
      <c r="F1991" s="3">
        <f>Data[[#This Row],[Unit Price]]*Data[[#This Row],[Ordered Qty]]</f>
        <v>405150</v>
      </c>
      <c r="G1991" s="5">
        <v>44697</v>
      </c>
      <c r="H1991" s="4">
        <v>44642</v>
      </c>
      <c r="I1991" s="6">
        <f t="shared" si="34"/>
        <v>55</v>
      </c>
      <c r="J1991" s="32" t="str">
        <f>IF(Data[[#This Row],[Chênh lệch ngày]]&lt;-2,"ADVANCE", IF(Data[[#This Row],[Chênh lệch ngày]]&lt;4, "ON TIME", IF(Data[[#This Row],[REASON OF LATE]]="SUPPLIER","LATE BY SUPPLIER", "LATE")))</f>
        <v>LATE</v>
      </c>
      <c r="K1991" s="32" t="s">
        <v>6</v>
      </c>
      <c r="L1991" s="32"/>
      <c r="M1991" s="32" t="str">
        <f>TEXT(Data[[#This Row],[Ngày giao]],"yyyy")</f>
        <v>2022</v>
      </c>
      <c r="N1991" s="32" t="str">
        <f>IF(MONTH(Data[[#This Row],[Ngày giao]])&lt;4,"Qtr1", IF(MONTH(Data[[#This Row],[Ngày giao]])&lt;7,"Qtr2",IF(MONTH(Data[[#This Row],[Ngày giao]])&lt;10,"Qtr3","Qtr4")))</f>
        <v>Qtr2</v>
      </c>
      <c r="O1991" s="32" t="str">
        <f>TEXT(Data[[#This Row],[Ngày giao]],"MMM")</f>
        <v>May</v>
      </c>
    </row>
    <row r="1992" spans="1:15" ht="13" x14ac:dyDescent="0.3">
      <c r="A1992" s="1">
        <v>4516394162</v>
      </c>
      <c r="B1992" s="1">
        <v>4271870</v>
      </c>
      <c r="C1992" s="37" t="s">
        <v>52</v>
      </c>
      <c r="D1992" s="3">
        <v>16</v>
      </c>
      <c r="E1992" s="3">
        <v>372</v>
      </c>
      <c r="F1992" s="3">
        <f>Data[[#This Row],[Unit Price]]*Data[[#This Row],[Ordered Qty]]</f>
        <v>5952</v>
      </c>
      <c r="G1992" s="5">
        <v>44704</v>
      </c>
      <c r="H1992" s="4">
        <v>44642</v>
      </c>
      <c r="I1992" s="6">
        <f t="shared" si="34"/>
        <v>62</v>
      </c>
      <c r="J1992" s="32" t="str">
        <f>IF(Data[[#This Row],[Chênh lệch ngày]]&lt;-2,"ADVANCE", IF(Data[[#This Row],[Chênh lệch ngày]]&lt;4, "ON TIME", IF(Data[[#This Row],[REASON OF LATE]]="SUPPLIER","LATE BY SUPPLIER", "LATE")))</f>
        <v>LATE</v>
      </c>
      <c r="K1992" s="32" t="s">
        <v>6</v>
      </c>
      <c r="L1992" s="32"/>
      <c r="M1992" s="32" t="str">
        <f>TEXT(Data[[#This Row],[Ngày giao]],"yyyy")</f>
        <v>2022</v>
      </c>
      <c r="N1992" s="32" t="str">
        <f>IF(MONTH(Data[[#This Row],[Ngày giao]])&lt;4,"Qtr1", IF(MONTH(Data[[#This Row],[Ngày giao]])&lt;7,"Qtr2",IF(MONTH(Data[[#This Row],[Ngày giao]])&lt;10,"Qtr3","Qtr4")))</f>
        <v>Qtr2</v>
      </c>
      <c r="O1992" s="32" t="str">
        <f>TEXT(Data[[#This Row],[Ngày giao]],"MMM")</f>
        <v>May</v>
      </c>
    </row>
    <row r="1993" spans="1:15" ht="13" x14ac:dyDescent="0.3">
      <c r="A1993" s="1">
        <v>4516497789</v>
      </c>
      <c r="B1993" s="1">
        <v>2965279</v>
      </c>
      <c r="C1993" s="2" t="s">
        <v>53</v>
      </c>
      <c r="D1993" s="3">
        <v>1512</v>
      </c>
      <c r="E1993" s="3">
        <v>556</v>
      </c>
      <c r="F1993" s="3">
        <f>Data[[#This Row],[Unit Price]]*Data[[#This Row],[Ordered Qty]]</f>
        <v>840672</v>
      </c>
      <c r="G1993" s="5">
        <v>44683</v>
      </c>
      <c r="H1993" s="4">
        <v>44642</v>
      </c>
      <c r="I1993" s="6">
        <f t="shared" si="34"/>
        <v>41</v>
      </c>
      <c r="J1993" s="32" t="str">
        <f>IF(Data[[#This Row],[Chênh lệch ngày]]&lt;-2,"ADVANCE", IF(Data[[#This Row],[Chênh lệch ngày]]&lt;4, "ON TIME", IF(Data[[#This Row],[REASON OF LATE]]="SUPPLIER","LATE BY SUPPLIER", "LATE")))</f>
        <v>LATE</v>
      </c>
      <c r="K1993" s="32" t="s">
        <v>6</v>
      </c>
      <c r="L1993" s="32"/>
      <c r="M1993" s="32" t="str">
        <f>TEXT(Data[[#This Row],[Ngày giao]],"yyyy")</f>
        <v>2022</v>
      </c>
      <c r="N1993" s="32" t="str">
        <f>IF(MONTH(Data[[#This Row],[Ngày giao]])&lt;4,"Qtr1", IF(MONTH(Data[[#This Row],[Ngày giao]])&lt;7,"Qtr2",IF(MONTH(Data[[#This Row],[Ngày giao]])&lt;10,"Qtr3","Qtr4")))</f>
        <v>Qtr2</v>
      </c>
      <c r="O1993" s="32" t="str">
        <f>TEXT(Data[[#This Row],[Ngày giao]],"MMM")</f>
        <v>May</v>
      </c>
    </row>
    <row r="1994" spans="1:15" ht="14.5" x14ac:dyDescent="0.35">
      <c r="A1994" s="7">
        <v>5501183403</v>
      </c>
      <c r="B1994" s="7">
        <v>4454507</v>
      </c>
      <c r="C1994" s="8" t="s">
        <v>60</v>
      </c>
      <c r="D1994" s="9">
        <v>720</v>
      </c>
      <c r="E1994" s="3">
        <v>598</v>
      </c>
      <c r="F1994" s="3">
        <f>Data[[#This Row],[Unit Price]]*Data[[#This Row],[Ordered Qty]]</f>
        <v>430560</v>
      </c>
      <c r="G1994" s="5">
        <v>44634</v>
      </c>
      <c r="H1994" s="4">
        <v>44642</v>
      </c>
      <c r="I1994" s="10">
        <v>-8</v>
      </c>
      <c r="J1994" s="32" t="str">
        <f>IF(Data[[#This Row],[Chênh lệch ngày]]&lt;-2,"ADVANCE", IF(Data[[#This Row],[Chênh lệch ngày]]&lt;4, "ON TIME", IF(Data[[#This Row],[REASON OF LATE]]="SUPPLIER","LATE BY SUPPLIER", "LATE")))</f>
        <v>ADVANCE</v>
      </c>
      <c r="K1994" s="12"/>
      <c r="L1994" s="16"/>
      <c r="M1994" s="32" t="str">
        <f>TEXT(Data[[#This Row],[Ngày giao]],"yyyy")</f>
        <v>2022</v>
      </c>
      <c r="N1994" s="32" t="str">
        <f>IF(MONTH(Data[[#This Row],[Ngày giao]])&lt;4,"Qtr1", IF(MONTH(Data[[#This Row],[Ngày giao]])&lt;7,"Qtr2",IF(MONTH(Data[[#This Row],[Ngày giao]])&lt;10,"Qtr3","Qtr4")))</f>
        <v>Qtr1</v>
      </c>
      <c r="O1994" s="32" t="str">
        <f>TEXT(Data[[#This Row],[Ngày giao]],"MMM")</f>
        <v>Mar</v>
      </c>
    </row>
    <row r="1995" spans="1:15" ht="14.5" x14ac:dyDescent="0.35">
      <c r="A1995" s="7">
        <v>4516402605</v>
      </c>
      <c r="B1995" s="7">
        <v>4455281</v>
      </c>
      <c r="C1995" s="8" t="s">
        <v>53</v>
      </c>
      <c r="D1995" s="9">
        <v>2520</v>
      </c>
      <c r="E1995" s="3">
        <v>1377</v>
      </c>
      <c r="F1995" s="3">
        <f>Data[[#This Row],[Unit Price]]*Data[[#This Row],[Ordered Qty]]</f>
        <v>3470040</v>
      </c>
      <c r="G1995" s="14">
        <v>44641</v>
      </c>
      <c r="H1995" s="15">
        <v>44642</v>
      </c>
      <c r="I1995" s="10">
        <v>-1</v>
      </c>
      <c r="J1995" s="32" t="str">
        <f>IF(Data[[#This Row],[Chênh lệch ngày]]&lt;-2,"ADVANCE", IF(Data[[#This Row],[Chênh lệch ngày]]&lt;4, "ON TIME", IF(Data[[#This Row],[REASON OF LATE]]="SUPPLIER","LATE BY SUPPLIER", "LATE")))</f>
        <v>ON TIME</v>
      </c>
      <c r="K1995" s="12"/>
      <c r="L1995" s="16"/>
      <c r="M1995" s="32" t="str">
        <f>TEXT(Data[[#This Row],[Ngày giao]],"yyyy")</f>
        <v>2022</v>
      </c>
      <c r="N1995" s="32" t="str">
        <f>IF(MONTH(Data[[#This Row],[Ngày giao]])&lt;4,"Qtr1", IF(MONTH(Data[[#This Row],[Ngày giao]])&lt;7,"Qtr2",IF(MONTH(Data[[#This Row],[Ngày giao]])&lt;10,"Qtr3","Qtr4")))</f>
        <v>Qtr1</v>
      </c>
      <c r="O1995" s="32" t="str">
        <f>TEXT(Data[[#This Row],[Ngày giao]],"MMM")</f>
        <v>Mar</v>
      </c>
    </row>
    <row r="1996" spans="1:15" ht="14.5" x14ac:dyDescent="0.35">
      <c r="A1996" s="7">
        <v>4516820608</v>
      </c>
      <c r="B1996" s="7">
        <v>2487053</v>
      </c>
      <c r="C1996" s="8" t="s">
        <v>66</v>
      </c>
      <c r="D1996" s="9">
        <v>2370</v>
      </c>
      <c r="E1996" s="3">
        <v>513</v>
      </c>
      <c r="F1996" s="3">
        <f>Data[[#This Row],[Unit Price]]*Data[[#This Row],[Ordered Qty]]</f>
        <v>1215810</v>
      </c>
      <c r="G1996" s="5">
        <v>44627</v>
      </c>
      <c r="H1996" s="4">
        <v>44642</v>
      </c>
      <c r="I1996" s="10">
        <v>-15</v>
      </c>
      <c r="J1996" s="32" t="str">
        <f>IF(Data[[#This Row],[Chênh lệch ngày]]&lt;-2,"ADVANCE", IF(Data[[#This Row],[Chênh lệch ngày]]&lt;4, "ON TIME", IF(Data[[#This Row],[REASON OF LATE]]="SUPPLIER","LATE BY SUPPLIER", "LATE")))</f>
        <v>ADVANCE</v>
      </c>
      <c r="K1996" s="12"/>
      <c r="L1996" s="16"/>
      <c r="M1996" s="32" t="str">
        <f>TEXT(Data[[#This Row],[Ngày giao]],"yyyy")</f>
        <v>2022</v>
      </c>
      <c r="N1996" s="32" t="str">
        <f>IF(MONTH(Data[[#This Row],[Ngày giao]])&lt;4,"Qtr1", IF(MONTH(Data[[#This Row],[Ngày giao]])&lt;7,"Qtr2",IF(MONTH(Data[[#This Row],[Ngày giao]])&lt;10,"Qtr3","Qtr4")))</f>
        <v>Qtr1</v>
      </c>
      <c r="O1996" s="32" t="str">
        <f>TEXT(Data[[#This Row],[Ngày giao]],"MMM")</f>
        <v>Mar</v>
      </c>
    </row>
    <row r="1997" spans="1:15" ht="14.5" x14ac:dyDescent="0.35">
      <c r="A1997" s="7">
        <v>4516386572</v>
      </c>
      <c r="B1997" s="7">
        <v>4455298</v>
      </c>
      <c r="C1997" s="8" t="s">
        <v>53</v>
      </c>
      <c r="D1997" s="9">
        <v>2025</v>
      </c>
      <c r="E1997" s="3">
        <v>490</v>
      </c>
      <c r="F1997" s="3">
        <f>Data[[#This Row],[Unit Price]]*Data[[#This Row],[Ordered Qty]]</f>
        <v>992250</v>
      </c>
      <c r="G1997" s="5">
        <v>44641</v>
      </c>
      <c r="H1997" s="4">
        <v>44642</v>
      </c>
      <c r="I1997" s="10">
        <v>-1</v>
      </c>
      <c r="J1997" s="32" t="str">
        <f>IF(Data[[#This Row],[Chênh lệch ngày]]&lt;-2,"ADVANCE", IF(Data[[#This Row],[Chênh lệch ngày]]&lt;4, "ON TIME", IF(Data[[#This Row],[REASON OF LATE]]="SUPPLIER","LATE BY SUPPLIER", "LATE")))</f>
        <v>ON TIME</v>
      </c>
      <c r="K1997" s="12"/>
      <c r="L1997" s="16"/>
      <c r="M1997" s="32" t="str">
        <f>TEXT(Data[[#This Row],[Ngày giao]],"yyyy")</f>
        <v>2022</v>
      </c>
      <c r="N1997" s="32" t="str">
        <f>IF(MONTH(Data[[#This Row],[Ngày giao]])&lt;4,"Qtr1", IF(MONTH(Data[[#This Row],[Ngày giao]])&lt;7,"Qtr2",IF(MONTH(Data[[#This Row],[Ngày giao]])&lt;10,"Qtr3","Qtr4")))</f>
        <v>Qtr1</v>
      </c>
      <c r="O1997" s="32" t="str">
        <f>TEXT(Data[[#This Row],[Ngày giao]],"MMM")</f>
        <v>Mar</v>
      </c>
    </row>
    <row r="1998" spans="1:15" ht="14.5" x14ac:dyDescent="0.35">
      <c r="A1998" s="7">
        <v>4516404523</v>
      </c>
      <c r="B1998" s="7">
        <v>4455280</v>
      </c>
      <c r="C1998" s="8" t="s">
        <v>53</v>
      </c>
      <c r="D1998" s="9">
        <v>240</v>
      </c>
      <c r="E1998" s="3">
        <v>341</v>
      </c>
      <c r="F1998" s="3">
        <f>Data[[#This Row],[Unit Price]]*Data[[#This Row],[Ordered Qty]]</f>
        <v>81840</v>
      </c>
      <c r="G1998" s="5">
        <v>44641</v>
      </c>
      <c r="H1998" s="4">
        <v>44642</v>
      </c>
      <c r="I1998" s="10">
        <v>-1</v>
      </c>
      <c r="J1998" s="32" t="str">
        <f>IF(Data[[#This Row],[Chênh lệch ngày]]&lt;-2,"ADVANCE", IF(Data[[#This Row],[Chênh lệch ngày]]&lt;4, "ON TIME", IF(Data[[#This Row],[REASON OF LATE]]="SUPPLIER","LATE BY SUPPLIER", "LATE")))</f>
        <v>ON TIME</v>
      </c>
      <c r="K1998" s="12"/>
      <c r="L1998" s="16"/>
      <c r="M1998" s="32" t="str">
        <f>TEXT(Data[[#This Row],[Ngày giao]],"yyyy")</f>
        <v>2022</v>
      </c>
      <c r="N1998" s="32" t="str">
        <f>IF(MONTH(Data[[#This Row],[Ngày giao]])&lt;4,"Qtr1", IF(MONTH(Data[[#This Row],[Ngày giao]])&lt;7,"Qtr2",IF(MONTH(Data[[#This Row],[Ngày giao]])&lt;10,"Qtr3","Qtr4")))</f>
        <v>Qtr1</v>
      </c>
      <c r="O1998" s="32" t="str">
        <f>TEXT(Data[[#This Row],[Ngày giao]],"MMM")</f>
        <v>Mar</v>
      </c>
    </row>
    <row r="1999" spans="1:15" ht="14.5" x14ac:dyDescent="0.35">
      <c r="A1999" s="7">
        <v>4516375178</v>
      </c>
      <c r="B1999" s="7">
        <v>4335239</v>
      </c>
      <c r="C1999" s="8" t="s">
        <v>53</v>
      </c>
      <c r="D1999" s="9">
        <v>75</v>
      </c>
      <c r="E1999" s="3">
        <v>931</v>
      </c>
      <c r="F1999" s="3">
        <f>Data[[#This Row],[Unit Price]]*Data[[#This Row],[Ordered Qty]]</f>
        <v>69825</v>
      </c>
      <c r="G1999" s="5">
        <v>44641</v>
      </c>
      <c r="H1999" s="4">
        <v>44642</v>
      </c>
      <c r="I1999" s="10">
        <v>-1</v>
      </c>
      <c r="J1999" s="32" t="str">
        <f>IF(Data[[#This Row],[Chênh lệch ngày]]&lt;-2,"ADVANCE", IF(Data[[#This Row],[Chênh lệch ngày]]&lt;4, "ON TIME", IF(Data[[#This Row],[REASON OF LATE]]="SUPPLIER","LATE BY SUPPLIER", "LATE")))</f>
        <v>ON TIME</v>
      </c>
      <c r="K1999" s="12"/>
      <c r="L1999" s="16"/>
      <c r="M1999" s="32" t="str">
        <f>TEXT(Data[[#This Row],[Ngày giao]],"yyyy")</f>
        <v>2022</v>
      </c>
      <c r="N1999" s="32" t="str">
        <f>IF(MONTH(Data[[#This Row],[Ngày giao]])&lt;4,"Qtr1", IF(MONTH(Data[[#This Row],[Ngày giao]])&lt;7,"Qtr2",IF(MONTH(Data[[#This Row],[Ngày giao]])&lt;10,"Qtr3","Qtr4")))</f>
        <v>Qtr1</v>
      </c>
      <c r="O1999" s="32" t="str">
        <f>TEXT(Data[[#This Row],[Ngày giao]],"MMM")</f>
        <v>Mar</v>
      </c>
    </row>
    <row r="2000" spans="1:15" ht="14.5" x14ac:dyDescent="0.35">
      <c r="A2000" s="7">
        <v>5501167701</v>
      </c>
      <c r="B2000" s="7">
        <v>4335235</v>
      </c>
      <c r="C2000" s="8" t="s">
        <v>60</v>
      </c>
      <c r="D2000" s="9">
        <v>120</v>
      </c>
      <c r="E2000" s="3">
        <v>967</v>
      </c>
      <c r="F2000" s="3">
        <f>Data[[#This Row],[Unit Price]]*Data[[#This Row],[Ordered Qty]]</f>
        <v>116040</v>
      </c>
      <c r="G2000" s="5">
        <v>44634</v>
      </c>
      <c r="H2000" s="4">
        <v>44642</v>
      </c>
      <c r="I2000" s="10">
        <v>-8</v>
      </c>
      <c r="J2000" s="32" t="str">
        <f>IF(Data[[#This Row],[Chênh lệch ngày]]&lt;-2,"ADVANCE", IF(Data[[#This Row],[Chênh lệch ngày]]&lt;4, "ON TIME", IF(Data[[#This Row],[REASON OF LATE]]="SUPPLIER","LATE BY SUPPLIER", "LATE")))</f>
        <v>ADVANCE</v>
      </c>
      <c r="K2000" s="12"/>
      <c r="L2000" s="16"/>
      <c r="M2000" s="32" t="str">
        <f>TEXT(Data[[#This Row],[Ngày giao]],"yyyy")</f>
        <v>2022</v>
      </c>
      <c r="N2000" s="32" t="str">
        <f>IF(MONTH(Data[[#This Row],[Ngày giao]])&lt;4,"Qtr1", IF(MONTH(Data[[#This Row],[Ngày giao]])&lt;7,"Qtr2",IF(MONTH(Data[[#This Row],[Ngày giao]])&lt;10,"Qtr3","Qtr4")))</f>
        <v>Qtr1</v>
      </c>
      <c r="O2000" s="32" t="str">
        <f>TEXT(Data[[#This Row],[Ngày giao]],"MMM")</f>
        <v>Mar</v>
      </c>
    </row>
    <row r="2001" spans="1:15" ht="14.5" x14ac:dyDescent="0.35">
      <c r="A2001" s="7">
        <v>4516341430</v>
      </c>
      <c r="B2001" s="7">
        <v>4455299</v>
      </c>
      <c r="C2001" s="8" t="s">
        <v>53</v>
      </c>
      <c r="D2001" s="9">
        <v>780</v>
      </c>
      <c r="E2001" s="3">
        <v>426</v>
      </c>
      <c r="F2001" s="3">
        <f>Data[[#This Row],[Unit Price]]*Data[[#This Row],[Ordered Qty]]</f>
        <v>332280</v>
      </c>
      <c r="G2001" s="5">
        <v>44641</v>
      </c>
      <c r="H2001" s="4">
        <v>44642</v>
      </c>
      <c r="I2001" s="10">
        <v>-1</v>
      </c>
      <c r="J2001" s="32" t="str">
        <f>IF(Data[[#This Row],[Chênh lệch ngày]]&lt;-2,"ADVANCE", IF(Data[[#This Row],[Chênh lệch ngày]]&lt;4, "ON TIME", IF(Data[[#This Row],[REASON OF LATE]]="SUPPLIER","LATE BY SUPPLIER", "LATE")))</f>
        <v>ON TIME</v>
      </c>
      <c r="K2001" s="12"/>
      <c r="L2001" s="16"/>
      <c r="M2001" s="32" t="str">
        <f>TEXT(Data[[#This Row],[Ngày giao]],"yyyy")</f>
        <v>2022</v>
      </c>
      <c r="N2001" s="32" t="str">
        <f>IF(MONTH(Data[[#This Row],[Ngày giao]])&lt;4,"Qtr1", IF(MONTH(Data[[#This Row],[Ngày giao]])&lt;7,"Qtr2",IF(MONTH(Data[[#This Row],[Ngày giao]])&lt;10,"Qtr3","Qtr4")))</f>
        <v>Qtr1</v>
      </c>
      <c r="O2001" s="32" t="str">
        <f>TEXT(Data[[#This Row],[Ngày giao]],"MMM")</f>
        <v>Mar</v>
      </c>
    </row>
    <row r="2002" spans="1:15" ht="14.5" x14ac:dyDescent="0.35">
      <c r="A2002" s="7">
        <v>4517765600</v>
      </c>
      <c r="B2002" s="7">
        <v>4013297</v>
      </c>
      <c r="C2002" s="8" t="s">
        <v>57</v>
      </c>
      <c r="D2002" s="9">
        <v>915</v>
      </c>
      <c r="E2002" s="3">
        <v>1034</v>
      </c>
      <c r="F2002" s="3">
        <f>Data[[#This Row],[Unit Price]]*Data[[#This Row],[Ordered Qty]]</f>
        <v>946110</v>
      </c>
      <c r="G2002" s="5">
        <v>44641</v>
      </c>
      <c r="H2002" s="4">
        <v>44642</v>
      </c>
      <c r="I2002" s="10">
        <v>-1</v>
      </c>
      <c r="J2002" s="32" t="str">
        <f>IF(Data[[#This Row],[Chênh lệch ngày]]&lt;-2,"ADVANCE", IF(Data[[#This Row],[Chênh lệch ngày]]&lt;4, "ON TIME", IF(Data[[#This Row],[REASON OF LATE]]="SUPPLIER","LATE BY SUPPLIER", "LATE")))</f>
        <v>ON TIME</v>
      </c>
      <c r="K2002" s="12"/>
      <c r="L2002" s="16"/>
      <c r="M2002" s="32" t="str">
        <f>TEXT(Data[[#This Row],[Ngày giao]],"yyyy")</f>
        <v>2022</v>
      </c>
      <c r="N2002" s="32" t="str">
        <f>IF(MONTH(Data[[#This Row],[Ngày giao]])&lt;4,"Qtr1", IF(MONTH(Data[[#This Row],[Ngày giao]])&lt;7,"Qtr2",IF(MONTH(Data[[#This Row],[Ngày giao]])&lt;10,"Qtr3","Qtr4")))</f>
        <v>Qtr1</v>
      </c>
      <c r="O2002" s="32" t="str">
        <f>TEXT(Data[[#This Row],[Ngày giao]],"MMM")</f>
        <v>Mar</v>
      </c>
    </row>
    <row r="2003" spans="1:15" ht="14.5" x14ac:dyDescent="0.35">
      <c r="A2003" s="7">
        <v>4516380803</v>
      </c>
      <c r="B2003" s="7">
        <v>4335235</v>
      </c>
      <c r="C2003" s="8" t="s">
        <v>53</v>
      </c>
      <c r="D2003" s="9">
        <v>600</v>
      </c>
      <c r="E2003" s="3">
        <v>471</v>
      </c>
      <c r="F2003" s="3">
        <f>Data[[#This Row],[Unit Price]]*Data[[#This Row],[Ordered Qty]]</f>
        <v>282600</v>
      </c>
      <c r="G2003" s="5">
        <v>44641</v>
      </c>
      <c r="H2003" s="4">
        <v>44642</v>
      </c>
      <c r="I2003" s="10">
        <v>-1</v>
      </c>
      <c r="J2003" s="32" t="str">
        <f>IF(Data[[#This Row],[Chênh lệch ngày]]&lt;-2,"ADVANCE", IF(Data[[#This Row],[Chênh lệch ngày]]&lt;4, "ON TIME", IF(Data[[#This Row],[REASON OF LATE]]="SUPPLIER","LATE BY SUPPLIER", "LATE")))</f>
        <v>ON TIME</v>
      </c>
      <c r="K2003" s="12"/>
      <c r="L2003" s="16"/>
      <c r="M2003" s="32" t="str">
        <f>TEXT(Data[[#This Row],[Ngày giao]],"yyyy")</f>
        <v>2022</v>
      </c>
      <c r="N2003" s="32" t="str">
        <f>IF(MONTH(Data[[#This Row],[Ngày giao]])&lt;4,"Qtr1", IF(MONTH(Data[[#This Row],[Ngày giao]])&lt;7,"Qtr2",IF(MONTH(Data[[#This Row],[Ngày giao]])&lt;10,"Qtr3","Qtr4")))</f>
        <v>Qtr1</v>
      </c>
      <c r="O2003" s="32" t="str">
        <f>TEXT(Data[[#This Row],[Ngày giao]],"MMM")</f>
        <v>Mar</v>
      </c>
    </row>
    <row r="2004" spans="1:15" ht="13" x14ac:dyDescent="0.3">
      <c r="A2004" s="1">
        <v>4516532805</v>
      </c>
      <c r="B2004" s="1">
        <v>2556834</v>
      </c>
      <c r="C2004" s="37" t="s">
        <v>52</v>
      </c>
      <c r="D2004" s="3">
        <v>24</v>
      </c>
      <c r="E2004" s="3">
        <v>1253</v>
      </c>
      <c r="F2004" s="3">
        <f>Data[[#This Row],[Unit Price]]*Data[[#This Row],[Ordered Qty]]</f>
        <v>30072</v>
      </c>
      <c r="G2004" s="5">
        <v>44634</v>
      </c>
      <c r="H2004" s="4">
        <v>44643</v>
      </c>
      <c r="I2004" s="6">
        <f>G2004-H2004</f>
        <v>-9</v>
      </c>
      <c r="J2004" s="32" t="str">
        <f>IF(Data[[#This Row],[Chênh lệch ngày]]&lt;-2,"ADVANCE", IF(Data[[#This Row],[Chênh lệch ngày]]&lt;4, "ON TIME", IF(Data[[#This Row],[REASON OF LATE]]="SUPPLIER","LATE BY SUPPLIER", "LATE")))</f>
        <v>ADVANCE</v>
      </c>
      <c r="K2004" s="2"/>
      <c r="L2004" s="32"/>
      <c r="M2004" s="32" t="str">
        <f>TEXT(Data[[#This Row],[Ngày giao]],"yyyy")</f>
        <v>2022</v>
      </c>
      <c r="N2004" s="32" t="str">
        <f>IF(MONTH(Data[[#This Row],[Ngày giao]])&lt;4,"Qtr1", IF(MONTH(Data[[#This Row],[Ngày giao]])&lt;7,"Qtr2",IF(MONTH(Data[[#This Row],[Ngày giao]])&lt;10,"Qtr3","Qtr4")))</f>
        <v>Qtr1</v>
      </c>
      <c r="O2004" s="32" t="str">
        <f>TEXT(Data[[#This Row],[Ngày giao]],"MMM")</f>
        <v>Mar</v>
      </c>
    </row>
    <row r="2005" spans="1:15" ht="14.5" x14ac:dyDescent="0.35">
      <c r="A2005" s="7">
        <v>4517000870</v>
      </c>
      <c r="B2005" s="7">
        <v>4333114</v>
      </c>
      <c r="C2005" s="8" t="s">
        <v>62</v>
      </c>
      <c r="D2005" s="9">
        <v>588</v>
      </c>
      <c r="E2005" s="3">
        <v>688</v>
      </c>
      <c r="F2005" s="3">
        <f>Data[[#This Row],[Unit Price]]*Data[[#This Row],[Ordered Qty]]</f>
        <v>404544</v>
      </c>
      <c r="G2005" s="5">
        <v>44634</v>
      </c>
      <c r="H2005" s="4">
        <v>44643</v>
      </c>
      <c r="I2005" s="10">
        <v>-9</v>
      </c>
      <c r="J2005" s="32" t="str">
        <f>IF(Data[[#This Row],[Chênh lệch ngày]]&lt;-2,"ADVANCE", IF(Data[[#This Row],[Chênh lệch ngày]]&lt;4, "ON TIME", IF(Data[[#This Row],[REASON OF LATE]]="SUPPLIER","LATE BY SUPPLIER", "LATE")))</f>
        <v>ADVANCE</v>
      </c>
      <c r="K2005" s="12"/>
      <c r="L2005" s="16"/>
      <c r="M2005" s="32" t="str">
        <f>TEXT(Data[[#This Row],[Ngày giao]],"yyyy")</f>
        <v>2022</v>
      </c>
      <c r="N2005" s="32" t="str">
        <f>IF(MONTH(Data[[#This Row],[Ngày giao]])&lt;4,"Qtr1", IF(MONTH(Data[[#This Row],[Ngày giao]])&lt;7,"Qtr2",IF(MONTH(Data[[#This Row],[Ngày giao]])&lt;10,"Qtr3","Qtr4")))</f>
        <v>Qtr1</v>
      </c>
      <c r="O2005" s="32" t="str">
        <f>TEXT(Data[[#This Row],[Ngày giao]],"MMM")</f>
        <v>Mar</v>
      </c>
    </row>
    <row r="2006" spans="1:15" ht="14.5" x14ac:dyDescent="0.35">
      <c r="A2006" s="7">
        <v>4517501073</v>
      </c>
      <c r="B2006" s="7">
        <v>2487061</v>
      </c>
      <c r="C2006" s="8" t="s">
        <v>53</v>
      </c>
      <c r="D2006" s="9">
        <v>1800</v>
      </c>
      <c r="E2006" s="3">
        <v>1041</v>
      </c>
      <c r="F2006" s="3">
        <f>Data[[#This Row],[Unit Price]]*Data[[#This Row],[Ordered Qty]]</f>
        <v>1873800</v>
      </c>
      <c r="G2006" s="5">
        <v>44644</v>
      </c>
      <c r="H2006" s="4">
        <v>44643</v>
      </c>
      <c r="I2006" s="10">
        <v>1</v>
      </c>
      <c r="J2006" s="32" t="str">
        <f>IF(Data[[#This Row],[Chênh lệch ngày]]&lt;-2,"ADVANCE", IF(Data[[#This Row],[Chênh lệch ngày]]&lt;4, "ON TIME", IF(Data[[#This Row],[REASON OF LATE]]="SUPPLIER","LATE BY SUPPLIER", "LATE")))</f>
        <v>ON TIME</v>
      </c>
      <c r="K2006" s="12"/>
      <c r="L2006" s="16"/>
      <c r="M2006" s="32" t="str">
        <f>TEXT(Data[[#This Row],[Ngày giao]],"yyyy")</f>
        <v>2022</v>
      </c>
      <c r="N2006" s="32" t="str">
        <f>IF(MONTH(Data[[#This Row],[Ngày giao]])&lt;4,"Qtr1", IF(MONTH(Data[[#This Row],[Ngày giao]])&lt;7,"Qtr2",IF(MONTH(Data[[#This Row],[Ngày giao]])&lt;10,"Qtr3","Qtr4")))</f>
        <v>Qtr1</v>
      </c>
      <c r="O2006" s="32" t="str">
        <f>TEXT(Data[[#This Row],[Ngày giao]],"MMM")</f>
        <v>Mar</v>
      </c>
    </row>
    <row r="2007" spans="1:15" ht="14.5" x14ac:dyDescent="0.35">
      <c r="A2007" s="7">
        <v>4516996107</v>
      </c>
      <c r="B2007" s="7">
        <v>4454507</v>
      </c>
      <c r="C2007" s="8" t="s">
        <v>62</v>
      </c>
      <c r="D2007" s="9">
        <v>4860</v>
      </c>
      <c r="E2007" s="3">
        <v>1019</v>
      </c>
      <c r="F2007" s="3">
        <f>Data[[#This Row],[Unit Price]]*Data[[#This Row],[Ordered Qty]]</f>
        <v>4952340</v>
      </c>
      <c r="G2007" s="5">
        <v>44634</v>
      </c>
      <c r="H2007" s="4">
        <v>44643</v>
      </c>
      <c r="I2007" s="10">
        <v>-9</v>
      </c>
      <c r="J2007" s="32" t="str">
        <f>IF(Data[[#This Row],[Chênh lệch ngày]]&lt;-2,"ADVANCE", IF(Data[[#This Row],[Chênh lệch ngày]]&lt;4, "ON TIME", IF(Data[[#This Row],[REASON OF LATE]]="SUPPLIER","LATE BY SUPPLIER", "LATE")))</f>
        <v>ADVANCE</v>
      </c>
      <c r="K2007" s="12"/>
      <c r="L2007" s="16"/>
      <c r="M2007" s="32" t="str">
        <f>TEXT(Data[[#This Row],[Ngày giao]],"yyyy")</f>
        <v>2022</v>
      </c>
      <c r="N2007" s="32" t="str">
        <f>IF(MONTH(Data[[#This Row],[Ngày giao]])&lt;4,"Qtr1", IF(MONTH(Data[[#This Row],[Ngày giao]])&lt;7,"Qtr2",IF(MONTH(Data[[#This Row],[Ngày giao]])&lt;10,"Qtr3","Qtr4")))</f>
        <v>Qtr1</v>
      </c>
      <c r="O2007" s="32" t="str">
        <f>TEXT(Data[[#This Row],[Ngày giao]],"MMM")</f>
        <v>Mar</v>
      </c>
    </row>
    <row r="2008" spans="1:15" ht="13" x14ac:dyDescent="0.3">
      <c r="A2008" s="1">
        <v>4516876103</v>
      </c>
      <c r="B2008" s="1">
        <v>2899944</v>
      </c>
      <c r="C2008" s="2" t="s">
        <v>53</v>
      </c>
      <c r="D2008" s="3">
        <v>3888</v>
      </c>
      <c r="E2008" s="3">
        <v>592</v>
      </c>
      <c r="F2008" s="3">
        <f>Data[[#This Row],[Unit Price]]*Data[[#This Row],[Ordered Qty]]</f>
        <v>2301696</v>
      </c>
      <c r="G2008" s="5">
        <v>44627</v>
      </c>
      <c r="H2008" s="4">
        <v>44644</v>
      </c>
      <c r="I2008" s="6">
        <f t="shared" ref="I2008:I2035" si="35">G2008-H2008</f>
        <v>-17</v>
      </c>
      <c r="J2008" s="32" t="str">
        <f>IF(Data[[#This Row],[Chênh lệch ngày]]&lt;-2,"ADVANCE", IF(Data[[#This Row],[Chênh lệch ngày]]&lt;4, "ON TIME", IF(Data[[#This Row],[REASON OF LATE]]="SUPPLIER","LATE BY SUPPLIER", "LATE")))</f>
        <v>ADVANCE</v>
      </c>
      <c r="K2008" s="2"/>
      <c r="L2008" s="32"/>
      <c r="M2008" s="32" t="str">
        <f>TEXT(Data[[#This Row],[Ngày giao]],"yyyy")</f>
        <v>2022</v>
      </c>
      <c r="N2008" s="32" t="str">
        <f>IF(MONTH(Data[[#This Row],[Ngày giao]])&lt;4,"Qtr1", IF(MONTH(Data[[#This Row],[Ngày giao]])&lt;7,"Qtr2",IF(MONTH(Data[[#This Row],[Ngày giao]])&lt;10,"Qtr3","Qtr4")))</f>
        <v>Qtr1</v>
      </c>
      <c r="O2008" s="32" t="str">
        <f>TEXT(Data[[#This Row],[Ngày giao]],"MMM")</f>
        <v>Mar</v>
      </c>
    </row>
    <row r="2009" spans="1:15" ht="13" x14ac:dyDescent="0.3">
      <c r="A2009" s="1">
        <v>4517352565</v>
      </c>
      <c r="B2009" s="1">
        <v>2899634</v>
      </c>
      <c r="C2009" s="2" t="s">
        <v>53</v>
      </c>
      <c r="D2009" s="3">
        <v>320</v>
      </c>
      <c r="E2009" s="3">
        <v>1101</v>
      </c>
      <c r="F2009" s="3">
        <f>Data[[#This Row],[Unit Price]]*Data[[#This Row],[Ordered Qty]]</f>
        <v>352320</v>
      </c>
      <c r="G2009" s="5">
        <v>44627</v>
      </c>
      <c r="H2009" s="4">
        <v>44644</v>
      </c>
      <c r="I2009" s="6">
        <f t="shared" si="35"/>
        <v>-17</v>
      </c>
      <c r="J2009" s="32" t="str">
        <f>IF(Data[[#This Row],[Chênh lệch ngày]]&lt;-2,"ADVANCE", IF(Data[[#This Row],[Chênh lệch ngày]]&lt;4, "ON TIME", IF(Data[[#This Row],[REASON OF LATE]]="SUPPLIER","LATE BY SUPPLIER", "LATE")))</f>
        <v>ADVANCE</v>
      </c>
      <c r="K2009" s="2"/>
      <c r="L2009" s="32"/>
      <c r="M2009" s="32" t="str">
        <f>TEXT(Data[[#This Row],[Ngày giao]],"yyyy")</f>
        <v>2022</v>
      </c>
      <c r="N2009" s="32" t="str">
        <f>IF(MONTH(Data[[#This Row],[Ngày giao]])&lt;4,"Qtr1", IF(MONTH(Data[[#This Row],[Ngày giao]])&lt;7,"Qtr2",IF(MONTH(Data[[#This Row],[Ngày giao]])&lt;10,"Qtr3","Qtr4")))</f>
        <v>Qtr1</v>
      </c>
      <c r="O2009" s="32" t="str">
        <f>TEXT(Data[[#This Row],[Ngày giao]],"MMM")</f>
        <v>Mar</v>
      </c>
    </row>
    <row r="2010" spans="1:15" ht="13" x14ac:dyDescent="0.3">
      <c r="A2010" s="1">
        <v>4517184805</v>
      </c>
      <c r="B2010" s="1">
        <v>2899944</v>
      </c>
      <c r="C2010" s="2" t="s">
        <v>55</v>
      </c>
      <c r="D2010" s="3">
        <v>48</v>
      </c>
      <c r="E2010" s="3">
        <v>929</v>
      </c>
      <c r="F2010" s="3">
        <f>Data[[#This Row],[Unit Price]]*Data[[#This Row],[Ordered Qty]]</f>
        <v>44592</v>
      </c>
      <c r="G2010" s="5">
        <v>44644</v>
      </c>
      <c r="H2010" s="4">
        <v>44644</v>
      </c>
      <c r="I2010" s="6">
        <f t="shared" si="35"/>
        <v>0</v>
      </c>
      <c r="J2010" s="32" t="str">
        <f>IF(Data[[#This Row],[Chênh lệch ngày]]&lt;-2,"ADVANCE", IF(Data[[#This Row],[Chênh lệch ngày]]&lt;4, "ON TIME", IF(Data[[#This Row],[REASON OF LATE]]="SUPPLIER","LATE BY SUPPLIER", "LATE")))</f>
        <v>ON TIME</v>
      </c>
      <c r="K2010" s="2"/>
      <c r="L2010" s="32"/>
      <c r="M2010" s="32" t="str">
        <f>TEXT(Data[[#This Row],[Ngày giao]],"yyyy")</f>
        <v>2022</v>
      </c>
      <c r="N2010" s="32" t="str">
        <f>IF(MONTH(Data[[#This Row],[Ngày giao]])&lt;4,"Qtr1", IF(MONTH(Data[[#This Row],[Ngày giao]])&lt;7,"Qtr2",IF(MONTH(Data[[#This Row],[Ngày giao]])&lt;10,"Qtr3","Qtr4")))</f>
        <v>Qtr1</v>
      </c>
      <c r="O2010" s="32" t="str">
        <f>TEXT(Data[[#This Row],[Ngày giao]],"MMM")</f>
        <v>Mar</v>
      </c>
    </row>
    <row r="2011" spans="1:15" ht="13" x14ac:dyDescent="0.3">
      <c r="A2011" s="1">
        <v>4516876020</v>
      </c>
      <c r="B2011" s="1">
        <v>4228041</v>
      </c>
      <c r="C2011" s="2" t="s">
        <v>53</v>
      </c>
      <c r="D2011" s="3">
        <v>6360</v>
      </c>
      <c r="E2011" s="3">
        <v>1332</v>
      </c>
      <c r="F2011" s="3">
        <f>Data[[#This Row],[Unit Price]]*Data[[#This Row],[Ordered Qty]]</f>
        <v>8471520</v>
      </c>
      <c r="G2011" s="5">
        <v>44641</v>
      </c>
      <c r="H2011" s="4">
        <v>44644</v>
      </c>
      <c r="I2011" s="6">
        <f t="shared" si="35"/>
        <v>-3</v>
      </c>
      <c r="J2011" s="32" t="str">
        <f>IF(Data[[#This Row],[Chênh lệch ngày]]&lt;-2,"ADVANCE", IF(Data[[#This Row],[Chênh lệch ngày]]&lt;4, "ON TIME", IF(Data[[#This Row],[REASON OF LATE]]="SUPPLIER","LATE BY SUPPLIER", "LATE")))</f>
        <v>ADVANCE</v>
      </c>
      <c r="K2011" s="2"/>
      <c r="L2011" s="32"/>
      <c r="M2011" s="32" t="str">
        <f>TEXT(Data[[#This Row],[Ngày giao]],"yyyy")</f>
        <v>2022</v>
      </c>
      <c r="N2011" s="32" t="str">
        <f>IF(MONTH(Data[[#This Row],[Ngày giao]])&lt;4,"Qtr1", IF(MONTH(Data[[#This Row],[Ngày giao]])&lt;7,"Qtr2",IF(MONTH(Data[[#This Row],[Ngày giao]])&lt;10,"Qtr3","Qtr4")))</f>
        <v>Qtr1</v>
      </c>
      <c r="O2011" s="32" t="str">
        <f>TEXT(Data[[#This Row],[Ngày giao]],"MMM")</f>
        <v>Mar</v>
      </c>
    </row>
    <row r="2012" spans="1:15" ht="13" x14ac:dyDescent="0.3">
      <c r="A2012" s="1">
        <v>4516876024</v>
      </c>
      <c r="B2012" s="1">
        <v>4334436</v>
      </c>
      <c r="C2012" s="2" t="s">
        <v>53</v>
      </c>
      <c r="D2012" s="3">
        <v>3920</v>
      </c>
      <c r="E2012" s="3">
        <v>1416</v>
      </c>
      <c r="F2012" s="3">
        <f>Data[[#This Row],[Unit Price]]*Data[[#This Row],[Ordered Qty]]</f>
        <v>5550720</v>
      </c>
      <c r="G2012" s="5">
        <v>44641</v>
      </c>
      <c r="H2012" s="4">
        <v>44644</v>
      </c>
      <c r="I2012" s="6">
        <f t="shared" si="35"/>
        <v>-3</v>
      </c>
      <c r="J2012" s="32" t="str">
        <f>IF(Data[[#This Row],[Chênh lệch ngày]]&lt;-2,"ADVANCE", IF(Data[[#This Row],[Chênh lệch ngày]]&lt;4, "ON TIME", IF(Data[[#This Row],[REASON OF LATE]]="SUPPLIER","LATE BY SUPPLIER", "LATE")))</f>
        <v>ADVANCE</v>
      </c>
      <c r="K2012" s="2"/>
      <c r="L2012" s="32"/>
      <c r="M2012" s="32" t="str">
        <f>TEXT(Data[[#This Row],[Ngày giao]],"yyyy")</f>
        <v>2022</v>
      </c>
      <c r="N2012" s="32" t="str">
        <f>IF(MONTH(Data[[#This Row],[Ngày giao]])&lt;4,"Qtr1", IF(MONTH(Data[[#This Row],[Ngày giao]])&lt;7,"Qtr2",IF(MONTH(Data[[#This Row],[Ngày giao]])&lt;10,"Qtr3","Qtr4")))</f>
        <v>Qtr1</v>
      </c>
      <c r="O2012" s="32" t="str">
        <f>TEXT(Data[[#This Row],[Ngày giao]],"MMM")</f>
        <v>Mar</v>
      </c>
    </row>
    <row r="2013" spans="1:15" ht="13" x14ac:dyDescent="0.3">
      <c r="A2013" s="1">
        <v>4517119321</v>
      </c>
      <c r="B2013" s="1">
        <v>2899632</v>
      </c>
      <c r="C2013" s="2" t="s">
        <v>55</v>
      </c>
      <c r="D2013" s="3">
        <v>160</v>
      </c>
      <c r="E2013" s="3">
        <v>1001</v>
      </c>
      <c r="F2013" s="3">
        <f>Data[[#This Row],[Unit Price]]*Data[[#This Row],[Ordered Qty]]</f>
        <v>160160</v>
      </c>
      <c r="G2013" s="5">
        <v>44644</v>
      </c>
      <c r="H2013" s="4">
        <v>44644</v>
      </c>
      <c r="I2013" s="6">
        <f t="shared" si="35"/>
        <v>0</v>
      </c>
      <c r="J2013" s="32" t="str">
        <f>IF(Data[[#This Row],[Chênh lệch ngày]]&lt;-2,"ADVANCE", IF(Data[[#This Row],[Chênh lệch ngày]]&lt;4, "ON TIME", IF(Data[[#This Row],[REASON OF LATE]]="SUPPLIER","LATE BY SUPPLIER", "LATE")))</f>
        <v>ON TIME</v>
      </c>
      <c r="K2013" s="2"/>
      <c r="L2013" s="32"/>
      <c r="M2013" s="32" t="str">
        <f>TEXT(Data[[#This Row],[Ngày giao]],"yyyy")</f>
        <v>2022</v>
      </c>
      <c r="N2013" s="32" t="str">
        <f>IF(MONTH(Data[[#This Row],[Ngày giao]])&lt;4,"Qtr1", IF(MONTH(Data[[#This Row],[Ngày giao]])&lt;7,"Qtr2",IF(MONTH(Data[[#This Row],[Ngày giao]])&lt;10,"Qtr3","Qtr4")))</f>
        <v>Qtr1</v>
      </c>
      <c r="O2013" s="32" t="str">
        <f>TEXT(Data[[#This Row],[Ngày giao]],"MMM")</f>
        <v>Mar</v>
      </c>
    </row>
    <row r="2014" spans="1:15" ht="13" x14ac:dyDescent="0.3">
      <c r="A2014" s="1">
        <v>4517379660</v>
      </c>
      <c r="B2014" s="1">
        <v>2899631</v>
      </c>
      <c r="C2014" s="2" t="s">
        <v>53</v>
      </c>
      <c r="D2014" s="3">
        <v>320</v>
      </c>
      <c r="E2014" s="3">
        <v>935</v>
      </c>
      <c r="F2014" s="3">
        <f>Data[[#This Row],[Unit Price]]*Data[[#This Row],[Ordered Qty]]</f>
        <v>299200</v>
      </c>
      <c r="G2014" s="5">
        <v>44644</v>
      </c>
      <c r="H2014" s="4">
        <v>44644</v>
      </c>
      <c r="I2014" s="6">
        <f t="shared" si="35"/>
        <v>0</v>
      </c>
      <c r="J2014" s="32" t="str">
        <f>IF(Data[[#This Row],[Chênh lệch ngày]]&lt;-2,"ADVANCE", IF(Data[[#This Row],[Chênh lệch ngày]]&lt;4, "ON TIME", IF(Data[[#This Row],[REASON OF LATE]]="SUPPLIER","LATE BY SUPPLIER", "LATE")))</f>
        <v>ON TIME</v>
      </c>
      <c r="K2014" s="2"/>
      <c r="L2014" s="32"/>
      <c r="M2014" s="32" t="str">
        <f>TEXT(Data[[#This Row],[Ngày giao]],"yyyy")</f>
        <v>2022</v>
      </c>
      <c r="N2014" s="32" t="str">
        <f>IF(MONTH(Data[[#This Row],[Ngày giao]])&lt;4,"Qtr1", IF(MONTH(Data[[#This Row],[Ngày giao]])&lt;7,"Qtr2",IF(MONTH(Data[[#This Row],[Ngày giao]])&lt;10,"Qtr3","Qtr4")))</f>
        <v>Qtr1</v>
      </c>
      <c r="O2014" s="32" t="str">
        <f>TEXT(Data[[#This Row],[Ngày giao]],"MMM")</f>
        <v>Mar</v>
      </c>
    </row>
    <row r="2015" spans="1:15" ht="13" x14ac:dyDescent="0.3">
      <c r="A2015" s="1">
        <v>4517380253</v>
      </c>
      <c r="B2015" s="1">
        <v>2989761</v>
      </c>
      <c r="C2015" s="2" t="s">
        <v>53</v>
      </c>
      <c r="D2015" s="3">
        <v>320</v>
      </c>
      <c r="E2015" s="3">
        <v>830</v>
      </c>
      <c r="F2015" s="3">
        <f>Data[[#This Row],[Unit Price]]*Data[[#This Row],[Ordered Qty]]</f>
        <v>265600</v>
      </c>
      <c r="G2015" s="5">
        <v>44644</v>
      </c>
      <c r="H2015" s="4">
        <v>44644</v>
      </c>
      <c r="I2015" s="6">
        <f t="shared" si="35"/>
        <v>0</v>
      </c>
      <c r="J2015" s="32" t="str">
        <f>IF(Data[[#This Row],[Chênh lệch ngày]]&lt;-2,"ADVANCE", IF(Data[[#This Row],[Chênh lệch ngày]]&lt;4, "ON TIME", IF(Data[[#This Row],[REASON OF LATE]]="SUPPLIER","LATE BY SUPPLIER", "LATE")))</f>
        <v>ON TIME</v>
      </c>
      <c r="K2015" s="2"/>
      <c r="L2015" s="32"/>
      <c r="M2015" s="32" t="str">
        <f>TEXT(Data[[#This Row],[Ngày giao]],"yyyy")</f>
        <v>2022</v>
      </c>
      <c r="N2015" s="32" t="str">
        <f>IF(MONTH(Data[[#This Row],[Ngày giao]])&lt;4,"Qtr1", IF(MONTH(Data[[#This Row],[Ngày giao]])&lt;7,"Qtr2",IF(MONTH(Data[[#This Row],[Ngày giao]])&lt;10,"Qtr3","Qtr4")))</f>
        <v>Qtr1</v>
      </c>
      <c r="O2015" s="32" t="str">
        <f>TEXT(Data[[#This Row],[Ngày giao]],"MMM")</f>
        <v>Mar</v>
      </c>
    </row>
    <row r="2016" spans="1:15" ht="13" x14ac:dyDescent="0.3">
      <c r="A2016" s="1">
        <v>4517631625</v>
      </c>
      <c r="B2016" s="1">
        <v>4451121</v>
      </c>
      <c r="C2016" s="2" t="s">
        <v>55</v>
      </c>
      <c r="D2016" s="3">
        <v>20</v>
      </c>
      <c r="E2016" s="3">
        <v>706</v>
      </c>
      <c r="F2016" s="3">
        <f>Data[[#This Row],[Unit Price]]*Data[[#This Row],[Ordered Qty]]</f>
        <v>14120</v>
      </c>
      <c r="G2016" s="5">
        <v>44644</v>
      </c>
      <c r="H2016" s="4">
        <v>44644</v>
      </c>
      <c r="I2016" s="6">
        <f t="shared" si="35"/>
        <v>0</v>
      </c>
      <c r="J2016" s="32" t="str">
        <f>IF(Data[[#This Row],[Chênh lệch ngày]]&lt;-2,"ADVANCE", IF(Data[[#This Row],[Chênh lệch ngày]]&lt;4, "ON TIME", IF(Data[[#This Row],[REASON OF LATE]]="SUPPLIER","LATE BY SUPPLIER", "LATE")))</f>
        <v>ON TIME</v>
      </c>
      <c r="K2016" s="2"/>
      <c r="L2016" s="32"/>
      <c r="M2016" s="32" t="str">
        <f>TEXT(Data[[#This Row],[Ngày giao]],"yyyy")</f>
        <v>2022</v>
      </c>
      <c r="N2016" s="32" t="str">
        <f>IF(MONTH(Data[[#This Row],[Ngày giao]])&lt;4,"Qtr1", IF(MONTH(Data[[#This Row],[Ngày giao]])&lt;7,"Qtr2",IF(MONTH(Data[[#This Row],[Ngày giao]])&lt;10,"Qtr3","Qtr4")))</f>
        <v>Qtr1</v>
      </c>
      <c r="O2016" s="32" t="str">
        <f>TEXT(Data[[#This Row],[Ngày giao]],"MMM")</f>
        <v>Mar</v>
      </c>
    </row>
    <row r="2017" spans="1:15" ht="13" x14ac:dyDescent="0.3">
      <c r="A2017" s="1">
        <v>4517365101</v>
      </c>
      <c r="B2017" s="1">
        <v>2899632</v>
      </c>
      <c r="C2017" s="2" t="s">
        <v>53</v>
      </c>
      <c r="D2017" s="3">
        <v>160</v>
      </c>
      <c r="E2017" s="3">
        <v>1277</v>
      </c>
      <c r="F2017" s="3">
        <f>Data[[#This Row],[Unit Price]]*Data[[#This Row],[Ordered Qty]]</f>
        <v>204320</v>
      </c>
      <c r="G2017" s="5">
        <v>44648</v>
      </c>
      <c r="H2017" s="4">
        <v>44644</v>
      </c>
      <c r="I2017" s="6">
        <f t="shared" si="35"/>
        <v>4</v>
      </c>
      <c r="J2017" s="32" t="str">
        <f>IF(Data[[#This Row],[Chênh lệch ngày]]&lt;-2,"ADVANCE", IF(Data[[#This Row],[Chênh lệch ngày]]&lt;4, "ON TIME", IF(Data[[#This Row],[REASON OF LATE]]="SUPPLIER","LATE BY SUPPLIER", "LATE")))</f>
        <v>LATE</v>
      </c>
      <c r="K2017" s="32" t="s">
        <v>6</v>
      </c>
      <c r="L2017" s="32"/>
      <c r="M2017" s="32" t="str">
        <f>TEXT(Data[[#This Row],[Ngày giao]],"yyyy")</f>
        <v>2022</v>
      </c>
      <c r="N2017" s="32" t="str">
        <f>IF(MONTH(Data[[#This Row],[Ngày giao]])&lt;4,"Qtr1", IF(MONTH(Data[[#This Row],[Ngày giao]])&lt;7,"Qtr2",IF(MONTH(Data[[#This Row],[Ngày giao]])&lt;10,"Qtr3","Qtr4")))</f>
        <v>Qtr1</v>
      </c>
      <c r="O2017" s="32" t="str">
        <f>TEXT(Data[[#This Row],[Ngày giao]],"MMM")</f>
        <v>Mar</v>
      </c>
    </row>
    <row r="2018" spans="1:15" ht="13" x14ac:dyDescent="0.3">
      <c r="A2018" s="1">
        <v>4516876099</v>
      </c>
      <c r="B2018" s="1">
        <v>2899945</v>
      </c>
      <c r="C2018" s="2" t="s">
        <v>53</v>
      </c>
      <c r="D2018" s="3">
        <v>1248</v>
      </c>
      <c r="E2018" s="3">
        <v>563</v>
      </c>
      <c r="F2018" s="3">
        <f>Data[[#This Row],[Unit Price]]*Data[[#This Row],[Ordered Qty]]</f>
        <v>702624</v>
      </c>
      <c r="G2018" s="5">
        <v>44644</v>
      </c>
      <c r="H2018" s="4">
        <v>44644</v>
      </c>
      <c r="I2018" s="6">
        <f t="shared" si="35"/>
        <v>0</v>
      </c>
      <c r="J2018" s="32" t="str">
        <f>IF(Data[[#This Row],[Chênh lệch ngày]]&lt;-2,"ADVANCE", IF(Data[[#This Row],[Chênh lệch ngày]]&lt;4, "ON TIME", IF(Data[[#This Row],[REASON OF LATE]]="SUPPLIER","LATE BY SUPPLIER", "LATE")))</f>
        <v>ON TIME</v>
      </c>
      <c r="K2018" s="2"/>
      <c r="L2018" s="32"/>
      <c r="M2018" s="32" t="str">
        <f>TEXT(Data[[#This Row],[Ngày giao]],"yyyy")</f>
        <v>2022</v>
      </c>
      <c r="N2018" s="32" t="str">
        <f>IF(MONTH(Data[[#This Row],[Ngày giao]])&lt;4,"Qtr1", IF(MONTH(Data[[#This Row],[Ngày giao]])&lt;7,"Qtr2",IF(MONTH(Data[[#This Row],[Ngày giao]])&lt;10,"Qtr3","Qtr4")))</f>
        <v>Qtr1</v>
      </c>
      <c r="O2018" s="32" t="str">
        <f>TEXT(Data[[#This Row],[Ngày giao]],"MMM")</f>
        <v>Mar</v>
      </c>
    </row>
    <row r="2019" spans="1:15" ht="13" x14ac:dyDescent="0.3">
      <c r="A2019" s="1">
        <v>4517071383</v>
      </c>
      <c r="B2019" s="1">
        <v>4567352</v>
      </c>
      <c r="C2019" s="2" t="s">
        <v>53</v>
      </c>
      <c r="D2019" s="3">
        <v>700</v>
      </c>
      <c r="E2019" s="3">
        <v>1361</v>
      </c>
      <c r="F2019" s="3">
        <f>Data[[#This Row],[Unit Price]]*Data[[#This Row],[Ordered Qty]]</f>
        <v>952700</v>
      </c>
      <c r="G2019" s="5">
        <v>44665</v>
      </c>
      <c r="H2019" s="4">
        <v>44644</v>
      </c>
      <c r="I2019" s="6">
        <f t="shared" si="35"/>
        <v>21</v>
      </c>
      <c r="J2019" s="32" t="str">
        <f>IF(Data[[#This Row],[Chênh lệch ngày]]&lt;-2,"ADVANCE", IF(Data[[#This Row],[Chênh lệch ngày]]&lt;4, "ON TIME", IF(Data[[#This Row],[REASON OF LATE]]="SUPPLIER","LATE BY SUPPLIER", "LATE")))</f>
        <v>LATE</v>
      </c>
      <c r="K2019" s="32" t="s">
        <v>6</v>
      </c>
      <c r="L2019" s="32"/>
      <c r="M2019" s="32" t="str">
        <f>TEXT(Data[[#This Row],[Ngày giao]],"yyyy")</f>
        <v>2022</v>
      </c>
      <c r="N2019" s="32" t="str">
        <f>IF(MONTH(Data[[#This Row],[Ngày giao]])&lt;4,"Qtr1", IF(MONTH(Data[[#This Row],[Ngày giao]])&lt;7,"Qtr2",IF(MONTH(Data[[#This Row],[Ngày giao]])&lt;10,"Qtr3","Qtr4")))</f>
        <v>Qtr2</v>
      </c>
      <c r="O2019" s="32" t="str">
        <f>TEXT(Data[[#This Row],[Ngày giao]],"MMM")</f>
        <v>Apr</v>
      </c>
    </row>
    <row r="2020" spans="1:15" ht="13" x14ac:dyDescent="0.3">
      <c r="A2020" s="1">
        <v>4517084313</v>
      </c>
      <c r="B2020" s="1">
        <v>2758193</v>
      </c>
      <c r="C2020" s="2" t="s">
        <v>55</v>
      </c>
      <c r="D2020" s="3">
        <v>42</v>
      </c>
      <c r="E2020" s="3">
        <v>645</v>
      </c>
      <c r="F2020" s="3">
        <f>Data[[#This Row],[Unit Price]]*Data[[#This Row],[Ordered Qty]]</f>
        <v>27090</v>
      </c>
      <c r="G2020" s="5">
        <v>44644</v>
      </c>
      <c r="H2020" s="4">
        <v>44644</v>
      </c>
      <c r="I2020" s="6">
        <f t="shared" si="35"/>
        <v>0</v>
      </c>
      <c r="J2020" s="32" t="str">
        <f>IF(Data[[#This Row],[Chênh lệch ngày]]&lt;-2,"ADVANCE", IF(Data[[#This Row],[Chênh lệch ngày]]&lt;4, "ON TIME", IF(Data[[#This Row],[REASON OF LATE]]="SUPPLIER","LATE BY SUPPLIER", "LATE")))</f>
        <v>ON TIME</v>
      </c>
      <c r="K2020" s="2"/>
      <c r="L2020" s="32"/>
      <c r="M2020" s="32" t="str">
        <f>TEXT(Data[[#This Row],[Ngày giao]],"yyyy")</f>
        <v>2022</v>
      </c>
      <c r="N2020" s="32" t="str">
        <f>IF(MONTH(Data[[#This Row],[Ngày giao]])&lt;4,"Qtr1", IF(MONTH(Data[[#This Row],[Ngày giao]])&lt;7,"Qtr2",IF(MONTH(Data[[#This Row],[Ngày giao]])&lt;10,"Qtr3","Qtr4")))</f>
        <v>Qtr1</v>
      </c>
      <c r="O2020" s="32" t="str">
        <f>TEXT(Data[[#This Row],[Ngày giao]],"MMM")</f>
        <v>Mar</v>
      </c>
    </row>
    <row r="2021" spans="1:15" ht="13" x14ac:dyDescent="0.3">
      <c r="A2021" s="1">
        <v>4517125451</v>
      </c>
      <c r="B2021" s="1">
        <v>2467687</v>
      </c>
      <c r="C2021" s="2" t="s">
        <v>55</v>
      </c>
      <c r="D2021" s="3">
        <v>85</v>
      </c>
      <c r="E2021" s="3">
        <v>1156</v>
      </c>
      <c r="F2021" s="3">
        <f>Data[[#This Row],[Unit Price]]*Data[[#This Row],[Ordered Qty]]</f>
        <v>98260</v>
      </c>
      <c r="G2021" s="5">
        <v>44644</v>
      </c>
      <c r="H2021" s="4">
        <v>44644</v>
      </c>
      <c r="I2021" s="6">
        <f t="shared" si="35"/>
        <v>0</v>
      </c>
      <c r="J2021" s="32" t="str">
        <f>IF(Data[[#This Row],[Chênh lệch ngày]]&lt;-2,"ADVANCE", IF(Data[[#This Row],[Chênh lệch ngày]]&lt;4, "ON TIME", IF(Data[[#This Row],[REASON OF LATE]]="SUPPLIER","LATE BY SUPPLIER", "LATE")))</f>
        <v>ON TIME</v>
      </c>
      <c r="K2021" s="2"/>
      <c r="L2021" s="32"/>
      <c r="M2021" s="32" t="str">
        <f>TEXT(Data[[#This Row],[Ngày giao]],"yyyy")</f>
        <v>2022</v>
      </c>
      <c r="N2021" s="32" t="str">
        <f>IF(MONTH(Data[[#This Row],[Ngày giao]])&lt;4,"Qtr1", IF(MONTH(Data[[#This Row],[Ngày giao]])&lt;7,"Qtr2",IF(MONTH(Data[[#This Row],[Ngày giao]])&lt;10,"Qtr3","Qtr4")))</f>
        <v>Qtr1</v>
      </c>
      <c r="O2021" s="32" t="str">
        <f>TEXT(Data[[#This Row],[Ngày giao]],"MMM")</f>
        <v>Mar</v>
      </c>
    </row>
    <row r="2022" spans="1:15" ht="13" x14ac:dyDescent="0.3">
      <c r="A2022" s="1">
        <v>4516407672</v>
      </c>
      <c r="B2022" s="1">
        <v>2758193</v>
      </c>
      <c r="C2022" s="2" t="s">
        <v>53</v>
      </c>
      <c r="D2022" s="3">
        <v>90</v>
      </c>
      <c r="E2022" s="3">
        <v>1221</v>
      </c>
      <c r="F2022" s="3">
        <f>Data[[#This Row],[Unit Price]]*Data[[#This Row],[Ordered Qty]]</f>
        <v>109890</v>
      </c>
      <c r="G2022" s="5">
        <v>44644</v>
      </c>
      <c r="H2022" s="4">
        <v>44644</v>
      </c>
      <c r="I2022" s="6">
        <f t="shared" si="35"/>
        <v>0</v>
      </c>
      <c r="J2022" s="32" t="str">
        <f>IF(Data[[#This Row],[Chênh lệch ngày]]&lt;-2,"ADVANCE", IF(Data[[#This Row],[Chênh lệch ngày]]&lt;4, "ON TIME", IF(Data[[#This Row],[REASON OF LATE]]="SUPPLIER","LATE BY SUPPLIER", "LATE")))</f>
        <v>ON TIME</v>
      </c>
      <c r="K2022" s="2"/>
      <c r="L2022" s="32"/>
      <c r="M2022" s="32" t="str">
        <f>TEXT(Data[[#This Row],[Ngày giao]],"yyyy")</f>
        <v>2022</v>
      </c>
      <c r="N2022" s="32" t="str">
        <f>IF(MONTH(Data[[#This Row],[Ngày giao]])&lt;4,"Qtr1", IF(MONTH(Data[[#This Row],[Ngày giao]])&lt;7,"Qtr2",IF(MONTH(Data[[#This Row],[Ngày giao]])&lt;10,"Qtr3","Qtr4")))</f>
        <v>Qtr1</v>
      </c>
      <c r="O2022" s="32" t="str">
        <f>TEXT(Data[[#This Row],[Ngày giao]],"MMM")</f>
        <v>Mar</v>
      </c>
    </row>
    <row r="2023" spans="1:15" ht="13" x14ac:dyDescent="0.3">
      <c r="A2023" s="1">
        <v>4516410322</v>
      </c>
      <c r="B2023" s="1">
        <v>2467687</v>
      </c>
      <c r="C2023" s="2" t="s">
        <v>53</v>
      </c>
      <c r="D2023" s="3">
        <v>4930</v>
      </c>
      <c r="E2023" s="3">
        <v>574</v>
      </c>
      <c r="F2023" s="3">
        <f>Data[[#This Row],[Unit Price]]*Data[[#This Row],[Ordered Qty]]</f>
        <v>2829820</v>
      </c>
      <c r="G2023" s="5">
        <v>44644</v>
      </c>
      <c r="H2023" s="4">
        <v>44644</v>
      </c>
      <c r="I2023" s="6">
        <f t="shared" si="35"/>
        <v>0</v>
      </c>
      <c r="J2023" s="32" t="str">
        <f>IF(Data[[#This Row],[Chênh lệch ngày]]&lt;-2,"ADVANCE", IF(Data[[#This Row],[Chênh lệch ngày]]&lt;4, "ON TIME", IF(Data[[#This Row],[REASON OF LATE]]="SUPPLIER","LATE BY SUPPLIER", "LATE")))</f>
        <v>ON TIME</v>
      </c>
      <c r="K2023" s="2"/>
      <c r="L2023" s="32"/>
      <c r="M2023" s="32" t="str">
        <f>TEXT(Data[[#This Row],[Ngày giao]],"yyyy")</f>
        <v>2022</v>
      </c>
      <c r="N2023" s="32" t="str">
        <f>IF(MONTH(Data[[#This Row],[Ngày giao]])&lt;4,"Qtr1", IF(MONTH(Data[[#This Row],[Ngày giao]])&lt;7,"Qtr2",IF(MONTH(Data[[#This Row],[Ngày giao]])&lt;10,"Qtr3","Qtr4")))</f>
        <v>Qtr1</v>
      </c>
      <c r="O2023" s="32" t="str">
        <f>TEXT(Data[[#This Row],[Ngày giao]],"MMM")</f>
        <v>Mar</v>
      </c>
    </row>
    <row r="2024" spans="1:15" ht="13" x14ac:dyDescent="0.3">
      <c r="A2024" s="1">
        <v>4517698943</v>
      </c>
      <c r="B2024" s="1">
        <v>4271870</v>
      </c>
      <c r="C2024" s="2" t="s">
        <v>55</v>
      </c>
      <c r="D2024" s="3">
        <v>18</v>
      </c>
      <c r="E2024" s="3">
        <v>789</v>
      </c>
      <c r="F2024" s="3">
        <f>Data[[#This Row],[Unit Price]]*Data[[#This Row],[Ordered Qty]]</f>
        <v>14202</v>
      </c>
      <c r="G2024" s="5">
        <v>44683</v>
      </c>
      <c r="H2024" s="4">
        <v>44644</v>
      </c>
      <c r="I2024" s="6">
        <f t="shared" si="35"/>
        <v>39</v>
      </c>
      <c r="J2024" s="32" t="str">
        <f>IF(Data[[#This Row],[Chênh lệch ngày]]&lt;-2,"ADVANCE", IF(Data[[#This Row],[Chênh lệch ngày]]&lt;4, "ON TIME", IF(Data[[#This Row],[REASON OF LATE]]="SUPPLIER","LATE BY SUPPLIER", "LATE")))</f>
        <v>LATE</v>
      </c>
      <c r="K2024" s="32" t="s">
        <v>6</v>
      </c>
      <c r="L2024" s="32"/>
      <c r="M2024" s="32" t="str">
        <f>TEXT(Data[[#This Row],[Ngày giao]],"yyyy")</f>
        <v>2022</v>
      </c>
      <c r="N2024" s="32" t="str">
        <f>IF(MONTH(Data[[#This Row],[Ngày giao]])&lt;4,"Qtr1", IF(MONTH(Data[[#This Row],[Ngày giao]])&lt;7,"Qtr2",IF(MONTH(Data[[#This Row],[Ngày giao]])&lt;10,"Qtr3","Qtr4")))</f>
        <v>Qtr2</v>
      </c>
      <c r="O2024" s="32" t="str">
        <f>TEXT(Data[[#This Row],[Ngày giao]],"MMM")</f>
        <v>May</v>
      </c>
    </row>
    <row r="2025" spans="1:15" ht="13" x14ac:dyDescent="0.3">
      <c r="A2025" s="1">
        <v>4517967890</v>
      </c>
      <c r="B2025" s="1">
        <v>2758193</v>
      </c>
      <c r="C2025" s="2" t="s">
        <v>53</v>
      </c>
      <c r="D2025" s="3">
        <v>969</v>
      </c>
      <c r="E2025" s="3">
        <v>1193</v>
      </c>
      <c r="F2025" s="3">
        <f>Data[[#This Row],[Unit Price]]*Data[[#This Row],[Ordered Qty]]</f>
        <v>1156017</v>
      </c>
      <c r="G2025" s="5">
        <v>44697</v>
      </c>
      <c r="H2025" s="4">
        <v>44644</v>
      </c>
      <c r="I2025" s="6">
        <f t="shared" si="35"/>
        <v>53</v>
      </c>
      <c r="J2025" s="32" t="str">
        <f>IF(Data[[#This Row],[Chênh lệch ngày]]&lt;-2,"ADVANCE", IF(Data[[#This Row],[Chênh lệch ngày]]&lt;4, "ON TIME", IF(Data[[#This Row],[REASON OF LATE]]="SUPPLIER","LATE BY SUPPLIER", "LATE")))</f>
        <v>LATE</v>
      </c>
      <c r="K2025" s="32" t="s">
        <v>6</v>
      </c>
      <c r="L2025" s="32"/>
      <c r="M2025" s="32" t="str">
        <f>TEXT(Data[[#This Row],[Ngày giao]],"yyyy")</f>
        <v>2022</v>
      </c>
      <c r="N2025" s="32" t="str">
        <f>IF(MONTH(Data[[#This Row],[Ngày giao]])&lt;4,"Qtr1", IF(MONTH(Data[[#This Row],[Ngày giao]])&lt;7,"Qtr2",IF(MONTH(Data[[#This Row],[Ngày giao]])&lt;10,"Qtr3","Qtr4")))</f>
        <v>Qtr2</v>
      </c>
      <c r="O2025" s="32" t="str">
        <f>TEXT(Data[[#This Row],[Ngày giao]],"MMM")</f>
        <v>May</v>
      </c>
    </row>
    <row r="2026" spans="1:15" ht="13" x14ac:dyDescent="0.3">
      <c r="A2026" s="1">
        <v>4517562887</v>
      </c>
      <c r="B2026" s="1">
        <v>4271870</v>
      </c>
      <c r="C2026" s="2" t="s">
        <v>55</v>
      </c>
      <c r="D2026" s="3">
        <v>48</v>
      </c>
      <c r="E2026" s="3">
        <v>853</v>
      </c>
      <c r="F2026" s="3">
        <f>Data[[#This Row],[Unit Price]]*Data[[#This Row],[Ordered Qty]]</f>
        <v>40944</v>
      </c>
      <c r="G2026" s="5">
        <v>44732</v>
      </c>
      <c r="H2026" s="4">
        <v>44644</v>
      </c>
      <c r="I2026" s="6">
        <f t="shared" si="35"/>
        <v>88</v>
      </c>
      <c r="J2026" s="32" t="str">
        <f>IF(Data[[#This Row],[Chênh lệch ngày]]&lt;-2,"ADVANCE", IF(Data[[#This Row],[Chênh lệch ngày]]&lt;4, "ON TIME", IF(Data[[#This Row],[REASON OF LATE]]="SUPPLIER","LATE BY SUPPLIER", "LATE")))</f>
        <v>LATE</v>
      </c>
      <c r="K2026" s="32" t="s">
        <v>6</v>
      </c>
      <c r="L2026" s="32"/>
      <c r="M2026" s="32" t="str">
        <f>TEXT(Data[[#This Row],[Ngày giao]],"yyyy")</f>
        <v>2022</v>
      </c>
      <c r="N2026" s="32" t="str">
        <f>IF(MONTH(Data[[#This Row],[Ngày giao]])&lt;4,"Qtr1", IF(MONTH(Data[[#This Row],[Ngày giao]])&lt;7,"Qtr2",IF(MONTH(Data[[#This Row],[Ngày giao]])&lt;10,"Qtr3","Qtr4")))</f>
        <v>Qtr2</v>
      </c>
      <c r="O2026" s="32" t="str">
        <f>TEXT(Data[[#This Row],[Ngày giao]],"MMM")</f>
        <v>Jun</v>
      </c>
    </row>
    <row r="2027" spans="1:15" ht="13" x14ac:dyDescent="0.3">
      <c r="A2027" s="1">
        <v>4516416085</v>
      </c>
      <c r="B2027" s="1">
        <v>2752324</v>
      </c>
      <c r="C2027" s="2" t="s">
        <v>53</v>
      </c>
      <c r="D2027" s="3">
        <v>576</v>
      </c>
      <c r="E2027" s="3">
        <v>1209</v>
      </c>
      <c r="F2027" s="3">
        <f>Data[[#This Row],[Unit Price]]*Data[[#This Row],[Ordered Qty]]</f>
        <v>696384</v>
      </c>
      <c r="G2027" s="5">
        <v>44641</v>
      </c>
      <c r="H2027" s="4">
        <v>44644</v>
      </c>
      <c r="I2027" s="6">
        <f t="shared" si="35"/>
        <v>-3</v>
      </c>
      <c r="J2027" s="32" t="str">
        <f>IF(Data[[#This Row],[Chênh lệch ngày]]&lt;-2,"ADVANCE", IF(Data[[#This Row],[Chênh lệch ngày]]&lt;4, "ON TIME", IF(Data[[#This Row],[REASON OF LATE]]="SUPPLIER","LATE BY SUPPLIER", "LATE")))</f>
        <v>ADVANCE</v>
      </c>
      <c r="K2027" s="2"/>
      <c r="L2027" s="32"/>
      <c r="M2027" s="32" t="str">
        <f>TEXT(Data[[#This Row],[Ngày giao]],"yyyy")</f>
        <v>2022</v>
      </c>
      <c r="N2027" s="32" t="str">
        <f>IF(MONTH(Data[[#This Row],[Ngày giao]])&lt;4,"Qtr1", IF(MONTH(Data[[#This Row],[Ngày giao]])&lt;7,"Qtr2",IF(MONTH(Data[[#This Row],[Ngày giao]])&lt;10,"Qtr3","Qtr4")))</f>
        <v>Qtr1</v>
      </c>
      <c r="O2027" s="32" t="str">
        <f>TEXT(Data[[#This Row],[Ngày giao]],"MMM")</f>
        <v>Mar</v>
      </c>
    </row>
    <row r="2028" spans="1:15" ht="13" x14ac:dyDescent="0.3">
      <c r="A2028" s="1">
        <v>4517089864</v>
      </c>
      <c r="B2028" s="1">
        <v>2958114</v>
      </c>
      <c r="C2028" s="2" t="s">
        <v>55</v>
      </c>
      <c r="D2028" s="3">
        <v>108</v>
      </c>
      <c r="E2028" s="3">
        <v>863</v>
      </c>
      <c r="F2028" s="3">
        <f>Data[[#This Row],[Unit Price]]*Data[[#This Row],[Ordered Qty]]</f>
        <v>93204</v>
      </c>
      <c r="G2028" s="5">
        <v>44644</v>
      </c>
      <c r="H2028" s="4">
        <v>44644</v>
      </c>
      <c r="I2028" s="6">
        <f t="shared" si="35"/>
        <v>0</v>
      </c>
      <c r="J2028" s="32" t="str">
        <f>IF(Data[[#This Row],[Chênh lệch ngày]]&lt;-2,"ADVANCE", IF(Data[[#This Row],[Chênh lệch ngày]]&lt;4, "ON TIME", IF(Data[[#This Row],[REASON OF LATE]]="SUPPLIER","LATE BY SUPPLIER", "LATE")))</f>
        <v>ON TIME</v>
      </c>
      <c r="K2028" s="2"/>
      <c r="L2028" s="32"/>
      <c r="M2028" s="32" t="str">
        <f>TEXT(Data[[#This Row],[Ngày giao]],"yyyy")</f>
        <v>2022</v>
      </c>
      <c r="N2028" s="32" t="str">
        <f>IF(MONTH(Data[[#This Row],[Ngày giao]])&lt;4,"Qtr1", IF(MONTH(Data[[#This Row],[Ngày giao]])&lt;7,"Qtr2",IF(MONTH(Data[[#This Row],[Ngày giao]])&lt;10,"Qtr3","Qtr4")))</f>
        <v>Qtr1</v>
      </c>
      <c r="O2028" s="32" t="str">
        <f>TEXT(Data[[#This Row],[Ngày giao]],"MMM")</f>
        <v>Mar</v>
      </c>
    </row>
    <row r="2029" spans="1:15" ht="13" x14ac:dyDescent="0.3">
      <c r="A2029" s="1">
        <v>4517264813</v>
      </c>
      <c r="B2029" s="1">
        <v>2752324</v>
      </c>
      <c r="C2029" s="2" t="s">
        <v>55</v>
      </c>
      <c r="D2029" s="3">
        <v>6</v>
      </c>
      <c r="E2029" s="3">
        <v>534</v>
      </c>
      <c r="F2029" s="3">
        <f>Data[[#This Row],[Unit Price]]*Data[[#This Row],[Ordered Qty]]</f>
        <v>3204</v>
      </c>
      <c r="G2029" s="5">
        <v>44644</v>
      </c>
      <c r="H2029" s="4">
        <v>44644</v>
      </c>
      <c r="I2029" s="6">
        <f t="shared" si="35"/>
        <v>0</v>
      </c>
      <c r="J2029" s="32" t="str">
        <f>IF(Data[[#This Row],[Chênh lệch ngày]]&lt;-2,"ADVANCE", IF(Data[[#This Row],[Chênh lệch ngày]]&lt;4, "ON TIME", IF(Data[[#This Row],[REASON OF LATE]]="SUPPLIER","LATE BY SUPPLIER", "LATE")))</f>
        <v>ON TIME</v>
      </c>
      <c r="K2029" s="2"/>
      <c r="L2029" s="32"/>
      <c r="M2029" s="32" t="str">
        <f>TEXT(Data[[#This Row],[Ngày giao]],"yyyy")</f>
        <v>2022</v>
      </c>
      <c r="N2029" s="32" t="str">
        <f>IF(MONTH(Data[[#This Row],[Ngày giao]])&lt;4,"Qtr1", IF(MONTH(Data[[#This Row],[Ngày giao]])&lt;7,"Qtr2",IF(MONTH(Data[[#This Row],[Ngày giao]])&lt;10,"Qtr3","Qtr4")))</f>
        <v>Qtr1</v>
      </c>
      <c r="O2029" s="32" t="str">
        <f>TEXT(Data[[#This Row],[Ngày giao]],"MMM")</f>
        <v>Mar</v>
      </c>
    </row>
    <row r="2030" spans="1:15" ht="13" x14ac:dyDescent="0.3">
      <c r="A2030" s="1">
        <v>4516393146</v>
      </c>
      <c r="B2030" s="1">
        <v>1620152</v>
      </c>
      <c r="C2030" s="2" t="s">
        <v>53</v>
      </c>
      <c r="D2030" s="3">
        <v>2592</v>
      </c>
      <c r="E2030" s="3">
        <v>768</v>
      </c>
      <c r="F2030" s="3">
        <f>Data[[#This Row],[Unit Price]]*Data[[#This Row],[Ordered Qty]]</f>
        <v>1990656</v>
      </c>
      <c r="G2030" s="5">
        <v>44644</v>
      </c>
      <c r="H2030" s="4">
        <v>44644</v>
      </c>
      <c r="I2030" s="6">
        <f t="shared" si="35"/>
        <v>0</v>
      </c>
      <c r="J2030" s="32" t="str">
        <f>IF(Data[[#This Row],[Chênh lệch ngày]]&lt;-2,"ADVANCE", IF(Data[[#This Row],[Chênh lệch ngày]]&lt;4, "ON TIME", IF(Data[[#This Row],[REASON OF LATE]]="SUPPLIER","LATE BY SUPPLIER", "LATE")))</f>
        <v>ON TIME</v>
      </c>
      <c r="K2030" s="2"/>
      <c r="L2030" s="32"/>
      <c r="M2030" s="32" t="str">
        <f>TEXT(Data[[#This Row],[Ngày giao]],"yyyy")</f>
        <v>2022</v>
      </c>
      <c r="N2030" s="32" t="str">
        <f>IF(MONTH(Data[[#This Row],[Ngày giao]])&lt;4,"Qtr1", IF(MONTH(Data[[#This Row],[Ngày giao]])&lt;7,"Qtr2",IF(MONTH(Data[[#This Row],[Ngày giao]])&lt;10,"Qtr3","Qtr4")))</f>
        <v>Qtr1</v>
      </c>
      <c r="O2030" s="32" t="str">
        <f>TEXT(Data[[#This Row],[Ngày giao]],"MMM")</f>
        <v>Mar</v>
      </c>
    </row>
    <row r="2031" spans="1:15" ht="13" x14ac:dyDescent="0.3">
      <c r="A2031" s="1">
        <v>4516394122</v>
      </c>
      <c r="B2031" s="1">
        <v>2884301</v>
      </c>
      <c r="C2031" s="2" t="s">
        <v>53</v>
      </c>
      <c r="D2031" s="3">
        <v>1800</v>
      </c>
      <c r="E2031" s="3">
        <v>809</v>
      </c>
      <c r="F2031" s="3">
        <f>Data[[#This Row],[Unit Price]]*Data[[#This Row],[Ordered Qty]]</f>
        <v>1456200</v>
      </c>
      <c r="G2031" s="5">
        <v>44644</v>
      </c>
      <c r="H2031" s="4">
        <v>44644</v>
      </c>
      <c r="I2031" s="6">
        <f t="shared" si="35"/>
        <v>0</v>
      </c>
      <c r="J2031" s="32" t="str">
        <f>IF(Data[[#This Row],[Chênh lệch ngày]]&lt;-2,"ADVANCE", IF(Data[[#This Row],[Chênh lệch ngày]]&lt;4, "ON TIME", IF(Data[[#This Row],[REASON OF LATE]]="SUPPLIER","LATE BY SUPPLIER", "LATE")))</f>
        <v>ON TIME</v>
      </c>
      <c r="K2031" s="2"/>
      <c r="L2031" s="32"/>
      <c r="M2031" s="32" t="str">
        <f>TEXT(Data[[#This Row],[Ngày giao]],"yyyy")</f>
        <v>2022</v>
      </c>
      <c r="N2031" s="32" t="str">
        <f>IF(MONTH(Data[[#This Row],[Ngày giao]])&lt;4,"Qtr1", IF(MONTH(Data[[#This Row],[Ngày giao]])&lt;7,"Qtr2",IF(MONTH(Data[[#This Row],[Ngày giao]])&lt;10,"Qtr3","Qtr4")))</f>
        <v>Qtr1</v>
      </c>
      <c r="O2031" s="32" t="str">
        <f>TEXT(Data[[#This Row],[Ngày giao]],"MMM")</f>
        <v>Mar</v>
      </c>
    </row>
    <row r="2032" spans="1:15" ht="13" x14ac:dyDescent="0.3">
      <c r="A2032" s="1">
        <v>4516419557</v>
      </c>
      <c r="B2032" s="1">
        <v>2958114</v>
      </c>
      <c r="C2032" s="2" t="s">
        <v>53</v>
      </c>
      <c r="D2032" s="3">
        <v>1032</v>
      </c>
      <c r="E2032" s="3">
        <v>1346</v>
      </c>
      <c r="F2032" s="3">
        <f>Data[[#This Row],[Unit Price]]*Data[[#This Row],[Ordered Qty]]</f>
        <v>1389072</v>
      </c>
      <c r="G2032" s="5">
        <v>44644</v>
      </c>
      <c r="H2032" s="4">
        <v>44644</v>
      </c>
      <c r="I2032" s="6">
        <f t="shared" si="35"/>
        <v>0</v>
      </c>
      <c r="J2032" s="32" t="str">
        <f>IF(Data[[#This Row],[Chênh lệch ngày]]&lt;-2,"ADVANCE", IF(Data[[#This Row],[Chênh lệch ngày]]&lt;4, "ON TIME", IF(Data[[#This Row],[REASON OF LATE]]="SUPPLIER","LATE BY SUPPLIER", "LATE")))</f>
        <v>ON TIME</v>
      </c>
      <c r="K2032" s="2"/>
      <c r="L2032" s="32"/>
      <c r="M2032" s="32" t="str">
        <f>TEXT(Data[[#This Row],[Ngày giao]],"yyyy")</f>
        <v>2022</v>
      </c>
      <c r="N2032" s="32" t="str">
        <f>IF(MONTH(Data[[#This Row],[Ngày giao]])&lt;4,"Qtr1", IF(MONTH(Data[[#This Row],[Ngày giao]])&lt;7,"Qtr2",IF(MONTH(Data[[#This Row],[Ngày giao]])&lt;10,"Qtr3","Qtr4")))</f>
        <v>Qtr1</v>
      </c>
      <c r="O2032" s="32" t="str">
        <f>TEXT(Data[[#This Row],[Ngày giao]],"MMM")</f>
        <v>Mar</v>
      </c>
    </row>
    <row r="2033" spans="1:15" ht="13" x14ac:dyDescent="0.3">
      <c r="A2033" s="1">
        <v>4517744031</v>
      </c>
      <c r="B2033" s="1">
        <v>4492204</v>
      </c>
      <c r="C2033" s="2" t="s">
        <v>53</v>
      </c>
      <c r="D2033" s="3">
        <v>72</v>
      </c>
      <c r="E2033" s="3">
        <v>582</v>
      </c>
      <c r="F2033" s="3">
        <f>Data[[#This Row],[Unit Price]]*Data[[#This Row],[Ordered Qty]]</f>
        <v>41904</v>
      </c>
      <c r="G2033" s="5">
        <v>44644</v>
      </c>
      <c r="H2033" s="4">
        <v>44644</v>
      </c>
      <c r="I2033" s="6">
        <f t="shared" si="35"/>
        <v>0</v>
      </c>
      <c r="J2033" s="32" t="str">
        <f>IF(Data[[#This Row],[Chênh lệch ngày]]&lt;-2,"ADVANCE", IF(Data[[#This Row],[Chênh lệch ngày]]&lt;4, "ON TIME", IF(Data[[#This Row],[REASON OF LATE]]="SUPPLIER","LATE BY SUPPLIER", "LATE")))</f>
        <v>ON TIME</v>
      </c>
      <c r="K2033" s="2"/>
      <c r="L2033" s="32"/>
      <c r="M2033" s="32" t="str">
        <f>TEXT(Data[[#This Row],[Ngày giao]],"yyyy")</f>
        <v>2022</v>
      </c>
      <c r="N2033" s="32" t="str">
        <f>IF(MONTH(Data[[#This Row],[Ngày giao]])&lt;4,"Qtr1", IF(MONTH(Data[[#This Row],[Ngày giao]])&lt;7,"Qtr2",IF(MONTH(Data[[#This Row],[Ngày giao]])&lt;10,"Qtr3","Qtr4")))</f>
        <v>Qtr1</v>
      </c>
      <c r="O2033" s="32" t="str">
        <f>TEXT(Data[[#This Row],[Ngày giao]],"MMM")</f>
        <v>Mar</v>
      </c>
    </row>
    <row r="2034" spans="1:15" ht="13" x14ac:dyDescent="0.3">
      <c r="A2034" s="1">
        <v>4517745658</v>
      </c>
      <c r="B2034" s="1">
        <v>2884301</v>
      </c>
      <c r="C2034" s="2" t="s">
        <v>53</v>
      </c>
      <c r="D2034" s="3">
        <v>600</v>
      </c>
      <c r="E2034" s="3">
        <v>1366</v>
      </c>
      <c r="F2034" s="3">
        <f>Data[[#This Row],[Unit Price]]*Data[[#This Row],[Ordered Qty]]</f>
        <v>819600</v>
      </c>
      <c r="G2034" s="5">
        <v>44644</v>
      </c>
      <c r="H2034" s="4">
        <v>44644</v>
      </c>
      <c r="I2034" s="6">
        <f t="shared" si="35"/>
        <v>0</v>
      </c>
      <c r="J2034" s="32" t="str">
        <f>IF(Data[[#This Row],[Chênh lệch ngày]]&lt;-2,"ADVANCE", IF(Data[[#This Row],[Chênh lệch ngày]]&lt;4, "ON TIME", IF(Data[[#This Row],[REASON OF LATE]]="SUPPLIER","LATE BY SUPPLIER", "LATE")))</f>
        <v>ON TIME</v>
      </c>
      <c r="K2034" s="2"/>
      <c r="L2034" s="32"/>
      <c r="M2034" s="32" t="str">
        <f>TEXT(Data[[#This Row],[Ngày giao]],"yyyy")</f>
        <v>2022</v>
      </c>
      <c r="N2034" s="32" t="str">
        <f>IF(MONTH(Data[[#This Row],[Ngày giao]])&lt;4,"Qtr1", IF(MONTH(Data[[#This Row],[Ngày giao]])&lt;7,"Qtr2",IF(MONTH(Data[[#This Row],[Ngày giao]])&lt;10,"Qtr3","Qtr4")))</f>
        <v>Qtr1</v>
      </c>
      <c r="O2034" s="32" t="str">
        <f>TEXT(Data[[#This Row],[Ngày giao]],"MMM")</f>
        <v>Mar</v>
      </c>
    </row>
    <row r="2035" spans="1:15" ht="13" x14ac:dyDescent="0.3">
      <c r="A2035" s="1">
        <v>4516416949</v>
      </c>
      <c r="B2035" s="1">
        <v>4062520</v>
      </c>
      <c r="C2035" s="2" t="s">
        <v>53</v>
      </c>
      <c r="D2035" s="3">
        <v>120</v>
      </c>
      <c r="E2035" s="3">
        <v>736</v>
      </c>
      <c r="F2035" s="3">
        <f>Data[[#This Row],[Unit Price]]*Data[[#This Row],[Ordered Qty]]</f>
        <v>88320</v>
      </c>
      <c r="G2035" s="5">
        <v>44683</v>
      </c>
      <c r="H2035" s="4">
        <v>44644</v>
      </c>
      <c r="I2035" s="6">
        <f t="shared" si="35"/>
        <v>39</v>
      </c>
      <c r="J2035" s="32" t="str">
        <f>IF(Data[[#This Row],[Chênh lệch ngày]]&lt;-2,"ADVANCE", IF(Data[[#This Row],[Chênh lệch ngày]]&lt;4, "ON TIME", IF(Data[[#This Row],[REASON OF LATE]]="SUPPLIER","LATE BY SUPPLIER", "LATE")))</f>
        <v>LATE BY SUPPLIER</v>
      </c>
      <c r="K2035" s="2" t="s">
        <v>8</v>
      </c>
      <c r="L2035" s="32" t="s">
        <v>73</v>
      </c>
      <c r="M2035" s="32" t="str">
        <f>TEXT(Data[[#This Row],[Ngày giao]],"yyyy")</f>
        <v>2022</v>
      </c>
      <c r="N2035" s="32" t="str">
        <f>IF(MONTH(Data[[#This Row],[Ngày giao]])&lt;4,"Qtr1", IF(MONTH(Data[[#This Row],[Ngày giao]])&lt;7,"Qtr2",IF(MONTH(Data[[#This Row],[Ngày giao]])&lt;10,"Qtr3","Qtr4")))</f>
        <v>Qtr2</v>
      </c>
      <c r="O2035" s="32" t="str">
        <f>TEXT(Data[[#This Row],[Ngày giao]],"MMM")</f>
        <v>May</v>
      </c>
    </row>
    <row r="2036" spans="1:15" ht="14.5" x14ac:dyDescent="0.35">
      <c r="A2036" s="7">
        <v>4517446148</v>
      </c>
      <c r="B2036" s="7">
        <v>4455281</v>
      </c>
      <c r="C2036" s="8" t="s">
        <v>57</v>
      </c>
      <c r="D2036" s="9">
        <v>540</v>
      </c>
      <c r="E2036" s="3">
        <v>733</v>
      </c>
      <c r="F2036" s="3">
        <f>Data[[#This Row],[Unit Price]]*Data[[#This Row],[Ordered Qty]]</f>
        <v>395820</v>
      </c>
      <c r="G2036" s="14">
        <v>44641</v>
      </c>
      <c r="H2036" s="15">
        <v>44644</v>
      </c>
      <c r="I2036" s="10">
        <v>-3</v>
      </c>
      <c r="J2036" s="32" t="str">
        <f>IF(Data[[#This Row],[Chênh lệch ngày]]&lt;-2,"ADVANCE", IF(Data[[#This Row],[Chênh lệch ngày]]&lt;4, "ON TIME", IF(Data[[#This Row],[REASON OF LATE]]="SUPPLIER","LATE BY SUPPLIER", "LATE")))</f>
        <v>ADVANCE</v>
      </c>
      <c r="K2036" s="12"/>
      <c r="L2036" s="16"/>
      <c r="M2036" s="32" t="str">
        <f>TEXT(Data[[#This Row],[Ngày giao]],"yyyy")</f>
        <v>2022</v>
      </c>
      <c r="N2036" s="32" t="str">
        <f>IF(MONTH(Data[[#This Row],[Ngày giao]])&lt;4,"Qtr1", IF(MONTH(Data[[#This Row],[Ngày giao]])&lt;7,"Qtr2",IF(MONTH(Data[[#This Row],[Ngày giao]])&lt;10,"Qtr3","Qtr4")))</f>
        <v>Qtr1</v>
      </c>
      <c r="O2036" s="32" t="str">
        <f>TEXT(Data[[#This Row],[Ngày giao]],"MMM")</f>
        <v>Mar</v>
      </c>
    </row>
    <row r="2037" spans="1:15" ht="14.5" x14ac:dyDescent="0.35">
      <c r="A2037" s="7">
        <v>4517757422</v>
      </c>
      <c r="B2037" s="7">
        <v>2779817</v>
      </c>
      <c r="C2037" s="8" t="s">
        <v>53</v>
      </c>
      <c r="D2037" s="9">
        <v>20250</v>
      </c>
      <c r="E2037" s="3">
        <v>1070</v>
      </c>
      <c r="F2037" s="3">
        <f>Data[[#This Row],[Unit Price]]*Data[[#This Row],[Ordered Qty]]</f>
        <v>21667500</v>
      </c>
      <c r="G2037" s="5">
        <v>44644</v>
      </c>
      <c r="H2037" s="4">
        <v>44644</v>
      </c>
      <c r="I2037" s="10">
        <v>0</v>
      </c>
      <c r="J2037" s="32" t="str">
        <f>IF(Data[[#This Row],[Chênh lệch ngày]]&lt;-2,"ADVANCE", IF(Data[[#This Row],[Chênh lệch ngày]]&lt;4, "ON TIME", IF(Data[[#This Row],[REASON OF LATE]]="SUPPLIER","LATE BY SUPPLIER", "LATE")))</f>
        <v>ON TIME</v>
      </c>
      <c r="K2037" s="16"/>
      <c r="L2037" s="16"/>
      <c r="M2037" s="32" t="str">
        <f>TEXT(Data[[#This Row],[Ngày giao]],"yyyy")</f>
        <v>2022</v>
      </c>
      <c r="N2037" s="32" t="str">
        <f>IF(MONTH(Data[[#This Row],[Ngày giao]])&lt;4,"Qtr1", IF(MONTH(Data[[#This Row],[Ngày giao]])&lt;7,"Qtr2",IF(MONTH(Data[[#This Row],[Ngày giao]])&lt;10,"Qtr3","Qtr4")))</f>
        <v>Qtr1</v>
      </c>
      <c r="O2037" s="32" t="str">
        <f>TEXT(Data[[#This Row],[Ngày giao]],"MMM")</f>
        <v>Mar</v>
      </c>
    </row>
    <row r="2038" spans="1:15" ht="14.5" x14ac:dyDescent="0.35">
      <c r="A2038" s="7">
        <v>4517478647</v>
      </c>
      <c r="B2038" s="7">
        <v>4455906</v>
      </c>
      <c r="C2038" s="8" t="s">
        <v>53</v>
      </c>
      <c r="D2038" s="9">
        <v>492</v>
      </c>
      <c r="E2038" s="3">
        <v>840</v>
      </c>
      <c r="F2038" s="3">
        <f>Data[[#This Row],[Unit Price]]*Data[[#This Row],[Ordered Qty]]</f>
        <v>413280</v>
      </c>
      <c r="G2038" s="5">
        <v>44644</v>
      </c>
      <c r="H2038" s="4">
        <v>44644</v>
      </c>
      <c r="I2038" s="10">
        <v>0</v>
      </c>
      <c r="J2038" s="32" t="str">
        <f>IF(Data[[#This Row],[Chênh lệch ngày]]&lt;-2,"ADVANCE", IF(Data[[#This Row],[Chênh lệch ngày]]&lt;4, "ON TIME", IF(Data[[#This Row],[REASON OF LATE]]="SUPPLIER","LATE BY SUPPLIER", "LATE")))</f>
        <v>ON TIME</v>
      </c>
      <c r="K2038" s="12"/>
      <c r="L2038" s="16"/>
      <c r="M2038" s="32" t="str">
        <f>TEXT(Data[[#This Row],[Ngày giao]],"yyyy")</f>
        <v>2022</v>
      </c>
      <c r="N2038" s="32" t="str">
        <f>IF(MONTH(Data[[#This Row],[Ngày giao]])&lt;4,"Qtr1", IF(MONTH(Data[[#This Row],[Ngày giao]])&lt;7,"Qtr2",IF(MONTH(Data[[#This Row],[Ngày giao]])&lt;10,"Qtr3","Qtr4")))</f>
        <v>Qtr1</v>
      </c>
      <c r="O2038" s="32" t="str">
        <f>TEXT(Data[[#This Row],[Ngày giao]],"MMM")</f>
        <v>Mar</v>
      </c>
    </row>
    <row r="2039" spans="1:15" ht="14.5" x14ac:dyDescent="0.35">
      <c r="A2039" s="7">
        <v>4517445349</v>
      </c>
      <c r="B2039" s="7">
        <v>2487053</v>
      </c>
      <c r="C2039" s="8" t="s">
        <v>55</v>
      </c>
      <c r="D2039" s="9">
        <v>810</v>
      </c>
      <c r="E2039" s="3">
        <v>1397</v>
      </c>
      <c r="F2039" s="3">
        <f>Data[[#This Row],[Unit Price]]*Data[[#This Row],[Ordered Qty]]</f>
        <v>1131570</v>
      </c>
      <c r="G2039" s="5">
        <v>44644</v>
      </c>
      <c r="H2039" s="4">
        <v>44644</v>
      </c>
      <c r="I2039" s="10">
        <v>0</v>
      </c>
      <c r="J2039" s="32" t="str">
        <f>IF(Data[[#This Row],[Chênh lệch ngày]]&lt;-2,"ADVANCE", IF(Data[[#This Row],[Chênh lệch ngày]]&lt;4, "ON TIME", IF(Data[[#This Row],[REASON OF LATE]]="SUPPLIER","LATE BY SUPPLIER", "LATE")))</f>
        <v>ON TIME</v>
      </c>
      <c r="K2039" s="12"/>
      <c r="L2039" s="16"/>
      <c r="M2039" s="32" t="str">
        <f>TEXT(Data[[#This Row],[Ngày giao]],"yyyy")</f>
        <v>2022</v>
      </c>
      <c r="N2039" s="32" t="str">
        <f>IF(MONTH(Data[[#This Row],[Ngày giao]])&lt;4,"Qtr1", IF(MONTH(Data[[#This Row],[Ngày giao]])&lt;7,"Qtr2",IF(MONTH(Data[[#This Row],[Ngày giao]])&lt;10,"Qtr3","Qtr4")))</f>
        <v>Qtr1</v>
      </c>
      <c r="O2039" s="32" t="str">
        <f>TEXT(Data[[#This Row],[Ngày giao]],"MMM")</f>
        <v>Mar</v>
      </c>
    </row>
    <row r="2040" spans="1:15" ht="14.5" x14ac:dyDescent="0.35">
      <c r="A2040" s="7">
        <v>4517368061</v>
      </c>
      <c r="B2040" s="7">
        <v>4455280</v>
      </c>
      <c r="C2040" s="8" t="s">
        <v>53</v>
      </c>
      <c r="D2040" s="9">
        <v>900</v>
      </c>
      <c r="E2040" s="3">
        <v>897</v>
      </c>
      <c r="F2040" s="3">
        <f>Data[[#This Row],[Unit Price]]*Data[[#This Row],[Ordered Qty]]</f>
        <v>807300</v>
      </c>
      <c r="G2040" s="5">
        <v>44641</v>
      </c>
      <c r="H2040" s="4">
        <v>44644</v>
      </c>
      <c r="I2040" s="10">
        <v>-3</v>
      </c>
      <c r="J2040" s="32" t="str">
        <f>IF(Data[[#This Row],[Chênh lệch ngày]]&lt;-2,"ADVANCE", IF(Data[[#This Row],[Chênh lệch ngày]]&lt;4, "ON TIME", IF(Data[[#This Row],[REASON OF LATE]]="SUPPLIER","LATE BY SUPPLIER", "LATE")))</f>
        <v>ADVANCE</v>
      </c>
      <c r="K2040" s="12"/>
      <c r="L2040" s="16"/>
      <c r="M2040" s="32" t="str">
        <f>TEXT(Data[[#This Row],[Ngày giao]],"yyyy")</f>
        <v>2022</v>
      </c>
      <c r="N2040" s="32" t="str">
        <f>IF(MONTH(Data[[#This Row],[Ngày giao]])&lt;4,"Qtr1", IF(MONTH(Data[[#This Row],[Ngày giao]])&lt;7,"Qtr2",IF(MONTH(Data[[#This Row],[Ngày giao]])&lt;10,"Qtr3","Qtr4")))</f>
        <v>Qtr1</v>
      </c>
      <c r="O2040" s="32" t="str">
        <f>TEXT(Data[[#This Row],[Ngày giao]],"MMM")</f>
        <v>Mar</v>
      </c>
    </row>
    <row r="2041" spans="1:15" ht="14.5" x14ac:dyDescent="0.35">
      <c r="A2041" s="7">
        <v>4517370104</v>
      </c>
      <c r="B2041" s="7">
        <v>4335235</v>
      </c>
      <c r="C2041" s="8" t="s">
        <v>53</v>
      </c>
      <c r="D2041" s="9">
        <v>180</v>
      </c>
      <c r="E2041" s="3">
        <v>1137</v>
      </c>
      <c r="F2041" s="3">
        <f>Data[[#This Row],[Unit Price]]*Data[[#This Row],[Ordered Qty]]</f>
        <v>204660</v>
      </c>
      <c r="G2041" s="5">
        <v>44641</v>
      </c>
      <c r="H2041" s="4">
        <v>44644</v>
      </c>
      <c r="I2041" s="10">
        <v>-3</v>
      </c>
      <c r="J2041" s="32" t="str">
        <f>IF(Data[[#This Row],[Chênh lệch ngày]]&lt;-2,"ADVANCE", IF(Data[[#This Row],[Chênh lệch ngày]]&lt;4, "ON TIME", IF(Data[[#This Row],[REASON OF LATE]]="SUPPLIER","LATE BY SUPPLIER", "LATE")))</f>
        <v>ADVANCE</v>
      </c>
      <c r="K2041" s="12"/>
      <c r="L2041" s="16"/>
      <c r="M2041" s="32" t="str">
        <f>TEXT(Data[[#This Row],[Ngày giao]],"yyyy")</f>
        <v>2022</v>
      </c>
      <c r="N2041" s="32" t="str">
        <f>IF(MONTH(Data[[#This Row],[Ngày giao]])&lt;4,"Qtr1", IF(MONTH(Data[[#This Row],[Ngày giao]])&lt;7,"Qtr2",IF(MONTH(Data[[#This Row],[Ngày giao]])&lt;10,"Qtr3","Qtr4")))</f>
        <v>Qtr1</v>
      </c>
      <c r="O2041" s="32" t="str">
        <f>TEXT(Data[[#This Row],[Ngày giao]],"MMM")</f>
        <v>Mar</v>
      </c>
    </row>
    <row r="2042" spans="1:15" ht="14.5" x14ac:dyDescent="0.35">
      <c r="A2042" s="7">
        <v>4517762691</v>
      </c>
      <c r="B2042" s="7">
        <v>4455298</v>
      </c>
      <c r="C2042" s="8" t="s">
        <v>53</v>
      </c>
      <c r="D2042" s="9">
        <v>1200</v>
      </c>
      <c r="E2042" s="3">
        <v>932</v>
      </c>
      <c r="F2042" s="3">
        <f>Data[[#This Row],[Unit Price]]*Data[[#This Row],[Ordered Qty]]</f>
        <v>1118400</v>
      </c>
      <c r="G2042" s="5">
        <v>44644</v>
      </c>
      <c r="H2042" s="4">
        <v>44644</v>
      </c>
      <c r="I2042" s="10">
        <v>0</v>
      </c>
      <c r="J2042" s="32" t="str">
        <f>IF(Data[[#This Row],[Chênh lệch ngày]]&lt;-2,"ADVANCE", IF(Data[[#This Row],[Chênh lệch ngày]]&lt;4, "ON TIME", IF(Data[[#This Row],[REASON OF LATE]]="SUPPLIER","LATE BY SUPPLIER", "LATE")))</f>
        <v>ON TIME</v>
      </c>
      <c r="K2042" s="12"/>
      <c r="L2042" s="16"/>
      <c r="M2042" s="32" t="str">
        <f>TEXT(Data[[#This Row],[Ngày giao]],"yyyy")</f>
        <v>2022</v>
      </c>
      <c r="N2042" s="32" t="str">
        <f>IF(MONTH(Data[[#This Row],[Ngày giao]])&lt;4,"Qtr1", IF(MONTH(Data[[#This Row],[Ngày giao]])&lt;7,"Qtr2",IF(MONTH(Data[[#This Row],[Ngày giao]])&lt;10,"Qtr3","Qtr4")))</f>
        <v>Qtr1</v>
      </c>
      <c r="O2042" s="32" t="str">
        <f>TEXT(Data[[#This Row],[Ngày giao]],"MMM")</f>
        <v>Mar</v>
      </c>
    </row>
    <row r="2043" spans="1:15" ht="14.5" x14ac:dyDescent="0.35">
      <c r="A2043" s="7">
        <v>4517474052</v>
      </c>
      <c r="B2043" s="7">
        <v>4013305</v>
      </c>
      <c r="C2043" s="8" t="s">
        <v>53</v>
      </c>
      <c r="D2043" s="9">
        <v>888</v>
      </c>
      <c r="E2043" s="3">
        <v>1188</v>
      </c>
      <c r="F2043" s="3">
        <f>Data[[#This Row],[Unit Price]]*Data[[#This Row],[Ordered Qty]]</f>
        <v>1054944</v>
      </c>
      <c r="G2043" s="5">
        <v>44641</v>
      </c>
      <c r="H2043" s="4">
        <v>44644</v>
      </c>
      <c r="I2043" s="10">
        <v>-3</v>
      </c>
      <c r="J2043" s="32" t="str">
        <f>IF(Data[[#This Row],[Chênh lệch ngày]]&lt;-2,"ADVANCE", IF(Data[[#This Row],[Chênh lệch ngày]]&lt;4, "ON TIME", IF(Data[[#This Row],[REASON OF LATE]]="SUPPLIER","LATE BY SUPPLIER", "LATE")))</f>
        <v>ADVANCE</v>
      </c>
      <c r="K2043" s="12"/>
      <c r="L2043" s="16"/>
      <c r="M2043" s="32" t="str">
        <f>TEXT(Data[[#This Row],[Ngày giao]],"yyyy")</f>
        <v>2022</v>
      </c>
      <c r="N2043" s="32" t="str">
        <f>IF(MONTH(Data[[#This Row],[Ngày giao]])&lt;4,"Qtr1", IF(MONTH(Data[[#This Row],[Ngày giao]])&lt;7,"Qtr2",IF(MONTH(Data[[#This Row],[Ngày giao]])&lt;10,"Qtr3","Qtr4")))</f>
        <v>Qtr1</v>
      </c>
      <c r="O2043" s="32" t="str">
        <f>TEXT(Data[[#This Row],[Ngày giao]],"MMM")</f>
        <v>Mar</v>
      </c>
    </row>
    <row r="2044" spans="1:15" ht="14.5" x14ac:dyDescent="0.35">
      <c r="A2044" s="7">
        <v>4517420390</v>
      </c>
      <c r="B2044" s="7">
        <v>2778179</v>
      </c>
      <c r="C2044" s="8" t="s">
        <v>53</v>
      </c>
      <c r="D2044" s="9">
        <v>240</v>
      </c>
      <c r="E2044" s="3">
        <v>939</v>
      </c>
      <c r="F2044" s="3">
        <f>Data[[#This Row],[Unit Price]]*Data[[#This Row],[Ordered Qty]]</f>
        <v>225360</v>
      </c>
      <c r="G2044" s="5">
        <v>44641</v>
      </c>
      <c r="H2044" s="4">
        <v>44644</v>
      </c>
      <c r="I2044" s="10">
        <v>-3</v>
      </c>
      <c r="J2044" s="32" t="str">
        <f>IF(Data[[#This Row],[Chênh lệch ngày]]&lt;-2,"ADVANCE", IF(Data[[#This Row],[Chênh lệch ngày]]&lt;4, "ON TIME", IF(Data[[#This Row],[REASON OF LATE]]="SUPPLIER","LATE BY SUPPLIER", "LATE")))</f>
        <v>ADVANCE</v>
      </c>
      <c r="K2044" s="12"/>
      <c r="L2044" s="16"/>
      <c r="M2044" s="32" t="str">
        <f>TEXT(Data[[#This Row],[Ngày giao]],"yyyy")</f>
        <v>2022</v>
      </c>
      <c r="N2044" s="32" t="str">
        <f>IF(MONTH(Data[[#This Row],[Ngày giao]])&lt;4,"Qtr1", IF(MONTH(Data[[#This Row],[Ngày giao]])&lt;7,"Qtr2",IF(MONTH(Data[[#This Row],[Ngày giao]])&lt;10,"Qtr3","Qtr4")))</f>
        <v>Qtr1</v>
      </c>
      <c r="O2044" s="32" t="str">
        <f>TEXT(Data[[#This Row],[Ngày giao]],"MMM")</f>
        <v>Mar</v>
      </c>
    </row>
    <row r="2045" spans="1:15" ht="14.5" x14ac:dyDescent="0.35">
      <c r="A2045" s="7">
        <v>4516741773</v>
      </c>
      <c r="B2045" s="7">
        <v>2765851</v>
      </c>
      <c r="C2045" s="8" t="s">
        <v>55</v>
      </c>
      <c r="D2045" s="9">
        <v>16</v>
      </c>
      <c r="E2045" s="3">
        <v>820</v>
      </c>
      <c r="F2045" s="3">
        <f>Data[[#This Row],[Unit Price]]*Data[[#This Row],[Ordered Qty]]</f>
        <v>13120</v>
      </c>
      <c r="G2045" s="5">
        <v>44644</v>
      </c>
      <c r="H2045" s="4">
        <v>44644</v>
      </c>
      <c r="I2045" s="10">
        <v>0</v>
      </c>
      <c r="J2045" s="32" t="str">
        <f>IF(Data[[#This Row],[Chênh lệch ngày]]&lt;-2,"ADVANCE", IF(Data[[#This Row],[Chênh lệch ngày]]&lt;4, "ON TIME", IF(Data[[#This Row],[REASON OF LATE]]="SUPPLIER","LATE BY SUPPLIER", "LATE")))</f>
        <v>ON TIME</v>
      </c>
      <c r="K2045" s="12"/>
      <c r="L2045" s="16"/>
      <c r="M2045" s="32" t="str">
        <f>TEXT(Data[[#This Row],[Ngày giao]],"yyyy")</f>
        <v>2022</v>
      </c>
      <c r="N2045" s="32" t="str">
        <f>IF(MONTH(Data[[#This Row],[Ngày giao]])&lt;4,"Qtr1", IF(MONTH(Data[[#This Row],[Ngày giao]])&lt;7,"Qtr2",IF(MONTH(Data[[#This Row],[Ngày giao]])&lt;10,"Qtr3","Qtr4")))</f>
        <v>Qtr1</v>
      </c>
      <c r="O2045" s="32" t="str">
        <f>TEXT(Data[[#This Row],[Ngày giao]],"MMM")</f>
        <v>Mar</v>
      </c>
    </row>
    <row r="2046" spans="1:15" ht="14.5" x14ac:dyDescent="0.35">
      <c r="A2046" s="7">
        <v>4517384652</v>
      </c>
      <c r="B2046" s="7">
        <v>4455298</v>
      </c>
      <c r="C2046" s="8" t="s">
        <v>53</v>
      </c>
      <c r="D2046" s="9">
        <v>60</v>
      </c>
      <c r="E2046" s="3">
        <v>387</v>
      </c>
      <c r="F2046" s="3">
        <f>Data[[#This Row],[Unit Price]]*Data[[#This Row],[Ordered Qty]]</f>
        <v>23220</v>
      </c>
      <c r="G2046" s="5">
        <v>44644</v>
      </c>
      <c r="H2046" s="4">
        <v>44644</v>
      </c>
      <c r="I2046" s="10">
        <v>0</v>
      </c>
      <c r="J2046" s="32" t="str">
        <f>IF(Data[[#This Row],[Chênh lệch ngày]]&lt;-2,"ADVANCE", IF(Data[[#This Row],[Chênh lệch ngày]]&lt;4, "ON TIME", IF(Data[[#This Row],[REASON OF LATE]]="SUPPLIER","LATE BY SUPPLIER", "LATE")))</f>
        <v>ON TIME</v>
      </c>
      <c r="K2046" s="12"/>
      <c r="L2046" s="16"/>
      <c r="M2046" s="32" t="str">
        <f>TEXT(Data[[#This Row],[Ngày giao]],"yyyy")</f>
        <v>2022</v>
      </c>
      <c r="N2046" s="32" t="str">
        <f>IF(MONTH(Data[[#This Row],[Ngày giao]])&lt;4,"Qtr1", IF(MONTH(Data[[#This Row],[Ngày giao]])&lt;7,"Qtr2",IF(MONTH(Data[[#This Row],[Ngày giao]])&lt;10,"Qtr3","Qtr4")))</f>
        <v>Qtr1</v>
      </c>
      <c r="O2046" s="32" t="str">
        <f>TEXT(Data[[#This Row],[Ngày giao]],"MMM")</f>
        <v>Mar</v>
      </c>
    </row>
    <row r="2047" spans="1:15" ht="14.5" x14ac:dyDescent="0.35">
      <c r="A2047" s="7">
        <v>4517454428</v>
      </c>
      <c r="B2047" s="7">
        <v>2779817</v>
      </c>
      <c r="C2047" s="8" t="s">
        <v>53</v>
      </c>
      <c r="D2047" s="9">
        <v>810</v>
      </c>
      <c r="E2047" s="3">
        <v>1262</v>
      </c>
      <c r="F2047" s="3">
        <f>Data[[#This Row],[Unit Price]]*Data[[#This Row],[Ordered Qty]]</f>
        <v>1022220</v>
      </c>
      <c r="G2047" s="5">
        <v>44641</v>
      </c>
      <c r="H2047" s="4">
        <v>44644</v>
      </c>
      <c r="I2047" s="10">
        <v>-3</v>
      </c>
      <c r="J2047" s="32" t="str">
        <f>IF(Data[[#This Row],[Chênh lệch ngày]]&lt;-2,"ADVANCE", IF(Data[[#This Row],[Chênh lệch ngày]]&lt;4, "ON TIME", IF(Data[[#This Row],[REASON OF LATE]]="SUPPLIER","LATE BY SUPPLIER", "LATE")))</f>
        <v>ADVANCE</v>
      </c>
      <c r="K2047" s="12"/>
      <c r="L2047" s="16"/>
      <c r="M2047" s="32" t="str">
        <f>TEXT(Data[[#This Row],[Ngày giao]],"yyyy")</f>
        <v>2022</v>
      </c>
      <c r="N2047" s="32" t="str">
        <f>IF(MONTH(Data[[#This Row],[Ngày giao]])&lt;4,"Qtr1", IF(MONTH(Data[[#This Row],[Ngày giao]])&lt;7,"Qtr2",IF(MONTH(Data[[#This Row],[Ngày giao]])&lt;10,"Qtr3","Qtr4")))</f>
        <v>Qtr1</v>
      </c>
      <c r="O2047" s="32" t="str">
        <f>TEXT(Data[[#This Row],[Ngày giao]],"MMM")</f>
        <v>Mar</v>
      </c>
    </row>
    <row r="2048" spans="1:15" ht="14.5" x14ac:dyDescent="0.35">
      <c r="A2048" s="7">
        <v>4517469590</v>
      </c>
      <c r="B2048" s="7">
        <v>2778106</v>
      </c>
      <c r="C2048" s="8" t="s">
        <v>53</v>
      </c>
      <c r="D2048" s="9">
        <v>2340</v>
      </c>
      <c r="E2048" s="3">
        <v>509</v>
      </c>
      <c r="F2048" s="3">
        <f>Data[[#This Row],[Unit Price]]*Data[[#This Row],[Ordered Qty]]</f>
        <v>1191060</v>
      </c>
      <c r="G2048" s="5">
        <v>44641</v>
      </c>
      <c r="H2048" s="4">
        <v>44644</v>
      </c>
      <c r="I2048" s="10">
        <v>-3</v>
      </c>
      <c r="J2048" s="32" t="str">
        <f>IF(Data[[#This Row],[Chênh lệch ngày]]&lt;-2,"ADVANCE", IF(Data[[#This Row],[Chênh lệch ngày]]&lt;4, "ON TIME", IF(Data[[#This Row],[REASON OF LATE]]="SUPPLIER","LATE BY SUPPLIER", "LATE")))</f>
        <v>ADVANCE</v>
      </c>
      <c r="K2048" s="12"/>
      <c r="L2048" s="16"/>
      <c r="M2048" s="32" t="str">
        <f>TEXT(Data[[#This Row],[Ngày giao]],"yyyy")</f>
        <v>2022</v>
      </c>
      <c r="N2048" s="32" t="str">
        <f>IF(MONTH(Data[[#This Row],[Ngày giao]])&lt;4,"Qtr1", IF(MONTH(Data[[#This Row],[Ngày giao]])&lt;7,"Qtr2",IF(MONTH(Data[[#This Row],[Ngày giao]])&lt;10,"Qtr3","Qtr4")))</f>
        <v>Qtr1</v>
      </c>
      <c r="O2048" s="32" t="str">
        <f>TEXT(Data[[#This Row],[Ngày giao]],"MMM")</f>
        <v>Mar</v>
      </c>
    </row>
    <row r="2049" spans="1:15" ht="14.5" x14ac:dyDescent="0.35">
      <c r="A2049" s="7">
        <v>4517713784</v>
      </c>
      <c r="B2049" s="7">
        <v>2487053</v>
      </c>
      <c r="C2049" s="8" t="s">
        <v>55</v>
      </c>
      <c r="D2049" s="9">
        <v>360</v>
      </c>
      <c r="E2049" s="3">
        <v>1137</v>
      </c>
      <c r="F2049" s="3">
        <f>Data[[#This Row],[Unit Price]]*Data[[#This Row],[Ordered Qty]]</f>
        <v>409320</v>
      </c>
      <c r="G2049" s="5">
        <v>44644</v>
      </c>
      <c r="H2049" s="4">
        <v>44644</v>
      </c>
      <c r="I2049" s="10">
        <v>0</v>
      </c>
      <c r="J2049" s="32" t="str">
        <f>IF(Data[[#This Row],[Chênh lệch ngày]]&lt;-2,"ADVANCE", IF(Data[[#This Row],[Chênh lệch ngày]]&lt;4, "ON TIME", IF(Data[[#This Row],[REASON OF LATE]]="SUPPLIER","LATE BY SUPPLIER", "LATE")))</f>
        <v>ON TIME</v>
      </c>
      <c r="K2049" s="12"/>
      <c r="L2049" s="16"/>
      <c r="M2049" s="32" t="str">
        <f>TEXT(Data[[#This Row],[Ngày giao]],"yyyy")</f>
        <v>2022</v>
      </c>
      <c r="N2049" s="32" t="str">
        <f>IF(MONTH(Data[[#This Row],[Ngày giao]])&lt;4,"Qtr1", IF(MONTH(Data[[#This Row],[Ngày giao]])&lt;7,"Qtr2",IF(MONTH(Data[[#This Row],[Ngày giao]])&lt;10,"Qtr3","Qtr4")))</f>
        <v>Qtr1</v>
      </c>
      <c r="O2049" s="32" t="str">
        <f>TEXT(Data[[#This Row],[Ngày giao]],"MMM")</f>
        <v>Mar</v>
      </c>
    </row>
    <row r="2050" spans="1:15" ht="14.5" x14ac:dyDescent="0.35">
      <c r="A2050" s="7">
        <v>4517377208</v>
      </c>
      <c r="B2050" s="7">
        <v>4013297</v>
      </c>
      <c r="C2050" s="8" t="s">
        <v>53</v>
      </c>
      <c r="D2050" s="9">
        <v>3690</v>
      </c>
      <c r="E2050" s="3">
        <v>802</v>
      </c>
      <c r="F2050" s="3">
        <f>Data[[#This Row],[Unit Price]]*Data[[#This Row],[Ordered Qty]]</f>
        <v>2959380</v>
      </c>
      <c r="G2050" s="5">
        <v>44641</v>
      </c>
      <c r="H2050" s="4">
        <v>44644</v>
      </c>
      <c r="I2050" s="10">
        <v>-3</v>
      </c>
      <c r="J2050" s="32" t="str">
        <f>IF(Data[[#This Row],[Chênh lệch ngày]]&lt;-2,"ADVANCE", IF(Data[[#This Row],[Chênh lệch ngày]]&lt;4, "ON TIME", IF(Data[[#This Row],[REASON OF LATE]]="SUPPLIER","LATE BY SUPPLIER", "LATE")))</f>
        <v>ADVANCE</v>
      </c>
      <c r="K2050" s="12"/>
      <c r="L2050" s="16"/>
      <c r="M2050" s="32" t="str">
        <f>TEXT(Data[[#This Row],[Ngày giao]],"yyyy")</f>
        <v>2022</v>
      </c>
      <c r="N2050" s="32" t="str">
        <f>IF(MONTH(Data[[#This Row],[Ngày giao]])&lt;4,"Qtr1", IF(MONTH(Data[[#This Row],[Ngày giao]])&lt;7,"Qtr2",IF(MONTH(Data[[#This Row],[Ngày giao]])&lt;10,"Qtr3","Qtr4")))</f>
        <v>Qtr1</v>
      </c>
      <c r="O2050" s="32" t="str">
        <f>TEXT(Data[[#This Row],[Ngày giao]],"MMM")</f>
        <v>Mar</v>
      </c>
    </row>
    <row r="2051" spans="1:15" ht="14.5" x14ac:dyDescent="0.35">
      <c r="A2051" s="7">
        <v>4517176537</v>
      </c>
      <c r="B2051" s="7">
        <v>2778106</v>
      </c>
      <c r="C2051" s="8" t="s">
        <v>55</v>
      </c>
      <c r="D2051" s="9">
        <v>24</v>
      </c>
      <c r="E2051" s="3">
        <v>498</v>
      </c>
      <c r="F2051" s="3">
        <f>Data[[#This Row],[Unit Price]]*Data[[#This Row],[Ordered Qty]]</f>
        <v>11952</v>
      </c>
      <c r="G2051" s="5">
        <v>44644</v>
      </c>
      <c r="H2051" s="4">
        <v>44644</v>
      </c>
      <c r="I2051" s="10">
        <v>0</v>
      </c>
      <c r="J2051" s="32" t="str">
        <f>IF(Data[[#This Row],[Chênh lệch ngày]]&lt;-2,"ADVANCE", IF(Data[[#This Row],[Chênh lệch ngày]]&lt;4, "ON TIME", IF(Data[[#This Row],[REASON OF LATE]]="SUPPLIER","LATE BY SUPPLIER", "LATE")))</f>
        <v>ON TIME</v>
      </c>
      <c r="K2051" s="12"/>
      <c r="L2051" s="16"/>
      <c r="M2051" s="32" t="str">
        <f>TEXT(Data[[#This Row],[Ngày giao]],"yyyy")</f>
        <v>2022</v>
      </c>
      <c r="N2051" s="32" t="str">
        <f>IF(MONTH(Data[[#This Row],[Ngày giao]])&lt;4,"Qtr1", IF(MONTH(Data[[#This Row],[Ngày giao]])&lt;7,"Qtr2",IF(MONTH(Data[[#This Row],[Ngày giao]])&lt;10,"Qtr3","Qtr4")))</f>
        <v>Qtr1</v>
      </c>
      <c r="O2051" s="32" t="str">
        <f>TEXT(Data[[#This Row],[Ngày giao]],"MMM")</f>
        <v>Mar</v>
      </c>
    </row>
    <row r="2052" spans="1:15" ht="14.5" x14ac:dyDescent="0.35">
      <c r="A2052" s="7">
        <v>4517342125</v>
      </c>
      <c r="B2052" s="7">
        <v>4013293</v>
      </c>
      <c r="C2052" s="8" t="s">
        <v>53</v>
      </c>
      <c r="D2052" s="9">
        <v>75</v>
      </c>
      <c r="E2052" s="3">
        <v>582</v>
      </c>
      <c r="F2052" s="3">
        <f>Data[[#This Row],[Unit Price]]*Data[[#This Row],[Ordered Qty]]</f>
        <v>43650</v>
      </c>
      <c r="G2052" s="5">
        <v>44641</v>
      </c>
      <c r="H2052" s="4">
        <v>44644</v>
      </c>
      <c r="I2052" s="10">
        <v>-3</v>
      </c>
      <c r="J2052" s="32" t="str">
        <f>IF(Data[[#This Row],[Chênh lệch ngày]]&lt;-2,"ADVANCE", IF(Data[[#This Row],[Chênh lệch ngày]]&lt;4, "ON TIME", IF(Data[[#This Row],[REASON OF LATE]]="SUPPLIER","LATE BY SUPPLIER", "LATE")))</f>
        <v>ADVANCE</v>
      </c>
      <c r="K2052" s="12"/>
      <c r="L2052" s="16"/>
      <c r="M2052" s="32" t="str">
        <f>TEXT(Data[[#This Row],[Ngày giao]],"yyyy")</f>
        <v>2022</v>
      </c>
      <c r="N2052" s="32" t="str">
        <f>IF(MONTH(Data[[#This Row],[Ngày giao]])&lt;4,"Qtr1", IF(MONTH(Data[[#This Row],[Ngày giao]])&lt;7,"Qtr2",IF(MONTH(Data[[#This Row],[Ngày giao]])&lt;10,"Qtr3","Qtr4")))</f>
        <v>Qtr1</v>
      </c>
      <c r="O2052" s="32" t="str">
        <f>TEXT(Data[[#This Row],[Ngày giao]],"MMM")</f>
        <v>Mar</v>
      </c>
    </row>
    <row r="2053" spans="1:15" ht="13" x14ac:dyDescent="0.3">
      <c r="A2053" s="1">
        <v>4516673841</v>
      </c>
      <c r="B2053" s="1">
        <v>4271870</v>
      </c>
      <c r="C2053" s="2" t="s">
        <v>55</v>
      </c>
      <c r="D2053" s="3">
        <v>56</v>
      </c>
      <c r="E2053" s="3">
        <v>1161</v>
      </c>
      <c r="F2053" s="3">
        <f>Data[[#This Row],[Unit Price]]*Data[[#This Row],[Ordered Qty]]</f>
        <v>65016</v>
      </c>
      <c r="G2053" s="5">
        <v>44707</v>
      </c>
      <c r="H2053" s="4">
        <v>44645</v>
      </c>
      <c r="I2053" s="6">
        <f>G2053-H2053</f>
        <v>62</v>
      </c>
      <c r="J2053" s="32" t="str">
        <f>IF(Data[[#This Row],[Chênh lệch ngày]]&lt;-2,"ADVANCE", IF(Data[[#This Row],[Chênh lệch ngày]]&lt;4, "ON TIME", IF(Data[[#This Row],[REASON OF LATE]]="SUPPLIER","LATE BY SUPPLIER", "LATE")))</f>
        <v>LATE</v>
      </c>
      <c r="K2053" s="32" t="s">
        <v>6</v>
      </c>
      <c r="L2053" s="32"/>
      <c r="M2053" s="32" t="str">
        <f>TEXT(Data[[#This Row],[Ngày giao]],"yyyy")</f>
        <v>2022</v>
      </c>
      <c r="N2053" s="32" t="str">
        <f>IF(MONTH(Data[[#This Row],[Ngày giao]])&lt;4,"Qtr1", IF(MONTH(Data[[#This Row],[Ngày giao]])&lt;7,"Qtr2",IF(MONTH(Data[[#This Row],[Ngày giao]])&lt;10,"Qtr3","Qtr4")))</f>
        <v>Qtr2</v>
      </c>
      <c r="O2053" s="32" t="str">
        <f>TEXT(Data[[#This Row],[Ngày giao]],"MMM")</f>
        <v>May</v>
      </c>
    </row>
    <row r="2054" spans="1:15" ht="14.5" x14ac:dyDescent="0.35">
      <c r="A2054" s="7">
        <v>4517454411</v>
      </c>
      <c r="B2054" s="7">
        <v>4455281</v>
      </c>
      <c r="C2054" s="8" t="s">
        <v>58</v>
      </c>
      <c r="D2054" s="9">
        <v>630</v>
      </c>
      <c r="E2054" s="3">
        <v>1424</v>
      </c>
      <c r="F2054" s="3">
        <f>Data[[#This Row],[Unit Price]]*Data[[#This Row],[Ordered Qty]]</f>
        <v>897120</v>
      </c>
      <c r="G2054" s="14">
        <v>44644</v>
      </c>
      <c r="H2054" s="15">
        <v>44645</v>
      </c>
      <c r="I2054" s="10">
        <v>-1</v>
      </c>
      <c r="J2054" s="32" t="str">
        <f>IF(Data[[#This Row],[Chênh lệch ngày]]&lt;-2,"ADVANCE", IF(Data[[#This Row],[Chênh lệch ngày]]&lt;4, "ON TIME", IF(Data[[#This Row],[REASON OF LATE]]="SUPPLIER","LATE BY SUPPLIER", "LATE")))</f>
        <v>ON TIME</v>
      </c>
      <c r="K2054" s="12"/>
      <c r="L2054" s="16"/>
      <c r="M2054" s="32" t="str">
        <f>TEXT(Data[[#This Row],[Ngày giao]],"yyyy")</f>
        <v>2022</v>
      </c>
      <c r="N2054" s="32" t="str">
        <f>IF(MONTH(Data[[#This Row],[Ngày giao]])&lt;4,"Qtr1", IF(MONTH(Data[[#This Row],[Ngày giao]])&lt;7,"Qtr2",IF(MONTH(Data[[#This Row],[Ngày giao]])&lt;10,"Qtr3","Qtr4")))</f>
        <v>Qtr1</v>
      </c>
      <c r="O2054" s="32" t="str">
        <f>TEXT(Data[[#This Row],[Ngày giao]],"MMM")</f>
        <v>Mar</v>
      </c>
    </row>
    <row r="2055" spans="1:15" ht="14.5" x14ac:dyDescent="0.35">
      <c r="A2055" s="7">
        <v>4516759377</v>
      </c>
      <c r="B2055" s="7">
        <v>2370764</v>
      </c>
      <c r="C2055" s="37" t="s">
        <v>52</v>
      </c>
      <c r="D2055" s="9">
        <v>75000</v>
      </c>
      <c r="E2055" s="3">
        <v>1019</v>
      </c>
      <c r="F2055" s="3">
        <f>Data[[#This Row],[Unit Price]]*Data[[#This Row],[Ordered Qty]]</f>
        <v>76425000</v>
      </c>
      <c r="G2055" s="5">
        <v>44648</v>
      </c>
      <c r="H2055" s="4">
        <v>44645</v>
      </c>
      <c r="I2055" s="10">
        <v>3</v>
      </c>
      <c r="J2055" s="32" t="str">
        <f>IF(Data[[#This Row],[Chênh lệch ngày]]&lt;-2,"ADVANCE", IF(Data[[#This Row],[Chênh lệch ngày]]&lt;4, "ON TIME", IF(Data[[#This Row],[REASON OF LATE]]="SUPPLIER","LATE BY SUPPLIER", "LATE")))</f>
        <v>ON TIME</v>
      </c>
      <c r="K2055" s="12"/>
      <c r="L2055" s="16"/>
      <c r="M2055" s="32" t="str">
        <f>TEXT(Data[[#This Row],[Ngày giao]],"yyyy")</f>
        <v>2022</v>
      </c>
      <c r="N2055" s="32" t="str">
        <f>IF(MONTH(Data[[#This Row],[Ngày giao]])&lt;4,"Qtr1", IF(MONTH(Data[[#This Row],[Ngày giao]])&lt;7,"Qtr2",IF(MONTH(Data[[#This Row],[Ngày giao]])&lt;10,"Qtr3","Qtr4")))</f>
        <v>Qtr1</v>
      </c>
      <c r="O2055" s="32" t="str">
        <f>TEXT(Data[[#This Row],[Ngày giao]],"MMM")</f>
        <v>Mar</v>
      </c>
    </row>
    <row r="2056" spans="1:15" ht="13" x14ac:dyDescent="0.3">
      <c r="A2056" s="1">
        <v>4516576972</v>
      </c>
      <c r="B2056" s="1">
        <v>2963896</v>
      </c>
      <c r="C2056" s="37" t="s">
        <v>52</v>
      </c>
      <c r="D2056" s="3">
        <v>44</v>
      </c>
      <c r="E2056" s="3">
        <v>1053</v>
      </c>
      <c r="F2056" s="3">
        <f>Data[[#This Row],[Unit Price]]*Data[[#This Row],[Ordered Qty]]</f>
        <v>46332</v>
      </c>
      <c r="G2056" s="5">
        <v>44648</v>
      </c>
      <c r="H2056" s="4">
        <v>44647</v>
      </c>
      <c r="I2056" s="6">
        <f t="shared" ref="I2056:I2126" si="36">G2056-H2056</f>
        <v>1</v>
      </c>
      <c r="J2056" s="32" t="str">
        <f>IF(Data[[#This Row],[Chênh lệch ngày]]&lt;-2,"ADVANCE", IF(Data[[#This Row],[Chênh lệch ngày]]&lt;4, "ON TIME", IF(Data[[#This Row],[REASON OF LATE]]="SUPPLIER","LATE BY SUPPLIER", "LATE")))</f>
        <v>ON TIME</v>
      </c>
      <c r="K2056" s="2"/>
      <c r="L2056" s="32"/>
      <c r="M2056" s="32" t="str">
        <f>TEXT(Data[[#This Row],[Ngày giao]],"yyyy")</f>
        <v>2022</v>
      </c>
      <c r="N2056" s="32" t="str">
        <f>IF(MONTH(Data[[#This Row],[Ngày giao]])&lt;4,"Qtr1", IF(MONTH(Data[[#This Row],[Ngày giao]])&lt;7,"Qtr2",IF(MONTH(Data[[#This Row],[Ngày giao]])&lt;10,"Qtr3","Qtr4")))</f>
        <v>Qtr1</v>
      </c>
      <c r="O2056" s="32" t="str">
        <f>TEXT(Data[[#This Row],[Ngày giao]],"MMM")</f>
        <v>Mar</v>
      </c>
    </row>
    <row r="2057" spans="1:15" ht="13" x14ac:dyDescent="0.3">
      <c r="A2057" s="1">
        <v>4517151666</v>
      </c>
      <c r="B2057" s="1">
        <v>2899634</v>
      </c>
      <c r="C2057" s="2" t="s">
        <v>53</v>
      </c>
      <c r="D2057" s="3">
        <v>640</v>
      </c>
      <c r="E2057" s="3">
        <v>1367</v>
      </c>
      <c r="F2057" s="3">
        <f>Data[[#This Row],[Unit Price]]*Data[[#This Row],[Ordered Qty]]</f>
        <v>874880</v>
      </c>
      <c r="G2057" s="5">
        <v>44627</v>
      </c>
      <c r="H2057" s="4">
        <v>44648</v>
      </c>
      <c r="I2057" s="6">
        <f t="shared" si="36"/>
        <v>-21</v>
      </c>
      <c r="J2057" s="32" t="str">
        <f>IF(Data[[#This Row],[Chênh lệch ngày]]&lt;-2,"ADVANCE", IF(Data[[#This Row],[Chênh lệch ngày]]&lt;4, "ON TIME", IF(Data[[#This Row],[REASON OF LATE]]="SUPPLIER","LATE BY SUPPLIER", "LATE")))</f>
        <v>ADVANCE</v>
      </c>
      <c r="K2057" s="2"/>
      <c r="L2057" s="32"/>
      <c r="M2057" s="32" t="str">
        <f>TEXT(Data[[#This Row],[Ngày giao]],"yyyy")</f>
        <v>2022</v>
      </c>
      <c r="N2057" s="32" t="str">
        <f>IF(MONTH(Data[[#This Row],[Ngày giao]])&lt;4,"Qtr1", IF(MONTH(Data[[#This Row],[Ngày giao]])&lt;7,"Qtr2",IF(MONTH(Data[[#This Row],[Ngày giao]])&lt;10,"Qtr3","Qtr4")))</f>
        <v>Qtr1</v>
      </c>
      <c r="O2057" s="32" t="str">
        <f>TEXT(Data[[#This Row],[Ngày giao]],"MMM")</f>
        <v>Mar</v>
      </c>
    </row>
    <row r="2058" spans="1:15" ht="13" x14ac:dyDescent="0.3">
      <c r="A2058" s="1">
        <v>4516876207</v>
      </c>
      <c r="B2058" s="1">
        <v>2899944</v>
      </c>
      <c r="C2058" s="2" t="s">
        <v>53</v>
      </c>
      <c r="D2058" s="3">
        <v>240</v>
      </c>
      <c r="E2058" s="3">
        <v>1203</v>
      </c>
      <c r="F2058" s="3">
        <f>Data[[#This Row],[Unit Price]]*Data[[#This Row],[Ordered Qty]]</f>
        <v>288720</v>
      </c>
      <c r="G2058" s="5">
        <v>44627</v>
      </c>
      <c r="H2058" s="4">
        <v>44648</v>
      </c>
      <c r="I2058" s="6">
        <f t="shared" si="36"/>
        <v>-21</v>
      </c>
      <c r="J2058" s="32" t="str">
        <f>IF(Data[[#This Row],[Chênh lệch ngày]]&lt;-2,"ADVANCE", IF(Data[[#This Row],[Chênh lệch ngày]]&lt;4, "ON TIME", IF(Data[[#This Row],[REASON OF LATE]]="SUPPLIER","LATE BY SUPPLIER", "LATE")))</f>
        <v>ADVANCE</v>
      </c>
      <c r="K2058" s="2"/>
      <c r="L2058" s="32"/>
      <c r="M2058" s="32" t="str">
        <f>TEXT(Data[[#This Row],[Ngày giao]],"yyyy")</f>
        <v>2022</v>
      </c>
      <c r="N2058" s="32" t="str">
        <f>IF(MONTH(Data[[#This Row],[Ngày giao]])&lt;4,"Qtr1", IF(MONTH(Data[[#This Row],[Ngày giao]])&lt;7,"Qtr2",IF(MONTH(Data[[#This Row],[Ngày giao]])&lt;10,"Qtr3","Qtr4")))</f>
        <v>Qtr1</v>
      </c>
      <c r="O2058" s="32" t="str">
        <f>TEXT(Data[[#This Row],[Ngày giao]],"MMM")</f>
        <v>Mar</v>
      </c>
    </row>
    <row r="2059" spans="1:15" ht="13" x14ac:dyDescent="0.3">
      <c r="A2059" s="1">
        <v>4517354586</v>
      </c>
      <c r="B2059" s="1">
        <v>2899475</v>
      </c>
      <c r="C2059" s="2" t="s">
        <v>53</v>
      </c>
      <c r="D2059" s="3">
        <v>100</v>
      </c>
      <c r="E2059" s="3">
        <v>843</v>
      </c>
      <c r="F2059" s="3">
        <f>Data[[#This Row],[Unit Price]]*Data[[#This Row],[Ordered Qty]]</f>
        <v>84300</v>
      </c>
      <c r="G2059" s="5">
        <v>44627</v>
      </c>
      <c r="H2059" s="4">
        <v>44648</v>
      </c>
      <c r="I2059" s="6">
        <f t="shared" si="36"/>
        <v>-21</v>
      </c>
      <c r="J2059" s="32" t="str">
        <f>IF(Data[[#This Row],[Chênh lệch ngày]]&lt;-2,"ADVANCE", IF(Data[[#This Row],[Chênh lệch ngày]]&lt;4, "ON TIME", IF(Data[[#This Row],[REASON OF LATE]]="SUPPLIER","LATE BY SUPPLIER", "LATE")))</f>
        <v>ADVANCE</v>
      </c>
      <c r="K2059" s="2"/>
      <c r="L2059" s="32"/>
      <c r="M2059" s="32" t="str">
        <f>TEXT(Data[[#This Row],[Ngày giao]],"yyyy")</f>
        <v>2022</v>
      </c>
      <c r="N2059" s="32" t="str">
        <f>IF(MONTH(Data[[#This Row],[Ngày giao]])&lt;4,"Qtr1", IF(MONTH(Data[[#This Row],[Ngày giao]])&lt;7,"Qtr2",IF(MONTH(Data[[#This Row],[Ngày giao]])&lt;10,"Qtr3","Qtr4")))</f>
        <v>Qtr1</v>
      </c>
      <c r="O2059" s="32" t="str">
        <f>TEXT(Data[[#This Row],[Ngày giao]],"MMM")</f>
        <v>Mar</v>
      </c>
    </row>
    <row r="2060" spans="1:15" ht="13" x14ac:dyDescent="0.3">
      <c r="A2060" s="1">
        <v>4517382174</v>
      </c>
      <c r="B2060" s="1">
        <v>2899631</v>
      </c>
      <c r="C2060" s="2" t="s">
        <v>53</v>
      </c>
      <c r="D2060" s="3">
        <v>640</v>
      </c>
      <c r="E2060" s="3">
        <v>1457</v>
      </c>
      <c r="F2060" s="3">
        <f>Data[[#This Row],[Unit Price]]*Data[[#This Row],[Ordered Qty]]</f>
        <v>932480</v>
      </c>
      <c r="G2060" s="5">
        <v>44641</v>
      </c>
      <c r="H2060" s="4">
        <v>44648</v>
      </c>
      <c r="I2060" s="6">
        <f t="shared" si="36"/>
        <v>-7</v>
      </c>
      <c r="J2060" s="32" t="str">
        <f>IF(Data[[#This Row],[Chênh lệch ngày]]&lt;-2,"ADVANCE", IF(Data[[#This Row],[Chênh lệch ngày]]&lt;4, "ON TIME", IF(Data[[#This Row],[REASON OF LATE]]="SUPPLIER","LATE BY SUPPLIER", "LATE")))</f>
        <v>ADVANCE</v>
      </c>
      <c r="K2060" s="2"/>
      <c r="L2060" s="32"/>
      <c r="M2060" s="32" t="str">
        <f>TEXT(Data[[#This Row],[Ngày giao]],"yyyy")</f>
        <v>2022</v>
      </c>
      <c r="N2060" s="32" t="str">
        <f>IF(MONTH(Data[[#This Row],[Ngày giao]])&lt;4,"Qtr1", IF(MONTH(Data[[#This Row],[Ngày giao]])&lt;7,"Qtr2",IF(MONTH(Data[[#This Row],[Ngày giao]])&lt;10,"Qtr3","Qtr4")))</f>
        <v>Qtr1</v>
      </c>
      <c r="O2060" s="32" t="str">
        <f>TEXT(Data[[#This Row],[Ngày giao]],"MMM")</f>
        <v>Mar</v>
      </c>
    </row>
    <row r="2061" spans="1:15" ht="13" x14ac:dyDescent="0.3">
      <c r="A2061" s="1">
        <v>4517280173</v>
      </c>
      <c r="B2061" s="1">
        <v>2899945</v>
      </c>
      <c r="C2061" s="2" t="s">
        <v>53</v>
      </c>
      <c r="D2061" s="3">
        <v>1968</v>
      </c>
      <c r="E2061" s="3">
        <v>991</v>
      </c>
      <c r="F2061" s="3">
        <f>Data[[#This Row],[Unit Price]]*Data[[#This Row],[Ordered Qty]]</f>
        <v>1950288</v>
      </c>
      <c r="G2061" s="5">
        <v>44641</v>
      </c>
      <c r="H2061" s="4">
        <v>44648</v>
      </c>
      <c r="I2061" s="6">
        <f t="shared" si="36"/>
        <v>-7</v>
      </c>
      <c r="J2061" s="32" t="str">
        <f>IF(Data[[#This Row],[Chênh lệch ngày]]&lt;-2,"ADVANCE", IF(Data[[#This Row],[Chênh lệch ngày]]&lt;4, "ON TIME", IF(Data[[#This Row],[REASON OF LATE]]="SUPPLIER","LATE BY SUPPLIER", "LATE")))</f>
        <v>ADVANCE</v>
      </c>
      <c r="K2061" s="2"/>
      <c r="L2061" s="32"/>
      <c r="M2061" s="32" t="str">
        <f>TEXT(Data[[#This Row],[Ngày giao]],"yyyy")</f>
        <v>2022</v>
      </c>
      <c r="N2061" s="32" t="str">
        <f>IF(MONTH(Data[[#This Row],[Ngày giao]])&lt;4,"Qtr1", IF(MONTH(Data[[#This Row],[Ngày giao]])&lt;7,"Qtr2",IF(MONTH(Data[[#This Row],[Ngày giao]])&lt;10,"Qtr3","Qtr4")))</f>
        <v>Qtr1</v>
      </c>
      <c r="O2061" s="32" t="str">
        <f>TEXT(Data[[#This Row],[Ngày giao]],"MMM")</f>
        <v>Mar</v>
      </c>
    </row>
    <row r="2062" spans="1:15" ht="13" x14ac:dyDescent="0.3">
      <c r="A2062" s="1">
        <v>4516876115</v>
      </c>
      <c r="B2062" s="1">
        <v>2899945</v>
      </c>
      <c r="C2062" s="2" t="s">
        <v>53</v>
      </c>
      <c r="D2062" s="3">
        <v>432</v>
      </c>
      <c r="E2062" s="3">
        <v>812</v>
      </c>
      <c r="F2062" s="3">
        <f>Data[[#This Row],[Unit Price]]*Data[[#This Row],[Ordered Qty]]</f>
        <v>350784</v>
      </c>
      <c r="G2062" s="5">
        <v>44641</v>
      </c>
      <c r="H2062" s="4">
        <v>44648</v>
      </c>
      <c r="I2062" s="6">
        <f t="shared" si="36"/>
        <v>-7</v>
      </c>
      <c r="J2062" s="32" t="str">
        <f>IF(Data[[#This Row],[Chênh lệch ngày]]&lt;-2,"ADVANCE", IF(Data[[#This Row],[Chênh lệch ngày]]&lt;4, "ON TIME", IF(Data[[#This Row],[REASON OF LATE]]="SUPPLIER","LATE BY SUPPLIER", "LATE")))</f>
        <v>ADVANCE</v>
      </c>
      <c r="K2062" s="2"/>
      <c r="L2062" s="32"/>
      <c r="M2062" s="32" t="str">
        <f>TEXT(Data[[#This Row],[Ngày giao]],"yyyy")</f>
        <v>2022</v>
      </c>
      <c r="N2062" s="32" t="str">
        <f>IF(MONTH(Data[[#This Row],[Ngày giao]])&lt;4,"Qtr1", IF(MONTH(Data[[#This Row],[Ngày giao]])&lt;7,"Qtr2",IF(MONTH(Data[[#This Row],[Ngày giao]])&lt;10,"Qtr3","Qtr4")))</f>
        <v>Qtr1</v>
      </c>
      <c r="O2062" s="32" t="str">
        <f>TEXT(Data[[#This Row],[Ngày giao]],"MMM")</f>
        <v>Mar</v>
      </c>
    </row>
    <row r="2063" spans="1:15" ht="13" x14ac:dyDescent="0.3">
      <c r="A2063" s="1">
        <v>4517355713</v>
      </c>
      <c r="B2063" s="1">
        <v>2899478</v>
      </c>
      <c r="C2063" s="2" t="s">
        <v>53</v>
      </c>
      <c r="D2063" s="3">
        <v>600</v>
      </c>
      <c r="E2063" s="3">
        <v>1070</v>
      </c>
      <c r="F2063" s="3">
        <f>Data[[#This Row],[Unit Price]]*Data[[#This Row],[Ordered Qty]]</f>
        <v>642000</v>
      </c>
      <c r="G2063" s="5">
        <v>44641</v>
      </c>
      <c r="H2063" s="4">
        <v>44648</v>
      </c>
      <c r="I2063" s="6">
        <f t="shared" si="36"/>
        <v>-7</v>
      </c>
      <c r="J2063" s="32" t="str">
        <f>IF(Data[[#This Row],[Chênh lệch ngày]]&lt;-2,"ADVANCE", IF(Data[[#This Row],[Chênh lệch ngày]]&lt;4, "ON TIME", IF(Data[[#This Row],[REASON OF LATE]]="SUPPLIER","LATE BY SUPPLIER", "LATE")))</f>
        <v>ADVANCE</v>
      </c>
      <c r="K2063" s="2"/>
      <c r="L2063" s="32"/>
      <c r="M2063" s="32" t="str">
        <f>TEXT(Data[[#This Row],[Ngày giao]],"yyyy")</f>
        <v>2022</v>
      </c>
      <c r="N2063" s="32" t="str">
        <f>IF(MONTH(Data[[#This Row],[Ngày giao]])&lt;4,"Qtr1", IF(MONTH(Data[[#This Row],[Ngày giao]])&lt;7,"Qtr2",IF(MONTH(Data[[#This Row],[Ngày giao]])&lt;10,"Qtr3","Qtr4")))</f>
        <v>Qtr1</v>
      </c>
      <c r="O2063" s="32" t="str">
        <f>TEXT(Data[[#This Row],[Ngày giao]],"MMM")</f>
        <v>Mar</v>
      </c>
    </row>
    <row r="2064" spans="1:15" ht="13" x14ac:dyDescent="0.3">
      <c r="A2064" s="1">
        <v>4517027151</v>
      </c>
      <c r="B2064" s="1">
        <v>2899631</v>
      </c>
      <c r="C2064" s="37" t="s">
        <v>52</v>
      </c>
      <c r="D2064" s="3">
        <v>320</v>
      </c>
      <c r="E2064" s="3">
        <v>555</v>
      </c>
      <c r="F2064" s="3">
        <f>Data[[#This Row],[Unit Price]]*Data[[#This Row],[Ordered Qty]]</f>
        <v>177600</v>
      </c>
      <c r="G2064" s="5">
        <v>44648</v>
      </c>
      <c r="H2064" s="4">
        <v>44648</v>
      </c>
      <c r="I2064" s="6">
        <f t="shared" si="36"/>
        <v>0</v>
      </c>
      <c r="J2064" s="32" t="str">
        <f>IF(Data[[#This Row],[Chênh lệch ngày]]&lt;-2,"ADVANCE", IF(Data[[#This Row],[Chênh lệch ngày]]&lt;4, "ON TIME", IF(Data[[#This Row],[REASON OF LATE]]="SUPPLIER","LATE BY SUPPLIER", "LATE")))</f>
        <v>ON TIME</v>
      </c>
      <c r="K2064" s="2"/>
      <c r="L2064" s="32"/>
      <c r="M2064" s="32" t="str">
        <f>TEXT(Data[[#This Row],[Ngày giao]],"yyyy")</f>
        <v>2022</v>
      </c>
      <c r="N2064" s="32" t="str">
        <f>IF(MONTH(Data[[#This Row],[Ngày giao]])&lt;4,"Qtr1", IF(MONTH(Data[[#This Row],[Ngày giao]])&lt;7,"Qtr2",IF(MONTH(Data[[#This Row],[Ngày giao]])&lt;10,"Qtr3","Qtr4")))</f>
        <v>Qtr1</v>
      </c>
      <c r="O2064" s="32" t="str">
        <f>TEXT(Data[[#This Row],[Ngày giao]],"MMM")</f>
        <v>Mar</v>
      </c>
    </row>
    <row r="2065" spans="1:15" ht="13" x14ac:dyDescent="0.3">
      <c r="A2065" s="1">
        <v>4517033508</v>
      </c>
      <c r="B2065" s="1">
        <v>2899632</v>
      </c>
      <c r="C2065" s="37" t="s">
        <v>52</v>
      </c>
      <c r="D2065" s="3">
        <v>160</v>
      </c>
      <c r="E2065" s="3">
        <v>1251</v>
      </c>
      <c r="F2065" s="3">
        <f>Data[[#This Row],[Unit Price]]*Data[[#This Row],[Ordered Qty]]</f>
        <v>200160</v>
      </c>
      <c r="G2065" s="5">
        <v>44648</v>
      </c>
      <c r="H2065" s="4">
        <v>44648</v>
      </c>
      <c r="I2065" s="6">
        <f t="shared" si="36"/>
        <v>0</v>
      </c>
      <c r="J2065" s="32" t="str">
        <f>IF(Data[[#This Row],[Chênh lệch ngày]]&lt;-2,"ADVANCE", IF(Data[[#This Row],[Chênh lệch ngày]]&lt;4, "ON TIME", IF(Data[[#This Row],[REASON OF LATE]]="SUPPLIER","LATE BY SUPPLIER", "LATE")))</f>
        <v>ON TIME</v>
      </c>
      <c r="K2065" s="2"/>
      <c r="L2065" s="32"/>
      <c r="M2065" s="32" t="str">
        <f>TEXT(Data[[#This Row],[Ngày giao]],"yyyy")</f>
        <v>2022</v>
      </c>
      <c r="N2065" s="32" t="str">
        <f>IF(MONTH(Data[[#This Row],[Ngày giao]])&lt;4,"Qtr1", IF(MONTH(Data[[#This Row],[Ngày giao]])&lt;7,"Qtr2",IF(MONTH(Data[[#This Row],[Ngày giao]])&lt;10,"Qtr3","Qtr4")))</f>
        <v>Qtr1</v>
      </c>
      <c r="O2065" s="32" t="str">
        <f>TEXT(Data[[#This Row],[Ngày giao]],"MMM")</f>
        <v>Mar</v>
      </c>
    </row>
    <row r="2066" spans="1:15" ht="13" x14ac:dyDescent="0.3">
      <c r="A2066" s="1">
        <v>4517035765</v>
      </c>
      <c r="B2066" s="1">
        <v>2899634</v>
      </c>
      <c r="C2066" s="37" t="s">
        <v>52</v>
      </c>
      <c r="D2066" s="3">
        <v>320</v>
      </c>
      <c r="E2066" s="3">
        <v>998</v>
      </c>
      <c r="F2066" s="3">
        <f>Data[[#This Row],[Unit Price]]*Data[[#This Row],[Ordered Qty]]</f>
        <v>319360</v>
      </c>
      <c r="G2066" s="5">
        <v>44648</v>
      </c>
      <c r="H2066" s="4">
        <v>44648</v>
      </c>
      <c r="I2066" s="6">
        <f t="shared" si="36"/>
        <v>0</v>
      </c>
      <c r="J2066" s="32" t="str">
        <f>IF(Data[[#This Row],[Chênh lệch ngày]]&lt;-2,"ADVANCE", IF(Data[[#This Row],[Chênh lệch ngày]]&lt;4, "ON TIME", IF(Data[[#This Row],[REASON OF LATE]]="SUPPLIER","LATE BY SUPPLIER", "LATE")))</f>
        <v>ON TIME</v>
      </c>
      <c r="K2066" s="2"/>
      <c r="L2066" s="32"/>
      <c r="M2066" s="32" t="str">
        <f>TEXT(Data[[#This Row],[Ngày giao]],"yyyy")</f>
        <v>2022</v>
      </c>
      <c r="N2066" s="32" t="str">
        <f>IF(MONTH(Data[[#This Row],[Ngày giao]])&lt;4,"Qtr1", IF(MONTH(Data[[#This Row],[Ngày giao]])&lt;7,"Qtr2",IF(MONTH(Data[[#This Row],[Ngày giao]])&lt;10,"Qtr3","Qtr4")))</f>
        <v>Qtr1</v>
      </c>
      <c r="O2066" s="32" t="str">
        <f>TEXT(Data[[#This Row],[Ngày giao]],"MMM")</f>
        <v>Mar</v>
      </c>
    </row>
    <row r="2067" spans="1:15" ht="13" x14ac:dyDescent="0.3">
      <c r="A2067" s="1">
        <v>4517100703</v>
      </c>
      <c r="B2067" s="1">
        <v>2899634</v>
      </c>
      <c r="C2067" s="37" t="s">
        <v>52</v>
      </c>
      <c r="D2067" s="3">
        <v>320</v>
      </c>
      <c r="E2067" s="3">
        <v>369</v>
      </c>
      <c r="F2067" s="3">
        <f>Data[[#This Row],[Unit Price]]*Data[[#This Row],[Ordered Qty]]</f>
        <v>118080</v>
      </c>
      <c r="G2067" s="5">
        <v>44648</v>
      </c>
      <c r="H2067" s="4">
        <v>44648</v>
      </c>
      <c r="I2067" s="6">
        <f t="shared" si="36"/>
        <v>0</v>
      </c>
      <c r="J2067" s="32" t="str">
        <f>IF(Data[[#This Row],[Chênh lệch ngày]]&lt;-2,"ADVANCE", IF(Data[[#This Row],[Chênh lệch ngày]]&lt;4, "ON TIME", IF(Data[[#This Row],[REASON OF LATE]]="SUPPLIER","LATE BY SUPPLIER", "LATE")))</f>
        <v>ON TIME</v>
      </c>
      <c r="K2067" s="2"/>
      <c r="L2067" s="32"/>
      <c r="M2067" s="32" t="str">
        <f>TEXT(Data[[#This Row],[Ngày giao]],"yyyy")</f>
        <v>2022</v>
      </c>
      <c r="N2067" s="32" t="str">
        <f>IF(MONTH(Data[[#This Row],[Ngày giao]])&lt;4,"Qtr1", IF(MONTH(Data[[#This Row],[Ngày giao]])&lt;7,"Qtr2",IF(MONTH(Data[[#This Row],[Ngày giao]])&lt;10,"Qtr3","Qtr4")))</f>
        <v>Qtr1</v>
      </c>
      <c r="O2067" s="32" t="str">
        <f>TEXT(Data[[#This Row],[Ngày giao]],"MMM")</f>
        <v>Mar</v>
      </c>
    </row>
    <row r="2068" spans="1:15" ht="13" x14ac:dyDescent="0.3">
      <c r="A2068" s="1">
        <v>4517146870</v>
      </c>
      <c r="B2068" s="1">
        <v>2899632</v>
      </c>
      <c r="C2068" s="2" t="s">
        <v>53</v>
      </c>
      <c r="D2068" s="3">
        <v>800</v>
      </c>
      <c r="E2068" s="3">
        <v>792</v>
      </c>
      <c r="F2068" s="3">
        <f>Data[[#This Row],[Unit Price]]*Data[[#This Row],[Ordered Qty]]</f>
        <v>633600</v>
      </c>
      <c r="G2068" s="5">
        <v>44648</v>
      </c>
      <c r="H2068" s="4">
        <v>44648</v>
      </c>
      <c r="I2068" s="6">
        <f t="shared" si="36"/>
        <v>0</v>
      </c>
      <c r="J2068" s="32" t="str">
        <f>IF(Data[[#This Row],[Chênh lệch ngày]]&lt;-2,"ADVANCE", IF(Data[[#This Row],[Chênh lệch ngày]]&lt;4, "ON TIME", IF(Data[[#This Row],[REASON OF LATE]]="SUPPLIER","LATE BY SUPPLIER", "LATE")))</f>
        <v>ON TIME</v>
      </c>
      <c r="K2068" s="2"/>
      <c r="L2068" s="32"/>
      <c r="M2068" s="32" t="str">
        <f>TEXT(Data[[#This Row],[Ngày giao]],"yyyy")</f>
        <v>2022</v>
      </c>
      <c r="N2068" s="32" t="str">
        <f>IF(MONTH(Data[[#This Row],[Ngày giao]])&lt;4,"Qtr1", IF(MONTH(Data[[#This Row],[Ngày giao]])&lt;7,"Qtr2",IF(MONTH(Data[[#This Row],[Ngày giao]])&lt;10,"Qtr3","Qtr4")))</f>
        <v>Qtr1</v>
      </c>
      <c r="O2068" s="32" t="str">
        <f>TEXT(Data[[#This Row],[Ngày giao]],"MMM")</f>
        <v>Mar</v>
      </c>
    </row>
    <row r="2069" spans="1:15" ht="13" x14ac:dyDescent="0.3">
      <c r="A2069" s="1">
        <v>4517155519</v>
      </c>
      <c r="B2069" s="1">
        <v>2989761</v>
      </c>
      <c r="C2069" s="2" t="s">
        <v>53</v>
      </c>
      <c r="D2069" s="3">
        <v>320</v>
      </c>
      <c r="E2069" s="3">
        <v>437</v>
      </c>
      <c r="F2069" s="3">
        <f>Data[[#This Row],[Unit Price]]*Data[[#This Row],[Ordered Qty]]</f>
        <v>139840</v>
      </c>
      <c r="G2069" s="5">
        <v>44648</v>
      </c>
      <c r="H2069" s="4">
        <v>44648</v>
      </c>
      <c r="I2069" s="6">
        <f t="shared" si="36"/>
        <v>0</v>
      </c>
      <c r="J2069" s="32" t="str">
        <f>IF(Data[[#This Row],[Chênh lệch ngày]]&lt;-2,"ADVANCE", IF(Data[[#This Row],[Chênh lệch ngày]]&lt;4, "ON TIME", IF(Data[[#This Row],[REASON OF LATE]]="SUPPLIER","LATE BY SUPPLIER", "LATE")))</f>
        <v>ON TIME</v>
      </c>
      <c r="K2069" s="2"/>
      <c r="L2069" s="32"/>
      <c r="M2069" s="32" t="str">
        <f>TEXT(Data[[#This Row],[Ngày giao]],"yyyy")</f>
        <v>2022</v>
      </c>
      <c r="N2069" s="32" t="str">
        <f>IF(MONTH(Data[[#This Row],[Ngày giao]])&lt;4,"Qtr1", IF(MONTH(Data[[#This Row],[Ngày giao]])&lt;7,"Qtr2",IF(MONTH(Data[[#This Row],[Ngày giao]])&lt;10,"Qtr3","Qtr4")))</f>
        <v>Qtr1</v>
      </c>
      <c r="O2069" s="32" t="str">
        <f>TEXT(Data[[#This Row],[Ngày giao]],"MMM")</f>
        <v>Mar</v>
      </c>
    </row>
    <row r="2070" spans="1:15" ht="13" x14ac:dyDescent="0.3">
      <c r="A2070" s="1">
        <v>4517367807</v>
      </c>
      <c r="B2070" s="1">
        <v>2899632</v>
      </c>
      <c r="C2070" s="2" t="s">
        <v>53</v>
      </c>
      <c r="D2070" s="3">
        <v>160</v>
      </c>
      <c r="E2070" s="3">
        <v>1035</v>
      </c>
      <c r="F2070" s="3">
        <f>Data[[#This Row],[Unit Price]]*Data[[#This Row],[Ordered Qty]]</f>
        <v>165600</v>
      </c>
      <c r="G2070" s="5">
        <v>44648</v>
      </c>
      <c r="H2070" s="4">
        <v>44648</v>
      </c>
      <c r="I2070" s="6">
        <f t="shared" si="36"/>
        <v>0</v>
      </c>
      <c r="J2070" s="32" t="str">
        <f>IF(Data[[#This Row],[Chênh lệch ngày]]&lt;-2,"ADVANCE", IF(Data[[#This Row],[Chênh lệch ngày]]&lt;4, "ON TIME", IF(Data[[#This Row],[REASON OF LATE]]="SUPPLIER","LATE BY SUPPLIER", "LATE")))</f>
        <v>ON TIME</v>
      </c>
      <c r="K2070" s="2"/>
      <c r="L2070" s="32"/>
      <c r="M2070" s="32" t="str">
        <f>TEXT(Data[[#This Row],[Ngày giao]],"yyyy")</f>
        <v>2022</v>
      </c>
      <c r="N2070" s="32" t="str">
        <f>IF(MONTH(Data[[#This Row],[Ngày giao]])&lt;4,"Qtr1", IF(MONTH(Data[[#This Row],[Ngày giao]])&lt;7,"Qtr2",IF(MONTH(Data[[#This Row],[Ngày giao]])&lt;10,"Qtr3","Qtr4")))</f>
        <v>Qtr1</v>
      </c>
      <c r="O2070" s="32" t="str">
        <f>TEXT(Data[[#This Row],[Ngày giao]],"MMM")</f>
        <v>Mar</v>
      </c>
    </row>
    <row r="2071" spans="1:15" ht="13" x14ac:dyDescent="0.3">
      <c r="A2071" s="1">
        <v>4517384959</v>
      </c>
      <c r="B2071" s="1">
        <v>2989761</v>
      </c>
      <c r="C2071" s="2" t="s">
        <v>53</v>
      </c>
      <c r="D2071" s="3">
        <v>640</v>
      </c>
      <c r="E2071" s="3">
        <v>1281</v>
      </c>
      <c r="F2071" s="3">
        <f>Data[[#This Row],[Unit Price]]*Data[[#This Row],[Ordered Qty]]</f>
        <v>819840</v>
      </c>
      <c r="G2071" s="5">
        <v>44648</v>
      </c>
      <c r="H2071" s="4">
        <v>44648</v>
      </c>
      <c r="I2071" s="6">
        <f t="shared" si="36"/>
        <v>0</v>
      </c>
      <c r="J2071" s="32" t="str">
        <f>IF(Data[[#This Row],[Chênh lệch ngày]]&lt;-2,"ADVANCE", IF(Data[[#This Row],[Chênh lệch ngày]]&lt;4, "ON TIME", IF(Data[[#This Row],[REASON OF LATE]]="SUPPLIER","LATE BY SUPPLIER", "LATE")))</f>
        <v>ON TIME</v>
      </c>
      <c r="K2071" s="2"/>
      <c r="L2071" s="32"/>
      <c r="M2071" s="32" t="str">
        <f>TEXT(Data[[#This Row],[Ngày giao]],"yyyy")</f>
        <v>2022</v>
      </c>
      <c r="N2071" s="32" t="str">
        <f>IF(MONTH(Data[[#This Row],[Ngày giao]])&lt;4,"Qtr1", IF(MONTH(Data[[#This Row],[Ngày giao]])&lt;7,"Qtr2",IF(MONTH(Data[[#This Row],[Ngày giao]])&lt;10,"Qtr3","Qtr4")))</f>
        <v>Qtr1</v>
      </c>
      <c r="O2071" s="32" t="str">
        <f>TEXT(Data[[#This Row],[Ngày giao]],"MMM")</f>
        <v>Mar</v>
      </c>
    </row>
    <row r="2072" spans="1:15" ht="13" x14ac:dyDescent="0.3">
      <c r="A2072" s="1">
        <v>4517030999</v>
      </c>
      <c r="B2072" s="1">
        <v>4334436</v>
      </c>
      <c r="C2072" s="37" t="s">
        <v>52</v>
      </c>
      <c r="D2072" s="3">
        <v>112</v>
      </c>
      <c r="E2072" s="3">
        <v>1474</v>
      </c>
      <c r="F2072" s="3">
        <f>Data[[#This Row],[Unit Price]]*Data[[#This Row],[Ordered Qty]]</f>
        <v>165088</v>
      </c>
      <c r="G2072" s="5">
        <v>44648</v>
      </c>
      <c r="H2072" s="4">
        <v>44648</v>
      </c>
      <c r="I2072" s="6">
        <f t="shared" si="36"/>
        <v>0</v>
      </c>
      <c r="J2072" s="32" t="str">
        <f>IF(Data[[#This Row],[Chênh lệch ngày]]&lt;-2,"ADVANCE", IF(Data[[#This Row],[Chênh lệch ngày]]&lt;4, "ON TIME", IF(Data[[#This Row],[REASON OF LATE]]="SUPPLIER","LATE BY SUPPLIER", "LATE")))</f>
        <v>ON TIME</v>
      </c>
      <c r="K2072" s="2"/>
      <c r="L2072" s="32"/>
      <c r="M2072" s="32" t="str">
        <f>TEXT(Data[[#This Row],[Ngày giao]],"yyyy")</f>
        <v>2022</v>
      </c>
      <c r="N2072" s="32" t="str">
        <f>IF(MONTH(Data[[#This Row],[Ngày giao]])&lt;4,"Qtr1", IF(MONTH(Data[[#This Row],[Ngày giao]])&lt;7,"Qtr2",IF(MONTH(Data[[#This Row],[Ngày giao]])&lt;10,"Qtr3","Qtr4")))</f>
        <v>Qtr1</v>
      </c>
      <c r="O2072" s="32" t="str">
        <f>TEXT(Data[[#This Row],[Ngày giao]],"MMM")</f>
        <v>Mar</v>
      </c>
    </row>
    <row r="2073" spans="1:15" ht="13" x14ac:dyDescent="0.3">
      <c r="A2073" s="1">
        <v>4517035734</v>
      </c>
      <c r="B2073" s="1">
        <v>2899475</v>
      </c>
      <c r="C2073" s="37" t="s">
        <v>52</v>
      </c>
      <c r="D2073" s="3">
        <v>100</v>
      </c>
      <c r="E2073" s="3">
        <v>1362</v>
      </c>
      <c r="F2073" s="3">
        <f>Data[[#This Row],[Unit Price]]*Data[[#This Row],[Ordered Qty]]</f>
        <v>136200</v>
      </c>
      <c r="G2073" s="5">
        <v>44648</v>
      </c>
      <c r="H2073" s="4">
        <v>44648</v>
      </c>
      <c r="I2073" s="6">
        <f t="shared" si="36"/>
        <v>0</v>
      </c>
      <c r="J2073" s="32" t="str">
        <f>IF(Data[[#This Row],[Chênh lệch ngày]]&lt;-2,"ADVANCE", IF(Data[[#This Row],[Chênh lệch ngày]]&lt;4, "ON TIME", IF(Data[[#This Row],[REASON OF LATE]]="SUPPLIER","LATE BY SUPPLIER", "LATE")))</f>
        <v>ON TIME</v>
      </c>
      <c r="K2073" s="2"/>
      <c r="L2073" s="32"/>
      <c r="M2073" s="32" t="str">
        <f>TEXT(Data[[#This Row],[Ngày giao]],"yyyy")</f>
        <v>2022</v>
      </c>
      <c r="N2073" s="32" t="str">
        <f>IF(MONTH(Data[[#This Row],[Ngày giao]])&lt;4,"Qtr1", IF(MONTH(Data[[#This Row],[Ngày giao]])&lt;7,"Qtr2",IF(MONTH(Data[[#This Row],[Ngày giao]])&lt;10,"Qtr3","Qtr4")))</f>
        <v>Qtr1</v>
      </c>
      <c r="O2073" s="32" t="str">
        <f>TEXT(Data[[#This Row],[Ngày giao]],"MMM")</f>
        <v>Mar</v>
      </c>
    </row>
    <row r="2074" spans="1:15" ht="13" x14ac:dyDescent="0.3">
      <c r="A2074" s="1">
        <v>4517035948</v>
      </c>
      <c r="B2074" s="1">
        <v>2899944</v>
      </c>
      <c r="C2074" s="37" t="s">
        <v>52</v>
      </c>
      <c r="D2074" s="3">
        <v>48</v>
      </c>
      <c r="E2074" s="3">
        <v>709</v>
      </c>
      <c r="F2074" s="3">
        <f>Data[[#This Row],[Unit Price]]*Data[[#This Row],[Ordered Qty]]</f>
        <v>34032</v>
      </c>
      <c r="G2074" s="5">
        <v>44648</v>
      </c>
      <c r="H2074" s="4">
        <v>44648</v>
      </c>
      <c r="I2074" s="6">
        <f t="shared" si="36"/>
        <v>0</v>
      </c>
      <c r="J2074" s="32" t="str">
        <f>IF(Data[[#This Row],[Chênh lệch ngày]]&lt;-2,"ADVANCE", IF(Data[[#This Row],[Chênh lệch ngày]]&lt;4, "ON TIME", IF(Data[[#This Row],[REASON OF LATE]]="SUPPLIER","LATE BY SUPPLIER", "LATE")))</f>
        <v>ON TIME</v>
      </c>
      <c r="K2074" s="2"/>
      <c r="L2074" s="32"/>
      <c r="M2074" s="32" t="str">
        <f>TEXT(Data[[#This Row],[Ngày giao]],"yyyy")</f>
        <v>2022</v>
      </c>
      <c r="N2074" s="32" t="str">
        <f>IF(MONTH(Data[[#This Row],[Ngày giao]])&lt;4,"Qtr1", IF(MONTH(Data[[#This Row],[Ngày giao]])&lt;7,"Qtr2",IF(MONTH(Data[[#This Row],[Ngày giao]])&lt;10,"Qtr3","Qtr4")))</f>
        <v>Qtr1</v>
      </c>
      <c r="O2074" s="32" t="str">
        <f>TEXT(Data[[#This Row],[Ngày giao]],"MMM")</f>
        <v>Mar</v>
      </c>
    </row>
    <row r="2075" spans="1:15" ht="13" x14ac:dyDescent="0.3">
      <c r="A2075" s="1">
        <v>4517037749</v>
      </c>
      <c r="B2075" s="1">
        <v>4228041</v>
      </c>
      <c r="C2075" s="37" t="s">
        <v>52</v>
      </c>
      <c r="D2075" s="3">
        <v>120</v>
      </c>
      <c r="E2075" s="3">
        <v>1066</v>
      </c>
      <c r="F2075" s="3">
        <f>Data[[#This Row],[Unit Price]]*Data[[#This Row],[Ordered Qty]]</f>
        <v>127920</v>
      </c>
      <c r="G2075" s="5">
        <v>44648</v>
      </c>
      <c r="H2075" s="4">
        <v>44648</v>
      </c>
      <c r="I2075" s="6">
        <f t="shared" si="36"/>
        <v>0</v>
      </c>
      <c r="J2075" s="32" t="str">
        <f>IF(Data[[#This Row],[Chênh lệch ngày]]&lt;-2,"ADVANCE", IF(Data[[#This Row],[Chênh lệch ngày]]&lt;4, "ON TIME", IF(Data[[#This Row],[REASON OF LATE]]="SUPPLIER","LATE BY SUPPLIER", "LATE")))</f>
        <v>ON TIME</v>
      </c>
      <c r="K2075" s="2"/>
      <c r="L2075" s="32"/>
      <c r="M2075" s="32" t="str">
        <f>TEXT(Data[[#This Row],[Ngày giao]],"yyyy")</f>
        <v>2022</v>
      </c>
      <c r="N2075" s="32" t="str">
        <f>IF(MONTH(Data[[#This Row],[Ngày giao]])&lt;4,"Qtr1", IF(MONTH(Data[[#This Row],[Ngày giao]])&lt;7,"Qtr2",IF(MONTH(Data[[#This Row],[Ngày giao]])&lt;10,"Qtr3","Qtr4")))</f>
        <v>Qtr1</v>
      </c>
      <c r="O2075" s="32" t="str">
        <f>TEXT(Data[[#This Row],[Ngày giao]],"MMM")</f>
        <v>Mar</v>
      </c>
    </row>
    <row r="2076" spans="1:15" ht="13" x14ac:dyDescent="0.3">
      <c r="A2076" s="1">
        <v>4517038790</v>
      </c>
      <c r="B2076" s="1">
        <v>4451134</v>
      </c>
      <c r="C2076" s="37" t="s">
        <v>52</v>
      </c>
      <c r="D2076" s="3">
        <v>44</v>
      </c>
      <c r="E2076" s="3">
        <v>1277</v>
      </c>
      <c r="F2076" s="3">
        <f>Data[[#This Row],[Unit Price]]*Data[[#This Row],[Ordered Qty]]</f>
        <v>56188</v>
      </c>
      <c r="G2076" s="5">
        <v>44648</v>
      </c>
      <c r="H2076" s="4">
        <v>44648</v>
      </c>
      <c r="I2076" s="6">
        <f t="shared" si="36"/>
        <v>0</v>
      </c>
      <c r="J2076" s="32" t="str">
        <f>IF(Data[[#This Row],[Chênh lệch ngày]]&lt;-2,"ADVANCE", IF(Data[[#This Row],[Chênh lệch ngày]]&lt;4, "ON TIME", IF(Data[[#This Row],[REASON OF LATE]]="SUPPLIER","LATE BY SUPPLIER", "LATE")))</f>
        <v>ON TIME</v>
      </c>
      <c r="K2076" s="2" t="s">
        <v>10</v>
      </c>
      <c r="L2076" s="32"/>
      <c r="M2076" s="32" t="str">
        <f>TEXT(Data[[#This Row],[Ngày giao]],"yyyy")</f>
        <v>2022</v>
      </c>
      <c r="N2076" s="32" t="str">
        <f>IF(MONTH(Data[[#This Row],[Ngày giao]])&lt;4,"Qtr1", IF(MONTH(Data[[#This Row],[Ngày giao]])&lt;7,"Qtr2",IF(MONTH(Data[[#This Row],[Ngày giao]])&lt;10,"Qtr3","Qtr4")))</f>
        <v>Qtr1</v>
      </c>
      <c r="O2076" s="32" t="str">
        <f>TEXT(Data[[#This Row],[Ngày giao]],"MMM")</f>
        <v>Mar</v>
      </c>
    </row>
    <row r="2077" spans="1:15" ht="13" x14ac:dyDescent="0.3">
      <c r="A2077" s="1">
        <v>4517725112</v>
      </c>
      <c r="B2077" s="1">
        <v>4228041</v>
      </c>
      <c r="C2077" s="37" t="s">
        <v>52</v>
      </c>
      <c r="D2077" s="3">
        <v>30</v>
      </c>
      <c r="E2077" s="3">
        <v>495</v>
      </c>
      <c r="F2077" s="3">
        <f>Data[[#This Row],[Unit Price]]*Data[[#This Row],[Ordered Qty]]</f>
        <v>14850</v>
      </c>
      <c r="G2077" s="5">
        <v>44648</v>
      </c>
      <c r="H2077" s="4">
        <v>44648</v>
      </c>
      <c r="I2077" s="6">
        <f t="shared" si="36"/>
        <v>0</v>
      </c>
      <c r="J2077" s="32" t="str">
        <f>IF(Data[[#This Row],[Chênh lệch ngày]]&lt;-2,"ADVANCE", IF(Data[[#This Row],[Chênh lệch ngày]]&lt;4, "ON TIME", IF(Data[[#This Row],[REASON OF LATE]]="SUPPLIER","LATE BY SUPPLIER", "LATE")))</f>
        <v>ON TIME</v>
      </c>
      <c r="K2077" s="2"/>
      <c r="L2077" s="32"/>
      <c r="M2077" s="32" t="str">
        <f>TEXT(Data[[#This Row],[Ngày giao]],"yyyy")</f>
        <v>2022</v>
      </c>
      <c r="N2077" s="32" t="str">
        <f>IF(MONTH(Data[[#This Row],[Ngày giao]])&lt;4,"Qtr1", IF(MONTH(Data[[#This Row],[Ngày giao]])&lt;7,"Qtr2",IF(MONTH(Data[[#This Row],[Ngày giao]])&lt;10,"Qtr3","Qtr4")))</f>
        <v>Qtr1</v>
      </c>
      <c r="O2077" s="32" t="str">
        <f>TEXT(Data[[#This Row],[Ngày giao]],"MMM")</f>
        <v>Mar</v>
      </c>
    </row>
    <row r="2078" spans="1:15" ht="13" x14ac:dyDescent="0.3">
      <c r="A2078" s="1">
        <v>4517731346</v>
      </c>
      <c r="B2078" s="1">
        <v>4451134</v>
      </c>
      <c r="C2078" s="37" t="s">
        <v>52</v>
      </c>
      <c r="D2078" s="3">
        <v>8</v>
      </c>
      <c r="E2078" s="3">
        <v>889</v>
      </c>
      <c r="F2078" s="3">
        <f>Data[[#This Row],[Unit Price]]*Data[[#This Row],[Ordered Qty]]</f>
        <v>7112</v>
      </c>
      <c r="G2078" s="5">
        <v>44648</v>
      </c>
      <c r="H2078" s="4">
        <v>44648</v>
      </c>
      <c r="I2078" s="6">
        <f t="shared" si="36"/>
        <v>0</v>
      </c>
      <c r="J2078" s="32" t="str">
        <f>IF(Data[[#This Row],[Chênh lệch ngày]]&lt;-2,"ADVANCE", IF(Data[[#This Row],[Chênh lệch ngày]]&lt;4, "ON TIME", IF(Data[[#This Row],[REASON OF LATE]]="SUPPLIER","LATE BY SUPPLIER", "LATE")))</f>
        <v>ON TIME</v>
      </c>
      <c r="K2078" s="2" t="s">
        <v>10</v>
      </c>
      <c r="L2078" s="32"/>
      <c r="M2078" s="32" t="str">
        <f>TEXT(Data[[#This Row],[Ngày giao]],"yyyy")</f>
        <v>2022</v>
      </c>
      <c r="N2078" s="32" t="str">
        <f>IF(MONTH(Data[[#This Row],[Ngày giao]])&lt;4,"Qtr1", IF(MONTH(Data[[#This Row],[Ngày giao]])&lt;7,"Qtr2",IF(MONTH(Data[[#This Row],[Ngày giao]])&lt;10,"Qtr3","Qtr4")))</f>
        <v>Qtr1</v>
      </c>
      <c r="O2078" s="32" t="str">
        <f>TEXT(Data[[#This Row],[Ngày giao]],"MMM")</f>
        <v>Mar</v>
      </c>
    </row>
    <row r="2079" spans="1:15" ht="13" x14ac:dyDescent="0.3">
      <c r="A2079" s="1">
        <v>4517751413</v>
      </c>
      <c r="B2079" s="1">
        <v>2899475</v>
      </c>
      <c r="C2079" s="37" t="s">
        <v>52</v>
      </c>
      <c r="D2079" s="3">
        <v>100</v>
      </c>
      <c r="E2079" s="3">
        <v>872</v>
      </c>
      <c r="F2079" s="3">
        <f>Data[[#This Row],[Unit Price]]*Data[[#This Row],[Ordered Qty]]</f>
        <v>87200</v>
      </c>
      <c r="G2079" s="5">
        <v>44648</v>
      </c>
      <c r="H2079" s="4">
        <v>44648</v>
      </c>
      <c r="I2079" s="6">
        <f t="shared" si="36"/>
        <v>0</v>
      </c>
      <c r="J2079" s="32" t="str">
        <f>IF(Data[[#This Row],[Chênh lệch ngày]]&lt;-2,"ADVANCE", IF(Data[[#This Row],[Chênh lệch ngày]]&lt;4, "ON TIME", IF(Data[[#This Row],[REASON OF LATE]]="SUPPLIER","LATE BY SUPPLIER", "LATE")))</f>
        <v>ON TIME</v>
      </c>
      <c r="K2079" s="2" t="s">
        <v>10</v>
      </c>
      <c r="L2079" s="32"/>
      <c r="M2079" s="32" t="str">
        <f>TEXT(Data[[#This Row],[Ngày giao]],"yyyy")</f>
        <v>2022</v>
      </c>
      <c r="N2079" s="32" t="str">
        <f>IF(MONTH(Data[[#This Row],[Ngày giao]])&lt;4,"Qtr1", IF(MONTH(Data[[#This Row],[Ngày giao]])&lt;7,"Qtr2",IF(MONTH(Data[[#This Row],[Ngày giao]])&lt;10,"Qtr3","Qtr4")))</f>
        <v>Qtr1</v>
      </c>
      <c r="O2079" s="32" t="str">
        <f>TEXT(Data[[#This Row],[Ngày giao]],"MMM")</f>
        <v>Mar</v>
      </c>
    </row>
    <row r="2080" spans="1:15" ht="13" x14ac:dyDescent="0.3">
      <c r="A2080" s="1">
        <v>4516876014</v>
      </c>
      <c r="B2080" s="1">
        <v>4451134</v>
      </c>
      <c r="C2080" s="2" t="s">
        <v>53</v>
      </c>
      <c r="D2080" s="3">
        <v>684</v>
      </c>
      <c r="E2080" s="3">
        <v>1208</v>
      </c>
      <c r="F2080" s="3">
        <f>Data[[#This Row],[Unit Price]]*Data[[#This Row],[Ordered Qty]]</f>
        <v>826272</v>
      </c>
      <c r="G2080" s="5">
        <v>44686</v>
      </c>
      <c r="H2080" s="4">
        <v>44648</v>
      </c>
      <c r="I2080" s="6">
        <f t="shared" si="36"/>
        <v>38</v>
      </c>
      <c r="J2080" s="32" t="str">
        <f>IF(Data[[#This Row],[Chênh lệch ngày]]&lt;-2,"ADVANCE", IF(Data[[#This Row],[Chênh lệch ngày]]&lt;4, "ON TIME", IF(Data[[#This Row],[REASON OF LATE]]="SUPPLIER","LATE BY SUPPLIER", "LATE")))</f>
        <v>LATE BY SUPPLIER</v>
      </c>
      <c r="K2080" s="2" t="s">
        <v>8</v>
      </c>
      <c r="L2080" s="16" t="s">
        <v>71</v>
      </c>
      <c r="M2080" s="32" t="str">
        <f>TEXT(Data[[#This Row],[Ngày giao]],"yyyy")</f>
        <v>2022</v>
      </c>
      <c r="N2080" s="32" t="str">
        <f>IF(MONTH(Data[[#This Row],[Ngày giao]])&lt;4,"Qtr1", IF(MONTH(Data[[#This Row],[Ngày giao]])&lt;7,"Qtr2",IF(MONTH(Data[[#This Row],[Ngày giao]])&lt;10,"Qtr3","Qtr4")))</f>
        <v>Qtr2</v>
      </c>
      <c r="O2080" s="32" t="str">
        <f>TEXT(Data[[#This Row],[Ngày giao]],"MMM")</f>
        <v>May</v>
      </c>
    </row>
    <row r="2081" spans="1:15" ht="13" x14ac:dyDescent="0.3">
      <c r="A2081" s="1">
        <v>4516876149</v>
      </c>
      <c r="B2081" s="1">
        <v>4228041</v>
      </c>
      <c r="C2081" s="2" t="s">
        <v>53</v>
      </c>
      <c r="D2081" s="3">
        <v>330</v>
      </c>
      <c r="E2081" s="3">
        <v>310</v>
      </c>
      <c r="F2081" s="3">
        <f>Data[[#This Row],[Unit Price]]*Data[[#This Row],[Ordered Qty]]</f>
        <v>102300</v>
      </c>
      <c r="G2081" s="5">
        <v>44648</v>
      </c>
      <c r="H2081" s="4">
        <v>44648</v>
      </c>
      <c r="I2081" s="6">
        <f t="shared" si="36"/>
        <v>0</v>
      </c>
      <c r="J2081" s="32" t="str">
        <f>IF(Data[[#This Row],[Chênh lệch ngày]]&lt;-2,"ADVANCE", IF(Data[[#This Row],[Chênh lệch ngày]]&lt;4, "ON TIME", IF(Data[[#This Row],[REASON OF LATE]]="SUPPLIER","LATE BY SUPPLIER", "LATE")))</f>
        <v>ON TIME</v>
      </c>
      <c r="K2081" s="2"/>
      <c r="L2081" s="32"/>
      <c r="M2081" s="32" t="str">
        <f>TEXT(Data[[#This Row],[Ngày giao]],"yyyy")</f>
        <v>2022</v>
      </c>
      <c r="N2081" s="32" t="str">
        <f>IF(MONTH(Data[[#This Row],[Ngày giao]])&lt;4,"Qtr1", IF(MONTH(Data[[#This Row],[Ngày giao]])&lt;7,"Qtr2",IF(MONTH(Data[[#This Row],[Ngày giao]])&lt;10,"Qtr3","Qtr4")))</f>
        <v>Qtr1</v>
      </c>
      <c r="O2081" s="32" t="str">
        <f>TEXT(Data[[#This Row],[Ngày giao]],"MMM")</f>
        <v>Mar</v>
      </c>
    </row>
    <row r="2082" spans="1:15" ht="13" x14ac:dyDescent="0.3">
      <c r="A2082" s="1">
        <v>4516876206</v>
      </c>
      <c r="B2082" s="1">
        <v>4228041</v>
      </c>
      <c r="C2082" s="2" t="s">
        <v>53</v>
      </c>
      <c r="D2082" s="3">
        <v>180</v>
      </c>
      <c r="E2082" s="3">
        <v>738</v>
      </c>
      <c r="F2082" s="3">
        <f>Data[[#This Row],[Unit Price]]*Data[[#This Row],[Ordered Qty]]</f>
        <v>132840</v>
      </c>
      <c r="G2082" s="5">
        <v>44648</v>
      </c>
      <c r="H2082" s="4">
        <v>44648</v>
      </c>
      <c r="I2082" s="6">
        <f t="shared" si="36"/>
        <v>0</v>
      </c>
      <c r="J2082" s="32" t="str">
        <f>IF(Data[[#This Row],[Chênh lệch ngày]]&lt;-2,"ADVANCE", IF(Data[[#This Row],[Chênh lệch ngày]]&lt;4, "ON TIME", IF(Data[[#This Row],[REASON OF LATE]]="SUPPLIER","LATE BY SUPPLIER", "LATE")))</f>
        <v>ON TIME</v>
      </c>
      <c r="K2082" s="2"/>
      <c r="L2082" s="32"/>
      <c r="M2082" s="32" t="str">
        <f>TEXT(Data[[#This Row],[Ngày giao]],"yyyy")</f>
        <v>2022</v>
      </c>
      <c r="N2082" s="32" t="str">
        <f>IF(MONTH(Data[[#This Row],[Ngày giao]])&lt;4,"Qtr1", IF(MONTH(Data[[#This Row],[Ngày giao]])&lt;7,"Qtr2",IF(MONTH(Data[[#This Row],[Ngày giao]])&lt;10,"Qtr3","Qtr4")))</f>
        <v>Qtr1</v>
      </c>
      <c r="O2082" s="32" t="str">
        <f>TEXT(Data[[#This Row],[Ngày giao]],"MMM")</f>
        <v>Mar</v>
      </c>
    </row>
    <row r="2083" spans="1:15" ht="13" x14ac:dyDescent="0.3">
      <c r="A2083" s="1">
        <v>4517471126</v>
      </c>
      <c r="B2083" s="1">
        <v>2903183</v>
      </c>
      <c r="C2083" s="2" t="s">
        <v>53</v>
      </c>
      <c r="D2083" s="3">
        <v>2540</v>
      </c>
      <c r="E2083" s="3">
        <v>772</v>
      </c>
      <c r="F2083" s="3">
        <f>Data[[#This Row],[Unit Price]]*Data[[#This Row],[Ordered Qty]]</f>
        <v>1960880</v>
      </c>
      <c r="G2083" s="5">
        <v>44648</v>
      </c>
      <c r="H2083" s="4">
        <v>44648</v>
      </c>
      <c r="I2083" s="6">
        <f t="shared" si="36"/>
        <v>0</v>
      </c>
      <c r="J2083" s="32" t="str">
        <f>IF(Data[[#This Row],[Chênh lệch ngày]]&lt;-2,"ADVANCE", IF(Data[[#This Row],[Chênh lệch ngày]]&lt;4, "ON TIME", IF(Data[[#This Row],[REASON OF LATE]]="SUPPLIER","LATE BY SUPPLIER", "LATE")))</f>
        <v>ON TIME</v>
      </c>
      <c r="K2083" s="2"/>
      <c r="L2083" s="32"/>
      <c r="M2083" s="32" t="str">
        <f>TEXT(Data[[#This Row],[Ngày giao]],"yyyy")</f>
        <v>2022</v>
      </c>
      <c r="N2083" s="32" t="str">
        <f>IF(MONTH(Data[[#This Row],[Ngày giao]])&lt;4,"Qtr1", IF(MONTH(Data[[#This Row],[Ngày giao]])&lt;7,"Qtr2",IF(MONTH(Data[[#This Row],[Ngày giao]])&lt;10,"Qtr3","Qtr4")))</f>
        <v>Qtr1</v>
      </c>
      <c r="O2083" s="32" t="str">
        <f>TEXT(Data[[#This Row],[Ngày giao]],"MMM")</f>
        <v>Mar</v>
      </c>
    </row>
    <row r="2084" spans="1:15" ht="13" x14ac:dyDescent="0.3">
      <c r="A2084" s="1">
        <v>4517531402</v>
      </c>
      <c r="B2084" s="1">
        <v>4334436</v>
      </c>
      <c r="C2084" s="2" t="s">
        <v>53</v>
      </c>
      <c r="D2084" s="3">
        <v>1584</v>
      </c>
      <c r="E2084" s="3">
        <v>714</v>
      </c>
      <c r="F2084" s="3">
        <f>Data[[#This Row],[Unit Price]]*Data[[#This Row],[Ordered Qty]]</f>
        <v>1130976</v>
      </c>
      <c r="G2084" s="5">
        <v>44648</v>
      </c>
      <c r="H2084" s="4">
        <v>44648</v>
      </c>
      <c r="I2084" s="6">
        <f t="shared" si="36"/>
        <v>0</v>
      </c>
      <c r="J2084" s="32" t="str">
        <f>IF(Data[[#This Row],[Chênh lệch ngày]]&lt;-2,"ADVANCE", IF(Data[[#This Row],[Chênh lệch ngày]]&lt;4, "ON TIME", IF(Data[[#This Row],[REASON OF LATE]]="SUPPLIER","LATE BY SUPPLIER", "LATE")))</f>
        <v>ON TIME</v>
      </c>
      <c r="K2084" s="2"/>
      <c r="L2084" s="32"/>
      <c r="M2084" s="32" t="str">
        <f>TEXT(Data[[#This Row],[Ngày giao]],"yyyy")</f>
        <v>2022</v>
      </c>
      <c r="N2084" s="32" t="str">
        <f>IF(MONTH(Data[[#This Row],[Ngày giao]])&lt;4,"Qtr1", IF(MONTH(Data[[#This Row],[Ngày giao]])&lt;7,"Qtr2",IF(MONTH(Data[[#This Row],[Ngày giao]])&lt;10,"Qtr3","Qtr4")))</f>
        <v>Qtr1</v>
      </c>
      <c r="O2084" s="32" t="str">
        <f>TEXT(Data[[#This Row],[Ngày giao]],"MMM")</f>
        <v>Mar</v>
      </c>
    </row>
    <row r="2085" spans="1:15" ht="13" x14ac:dyDescent="0.3">
      <c r="A2085" s="1">
        <v>4516876068</v>
      </c>
      <c r="B2085" s="1">
        <v>4451134</v>
      </c>
      <c r="C2085" s="2" t="s">
        <v>53</v>
      </c>
      <c r="D2085" s="3">
        <v>680</v>
      </c>
      <c r="E2085" s="3">
        <v>1050</v>
      </c>
      <c r="F2085" s="3">
        <f>Data[[#This Row],[Unit Price]]*Data[[#This Row],[Ordered Qty]]</f>
        <v>714000</v>
      </c>
      <c r="G2085" s="5">
        <v>44704</v>
      </c>
      <c r="H2085" s="4">
        <v>44648</v>
      </c>
      <c r="I2085" s="6">
        <f t="shared" si="36"/>
        <v>56</v>
      </c>
      <c r="J2085" s="32" t="str">
        <f>IF(Data[[#This Row],[Chênh lệch ngày]]&lt;-2,"ADVANCE", IF(Data[[#This Row],[Chênh lệch ngày]]&lt;4, "ON TIME", IF(Data[[#This Row],[REASON OF LATE]]="SUPPLIER","LATE BY SUPPLIER", "LATE")))</f>
        <v>LATE</v>
      </c>
      <c r="K2085" s="32" t="s">
        <v>6</v>
      </c>
      <c r="L2085" s="32"/>
      <c r="M2085" s="32" t="str">
        <f>TEXT(Data[[#This Row],[Ngày giao]],"yyyy")</f>
        <v>2022</v>
      </c>
      <c r="N2085" s="32" t="str">
        <f>IF(MONTH(Data[[#This Row],[Ngày giao]])&lt;4,"Qtr1", IF(MONTH(Data[[#This Row],[Ngày giao]])&lt;7,"Qtr2",IF(MONTH(Data[[#This Row],[Ngày giao]])&lt;10,"Qtr3","Qtr4")))</f>
        <v>Qtr2</v>
      </c>
      <c r="O2085" s="32" t="str">
        <f>TEXT(Data[[#This Row],[Ngày giao]],"MMM")</f>
        <v>May</v>
      </c>
    </row>
    <row r="2086" spans="1:15" ht="13" x14ac:dyDescent="0.3">
      <c r="A2086" s="1">
        <v>4517034976</v>
      </c>
      <c r="B2086" s="1">
        <v>2461389</v>
      </c>
      <c r="C2086" s="37" t="s">
        <v>52</v>
      </c>
      <c r="D2086" s="3">
        <v>200</v>
      </c>
      <c r="E2086" s="3">
        <v>1276</v>
      </c>
      <c r="F2086" s="3">
        <f>Data[[#This Row],[Unit Price]]*Data[[#This Row],[Ordered Qty]]</f>
        <v>255200</v>
      </c>
      <c r="G2086" s="5">
        <v>44648</v>
      </c>
      <c r="H2086" s="4">
        <v>44648</v>
      </c>
      <c r="I2086" s="6">
        <f t="shared" si="36"/>
        <v>0</v>
      </c>
      <c r="J2086" s="32" t="str">
        <f>IF(Data[[#This Row],[Chênh lệch ngày]]&lt;-2,"ADVANCE", IF(Data[[#This Row],[Chênh lệch ngày]]&lt;4, "ON TIME", IF(Data[[#This Row],[REASON OF LATE]]="SUPPLIER","LATE BY SUPPLIER", "LATE")))</f>
        <v>ON TIME</v>
      </c>
      <c r="K2086" s="2"/>
      <c r="L2086" s="32"/>
      <c r="M2086" s="32" t="str">
        <f>TEXT(Data[[#This Row],[Ngày giao]],"yyyy")</f>
        <v>2022</v>
      </c>
      <c r="N2086" s="32" t="str">
        <f>IF(MONTH(Data[[#This Row],[Ngày giao]])&lt;4,"Qtr1", IF(MONTH(Data[[#This Row],[Ngày giao]])&lt;7,"Qtr2",IF(MONTH(Data[[#This Row],[Ngày giao]])&lt;10,"Qtr3","Qtr4")))</f>
        <v>Qtr1</v>
      </c>
      <c r="O2086" s="32" t="str">
        <f>TEXT(Data[[#This Row],[Ngày giao]],"MMM")</f>
        <v>Mar</v>
      </c>
    </row>
    <row r="2087" spans="1:15" ht="13" x14ac:dyDescent="0.3">
      <c r="A2087" s="1">
        <v>4517099894</v>
      </c>
      <c r="B2087" s="1">
        <v>2461389</v>
      </c>
      <c r="C2087" s="37" t="s">
        <v>52</v>
      </c>
      <c r="D2087" s="3">
        <v>200</v>
      </c>
      <c r="E2087" s="3">
        <v>467</v>
      </c>
      <c r="F2087" s="3">
        <f>Data[[#This Row],[Unit Price]]*Data[[#This Row],[Ordered Qty]]</f>
        <v>93400</v>
      </c>
      <c r="G2087" s="5">
        <v>44648</v>
      </c>
      <c r="H2087" s="4">
        <v>44648</v>
      </c>
      <c r="I2087" s="6">
        <f t="shared" si="36"/>
        <v>0</v>
      </c>
      <c r="J2087" s="32" t="str">
        <f>IF(Data[[#This Row],[Chênh lệch ngày]]&lt;-2,"ADVANCE", IF(Data[[#This Row],[Chênh lệch ngày]]&lt;4, "ON TIME", IF(Data[[#This Row],[REASON OF LATE]]="SUPPLIER","LATE BY SUPPLIER", "LATE")))</f>
        <v>ON TIME</v>
      </c>
      <c r="K2087" s="2"/>
      <c r="L2087" s="32"/>
      <c r="M2087" s="32" t="str">
        <f>TEXT(Data[[#This Row],[Ngày giao]],"yyyy")</f>
        <v>2022</v>
      </c>
      <c r="N2087" s="32" t="str">
        <f>IF(MONTH(Data[[#This Row],[Ngày giao]])&lt;4,"Qtr1", IF(MONTH(Data[[#This Row],[Ngày giao]])&lt;7,"Qtr2",IF(MONTH(Data[[#This Row],[Ngày giao]])&lt;10,"Qtr3","Qtr4")))</f>
        <v>Qtr1</v>
      </c>
      <c r="O2087" s="32" t="str">
        <f>TEXT(Data[[#This Row],[Ngày giao]],"MMM")</f>
        <v>Mar</v>
      </c>
    </row>
    <row r="2088" spans="1:15" ht="13" x14ac:dyDescent="0.3">
      <c r="A2088" s="1">
        <v>4517502826</v>
      </c>
      <c r="B2088" s="1">
        <v>2461389</v>
      </c>
      <c r="C2088" s="37" t="s">
        <v>52</v>
      </c>
      <c r="D2088" s="3">
        <v>400</v>
      </c>
      <c r="E2088" s="3">
        <v>572</v>
      </c>
      <c r="F2088" s="3">
        <f>Data[[#This Row],[Unit Price]]*Data[[#This Row],[Ordered Qty]]</f>
        <v>228800</v>
      </c>
      <c r="G2088" s="5">
        <v>44648</v>
      </c>
      <c r="H2088" s="4">
        <v>44648</v>
      </c>
      <c r="I2088" s="6">
        <f t="shared" si="36"/>
        <v>0</v>
      </c>
      <c r="J2088" s="32" t="str">
        <f>IF(Data[[#This Row],[Chênh lệch ngày]]&lt;-2,"ADVANCE", IF(Data[[#This Row],[Chênh lệch ngày]]&lt;4, "ON TIME", IF(Data[[#This Row],[REASON OF LATE]]="SUPPLIER","LATE BY SUPPLIER", "LATE")))</f>
        <v>ON TIME</v>
      </c>
      <c r="K2088" s="2"/>
      <c r="L2088" s="32"/>
      <c r="M2088" s="32" t="str">
        <f>TEXT(Data[[#This Row],[Ngày giao]],"yyyy")</f>
        <v>2022</v>
      </c>
      <c r="N2088" s="32" t="str">
        <f>IF(MONTH(Data[[#This Row],[Ngày giao]])&lt;4,"Qtr1", IF(MONTH(Data[[#This Row],[Ngày giao]])&lt;7,"Qtr2",IF(MONTH(Data[[#This Row],[Ngày giao]])&lt;10,"Qtr3","Qtr4")))</f>
        <v>Qtr1</v>
      </c>
      <c r="O2088" s="32" t="str">
        <f>TEXT(Data[[#This Row],[Ngày giao]],"MMM")</f>
        <v>Mar</v>
      </c>
    </row>
    <row r="2089" spans="1:15" ht="13" x14ac:dyDescent="0.3">
      <c r="A2089" s="1">
        <v>4516832421</v>
      </c>
      <c r="B2089" s="1">
        <v>2758193</v>
      </c>
      <c r="C2089" s="37" t="s">
        <v>52</v>
      </c>
      <c r="D2089" s="3">
        <v>87</v>
      </c>
      <c r="E2089" s="3">
        <v>767</v>
      </c>
      <c r="F2089" s="3">
        <f>Data[[#This Row],[Unit Price]]*Data[[#This Row],[Ordered Qty]]</f>
        <v>66729</v>
      </c>
      <c r="G2089" s="5">
        <v>44648</v>
      </c>
      <c r="H2089" s="4">
        <v>44648</v>
      </c>
      <c r="I2089" s="6">
        <f t="shared" si="36"/>
        <v>0</v>
      </c>
      <c r="J2089" s="32" t="str">
        <f>IF(Data[[#This Row],[Chênh lệch ngày]]&lt;-2,"ADVANCE", IF(Data[[#This Row],[Chênh lệch ngày]]&lt;4, "ON TIME", IF(Data[[#This Row],[REASON OF LATE]]="SUPPLIER","LATE BY SUPPLIER", "LATE")))</f>
        <v>ON TIME</v>
      </c>
      <c r="K2089" s="2"/>
      <c r="L2089" s="32"/>
      <c r="M2089" s="32" t="str">
        <f>TEXT(Data[[#This Row],[Ngày giao]],"yyyy")</f>
        <v>2022</v>
      </c>
      <c r="N2089" s="32" t="str">
        <f>IF(MONTH(Data[[#This Row],[Ngày giao]])&lt;4,"Qtr1", IF(MONTH(Data[[#This Row],[Ngày giao]])&lt;7,"Qtr2",IF(MONTH(Data[[#This Row],[Ngày giao]])&lt;10,"Qtr3","Qtr4")))</f>
        <v>Qtr1</v>
      </c>
      <c r="O2089" s="32" t="str">
        <f>TEXT(Data[[#This Row],[Ngày giao]],"MMM")</f>
        <v>Mar</v>
      </c>
    </row>
    <row r="2090" spans="1:15" ht="13" x14ac:dyDescent="0.3">
      <c r="A2090" s="1">
        <v>4516872557</v>
      </c>
      <c r="B2090" s="1">
        <v>2963895</v>
      </c>
      <c r="C2090" s="37" t="s">
        <v>52</v>
      </c>
      <c r="D2090" s="3">
        <v>312</v>
      </c>
      <c r="E2090" s="3">
        <v>460</v>
      </c>
      <c r="F2090" s="3">
        <f>Data[[#This Row],[Unit Price]]*Data[[#This Row],[Ordered Qty]]</f>
        <v>143520</v>
      </c>
      <c r="G2090" s="5">
        <v>44648</v>
      </c>
      <c r="H2090" s="4">
        <v>44648</v>
      </c>
      <c r="I2090" s="6">
        <f t="shared" si="36"/>
        <v>0</v>
      </c>
      <c r="J2090" s="32" t="str">
        <f>IF(Data[[#This Row],[Chênh lệch ngày]]&lt;-2,"ADVANCE", IF(Data[[#This Row],[Chênh lệch ngày]]&lt;4, "ON TIME", IF(Data[[#This Row],[REASON OF LATE]]="SUPPLIER","LATE BY SUPPLIER", "LATE")))</f>
        <v>ON TIME</v>
      </c>
      <c r="K2090" s="2"/>
      <c r="L2090" s="32"/>
      <c r="M2090" s="32" t="str">
        <f>TEXT(Data[[#This Row],[Ngày giao]],"yyyy")</f>
        <v>2022</v>
      </c>
      <c r="N2090" s="32" t="str">
        <f>IF(MONTH(Data[[#This Row],[Ngày giao]])&lt;4,"Qtr1", IF(MONTH(Data[[#This Row],[Ngày giao]])&lt;7,"Qtr2",IF(MONTH(Data[[#This Row],[Ngày giao]])&lt;10,"Qtr3","Qtr4")))</f>
        <v>Qtr1</v>
      </c>
      <c r="O2090" s="32" t="str">
        <f>TEXT(Data[[#This Row],[Ngày giao]],"MMM")</f>
        <v>Mar</v>
      </c>
    </row>
    <row r="2091" spans="1:15" ht="13" x14ac:dyDescent="0.3">
      <c r="A2091" s="1">
        <v>4516908193</v>
      </c>
      <c r="B2091" s="1">
        <v>2556834</v>
      </c>
      <c r="C2091" s="37" t="s">
        <v>52</v>
      </c>
      <c r="D2091" s="3">
        <v>9</v>
      </c>
      <c r="E2091" s="3">
        <v>735</v>
      </c>
      <c r="F2091" s="3">
        <f>Data[[#This Row],[Unit Price]]*Data[[#This Row],[Ordered Qty]]</f>
        <v>6615</v>
      </c>
      <c r="G2091" s="5">
        <v>44648</v>
      </c>
      <c r="H2091" s="4">
        <v>44648</v>
      </c>
      <c r="I2091" s="6">
        <f t="shared" si="36"/>
        <v>0</v>
      </c>
      <c r="J2091" s="32" t="str">
        <f>IF(Data[[#This Row],[Chênh lệch ngày]]&lt;-2,"ADVANCE", IF(Data[[#This Row],[Chênh lệch ngày]]&lt;4, "ON TIME", IF(Data[[#This Row],[REASON OF LATE]]="SUPPLIER","LATE BY SUPPLIER", "LATE")))</f>
        <v>ON TIME</v>
      </c>
      <c r="K2091" s="2"/>
      <c r="L2091" s="32"/>
      <c r="M2091" s="32" t="str">
        <f>TEXT(Data[[#This Row],[Ngày giao]],"yyyy")</f>
        <v>2022</v>
      </c>
      <c r="N2091" s="32" t="str">
        <f>IF(MONTH(Data[[#This Row],[Ngày giao]])&lt;4,"Qtr1", IF(MONTH(Data[[#This Row],[Ngày giao]])&lt;7,"Qtr2",IF(MONTH(Data[[#This Row],[Ngày giao]])&lt;10,"Qtr3","Qtr4")))</f>
        <v>Qtr1</v>
      </c>
      <c r="O2091" s="32" t="str">
        <f>TEXT(Data[[#This Row],[Ngày giao]],"MMM")</f>
        <v>Mar</v>
      </c>
    </row>
    <row r="2092" spans="1:15" ht="13" x14ac:dyDescent="0.3">
      <c r="A2092" s="1">
        <v>4516959162</v>
      </c>
      <c r="B2092" s="1">
        <v>2556834</v>
      </c>
      <c r="C2092" s="37" t="s">
        <v>52</v>
      </c>
      <c r="D2092" s="3">
        <v>3</v>
      </c>
      <c r="E2092" s="3">
        <v>320</v>
      </c>
      <c r="F2092" s="3">
        <f>Data[[#This Row],[Unit Price]]*Data[[#This Row],[Ordered Qty]]</f>
        <v>960</v>
      </c>
      <c r="G2092" s="5">
        <v>44648</v>
      </c>
      <c r="H2092" s="4">
        <v>44648</v>
      </c>
      <c r="I2092" s="6">
        <f t="shared" si="36"/>
        <v>0</v>
      </c>
      <c r="J2092" s="32" t="str">
        <f>IF(Data[[#This Row],[Chênh lệch ngày]]&lt;-2,"ADVANCE", IF(Data[[#This Row],[Chênh lệch ngày]]&lt;4, "ON TIME", IF(Data[[#This Row],[REASON OF LATE]]="SUPPLIER","LATE BY SUPPLIER", "LATE")))</f>
        <v>ON TIME</v>
      </c>
      <c r="K2092" s="2"/>
      <c r="L2092" s="32"/>
      <c r="M2092" s="32" t="str">
        <f>TEXT(Data[[#This Row],[Ngày giao]],"yyyy")</f>
        <v>2022</v>
      </c>
      <c r="N2092" s="32" t="str">
        <f>IF(MONTH(Data[[#This Row],[Ngày giao]])&lt;4,"Qtr1", IF(MONTH(Data[[#This Row],[Ngày giao]])&lt;7,"Qtr2",IF(MONTH(Data[[#This Row],[Ngày giao]])&lt;10,"Qtr3","Qtr4")))</f>
        <v>Qtr1</v>
      </c>
      <c r="O2092" s="32" t="str">
        <f>TEXT(Data[[#This Row],[Ngày giao]],"MMM")</f>
        <v>Mar</v>
      </c>
    </row>
    <row r="2093" spans="1:15" ht="13" x14ac:dyDescent="0.3">
      <c r="A2093" s="1">
        <v>4517007831</v>
      </c>
      <c r="B2093" s="1">
        <v>2963895</v>
      </c>
      <c r="C2093" s="37" t="s">
        <v>52</v>
      </c>
      <c r="D2093" s="3">
        <v>120</v>
      </c>
      <c r="E2093" s="3">
        <v>784</v>
      </c>
      <c r="F2093" s="3">
        <f>Data[[#This Row],[Unit Price]]*Data[[#This Row],[Ordered Qty]]</f>
        <v>94080</v>
      </c>
      <c r="G2093" s="5">
        <v>44648</v>
      </c>
      <c r="H2093" s="4">
        <v>44648</v>
      </c>
      <c r="I2093" s="6">
        <f t="shared" si="36"/>
        <v>0</v>
      </c>
      <c r="J2093" s="32" t="str">
        <f>IF(Data[[#This Row],[Chênh lệch ngày]]&lt;-2,"ADVANCE", IF(Data[[#This Row],[Chênh lệch ngày]]&lt;4, "ON TIME", IF(Data[[#This Row],[REASON OF LATE]]="SUPPLIER","LATE BY SUPPLIER", "LATE")))</f>
        <v>ON TIME</v>
      </c>
      <c r="K2093" s="2"/>
      <c r="L2093" s="32"/>
      <c r="M2093" s="32" t="str">
        <f>TEXT(Data[[#This Row],[Ngày giao]],"yyyy")</f>
        <v>2022</v>
      </c>
      <c r="N2093" s="32" t="str">
        <f>IF(MONTH(Data[[#This Row],[Ngày giao]])&lt;4,"Qtr1", IF(MONTH(Data[[#This Row],[Ngày giao]])&lt;7,"Qtr2",IF(MONTH(Data[[#This Row],[Ngày giao]])&lt;10,"Qtr3","Qtr4")))</f>
        <v>Qtr1</v>
      </c>
      <c r="O2093" s="32" t="str">
        <f>TEXT(Data[[#This Row],[Ngày giao]],"MMM")</f>
        <v>Mar</v>
      </c>
    </row>
    <row r="2094" spans="1:15" ht="13" x14ac:dyDescent="0.3">
      <c r="A2094" s="1">
        <v>4517030998</v>
      </c>
      <c r="B2094" s="1">
        <v>4327106</v>
      </c>
      <c r="C2094" s="37" t="s">
        <v>52</v>
      </c>
      <c r="D2094" s="3">
        <v>270</v>
      </c>
      <c r="E2094" s="3">
        <v>1394</v>
      </c>
      <c r="F2094" s="3">
        <f>Data[[#This Row],[Unit Price]]*Data[[#This Row],[Ordered Qty]]</f>
        <v>376380</v>
      </c>
      <c r="G2094" s="5">
        <v>44648</v>
      </c>
      <c r="H2094" s="4">
        <v>44648</v>
      </c>
      <c r="I2094" s="6">
        <f t="shared" si="36"/>
        <v>0</v>
      </c>
      <c r="J2094" s="32" t="str">
        <f>IF(Data[[#This Row],[Chênh lệch ngày]]&lt;-2,"ADVANCE", IF(Data[[#This Row],[Chênh lệch ngày]]&lt;4, "ON TIME", IF(Data[[#This Row],[REASON OF LATE]]="SUPPLIER","LATE BY SUPPLIER", "LATE")))</f>
        <v>ON TIME</v>
      </c>
      <c r="K2094" s="2"/>
      <c r="L2094" s="32"/>
      <c r="M2094" s="32" t="str">
        <f>TEXT(Data[[#This Row],[Ngày giao]],"yyyy")</f>
        <v>2022</v>
      </c>
      <c r="N2094" s="32" t="str">
        <f>IF(MONTH(Data[[#This Row],[Ngày giao]])&lt;4,"Qtr1", IF(MONTH(Data[[#This Row],[Ngày giao]])&lt;7,"Qtr2",IF(MONTH(Data[[#This Row],[Ngày giao]])&lt;10,"Qtr3","Qtr4")))</f>
        <v>Qtr1</v>
      </c>
      <c r="O2094" s="32" t="str">
        <f>TEXT(Data[[#This Row],[Ngày giao]],"MMM")</f>
        <v>Mar</v>
      </c>
    </row>
    <row r="2095" spans="1:15" ht="13" x14ac:dyDescent="0.3">
      <c r="A2095" s="1">
        <v>4517058129</v>
      </c>
      <c r="B2095" s="1">
        <v>2758193</v>
      </c>
      <c r="C2095" s="37" t="s">
        <v>52</v>
      </c>
      <c r="D2095" s="3">
        <v>39</v>
      </c>
      <c r="E2095" s="3">
        <v>383</v>
      </c>
      <c r="F2095" s="3">
        <f>Data[[#This Row],[Unit Price]]*Data[[#This Row],[Ordered Qty]]</f>
        <v>14937</v>
      </c>
      <c r="G2095" s="5">
        <v>44648</v>
      </c>
      <c r="H2095" s="4">
        <v>44648</v>
      </c>
      <c r="I2095" s="6">
        <f t="shared" si="36"/>
        <v>0</v>
      </c>
      <c r="J2095" s="32" t="str">
        <f>IF(Data[[#This Row],[Chênh lệch ngày]]&lt;-2,"ADVANCE", IF(Data[[#This Row],[Chênh lệch ngày]]&lt;4, "ON TIME", IF(Data[[#This Row],[REASON OF LATE]]="SUPPLIER","LATE BY SUPPLIER", "LATE")))</f>
        <v>ON TIME</v>
      </c>
      <c r="K2095" s="2"/>
      <c r="L2095" s="32"/>
      <c r="M2095" s="32" t="str">
        <f>TEXT(Data[[#This Row],[Ngày giao]],"yyyy")</f>
        <v>2022</v>
      </c>
      <c r="N2095" s="32" t="str">
        <f>IF(MONTH(Data[[#This Row],[Ngày giao]])&lt;4,"Qtr1", IF(MONTH(Data[[#This Row],[Ngày giao]])&lt;7,"Qtr2",IF(MONTH(Data[[#This Row],[Ngày giao]])&lt;10,"Qtr3","Qtr4")))</f>
        <v>Qtr1</v>
      </c>
      <c r="O2095" s="32" t="str">
        <f>TEXT(Data[[#This Row],[Ngày giao]],"MMM")</f>
        <v>Mar</v>
      </c>
    </row>
    <row r="2096" spans="1:15" ht="13" x14ac:dyDescent="0.3">
      <c r="A2096" s="1">
        <v>4517088200</v>
      </c>
      <c r="B2096" s="1">
        <v>2467687</v>
      </c>
      <c r="C2096" s="37" t="s">
        <v>52</v>
      </c>
      <c r="D2096" s="3">
        <v>70</v>
      </c>
      <c r="E2096" s="3">
        <v>817</v>
      </c>
      <c r="F2096" s="3">
        <f>Data[[#This Row],[Unit Price]]*Data[[#This Row],[Ordered Qty]]</f>
        <v>57190</v>
      </c>
      <c r="G2096" s="5">
        <v>44648</v>
      </c>
      <c r="H2096" s="4">
        <v>44648</v>
      </c>
      <c r="I2096" s="6">
        <f t="shared" si="36"/>
        <v>0</v>
      </c>
      <c r="J2096" s="32" t="str">
        <f>IF(Data[[#This Row],[Chênh lệch ngày]]&lt;-2,"ADVANCE", IF(Data[[#This Row],[Chênh lệch ngày]]&lt;4, "ON TIME", IF(Data[[#This Row],[REASON OF LATE]]="SUPPLIER","LATE BY SUPPLIER", "LATE")))</f>
        <v>ON TIME</v>
      </c>
      <c r="K2096" s="2"/>
      <c r="L2096" s="32"/>
      <c r="M2096" s="32" t="str">
        <f>TEXT(Data[[#This Row],[Ngày giao]],"yyyy")</f>
        <v>2022</v>
      </c>
      <c r="N2096" s="32" t="str">
        <f>IF(MONTH(Data[[#This Row],[Ngày giao]])&lt;4,"Qtr1", IF(MONTH(Data[[#This Row],[Ngày giao]])&lt;7,"Qtr2",IF(MONTH(Data[[#This Row],[Ngày giao]])&lt;10,"Qtr3","Qtr4")))</f>
        <v>Qtr1</v>
      </c>
      <c r="O2096" s="32" t="str">
        <f>TEXT(Data[[#This Row],[Ngày giao]],"MMM")</f>
        <v>Mar</v>
      </c>
    </row>
    <row r="2097" spans="1:15" ht="13" x14ac:dyDescent="0.3">
      <c r="A2097" s="1">
        <v>4517091395</v>
      </c>
      <c r="B2097" s="1">
        <v>2963895</v>
      </c>
      <c r="C2097" s="37" t="s">
        <v>52</v>
      </c>
      <c r="D2097" s="3">
        <v>44</v>
      </c>
      <c r="E2097" s="3">
        <v>1194</v>
      </c>
      <c r="F2097" s="3">
        <f>Data[[#This Row],[Unit Price]]*Data[[#This Row],[Ordered Qty]]</f>
        <v>52536</v>
      </c>
      <c r="G2097" s="5">
        <v>44648</v>
      </c>
      <c r="H2097" s="4">
        <v>44648</v>
      </c>
      <c r="I2097" s="6">
        <f t="shared" si="36"/>
        <v>0</v>
      </c>
      <c r="J2097" s="32" t="str">
        <f>IF(Data[[#This Row],[Chênh lệch ngày]]&lt;-2,"ADVANCE", IF(Data[[#This Row],[Chênh lệch ngày]]&lt;4, "ON TIME", IF(Data[[#This Row],[REASON OF LATE]]="SUPPLIER","LATE BY SUPPLIER", "LATE")))</f>
        <v>ON TIME</v>
      </c>
      <c r="K2097" s="2"/>
      <c r="L2097" s="32"/>
      <c r="M2097" s="32" t="str">
        <f>TEXT(Data[[#This Row],[Ngày giao]],"yyyy")</f>
        <v>2022</v>
      </c>
      <c r="N2097" s="32" t="str">
        <f>IF(MONTH(Data[[#This Row],[Ngày giao]])&lt;4,"Qtr1", IF(MONTH(Data[[#This Row],[Ngày giao]])&lt;7,"Qtr2",IF(MONTH(Data[[#This Row],[Ngày giao]])&lt;10,"Qtr3","Qtr4")))</f>
        <v>Qtr1</v>
      </c>
      <c r="O2097" s="32" t="str">
        <f>TEXT(Data[[#This Row],[Ngày giao]],"MMM")</f>
        <v>Mar</v>
      </c>
    </row>
    <row r="2098" spans="1:15" ht="13" x14ac:dyDescent="0.3">
      <c r="A2098" s="1">
        <v>4517139071</v>
      </c>
      <c r="B2098" s="1">
        <v>2963895</v>
      </c>
      <c r="C2098" s="37" t="s">
        <v>52</v>
      </c>
      <c r="D2098" s="3">
        <v>16</v>
      </c>
      <c r="E2098" s="3">
        <v>493</v>
      </c>
      <c r="F2098" s="3">
        <f>Data[[#This Row],[Unit Price]]*Data[[#This Row],[Ordered Qty]]</f>
        <v>7888</v>
      </c>
      <c r="G2098" s="5">
        <v>44648</v>
      </c>
      <c r="H2098" s="4">
        <v>44648</v>
      </c>
      <c r="I2098" s="6">
        <f t="shared" si="36"/>
        <v>0</v>
      </c>
      <c r="J2098" s="32" t="str">
        <f>IF(Data[[#This Row],[Chênh lệch ngày]]&lt;-2,"ADVANCE", IF(Data[[#This Row],[Chênh lệch ngày]]&lt;4, "ON TIME", IF(Data[[#This Row],[REASON OF LATE]]="SUPPLIER","LATE BY SUPPLIER", "LATE")))</f>
        <v>ON TIME</v>
      </c>
      <c r="K2098" s="2"/>
      <c r="L2098" s="32"/>
      <c r="M2098" s="32" t="str">
        <f>TEXT(Data[[#This Row],[Ngày giao]],"yyyy")</f>
        <v>2022</v>
      </c>
      <c r="N2098" s="32" t="str">
        <f>IF(MONTH(Data[[#This Row],[Ngày giao]])&lt;4,"Qtr1", IF(MONTH(Data[[#This Row],[Ngày giao]])&lt;7,"Qtr2",IF(MONTH(Data[[#This Row],[Ngày giao]])&lt;10,"Qtr3","Qtr4")))</f>
        <v>Qtr1</v>
      </c>
      <c r="O2098" s="32" t="str">
        <f>TEXT(Data[[#This Row],[Ngày giao]],"MMM")</f>
        <v>Mar</v>
      </c>
    </row>
    <row r="2099" spans="1:15" ht="13" x14ac:dyDescent="0.3">
      <c r="A2099" s="1">
        <v>4517152869</v>
      </c>
      <c r="B2099" s="1">
        <v>2963896</v>
      </c>
      <c r="C2099" s="37" t="s">
        <v>52</v>
      </c>
      <c r="D2099" s="3">
        <v>4</v>
      </c>
      <c r="E2099" s="3">
        <v>1136</v>
      </c>
      <c r="F2099" s="3">
        <f>Data[[#This Row],[Unit Price]]*Data[[#This Row],[Ordered Qty]]</f>
        <v>4544</v>
      </c>
      <c r="G2099" s="5">
        <v>44648</v>
      </c>
      <c r="H2099" s="4">
        <v>44648</v>
      </c>
      <c r="I2099" s="6">
        <f t="shared" si="36"/>
        <v>0</v>
      </c>
      <c r="J2099" s="32" t="str">
        <f>IF(Data[[#This Row],[Chênh lệch ngày]]&lt;-2,"ADVANCE", IF(Data[[#This Row],[Chênh lệch ngày]]&lt;4, "ON TIME", IF(Data[[#This Row],[REASON OF LATE]]="SUPPLIER","LATE BY SUPPLIER", "LATE")))</f>
        <v>ON TIME</v>
      </c>
      <c r="K2099" s="2"/>
      <c r="L2099" s="32"/>
      <c r="M2099" s="32" t="str">
        <f>TEXT(Data[[#This Row],[Ngày giao]],"yyyy")</f>
        <v>2022</v>
      </c>
      <c r="N2099" s="32" t="str">
        <f>IF(MONTH(Data[[#This Row],[Ngày giao]])&lt;4,"Qtr1", IF(MONTH(Data[[#This Row],[Ngày giao]])&lt;7,"Qtr2",IF(MONTH(Data[[#This Row],[Ngày giao]])&lt;10,"Qtr3","Qtr4")))</f>
        <v>Qtr1</v>
      </c>
      <c r="O2099" s="32" t="str">
        <f>TEXT(Data[[#This Row],[Ngày giao]],"MMM")</f>
        <v>Mar</v>
      </c>
    </row>
    <row r="2100" spans="1:15" ht="13" x14ac:dyDescent="0.3">
      <c r="A2100" s="1">
        <v>4517183695</v>
      </c>
      <c r="B2100" s="1">
        <v>2467687</v>
      </c>
      <c r="C2100" s="37" t="s">
        <v>52</v>
      </c>
      <c r="D2100" s="3">
        <v>50</v>
      </c>
      <c r="E2100" s="3">
        <v>955</v>
      </c>
      <c r="F2100" s="3">
        <f>Data[[#This Row],[Unit Price]]*Data[[#This Row],[Ordered Qty]]</f>
        <v>47750</v>
      </c>
      <c r="G2100" s="5">
        <v>44648</v>
      </c>
      <c r="H2100" s="4">
        <v>44648</v>
      </c>
      <c r="I2100" s="6">
        <f t="shared" si="36"/>
        <v>0</v>
      </c>
      <c r="J2100" s="32" t="str">
        <f>IF(Data[[#This Row],[Chênh lệch ngày]]&lt;-2,"ADVANCE", IF(Data[[#This Row],[Chênh lệch ngày]]&lt;4, "ON TIME", IF(Data[[#This Row],[REASON OF LATE]]="SUPPLIER","LATE BY SUPPLIER", "LATE")))</f>
        <v>ON TIME</v>
      </c>
      <c r="K2100" s="2"/>
      <c r="L2100" s="32"/>
      <c r="M2100" s="32" t="str">
        <f>TEXT(Data[[#This Row],[Ngày giao]],"yyyy")</f>
        <v>2022</v>
      </c>
      <c r="N2100" s="32" t="str">
        <f>IF(MONTH(Data[[#This Row],[Ngày giao]])&lt;4,"Qtr1", IF(MONTH(Data[[#This Row],[Ngày giao]])&lt;7,"Qtr2",IF(MONTH(Data[[#This Row],[Ngày giao]])&lt;10,"Qtr3","Qtr4")))</f>
        <v>Qtr1</v>
      </c>
      <c r="O2100" s="32" t="str">
        <f>TEXT(Data[[#This Row],[Ngày giao]],"MMM")</f>
        <v>Mar</v>
      </c>
    </row>
    <row r="2101" spans="1:15" ht="13" x14ac:dyDescent="0.3">
      <c r="A2101" s="1">
        <v>4517196801</v>
      </c>
      <c r="B2101" s="1">
        <v>2556834</v>
      </c>
      <c r="C2101" s="37" t="s">
        <v>52</v>
      </c>
      <c r="D2101" s="3">
        <v>9</v>
      </c>
      <c r="E2101" s="3">
        <v>1052</v>
      </c>
      <c r="F2101" s="3">
        <f>Data[[#This Row],[Unit Price]]*Data[[#This Row],[Ordered Qty]]</f>
        <v>9468</v>
      </c>
      <c r="G2101" s="5">
        <v>44648</v>
      </c>
      <c r="H2101" s="4">
        <v>44648</v>
      </c>
      <c r="I2101" s="6">
        <f t="shared" si="36"/>
        <v>0</v>
      </c>
      <c r="J2101" s="32" t="str">
        <f>IF(Data[[#This Row],[Chênh lệch ngày]]&lt;-2,"ADVANCE", IF(Data[[#This Row],[Chênh lệch ngày]]&lt;4, "ON TIME", IF(Data[[#This Row],[REASON OF LATE]]="SUPPLIER","LATE BY SUPPLIER", "LATE")))</f>
        <v>ON TIME</v>
      </c>
      <c r="K2101" s="2"/>
      <c r="L2101" s="32"/>
      <c r="M2101" s="32" t="str">
        <f>TEXT(Data[[#This Row],[Ngày giao]],"yyyy")</f>
        <v>2022</v>
      </c>
      <c r="N2101" s="32" t="str">
        <f>IF(MONTH(Data[[#This Row],[Ngày giao]])&lt;4,"Qtr1", IF(MONTH(Data[[#This Row],[Ngày giao]])&lt;7,"Qtr2",IF(MONTH(Data[[#This Row],[Ngày giao]])&lt;10,"Qtr3","Qtr4")))</f>
        <v>Qtr1</v>
      </c>
      <c r="O2101" s="32" t="str">
        <f>TEXT(Data[[#This Row],[Ngày giao]],"MMM")</f>
        <v>Mar</v>
      </c>
    </row>
    <row r="2102" spans="1:15" ht="13" x14ac:dyDescent="0.3">
      <c r="A2102" s="1">
        <v>4517198300</v>
      </c>
      <c r="B2102" s="1">
        <v>2963896</v>
      </c>
      <c r="C2102" s="37" t="s">
        <v>52</v>
      </c>
      <c r="D2102" s="3">
        <v>4</v>
      </c>
      <c r="E2102" s="3">
        <v>851</v>
      </c>
      <c r="F2102" s="3">
        <f>Data[[#This Row],[Unit Price]]*Data[[#This Row],[Ordered Qty]]</f>
        <v>3404</v>
      </c>
      <c r="G2102" s="5">
        <v>44648</v>
      </c>
      <c r="H2102" s="4">
        <v>44648</v>
      </c>
      <c r="I2102" s="6">
        <f t="shared" si="36"/>
        <v>0</v>
      </c>
      <c r="J2102" s="32" t="str">
        <f>IF(Data[[#This Row],[Chênh lệch ngày]]&lt;-2,"ADVANCE", IF(Data[[#This Row],[Chênh lệch ngày]]&lt;4, "ON TIME", IF(Data[[#This Row],[REASON OF LATE]]="SUPPLIER","LATE BY SUPPLIER", "LATE")))</f>
        <v>ON TIME</v>
      </c>
      <c r="K2102" s="2"/>
      <c r="L2102" s="32"/>
      <c r="M2102" s="32" t="str">
        <f>TEXT(Data[[#This Row],[Ngày giao]],"yyyy")</f>
        <v>2022</v>
      </c>
      <c r="N2102" s="32" t="str">
        <f>IF(MONTH(Data[[#This Row],[Ngày giao]])&lt;4,"Qtr1", IF(MONTH(Data[[#This Row],[Ngày giao]])&lt;7,"Qtr2",IF(MONTH(Data[[#This Row],[Ngày giao]])&lt;10,"Qtr3","Qtr4")))</f>
        <v>Qtr1</v>
      </c>
      <c r="O2102" s="32" t="str">
        <f>TEXT(Data[[#This Row],[Ngày giao]],"MMM")</f>
        <v>Mar</v>
      </c>
    </row>
    <row r="2103" spans="1:15" ht="13" x14ac:dyDescent="0.3">
      <c r="A2103" s="1">
        <v>4516523440</v>
      </c>
      <c r="B2103" s="1">
        <v>2467687</v>
      </c>
      <c r="C2103" s="37" t="s">
        <v>52</v>
      </c>
      <c r="D2103" s="3">
        <v>180</v>
      </c>
      <c r="E2103" s="3">
        <v>1003</v>
      </c>
      <c r="F2103" s="3">
        <f>Data[[#This Row],[Unit Price]]*Data[[#This Row],[Ordered Qty]]</f>
        <v>180540</v>
      </c>
      <c r="G2103" s="5">
        <v>44648</v>
      </c>
      <c r="H2103" s="4">
        <v>44648</v>
      </c>
      <c r="I2103" s="6">
        <f t="shared" si="36"/>
        <v>0</v>
      </c>
      <c r="J2103" s="32" t="str">
        <f>IF(Data[[#This Row],[Chênh lệch ngày]]&lt;-2,"ADVANCE", IF(Data[[#This Row],[Chênh lệch ngày]]&lt;4, "ON TIME", IF(Data[[#This Row],[REASON OF LATE]]="SUPPLIER","LATE BY SUPPLIER", "LATE")))</f>
        <v>ON TIME</v>
      </c>
      <c r="K2103" s="2"/>
      <c r="L2103" s="32"/>
      <c r="M2103" s="32" t="str">
        <f>TEXT(Data[[#This Row],[Ngày giao]],"yyyy")</f>
        <v>2022</v>
      </c>
      <c r="N2103" s="32" t="str">
        <f>IF(MONTH(Data[[#This Row],[Ngày giao]])&lt;4,"Qtr1", IF(MONTH(Data[[#This Row],[Ngày giao]])&lt;7,"Qtr2",IF(MONTH(Data[[#This Row],[Ngày giao]])&lt;10,"Qtr3","Qtr4")))</f>
        <v>Qtr1</v>
      </c>
      <c r="O2103" s="32" t="str">
        <f>TEXT(Data[[#This Row],[Ngày giao]],"MMM")</f>
        <v>Mar</v>
      </c>
    </row>
    <row r="2104" spans="1:15" ht="13" x14ac:dyDescent="0.3">
      <c r="A2104" s="1">
        <v>4516526846</v>
      </c>
      <c r="B2104" s="1">
        <v>2758193</v>
      </c>
      <c r="C2104" s="37" t="s">
        <v>52</v>
      </c>
      <c r="D2104" s="3">
        <v>132</v>
      </c>
      <c r="E2104" s="3">
        <v>1324</v>
      </c>
      <c r="F2104" s="3">
        <f>Data[[#This Row],[Unit Price]]*Data[[#This Row],[Ordered Qty]]</f>
        <v>174768</v>
      </c>
      <c r="G2104" s="5">
        <v>44648</v>
      </c>
      <c r="H2104" s="4">
        <v>44648</v>
      </c>
      <c r="I2104" s="6">
        <f t="shared" si="36"/>
        <v>0</v>
      </c>
      <c r="J2104" s="32" t="str">
        <f>IF(Data[[#This Row],[Chênh lệch ngày]]&lt;-2,"ADVANCE", IF(Data[[#This Row],[Chênh lệch ngày]]&lt;4, "ON TIME", IF(Data[[#This Row],[REASON OF LATE]]="SUPPLIER","LATE BY SUPPLIER", "LATE")))</f>
        <v>ON TIME</v>
      </c>
      <c r="K2104" s="2"/>
      <c r="L2104" s="32"/>
      <c r="M2104" s="32" t="str">
        <f>TEXT(Data[[#This Row],[Ngày giao]],"yyyy")</f>
        <v>2022</v>
      </c>
      <c r="N2104" s="32" t="str">
        <f>IF(MONTH(Data[[#This Row],[Ngày giao]])&lt;4,"Qtr1", IF(MONTH(Data[[#This Row],[Ngày giao]])&lt;7,"Qtr2",IF(MONTH(Data[[#This Row],[Ngày giao]])&lt;10,"Qtr3","Qtr4")))</f>
        <v>Qtr1</v>
      </c>
      <c r="O2104" s="32" t="str">
        <f>TEXT(Data[[#This Row],[Ngày giao]],"MMM")</f>
        <v>Mar</v>
      </c>
    </row>
    <row r="2105" spans="1:15" ht="13" x14ac:dyDescent="0.3">
      <c r="A2105" s="1">
        <v>4517755145</v>
      </c>
      <c r="B2105" s="1">
        <v>2758193</v>
      </c>
      <c r="C2105" s="37" t="s">
        <v>52</v>
      </c>
      <c r="D2105" s="3">
        <v>63</v>
      </c>
      <c r="E2105" s="3">
        <v>1426</v>
      </c>
      <c r="F2105" s="3">
        <f>Data[[#This Row],[Unit Price]]*Data[[#This Row],[Ordered Qty]]</f>
        <v>89838</v>
      </c>
      <c r="G2105" s="5">
        <v>44648</v>
      </c>
      <c r="H2105" s="4">
        <v>44648</v>
      </c>
      <c r="I2105" s="6">
        <f t="shared" si="36"/>
        <v>0</v>
      </c>
      <c r="J2105" s="32" t="str">
        <f>IF(Data[[#This Row],[Chênh lệch ngày]]&lt;-2,"ADVANCE", IF(Data[[#This Row],[Chênh lệch ngày]]&lt;4, "ON TIME", IF(Data[[#This Row],[REASON OF LATE]]="SUPPLIER","LATE BY SUPPLIER", "LATE")))</f>
        <v>ON TIME</v>
      </c>
      <c r="K2105" s="2"/>
      <c r="L2105" s="32"/>
      <c r="M2105" s="32" t="str">
        <f>TEXT(Data[[#This Row],[Ngày giao]],"yyyy")</f>
        <v>2022</v>
      </c>
      <c r="N2105" s="32" t="str">
        <f>IF(MONTH(Data[[#This Row],[Ngày giao]])&lt;4,"Qtr1", IF(MONTH(Data[[#This Row],[Ngày giao]])&lt;7,"Qtr2",IF(MONTH(Data[[#This Row],[Ngày giao]])&lt;10,"Qtr3","Qtr4")))</f>
        <v>Qtr1</v>
      </c>
      <c r="O2105" s="32" t="str">
        <f>TEXT(Data[[#This Row],[Ngày giao]],"MMM")</f>
        <v>Mar</v>
      </c>
    </row>
    <row r="2106" spans="1:15" ht="13" x14ac:dyDescent="0.3">
      <c r="A2106" s="1">
        <v>4517758143</v>
      </c>
      <c r="B2106" s="1">
        <v>2963896</v>
      </c>
      <c r="C2106" s="37" t="s">
        <v>52</v>
      </c>
      <c r="D2106" s="3">
        <v>280</v>
      </c>
      <c r="E2106" s="3">
        <v>729</v>
      </c>
      <c r="F2106" s="3">
        <f>Data[[#This Row],[Unit Price]]*Data[[#This Row],[Ordered Qty]]</f>
        <v>204120</v>
      </c>
      <c r="G2106" s="5">
        <v>44648</v>
      </c>
      <c r="H2106" s="4">
        <v>44648</v>
      </c>
      <c r="I2106" s="6">
        <f t="shared" si="36"/>
        <v>0</v>
      </c>
      <c r="J2106" s="32" t="str">
        <f>IF(Data[[#This Row],[Chênh lệch ngày]]&lt;-2,"ADVANCE", IF(Data[[#This Row],[Chênh lệch ngày]]&lt;4, "ON TIME", IF(Data[[#This Row],[REASON OF LATE]]="SUPPLIER","LATE BY SUPPLIER", "LATE")))</f>
        <v>ON TIME</v>
      </c>
      <c r="K2106" s="2"/>
      <c r="L2106" s="32"/>
      <c r="M2106" s="32" t="str">
        <f>TEXT(Data[[#This Row],[Ngày giao]],"yyyy")</f>
        <v>2022</v>
      </c>
      <c r="N2106" s="32" t="str">
        <f>IF(MONTH(Data[[#This Row],[Ngày giao]])&lt;4,"Qtr1", IF(MONTH(Data[[#This Row],[Ngày giao]])&lt;7,"Qtr2",IF(MONTH(Data[[#This Row],[Ngày giao]])&lt;10,"Qtr3","Qtr4")))</f>
        <v>Qtr1</v>
      </c>
      <c r="O2106" s="32" t="str">
        <f>TEXT(Data[[#This Row],[Ngày giao]],"MMM")</f>
        <v>Mar</v>
      </c>
    </row>
    <row r="2107" spans="1:15" ht="13" x14ac:dyDescent="0.3">
      <c r="A2107" s="1">
        <v>4517764431</v>
      </c>
      <c r="B2107" s="1">
        <v>2467687</v>
      </c>
      <c r="C2107" s="37" t="s">
        <v>52</v>
      </c>
      <c r="D2107" s="3">
        <v>50</v>
      </c>
      <c r="E2107" s="3">
        <v>1381</v>
      </c>
      <c r="F2107" s="3">
        <f>Data[[#This Row],[Unit Price]]*Data[[#This Row],[Ordered Qty]]</f>
        <v>69050</v>
      </c>
      <c r="G2107" s="5">
        <v>44648</v>
      </c>
      <c r="H2107" s="4">
        <v>44648</v>
      </c>
      <c r="I2107" s="6">
        <f t="shared" si="36"/>
        <v>0</v>
      </c>
      <c r="J2107" s="32" t="str">
        <f>IF(Data[[#This Row],[Chênh lệch ngày]]&lt;-2,"ADVANCE", IF(Data[[#This Row],[Chênh lệch ngày]]&lt;4, "ON TIME", IF(Data[[#This Row],[REASON OF LATE]]="SUPPLIER","LATE BY SUPPLIER", "LATE")))</f>
        <v>ON TIME</v>
      </c>
      <c r="K2107" s="2"/>
      <c r="L2107" s="32"/>
      <c r="M2107" s="32" t="str">
        <f>TEXT(Data[[#This Row],[Ngày giao]],"yyyy")</f>
        <v>2022</v>
      </c>
      <c r="N2107" s="32" t="str">
        <f>IF(MONTH(Data[[#This Row],[Ngày giao]])&lt;4,"Qtr1", IF(MONTH(Data[[#This Row],[Ngày giao]])&lt;7,"Qtr2",IF(MONTH(Data[[#This Row],[Ngày giao]])&lt;10,"Qtr3","Qtr4")))</f>
        <v>Qtr1</v>
      </c>
      <c r="O2107" s="32" t="str">
        <f>TEXT(Data[[#This Row],[Ngày giao]],"MMM")</f>
        <v>Mar</v>
      </c>
    </row>
    <row r="2108" spans="1:15" ht="13" x14ac:dyDescent="0.3">
      <c r="A2108" s="1">
        <v>4517753406</v>
      </c>
      <c r="B2108" s="1">
        <v>4271870</v>
      </c>
      <c r="C2108" s="37" t="s">
        <v>52</v>
      </c>
      <c r="D2108" s="3">
        <v>45</v>
      </c>
      <c r="E2108" s="3">
        <v>979</v>
      </c>
      <c r="F2108" s="3">
        <f>Data[[#This Row],[Unit Price]]*Data[[#This Row],[Ordered Qty]]</f>
        <v>44055</v>
      </c>
      <c r="G2108" s="5">
        <v>44690</v>
      </c>
      <c r="H2108" s="4">
        <v>44648</v>
      </c>
      <c r="I2108" s="6">
        <f t="shared" si="36"/>
        <v>42</v>
      </c>
      <c r="J2108" s="32" t="str">
        <f>IF(Data[[#This Row],[Chênh lệch ngày]]&lt;-2,"ADVANCE", IF(Data[[#This Row],[Chênh lệch ngày]]&lt;4, "ON TIME", IF(Data[[#This Row],[REASON OF LATE]]="SUPPLIER","LATE BY SUPPLIER", "LATE")))</f>
        <v>LATE</v>
      </c>
      <c r="K2108" s="32" t="s">
        <v>6</v>
      </c>
      <c r="L2108" s="32"/>
      <c r="M2108" s="32" t="str">
        <f>TEXT(Data[[#This Row],[Ngày giao]],"yyyy")</f>
        <v>2022</v>
      </c>
      <c r="N2108" s="32" t="str">
        <f>IF(MONTH(Data[[#This Row],[Ngày giao]])&lt;4,"Qtr1", IF(MONTH(Data[[#This Row],[Ngày giao]])&lt;7,"Qtr2",IF(MONTH(Data[[#This Row],[Ngày giao]])&lt;10,"Qtr3","Qtr4")))</f>
        <v>Qtr2</v>
      </c>
      <c r="O2108" s="32" t="str">
        <f>TEXT(Data[[#This Row],[Ngày giao]],"MMM")</f>
        <v>May</v>
      </c>
    </row>
    <row r="2109" spans="1:15" ht="13" x14ac:dyDescent="0.3">
      <c r="A2109" s="1">
        <v>4517967891</v>
      </c>
      <c r="B2109" s="1">
        <v>2758193</v>
      </c>
      <c r="C2109" s="2" t="s">
        <v>53</v>
      </c>
      <c r="D2109" s="23">
        <v>1995</v>
      </c>
      <c r="E2109" s="3">
        <v>580</v>
      </c>
      <c r="F2109" s="3">
        <f>Data[[#This Row],[Unit Price]]*Data[[#This Row],[Ordered Qty]]</f>
        <v>1157100</v>
      </c>
      <c r="G2109" s="5">
        <v>44690</v>
      </c>
      <c r="H2109" s="4">
        <v>44648</v>
      </c>
      <c r="I2109" s="6">
        <f t="shared" si="36"/>
        <v>42</v>
      </c>
      <c r="J2109" s="32" t="str">
        <f>IF(Data[[#This Row],[Chênh lệch ngày]]&lt;-2,"ADVANCE", IF(Data[[#This Row],[Chênh lệch ngày]]&lt;4, "ON TIME", IF(Data[[#This Row],[REASON OF LATE]]="SUPPLIER","LATE BY SUPPLIER", "LATE")))</f>
        <v>LATE</v>
      </c>
      <c r="K2109" s="32" t="s">
        <v>6</v>
      </c>
      <c r="L2109" s="32"/>
      <c r="M2109" s="32" t="str">
        <f>TEXT(Data[[#This Row],[Ngày giao]],"yyyy")</f>
        <v>2022</v>
      </c>
      <c r="N2109" s="32" t="str">
        <f>IF(MONTH(Data[[#This Row],[Ngày giao]])&lt;4,"Qtr1", IF(MONTH(Data[[#This Row],[Ngày giao]])&lt;7,"Qtr2",IF(MONTH(Data[[#This Row],[Ngày giao]])&lt;10,"Qtr3","Qtr4")))</f>
        <v>Qtr2</v>
      </c>
      <c r="O2109" s="32" t="str">
        <f>TEXT(Data[[#This Row],[Ngày giao]],"MMM")</f>
        <v>May</v>
      </c>
    </row>
    <row r="2110" spans="1:15" ht="13" x14ac:dyDescent="0.3">
      <c r="A2110" s="1">
        <v>4516498512</v>
      </c>
      <c r="B2110" s="1">
        <v>4327058</v>
      </c>
      <c r="C2110" s="37" t="s">
        <v>52</v>
      </c>
      <c r="D2110" s="3">
        <v>26</v>
      </c>
      <c r="E2110" s="3">
        <v>651</v>
      </c>
      <c r="F2110" s="3">
        <f>Data[[#This Row],[Unit Price]]*Data[[#This Row],[Ordered Qty]]</f>
        <v>16926</v>
      </c>
      <c r="G2110" s="5">
        <v>44718</v>
      </c>
      <c r="H2110" s="4">
        <v>44648</v>
      </c>
      <c r="I2110" s="6">
        <f t="shared" si="36"/>
        <v>70</v>
      </c>
      <c r="J2110" s="32" t="str">
        <f>IF(Data[[#This Row],[Chênh lệch ngày]]&lt;-2,"ADVANCE", IF(Data[[#This Row],[Chênh lệch ngày]]&lt;4, "ON TIME", IF(Data[[#This Row],[REASON OF LATE]]="SUPPLIER","LATE BY SUPPLIER", "LATE")))</f>
        <v>LATE</v>
      </c>
      <c r="K2110" s="32" t="s">
        <v>6</v>
      </c>
      <c r="L2110" s="32"/>
      <c r="M2110" s="32" t="str">
        <f>TEXT(Data[[#This Row],[Ngày giao]],"yyyy")</f>
        <v>2022</v>
      </c>
      <c r="N2110" s="32" t="str">
        <f>IF(MONTH(Data[[#This Row],[Ngày giao]])&lt;4,"Qtr1", IF(MONTH(Data[[#This Row],[Ngày giao]])&lt;7,"Qtr2",IF(MONTH(Data[[#This Row],[Ngày giao]])&lt;10,"Qtr3","Qtr4")))</f>
        <v>Qtr2</v>
      </c>
      <c r="O2110" s="32" t="str">
        <f>TEXT(Data[[#This Row],[Ngày giao]],"MMM")</f>
        <v>Jun</v>
      </c>
    </row>
    <row r="2111" spans="1:15" ht="13" x14ac:dyDescent="0.3">
      <c r="A2111" s="1">
        <v>4517358387</v>
      </c>
      <c r="B2111" s="1">
        <v>4327106</v>
      </c>
      <c r="C2111" s="37" t="s">
        <v>52</v>
      </c>
      <c r="D2111" s="3">
        <v>651</v>
      </c>
      <c r="E2111" s="3">
        <v>1394</v>
      </c>
      <c r="F2111" s="3">
        <f>Data[[#This Row],[Unit Price]]*Data[[#This Row],[Ordered Qty]]</f>
        <v>907494</v>
      </c>
      <c r="G2111" s="5">
        <v>44690</v>
      </c>
      <c r="H2111" s="4">
        <v>44648</v>
      </c>
      <c r="I2111" s="6">
        <f t="shared" si="36"/>
        <v>42</v>
      </c>
      <c r="J2111" s="32" t="str">
        <f>IF(Data[[#This Row],[Chênh lệch ngày]]&lt;-2,"ADVANCE", IF(Data[[#This Row],[Chênh lệch ngày]]&lt;4, "ON TIME", IF(Data[[#This Row],[REASON OF LATE]]="SUPPLIER","LATE BY SUPPLIER", "LATE")))</f>
        <v>LATE</v>
      </c>
      <c r="K2111" s="32" t="s">
        <v>6</v>
      </c>
      <c r="L2111" s="32"/>
      <c r="M2111" s="32" t="str">
        <f>TEXT(Data[[#This Row],[Ngày giao]],"yyyy")</f>
        <v>2022</v>
      </c>
      <c r="N2111" s="32" t="str">
        <f>IF(MONTH(Data[[#This Row],[Ngày giao]])&lt;4,"Qtr1", IF(MONTH(Data[[#This Row],[Ngày giao]])&lt;7,"Qtr2",IF(MONTH(Data[[#This Row],[Ngày giao]])&lt;10,"Qtr3","Qtr4")))</f>
        <v>Qtr2</v>
      </c>
      <c r="O2111" s="32" t="str">
        <f>TEXT(Data[[#This Row],[Ngày giao]],"MMM")</f>
        <v>May</v>
      </c>
    </row>
    <row r="2112" spans="1:15" ht="13" x14ac:dyDescent="0.3">
      <c r="A2112" s="1">
        <v>4516520425</v>
      </c>
      <c r="B2112" s="1">
        <v>4271870</v>
      </c>
      <c r="C2112" s="37" t="s">
        <v>52</v>
      </c>
      <c r="D2112" s="3">
        <v>8</v>
      </c>
      <c r="E2112" s="3">
        <v>424</v>
      </c>
      <c r="F2112" s="3">
        <f>Data[[#This Row],[Unit Price]]*Data[[#This Row],[Ordered Qty]]</f>
        <v>3392</v>
      </c>
      <c r="G2112" s="5">
        <v>44704</v>
      </c>
      <c r="H2112" s="4">
        <v>44648</v>
      </c>
      <c r="I2112" s="6">
        <f t="shared" si="36"/>
        <v>56</v>
      </c>
      <c r="J2112" s="32" t="str">
        <f>IF(Data[[#This Row],[Chênh lệch ngày]]&lt;-2,"ADVANCE", IF(Data[[#This Row],[Chênh lệch ngày]]&lt;4, "ON TIME", IF(Data[[#This Row],[REASON OF LATE]]="SUPPLIER","LATE BY SUPPLIER", "LATE")))</f>
        <v>LATE</v>
      </c>
      <c r="K2112" s="32" t="s">
        <v>6</v>
      </c>
      <c r="L2112" s="32"/>
      <c r="M2112" s="32" t="str">
        <f>TEXT(Data[[#This Row],[Ngày giao]],"yyyy")</f>
        <v>2022</v>
      </c>
      <c r="N2112" s="32" t="str">
        <f>IF(MONTH(Data[[#This Row],[Ngày giao]])&lt;4,"Qtr1", IF(MONTH(Data[[#This Row],[Ngày giao]])&lt;7,"Qtr2",IF(MONTH(Data[[#This Row],[Ngày giao]])&lt;10,"Qtr3","Qtr4")))</f>
        <v>Qtr2</v>
      </c>
      <c r="O2112" s="32" t="str">
        <f>TEXT(Data[[#This Row],[Ngày giao]],"MMM")</f>
        <v>May</v>
      </c>
    </row>
    <row r="2113" spans="1:15" ht="13" x14ac:dyDescent="0.3">
      <c r="A2113" s="1">
        <v>4516820524</v>
      </c>
      <c r="B2113" s="1">
        <v>2958114</v>
      </c>
      <c r="C2113" s="37" t="s">
        <v>52</v>
      </c>
      <c r="D2113" s="3">
        <v>114</v>
      </c>
      <c r="E2113" s="3">
        <v>517</v>
      </c>
      <c r="F2113" s="3">
        <f>Data[[#This Row],[Unit Price]]*Data[[#This Row],[Ordered Qty]]</f>
        <v>58938</v>
      </c>
      <c r="G2113" s="5">
        <v>44648</v>
      </c>
      <c r="H2113" s="4">
        <v>44648</v>
      </c>
      <c r="I2113" s="6">
        <f t="shared" si="36"/>
        <v>0</v>
      </c>
      <c r="J2113" s="32" t="str">
        <f>IF(Data[[#This Row],[Chênh lệch ngày]]&lt;-2,"ADVANCE", IF(Data[[#This Row],[Chênh lệch ngày]]&lt;4, "ON TIME", IF(Data[[#This Row],[REASON OF LATE]]="SUPPLIER","LATE BY SUPPLIER", "LATE")))</f>
        <v>ON TIME</v>
      </c>
      <c r="K2113" s="2"/>
      <c r="L2113" s="32"/>
      <c r="M2113" s="32" t="str">
        <f>TEXT(Data[[#This Row],[Ngày giao]],"yyyy")</f>
        <v>2022</v>
      </c>
      <c r="N2113" s="32" t="str">
        <f>IF(MONTH(Data[[#This Row],[Ngày giao]])&lt;4,"Qtr1", IF(MONTH(Data[[#This Row],[Ngày giao]])&lt;7,"Qtr2",IF(MONTH(Data[[#This Row],[Ngày giao]])&lt;10,"Qtr3","Qtr4")))</f>
        <v>Qtr1</v>
      </c>
      <c r="O2113" s="32" t="str">
        <f>TEXT(Data[[#This Row],[Ngày giao]],"MMM")</f>
        <v>Mar</v>
      </c>
    </row>
    <row r="2114" spans="1:15" ht="13" x14ac:dyDescent="0.3">
      <c r="A2114" s="1">
        <v>4517029607</v>
      </c>
      <c r="B2114" s="1">
        <v>1620152</v>
      </c>
      <c r="C2114" s="37" t="s">
        <v>52</v>
      </c>
      <c r="D2114" s="3">
        <v>108</v>
      </c>
      <c r="E2114" s="3">
        <v>742</v>
      </c>
      <c r="F2114" s="3">
        <f>Data[[#This Row],[Unit Price]]*Data[[#This Row],[Ordered Qty]]</f>
        <v>80136</v>
      </c>
      <c r="G2114" s="5">
        <v>44648</v>
      </c>
      <c r="H2114" s="4">
        <v>44648</v>
      </c>
      <c r="I2114" s="6">
        <f t="shared" si="36"/>
        <v>0</v>
      </c>
      <c r="J2114" s="32" t="str">
        <f>IF(Data[[#This Row],[Chênh lệch ngày]]&lt;-2,"ADVANCE", IF(Data[[#This Row],[Chênh lệch ngày]]&lt;4, "ON TIME", IF(Data[[#This Row],[REASON OF LATE]]="SUPPLIER","LATE BY SUPPLIER", "LATE")))</f>
        <v>ON TIME</v>
      </c>
      <c r="K2114" s="2"/>
      <c r="L2114" s="32"/>
      <c r="M2114" s="32" t="str">
        <f>TEXT(Data[[#This Row],[Ngày giao]],"yyyy")</f>
        <v>2022</v>
      </c>
      <c r="N2114" s="32" t="str">
        <f>IF(MONTH(Data[[#This Row],[Ngày giao]])&lt;4,"Qtr1", IF(MONTH(Data[[#This Row],[Ngày giao]])&lt;7,"Qtr2",IF(MONTH(Data[[#This Row],[Ngày giao]])&lt;10,"Qtr3","Qtr4")))</f>
        <v>Qtr1</v>
      </c>
      <c r="O2114" s="32" t="str">
        <f>TEXT(Data[[#This Row],[Ngày giao]],"MMM")</f>
        <v>Mar</v>
      </c>
    </row>
    <row r="2115" spans="1:15" ht="13" x14ac:dyDescent="0.3">
      <c r="A2115" s="1">
        <v>4517039026</v>
      </c>
      <c r="B2115" s="1">
        <v>4492204</v>
      </c>
      <c r="C2115" s="37" t="s">
        <v>52</v>
      </c>
      <c r="D2115" s="3">
        <v>36</v>
      </c>
      <c r="E2115" s="3">
        <v>835</v>
      </c>
      <c r="F2115" s="3">
        <f>Data[[#This Row],[Unit Price]]*Data[[#This Row],[Ordered Qty]]</f>
        <v>30060</v>
      </c>
      <c r="G2115" s="5">
        <v>44648</v>
      </c>
      <c r="H2115" s="4">
        <v>44648</v>
      </c>
      <c r="I2115" s="6">
        <f t="shared" si="36"/>
        <v>0</v>
      </c>
      <c r="J2115" s="32" t="str">
        <f>IF(Data[[#This Row],[Chênh lệch ngày]]&lt;-2,"ADVANCE", IF(Data[[#This Row],[Chênh lệch ngày]]&lt;4, "ON TIME", IF(Data[[#This Row],[REASON OF LATE]]="SUPPLIER","LATE BY SUPPLIER", "LATE")))</f>
        <v>ON TIME</v>
      </c>
      <c r="K2115" s="2"/>
      <c r="L2115" s="32"/>
      <c r="M2115" s="32" t="str">
        <f>TEXT(Data[[#This Row],[Ngày giao]],"yyyy")</f>
        <v>2022</v>
      </c>
      <c r="N2115" s="32" t="str">
        <f>IF(MONTH(Data[[#This Row],[Ngày giao]])&lt;4,"Qtr1", IF(MONTH(Data[[#This Row],[Ngày giao]])&lt;7,"Qtr2",IF(MONTH(Data[[#This Row],[Ngày giao]])&lt;10,"Qtr3","Qtr4")))</f>
        <v>Qtr1</v>
      </c>
      <c r="O2115" s="32" t="str">
        <f>TEXT(Data[[#This Row],[Ngày giao]],"MMM")</f>
        <v>Mar</v>
      </c>
    </row>
    <row r="2116" spans="1:15" ht="13" x14ac:dyDescent="0.3">
      <c r="A2116" s="1">
        <v>4517090633</v>
      </c>
      <c r="B2116" s="1">
        <v>2958114</v>
      </c>
      <c r="C2116" s="37" t="s">
        <v>52</v>
      </c>
      <c r="D2116" s="3">
        <v>78</v>
      </c>
      <c r="E2116" s="3">
        <v>789</v>
      </c>
      <c r="F2116" s="3">
        <f>Data[[#This Row],[Unit Price]]*Data[[#This Row],[Ordered Qty]]</f>
        <v>61542</v>
      </c>
      <c r="G2116" s="5">
        <v>44648</v>
      </c>
      <c r="H2116" s="4">
        <v>44648</v>
      </c>
      <c r="I2116" s="6">
        <f t="shared" si="36"/>
        <v>0</v>
      </c>
      <c r="J2116" s="32" t="str">
        <f>IF(Data[[#This Row],[Chênh lệch ngày]]&lt;-2,"ADVANCE", IF(Data[[#This Row],[Chênh lệch ngày]]&lt;4, "ON TIME", IF(Data[[#This Row],[REASON OF LATE]]="SUPPLIER","LATE BY SUPPLIER", "LATE")))</f>
        <v>ON TIME</v>
      </c>
      <c r="K2116" s="2"/>
      <c r="L2116" s="32"/>
      <c r="M2116" s="32" t="str">
        <f>TEXT(Data[[#This Row],[Ngày giao]],"yyyy")</f>
        <v>2022</v>
      </c>
      <c r="N2116" s="32" t="str">
        <f>IF(MONTH(Data[[#This Row],[Ngày giao]])&lt;4,"Qtr1", IF(MONTH(Data[[#This Row],[Ngày giao]])&lt;7,"Qtr2",IF(MONTH(Data[[#This Row],[Ngày giao]])&lt;10,"Qtr3","Qtr4")))</f>
        <v>Qtr1</v>
      </c>
      <c r="O2116" s="32" t="str">
        <f>TEXT(Data[[#This Row],[Ngày giao]],"MMM")</f>
        <v>Mar</v>
      </c>
    </row>
    <row r="2117" spans="1:15" ht="13" x14ac:dyDescent="0.3">
      <c r="A2117" s="1">
        <v>4516579345</v>
      </c>
      <c r="B2117" s="1">
        <v>2958114</v>
      </c>
      <c r="C2117" s="37" t="s">
        <v>52</v>
      </c>
      <c r="D2117" s="3">
        <v>6</v>
      </c>
      <c r="E2117" s="3">
        <v>356</v>
      </c>
      <c r="F2117" s="3">
        <f>Data[[#This Row],[Unit Price]]*Data[[#This Row],[Ordered Qty]]</f>
        <v>2136</v>
      </c>
      <c r="G2117" s="5">
        <v>44648</v>
      </c>
      <c r="H2117" s="4">
        <v>44648</v>
      </c>
      <c r="I2117" s="6">
        <f t="shared" si="36"/>
        <v>0</v>
      </c>
      <c r="J2117" s="32" t="str">
        <f>IF(Data[[#This Row],[Chênh lệch ngày]]&lt;-2,"ADVANCE", IF(Data[[#This Row],[Chênh lệch ngày]]&lt;4, "ON TIME", IF(Data[[#This Row],[REASON OF LATE]]="SUPPLIER","LATE BY SUPPLIER", "LATE")))</f>
        <v>ON TIME</v>
      </c>
      <c r="K2117" s="2"/>
      <c r="L2117" s="32"/>
      <c r="M2117" s="32" t="str">
        <f>TEXT(Data[[#This Row],[Ngày giao]],"yyyy")</f>
        <v>2022</v>
      </c>
      <c r="N2117" s="32" t="str">
        <f>IF(MONTH(Data[[#This Row],[Ngày giao]])&lt;4,"Qtr1", IF(MONTH(Data[[#This Row],[Ngày giao]])&lt;7,"Qtr2",IF(MONTH(Data[[#This Row],[Ngày giao]])&lt;10,"Qtr3","Qtr4")))</f>
        <v>Qtr1</v>
      </c>
      <c r="O2117" s="32" t="str">
        <f>TEXT(Data[[#This Row],[Ngày giao]],"MMM")</f>
        <v>Mar</v>
      </c>
    </row>
    <row r="2118" spans="1:15" ht="13" x14ac:dyDescent="0.3">
      <c r="A2118" s="1">
        <v>4516532687</v>
      </c>
      <c r="B2118" s="1">
        <v>2958114</v>
      </c>
      <c r="C2118" s="37" t="s">
        <v>52</v>
      </c>
      <c r="D2118" s="3">
        <v>54</v>
      </c>
      <c r="E2118" s="3">
        <v>509</v>
      </c>
      <c r="F2118" s="3">
        <f>Data[[#This Row],[Unit Price]]*Data[[#This Row],[Ordered Qty]]</f>
        <v>27486</v>
      </c>
      <c r="G2118" s="5">
        <v>44648</v>
      </c>
      <c r="H2118" s="4">
        <v>44648</v>
      </c>
      <c r="I2118" s="6">
        <f t="shared" si="36"/>
        <v>0</v>
      </c>
      <c r="J2118" s="32" t="str">
        <f>IF(Data[[#This Row],[Chênh lệch ngày]]&lt;-2,"ADVANCE", IF(Data[[#This Row],[Chênh lệch ngày]]&lt;4, "ON TIME", IF(Data[[#This Row],[REASON OF LATE]]="SUPPLIER","LATE BY SUPPLIER", "LATE")))</f>
        <v>ON TIME</v>
      </c>
      <c r="K2118" s="2"/>
      <c r="L2118" s="32"/>
      <c r="M2118" s="32" t="str">
        <f>TEXT(Data[[#This Row],[Ngày giao]],"yyyy")</f>
        <v>2022</v>
      </c>
      <c r="N2118" s="32" t="str">
        <f>IF(MONTH(Data[[#This Row],[Ngày giao]])&lt;4,"Qtr1", IF(MONTH(Data[[#This Row],[Ngày giao]])&lt;7,"Qtr2",IF(MONTH(Data[[#This Row],[Ngày giao]])&lt;10,"Qtr3","Qtr4")))</f>
        <v>Qtr1</v>
      </c>
      <c r="O2118" s="32" t="str">
        <f>TEXT(Data[[#This Row],[Ngày giao]],"MMM")</f>
        <v>Mar</v>
      </c>
    </row>
    <row r="2119" spans="1:15" ht="13" x14ac:dyDescent="0.3">
      <c r="A2119" s="1">
        <v>4516955276</v>
      </c>
      <c r="B2119" s="1">
        <v>4062520</v>
      </c>
      <c r="C2119" s="2" t="s">
        <v>53</v>
      </c>
      <c r="D2119" s="3">
        <v>102</v>
      </c>
      <c r="E2119" s="3">
        <v>512</v>
      </c>
      <c r="F2119" s="3">
        <f>Data[[#This Row],[Unit Price]]*Data[[#This Row],[Ordered Qty]]</f>
        <v>52224</v>
      </c>
      <c r="G2119" s="5">
        <v>44683</v>
      </c>
      <c r="H2119" s="4">
        <v>44648</v>
      </c>
      <c r="I2119" s="6">
        <f t="shared" si="36"/>
        <v>35</v>
      </c>
      <c r="J2119" s="32" t="str">
        <f>IF(Data[[#This Row],[Chênh lệch ngày]]&lt;-2,"ADVANCE", IF(Data[[#This Row],[Chênh lệch ngày]]&lt;4, "ON TIME", IF(Data[[#This Row],[REASON OF LATE]]="SUPPLIER","LATE BY SUPPLIER", "LATE")))</f>
        <v>LATE BY SUPPLIER</v>
      </c>
      <c r="K2119" s="2" t="s">
        <v>8</v>
      </c>
      <c r="L2119" s="32" t="s">
        <v>73</v>
      </c>
      <c r="M2119" s="32" t="str">
        <f>TEXT(Data[[#This Row],[Ngày giao]],"yyyy")</f>
        <v>2022</v>
      </c>
      <c r="N2119" s="32" t="str">
        <f>IF(MONTH(Data[[#This Row],[Ngày giao]])&lt;4,"Qtr1", IF(MONTH(Data[[#This Row],[Ngày giao]])&lt;7,"Qtr2",IF(MONTH(Data[[#This Row],[Ngày giao]])&lt;10,"Qtr3","Qtr4")))</f>
        <v>Qtr2</v>
      </c>
      <c r="O2119" s="32" t="str">
        <f>TEXT(Data[[#This Row],[Ngày giao]],"MMM")</f>
        <v>May</v>
      </c>
    </row>
    <row r="2120" spans="1:15" ht="13" x14ac:dyDescent="0.3">
      <c r="A2120" s="1">
        <v>4516964888</v>
      </c>
      <c r="B2120" s="1">
        <v>4403290</v>
      </c>
      <c r="C2120" s="2" t="s">
        <v>53</v>
      </c>
      <c r="D2120" s="3">
        <v>376</v>
      </c>
      <c r="E2120" s="3">
        <v>1400</v>
      </c>
      <c r="F2120" s="3">
        <f>Data[[#This Row],[Unit Price]]*Data[[#This Row],[Ordered Qty]]</f>
        <v>526400</v>
      </c>
      <c r="G2120" s="5">
        <v>44648</v>
      </c>
      <c r="H2120" s="4">
        <v>44648</v>
      </c>
      <c r="I2120" s="6">
        <f t="shared" si="36"/>
        <v>0</v>
      </c>
      <c r="J2120" s="32" t="str">
        <f>IF(Data[[#This Row],[Chênh lệch ngày]]&lt;-2,"ADVANCE", IF(Data[[#This Row],[Chênh lệch ngày]]&lt;4, "ON TIME", IF(Data[[#This Row],[REASON OF LATE]]="SUPPLIER","LATE BY SUPPLIER", "LATE")))</f>
        <v>ON TIME</v>
      </c>
      <c r="K2120" s="2"/>
      <c r="L2120" s="32"/>
      <c r="M2120" s="32" t="str">
        <f>TEXT(Data[[#This Row],[Ngày giao]],"yyyy")</f>
        <v>2022</v>
      </c>
      <c r="N2120" s="32" t="str">
        <f>IF(MONTH(Data[[#This Row],[Ngày giao]])&lt;4,"Qtr1", IF(MONTH(Data[[#This Row],[Ngày giao]])&lt;7,"Qtr2",IF(MONTH(Data[[#This Row],[Ngày giao]])&lt;10,"Qtr3","Qtr4")))</f>
        <v>Qtr1</v>
      </c>
      <c r="O2120" s="32" t="str">
        <f>TEXT(Data[[#This Row],[Ngày giao]],"MMM")</f>
        <v>Mar</v>
      </c>
    </row>
    <row r="2121" spans="1:15" ht="13" x14ac:dyDescent="0.3">
      <c r="A2121" s="1">
        <v>4516970820</v>
      </c>
      <c r="B2121" s="1">
        <v>2752324</v>
      </c>
      <c r="C2121" s="2" t="s">
        <v>53</v>
      </c>
      <c r="D2121" s="3">
        <v>342</v>
      </c>
      <c r="E2121" s="3">
        <v>1392</v>
      </c>
      <c r="F2121" s="3">
        <f>Data[[#This Row],[Unit Price]]*Data[[#This Row],[Ordered Qty]]</f>
        <v>476064</v>
      </c>
      <c r="G2121" s="5">
        <v>44648</v>
      </c>
      <c r="H2121" s="4">
        <v>44648</v>
      </c>
      <c r="I2121" s="6">
        <f t="shared" si="36"/>
        <v>0</v>
      </c>
      <c r="J2121" s="32" t="str">
        <f>IF(Data[[#This Row],[Chênh lệch ngày]]&lt;-2,"ADVANCE", IF(Data[[#This Row],[Chênh lệch ngày]]&lt;4, "ON TIME", IF(Data[[#This Row],[REASON OF LATE]]="SUPPLIER","LATE BY SUPPLIER", "LATE")))</f>
        <v>ON TIME</v>
      </c>
      <c r="K2121" s="2"/>
      <c r="L2121" s="32"/>
      <c r="M2121" s="32" t="str">
        <f>TEXT(Data[[#This Row],[Ngày giao]],"yyyy")</f>
        <v>2022</v>
      </c>
      <c r="N2121" s="32" t="str">
        <f>IF(MONTH(Data[[#This Row],[Ngày giao]])&lt;4,"Qtr1", IF(MONTH(Data[[#This Row],[Ngày giao]])&lt;7,"Qtr2",IF(MONTH(Data[[#This Row],[Ngày giao]])&lt;10,"Qtr3","Qtr4")))</f>
        <v>Qtr1</v>
      </c>
      <c r="O2121" s="32" t="str">
        <f>TEXT(Data[[#This Row],[Ngày giao]],"MMM")</f>
        <v>Mar</v>
      </c>
    </row>
    <row r="2122" spans="1:15" ht="13" x14ac:dyDescent="0.3">
      <c r="A2122" s="1">
        <v>4517033818</v>
      </c>
      <c r="B2122" s="1">
        <v>2752324</v>
      </c>
      <c r="C2122" s="2" t="s">
        <v>53</v>
      </c>
      <c r="D2122" s="3">
        <v>36</v>
      </c>
      <c r="E2122" s="3">
        <v>545</v>
      </c>
      <c r="F2122" s="3">
        <f>Data[[#This Row],[Unit Price]]*Data[[#This Row],[Ordered Qty]]</f>
        <v>19620</v>
      </c>
      <c r="G2122" s="5">
        <v>44648</v>
      </c>
      <c r="H2122" s="4">
        <v>44648</v>
      </c>
      <c r="I2122" s="6">
        <f t="shared" si="36"/>
        <v>0</v>
      </c>
      <c r="J2122" s="32" t="str">
        <f>IF(Data[[#This Row],[Chênh lệch ngày]]&lt;-2,"ADVANCE", IF(Data[[#This Row],[Chênh lệch ngày]]&lt;4, "ON TIME", IF(Data[[#This Row],[REASON OF LATE]]="SUPPLIER","LATE BY SUPPLIER", "LATE")))</f>
        <v>ON TIME</v>
      </c>
      <c r="K2122" s="2"/>
      <c r="L2122" s="32"/>
      <c r="M2122" s="32" t="str">
        <f>TEXT(Data[[#This Row],[Ngày giao]],"yyyy")</f>
        <v>2022</v>
      </c>
      <c r="N2122" s="32" t="str">
        <f>IF(MONTH(Data[[#This Row],[Ngày giao]])&lt;4,"Qtr1", IF(MONTH(Data[[#This Row],[Ngày giao]])&lt;7,"Qtr2",IF(MONTH(Data[[#This Row],[Ngày giao]])&lt;10,"Qtr3","Qtr4")))</f>
        <v>Qtr1</v>
      </c>
      <c r="O2122" s="32" t="str">
        <f>TEXT(Data[[#This Row],[Ngày giao]],"MMM")</f>
        <v>Mar</v>
      </c>
    </row>
    <row r="2123" spans="1:15" ht="13" x14ac:dyDescent="0.3">
      <c r="A2123" s="1">
        <v>4517028190</v>
      </c>
      <c r="B2123" s="1">
        <v>2958114</v>
      </c>
      <c r="C2123" s="2" t="s">
        <v>53</v>
      </c>
      <c r="D2123" s="3">
        <v>6</v>
      </c>
      <c r="E2123" s="3">
        <v>419</v>
      </c>
      <c r="F2123" s="3">
        <f>Data[[#This Row],[Unit Price]]*Data[[#This Row],[Ordered Qty]]</f>
        <v>2514</v>
      </c>
      <c r="G2123" s="5">
        <v>44648</v>
      </c>
      <c r="H2123" s="4">
        <v>44648</v>
      </c>
      <c r="I2123" s="6">
        <f t="shared" si="36"/>
        <v>0</v>
      </c>
      <c r="J2123" s="32" t="str">
        <f>IF(Data[[#This Row],[Chênh lệch ngày]]&lt;-2,"ADVANCE", IF(Data[[#This Row],[Chênh lệch ngày]]&lt;4, "ON TIME", IF(Data[[#This Row],[REASON OF LATE]]="SUPPLIER","LATE BY SUPPLIER", "LATE")))</f>
        <v>ON TIME</v>
      </c>
      <c r="K2123" s="2"/>
      <c r="L2123" s="32"/>
      <c r="M2123" s="32" t="str">
        <f>TEXT(Data[[#This Row],[Ngày giao]],"yyyy")</f>
        <v>2022</v>
      </c>
      <c r="N2123" s="32" t="str">
        <f>IF(MONTH(Data[[#This Row],[Ngày giao]])&lt;4,"Qtr1", IF(MONTH(Data[[#This Row],[Ngày giao]])&lt;7,"Qtr2",IF(MONTH(Data[[#This Row],[Ngày giao]])&lt;10,"Qtr3","Qtr4")))</f>
        <v>Qtr1</v>
      </c>
      <c r="O2123" s="32" t="str">
        <f>TEXT(Data[[#This Row],[Ngày giao]],"MMM")</f>
        <v>Mar</v>
      </c>
    </row>
    <row r="2124" spans="1:15" ht="13" x14ac:dyDescent="0.3">
      <c r="A2124" s="1">
        <v>4517040209</v>
      </c>
      <c r="B2124" s="1">
        <v>4062520</v>
      </c>
      <c r="C2124" s="2" t="s">
        <v>53</v>
      </c>
      <c r="D2124" s="3">
        <v>42</v>
      </c>
      <c r="E2124" s="3">
        <v>1348</v>
      </c>
      <c r="F2124" s="3">
        <f>Data[[#This Row],[Unit Price]]*Data[[#This Row],[Ordered Qty]]</f>
        <v>56616</v>
      </c>
      <c r="G2124" s="5">
        <v>44683</v>
      </c>
      <c r="H2124" s="4">
        <v>44648</v>
      </c>
      <c r="I2124" s="6">
        <f t="shared" si="36"/>
        <v>35</v>
      </c>
      <c r="J2124" s="32" t="str">
        <f>IF(Data[[#This Row],[Chênh lệch ngày]]&lt;-2,"ADVANCE", IF(Data[[#This Row],[Chênh lệch ngày]]&lt;4, "ON TIME", IF(Data[[#This Row],[REASON OF LATE]]="SUPPLIER","LATE BY SUPPLIER", "LATE")))</f>
        <v>LATE BY SUPPLIER</v>
      </c>
      <c r="K2124" s="2" t="s">
        <v>8</v>
      </c>
      <c r="L2124" s="32" t="s">
        <v>73</v>
      </c>
      <c r="M2124" s="32" t="str">
        <f>TEXT(Data[[#This Row],[Ngày giao]],"yyyy")</f>
        <v>2022</v>
      </c>
      <c r="N2124" s="32" t="str">
        <f>IF(MONTH(Data[[#This Row],[Ngày giao]])&lt;4,"Qtr1", IF(MONTH(Data[[#This Row],[Ngày giao]])&lt;7,"Qtr2",IF(MONTH(Data[[#This Row],[Ngày giao]])&lt;10,"Qtr3","Qtr4")))</f>
        <v>Qtr2</v>
      </c>
      <c r="O2124" s="32" t="str">
        <f>TEXT(Data[[#This Row],[Ngày giao]],"MMM")</f>
        <v>May</v>
      </c>
    </row>
    <row r="2125" spans="1:15" ht="13" x14ac:dyDescent="0.3">
      <c r="A2125" s="1">
        <v>4517040308</v>
      </c>
      <c r="B2125" s="1">
        <v>2752324</v>
      </c>
      <c r="C2125" s="2" t="s">
        <v>53</v>
      </c>
      <c r="D2125" s="3">
        <v>396</v>
      </c>
      <c r="E2125" s="3">
        <v>571</v>
      </c>
      <c r="F2125" s="3">
        <f>Data[[#This Row],[Unit Price]]*Data[[#This Row],[Ordered Qty]]</f>
        <v>226116</v>
      </c>
      <c r="G2125" s="5">
        <v>44648</v>
      </c>
      <c r="H2125" s="4">
        <v>44648</v>
      </c>
      <c r="I2125" s="6">
        <f t="shared" si="36"/>
        <v>0</v>
      </c>
      <c r="J2125" s="32" t="str">
        <f>IF(Data[[#This Row],[Chênh lệch ngày]]&lt;-2,"ADVANCE", IF(Data[[#This Row],[Chênh lệch ngày]]&lt;4, "ON TIME", IF(Data[[#This Row],[REASON OF LATE]]="SUPPLIER","LATE BY SUPPLIER", "LATE")))</f>
        <v>ON TIME</v>
      </c>
      <c r="K2125" s="2"/>
      <c r="L2125" s="32"/>
      <c r="M2125" s="32" t="str">
        <f>TEXT(Data[[#This Row],[Ngày giao]],"yyyy")</f>
        <v>2022</v>
      </c>
      <c r="N2125" s="32" t="str">
        <f>IF(MONTH(Data[[#This Row],[Ngày giao]])&lt;4,"Qtr1", IF(MONTH(Data[[#This Row],[Ngày giao]])&lt;7,"Qtr2",IF(MONTH(Data[[#This Row],[Ngày giao]])&lt;10,"Qtr3","Qtr4")))</f>
        <v>Qtr1</v>
      </c>
      <c r="O2125" s="32" t="str">
        <f>TEXT(Data[[#This Row],[Ngày giao]],"MMM")</f>
        <v>Mar</v>
      </c>
    </row>
    <row r="2126" spans="1:15" ht="13" x14ac:dyDescent="0.3">
      <c r="A2126" s="1">
        <v>4517043406</v>
      </c>
      <c r="B2126" s="1">
        <v>2884301</v>
      </c>
      <c r="C2126" s="2" t="s">
        <v>53</v>
      </c>
      <c r="D2126" s="3">
        <v>3600</v>
      </c>
      <c r="E2126" s="3">
        <v>1099</v>
      </c>
      <c r="F2126" s="3">
        <f>Data[[#This Row],[Unit Price]]*Data[[#This Row],[Ordered Qty]]</f>
        <v>3956400</v>
      </c>
      <c r="G2126" s="5">
        <v>44648</v>
      </c>
      <c r="H2126" s="4">
        <v>44648</v>
      </c>
      <c r="I2126" s="6">
        <f t="shared" si="36"/>
        <v>0</v>
      </c>
      <c r="J2126" s="32" t="str">
        <f>IF(Data[[#This Row],[Chênh lệch ngày]]&lt;-2,"ADVANCE", IF(Data[[#This Row],[Chênh lệch ngày]]&lt;4, "ON TIME", IF(Data[[#This Row],[REASON OF LATE]]="SUPPLIER","LATE BY SUPPLIER", "LATE")))</f>
        <v>ON TIME</v>
      </c>
      <c r="K2126" s="2"/>
      <c r="L2126" s="32"/>
      <c r="M2126" s="32" t="str">
        <f>TEXT(Data[[#This Row],[Ngày giao]],"yyyy")</f>
        <v>2022</v>
      </c>
      <c r="N2126" s="32" t="str">
        <f>IF(MONTH(Data[[#This Row],[Ngày giao]])&lt;4,"Qtr1", IF(MONTH(Data[[#This Row],[Ngày giao]])&lt;7,"Qtr2",IF(MONTH(Data[[#This Row],[Ngày giao]])&lt;10,"Qtr3","Qtr4")))</f>
        <v>Qtr1</v>
      </c>
      <c r="O2126" s="32" t="str">
        <f>TEXT(Data[[#This Row],[Ngày giao]],"MMM")</f>
        <v>Mar</v>
      </c>
    </row>
    <row r="2127" spans="1:15" ht="14.5" x14ac:dyDescent="0.35">
      <c r="A2127" s="7">
        <v>4517381085</v>
      </c>
      <c r="B2127" s="7">
        <v>4455298</v>
      </c>
      <c r="C2127" s="8" t="s">
        <v>53</v>
      </c>
      <c r="D2127" s="9">
        <v>465</v>
      </c>
      <c r="E2127" s="3">
        <v>905</v>
      </c>
      <c r="F2127" s="3">
        <f>Data[[#This Row],[Unit Price]]*Data[[#This Row],[Ordered Qty]]</f>
        <v>420825</v>
      </c>
      <c r="G2127" s="5">
        <v>44648</v>
      </c>
      <c r="H2127" s="4">
        <v>44648</v>
      </c>
      <c r="I2127" s="10">
        <v>0</v>
      </c>
      <c r="J2127" s="32" t="str">
        <f>IF(Data[[#This Row],[Chênh lệch ngày]]&lt;-2,"ADVANCE", IF(Data[[#This Row],[Chênh lệch ngày]]&lt;4, "ON TIME", IF(Data[[#This Row],[REASON OF LATE]]="SUPPLIER","LATE BY SUPPLIER", "LATE")))</f>
        <v>ON TIME</v>
      </c>
      <c r="K2127" s="12"/>
      <c r="L2127" s="16"/>
      <c r="M2127" s="32" t="str">
        <f>TEXT(Data[[#This Row],[Ngày giao]],"yyyy")</f>
        <v>2022</v>
      </c>
      <c r="N2127" s="32" t="str">
        <f>IF(MONTH(Data[[#This Row],[Ngày giao]])&lt;4,"Qtr1", IF(MONTH(Data[[#This Row],[Ngày giao]])&lt;7,"Qtr2",IF(MONTH(Data[[#This Row],[Ngày giao]])&lt;10,"Qtr3","Qtr4")))</f>
        <v>Qtr1</v>
      </c>
      <c r="O2127" s="32" t="str">
        <f>TEXT(Data[[#This Row],[Ngày giao]],"MMM")</f>
        <v>Mar</v>
      </c>
    </row>
    <row r="2128" spans="1:15" ht="14.5" x14ac:dyDescent="0.35">
      <c r="A2128" s="7">
        <v>4517030719</v>
      </c>
      <c r="B2128" s="7">
        <v>4013305</v>
      </c>
      <c r="C2128" s="37" t="s">
        <v>52</v>
      </c>
      <c r="D2128" s="9">
        <v>108</v>
      </c>
      <c r="E2128" s="3">
        <v>645</v>
      </c>
      <c r="F2128" s="3">
        <f>Data[[#This Row],[Unit Price]]*Data[[#This Row],[Ordered Qty]]</f>
        <v>69660</v>
      </c>
      <c r="G2128" s="5">
        <v>44648</v>
      </c>
      <c r="H2128" s="4">
        <v>44648</v>
      </c>
      <c r="I2128" s="10">
        <v>0</v>
      </c>
      <c r="J2128" s="32" t="str">
        <f>IF(Data[[#This Row],[Chênh lệch ngày]]&lt;-2,"ADVANCE", IF(Data[[#This Row],[Chênh lệch ngày]]&lt;4, "ON TIME", IF(Data[[#This Row],[REASON OF LATE]]="SUPPLIER","LATE BY SUPPLIER", "LATE")))</f>
        <v>ON TIME</v>
      </c>
      <c r="K2128" s="12"/>
      <c r="L2128" s="16"/>
      <c r="M2128" s="32" t="str">
        <f>TEXT(Data[[#This Row],[Ngày giao]],"yyyy")</f>
        <v>2022</v>
      </c>
      <c r="N2128" s="32" t="str">
        <f>IF(MONTH(Data[[#This Row],[Ngày giao]])&lt;4,"Qtr1", IF(MONTH(Data[[#This Row],[Ngày giao]])&lt;7,"Qtr2",IF(MONTH(Data[[#This Row],[Ngày giao]])&lt;10,"Qtr3","Qtr4")))</f>
        <v>Qtr1</v>
      </c>
      <c r="O2128" s="32" t="str">
        <f>TEXT(Data[[#This Row],[Ngày giao]],"MMM")</f>
        <v>Mar</v>
      </c>
    </row>
    <row r="2129" spans="1:15" ht="14.5" x14ac:dyDescent="0.35">
      <c r="A2129" s="7">
        <v>4517032778</v>
      </c>
      <c r="B2129" s="7">
        <v>2778106</v>
      </c>
      <c r="C2129" s="37" t="s">
        <v>52</v>
      </c>
      <c r="D2129" s="9">
        <v>180</v>
      </c>
      <c r="E2129" s="3">
        <v>852</v>
      </c>
      <c r="F2129" s="3">
        <f>Data[[#This Row],[Unit Price]]*Data[[#This Row],[Ordered Qty]]</f>
        <v>153360</v>
      </c>
      <c r="G2129" s="5">
        <v>44648</v>
      </c>
      <c r="H2129" s="4">
        <v>44648</v>
      </c>
      <c r="I2129" s="10">
        <v>0</v>
      </c>
      <c r="J2129" s="32" t="str">
        <f>IF(Data[[#This Row],[Chênh lệch ngày]]&lt;-2,"ADVANCE", IF(Data[[#This Row],[Chênh lệch ngày]]&lt;4, "ON TIME", IF(Data[[#This Row],[REASON OF LATE]]="SUPPLIER","LATE BY SUPPLIER", "LATE")))</f>
        <v>ON TIME</v>
      </c>
      <c r="K2129" s="12"/>
      <c r="L2129" s="16"/>
      <c r="M2129" s="32" t="str">
        <f>TEXT(Data[[#This Row],[Ngày giao]],"yyyy")</f>
        <v>2022</v>
      </c>
      <c r="N2129" s="32" t="str">
        <f>IF(MONTH(Data[[#This Row],[Ngày giao]])&lt;4,"Qtr1", IF(MONTH(Data[[#This Row],[Ngày giao]])&lt;7,"Qtr2",IF(MONTH(Data[[#This Row],[Ngày giao]])&lt;10,"Qtr3","Qtr4")))</f>
        <v>Qtr1</v>
      </c>
      <c r="O2129" s="32" t="str">
        <f>TEXT(Data[[#This Row],[Ngày giao]],"MMM")</f>
        <v>Mar</v>
      </c>
    </row>
    <row r="2130" spans="1:15" ht="14.5" x14ac:dyDescent="0.35">
      <c r="A2130" s="7">
        <v>4517383786</v>
      </c>
      <c r="B2130" s="7">
        <v>4335235</v>
      </c>
      <c r="C2130" s="8" t="s">
        <v>53</v>
      </c>
      <c r="D2130" s="9">
        <v>360</v>
      </c>
      <c r="E2130" s="3">
        <v>902</v>
      </c>
      <c r="F2130" s="3">
        <f>Data[[#This Row],[Unit Price]]*Data[[#This Row],[Ordered Qty]]</f>
        <v>324720</v>
      </c>
      <c r="G2130" s="5">
        <v>44648</v>
      </c>
      <c r="H2130" s="4">
        <v>44648</v>
      </c>
      <c r="I2130" s="10">
        <v>0</v>
      </c>
      <c r="J2130" s="32" t="str">
        <f>IF(Data[[#This Row],[Chênh lệch ngày]]&lt;-2,"ADVANCE", IF(Data[[#This Row],[Chênh lệch ngày]]&lt;4, "ON TIME", IF(Data[[#This Row],[REASON OF LATE]]="SUPPLIER","LATE BY SUPPLIER", "LATE")))</f>
        <v>ON TIME</v>
      </c>
      <c r="K2130" s="12"/>
      <c r="L2130" s="16"/>
      <c r="M2130" s="32" t="str">
        <f>TEXT(Data[[#This Row],[Ngày giao]],"yyyy")</f>
        <v>2022</v>
      </c>
      <c r="N2130" s="32" t="str">
        <f>IF(MONTH(Data[[#This Row],[Ngày giao]])&lt;4,"Qtr1", IF(MONTH(Data[[#This Row],[Ngày giao]])&lt;7,"Qtr2",IF(MONTH(Data[[#This Row],[Ngày giao]])&lt;10,"Qtr3","Qtr4")))</f>
        <v>Qtr1</v>
      </c>
      <c r="O2130" s="32" t="str">
        <f>TEXT(Data[[#This Row],[Ngày giao]],"MMM")</f>
        <v>Mar</v>
      </c>
    </row>
    <row r="2131" spans="1:15" ht="14.5" x14ac:dyDescent="0.35">
      <c r="A2131" s="7">
        <v>4517165140</v>
      </c>
      <c r="B2131" s="7">
        <v>4465338</v>
      </c>
      <c r="C2131" s="37" t="s">
        <v>52</v>
      </c>
      <c r="D2131" s="9">
        <v>30000</v>
      </c>
      <c r="E2131" s="3">
        <v>369</v>
      </c>
      <c r="F2131" s="3">
        <f>Data[[#This Row],[Unit Price]]*Data[[#This Row],[Ordered Qty]]</f>
        <v>11070000</v>
      </c>
      <c r="G2131" s="5">
        <v>44662</v>
      </c>
      <c r="H2131" s="4">
        <v>44648</v>
      </c>
      <c r="I2131" s="10">
        <v>14</v>
      </c>
      <c r="J2131" s="32" t="str">
        <f>IF(Data[[#This Row],[Chênh lệch ngày]]&lt;-2,"ADVANCE", IF(Data[[#This Row],[Chênh lệch ngày]]&lt;4, "ON TIME", IF(Data[[#This Row],[REASON OF LATE]]="SUPPLIER","LATE BY SUPPLIER", "LATE")))</f>
        <v>LATE BY SUPPLIER</v>
      </c>
      <c r="K2131" s="13" t="s">
        <v>8</v>
      </c>
      <c r="L2131" s="16" t="s">
        <v>41</v>
      </c>
      <c r="M2131" s="32" t="str">
        <f>TEXT(Data[[#This Row],[Ngày giao]],"yyyy")</f>
        <v>2022</v>
      </c>
      <c r="N2131" s="32" t="str">
        <f>IF(MONTH(Data[[#This Row],[Ngày giao]])&lt;4,"Qtr1", IF(MONTH(Data[[#This Row],[Ngày giao]])&lt;7,"Qtr2",IF(MONTH(Data[[#This Row],[Ngày giao]])&lt;10,"Qtr3","Qtr4")))</f>
        <v>Qtr2</v>
      </c>
      <c r="O2131" s="32" t="str">
        <f>TEXT(Data[[#This Row],[Ngày giao]],"MMM")</f>
        <v>Apr</v>
      </c>
    </row>
    <row r="2132" spans="1:15" ht="14.5" x14ac:dyDescent="0.35">
      <c r="A2132" s="7">
        <v>4517472474</v>
      </c>
      <c r="B2132" s="7">
        <v>4013305</v>
      </c>
      <c r="C2132" s="8" t="s">
        <v>53</v>
      </c>
      <c r="D2132" s="9">
        <v>264</v>
      </c>
      <c r="E2132" s="3">
        <v>653</v>
      </c>
      <c r="F2132" s="3">
        <f>Data[[#This Row],[Unit Price]]*Data[[#This Row],[Ordered Qty]]</f>
        <v>172392</v>
      </c>
      <c r="G2132" s="5">
        <v>44648</v>
      </c>
      <c r="H2132" s="4">
        <v>44648</v>
      </c>
      <c r="I2132" s="10">
        <v>0</v>
      </c>
      <c r="J2132" s="32" t="str">
        <f>IF(Data[[#This Row],[Chênh lệch ngày]]&lt;-2,"ADVANCE", IF(Data[[#This Row],[Chênh lệch ngày]]&lt;4, "ON TIME", IF(Data[[#This Row],[REASON OF LATE]]="SUPPLIER","LATE BY SUPPLIER", "LATE")))</f>
        <v>ON TIME</v>
      </c>
      <c r="K2132" s="12"/>
      <c r="L2132" s="16"/>
      <c r="M2132" s="32" t="str">
        <f>TEXT(Data[[#This Row],[Ngày giao]],"yyyy")</f>
        <v>2022</v>
      </c>
      <c r="N2132" s="32" t="str">
        <f>IF(MONTH(Data[[#This Row],[Ngày giao]])&lt;4,"Qtr1", IF(MONTH(Data[[#This Row],[Ngày giao]])&lt;7,"Qtr2",IF(MONTH(Data[[#This Row],[Ngày giao]])&lt;10,"Qtr3","Qtr4")))</f>
        <v>Qtr1</v>
      </c>
      <c r="O2132" s="32" t="str">
        <f>TEXT(Data[[#This Row],[Ngày giao]],"MMM")</f>
        <v>Mar</v>
      </c>
    </row>
    <row r="2133" spans="1:15" ht="14.5" x14ac:dyDescent="0.35">
      <c r="A2133" s="7">
        <v>4517764521</v>
      </c>
      <c r="B2133" s="7">
        <v>2487053</v>
      </c>
      <c r="C2133" s="37" t="s">
        <v>52</v>
      </c>
      <c r="D2133" s="9">
        <v>1620</v>
      </c>
      <c r="E2133" s="3">
        <v>887</v>
      </c>
      <c r="F2133" s="3">
        <f>Data[[#This Row],[Unit Price]]*Data[[#This Row],[Ordered Qty]]</f>
        <v>1436940</v>
      </c>
      <c r="G2133" s="5">
        <v>44648</v>
      </c>
      <c r="H2133" s="4">
        <v>44648</v>
      </c>
      <c r="I2133" s="10">
        <v>0</v>
      </c>
      <c r="J2133" s="32" t="str">
        <f>IF(Data[[#This Row],[Chênh lệch ngày]]&lt;-2,"ADVANCE", IF(Data[[#This Row],[Chênh lệch ngày]]&lt;4, "ON TIME", IF(Data[[#This Row],[REASON OF LATE]]="SUPPLIER","LATE BY SUPPLIER", "LATE")))</f>
        <v>ON TIME</v>
      </c>
      <c r="K2133" s="12"/>
      <c r="L2133" s="16"/>
      <c r="M2133" s="32" t="str">
        <f>TEXT(Data[[#This Row],[Ngày giao]],"yyyy")</f>
        <v>2022</v>
      </c>
      <c r="N2133" s="32" t="str">
        <f>IF(MONTH(Data[[#This Row],[Ngày giao]])&lt;4,"Qtr1", IF(MONTH(Data[[#This Row],[Ngày giao]])&lt;7,"Qtr2",IF(MONTH(Data[[#This Row],[Ngày giao]])&lt;10,"Qtr3","Qtr4")))</f>
        <v>Qtr1</v>
      </c>
      <c r="O2133" s="32" t="str">
        <f>TEXT(Data[[#This Row],[Ngày giao]],"MMM")</f>
        <v>Mar</v>
      </c>
    </row>
    <row r="2134" spans="1:15" ht="14.5" x14ac:dyDescent="0.35">
      <c r="A2134" s="7">
        <v>4517351369</v>
      </c>
      <c r="B2134" s="7">
        <v>4455280</v>
      </c>
      <c r="C2134" s="8" t="s">
        <v>53</v>
      </c>
      <c r="D2134" s="9">
        <v>810</v>
      </c>
      <c r="E2134" s="3">
        <v>628</v>
      </c>
      <c r="F2134" s="3">
        <f>Data[[#This Row],[Unit Price]]*Data[[#This Row],[Ordered Qty]]</f>
        <v>508680</v>
      </c>
      <c r="G2134" s="5">
        <v>44648</v>
      </c>
      <c r="H2134" s="4">
        <v>44648</v>
      </c>
      <c r="I2134" s="10">
        <v>0</v>
      </c>
      <c r="J2134" s="32" t="str">
        <f>IF(Data[[#This Row],[Chênh lệch ngày]]&lt;-2,"ADVANCE", IF(Data[[#This Row],[Chênh lệch ngày]]&lt;4, "ON TIME", IF(Data[[#This Row],[REASON OF LATE]]="SUPPLIER","LATE BY SUPPLIER", "LATE")))</f>
        <v>ON TIME</v>
      </c>
      <c r="K2134" s="12"/>
      <c r="L2134" s="16"/>
      <c r="M2134" s="32" t="str">
        <f>TEXT(Data[[#This Row],[Ngày giao]],"yyyy")</f>
        <v>2022</v>
      </c>
      <c r="N2134" s="32" t="str">
        <f>IF(MONTH(Data[[#This Row],[Ngày giao]])&lt;4,"Qtr1", IF(MONTH(Data[[#This Row],[Ngày giao]])&lt;7,"Qtr2",IF(MONTH(Data[[#This Row],[Ngày giao]])&lt;10,"Qtr3","Qtr4")))</f>
        <v>Qtr1</v>
      </c>
      <c r="O2134" s="32" t="str">
        <f>TEXT(Data[[#This Row],[Ngày giao]],"MMM")</f>
        <v>Mar</v>
      </c>
    </row>
    <row r="2135" spans="1:15" ht="14.5" x14ac:dyDescent="0.35">
      <c r="A2135" s="7">
        <v>4516873041</v>
      </c>
      <c r="B2135" s="7">
        <v>4455906</v>
      </c>
      <c r="C2135" s="8" t="s">
        <v>53</v>
      </c>
      <c r="D2135" s="9">
        <v>108</v>
      </c>
      <c r="E2135" s="3">
        <v>1053</v>
      </c>
      <c r="F2135" s="3">
        <f>Data[[#This Row],[Unit Price]]*Data[[#This Row],[Ordered Qty]]</f>
        <v>113724</v>
      </c>
      <c r="G2135" s="5">
        <v>44686</v>
      </c>
      <c r="H2135" s="4">
        <v>44648</v>
      </c>
      <c r="I2135" s="10">
        <v>39</v>
      </c>
      <c r="J2135" s="32" t="str">
        <f>IF(Data[[#This Row],[Chênh lệch ngày]]&lt;-2,"ADVANCE", IF(Data[[#This Row],[Chênh lệch ngày]]&lt;4, "ON TIME", IF(Data[[#This Row],[REASON OF LATE]]="SUPPLIER","LATE BY SUPPLIER", "LATE")))</f>
        <v>LATE</v>
      </c>
      <c r="K2135" s="32" t="s">
        <v>6</v>
      </c>
      <c r="L2135" s="16"/>
      <c r="M2135" s="32" t="str">
        <f>TEXT(Data[[#This Row],[Ngày giao]],"yyyy")</f>
        <v>2022</v>
      </c>
      <c r="N2135" s="32" t="str">
        <f>IF(MONTH(Data[[#This Row],[Ngày giao]])&lt;4,"Qtr1", IF(MONTH(Data[[#This Row],[Ngày giao]])&lt;7,"Qtr2",IF(MONTH(Data[[#This Row],[Ngày giao]])&lt;10,"Qtr3","Qtr4")))</f>
        <v>Qtr2</v>
      </c>
      <c r="O2135" s="32" t="str">
        <f>TEXT(Data[[#This Row],[Ngày giao]],"MMM")</f>
        <v>May</v>
      </c>
    </row>
    <row r="2136" spans="1:15" ht="14.5" x14ac:dyDescent="0.35">
      <c r="A2136" s="7">
        <v>4517035726</v>
      </c>
      <c r="B2136" s="7">
        <v>2765851</v>
      </c>
      <c r="C2136" s="37" t="s">
        <v>52</v>
      </c>
      <c r="D2136" s="9">
        <v>240</v>
      </c>
      <c r="E2136" s="3">
        <v>559</v>
      </c>
      <c r="F2136" s="3">
        <f>Data[[#This Row],[Unit Price]]*Data[[#This Row],[Ordered Qty]]</f>
        <v>134160</v>
      </c>
      <c r="G2136" s="5">
        <v>44648</v>
      </c>
      <c r="H2136" s="4">
        <v>44648</v>
      </c>
      <c r="I2136" s="10">
        <v>0</v>
      </c>
      <c r="J2136" s="32" t="str">
        <f>IF(Data[[#This Row],[Chênh lệch ngày]]&lt;-2,"ADVANCE", IF(Data[[#This Row],[Chênh lệch ngày]]&lt;4, "ON TIME", IF(Data[[#This Row],[REASON OF LATE]]="SUPPLIER","LATE BY SUPPLIER", "LATE")))</f>
        <v>ON TIME</v>
      </c>
      <c r="K2136" s="12"/>
      <c r="L2136" s="16"/>
      <c r="M2136" s="32" t="str">
        <f>TEXT(Data[[#This Row],[Ngày giao]],"yyyy")</f>
        <v>2022</v>
      </c>
      <c r="N2136" s="32" t="str">
        <f>IF(MONTH(Data[[#This Row],[Ngày giao]])&lt;4,"Qtr1", IF(MONTH(Data[[#This Row],[Ngày giao]])&lt;7,"Qtr2",IF(MONTH(Data[[#This Row],[Ngày giao]])&lt;10,"Qtr3","Qtr4")))</f>
        <v>Qtr1</v>
      </c>
      <c r="O2136" s="32" t="str">
        <f>TEXT(Data[[#This Row],[Ngày giao]],"MMM")</f>
        <v>Mar</v>
      </c>
    </row>
    <row r="2137" spans="1:15" ht="14.5" x14ac:dyDescent="0.35">
      <c r="A2137" s="7">
        <v>4517765206</v>
      </c>
      <c r="B2137" s="7">
        <v>4455281</v>
      </c>
      <c r="C2137" s="37" t="s">
        <v>52</v>
      </c>
      <c r="D2137" s="9">
        <v>5310</v>
      </c>
      <c r="E2137" s="3">
        <v>1308</v>
      </c>
      <c r="F2137" s="3">
        <f>Data[[#This Row],[Unit Price]]*Data[[#This Row],[Ordered Qty]]</f>
        <v>6945480</v>
      </c>
      <c r="G2137" s="14">
        <v>44648</v>
      </c>
      <c r="H2137" s="15">
        <v>44648</v>
      </c>
      <c r="I2137" s="10">
        <v>0</v>
      </c>
      <c r="J2137" s="32" t="str">
        <f>IF(Data[[#This Row],[Chênh lệch ngày]]&lt;-2,"ADVANCE", IF(Data[[#This Row],[Chênh lệch ngày]]&lt;4, "ON TIME", IF(Data[[#This Row],[REASON OF LATE]]="SUPPLIER","LATE BY SUPPLIER", "LATE")))</f>
        <v>ON TIME</v>
      </c>
      <c r="K2137" s="12"/>
      <c r="L2137" s="16"/>
      <c r="M2137" s="32" t="str">
        <f>TEXT(Data[[#This Row],[Ngày giao]],"yyyy")</f>
        <v>2022</v>
      </c>
      <c r="N2137" s="32" t="str">
        <f>IF(MONTH(Data[[#This Row],[Ngày giao]])&lt;4,"Qtr1", IF(MONTH(Data[[#This Row],[Ngày giao]])&lt;7,"Qtr2",IF(MONTH(Data[[#This Row],[Ngày giao]])&lt;10,"Qtr3","Qtr4")))</f>
        <v>Qtr1</v>
      </c>
      <c r="O2137" s="32" t="str">
        <f>TEXT(Data[[#This Row],[Ngày giao]],"MMM")</f>
        <v>Mar</v>
      </c>
    </row>
    <row r="2138" spans="1:15" ht="14.5" x14ac:dyDescent="0.35">
      <c r="A2138" s="7">
        <v>4517709252</v>
      </c>
      <c r="B2138" s="7">
        <v>2779823</v>
      </c>
      <c r="C2138" s="8" t="s">
        <v>53</v>
      </c>
      <c r="D2138" s="9">
        <v>450</v>
      </c>
      <c r="E2138" s="3">
        <v>1140</v>
      </c>
      <c r="F2138" s="3">
        <f>Data[[#This Row],[Unit Price]]*Data[[#This Row],[Ordered Qty]]</f>
        <v>513000</v>
      </c>
      <c r="G2138" s="5">
        <v>44648</v>
      </c>
      <c r="H2138" s="4">
        <v>44648</v>
      </c>
      <c r="I2138" s="10">
        <v>0</v>
      </c>
      <c r="J2138" s="32" t="str">
        <f>IF(Data[[#This Row],[Chênh lệch ngày]]&lt;-2,"ADVANCE", IF(Data[[#This Row],[Chênh lệch ngày]]&lt;4, "ON TIME", IF(Data[[#This Row],[REASON OF LATE]]="SUPPLIER","LATE BY SUPPLIER", "LATE")))</f>
        <v>ON TIME</v>
      </c>
      <c r="K2138" s="12"/>
      <c r="L2138" s="16"/>
      <c r="M2138" s="32" t="str">
        <f>TEXT(Data[[#This Row],[Ngày giao]],"yyyy")</f>
        <v>2022</v>
      </c>
      <c r="N2138" s="32" t="str">
        <f>IF(MONTH(Data[[#This Row],[Ngày giao]])&lt;4,"Qtr1", IF(MONTH(Data[[#This Row],[Ngày giao]])&lt;7,"Qtr2",IF(MONTH(Data[[#This Row],[Ngày giao]])&lt;10,"Qtr3","Qtr4")))</f>
        <v>Qtr1</v>
      </c>
      <c r="O2138" s="32" t="str">
        <f>TEXT(Data[[#This Row],[Ngày giao]],"MMM")</f>
        <v>Mar</v>
      </c>
    </row>
    <row r="2139" spans="1:15" ht="14.5" x14ac:dyDescent="0.35">
      <c r="A2139" s="7">
        <v>4517463131</v>
      </c>
      <c r="B2139" s="7">
        <v>2779817</v>
      </c>
      <c r="C2139" s="8" t="s">
        <v>53</v>
      </c>
      <c r="D2139" s="9">
        <v>1620</v>
      </c>
      <c r="E2139" s="3">
        <v>1419</v>
      </c>
      <c r="F2139" s="3">
        <f>Data[[#This Row],[Unit Price]]*Data[[#This Row],[Ordered Qty]]</f>
        <v>2298780</v>
      </c>
      <c r="G2139" s="5">
        <v>44648</v>
      </c>
      <c r="H2139" s="4">
        <v>44648</v>
      </c>
      <c r="I2139" s="10">
        <v>0</v>
      </c>
      <c r="J2139" s="32" t="str">
        <f>IF(Data[[#This Row],[Chênh lệch ngày]]&lt;-2,"ADVANCE", IF(Data[[#This Row],[Chênh lệch ngày]]&lt;4, "ON TIME", IF(Data[[#This Row],[REASON OF LATE]]="SUPPLIER","LATE BY SUPPLIER", "LATE")))</f>
        <v>ON TIME</v>
      </c>
      <c r="K2139" s="12"/>
      <c r="L2139" s="16"/>
      <c r="M2139" s="32" t="str">
        <f>TEXT(Data[[#This Row],[Ngày giao]],"yyyy")</f>
        <v>2022</v>
      </c>
      <c r="N2139" s="32" t="str">
        <f>IF(MONTH(Data[[#This Row],[Ngày giao]])&lt;4,"Qtr1", IF(MONTH(Data[[#This Row],[Ngày giao]])&lt;7,"Qtr2",IF(MONTH(Data[[#This Row],[Ngày giao]])&lt;10,"Qtr3","Qtr4")))</f>
        <v>Qtr1</v>
      </c>
      <c r="O2139" s="32" t="str">
        <f>TEXT(Data[[#This Row],[Ngày giao]],"MMM")</f>
        <v>Mar</v>
      </c>
    </row>
    <row r="2140" spans="1:15" ht="14.5" x14ac:dyDescent="0.35">
      <c r="A2140" s="7">
        <v>4517363512</v>
      </c>
      <c r="B2140" s="7">
        <v>2779817</v>
      </c>
      <c r="C2140" s="8" t="s">
        <v>53</v>
      </c>
      <c r="D2140" s="9">
        <v>990</v>
      </c>
      <c r="E2140" s="3">
        <v>884</v>
      </c>
      <c r="F2140" s="3">
        <f>Data[[#This Row],[Unit Price]]*Data[[#This Row],[Ordered Qty]]</f>
        <v>875160</v>
      </c>
      <c r="G2140" s="5">
        <v>44648</v>
      </c>
      <c r="H2140" s="4">
        <v>44648</v>
      </c>
      <c r="I2140" s="10">
        <v>0</v>
      </c>
      <c r="J2140" s="32" t="str">
        <f>IF(Data[[#This Row],[Chênh lệch ngày]]&lt;-2,"ADVANCE", IF(Data[[#This Row],[Chênh lệch ngày]]&lt;4, "ON TIME", IF(Data[[#This Row],[REASON OF LATE]]="SUPPLIER","LATE BY SUPPLIER", "LATE")))</f>
        <v>ON TIME</v>
      </c>
      <c r="K2140" s="12"/>
      <c r="L2140" s="16"/>
      <c r="M2140" s="32" t="str">
        <f>TEXT(Data[[#This Row],[Ngày giao]],"yyyy")</f>
        <v>2022</v>
      </c>
      <c r="N2140" s="32" t="str">
        <f>IF(MONTH(Data[[#This Row],[Ngày giao]])&lt;4,"Qtr1", IF(MONTH(Data[[#This Row],[Ngày giao]])&lt;7,"Qtr2",IF(MONTH(Data[[#This Row],[Ngày giao]])&lt;10,"Qtr3","Qtr4")))</f>
        <v>Qtr1</v>
      </c>
      <c r="O2140" s="32" t="str">
        <f>TEXT(Data[[#This Row],[Ngày giao]],"MMM")</f>
        <v>Mar</v>
      </c>
    </row>
    <row r="2141" spans="1:15" ht="14.5" x14ac:dyDescent="0.35">
      <c r="A2141" s="7">
        <v>4517037813</v>
      </c>
      <c r="B2141" s="7">
        <v>4333114</v>
      </c>
      <c r="C2141" s="37" t="s">
        <v>52</v>
      </c>
      <c r="D2141" s="9">
        <v>567</v>
      </c>
      <c r="E2141" s="3">
        <v>1248</v>
      </c>
      <c r="F2141" s="3">
        <f>Data[[#This Row],[Unit Price]]*Data[[#This Row],[Ordered Qty]]</f>
        <v>707616</v>
      </c>
      <c r="G2141" s="5">
        <v>44648</v>
      </c>
      <c r="H2141" s="4">
        <v>44648</v>
      </c>
      <c r="I2141" s="10">
        <v>0</v>
      </c>
      <c r="J2141" s="32" t="str">
        <f>IF(Data[[#This Row],[Chênh lệch ngày]]&lt;-2,"ADVANCE", IF(Data[[#This Row],[Chênh lệch ngày]]&lt;4, "ON TIME", IF(Data[[#This Row],[REASON OF LATE]]="SUPPLIER","LATE BY SUPPLIER", "LATE")))</f>
        <v>ON TIME</v>
      </c>
      <c r="K2141" s="12"/>
      <c r="L2141" s="16"/>
      <c r="M2141" s="32" t="str">
        <f>TEXT(Data[[#This Row],[Ngày giao]],"yyyy")</f>
        <v>2022</v>
      </c>
      <c r="N2141" s="32" t="str">
        <f>IF(MONTH(Data[[#This Row],[Ngày giao]])&lt;4,"Qtr1", IF(MONTH(Data[[#This Row],[Ngày giao]])&lt;7,"Qtr2",IF(MONTH(Data[[#This Row],[Ngày giao]])&lt;10,"Qtr3","Qtr4")))</f>
        <v>Qtr1</v>
      </c>
      <c r="O2141" s="32" t="str">
        <f>TEXT(Data[[#This Row],[Ngày giao]],"MMM")</f>
        <v>Mar</v>
      </c>
    </row>
    <row r="2142" spans="1:15" ht="14.5" x14ac:dyDescent="0.35">
      <c r="A2142" s="7">
        <v>4517760849</v>
      </c>
      <c r="B2142" s="7">
        <v>4013297</v>
      </c>
      <c r="C2142" s="37" t="s">
        <v>52</v>
      </c>
      <c r="D2142" s="9">
        <v>360</v>
      </c>
      <c r="E2142" s="3">
        <v>1186</v>
      </c>
      <c r="F2142" s="3">
        <f>Data[[#This Row],[Unit Price]]*Data[[#This Row],[Ordered Qty]]</f>
        <v>426960</v>
      </c>
      <c r="G2142" s="5">
        <v>44648</v>
      </c>
      <c r="H2142" s="4">
        <v>44648</v>
      </c>
      <c r="I2142" s="10">
        <v>0</v>
      </c>
      <c r="J2142" s="32" t="str">
        <f>IF(Data[[#This Row],[Chênh lệch ngày]]&lt;-2,"ADVANCE", IF(Data[[#This Row],[Chênh lệch ngày]]&lt;4, "ON TIME", IF(Data[[#This Row],[REASON OF LATE]]="SUPPLIER","LATE BY SUPPLIER", "LATE")))</f>
        <v>ON TIME</v>
      </c>
      <c r="K2142" s="12"/>
      <c r="L2142" s="16"/>
      <c r="M2142" s="32" t="str">
        <f>TEXT(Data[[#This Row],[Ngày giao]],"yyyy")</f>
        <v>2022</v>
      </c>
      <c r="N2142" s="32" t="str">
        <f>IF(MONTH(Data[[#This Row],[Ngày giao]])&lt;4,"Qtr1", IF(MONTH(Data[[#This Row],[Ngày giao]])&lt;7,"Qtr2",IF(MONTH(Data[[#This Row],[Ngày giao]])&lt;10,"Qtr3","Qtr4")))</f>
        <v>Qtr1</v>
      </c>
      <c r="O2142" s="32" t="str">
        <f>TEXT(Data[[#This Row],[Ngày giao]],"MMM")</f>
        <v>Mar</v>
      </c>
    </row>
    <row r="2143" spans="1:15" ht="14.5" x14ac:dyDescent="0.35">
      <c r="A2143" s="7">
        <v>4516964365</v>
      </c>
      <c r="B2143" s="7">
        <v>4455280</v>
      </c>
      <c r="C2143" s="8" t="s">
        <v>53</v>
      </c>
      <c r="D2143" s="9">
        <v>270</v>
      </c>
      <c r="E2143" s="3">
        <v>1186</v>
      </c>
      <c r="F2143" s="3">
        <f>Data[[#This Row],[Unit Price]]*Data[[#This Row],[Ordered Qty]]</f>
        <v>320220</v>
      </c>
      <c r="G2143" s="5">
        <v>44648</v>
      </c>
      <c r="H2143" s="4">
        <v>44648</v>
      </c>
      <c r="I2143" s="10">
        <v>0</v>
      </c>
      <c r="J2143" s="32" t="str">
        <f>IF(Data[[#This Row],[Chênh lệch ngày]]&lt;-2,"ADVANCE", IF(Data[[#This Row],[Chênh lệch ngày]]&lt;4, "ON TIME", IF(Data[[#This Row],[REASON OF LATE]]="SUPPLIER","LATE BY SUPPLIER", "LATE")))</f>
        <v>ON TIME</v>
      </c>
      <c r="K2143" s="12"/>
      <c r="L2143" s="16"/>
      <c r="M2143" s="32" t="str">
        <f>TEXT(Data[[#This Row],[Ngày giao]],"yyyy")</f>
        <v>2022</v>
      </c>
      <c r="N2143" s="32" t="str">
        <f>IF(MONTH(Data[[#This Row],[Ngày giao]])&lt;4,"Qtr1", IF(MONTH(Data[[#This Row],[Ngày giao]])&lt;7,"Qtr2",IF(MONTH(Data[[#This Row],[Ngày giao]])&lt;10,"Qtr3","Qtr4")))</f>
        <v>Qtr1</v>
      </c>
      <c r="O2143" s="32" t="str">
        <f>TEXT(Data[[#This Row],[Ngày giao]],"MMM")</f>
        <v>Mar</v>
      </c>
    </row>
    <row r="2144" spans="1:15" ht="14.5" x14ac:dyDescent="0.35">
      <c r="A2144" s="7">
        <v>4516876235</v>
      </c>
      <c r="B2144" s="7">
        <v>2765851</v>
      </c>
      <c r="C2144" s="8" t="s">
        <v>53</v>
      </c>
      <c r="D2144" s="9">
        <v>736</v>
      </c>
      <c r="E2144" s="3">
        <v>569</v>
      </c>
      <c r="F2144" s="3">
        <f>Data[[#This Row],[Unit Price]]*Data[[#This Row],[Ordered Qty]]</f>
        <v>418784</v>
      </c>
      <c r="G2144" s="5">
        <v>44641</v>
      </c>
      <c r="H2144" s="4">
        <v>44648</v>
      </c>
      <c r="I2144" s="10">
        <v>-7</v>
      </c>
      <c r="J2144" s="32" t="str">
        <f>IF(Data[[#This Row],[Chênh lệch ngày]]&lt;-2,"ADVANCE", IF(Data[[#This Row],[Chênh lệch ngày]]&lt;4, "ON TIME", IF(Data[[#This Row],[REASON OF LATE]]="SUPPLIER","LATE BY SUPPLIER", "LATE")))</f>
        <v>ADVANCE</v>
      </c>
      <c r="K2144" s="12"/>
      <c r="L2144" s="16"/>
      <c r="M2144" s="32" t="str">
        <f>TEXT(Data[[#This Row],[Ngày giao]],"yyyy")</f>
        <v>2022</v>
      </c>
      <c r="N2144" s="32" t="str">
        <f>IF(MONTH(Data[[#This Row],[Ngày giao]])&lt;4,"Qtr1", IF(MONTH(Data[[#This Row],[Ngày giao]])&lt;7,"Qtr2",IF(MONTH(Data[[#This Row],[Ngày giao]])&lt;10,"Qtr3","Qtr4")))</f>
        <v>Qtr1</v>
      </c>
      <c r="O2144" s="32" t="str">
        <f>TEXT(Data[[#This Row],[Ngày giao]],"MMM")</f>
        <v>Mar</v>
      </c>
    </row>
    <row r="2145" spans="1:15" ht="14.5" x14ac:dyDescent="0.35">
      <c r="A2145" s="7">
        <v>4517038204</v>
      </c>
      <c r="B2145" s="7">
        <v>4455298</v>
      </c>
      <c r="C2145" s="37" t="s">
        <v>52</v>
      </c>
      <c r="D2145" s="9">
        <v>315</v>
      </c>
      <c r="E2145" s="3">
        <v>986</v>
      </c>
      <c r="F2145" s="3">
        <f>Data[[#This Row],[Unit Price]]*Data[[#This Row],[Ordered Qty]]</f>
        <v>310590</v>
      </c>
      <c r="G2145" s="5">
        <v>44648</v>
      </c>
      <c r="H2145" s="4">
        <v>44648</v>
      </c>
      <c r="I2145" s="10">
        <v>0</v>
      </c>
      <c r="J2145" s="32" t="str">
        <f>IF(Data[[#This Row],[Chênh lệch ngày]]&lt;-2,"ADVANCE", IF(Data[[#This Row],[Chênh lệch ngày]]&lt;4, "ON TIME", IF(Data[[#This Row],[REASON OF LATE]]="SUPPLIER","LATE BY SUPPLIER", "LATE")))</f>
        <v>ON TIME</v>
      </c>
      <c r="K2145" s="12"/>
      <c r="L2145" s="16"/>
      <c r="M2145" s="32" t="str">
        <f>TEXT(Data[[#This Row],[Ngày giao]],"yyyy")</f>
        <v>2022</v>
      </c>
      <c r="N2145" s="32" t="str">
        <f>IF(MONTH(Data[[#This Row],[Ngày giao]])&lt;4,"Qtr1", IF(MONTH(Data[[#This Row],[Ngày giao]])&lt;7,"Qtr2",IF(MONTH(Data[[#This Row],[Ngày giao]])&lt;10,"Qtr3","Qtr4")))</f>
        <v>Qtr1</v>
      </c>
      <c r="O2145" s="32" t="str">
        <f>TEXT(Data[[#This Row],[Ngày giao]],"MMM")</f>
        <v>Mar</v>
      </c>
    </row>
    <row r="2146" spans="1:15" ht="14.5" x14ac:dyDescent="0.35">
      <c r="A2146" s="7">
        <v>4517030832</v>
      </c>
      <c r="B2146" s="7">
        <v>2487052</v>
      </c>
      <c r="C2146" s="37" t="s">
        <v>52</v>
      </c>
      <c r="D2146" s="9">
        <v>3450</v>
      </c>
      <c r="E2146" s="3">
        <v>814</v>
      </c>
      <c r="F2146" s="3">
        <f>Data[[#This Row],[Unit Price]]*Data[[#This Row],[Ordered Qty]]</f>
        <v>2808300</v>
      </c>
      <c r="G2146" s="5">
        <v>44648</v>
      </c>
      <c r="H2146" s="4">
        <v>44648</v>
      </c>
      <c r="I2146" s="10">
        <v>0</v>
      </c>
      <c r="J2146" s="32" t="str">
        <f>IF(Data[[#This Row],[Chênh lệch ngày]]&lt;-2,"ADVANCE", IF(Data[[#This Row],[Chênh lệch ngày]]&lt;4, "ON TIME", IF(Data[[#This Row],[REASON OF LATE]]="SUPPLIER","LATE BY SUPPLIER", "LATE")))</f>
        <v>ON TIME</v>
      </c>
      <c r="K2146" s="12"/>
      <c r="L2146" s="16"/>
      <c r="M2146" s="32" t="str">
        <f>TEXT(Data[[#This Row],[Ngày giao]],"yyyy")</f>
        <v>2022</v>
      </c>
      <c r="N2146" s="32" t="str">
        <f>IF(MONTH(Data[[#This Row],[Ngày giao]])&lt;4,"Qtr1", IF(MONTH(Data[[#This Row],[Ngày giao]])&lt;7,"Qtr2",IF(MONTH(Data[[#This Row],[Ngày giao]])&lt;10,"Qtr3","Qtr4")))</f>
        <v>Qtr1</v>
      </c>
      <c r="O2146" s="32" t="str">
        <f>TEXT(Data[[#This Row],[Ngày giao]],"MMM")</f>
        <v>Mar</v>
      </c>
    </row>
    <row r="2147" spans="1:15" ht="14.5" x14ac:dyDescent="0.35">
      <c r="A2147" s="7">
        <v>4517473274</v>
      </c>
      <c r="B2147" s="7">
        <v>4013293</v>
      </c>
      <c r="C2147" s="8" t="s">
        <v>53</v>
      </c>
      <c r="D2147" s="9">
        <v>165</v>
      </c>
      <c r="E2147" s="3">
        <v>947</v>
      </c>
      <c r="F2147" s="3">
        <f>Data[[#This Row],[Unit Price]]*Data[[#This Row],[Ordered Qty]]</f>
        <v>156255</v>
      </c>
      <c r="G2147" s="5">
        <v>44648</v>
      </c>
      <c r="H2147" s="4">
        <v>44648</v>
      </c>
      <c r="I2147" s="10">
        <v>0</v>
      </c>
      <c r="J2147" s="32" t="str">
        <f>IF(Data[[#This Row],[Chênh lệch ngày]]&lt;-2,"ADVANCE", IF(Data[[#This Row],[Chênh lệch ngày]]&lt;4, "ON TIME", IF(Data[[#This Row],[REASON OF LATE]]="SUPPLIER","LATE BY SUPPLIER", "LATE")))</f>
        <v>ON TIME</v>
      </c>
      <c r="K2147" s="12"/>
      <c r="L2147" s="16"/>
      <c r="M2147" s="32" t="str">
        <f>TEXT(Data[[#This Row],[Ngày giao]],"yyyy")</f>
        <v>2022</v>
      </c>
      <c r="N2147" s="32" t="str">
        <f>IF(MONTH(Data[[#This Row],[Ngày giao]])&lt;4,"Qtr1", IF(MONTH(Data[[#This Row],[Ngày giao]])&lt;7,"Qtr2",IF(MONTH(Data[[#This Row],[Ngày giao]])&lt;10,"Qtr3","Qtr4")))</f>
        <v>Qtr1</v>
      </c>
      <c r="O2147" s="32" t="str">
        <f>TEXT(Data[[#This Row],[Ngày giao]],"MMM")</f>
        <v>Mar</v>
      </c>
    </row>
    <row r="2148" spans="1:15" ht="14.5" x14ac:dyDescent="0.35">
      <c r="A2148" s="7">
        <v>5501231869</v>
      </c>
      <c r="B2148" s="7">
        <v>2778179</v>
      </c>
      <c r="C2148" s="8" t="s">
        <v>60</v>
      </c>
      <c r="D2148" s="9">
        <v>240</v>
      </c>
      <c r="E2148" s="3">
        <v>1039</v>
      </c>
      <c r="F2148" s="3">
        <f>Data[[#This Row],[Unit Price]]*Data[[#This Row],[Ordered Qty]]</f>
        <v>249360</v>
      </c>
      <c r="G2148" s="5">
        <v>44648</v>
      </c>
      <c r="H2148" s="4">
        <v>44648</v>
      </c>
      <c r="I2148" s="10">
        <v>0</v>
      </c>
      <c r="J2148" s="32" t="str">
        <f>IF(Data[[#This Row],[Chênh lệch ngày]]&lt;-2,"ADVANCE", IF(Data[[#This Row],[Chênh lệch ngày]]&lt;4, "ON TIME", IF(Data[[#This Row],[REASON OF LATE]]="SUPPLIER","LATE BY SUPPLIER", "LATE")))</f>
        <v>ON TIME</v>
      </c>
      <c r="K2148" s="12"/>
      <c r="L2148" s="16"/>
      <c r="M2148" s="32" t="str">
        <f>TEXT(Data[[#This Row],[Ngày giao]],"yyyy")</f>
        <v>2022</v>
      </c>
      <c r="N2148" s="32" t="str">
        <f>IF(MONTH(Data[[#This Row],[Ngày giao]])&lt;4,"Qtr1", IF(MONTH(Data[[#This Row],[Ngày giao]])&lt;7,"Qtr2",IF(MONTH(Data[[#This Row],[Ngày giao]])&lt;10,"Qtr3","Qtr4")))</f>
        <v>Qtr1</v>
      </c>
      <c r="O2148" s="32" t="str">
        <f>TEXT(Data[[#This Row],[Ngày giao]],"MMM")</f>
        <v>Mar</v>
      </c>
    </row>
    <row r="2149" spans="1:15" ht="14.5" x14ac:dyDescent="0.35">
      <c r="A2149" s="7">
        <v>4516982707</v>
      </c>
      <c r="B2149" s="7">
        <v>4013297</v>
      </c>
      <c r="C2149" s="37" t="s">
        <v>52</v>
      </c>
      <c r="D2149" s="9">
        <v>180</v>
      </c>
      <c r="E2149" s="3">
        <v>474</v>
      </c>
      <c r="F2149" s="3">
        <f>Data[[#This Row],[Unit Price]]*Data[[#This Row],[Ordered Qty]]</f>
        <v>85320</v>
      </c>
      <c r="G2149" s="5">
        <v>44648</v>
      </c>
      <c r="H2149" s="4">
        <v>44648</v>
      </c>
      <c r="I2149" s="10">
        <v>0</v>
      </c>
      <c r="J2149" s="32" t="str">
        <f>IF(Data[[#This Row],[Chênh lệch ngày]]&lt;-2,"ADVANCE", IF(Data[[#This Row],[Chênh lệch ngày]]&lt;4, "ON TIME", IF(Data[[#This Row],[REASON OF LATE]]="SUPPLIER","LATE BY SUPPLIER", "LATE")))</f>
        <v>ON TIME</v>
      </c>
      <c r="K2149" s="12"/>
      <c r="L2149" s="16"/>
      <c r="M2149" s="32" t="str">
        <f>TEXT(Data[[#This Row],[Ngày giao]],"yyyy")</f>
        <v>2022</v>
      </c>
      <c r="N2149" s="32" t="str">
        <f>IF(MONTH(Data[[#This Row],[Ngày giao]])&lt;4,"Qtr1", IF(MONTH(Data[[#This Row],[Ngày giao]])&lt;7,"Qtr2",IF(MONTH(Data[[#This Row],[Ngày giao]])&lt;10,"Qtr3","Qtr4")))</f>
        <v>Qtr1</v>
      </c>
      <c r="O2149" s="32" t="str">
        <f>TEXT(Data[[#This Row],[Ngày giao]],"MMM")</f>
        <v>Mar</v>
      </c>
    </row>
    <row r="2150" spans="1:15" ht="14.5" x14ac:dyDescent="0.35">
      <c r="A2150" s="7">
        <v>4517711335</v>
      </c>
      <c r="B2150" s="7">
        <v>2779823</v>
      </c>
      <c r="C2150" s="8" t="s">
        <v>53</v>
      </c>
      <c r="D2150" s="9">
        <v>990</v>
      </c>
      <c r="E2150" s="3">
        <v>1069</v>
      </c>
      <c r="F2150" s="3">
        <f>Data[[#This Row],[Unit Price]]*Data[[#This Row],[Ordered Qty]]</f>
        <v>1058310</v>
      </c>
      <c r="G2150" s="5">
        <v>44648</v>
      </c>
      <c r="H2150" s="4">
        <v>44648</v>
      </c>
      <c r="I2150" s="10">
        <v>0</v>
      </c>
      <c r="J2150" s="32" t="str">
        <f>IF(Data[[#This Row],[Chênh lệch ngày]]&lt;-2,"ADVANCE", IF(Data[[#This Row],[Chênh lệch ngày]]&lt;4, "ON TIME", IF(Data[[#This Row],[REASON OF LATE]]="SUPPLIER","LATE BY SUPPLIER", "LATE")))</f>
        <v>ON TIME</v>
      </c>
      <c r="K2150" s="12"/>
      <c r="L2150" s="16"/>
      <c r="M2150" s="32" t="str">
        <f>TEXT(Data[[#This Row],[Ngày giao]],"yyyy")</f>
        <v>2022</v>
      </c>
      <c r="N2150" s="32" t="str">
        <f>IF(MONTH(Data[[#This Row],[Ngày giao]])&lt;4,"Qtr1", IF(MONTH(Data[[#This Row],[Ngày giao]])&lt;7,"Qtr2",IF(MONTH(Data[[#This Row],[Ngày giao]])&lt;10,"Qtr3","Qtr4")))</f>
        <v>Qtr1</v>
      </c>
      <c r="O2150" s="32" t="str">
        <f>TEXT(Data[[#This Row],[Ngày giao]],"MMM")</f>
        <v>Mar</v>
      </c>
    </row>
    <row r="2151" spans="1:15" ht="14.5" x14ac:dyDescent="0.35">
      <c r="A2151" s="7">
        <v>4517763564</v>
      </c>
      <c r="B2151" s="7">
        <v>4333116</v>
      </c>
      <c r="C2151" s="37" t="s">
        <v>52</v>
      </c>
      <c r="D2151" s="9">
        <v>903</v>
      </c>
      <c r="E2151" s="3">
        <v>312</v>
      </c>
      <c r="F2151" s="3">
        <f>Data[[#This Row],[Unit Price]]*Data[[#This Row],[Ordered Qty]]</f>
        <v>281736</v>
      </c>
      <c r="G2151" s="5">
        <v>44648</v>
      </c>
      <c r="H2151" s="4">
        <v>44648</v>
      </c>
      <c r="I2151" s="10">
        <v>0</v>
      </c>
      <c r="J2151" s="32" t="str">
        <f>IF(Data[[#This Row],[Chênh lệch ngày]]&lt;-2,"ADVANCE", IF(Data[[#This Row],[Chênh lệch ngày]]&lt;4, "ON TIME", IF(Data[[#This Row],[REASON OF LATE]]="SUPPLIER","LATE BY SUPPLIER", "LATE")))</f>
        <v>ON TIME</v>
      </c>
      <c r="K2151" s="12"/>
      <c r="L2151" s="16"/>
      <c r="M2151" s="32" t="str">
        <f>TEXT(Data[[#This Row],[Ngày giao]],"yyyy")</f>
        <v>2022</v>
      </c>
      <c r="N2151" s="32" t="str">
        <f>IF(MONTH(Data[[#This Row],[Ngày giao]])&lt;4,"Qtr1", IF(MONTH(Data[[#This Row],[Ngày giao]])&lt;7,"Qtr2",IF(MONTH(Data[[#This Row],[Ngày giao]])&lt;10,"Qtr3","Qtr4")))</f>
        <v>Qtr1</v>
      </c>
      <c r="O2151" s="32" t="str">
        <f>TEXT(Data[[#This Row],[Ngày giao]],"MMM")</f>
        <v>Mar</v>
      </c>
    </row>
    <row r="2152" spans="1:15" ht="14.5" x14ac:dyDescent="0.35">
      <c r="A2152" s="7">
        <v>4517030529</v>
      </c>
      <c r="B2152" s="7">
        <v>2487061</v>
      </c>
      <c r="C2152" s="37" t="s">
        <v>52</v>
      </c>
      <c r="D2152" s="9">
        <v>1830</v>
      </c>
      <c r="E2152" s="3">
        <v>499</v>
      </c>
      <c r="F2152" s="3">
        <f>Data[[#This Row],[Unit Price]]*Data[[#This Row],[Ordered Qty]]</f>
        <v>913170</v>
      </c>
      <c r="G2152" s="5">
        <v>44648</v>
      </c>
      <c r="H2152" s="4">
        <v>44648</v>
      </c>
      <c r="I2152" s="10">
        <v>0</v>
      </c>
      <c r="J2152" s="32" t="str">
        <f>IF(Data[[#This Row],[Chênh lệch ngày]]&lt;-2,"ADVANCE", IF(Data[[#This Row],[Chênh lệch ngày]]&lt;4, "ON TIME", IF(Data[[#This Row],[REASON OF LATE]]="SUPPLIER","LATE BY SUPPLIER", "LATE")))</f>
        <v>ON TIME</v>
      </c>
      <c r="K2152" s="12"/>
      <c r="L2152" s="16"/>
      <c r="M2152" s="32" t="str">
        <f>TEXT(Data[[#This Row],[Ngày giao]],"yyyy")</f>
        <v>2022</v>
      </c>
      <c r="N2152" s="32" t="str">
        <f>IF(MONTH(Data[[#This Row],[Ngày giao]])&lt;4,"Qtr1", IF(MONTH(Data[[#This Row],[Ngày giao]])&lt;7,"Qtr2",IF(MONTH(Data[[#This Row],[Ngày giao]])&lt;10,"Qtr3","Qtr4")))</f>
        <v>Qtr1</v>
      </c>
      <c r="O2152" s="32" t="str">
        <f>TEXT(Data[[#This Row],[Ngày giao]],"MMM")</f>
        <v>Mar</v>
      </c>
    </row>
    <row r="2153" spans="1:15" ht="14.5" x14ac:dyDescent="0.35">
      <c r="A2153" s="7">
        <v>4517099151</v>
      </c>
      <c r="B2153" s="7">
        <v>2765851</v>
      </c>
      <c r="C2153" s="37" t="s">
        <v>52</v>
      </c>
      <c r="D2153" s="9">
        <v>16</v>
      </c>
      <c r="E2153" s="3">
        <v>984</v>
      </c>
      <c r="F2153" s="3">
        <f>Data[[#This Row],[Unit Price]]*Data[[#This Row],[Ordered Qty]]</f>
        <v>15744</v>
      </c>
      <c r="G2153" s="5">
        <v>44648</v>
      </c>
      <c r="H2153" s="4">
        <v>44648</v>
      </c>
      <c r="I2153" s="10">
        <v>0</v>
      </c>
      <c r="J2153" s="32" t="str">
        <f>IF(Data[[#This Row],[Chênh lệch ngày]]&lt;-2,"ADVANCE", IF(Data[[#This Row],[Chênh lệch ngày]]&lt;4, "ON TIME", IF(Data[[#This Row],[REASON OF LATE]]="SUPPLIER","LATE BY SUPPLIER", "LATE")))</f>
        <v>ON TIME</v>
      </c>
      <c r="K2153" s="12"/>
      <c r="L2153" s="16"/>
      <c r="M2153" s="32" t="str">
        <f>TEXT(Data[[#This Row],[Ngày giao]],"yyyy")</f>
        <v>2022</v>
      </c>
      <c r="N2153" s="32" t="str">
        <f>IF(MONTH(Data[[#This Row],[Ngày giao]])&lt;4,"Qtr1", IF(MONTH(Data[[#This Row],[Ngày giao]])&lt;7,"Qtr2",IF(MONTH(Data[[#This Row],[Ngày giao]])&lt;10,"Qtr3","Qtr4")))</f>
        <v>Qtr1</v>
      </c>
      <c r="O2153" s="32" t="str">
        <f>TEXT(Data[[#This Row],[Ngày giao]],"MMM")</f>
        <v>Mar</v>
      </c>
    </row>
    <row r="2154" spans="1:15" ht="14.5" x14ac:dyDescent="0.35">
      <c r="A2154" s="7">
        <v>4516878915</v>
      </c>
      <c r="B2154" s="7">
        <v>2663481</v>
      </c>
      <c r="C2154" s="8" t="s">
        <v>66</v>
      </c>
      <c r="D2154" s="9">
        <v>1110</v>
      </c>
      <c r="E2154" s="3">
        <v>1290</v>
      </c>
      <c r="F2154" s="3">
        <f>Data[[#This Row],[Unit Price]]*Data[[#This Row],[Ordered Qty]]</f>
        <v>1431900</v>
      </c>
      <c r="G2154" s="5">
        <v>44627</v>
      </c>
      <c r="H2154" s="4">
        <v>44648</v>
      </c>
      <c r="I2154" s="10">
        <v>-21</v>
      </c>
      <c r="J2154" s="32" t="str">
        <f>IF(Data[[#This Row],[Chênh lệch ngày]]&lt;-2,"ADVANCE", IF(Data[[#This Row],[Chênh lệch ngày]]&lt;4, "ON TIME", IF(Data[[#This Row],[REASON OF LATE]]="SUPPLIER","LATE BY SUPPLIER", "LATE")))</f>
        <v>ADVANCE</v>
      </c>
      <c r="K2154" s="12"/>
      <c r="L2154" s="16"/>
      <c r="M2154" s="32" t="str">
        <f>TEXT(Data[[#This Row],[Ngày giao]],"yyyy")</f>
        <v>2022</v>
      </c>
      <c r="N2154" s="32" t="str">
        <f>IF(MONTH(Data[[#This Row],[Ngày giao]])&lt;4,"Qtr1", IF(MONTH(Data[[#This Row],[Ngày giao]])&lt;7,"Qtr2",IF(MONTH(Data[[#This Row],[Ngày giao]])&lt;10,"Qtr3","Qtr4")))</f>
        <v>Qtr1</v>
      </c>
      <c r="O2154" s="32" t="str">
        <f>TEXT(Data[[#This Row],[Ngày giao]],"MMM")</f>
        <v>Mar</v>
      </c>
    </row>
    <row r="2155" spans="1:15" ht="14.5" x14ac:dyDescent="0.35">
      <c r="A2155" s="7">
        <v>4516973012</v>
      </c>
      <c r="B2155" s="7">
        <v>2778179</v>
      </c>
      <c r="C2155" s="8" t="s">
        <v>53</v>
      </c>
      <c r="D2155" s="9">
        <v>720</v>
      </c>
      <c r="E2155" s="3">
        <v>394</v>
      </c>
      <c r="F2155" s="3">
        <f>Data[[#This Row],[Unit Price]]*Data[[#This Row],[Ordered Qty]]</f>
        <v>283680</v>
      </c>
      <c r="G2155" s="5">
        <v>44648</v>
      </c>
      <c r="H2155" s="4">
        <v>44648</v>
      </c>
      <c r="I2155" s="10">
        <v>0</v>
      </c>
      <c r="J2155" s="32" t="str">
        <f>IF(Data[[#This Row],[Chênh lệch ngày]]&lt;-2,"ADVANCE", IF(Data[[#This Row],[Chênh lệch ngày]]&lt;4, "ON TIME", IF(Data[[#This Row],[REASON OF LATE]]="SUPPLIER","LATE BY SUPPLIER", "LATE")))</f>
        <v>ON TIME</v>
      </c>
      <c r="K2155" s="12"/>
      <c r="L2155" s="16"/>
      <c r="M2155" s="32" t="str">
        <f>TEXT(Data[[#This Row],[Ngày giao]],"yyyy")</f>
        <v>2022</v>
      </c>
      <c r="N2155" s="32" t="str">
        <f>IF(MONTH(Data[[#This Row],[Ngày giao]])&lt;4,"Qtr1", IF(MONTH(Data[[#This Row],[Ngày giao]])&lt;7,"Qtr2",IF(MONTH(Data[[#This Row],[Ngày giao]])&lt;10,"Qtr3","Qtr4")))</f>
        <v>Qtr1</v>
      </c>
      <c r="O2155" s="32" t="str">
        <f>TEXT(Data[[#This Row],[Ngày giao]],"MMM")</f>
        <v>Mar</v>
      </c>
    </row>
    <row r="2156" spans="1:15" ht="14.5" x14ac:dyDescent="0.35">
      <c r="A2156" s="7">
        <v>4517651710</v>
      </c>
      <c r="B2156" s="7">
        <v>2487053</v>
      </c>
      <c r="C2156" s="37" t="s">
        <v>52</v>
      </c>
      <c r="D2156" s="9">
        <v>810</v>
      </c>
      <c r="E2156" s="3">
        <v>429</v>
      </c>
      <c r="F2156" s="3">
        <f>Data[[#This Row],[Unit Price]]*Data[[#This Row],[Ordered Qty]]</f>
        <v>347490</v>
      </c>
      <c r="G2156" s="5">
        <v>44648</v>
      </c>
      <c r="H2156" s="4">
        <v>44648</v>
      </c>
      <c r="I2156" s="10">
        <v>0</v>
      </c>
      <c r="J2156" s="32" t="str">
        <f>IF(Data[[#This Row],[Chênh lệch ngày]]&lt;-2,"ADVANCE", IF(Data[[#This Row],[Chênh lệch ngày]]&lt;4, "ON TIME", IF(Data[[#This Row],[REASON OF LATE]]="SUPPLIER","LATE BY SUPPLIER", "LATE")))</f>
        <v>ON TIME</v>
      </c>
      <c r="K2156" s="12"/>
      <c r="L2156" s="16"/>
      <c r="M2156" s="32" t="str">
        <f>TEXT(Data[[#This Row],[Ngày giao]],"yyyy")</f>
        <v>2022</v>
      </c>
      <c r="N2156" s="32" t="str">
        <f>IF(MONTH(Data[[#This Row],[Ngày giao]])&lt;4,"Qtr1", IF(MONTH(Data[[#This Row],[Ngày giao]])&lt;7,"Qtr2",IF(MONTH(Data[[#This Row],[Ngày giao]])&lt;10,"Qtr3","Qtr4")))</f>
        <v>Qtr1</v>
      </c>
      <c r="O2156" s="32" t="str">
        <f>TEXT(Data[[#This Row],[Ngày giao]],"MMM")</f>
        <v>Mar</v>
      </c>
    </row>
    <row r="2157" spans="1:15" ht="14.5" x14ac:dyDescent="0.35">
      <c r="A2157" s="7">
        <v>4517026595</v>
      </c>
      <c r="B2157" s="7">
        <v>4333116</v>
      </c>
      <c r="C2157" s="37" t="s">
        <v>52</v>
      </c>
      <c r="D2157" s="9">
        <v>1512</v>
      </c>
      <c r="E2157" s="3">
        <v>639</v>
      </c>
      <c r="F2157" s="3">
        <f>Data[[#This Row],[Unit Price]]*Data[[#This Row],[Ordered Qty]]</f>
        <v>966168</v>
      </c>
      <c r="G2157" s="5">
        <v>44648</v>
      </c>
      <c r="H2157" s="4">
        <v>44648</v>
      </c>
      <c r="I2157" s="10">
        <v>0</v>
      </c>
      <c r="J2157" s="32" t="str">
        <f>IF(Data[[#This Row],[Chênh lệch ngày]]&lt;-2,"ADVANCE", IF(Data[[#This Row],[Chênh lệch ngày]]&lt;4, "ON TIME", IF(Data[[#This Row],[REASON OF LATE]]="SUPPLIER","LATE BY SUPPLIER", "LATE")))</f>
        <v>ON TIME</v>
      </c>
      <c r="K2157" s="12"/>
      <c r="L2157" s="16"/>
      <c r="M2157" s="32" t="str">
        <f>TEXT(Data[[#This Row],[Ngày giao]],"yyyy")</f>
        <v>2022</v>
      </c>
      <c r="N2157" s="32" t="str">
        <f>IF(MONTH(Data[[#This Row],[Ngày giao]])&lt;4,"Qtr1", IF(MONTH(Data[[#This Row],[Ngày giao]])&lt;7,"Qtr2",IF(MONTH(Data[[#This Row],[Ngày giao]])&lt;10,"Qtr3","Qtr4")))</f>
        <v>Qtr1</v>
      </c>
      <c r="O2157" s="32" t="str">
        <f>TEXT(Data[[#This Row],[Ngày giao]],"MMM")</f>
        <v>Mar</v>
      </c>
    </row>
    <row r="2158" spans="1:15" ht="14.5" x14ac:dyDescent="0.35">
      <c r="A2158" s="7">
        <v>4516825022</v>
      </c>
      <c r="B2158" s="7">
        <v>4455281</v>
      </c>
      <c r="C2158" s="8" t="s">
        <v>53</v>
      </c>
      <c r="D2158" s="9">
        <v>1920</v>
      </c>
      <c r="E2158" s="3">
        <v>584</v>
      </c>
      <c r="F2158" s="3">
        <f>Data[[#This Row],[Unit Price]]*Data[[#This Row],[Ordered Qty]]</f>
        <v>1121280</v>
      </c>
      <c r="G2158" s="14">
        <v>44648</v>
      </c>
      <c r="H2158" s="15">
        <v>44648</v>
      </c>
      <c r="I2158" s="10">
        <v>0</v>
      </c>
      <c r="J2158" s="32" t="str">
        <f>IF(Data[[#This Row],[Chênh lệch ngày]]&lt;-2,"ADVANCE", IF(Data[[#This Row],[Chênh lệch ngày]]&lt;4, "ON TIME", IF(Data[[#This Row],[REASON OF LATE]]="SUPPLIER","LATE BY SUPPLIER", "LATE")))</f>
        <v>ON TIME</v>
      </c>
      <c r="K2158" s="12"/>
      <c r="L2158" s="16"/>
      <c r="M2158" s="32" t="str">
        <f>TEXT(Data[[#This Row],[Ngày giao]],"yyyy")</f>
        <v>2022</v>
      </c>
      <c r="N2158" s="32" t="str">
        <f>IF(MONTH(Data[[#This Row],[Ngày giao]])&lt;4,"Qtr1", IF(MONTH(Data[[#This Row],[Ngày giao]])&lt;7,"Qtr2",IF(MONTH(Data[[#This Row],[Ngày giao]])&lt;10,"Qtr3","Qtr4")))</f>
        <v>Qtr1</v>
      </c>
      <c r="O2158" s="32" t="str">
        <f>TEXT(Data[[#This Row],[Ngày giao]],"MMM")</f>
        <v>Mar</v>
      </c>
    </row>
    <row r="2159" spans="1:15" ht="14.5" x14ac:dyDescent="0.35">
      <c r="A2159" s="7">
        <v>4517436942</v>
      </c>
      <c r="B2159" s="7">
        <v>2663481</v>
      </c>
      <c r="C2159" s="8" t="s">
        <v>53</v>
      </c>
      <c r="D2159" s="9">
        <v>3360</v>
      </c>
      <c r="E2159" s="3">
        <v>1207</v>
      </c>
      <c r="F2159" s="3">
        <f>Data[[#This Row],[Unit Price]]*Data[[#This Row],[Ordered Qty]]</f>
        <v>4055520</v>
      </c>
      <c r="G2159" s="5">
        <v>44648</v>
      </c>
      <c r="H2159" s="4">
        <v>44648</v>
      </c>
      <c r="I2159" s="10">
        <v>0</v>
      </c>
      <c r="J2159" s="32" t="str">
        <f>IF(Data[[#This Row],[Chênh lệch ngày]]&lt;-2,"ADVANCE", IF(Data[[#This Row],[Chênh lệch ngày]]&lt;4, "ON TIME", IF(Data[[#This Row],[REASON OF LATE]]="SUPPLIER","LATE BY SUPPLIER", "LATE")))</f>
        <v>ON TIME</v>
      </c>
      <c r="K2159" s="12"/>
      <c r="L2159" s="16"/>
      <c r="M2159" s="32" t="str">
        <f>TEXT(Data[[#This Row],[Ngày giao]],"yyyy")</f>
        <v>2022</v>
      </c>
      <c r="N2159" s="32" t="str">
        <f>IF(MONTH(Data[[#This Row],[Ngày giao]])&lt;4,"Qtr1", IF(MONTH(Data[[#This Row],[Ngày giao]])&lt;7,"Qtr2",IF(MONTH(Data[[#This Row],[Ngày giao]])&lt;10,"Qtr3","Qtr4")))</f>
        <v>Qtr1</v>
      </c>
      <c r="O2159" s="32" t="str">
        <f>TEXT(Data[[#This Row],[Ngày giao]],"MMM")</f>
        <v>Mar</v>
      </c>
    </row>
    <row r="2160" spans="1:15" ht="14.5" x14ac:dyDescent="0.35">
      <c r="A2160" s="7">
        <v>4517455292</v>
      </c>
      <c r="B2160" s="7">
        <v>2487061</v>
      </c>
      <c r="C2160" s="8" t="s">
        <v>53</v>
      </c>
      <c r="D2160" s="9">
        <v>990</v>
      </c>
      <c r="E2160" s="3">
        <v>809</v>
      </c>
      <c r="F2160" s="3">
        <f>Data[[#This Row],[Unit Price]]*Data[[#This Row],[Ordered Qty]]</f>
        <v>800910</v>
      </c>
      <c r="G2160" s="5">
        <v>44648</v>
      </c>
      <c r="H2160" s="4">
        <v>44648</v>
      </c>
      <c r="I2160" s="10">
        <v>0</v>
      </c>
      <c r="J2160" s="32" t="str">
        <f>IF(Data[[#This Row],[Chênh lệch ngày]]&lt;-2,"ADVANCE", IF(Data[[#This Row],[Chênh lệch ngày]]&lt;4, "ON TIME", IF(Data[[#This Row],[REASON OF LATE]]="SUPPLIER","LATE BY SUPPLIER", "LATE")))</f>
        <v>ON TIME</v>
      </c>
      <c r="K2160" s="12"/>
      <c r="L2160" s="16"/>
      <c r="M2160" s="32" t="str">
        <f>TEXT(Data[[#This Row],[Ngày giao]],"yyyy")</f>
        <v>2022</v>
      </c>
      <c r="N2160" s="32" t="str">
        <f>IF(MONTH(Data[[#This Row],[Ngày giao]])&lt;4,"Qtr1", IF(MONTH(Data[[#This Row],[Ngày giao]])&lt;7,"Qtr2",IF(MONTH(Data[[#This Row],[Ngày giao]])&lt;10,"Qtr3","Qtr4")))</f>
        <v>Qtr1</v>
      </c>
      <c r="O2160" s="32" t="str">
        <f>TEXT(Data[[#This Row],[Ngày giao]],"MMM")</f>
        <v>Mar</v>
      </c>
    </row>
    <row r="2161" spans="1:15" ht="14.5" x14ac:dyDescent="0.35">
      <c r="A2161" s="7">
        <v>4517038964</v>
      </c>
      <c r="B2161" s="7">
        <v>4455281</v>
      </c>
      <c r="C2161" s="37" t="s">
        <v>52</v>
      </c>
      <c r="D2161" s="9">
        <v>900</v>
      </c>
      <c r="E2161" s="3">
        <v>799</v>
      </c>
      <c r="F2161" s="3">
        <f>Data[[#This Row],[Unit Price]]*Data[[#This Row],[Ordered Qty]]</f>
        <v>719100</v>
      </c>
      <c r="G2161" s="14">
        <v>44648</v>
      </c>
      <c r="H2161" s="15">
        <v>44648</v>
      </c>
      <c r="I2161" s="10">
        <v>0</v>
      </c>
      <c r="J2161" s="32" t="str">
        <f>IF(Data[[#This Row],[Chênh lệch ngày]]&lt;-2,"ADVANCE", IF(Data[[#This Row],[Chênh lệch ngày]]&lt;4, "ON TIME", IF(Data[[#This Row],[REASON OF LATE]]="SUPPLIER","LATE BY SUPPLIER", "LATE")))</f>
        <v>ON TIME</v>
      </c>
      <c r="K2161" s="12"/>
      <c r="L2161" s="16"/>
      <c r="M2161" s="32" t="str">
        <f>TEXT(Data[[#This Row],[Ngày giao]],"yyyy")</f>
        <v>2022</v>
      </c>
      <c r="N2161" s="32" t="str">
        <f>IF(MONTH(Data[[#This Row],[Ngày giao]])&lt;4,"Qtr1", IF(MONTH(Data[[#This Row],[Ngày giao]])&lt;7,"Qtr2",IF(MONTH(Data[[#This Row],[Ngày giao]])&lt;10,"Qtr3","Qtr4")))</f>
        <v>Qtr1</v>
      </c>
      <c r="O2161" s="32" t="str">
        <f>TEXT(Data[[#This Row],[Ngày giao]],"MMM")</f>
        <v>Mar</v>
      </c>
    </row>
    <row r="2162" spans="1:15" ht="14.5" x14ac:dyDescent="0.35">
      <c r="A2162" s="7">
        <v>4517255246</v>
      </c>
      <c r="B2162" s="7">
        <v>4013305</v>
      </c>
      <c r="C2162" s="37" t="s">
        <v>52</v>
      </c>
      <c r="D2162" s="9">
        <v>108</v>
      </c>
      <c r="E2162" s="3">
        <v>1487</v>
      </c>
      <c r="F2162" s="3">
        <f>Data[[#This Row],[Unit Price]]*Data[[#This Row],[Ordered Qty]]</f>
        <v>160596</v>
      </c>
      <c r="G2162" s="5">
        <v>44648</v>
      </c>
      <c r="H2162" s="4">
        <v>44648</v>
      </c>
      <c r="I2162" s="10">
        <v>0</v>
      </c>
      <c r="J2162" s="32" t="str">
        <f>IF(Data[[#This Row],[Chênh lệch ngày]]&lt;-2,"ADVANCE", IF(Data[[#This Row],[Chênh lệch ngày]]&lt;4, "ON TIME", IF(Data[[#This Row],[REASON OF LATE]]="SUPPLIER","LATE BY SUPPLIER", "LATE")))</f>
        <v>ON TIME</v>
      </c>
      <c r="K2162" s="12"/>
      <c r="L2162" s="16"/>
      <c r="M2162" s="32" t="str">
        <f>TEXT(Data[[#This Row],[Ngày giao]],"yyyy")</f>
        <v>2022</v>
      </c>
      <c r="N2162" s="32" t="str">
        <f>IF(MONTH(Data[[#This Row],[Ngày giao]])&lt;4,"Qtr1", IF(MONTH(Data[[#This Row],[Ngày giao]])&lt;7,"Qtr2",IF(MONTH(Data[[#This Row],[Ngày giao]])&lt;10,"Qtr3","Qtr4")))</f>
        <v>Qtr1</v>
      </c>
      <c r="O2162" s="32" t="str">
        <f>TEXT(Data[[#This Row],[Ngày giao]],"MMM")</f>
        <v>Mar</v>
      </c>
    </row>
    <row r="2163" spans="1:15" ht="14.5" x14ac:dyDescent="0.35">
      <c r="A2163" s="7">
        <v>4517511298</v>
      </c>
      <c r="B2163" s="7">
        <v>2779817</v>
      </c>
      <c r="C2163" s="8" t="s">
        <v>53</v>
      </c>
      <c r="D2163" s="9">
        <v>810</v>
      </c>
      <c r="E2163" s="3">
        <v>857</v>
      </c>
      <c r="F2163" s="3">
        <f>Data[[#This Row],[Unit Price]]*Data[[#This Row],[Ordered Qty]]</f>
        <v>694170</v>
      </c>
      <c r="G2163" s="5">
        <v>44648</v>
      </c>
      <c r="H2163" s="4">
        <v>44648</v>
      </c>
      <c r="I2163" s="10">
        <v>0</v>
      </c>
      <c r="J2163" s="32" t="str">
        <f>IF(Data[[#This Row],[Chênh lệch ngày]]&lt;-2,"ADVANCE", IF(Data[[#This Row],[Chênh lệch ngày]]&lt;4, "ON TIME", IF(Data[[#This Row],[REASON OF LATE]]="SUPPLIER","LATE BY SUPPLIER", "LATE")))</f>
        <v>ON TIME</v>
      </c>
      <c r="K2163" s="12"/>
      <c r="L2163" s="16"/>
      <c r="M2163" s="32" t="str">
        <f>TEXT(Data[[#This Row],[Ngày giao]],"yyyy")</f>
        <v>2022</v>
      </c>
      <c r="N2163" s="32" t="str">
        <f>IF(MONTH(Data[[#This Row],[Ngày giao]])&lt;4,"Qtr1", IF(MONTH(Data[[#This Row],[Ngày giao]])&lt;7,"Qtr2",IF(MONTH(Data[[#This Row],[Ngày giao]])&lt;10,"Qtr3","Qtr4")))</f>
        <v>Qtr1</v>
      </c>
      <c r="O2163" s="32" t="str">
        <f>TEXT(Data[[#This Row],[Ngày giao]],"MMM")</f>
        <v>Mar</v>
      </c>
    </row>
    <row r="2164" spans="1:15" ht="14.5" x14ac:dyDescent="0.35">
      <c r="A2164" s="7">
        <v>4517460043</v>
      </c>
      <c r="B2164" s="7">
        <v>2663481</v>
      </c>
      <c r="C2164" s="37" t="s">
        <v>52</v>
      </c>
      <c r="D2164" s="9">
        <v>180</v>
      </c>
      <c r="E2164" s="3">
        <v>1500</v>
      </c>
      <c r="F2164" s="3">
        <f>Data[[#This Row],[Unit Price]]*Data[[#This Row],[Ordered Qty]]</f>
        <v>270000</v>
      </c>
      <c r="G2164" s="5">
        <v>44648</v>
      </c>
      <c r="H2164" s="4">
        <v>44648</v>
      </c>
      <c r="I2164" s="10">
        <v>0</v>
      </c>
      <c r="J2164" s="32" t="str">
        <f>IF(Data[[#This Row],[Chênh lệch ngày]]&lt;-2,"ADVANCE", IF(Data[[#This Row],[Chênh lệch ngày]]&lt;4, "ON TIME", IF(Data[[#This Row],[REASON OF LATE]]="SUPPLIER","LATE BY SUPPLIER", "LATE")))</f>
        <v>ON TIME</v>
      </c>
      <c r="K2164" s="12"/>
      <c r="L2164" s="16"/>
      <c r="M2164" s="32" t="str">
        <f>TEXT(Data[[#This Row],[Ngày giao]],"yyyy")</f>
        <v>2022</v>
      </c>
      <c r="N2164" s="32" t="str">
        <f>IF(MONTH(Data[[#This Row],[Ngày giao]])&lt;4,"Qtr1", IF(MONTH(Data[[#This Row],[Ngày giao]])&lt;7,"Qtr2",IF(MONTH(Data[[#This Row],[Ngày giao]])&lt;10,"Qtr3","Qtr4")))</f>
        <v>Qtr1</v>
      </c>
      <c r="O2164" s="32" t="str">
        <f>TEXT(Data[[#This Row],[Ngày giao]],"MMM")</f>
        <v>Mar</v>
      </c>
    </row>
    <row r="2165" spans="1:15" ht="14.5" x14ac:dyDescent="0.35">
      <c r="A2165" s="7">
        <v>4517741050</v>
      </c>
      <c r="B2165" s="7">
        <v>4013305</v>
      </c>
      <c r="C2165" s="37" t="s">
        <v>52</v>
      </c>
      <c r="D2165" s="9">
        <v>480</v>
      </c>
      <c r="E2165" s="3">
        <v>1098</v>
      </c>
      <c r="F2165" s="3">
        <f>Data[[#This Row],[Unit Price]]*Data[[#This Row],[Ordered Qty]]</f>
        <v>527040</v>
      </c>
      <c r="G2165" s="5">
        <v>44648</v>
      </c>
      <c r="H2165" s="4">
        <v>44648</v>
      </c>
      <c r="I2165" s="10">
        <v>0</v>
      </c>
      <c r="J2165" s="32" t="str">
        <f>IF(Data[[#This Row],[Chênh lệch ngày]]&lt;-2,"ADVANCE", IF(Data[[#This Row],[Chênh lệch ngày]]&lt;4, "ON TIME", IF(Data[[#This Row],[REASON OF LATE]]="SUPPLIER","LATE BY SUPPLIER", "LATE")))</f>
        <v>ON TIME</v>
      </c>
      <c r="K2165" s="12"/>
      <c r="L2165" s="16"/>
      <c r="M2165" s="32" t="str">
        <f>TEXT(Data[[#This Row],[Ngày giao]],"yyyy")</f>
        <v>2022</v>
      </c>
      <c r="N2165" s="32" t="str">
        <f>IF(MONTH(Data[[#This Row],[Ngày giao]])&lt;4,"Qtr1", IF(MONTH(Data[[#This Row],[Ngày giao]])&lt;7,"Qtr2",IF(MONTH(Data[[#This Row],[Ngày giao]])&lt;10,"Qtr3","Qtr4")))</f>
        <v>Qtr1</v>
      </c>
      <c r="O2165" s="32" t="str">
        <f>TEXT(Data[[#This Row],[Ngày giao]],"MMM")</f>
        <v>Mar</v>
      </c>
    </row>
    <row r="2166" spans="1:15" ht="14.5" x14ac:dyDescent="0.35">
      <c r="A2166" s="7">
        <v>4517711332</v>
      </c>
      <c r="B2166" s="7">
        <v>2779817</v>
      </c>
      <c r="C2166" s="8" t="s">
        <v>53</v>
      </c>
      <c r="D2166" s="9">
        <v>810</v>
      </c>
      <c r="E2166" s="3">
        <v>1417</v>
      </c>
      <c r="F2166" s="3">
        <f>Data[[#This Row],[Unit Price]]*Data[[#This Row],[Ordered Qty]]</f>
        <v>1147770</v>
      </c>
      <c r="G2166" s="5">
        <v>44648</v>
      </c>
      <c r="H2166" s="4">
        <v>44648</v>
      </c>
      <c r="I2166" s="10">
        <v>0</v>
      </c>
      <c r="J2166" s="32" t="str">
        <f>IF(Data[[#This Row],[Chênh lệch ngày]]&lt;-2,"ADVANCE", IF(Data[[#This Row],[Chênh lệch ngày]]&lt;4, "ON TIME", IF(Data[[#This Row],[REASON OF LATE]]="SUPPLIER","LATE BY SUPPLIER", "LATE")))</f>
        <v>ON TIME</v>
      </c>
      <c r="K2166" s="12"/>
      <c r="L2166" s="16"/>
      <c r="M2166" s="32" t="str">
        <f>TEXT(Data[[#This Row],[Ngày giao]],"yyyy")</f>
        <v>2022</v>
      </c>
      <c r="N2166" s="32" t="str">
        <f>IF(MONTH(Data[[#This Row],[Ngày giao]])&lt;4,"Qtr1", IF(MONTH(Data[[#This Row],[Ngày giao]])&lt;7,"Qtr2",IF(MONTH(Data[[#This Row],[Ngày giao]])&lt;10,"Qtr3","Qtr4")))</f>
        <v>Qtr1</v>
      </c>
      <c r="O2166" s="32" t="str">
        <f>TEXT(Data[[#This Row],[Ngày giao]],"MMM")</f>
        <v>Mar</v>
      </c>
    </row>
    <row r="2167" spans="1:15" ht="13" x14ac:dyDescent="0.3">
      <c r="A2167" s="1">
        <v>4516442933</v>
      </c>
      <c r="B2167" s="1">
        <v>2899945</v>
      </c>
      <c r="C2167" s="2" t="s">
        <v>53</v>
      </c>
      <c r="D2167" s="3">
        <v>2352</v>
      </c>
      <c r="E2167" s="3">
        <v>814</v>
      </c>
      <c r="F2167" s="3">
        <f>Data[[#This Row],[Unit Price]]*Data[[#This Row],[Ordered Qty]]</f>
        <v>1914528</v>
      </c>
      <c r="G2167" s="5">
        <v>44641</v>
      </c>
      <c r="H2167" s="4">
        <v>44649</v>
      </c>
      <c r="I2167" s="6">
        <f t="shared" ref="I2167:I2188" si="37">G2167-H2167</f>
        <v>-8</v>
      </c>
      <c r="J2167" s="32" t="str">
        <f>IF(Data[[#This Row],[Chênh lệch ngày]]&lt;-2,"ADVANCE", IF(Data[[#This Row],[Chênh lệch ngày]]&lt;4, "ON TIME", IF(Data[[#This Row],[REASON OF LATE]]="SUPPLIER","LATE BY SUPPLIER", "LATE")))</f>
        <v>ADVANCE</v>
      </c>
      <c r="K2167" s="2"/>
      <c r="L2167" s="32"/>
      <c r="M2167" s="32" t="str">
        <f>TEXT(Data[[#This Row],[Ngày giao]],"yyyy")</f>
        <v>2022</v>
      </c>
      <c r="N2167" s="32" t="str">
        <f>IF(MONTH(Data[[#This Row],[Ngày giao]])&lt;4,"Qtr1", IF(MONTH(Data[[#This Row],[Ngày giao]])&lt;7,"Qtr2",IF(MONTH(Data[[#This Row],[Ngày giao]])&lt;10,"Qtr3","Qtr4")))</f>
        <v>Qtr1</v>
      </c>
      <c r="O2167" s="32" t="str">
        <f>TEXT(Data[[#This Row],[Ngày giao]],"MMM")</f>
        <v>Mar</v>
      </c>
    </row>
    <row r="2168" spans="1:15" ht="13" x14ac:dyDescent="0.3">
      <c r="A2168" s="1">
        <v>4516454196</v>
      </c>
      <c r="B2168" s="1">
        <v>2899944</v>
      </c>
      <c r="C2168" s="2" t="s">
        <v>53</v>
      </c>
      <c r="D2168" s="3">
        <v>1008</v>
      </c>
      <c r="E2168" s="3">
        <v>1142</v>
      </c>
      <c r="F2168" s="3">
        <f>Data[[#This Row],[Unit Price]]*Data[[#This Row],[Ordered Qty]]</f>
        <v>1151136</v>
      </c>
      <c r="G2168" s="5">
        <v>44641</v>
      </c>
      <c r="H2168" s="4">
        <v>44649</v>
      </c>
      <c r="I2168" s="6">
        <f t="shared" si="37"/>
        <v>-8</v>
      </c>
      <c r="J2168" s="32" t="str">
        <f>IF(Data[[#This Row],[Chênh lệch ngày]]&lt;-2,"ADVANCE", IF(Data[[#This Row],[Chênh lệch ngày]]&lt;4, "ON TIME", IF(Data[[#This Row],[REASON OF LATE]]="SUPPLIER","LATE BY SUPPLIER", "LATE")))</f>
        <v>ADVANCE</v>
      </c>
      <c r="K2168" s="2"/>
      <c r="L2168" s="32"/>
      <c r="M2168" s="32" t="str">
        <f>TEXT(Data[[#This Row],[Ngày giao]],"yyyy")</f>
        <v>2022</v>
      </c>
      <c r="N2168" s="32" t="str">
        <f>IF(MONTH(Data[[#This Row],[Ngày giao]])&lt;4,"Qtr1", IF(MONTH(Data[[#This Row],[Ngày giao]])&lt;7,"Qtr2",IF(MONTH(Data[[#This Row],[Ngày giao]])&lt;10,"Qtr3","Qtr4")))</f>
        <v>Qtr1</v>
      </c>
      <c r="O2168" s="32" t="str">
        <f>TEXT(Data[[#This Row],[Ngày giao]],"MMM")</f>
        <v>Mar</v>
      </c>
    </row>
    <row r="2169" spans="1:15" ht="13" x14ac:dyDescent="0.3">
      <c r="A2169" s="1">
        <v>4516567353</v>
      </c>
      <c r="B2169" s="1">
        <v>2903189</v>
      </c>
      <c r="C2169" s="2" t="s">
        <v>53</v>
      </c>
      <c r="D2169" s="3">
        <v>3060</v>
      </c>
      <c r="E2169" s="3">
        <v>838</v>
      </c>
      <c r="F2169" s="3">
        <f>Data[[#This Row],[Unit Price]]*Data[[#This Row],[Ordered Qty]]</f>
        <v>2564280</v>
      </c>
      <c r="G2169" s="5">
        <v>44648</v>
      </c>
      <c r="H2169" s="4">
        <v>44649</v>
      </c>
      <c r="I2169" s="6">
        <f t="shared" si="37"/>
        <v>-1</v>
      </c>
      <c r="J2169" s="32" t="str">
        <f>IF(Data[[#This Row],[Chênh lệch ngày]]&lt;-2,"ADVANCE", IF(Data[[#This Row],[Chênh lệch ngày]]&lt;4, "ON TIME", IF(Data[[#This Row],[REASON OF LATE]]="SUPPLIER","LATE BY SUPPLIER", "LATE")))</f>
        <v>ON TIME</v>
      </c>
      <c r="K2169" s="2"/>
      <c r="L2169" s="32"/>
      <c r="M2169" s="32" t="str">
        <f>TEXT(Data[[#This Row],[Ngày giao]],"yyyy")</f>
        <v>2022</v>
      </c>
      <c r="N2169" s="32" t="str">
        <f>IF(MONTH(Data[[#This Row],[Ngày giao]])&lt;4,"Qtr1", IF(MONTH(Data[[#This Row],[Ngày giao]])&lt;7,"Qtr2",IF(MONTH(Data[[#This Row],[Ngày giao]])&lt;10,"Qtr3","Qtr4")))</f>
        <v>Qtr1</v>
      </c>
      <c r="O2169" s="32" t="str">
        <f>TEXT(Data[[#This Row],[Ngày giao]],"MMM")</f>
        <v>Mar</v>
      </c>
    </row>
    <row r="2170" spans="1:15" ht="13" x14ac:dyDescent="0.3">
      <c r="A2170" s="1">
        <v>4516466210</v>
      </c>
      <c r="B2170" s="1">
        <v>2903183</v>
      </c>
      <c r="C2170" s="2" t="s">
        <v>53</v>
      </c>
      <c r="D2170" s="3">
        <v>3920</v>
      </c>
      <c r="E2170" s="3">
        <v>1031</v>
      </c>
      <c r="F2170" s="3">
        <f>Data[[#This Row],[Unit Price]]*Data[[#This Row],[Ordered Qty]]</f>
        <v>4041520</v>
      </c>
      <c r="G2170" s="5">
        <v>44648</v>
      </c>
      <c r="H2170" s="4">
        <v>44649</v>
      </c>
      <c r="I2170" s="6">
        <f t="shared" si="37"/>
        <v>-1</v>
      </c>
      <c r="J2170" s="32" t="str">
        <f>IF(Data[[#This Row],[Chênh lệch ngày]]&lt;-2,"ADVANCE", IF(Data[[#This Row],[Chênh lệch ngày]]&lt;4, "ON TIME", IF(Data[[#This Row],[REASON OF LATE]]="SUPPLIER","LATE BY SUPPLIER", "LATE")))</f>
        <v>ON TIME</v>
      </c>
      <c r="K2170" s="2"/>
      <c r="L2170" s="32"/>
      <c r="M2170" s="32" t="str">
        <f>TEXT(Data[[#This Row],[Ngày giao]],"yyyy")</f>
        <v>2022</v>
      </c>
      <c r="N2170" s="32" t="str">
        <f>IF(MONTH(Data[[#This Row],[Ngày giao]])&lt;4,"Qtr1", IF(MONTH(Data[[#This Row],[Ngày giao]])&lt;7,"Qtr2",IF(MONTH(Data[[#This Row],[Ngày giao]])&lt;10,"Qtr3","Qtr4")))</f>
        <v>Qtr1</v>
      </c>
      <c r="O2170" s="32" t="str">
        <f>TEXT(Data[[#This Row],[Ngày giao]],"MMM")</f>
        <v>Mar</v>
      </c>
    </row>
    <row r="2171" spans="1:15" ht="13" x14ac:dyDescent="0.3">
      <c r="A2171" s="1">
        <v>4516563696</v>
      </c>
      <c r="B2171" s="1">
        <v>4228041</v>
      </c>
      <c r="C2171" s="2" t="s">
        <v>53</v>
      </c>
      <c r="D2171" s="3">
        <v>2220</v>
      </c>
      <c r="E2171" s="3">
        <v>964</v>
      </c>
      <c r="F2171" s="3">
        <f>Data[[#This Row],[Unit Price]]*Data[[#This Row],[Ordered Qty]]</f>
        <v>2140080</v>
      </c>
      <c r="G2171" s="5">
        <v>44648</v>
      </c>
      <c r="H2171" s="4">
        <v>44649</v>
      </c>
      <c r="I2171" s="6">
        <f t="shared" si="37"/>
        <v>-1</v>
      </c>
      <c r="J2171" s="32" t="str">
        <f>IF(Data[[#This Row],[Chênh lệch ngày]]&lt;-2,"ADVANCE", IF(Data[[#This Row],[Chênh lệch ngày]]&lt;4, "ON TIME", IF(Data[[#This Row],[REASON OF LATE]]="SUPPLIER","LATE BY SUPPLIER", "LATE")))</f>
        <v>ON TIME</v>
      </c>
      <c r="K2171" s="2"/>
      <c r="L2171" s="32"/>
      <c r="M2171" s="32" t="str">
        <f>TEXT(Data[[#This Row],[Ngày giao]],"yyyy")</f>
        <v>2022</v>
      </c>
      <c r="N2171" s="32" t="str">
        <f>IF(MONTH(Data[[#This Row],[Ngày giao]])&lt;4,"Qtr1", IF(MONTH(Data[[#This Row],[Ngày giao]])&lt;7,"Qtr2",IF(MONTH(Data[[#This Row],[Ngày giao]])&lt;10,"Qtr3","Qtr4")))</f>
        <v>Qtr1</v>
      </c>
      <c r="O2171" s="32" t="str">
        <f>TEXT(Data[[#This Row],[Ngày giao]],"MMM")</f>
        <v>Mar</v>
      </c>
    </row>
    <row r="2172" spans="1:15" ht="13" x14ac:dyDescent="0.3">
      <c r="A2172" s="1">
        <v>4516786849</v>
      </c>
      <c r="B2172" s="1">
        <v>4451121</v>
      </c>
      <c r="C2172" s="2" t="s">
        <v>65</v>
      </c>
      <c r="D2172" s="3">
        <v>40</v>
      </c>
      <c r="E2172" s="3">
        <v>831</v>
      </c>
      <c r="F2172" s="3">
        <f>Data[[#This Row],[Unit Price]]*Data[[#This Row],[Ordered Qty]]</f>
        <v>33240</v>
      </c>
      <c r="G2172" s="5">
        <v>44648</v>
      </c>
      <c r="H2172" s="4">
        <v>44649</v>
      </c>
      <c r="I2172" s="6">
        <f t="shared" si="37"/>
        <v>-1</v>
      </c>
      <c r="J2172" s="32" t="str">
        <f>IF(Data[[#This Row],[Chênh lệch ngày]]&lt;-2,"ADVANCE", IF(Data[[#This Row],[Chênh lệch ngày]]&lt;4, "ON TIME", IF(Data[[#This Row],[REASON OF LATE]]="SUPPLIER","LATE BY SUPPLIER", "LATE")))</f>
        <v>ON TIME</v>
      </c>
      <c r="K2172" s="2"/>
      <c r="L2172" s="32"/>
      <c r="M2172" s="32" t="str">
        <f>TEXT(Data[[#This Row],[Ngày giao]],"yyyy")</f>
        <v>2022</v>
      </c>
      <c r="N2172" s="32" t="str">
        <f>IF(MONTH(Data[[#This Row],[Ngày giao]])&lt;4,"Qtr1", IF(MONTH(Data[[#This Row],[Ngày giao]])&lt;7,"Qtr2",IF(MONTH(Data[[#This Row],[Ngày giao]])&lt;10,"Qtr3","Qtr4")))</f>
        <v>Qtr1</v>
      </c>
      <c r="O2172" s="32" t="str">
        <f>TEXT(Data[[#This Row],[Ngày giao]],"MMM")</f>
        <v>Mar</v>
      </c>
    </row>
    <row r="2173" spans="1:15" ht="13" x14ac:dyDescent="0.3">
      <c r="A2173" s="1">
        <v>4516789305</v>
      </c>
      <c r="B2173" s="1">
        <v>4451134</v>
      </c>
      <c r="C2173" s="2" t="s">
        <v>65</v>
      </c>
      <c r="D2173" s="3">
        <v>12</v>
      </c>
      <c r="E2173" s="3">
        <v>443</v>
      </c>
      <c r="F2173" s="3">
        <f>Data[[#This Row],[Unit Price]]*Data[[#This Row],[Ordered Qty]]</f>
        <v>5316</v>
      </c>
      <c r="G2173" s="5">
        <v>44648</v>
      </c>
      <c r="H2173" s="4">
        <v>44649</v>
      </c>
      <c r="I2173" s="6">
        <f t="shared" si="37"/>
        <v>-1</v>
      </c>
      <c r="J2173" s="32" t="str">
        <f>IF(Data[[#This Row],[Chênh lệch ngày]]&lt;-2,"ADVANCE", IF(Data[[#This Row],[Chênh lệch ngày]]&lt;4, "ON TIME", IF(Data[[#This Row],[REASON OF LATE]]="SUPPLIER","LATE BY SUPPLIER", "LATE")))</f>
        <v>ON TIME</v>
      </c>
      <c r="K2173" s="2"/>
      <c r="L2173" s="32"/>
      <c r="M2173" s="32" t="str">
        <f>TEXT(Data[[#This Row],[Ngày giao]],"yyyy")</f>
        <v>2022</v>
      </c>
      <c r="N2173" s="32" t="str">
        <f>IF(MONTH(Data[[#This Row],[Ngày giao]])&lt;4,"Qtr1", IF(MONTH(Data[[#This Row],[Ngày giao]])&lt;7,"Qtr2",IF(MONTH(Data[[#This Row],[Ngày giao]])&lt;10,"Qtr3","Qtr4")))</f>
        <v>Qtr1</v>
      </c>
      <c r="O2173" s="32" t="str">
        <f>TEXT(Data[[#This Row],[Ngày giao]],"MMM")</f>
        <v>Mar</v>
      </c>
    </row>
    <row r="2174" spans="1:15" ht="13" x14ac:dyDescent="0.3">
      <c r="A2174" s="1">
        <v>4517219258</v>
      </c>
      <c r="B2174" s="1">
        <v>2899475</v>
      </c>
      <c r="C2174" s="2" t="s">
        <v>65</v>
      </c>
      <c r="D2174" s="3">
        <v>100</v>
      </c>
      <c r="E2174" s="3">
        <v>708</v>
      </c>
      <c r="F2174" s="3">
        <f>Data[[#This Row],[Unit Price]]*Data[[#This Row],[Ordered Qty]]</f>
        <v>70800</v>
      </c>
      <c r="G2174" s="5">
        <v>44648</v>
      </c>
      <c r="H2174" s="4">
        <v>44649</v>
      </c>
      <c r="I2174" s="6">
        <f t="shared" si="37"/>
        <v>-1</v>
      </c>
      <c r="J2174" s="32" t="str">
        <f>IF(Data[[#This Row],[Chênh lệch ngày]]&lt;-2,"ADVANCE", IF(Data[[#This Row],[Chênh lệch ngày]]&lt;4, "ON TIME", IF(Data[[#This Row],[REASON OF LATE]]="SUPPLIER","LATE BY SUPPLIER", "LATE")))</f>
        <v>ON TIME</v>
      </c>
      <c r="K2174" s="2"/>
      <c r="L2174" s="32"/>
      <c r="M2174" s="32" t="str">
        <f>TEXT(Data[[#This Row],[Ngày giao]],"yyyy")</f>
        <v>2022</v>
      </c>
      <c r="N2174" s="32" t="str">
        <f>IF(MONTH(Data[[#This Row],[Ngày giao]])&lt;4,"Qtr1", IF(MONTH(Data[[#This Row],[Ngày giao]])&lt;7,"Qtr2",IF(MONTH(Data[[#This Row],[Ngày giao]])&lt;10,"Qtr3","Qtr4")))</f>
        <v>Qtr1</v>
      </c>
      <c r="O2174" s="32" t="str">
        <f>TEXT(Data[[#This Row],[Ngày giao]],"MMM")</f>
        <v>Mar</v>
      </c>
    </row>
    <row r="2175" spans="1:15" ht="13" x14ac:dyDescent="0.3">
      <c r="A2175" s="1">
        <v>4517230805</v>
      </c>
      <c r="B2175" s="1">
        <v>4334436</v>
      </c>
      <c r="C2175" s="2" t="s">
        <v>65</v>
      </c>
      <c r="D2175" s="3">
        <v>112</v>
      </c>
      <c r="E2175" s="3">
        <v>1415</v>
      </c>
      <c r="F2175" s="3">
        <f>Data[[#This Row],[Unit Price]]*Data[[#This Row],[Ordered Qty]]</f>
        <v>158480</v>
      </c>
      <c r="G2175" s="5">
        <v>44648</v>
      </c>
      <c r="H2175" s="4">
        <v>44649</v>
      </c>
      <c r="I2175" s="6">
        <f t="shared" si="37"/>
        <v>-1</v>
      </c>
      <c r="J2175" s="32" t="str">
        <f>IF(Data[[#This Row],[Chênh lệch ngày]]&lt;-2,"ADVANCE", IF(Data[[#This Row],[Chênh lệch ngày]]&lt;4, "ON TIME", IF(Data[[#This Row],[REASON OF LATE]]="SUPPLIER","LATE BY SUPPLIER", "LATE")))</f>
        <v>ON TIME</v>
      </c>
      <c r="K2175" s="2"/>
      <c r="L2175" s="32"/>
      <c r="M2175" s="32" t="str">
        <f>TEXT(Data[[#This Row],[Ngày giao]],"yyyy")</f>
        <v>2022</v>
      </c>
      <c r="N2175" s="32" t="str">
        <f>IF(MONTH(Data[[#This Row],[Ngày giao]])&lt;4,"Qtr1", IF(MONTH(Data[[#This Row],[Ngày giao]])&lt;7,"Qtr2",IF(MONTH(Data[[#This Row],[Ngày giao]])&lt;10,"Qtr3","Qtr4")))</f>
        <v>Qtr1</v>
      </c>
      <c r="O2175" s="32" t="str">
        <f>TEXT(Data[[#This Row],[Ngày giao]],"MMM")</f>
        <v>Mar</v>
      </c>
    </row>
    <row r="2176" spans="1:15" ht="13" x14ac:dyDescent="0.3">
      <c r="A2176" s="1">
        <v>4517254963</v>
      </c>
      <c r="B2176" s="1">
        <v>2903183</v>
      </c>
      <c r="C2176" s="2" t="s">
        <v>65</v>
      </c>
      <c r="D2176" s="3">
        <v>40</v>
      </c>
      <c r="E2176" s="3">
        <v>739</v>
      </c>
      <c r="F2176" s="3">
        <f>Data[[#This Row],[Unit Price]]*Data[[#This Row],[Ordered Qty]]</f>
        <v>29560</v>
      </c>
      <c r="G2176" s="5">
        <v>44648</v>
      </c>
      <c r="H2176" s="4">
        <v>44649</v>
      </c>
      <c r="I2176" s="6">
        <f t="shared" si="37"/>
        <v>-1</v>
      </c>
      <c r="J2176" s="32" t="str">
        <f>IF(Data[[#This Row],[Chênh lệch ngày]]&lt;-2,"ADVANCE", IF(Data[[#This Row],[Chênh lệch ngày]]&lt;4, "ON TIME", IF(Data[[#This Row],[REASON OF LATE]]="SUPPLIER","LATE BY SUPPLIER", "LATE")))</f>
        <v>ON TIME</v>
      </c>
      <c r="K2176" s="2"/>
      <c r="L2176" s="32"/>
      <c r="M2176" s="32" t="str">
        <f>TEXT(Data[[#This Row],[Ngày giao]],"yyyy")</f>
        <v>2022</v>
      </c>
      <c r="N2176" s="32" t="str">
        <f>IF(MONTH(Data[[#This Row],[Ngày giao]])&lt;4,"Qtr1", IF(MONTH(Data[[#This Row],[Ngày giao]])&lt;7,"Qtr2",IF(MONTH(Data[[#This Row],[Ngày giao]])&lt;10,"Qtr3","Qtr4")))</f>
        <v>Qtr1</v>
      </c>
      <c r="O2176" s="32" t="str">
        <f>TEXT(Data[[#This Row],[Ngày giao]],"MMM")</f>
        <v>Mar</v>
      </c>
    </row>
    <row r="2177" spans="1:15" ht="13" x14ac:dyDescent="0.3">
      <c r="A2177" s="1">
        <v>4517393547</v>
      </c>
      <c r="B2177" s="1">
        <v>2899475</v>
      </c>
      <c r="C2177" s="2" t="s">
        <v>65</v>
      </c>
      <c r="D2177" s="3">
        <v>100</v>
      </c>
      <c r="E2177" s="3">
        <v>1443</v>
      </c>
      <c r="F2177" s="3">
        <f>Data[[#This Row],[Unit Price]]*Data[[#This Row],[Ordered Qty]]</f>
        <v>144300</v>
      </c>
      <c r="G2177" s="5">
        <v>44648</v>
      </c>
      <c r="H2177" s="4">
        <v>44649</v>
      </c>
      <c r="I2177" s="6">
        <f t="shared" si="37"/>
        <v>-1</v>
      </c>
      <c r="J2177" s="32" t="str">
        <f>IF(Data[[#This Row],[Chênh lệch ngày]]&lt;-2,"ADVANCE", IF(Data[[#This Row],[Chênh lệch ngày]]&lt;4, "ON TIME", IF(Data[[#This Row],[REASON OF LATE]]="SUPPLIER","LATE BY SUPPLIER", "LATE")))</f>
        <v>ON TIME</v>
      </c>
      <c r="K2177" s="2"/>
      <c r="L2177" s="32"/>
      <c r="M2177" s="32" t="str">
        <f>TEXT(Data[[#This Row],[Ngày giao]],"yyyy")</f>
        <v>2022</v>
      </c>
      <c r="N2177" s="32" t="str">
        <f>IF(MONTH(Data[[#This Row],[Ngày giao]])&lt;4,"Qtr1", IF(MONTH(Data[[#This Row],[Ngày giao]])&lt;7,"Qtr2",IF(MONTH(Data[[#This Row],[Ngày giao]])&lt;10,"Qtr3","Qtr4")))</f>
        <v>Qtr1</v>
      </c>
      <c r="O2177" s="32" t="str">
        <f>TEXT(Data[[#This Row],[Ngày giao]],"MMM")</f>
        <v>Mar</v>
      </c>
    </row>
    <row r="2178" spans="1:15" ht="13" x14ac:dyDescent="0.3">
      <c r="A2178" s="1">
        <v>4516479529</v>
      </c>
      <c r="B2178" s="1">
        <v>4451134</v>
      </c>
      <c r="C2178" s="2" t="s">
        <v>53</v>
      </c>
      <c r="D2178" s="3">
        <v>532</v>
      </c>
      <c r="E2178" s="3">
        <v>685</v>
      </c>
      <c r="F2178" s="3">
        <f>Data[[#This Row],[Unit Price]]*Data[[#This Row],[Ordered Qty]]</f>
        <v>364420</v>
      </c>
      <c r="G2178" s="5">
        <v>44686</v>
      </c>
      <c r="H2178" s="4">
        <v>44649</v>
      </c>
      <c r="I2178" s="6">
        <f t="shared" si="37"/>
        <v>37</v>
      </c>
      <c r="J2178" s="32" t="str">
        <f>IF(Data[[#This Row],[Chênh lệch ngày]]&lt;-2,"ADVANCE", IF(Data[[#This Row],[Chênh lệch ngày]]&lt;4, "ON TIME", IF(Data[[#This Row],[REASON OF LATE]]="SUPPLIER","LATE BY SUPPLIER", "LATE")))</f>
        <v>LATE</v>
      </c>
      <c r="K2178" s="32" t="s">
        <v>6</v>
      </c>
      <c r="L2178" s="32"/>
      <c r="M2178" s="32" t="str">
        <f>TEXT(Data[[#This Row],[Ngày giao]],"yyyy")</f>
        <v>2022</v>
      </c>
      <c r="N2178" s="32" t="str">
        <f>IF(MONTH(Data[[#This Row],[Ngày giao]])&lt;4,"Qtr1", IF(MONTH(Data[[#This Row],[Ngày giao]])&lt;7,"Qtr2",IF(MONTH(Data[[#This Row],[Ngày giao]])&lt;10,"Qtr3","Qtr4")))</f>
        <v>Qtr2</v>
      </c>
      <c r="O2178" s="32" t="str">
        <f>TEXT(Data[[#This Row],[Ngày giao]],"MMM")</f>
        <v>May</v>
      </c>
    </row>
    <row r="2179" spans="1:15" ht="13" x14ac:dyDescent="0.3">
      <c r="A2179" s="1">
        <v>4516510984</v>
      </c>
      <c r="B2179" s="1">
        <v>4327106</v>
      </c>
      <c r="C2179" s="37" t="s">
        <v>52</v>
      </c>
      <c r="D2179" s="3">
        <v>63</v>
      </c>
      <c r="E2179" s="3">
        <v>1028</v>
      </c>
      <c r="F2179" s="3">
        <f>Data[[#This Row],[Unit Price]]*Data[[#This Row],[Ordered Qty]]</f>
        <v>64764</v>
      </c>
      <c r="G2179" s="5">
        <v>44648</v>
      </c>
      <c r="H2179" s="4">
        <v>44649</v>
      </c>
      <c r="I2179" s="6">
        <f t="shared" si="37"/>
        <v>-1</v>
      </c>
      <c r="J2179" s="32" t="str">
        <f>IF(Data[[#This Row],[Chênh lệch ngày]]&lt;-2,"ADVANCE", IF(Data[[#This Row],[Chênh lệch ngày]]&lt;4, "ON TIME", IF(Data[[#This Row],[REASON OF LATE]]="SUPPLIER","LATE BY SUPPLIER", "LATE")))</f>
        <v>ON TIME</v>
      </c>
      <c r="K2179" s="2"/>
      <c r="L2179" s="32"/>
      <c r="M2179" s="32" t="str">
        <f>TEXT(Data[[#This Row],[Ngày giao]],"yyyy")</f>
        <v>2022</v>
      </c>
      <c r="N2179" s="32" t="str">
        <f>IF(MONTH(Data[[#This Row],[Ngày giao]])&lt;4,"Qtr1", IF(MONTH(Data[[#This Row],[Ngày giao]])&lt;7,"Qtr2",IF(MONTH(Data[[#This Row],[Ngày giao]])&lt;10,"Qtr3","Qtr4")))</f>
        <v>Qtr1</v>
      </c>
      <c r="O2179" s="32" t="str">
        <f>TEXT(Data[[#This Row],[Ngày giao]],"MMM")</f>
        <v>Mar</v>
      </c>
    </row>
    <row r="2180" spans="1:15" ht="13" x14ac:dyDescent="0.3">
      <c r="A2180" s="1">
        <v>4516518082</v>
      </c>
      <c r="B2180" s="1">
        <v>2165271</v>
      </c>
      <c r="C2180" s="2" t="s">
        <v>53</v>
      </c>
      <c r="D2180" s="3">
        <v>210</v>
      </c>
      <c r="E2180" s="3">
        <v>734</v>
      </c>
      <c r="F2180" s="3">
        <f>Data[[#This Row],[Unit Price]]*Data[[#This Row],[Ordered Qty]]</f>
        <v>154140</v>
      </c>
      <c r="G2180" s="5">
        <v>44648</v>
      </c>
      <c r="H2180" s="4">
        <v>44649</v>
      </c>
      <c r="I2180" s="6">
        <f t="shared" si="37"/>
        <v>-1</v>
      </c>
      <c r="J2180" s="32" t="str">
        <f>IF(Data[[#This Row],[Chênh lệch ngày]]&lt;-2,"ADVANCE", IF(Data[[#This Row],[Chênh lệch ngày]]&lt;4, "ON TIME", IF(Data[[#This Row],[REASON OF LATE]]="SUPPLIER","LATE BY SUPPLIER", "LATE")))</f>
        <v>ON TIME</v>
      </c>
      <c r="K2180" s="2"/>
      <c r="L2180" s="32"/>
      <c r="M2180" s="32" t="str">
        <f>TEXT(Data[[#This Row],[Ngày giao]],"yyyy")</f>
        <v>2022</v>
      </c>
      <c r="N2180" s="32" t="str">
        <f>IF(MONTH(Data[[#This Row],[Ngày giao]])&lt;4,"Qtr1", IF(MONTH(Data[[#This Row],[Ngày giao]])&lt;7,"Qtr2",IF(MONTH(Data[[#This Row],[Ngày giao]])&lt;10,"Qtr3","Qtr4")))</f>
        <v>Qtr1</v>
      </c>
      <c r="O2180" s="32" t="str">
        <f>TEXT(Data[[#This Row],[Ngày giao]],"MMM")</f>
        <v>Mar</v>
      </c>
    </row>
    <row r="2181" spans="1:15" ht="13" x14ac:dyDescent="0.3">
      <c r="A2181" s="1">
        <v>4516335396</v>
      </c>
      <c r="B2181" s="1">
        <v>2165271</v>
      </c>
      <c r="C2181" s="2" t="s">
        <v>53</v>
      </c>
      <c r="D2181" s="3">
        <v>1307</v>
      </c>
      <c r="E2181" s="3">
        <v>1183</v>
      </c>
      <c r="F2181" s="3">
        <f>Data[[#This Row],[Unit Price]]*Data[[#This Row],[Ordered Qty]]</f>
        <v>1546181</v>
      </c>
      <c r="G2181" s="5">
        <v>44648</v>
      </c>
      <c r="H2181" s="4">
        <v>44649</v>
      </c>
      <c r="I2181" s="6">
        <f t="shared" si="37"/>
        <v>-1</v>
      </c>
      <c r="J2181" s="32" t="str">
        <f>IF(Data[[#This Row],[Chênh lệch ngày]]&lt;-2,"ADVANCE", IF(Data[[#This Row],[Chênh lệch ngày]]&lt;4, "ON TIME", IF(Data[[#This Row],[REASON OF LATE]]="SUPPLIER","LATE BY SUPPLIER", "LATE")))</f>
        <v>ON TIME</v>
      </c>
      <c r="K2181" s="2"/>
      <c r="L2181" s="32"/>
      <c r="M2181" s="32" t="str">
        <f>TEXT(Data[[#This Row],[Ngày giao]],"yyyy")</f>
        <v>2022</v>
      </c>
      <c r="N2181" s="32" t="str">
        <f>IF(MONTH(Data[[#This Row],[Ngày giao]])&lt;4,"Qtr1", IF(MONTH(Data[[#This Row],[Ngày giao]])&lt;7,"Qtr2",IF(MONTH(Data[[#This Row],[Ngày giao]])&lt;10,"Qtr3","Qtr4")))</f>
        <v>Qtr1</v>
      </c>
      <c r="O2181" s="32" t="str">
        <f>TEXT(Data[[#This Row],[Ngày giao]],"MMM")</f>
        <v>Mar</v>
      </c>
    </row>
    <row r="2182" spans="1:15" ht="13" x14ac:dyDescent="0.3">
      <c r="A2182" s="1">
        <v>4516328881</v>
      </c>
      <c r="B2182" s="1">
        <v>4327106</v>
      </c>
      <c r="C2182" s="2" t="s">
        <v>53</v>
      </c>
      <c r="D2182" s="3">
        <v>1740</v>
      </c>
      <c r="E2182" s="3">
        <v>745</v>
      </c>
      <c r="F2182" s="3">
        <f>Data[[#This Row],[Unit Price]]*Data[[#This Row],[Ordered Qty]]</f>
        <v>1296300</v>
      </c>
      <c r="G2182" s="5">
        <v>44676</v>
      </c>
      <c r="H2182" s="4">
        <v>44649</v>
      </c>
      <c r="I2182" s="6">
        <f t="shared" si="37"/>
        <v>27</v>
      </c>
      <c r="J2182" s="32" t="str">
        <f>IF(Data[[#This Row],[Chênh lệch ngày]]&lt;-2,"ADVANCE", IF(Data[[#This Row],[Chênh lệch ngày]]&lt;4, "ON TIME", IF(Data[[#This Row],[REASON OF LATE]]="SUPPLIER","LATE BY SUPPLIER", "LATE")))</f>
        <v>LATE</v>
      </c>
      <c r="K2182" s="32" t="s">
        <v>6</v>
      </c>
      <c r="L2182" s="32"/>
      <c r="M2182" s="32" t="str">
        <f>TEXT(Data[[#This Row],[Ngày giao]],"yyyy")</f>
        <v>2022</v>
      </c>
      <c r="N2182" s="32" t="str">
        <f>IF(MONTH(Data[[#This Row],[Ngày giao]])&lt;4,"Qtr1", IF(MONTH(Data[[#This Row],[Ngày giao]])&lt;7,"Qtr2",IF(MONTH(Data[[#This Row],[Ngày giao]])&lt;10,"Qtr3","Qtr4")))</f>
        <v>Qtr2</v>
      </c>
      <c r="O2182" s="32" t="str">
        <f>TEXT(Data[[#This Row],[Ngày giao]],"MMM")</f>
        <v>Apr</v>
      </c>
    </row>
    <row r="2183" spans="1:15" ht="13" x14ac:dyDescent="0.3">
      <c r="A2183" s="1">
        <v>4516389581</v>
      </c>
      <c r="B2183" s="1">
        <v>4271870</v>
      </c>
      <c r="C2183" s="37" t="s">
        <v>52</v>
      </c>
      <c r="D2183" s="3">
        <v>16</v>
      </c>
      <c r="E2183" s="3">
        <v>925</v>
      </c>
      <c r="F2183" s="3">
        <f>Data[[#This Row],[Unit Price]]*Data[[#This Row],[Ordered Qty]]</f>
        <v>14800</v>
      </c>
      <c r="G2183" s="5">
        <v>44704</v>
      </c>
      <c r="H2183" s="4">
        <v>44649</v>
      </c>
      <c r="I2183" s="6">
        <f t="shared" si="37"/>
        <v>55</v>
      </c>
      <c r="J2183" s="32" t="str">
        <f>IF(Data[[#This Row],[Chênh lệch ngày]]&lt;-2,"ADVANCE", IF(Data[[#This Row],[Chênh lệch ngày]]&lt;4, "ON TIME", IF(Data[[#This Row],[REASON OF LATE]]="SUPPLIER","LATE BY SUPPLIER", "LATE")))</f>
        <v>LATE</v>
      </c>
      <c r="K2183" s="32" t="s">
        <v>6</v>
      </c>
      <c r="L2183" s="32"/>
      <c r="M2183" s="32" t="str">
        <f>TEXT(Data[[#This Row],[Ngày giao]],"yyyy")</f>
        <v>2022</v>
      </c>
      <c r="N2183" s="32" t="str">
        <f>IF(MONTH(Data[[#This Row],[Ngày giao]])&lt;4,"Qtr1", IF(MONTH(Data[[#This Row],[Ngày giao]])&lt;7,"Qtr2",IF(MONTH(Data[[#This Row],[Ngày giao]])&lt;10,"Qtr3","Qtr4")))</f>
        <v>Qtr2</v>
      </c>
      <c r="O2183" s="32" t="str">
        <f>TEXT(Data[[#This Row],[Ngày giao]],"MMM")</f>
        <v>May</v>
      </c>
    </row>
    <row r="2184" spans="1:15" ht="13" x14ac:dyDescent="0.3">
      <c r="A2184" s="1">
        <v>881885566</v>
      </c>
      <c r="B2184" s="1">
        <v>4492204</v>
      </c>
      <c r="C2184" s="2" t="s">
        <v>53</v>
      </c>
      <c r="D2184" s="3">
        <v>6600</v>
      </c>
      <c r="E2184" s="3">
        <v>1306</v>
      </c>
      <c r="F2184" s="3">
        <f>Data[[#This Row],[Unit Price]]*Data[[#This Row],[Ordered Qty]]</f>
        <v>8619600</v>
      </c>
      <c r="G2184" s="5">
        <v>44641</v>
      </c>
      <c r="H2184" s="4">
        <v>44649</v>
      </c>
      <c r="I2184" s="6">
        <f t="shared" si="37"/>
        <v>-8</v>
      </c>
      <c r="J2184" s="32" t="str">
        <f>IF(Data[[#This Row],[Chênh lệch ngày]]&lt;-2,"ADVANCE", IF(Data[[#This Row],[Chênh lệch ngày]]&lt;4, "ON TIME", IF(Data[[#This Row],[REASON OF LATE]]="SUPPLIER","LATE BY SUPPLIER", "LATE")))</f>
        <v>ADVANCE</v>
      </c>
      <c r="K2184" s="2"/>
      <c r="L2184" s="32"/>
      <c r="M2184" s="32" t="str">
        <f>TEXT(Data[[#This Row],[Ngày giao]],"yyyy")</f>
        <v>2022</v>
      </c>
      <c r="N2184" s="32" t="str">
        <f>IF(MONTH(Data[[#This Row],[Ngày giao]])&lt;4,"Qtr1", IF(MONTH(Data[[#This Row],[Ngày giao]])&lt;7,"Qtr2",IF(MONTH(Data[[#This Row],[Ngày giao]])&lt;10,"Qtr3","Qtr4")))</f>
        <v>Qtr1</v>
      </c>
      <c r="O2184" s="32" t="str">
        <f>TEXT(Data[[#This Row],[Ngày giao]],"MMM")</f>
        <v>Mar</v>
      </c>
    </row>
    <row r="2185" spans="1:15" ht="13" x14ac:dyDescent="0.3">
      <c r="A2185" s="1">
        <v>4516821977</v>
      </c>
      <c r="B2185" s="1">
        <v>2884301</v>
      </c>
      <c r="C2185" s="37" t="s">
        <v>52</v>
      </c>
      <c r="D2185" s="3">
        <v>60</v>
      </c>
      <c r="E2185" s="3">
        <v>1165</v>
      </c>
      <c r="F2185" s="3">
        <f>Data[[#This Row],[Unit Price]]*Data[[#This Row],[Ordered Qty]]</f>
        <v>69900</v>
      </c>
      <c r="G2185" s="5">
        <v>44648</v>
      </c>
      <c r="H2185" s="4">
        <v>44649</v>
      </c>
      <c r="I2185" s="6">
        <f t="shared" si="37"/>
        <v>-1</v>
      </c>
      <c r="J2185" s="32" t="str">
        <f>IF(Data[[#This Row],[Chênh lệch ngày]]&lt;-2,"ADVANCE", IF(Data[[#This Row],[Chênh lệch ngày]]&lt;4, "ON TIME", IF(Data[[#This Row],[REASON OF LATE]]="SUPPLIER","LATE BY SUPPLIER", "LATE")))</f>
        <v>ON TIME</v>
      </c>
      <c r="K2185" s="2"/>
      <c r="L2185" s="32"/>
      <c r="M2185" s="32" t="str">
        <f>TEXT(Data[[#This Row],[Ngày giao]],"yyyy")</f>
        <v>2022</v>
      </c>
      <c r="N2185" s="32" t="str">
        <f>IF(MONTH(Data[[#This Row],[Ngày giao]])&lt;4,"Qtr1", IF(MONTH(Data[[#This Row],[Ngày giao]])&lt;7,"Qtr2",IF(MONTH(Data[[#This Row],[Ngày giao]])&lt;10,"Qtr3","Qtr4")))</f>
        <v>Qtr1</v>
      </c>
      <c r="O2185" s="32" t="str">
        <f>TEXT(Data[[#This Row],[Ngày giao]],"MMM")</f>
        <v>Mar</v>
      </c>
    </row>
    <row r="2186" spans="1:15" ht="13" x14ac:dyDescent="0.3">
      <c r="A2186" s="1">
        <v>4516429305</v>
      </c>
      <c r="B2186" s="1">
        <v>4492204</v>
      </c>
      <c r="C2186" s="2" t="s">
        <v>53</v>
      </c>
      <c r="D2186" s="3">
        <v>1548</v>
      </c>
      <c r="E2186" s="3">
        <v>1265</v>
      </c>
      <c r="F2186" s="3">
        <f>Data[[#This Row],[Unit Price]]*Data[[#This Row],[Ordered Qty]]</f>
        <v>1958220</v>
      </c>
      <c r="G2186" s="5">
        <v>44648</v>
      </c>
      <c r="H2186" s="4">
        <v>44649</v>
      </c>
      <c r="I2186" s="6">
        <f t="shared" si="37"/>
        <v>-1</v>
      </c>
      <c r="J2186" s="32" t="str">
        <f>IF(Data[[#This Row],[Chênh lệch ngày]]&lt;-2,"ADVANCE", IF(Data[[#This Row],[Chênh lệch ngày]]&lt;4, "ON TIME", IF(Data[[#This Row],[REASON OF LATE]]="SUPPLIER","LATE BY SUPPLIER", "LATE")))</f>
        <v>ON TIME</v>
      </c>
      <c r="K2186" s="2"/>
      <c r="L2186" s="32"/>
      <c r="M2186" s="32" t="str">
        <f>TEXT(Data[[#This Row],[Ngày giao]],"yyyy")</f>
        <v>2022</v>
      </c>
      <c r="N2186" s="32" t="str">
        <f>IF(MONTH(Data[[#This Row],[Ngày giao]])&lt;4,"Qtr1", IF(MONTH(Data[[#This Row],[Ngày giao]])&lt;7,"Qtr2",IF(MONTH(Data[[#This Row],[Ngày giao]])&lt;10,"Qtr3","Qtr4")))</f>
        <v>Qtr1</v>
      </c>
      <c r="O2186" s="32" t="str">
        <f>TEXT(Data[[#This Row],[Ngày giao]],"MMM")</f>
        <v>Mar</v>
      </c>
    </row>
    <row r="2187" spans="1:15" ht="13" x14ac:dyDescent="0.3">
      <c r="A2187" s="1">
        <v>4516497790</v>
      </c>
      <c r="B2187" s="1">
        <v>2965279</v>
      </c>
      <c r="C2187" s="2" t="s">
        <v>53</v>
      </c>
      <c r="D2187" s="3">
        <v>2148</v>
      </c>
      <c r="E2187" s="3">
        <v>352</v>
      </c>
      <c r="F2187" s="3">
        <f>Data[[#This Row],[Unit Price]]*Data[[#This Row],[Ordered Qty]]</f>
        <v>756096</v>
      </c>
      <c r="G2187" s="5">
        <v>44648</v>
      </c>
      <c r="H2187" s="4">
        <v>44649</v>
      </c>
      <c r="I2187" s="6">
        <f t="shared" si="37"/>
        <v>-1</v>
      </c>
      <c r="J2187" s="32" t="str">
        <f>IF(Data[[#This Row],[Chênh lệch ngày]]&lt;-2,"ADVANCE", IF(Data[[#This Row],[Chênh lệch ngày]]&lt;4, "ON TIME", IF(Data[[#This Row],[REASON OF LATE]]="SUPPLIER","LATE BY SUPPLIER", "LATE")))</f>
        <v>ON TIME</v>
      </c>
      <c r="K2187" s="2"/>
      <c r="L2187" s="32"/>
      <c r="M2187" s="32" t="str">
        <f>TEXT(Data[[#This Row],[Ngày giao]],"yyyy")</f>
        <v>2022</v>
      </c>
      <c r="N2187" s="32" t="str">
        <f>IF(MONTH(Data[[#This Row],[Ngày giao]])&lt;4,"Qtr1", IF(MONTH(Data[[#This Row],[Ngày giao]])&lt;7,"Qtr2",IF(MONTH(Data[[#This Row],[Ngày giao]])&lt;10,"Qtr3","Qtr4")))</f>
        <v>Qtr1</v>
      </c>
      <c r="O2187" s="32" t="str">
        <f>TEXT(Data[[#This Row],[Ngày giao]],"MMM")</f>
        <v>Mar</v>
      </c>
    </row>
    <row r="2188" spans="1:15" ht="13" x14ac:dyDescent="0.3">
      <c r="A2188" s="1">
        <v>4517197246</v>
      </c>
      <c r="B2188" s="1">
        <v>2752324</v>
      </c>
      <c r="C2188" s="2" t="s">
        <v>65</v>
      </c>
      <c r="D2188" s="3">
        <v>84</v>
      </c>
      <c r="E2188" s="3">
        <v>1356</v>
      </c>
      <c r="F2188" s="3">
        <f>Data[[#This Row],[Unit Price]]*Data[[#This Row],[Ordered Qty]]</f>
        <v>113904</v>
      </c>
      <c r="G2188" s="5">
        <v>44648</v>
      </c>
      <c r="H2188" s="4">
        <v>44649</v>
      </c>
      <c r="I2188" s="6">
        <f t="shared" si="37"/>
        <v>-1</v>
      </c>
      <c r="J2188" s="32" t="str">
        <f>IF(Data[[#This Row],[Chênh lệch ngày]]&lt;-2,"ADVANCE", IF(Data[[#This Row],[Chênh lệch ngày]]&lt;4, "ON TIME", IF(Data[[#This Row],[REASON OF LATE]]="SUPPLIER","LATE BY SUPPLIER", "LATE")))</f>
        <v>ON TIME</v>
      </c>
      <c r="K2188" s="2"/>
      <c r="L2188" s="32"/>
      <c r="M2188" s="32" t="str">
        <f>TEXT(Data[[#This Row],[Ngày giao]],"yyyy")</f>
        <v>2022</v>
      </c>
      <c r="N2188" s="32" t="str">
        <f>IF(MONTH(Data[[#This Row],[Ngày giao]])&lt;4,"Qtr1", IF(MONTH(Data[[#This Row],[Ngày giao]])&lt;7,"Qtr2",IF(MONTH(Data[[#This Row],[Ngày giao]])&lt;10,"Qtr3","Qtr4")))</f>
        <v>Qtr1</v>
      </c>
      <c r="O2188" s="32" t="str">
        <f>TEXT(Data[[#This Row],[Ngày giao]],"MMM")</f>
        <v>Mar</v>
      </c>
    </row>
    <row r="2189" spans="1:15" ht="14.5" x14ac:dyDescent="0.35">
      <c r="A2189" s="7">
        <v>4516396135</v>
      </c>
      <c r="B2189" s="7">
        <v>4455280</v>
      </c>
      <c r="C2189" s="8" t="s">
        <v>53</v>
      </c>
      <c r="D2189" s="9">
        <v>360</v>
      </c>
      <c r="E2189" s="3">
        <v>1275</v>
      </c>
      <c r="F2189" s="3">
        <f>Data[[#This Row],[Unit Price]]*Data[[#This Row],[Ordered Qty]]</f>
        <v>459000</v>
      </c>
      <c r="G2189" s="5">
        <v>44648</v>
      </c>
      <c r="H2189" s="4">
        <v>44649</v>
      </c>
      <c r="I2189" s="10">
        <v>-1</v>
      </c>
      <c r="J2189" s="32" t="str">
        <f>IF(Data[[#This Row],[Chênh lệch ngày]]&lt;-2,"ADVANCE", IF(Data[[#This Row],[Chênh lệch ngày]]&lt;4, "ON TIME", IF(Data[[#This Row],[REASON OF LATE]]="SUPPLIER","LATE BY SUPPLIER", "LATE")))</f>
        <v>ON TIME</v>
      </c>
      <c r="K2189" s="12"/>
      <c r="L2189" s="16"/>
      <c r="M2189" s="32" t="str">
        <f>TEXT(Data[[#This Row],[Ngày giao]],"yyyy")</f>
        <v>2022</v>
      </c>
      <c r="N2189" s="32" t="str">
        <f>IF(MONTH(Data[[#This Row],[Ngày giao]])&lt;4,"Qtr1", IF(MONTH(Data[[#This Row],[Ngày giao]])&lt;7,"Qtr2",IF(MONTH(Data[[#This Row],[Ngày giao]])&lt;10,"Qtr3","Qtr4")))</f>
        <v>Qtr1</v>
      </c>
      <c r="O2189" s="32" t="str">
        <f>TEXT(Data[[#This Row],[Ngày giao]],"MMM")</f>
        <v>Mar</v>
      </c>
    </row>
    <row r="2190" spans="1:15" ht="14.5" x14ac:dyDescent="0.35">
      <c r="A2190" s="7">
        <v>4516873816</v>
      </c>
      <c r="B2190" s="7">
        <v>2779823</v>
      </c>
      <c r="C2190" s="8" t="s">
        <v>66</v>
      </c>
      <c r="D2190" s="9">
        <v>1290</v>
      </c>
      <c r="E2190" s="3">
        <v>1424</v>
      </c>
      <c r="F2190" s="3">
        <f>Data[[#This Row],[Unit Price]]*Data[[#This Row],[Ordered Qty]]</f>
        <v>1836960</v>
      </c>
      <c r="G2190" s="5">
        <v>44788</v>
      </c>
      <c r="H2190" s="4">
        <v>44649</v>
      </c>
      <c r="I2190" s="10">
        <v>139</v>
      </c>
      <c r="J2190" s="32" t="str">
        <f>IF(Data[[#This Row],[Chênh lệch ngày]]&lt;-2,"ADVANCE", IF(Data[[#This Row],[Chênh lệch ngày]]&lt;4, "ON TIME", IF(Data[[#This Row],[REASON OF LATE]]="SUPPLIER","LATE BY SUPPLIER", "LATE")))</f>
        <v>LATE</v>
      </c>
      <c r="K2190" s="32" t="s">
        <v>6</v>
      </c>
      <c r="L2190" s="16"/>
      <c r="M2190" s="32" t="str">
        <f>TEXT(Data[[#This Row],[Ngày giao]],"yyyy")</f>
        <v>2022</v>
      </c>
      <c r="N2190" s="32" t="str">
        <f>IF(MONTH(Data[[#This Row],[Ngày giao]])&lt;4,"Qtr1", IF(MONTH(Data[[#This Row],[Ngày giao]])&lt;7,"Qtr2",IF(MONTH(Data[[#This Row],[Ngày giao]])&lt;10,"Qtr3","Qtr4")))</f>
        <v>Qtr3</v>
      </c>
      <c r="O2190" s="32" t="str">
        <f>TEXT(Data[[#This Row],[Ngày giao]],"MMM")</f>
        <v>Aug</v>
      </c>
    </row>
    <row r="2191" spans="1:15" ht="14.5" x14ac:dyDescent="0.35">
      <c r="A2191" s="7">
        <v>4516391407</v>
      </c>
      <c r="B2191" s="7">
        <v>4335239</v>
      </c>
      <c r="C2191" s="8" t="s">
        <v>53</v>
      </c>
      <c r="D2191" s="9">
        <v>105</v>
      </c>
      <c r="E2191" s="3">
        <v>1458</v>
      </c>
      <c r="F2191" s="3">
        <f>Data[[#This Row],[Unit Price]]*Data[[#This Row],[Ordered Qty]]</f>
        <v>153090</v>
      </c>
      <c r="G2191" s="5">
        <v>44648</v>
      </c>
      <c r="H2191" s="4">
        <v>44649</v>
      </c>
      <c r="I2191" s="10">
        <v>-1</v>
      </c>
      <c r="J2191" s="32" t="str">
        <f>IF(Data[[#This Row],[Chênh lệch ngày]]&lt;-2,"ADVANCE", IF(Data[[#This Row],[Chênh lệch ngày]]&lt;4, "ON TIME", IF(Data[[#This Row],[REASON OF LATE]]="SUPPLIER","LATE BY SUPPLIER", "LATE")))</f>
        <v>ON TIME</v>
      </c>
      <c r="K2191" s="12"/>
      <c r="L2191" s="16"/>
      <c r="M2191" s="32" t="str">
        <f>TEXT(Data[[#This Row],[Ngày giao]],"yyyy")</f>
        <v>2022</v>
      </c>
      <c r="N2191" s="32" t="str">
        <f>IF(MONTH(Data[[#This Row],[Ngày giao]])&lt;4,"Qtr1", IF(MONTH(Data[[#This Row],[Ngày giao]])&lt;7,"Qtr2",IF(MONTH(Data[[#This Row],[Ngày giao]])&lt;10,"Qtr3","Qtr4")))</f>
        <v>Qtr1</v>
      </c>
      <c r="O2191" s="32" t="str">
        <f>TEXT(Data[[#This Row],[Ngày giao]],"MMM")</f>
        <v>Mar</v>
      </c>
    </row>
    <row r="2192" spans="1:15" ht="14.5" x14ac:dyDescent="0.35">
      <c r="A2192" s="7">
        <v>4517426665</v>
      </c>
      <c r="B2192" s="7">
        <v>4013297</v>
      </c>
      <c r="C2192" s="8" t="s">
        <v>65</v>
      </c>
      <c r="D2192" s="9">
        <v>90</v>
      </c>
      <c r="E2192" s="3">
        <v>635</v>
      </c>
      <c r="F2192" s="3">
        <f>Data[[#This Row],[Unit Price]]*Data[[#This Row],[Ordered Qty]]</f>
        <v>57150</v>
      </c>
      <c r="G2192" s="5">
        <v>44648</v>
      </c>
      <c r="H2192" s="4">
        <v>44649</v>
      </c>
      <c r="I2192" s="10">
        <v>-1</v>
      </c>
      <c r="J2192" s="32" t="str">
        <f>IF(Data[[#This Row],[Chênh lệch ngày]]&lt;-2,"ADVANCE", IF(Data[[#This Row],[Chênh lệch ngày]]&lt;4, "ON TIME", IF(Data[[#This Row],[REASON OF LATE]]="SUPPLIER","LATE BY SUPPLIER", "LATE")))</f>
        <v>ON TIME</v>
      </c>
      <c r="K2192" s="12"/>
      <c r="L2192" s="16"/>
      <c r="M2192" s="32" t="str">
        <f>TEXT(Data[[#This Row],[Ngày giao]],"yyyy")</f>
        <v>2022</v>
      </c>
      <c r="N2192" s="32" t="str">
        <f>IF(MONTH(Data[[#This Row],[Ngày giao]])&lt;4,"Qtr1", IF(MONTH(Data[[#This Row],[Ngày giao]])&lt;7,"Qtr2",IF(MONTH(Data[[#This Row],[Ngày giao]])&lt;10,"Qtr3","Qtr4")))</f>
        <v>Qtr1</v>
      </c>
      <c r="O2192" s="32" t="str">
        <f>TEXT(Data[[#This Row],[Ngày giao]],"MMM")</f>
        <v>Mar</v>
      </c>
    </row>
    <row r="2193" spans="1:15" ht="14.5" x14ac:dyDescent="0.35">
      <c r="A2193" s="7">
        <v>4517810104</v>
      </c>
      <c r="B2193" s="7">
        <v>4333116</v>
      </c>
      <c r="C2193" s="8" t="s">
        <v>65</v>
      </c>
      <c r="D2193" s="9">
        <v>756</v>
      </c>
      <c r="E2193" s="3">
        <v>635</v>
      </c>
      <c r="F2193" s="3">
        <f>Data[[#This Row],[Unit Price]]*Data[[#This Row],[Ordered Qty]]</f>
        <v>480060</v>
      </c>
      <c r="G2193" s="5">
        <v>44648</v>
      </c>
      <c r="H2193" s="4">
        <v>44649</v>
      </c>
      <c r="I2193" s="10">
        <v>0</v>
      </c>
      <c r="J2193" s="32" t="str">
        <f>IF(Data[[#This Row],[Chênh lệch ngày]]&lt;-2,"ADVANCE", IF(Data[[#This Row],[Chênh lệch ngày]]&lt;4, "ON TIME", IF(Data[[#This Row],[REASON OF LATE]]="SUPPLIER","LATE BY SUPPLIER", "LATE")))</f>
        <v>ON TIME</v>
      </c>
      <c r="K2193" s="12"/>
      <c r="L2193" s="16"/>
      <c r="M2193" s="32" t="str">
        <f>TEXT(Data[[#This Row],[Ngày giao]],"yyyy")</f>
        <v>2022</v>
      </c>
      <c r="N2193" s="32" t="str">
        <f>IF(MONTH(Data[[#This Row],[Ngày giao]])&lt;4,"Qtr1", IF(MONTH(Data[[#This Row],[Ngày giao]])&lt;7,"Qtr2",IF(MONTH(Data[[#This Row],[Ngày giao]])&lt;10,"Qtr3","Qtr4")))</f>
        <v>Qtr1</v>
      </c>
      <c r="O2193" s="32" t="str">
        <f>TEXT(Data[[#This Row],[Ngày giao]],"MMM")</f>
        <v>Mar</v>
      </c>
    </row>
    <row r="2194" spans="1:15" ht="14.5" x14ac:dyDescent="0.35">
      <c r="A2194" s="7">
        <v>4517789996</v>
      </c>
      <c r="B2194" s="7">
        <v>4013297</v>
      </c>
      <c r="C2194" s="8" t="s">
        <v>57</v>
      </c>
      <c r="D2194" s="9">
        <v>150</v>
      </c>
      <c r="E2194" s="3">
        <v>883</v>
      </c>
      <c r="F2194" s="3">
        <f>Data[[#This Row],[Unit Price]]*Data[[#This Row],[Ordered Qty]]</f>
        <v>132450</v>
      </c>
      <c r="G2194" s="5">
        <v>44683</v>
      </c>
      <c r="H2194" s="4">
        <v>44649</v>
      </c>
      <c r="I2194" s="10">
        <v>35</v>
      </c>
      <c r="J2194" s="32" t="str">
        <f>IF(Data[[#This Row],[Chênh lệch ngày]]&lt;-2,"ADVANCE", IF(Data[[#This Row],[Chênh lệch ngày]]&lt;4, "ON TIME", IF(Data[[#This Row],[REASON OF LATE]]="SUPPLIER","LATE BY SUPPLIER", "LATE")))</f>
        <v>LATE</v>
      </c>
      <c r="K2194" s="32" t="s">
        <v>6</v>
      </c>
      <c r="L2194" s="16"/>
      <c r="M2194" s="32" t="str">
        <f>TEXT(Data[[#This Row],[Ngày giao]],"yyyy")</f>
        <v>2022</v>
      </c>
      <c r="N2194" s="32" t="str">
        <f>IF(MONTH(Data[[#This Row],[Ngày giao]])&lt;4,"Qtr1", IF(MONTH(Data[[#This Row],[Ngày giao]])&lt;7,"Qtr2",IF(MONTH(Data[[#This Row],[Ngày giao]])&lt;10,"Qtr3","Qtr4")))</f>
        <v>Qtr2</v>
      </c>
      <c r="O2194" s="32" t="str">
        <f>TEXT(Data[[#This Row],[Ngày giao]],"MMM")</f>
        <v>May</v>
      </c>
    </row>
    <row r="2195" spans="1:15" ht="14.5" x14ac:dyDescent="0.35">
      <c r="A2195" s="7">
        <v>4517414523</v>
      </c>
      <c r="B2195" s="7">
        <v>4455281</v>
      </c>
      <c r="C2195" s="8" t="s">
        <v>65</v>
      </c>
      <c r="D2195" s="9">
        <v>180</v>
      </c>
      <c r="E2195" s="3">
        <v>778</v>
      </c>
      <c r="F2195" s="3">
        <f>Data[[#This Row],[Unit Price]]*Data[[#This Row],[Ordered Qty]]</f>
        <v>140040</v>
      </c>
      <c r="G2195" s="14">
        <v>44648</v>
      </c>
      <c r="H2195" s="15">
        <v>44649</v>
      </c>
      <c r="I2195" s="10">
        <v>-1</v>
      </c>
      <c r="J2195" s="32" t="str">
        <f>IF(Data[[#This Row],[Chênh lệch ngày]]&lt;-2,"ADVANCE", IF(Data[[#This Row],[Chênh lệch ngày]]&lt;4, "ON TIME", IF(Data[[#This Row],[REASON OF LATE]]="SUPPLIER","LATE BY SUPPLIER", "LATE")))</f>
        <v>ON TIME</v>
      </c>
      <c r="K2195" s="12"/>
      <c r="L2195" s="16"/>
      <c r="M2195" s="32" t="str">
        <f>TEXT(Data[[#This Row],[Ngày giao]],"yyyy")</f>
        <v>2022</v>
      </c>
      <c r="N2195" s="32" t="str">
        <f>IF(MONTH(Data[[#This Row],[Ngày giao]])&lt;4,"Qtr1", IF(MONTH(Data[[#This Row],[Ngày giao]])&lt;7,"Qtr2",IF(MONTH(Data[[#This Row],[Ngày giao]])&lt;10,"Qtr3","Qtr4")))</f>
        <v>Qtr1</v>
      </c>
      <c r="O2195" s="32" t="str">
        <f>TEXT(Data[[#This Row],[Ngày giao]],"MMM")</f>
        <v>Mar</v>
      </c>
    </row>
    <row r="2196" spans="1:15" ht="14.5" x14ac:dyDescent="0.35">
      <c r="A2196" s="7">
        <v>4517774284</v>
      </c>
      <c r="B2196" s="7">
        <v>4013297</v>
      </c>
      <c r="C2196" s="8" t="s">
        <v>57</v>
      </c>
      <c r="D2196" s="9">
        <v>15</v>
      </c>
      <c r="E2196" s="3">
        <v>844</v>
      </c>
      <c r="F2196" s="3">
        <f>Data[[#This Row],[Unit Price]]*Data[[#This Row],[Ordered Qty]]</f>
        <v>12660</v>
      </c>
      <c r="G2196" s="5">
        <v>44683</v>
      </c>
      <c r="H2196" s="4">
        <v>44649</v>
      </c>
      <c r="I2196" s="10">
        <v>35</v>
      </c>
      <c r="J2196" s="32" t="str">
        <f>IF(Data[[#This Row],[Chênh lệch ngày]]&lt;-2,"ADVANCE", IF(Data[[#This Row],[Chênh lệch ngày]]&lt;4, "ON TIME", IF(Data[[#This Row],[REASON OF LATE]]="SUPPLIER","LATE BY SUPPLIER", "LATE")))</f>
        <v>LATE BY SUPPLIER</v>
      </c>
      <c r="K2196" s="11" t="s">
        <v>8</v>
      </c>
      <c r="L2196" s="16" t="s">
        <v>71</v>
      </c>
      <c r="M2196" s="32" t="str">
        <f>TEXT(Data[[#This Row],[Ngày giao]],"yyyy")</f>
        <v>2022</v>
      </c>
      <c r="N2196" s="32" t="str">
        <f>IF(MONTH(Data[[#This Row],[Ngày giao]])&lt;4,"Qtr1", IF(MONTH(Data[[#This Row],[Ngày giao]])&lt;7,"Qtr2",IF(MONTH(Data[[#This Row],[Ngày giao]])&lt;10,"Qtr3","Qtr4")))</f>
        <v>Qtr2</v>
      </c>
      <c r="O2196" s="32" t="str">
        <f>TEXT(Data[[#This Row],[Ngày giao]],"MMM")</f>
        <v>May</v>
      </c>
    </row>
    <row r="2197" spans="1:15" ht="13" x14ac:dyDescent="0.3">
      <c r="A2197" s="1">
        <v>4516786850</v>
      </c>
      <c r="B2197" s="1">
        <v>4451121</v>
      </c>
      <c r="C2197" s="2" t="s">
        <v>65</v>
      </c>
      <c r="D2197" s="3">
        <v>40</v>
      </c>
      <c r="E2197" s="3">
        <v>920</v>
      </c>
      <c r="F2197" s="3">
        <f>Data[[#This Row],[Unit Price]]*Data[[#This Row],[Ordered Qty]]</f>
        <v>36800</v>
      </c>
      <c r="G2197" s="5">
        <v>44648</v>
      </c>
      <c r="H2197" s="4">
        <v>44650</v>
      </c>
      <c r="I2197" s="6">
        <f t="shared" ref="I2197:I2231" si="38">G2197-H2197</f>
        <v>-2</v>
      </c>
      <c r="J2197" s="32" t="str">
        <f>IF(Data[[#This Row],[Chênh lệch ngày]]&lt;-2,"ADVANCE", IF(Data[[#This Row],[Chênh lệch ngày]]&lt;4, "ON TIME", IF(Data[[#This Row],[REASON OF LATE]]="SUPPLIER","LATE BY SUPPLIER", "LATE")))</f>
        <v>ON TIME</v>
      </c>
      <c r="K2197" s="2"/>
      <c r="L2197" s="32"/>
      <c r="M2197" s="32" t="str">
        <f>TEXT(Data[[#This Row],[Ngày giao]],"yyyy")</f>
        <v>2022</v>
      </c>
      <c r="N2197" s="32" t="str">
        <f>IF(MONTH(Data[[#This Row],[Ngày giao]])&lt;4,"Qtr1", IF(MONTH(Data[[#This Row],[Ngày giao]])&lt;7,"Qtr2",IF(MONTH(Data[[#This Row],[Ngày giao]])&lt;10,"Qtr3","Qtr4")))</f>
        <v>Qtr1</v>
      </c>
      <c r="O2197" s="32" t="str">
        <f>TEXT(Data[[#This Row],[Ngày giao]],"MMM")</f>
        <v>Mar</v>
      </c>
    </row>
    <row r="2198" spans="1:15" ht="13" x14ac:dyDescent="0.3">
      <c r="A2198" s="1">
        <v>4516789306</v>
      </c>
      <c r="B2198" s="1">
        <v>4451134</v>
      </c>
      <c r="C2198" s="2" t="s">
        <v>65</v>
      </c>
      <c r="D2198" s="3">
        <v>12</v>
      </c>
      <c r="E2198" s="3">
        <v>1120</v>
      </c>
      <c r="F2198" s="3">
        <f>Data[[#This Row],[Unit Price]]*Data[[#This Row],[Ordered Qty]]</f>
        <v>13440</v>
      </c>
      <c r="G2198" s="5">
        <v>44648</v>
      </c>
      <c r="H2198" s="4">
        <v>44650</v>
      </c>
      <c r="I2198" s="6">
        <f t="shared" si="38"/>
        <v>-2</v>
      </c>
      <c r="J2198" s="32" t="str">
        <f>IF(Data[[#This Row],[Chênh lệch ngày]]&lt;-2,"ADVANCE", IF(Data[[#This Row],[Chênh lệch ngày]]&lt;4, "ON TIME", IF(Data[[#This Row],[REASON OF LATE]]="SUPPLIER","LATE BY SUPPLIER", "LATE")))</f>
        <v>ON TIME</v>
      </c>
      <c r="K2198" s="2"/>
      <c r="L2198" s="32"/>
      <c r="M2198" s="32" t="str">
        <f>TEXT(Data[[#This Row],[Ngày giao]],"yyyy")</f>
        <v>2022</v>
      </c>
      <c r="N2198" s="32" t="str">
        <f>IF(MONTH(Data[[#This Row],[Ngày giao]])&lt;4,"Qtr1", IF(MONTH(Data[[#This Row],[Ngày giao]])&lt;7,"Qtr2",IF(MONTH(Data[[#This Row],[Ngày giao]])&lt;10,"Qtr3","Qtr4")))</f>
        <v>Qtr1</v>
      </c>
      <c r="O2198" s="32" t="str">
        <f>TEXT(Data[[#This Row],[Ngày giao]],"MMM")</f>
        <v>Mar</v>
      </c>
    </row>
    <row r="2199" spans="1:15" ht="13" x14ac:dyDescent="0.3">
      <c r="A2199" s="1">
        <v>4516509119</v>
      </c>
      <c r="B2199" s="1">
        <v>2556834</v>
      </c>
      <c r="C2199" s="37" t="s">
        <v>52</v>
      </c>
      <c r="D2199" s="3">
        <v>24</v>
      </c>
      <c r="E2199" s="3">
        <v>904</v>
      </c>
      <c r="F2199" s="3">
        <f>Data[[#This Row],[Unit Price]]*Data[[#This Row],[Ordered Qty]]</f>
        <v>21696</v>
      </c>
      <c r="G2199" s="5">
        <v>44648</v>
      </c>
      <c r="H2199" s="4">
        <v>44650</v>
      </c>
      <c r="I2199" s="6">
        <f t="shared" si="38"/>
        <v>-2</v>
      </c>
      <c r="J2199" s="32" t="str">
        <f>IF(Data[[#This Row],[Chênh lệch ngày]]&lt;-2,"ADVANCE", IF(Data[[#This Row],[Chênh lệch ngày]]&lt;4, "ON TIME", IF(Data[[#This Row],[REASON OF LATE]]="SUPPLIER","LATE BY SUPPLIER", "LATE")))</f>
        <v>ON TIME</v>
      </c>
      <c r="K2199" s="2"/>
      <c r="L2199" s="32"/>
      <c r="M2199" s="32" t="str">
        <f>TEXT(Data[[#This Row],[Ngày giao]],"yyyy")</f>
        <v>2022</v>
      </c>
      <c r="N2199" s="32" t="str">
        <f>IF(MONTH(Data[[#This Row],[Ngày giao]])&lt;4,"Qtr1", IF(MONTH(Data[[#This Row],[Ngày giao]])&lt;7,"Qtr2",IF(MONTH(Data[[#This Row],[Ngày giao]])&lt;10,"Qtr3","Qtr4")))</f>
        <v>Qtr1</v>
      </c>
      <c r="O2199" s="32" t="str">
        <f>TEXT(Data[[#This Row],[Ngày giao]],"MMM")</f>
        <v>Mar</v>
      </c>
    </row>
    <row r="2200" spans="1:15" ht="13" x14ac:dyDescent="0.3">
      <c r="A2200" s="1">
        <v>4517339401</v>
      </c>
      <c r="B2200" s="1">
        <v>2899634</v>
      </c>
      <c r="C2200" s="2" t="s">
        <v>53</v>
      </c>
      <c r="D2200" s="3">
        <v>320</v>
      </c>
      <c r="E2200" s="3">
        <v>1431</v>
      </c>
      <c r="F2200" s="3">
        <f>Data[[#This Row],[Unit Price]]*Data[[#This Row],[Ordered Qty]]</f>
        <v>457920</v>
      </c>
      <c r="G2200" s="5">
        <v>44648</v>
      </c>
      <c r="H2200" s="4">
        <v>44651</v>
      </c>
      <c r="I2200" s="6">
        <f t="shared" si="38"/>
        <v>-3</v>
      </c>
      <c r="J2200" s="32" t="str">
        <f>IF(Data[[#This Row],[Chênh lệch ngày]]&lt;-2,"ADVANCE", IF(Data[[#This Row],[Chênh lệch ngày]]&lt;4, "ON TIME", IF(Data[[#This Row],[REASON OF LATE]]="SUPPLIER","LATE BY SUPPLIER", "LATE")))</f>
        <v>ADVANCE</v>
      </c>
      <c r="K2200" s="2"/>
      <c r="L2200" s="32"/>
      <c r="M2200" s="32" t="str">
        <f>TEXT(Data[[#This Row],[Ngày giao]],"yyyy")</f>
        <v>2022</v>
      </c>
      <c r="N2200" s="32" t="str">
        <f>IF(MONTH(Data[[#This Row],[Ngày giao]])&lt;4,"Qtr1", IF(MONTH(Data[[#This Row],[Ngày giao]])&lt;7,"Qtr2",IF(MONTH(Data[[#This Row],[Ngày giao]])&lt;10,"Qtr3","Qtr4")))</f>
        <v>Qtr1</v>
      </c>
      <c r="O2200" s="32" t="str">
        <f>TEXT(Data[[#This Row],[Ngày giao]],"MMM")</f>
        <v>Mar</v>
      </c>
    </row>
    <row r="2201" spans="1:15" ht="13" x14ac:dyDescent="0.3">
      <c r="A2201" s="1">
        <v>4517362152</v>
      </c>
      <c r="B2201" s="1">
        <v>2899632</v>
      </c>
      <c r="C2201" s="2" t="s">
        <v>53</v>
      </c>
      <c r="D2201" s="3">
        <v>160</v>
      </c>
      <c r="E2201" s="3">
        <v>1464</v>
      </c>
      <c r="F2201" s="3">
        <f>Data[[#This Row],[Unit Price]]*Data[[#This Row],[Ordered Qty]]</f>
        <v>234240</v>
      </c>
      <c r="G2201" s="5">
        <v>44690</v>
      </c>
      <c r="H2201" s="4">
        <v>44651</v>
      </c>
      <c r="I2201" s="6">
        <f t="shared" si="38"/>
        <v>39</v>
      </c>
      <c r="J2201" s="32" t="str">
        <f>IF(Data[[#This Row],[Chênh lệch ngày]]&lt;-2,"ADVANCE", IF(Data[[#This Row],[Chênh lệch ngày]]&lt;4, "ON TIME", IF(Data[[#This Row],[REASON OF LATE]]="SUPPLIER","LATE BY SUPPLIER", "LATE")))</f>
        <v>LATE BY SUPPLIER</v>
      </c>
      <c r="K2201" s="2" t="s">
        <v>8</v>
      </c>
      <c r="L2201" s="16" t="s">
        <v>71</v>
      </c>
      <c r="M2201" s="32" t="str">
        <f>TEXT(Data[[#This Row],[Ngày giao]],"yyyy")</f>
        <v>2022</v>
      </c>
      <c r="N2201" s="32" t="str">
        <f>IF(MONTH(Data[[#This Row],[Ngày giao]])&lt;4,"Qtr1", IF(MONTH(Data[[#This Row],[Ngày giao]])&lt;7,"Qtr2",IF(MONTH(Data[[#This Row],[Ngày giao]])&lt;10,"Qtr3","Qtr4")))</f>
        <v>Qtr2</v>
      </c>
      <c r="O2201" s="32" t="str">
        <f>TEXT(Data[[#This Row],[Ngày giao]],"MMM")</f>
        <v>May</v>
      </c>
    </row>
    <row r="2202" spans="1:15" ht="13" x14ac:dyDescent="0.3">
      <c r="A2202" s="1">
        <v>4517376850</v>
      </c>
      <c r="B2202" s="1">
        <v>2899631</v>
      </c>
      <c r="C2202" s="2" t="s">
        <v>53</v>
      </c>
      <c r="D2202" s="3">
        <v>640</v>
      </c>
      <c r="E2202" s="3">
        <v>1202</v>
      </c>
      <c r="F2202" s="3">
        <f>Data[[#This Row],[Unit Price]]*Data[[#This Row],[Ordered Qty]]</f>
        <v>769280</v>
      </c>
      <c r="G2202" s="5">
        <v>44651</v>
      </c>
      <c r="H2202" s="4">
        <v>44651</v>
      </c>
      <c r="I2202" s="6">
        <f t="shared" si="38"/>
        <v>0</v>
      </c>
      <c r="J2202" s="32" t="str">
        <f>IF(Data[[#This Row],[Chênh lệch ngày]]&lt;-2,"ADVANCE", IF(Data[[#This Row],[Chênh lệch ngày]]&lt;4, "ON TIME", IF(Data[[#This Row],[REASON OF LATE]]="SUPPLIER","LATE BY SUPPLIER", "LATE")))</f>
        <v>ON TIME</v>
      </c>
      <c r="K2202" s="2"/>
      <c r="L2202" s="32"/>
      <c r="M2202" s="32" t="str">
        <f>TEXT(Data[[#This Row],[Ngày giao]],"yyyy")</f>
        <v>2022</v>
      </c>
      <c r="N2202" s="32" t="str">
        <f>IF(MONTH(Data[[#This Row],[Ngày giao]])&lt;4,"Qtr1", IF(MONTH(Data[[#This Row],[Ngày giao]])&lt;7,"Qtr2",IF(MONTH(Data[[#This Row],[Ngày giao]])&lt;10,"Qtr3","Qtr4")))</f>
        <v>Qtr1</v>
      </c>
      <c r="O2202" s="32" t="str">
        <f>TEXT(Data[[#This Row],[Ngày giao]],"MMM")</f>
        <v>Mar</v>
      </c>
    </row>
    <row r="2203" spans="1:15" ht="13" x14ac:dyDescent="0.3">
      <c r="A2203" s="1">
        <v>4517106815</v>
      </c>
      <c r="B2203" s="1">
        <v>4451134</v>
      </c>
      <c r="C2203" s="2" t="s">
        <v>56</v>
      </c>
      <c r="D2203" s="3">
        <v>12</v>
      </c>
      <c r="E2203" s="3">
        <v>712</v>
      </c>
      <c r="F2203" s="3">
        <f>Data[[#This Row],[Unit Price]]*Data[[#This Row],[Ordered Qty]]</f>
        <v>8544</v>
      </c>
      <c r="G2203" s="5">
        <v>44651</v>
      </c>
      <c r="H2203" s="4">
        <v>44651</v>
      </c>
      <c r="I2203" s="6">
        <f t="shared" si="38"/>
        <v>0</v>
      </c>
      <c r="J2203" s="32" t="str">
        <f>IF(Data[[#This Row],[Chênh lệch ngày]]&lt;-2,"ADVANCE", IF(Data[[#This Row],[Chênh lệch ngày]]&lt;4, "ON TIME", IF(Data[[#This Row],[REASON OF LATE]]="SUPPLIER","LATE BY SUPPLIER", "LATE")))</f>
        <v>ON TIME</v>
      </c>
      <c r="K2203" s="2"/>
      <c r="L2203" s="32"/>
      <c r="M2203" s="32" t="str">
        <f>TEXT(Data[[#This Row],[Ngày giao]],"yyyy")</f>
        <v>2022</v>
      </c>
      <c r="N2203" s="32" t="str">
        <f>IF(MONTH(Data[[#This Row],[Ngày giao]])&lt;4,"Qtr1", IF(MONTH(Data[[#This Row],[Ngày giao]])&lt;7,"Qtr2",IF(MONTH(Data[[#This Row],[Ngày giao]])&lt;10,"Qtr3","Qtr4")))</f>
        <v>Qtr1</v>
      </c>
      <c r="O2203" s="32" t="str">
        <f>TEXT(Data[[#This Row],[Ngày giao]],"MMM")</f>
        <v>Mar</v>
      </c>
    </row>
    <row r="2204" spans="1:15" ht="13" x14ac:dyDescent="0.3">
      <c r="A2204" s="1">
        <v>4517113544</v>
      </c>
      <c r="B2204" s="1">
        <v>2899944</v>
      </c>
      <c r="C2204" s="2" t="s">
        <v>56</v>
      </c>
      <c r="D2204" s="3">
        <v>48</v>
      </c>
      <c r="E2204" s="3">
        <v>683</v>
      </c>
      <c r="F2204" s="3">
        <f>Data[[#This Row],[Unit Price]]*Data[[#This Row],[Ordered Qty]]</f>
        <v>32784</v>
      </c>
      <c r="G2204" s="5">
        <v>44651</v>
      </c>
      <c r="H2204" s="4">
        <v>44651</v>
      </c>
      <c r="I2204" s="6">
        <f t="shared" si="38"/>
        <v>0</v>
      </c>
      <c r="J2204" s="32" t="str">
        <f>IF(Data[[#This Row],[Chênh lệch ngày]]&lt;-2,"ADVANCE", IF(Data[[#This Row],[Chênh lệch ngày]]&lt;4, "ON TIME", IF(Data[[#This Row],[REASON OF LATE]]="SUPPLIER","LATE BY SUPPLIER", "LATE")))</f>
        <v>ON TIME</v>
      </c>
      <c r="K2204" s="2"/>
      <c r="L2204" s="32"/>
      <c r="M2204" s="32" t="str">
        <f>TEXT(Data[[#This Row],[Ngày giao]],"yyyy")</f>
        <v>2022</v>
      </c>
      <c r="N2204" s="32" t="str">
        <f>IF(MONTH(Data[[#This Row],[Ngày giao]])&lt;4,"Qtr1", IF(MONTH(Data[[#This Row],[Ngày giao]])&lt;7,"Qtr2",IF(MONTH(Data[[#This Row],[Ngày giao]])&lt;10,"Qtr3","Qtr4")))</f>
        <v>Qtr1</v>
      </c>
      <c r="O2204" s="32" t="str">
        <f>TEXT(Data[[#This Row],[Ngày giao]],"MMM")</f>
        <v>Mar</v>
      </c>
    </row>
    <row r="2205" spans="1:15" ht="13" x14ac:dyDescent="0.3">
      <c r="A2205" s="1">
        <v>4517763004</v>
      </c>
      <c r="B2205" s="1">
        <v>4334436</v>
      </c>
      <c r="C2205" s="2" t="s">
        <v>56</v>
      </c>
      <c r="D2205" s="3">
        <v>112</v>
      </c>
      <c r="E2205" s="3">
        <v>1489</v>
      </c>
      <c r="F2205" s="3">
        <f>Data[[#This Row],[Unit Price]]*Data[[#This Row],[Ordered Qty]]</f>
        <v>166768</v>
      </c>
      <c r="G2205" s="5">
        <v>44651</v>
      </c>
      <c r="H2205" s="4">
        <v>44651</v>
      </c>
      <c r="I2205" s="6">
        <f t="shared" si="38"/>
        <v>0</v>
      </c>
      <c r="J2205" s="32" t="str">
        <f>IF(Data[[#This Row],[Chênh lệch ngày]]&lt;-2,"ADVANCE", IF(Data[[#This Row],[Chênh lệch ngày]]&lt;4, "ON TIME", IF(Data[[#This Row],[REASON OF LATE]]="SUPPLIER","LATE BY SUPPLIER", "LATE")))</f>
        <v>ON TIME</v>
      </c>
      <c r="K2205" s="2"/>
      <c r="L2205" s="32"/>
      <c r="M2205" s="32" t="str">
        <f>TEXT(Data[[#This Row],[Ngày giao]],"yyyy")</f>
        <v>2022</v>
      </c>
      <c r="N2205" s="32" t="str">
        <f>IF(MONTH(Data[[#This Row],[Ngày giao]])&lt;4,"Qtr1", IF(MONTH(Data[[#This Row],[Ngày giao]])&lt;7,"Qtr2",IF(MONTH(Data[[#This Row],[Ngày giao]])&lt;10,"Qtr3","Qtr4")))</f>
        <v>Qtr1</v>
      </c>
      <c r="O2205" s="32" t="str">
        <f>TEXT(Data[[#This Row],[Ngày giao]],"MMM")</f>
        <v>Mar</v>
      </c>
    </row>
    <row r="2206" spans="1:15" ht="13" x14ac:dyDescent="0.3">
      <c r="A2206" s="1">
        <v>4516984227</v>
      </c>
      <c r="B2206" s="1">
        <v>2903184</v>
      </c>
      <c r="C2206" s="2" t="s">
        <v>67</v>
      </c>
      <c r="D2206" s="3">
        <v>20</v>
      </c>
      <c r="E2206" s="3">
        <v>335</v>
      </c>
      <c r="F2206" s="3">
        <f>Data[[#This Row],[Unit Price]]*Data[[#This Row],[Ordered Qty]]</f>
        <v>6700</v>
      </c>
      <c r="G2206" s="5">
        <v>44651</v>
      </c>
      <c r="H2206" s="4">
        <v>44651</v>
      </c>
      <c r="I2206" s="6">
        <f t="shared" si="38"/>
        <v>0</v>
      </c>
      <c r="J2206" s="32" t="str">
        <f>IF(Data[[#This Row],[Chênh lệch ngày]]&lt;-2,"ADVANCE", IF(Data[[#This Row],[Chênh lệch ngày]]&lt;4, "ON TIME", IF(Data[[#This Row],[REASON OF LATE]]="SUPPLIER","LATE BY SUPPLIER", "LATE")))</f>
        <v>ON TIME</v>
      </c>
      <c r="K2206" s="2"/>
      <c r="L2206" s="32"/>
      <c r="M2206" s="32" t="str">
        <f>TEXT(Data[[#This Row],[Ngày giao]],"yyyy")</f>
        <v>2022</v>
      </c>
      <c r="N2206" s="32" t="str">
        <f>IF(MONTH(Data[[#This Row],[Ngày giao]])&lt;4,"Qtr1", IF(MONTH(Data[[#This Row],[Ngày giao]])&lt;7,"Qtr2",IF(MONTH(Data[[#This Row],[Ngày giao]])&lt;10,"Qtr3","Qtr4")))</f>
        <v>Qtr1</v>
      </c>
      <c r="O2206" s="32" t="str">
        <f>TEXT(Data[[#This Row],[Ngày giao]],"MMM")</f>
        <v>Mar</v>
      </c>
    </row>
    <row r="2207" spans="1:15" ht="13" x14ac:dyDescent="0.3">
      <c r="A2207" s="1">
        <v>4516984768</v>
      </c>
      <c r="B2207" s="1">
        <v>2903189</v>
      </c>
      <c r="C2207" s="2" t="s">
        <v>67</v>
      </c>
      <c r="D2207" s="3">
        <v>30</v>
      </c>
      <c r="E2207" s="3">
        <v>1430</v>
      </c>
      <c r="F2207" s="3">
        <f>Data[[#This Row],[Unit Price]]*Data[[#This Row],[Ordered Qty]]</f>
        <v>42900</v>
      </c>
      <c r="G2207" s="5">
        <v>44651</v>
      </c>
      <c r="H2207" s="4">
        <v>44651</v>
      </c>
      <c r="I2207" s="6">
        <f t="shared" si="38"/>
        <v>0</v>
      </c>
      <c r="J2207" s="32" t="str">
        <f>IF(Data[[#This Row],[Chênh lệch ngày]]&lt;-2,"ADVANCE", IF(Data[[#This Row],[Chênh lệch ngày]]&lt;4, "ON TIME", IF(Data[[#This Row],[REASON OF LATE]]="SUPPLIER","LATE BY SUPPLIER", "LATE")))</f>
        <v>ON TIME</v>
      </c>
      <c r="K2207" s="2"/>
      <c r="L2207" s="32"/>
      <c r="M2207" s="32" t="str">
        <f>TEXT(Data[[#This Row],[Ngày giao]],"yyyy")</f>
        <v>2022</v>
      </c>
      <c r="N2207" s="32" t="str">
        <f>IF(MONTH(Data[[#This Row],[Ngày giao]])&lt;4,"Qtr1", IF(MONTH(Data[[#This Row],[Ngày giao]])&lt;7,"Qtr2",IF(MONTH(Data[[#This Row],[Ngày giao]])&lt;10,"Qtr3","Qtr4")))</f>
        <v>Qtr1</v>
      </c>
      <c r="O2207" s="32" t="str">
        <f>TEXT(Data[[#This Row],[Ngày giao]],"MMM")</f>
        <v>Mar</v>
      </c>
    </row>
    <row r="2208" spans="1:15" ht="13" x14ac:dyDescent="0.3">
      <c r="A2208" s="1">
        <v>4517027475</v>
      </c>
      <c r="B2208" s="1">
        <v>2903183</v>
      </c>
      <c r="C2208" s="2" t="s">
        <v>67</v>
      </c>
      <c r="D2208" s="3">
        <v>20</v>
      </c>
      <c r="E2208" s="3">
        <v>1261</v>
      </c>
      <c r="F2208" s="3">
        <f>Data[[#This Row],[Unit Price]]*Data[[#This Row],[Ordered Qty]]</f>
        <v>25220</v>
      </c>
      <c r="G2208" s="5">
        <v>44651</v>
      </c>
      <c r="H2208" s="4">
        <v>44651</v>
      </c>
      <c r="I2208" s="6">
        <f t="shared" si="38"/>
        <v>0</v>
      </c>
      <c r="J2208" s="32" t="str">
        <f>IF(Data[[#This Row],[Chênh lệch ngày]]&lt;-2,"ADVANCE", IF(Data[[#This Row],[Chênh lệch ngày]]&lt;4, "ON TIME", IF(Data[[#This Row],[REASON OF LATE]]="SUPPLIER","LATE BY SUPPLIER", "LATE")))</f>
        <v>ON TIME</v>
      </c>
      <c r="K2208" s="2"/>
      <c r="L2208" s="32"/>
      <c r="M2208" s="32" t="str">
        <f>TEXT(Data[[#This Row],[Ngày giao]],"yyyy")</f>
        <v>2022</v>
      </c>
      <c r="N2208" s="32" t="str">
        <f>IF(MONTH(Data[[#This Row],[Ngày giao]])&lt;4,"Qtr1", IF(MONTH(Data[[#This Row],[Ngày giao]])&lt;7,"Qtr2",IF(MONTH(Data[[#This Row],[Ngày giao]])&lt;10,"Qtr3","Qtr4")))</f>
        <v>Qtr1</v>
      </c>
      <c r="O2208" s="32" t="str">
        <f>TEXT(Data[[#This Row],[Ngày giao]],"MMM")</f>
        <v>Mar</v>
      </c>
    </row>
    <row r="2209" spans="1:15" ht="13" x14ac:dyDescent="0.3">
      <c r="A2209" s="1">
        <v>4517462110</v>
      </c>
      <c r="B2209" s="1">
        <v>4334436</v>
      </c>
      <c r="C2209" s="2" t="s">
        <v>67</v>
      </c>
      <c r="D2209" s="3">
        <v>320</v>
      </c>
      <c r="E2209" s="3">
        <v>514</v>
      </c>
      <c r="F2209" s="3">
        <f>Data[[#This Row],[Unit Price]]*Data[[#This Row],[Ordered Qty]]</f>
        <v>164480</v>
      </c>
      <c r="G2209" s="5">
        <v>44651</v>
      </c>
      <c r="H2209" s="4">
        <v>44651</v>
      </c>
      <c r="I2209" s="6">
        <f t="shared" si="38"/>
        <v>0</v>
      </c>
      <c r="J2209" s="32" t="str">
        <f>IF(Data[[#This Row],[Chênh lệch ngày]]&lt;-2,"ADVANCE", IF(Data[[#This Row],[Chênh lệch ngày]]&lt;4, "ON TIME", IF(Data[[#This Row],[REASON OF LATE]]="SUPPLIER","LATE BY SUPPLIER", "LATE")))</f>
        <v>ON TIME</v>
      </c>
      <c r="K2209" s="2"/>
      <c r="L2209" s="32"/>
      <c r="M2209" s="32" t="str">
        <f>TEXT(Data[[#This Row],[Ngày giao]],"yyyy")</f>
        <v>2022</v>
      </c>
      <c r="N2209" s="32" t="str">
        <f>IF(MONTH(Data[[#This Row],[Ngày giao]])&lt;4,"Qtr1", IF(MONTH(Data[[#This Row],[Ngày giao]])&lt;7,"Qtr2",IF(MONTH(Data[[#This Row],[Ngày giao]])&lt;10,"Qtr3","Qtr4")))</f>
        <v>Qtr1</v>
      </c>
      <c r="O2209" s="32" t="str">
        <f>TEXT(Data[[#This Row],[Ngày giao]],"MMM")</f>
        <v>Mar</v>
      </c>
    </row>
    <row r="2210" spans="1:15" ht="13" x14ac:dyDescent="0.3">
      <c r="A2210" s="1">
        <v>4517375465</v>
      </c>
      <c r="B2210" s="1">
        <v>2899475</v>
      </c>
      <c r="C2210" s="2" t="s">
        <v>53</v>
      </c>
      <c r="D2210" s="3">
        <v>100</v>
      </c>
      <c r="E2210" s="3">
        <v>1298</v>
      </c>
      <c r="F2210" s="3">
        <f>Data[[#This Row],[Unit Price]]*Data[[#This Row],[Ordered Qty]]</f>
        <v>129800</v>
      </c>
      <c r="G2210" s="5">
        <v>44651</v>
      </c>
      <c r="H2210" s="4">
        <v>44651</v>
      </c>
      <c r="I2210" s="6">
        <f t="shared" si="38"/>
        <v>0</v>
      </c>
      <c r="J2210" s="32" t="str">
        <f>IF(Data[[#This Row],[Chênh lệch ngày]]&lt;-2,"ADVANCE", IF(Data[[#This Row],[Chênh lệch ngày]]&lt;4, "ON TIME", IF(Data[[#This Row],[REASON OF LATE]]="SUPPLIER","LATE BY SUPPLIER", "LATE")))</f>
        <v>ON TIME</v>
      </c>
      <c r="K2210" s="2"/>
      <c r="L2210" s="32"/>
      <c r="M2210" s="32" t="str">
        <f>TEXT(Data[[#This Row],[Ngày giao]],"yyyy")</f>
        <v>2022</v>
      </c>
      <c r="N2210" s="32" t="str">
        <f>IF(MONTH(Data[[#This Row],[Ngày giao]])&lt;4,"Qtr1", IF(MONTH(Data[[#This Row],[Ngày giao]])&lt;7,"Qtr2",IF(MONTH(Data[[#This Row],[Ngày giao]])&lt;10,"Qtr3","Qtr4")))</f>
        <v>Qtr1</v>
      </c>
      <c r="O2210" s="32" t="str">
        <f>TEXT(Data[[#This Row],[Ngày giao]],"MMM")</f>
        <v>Mar</v>
      </c>
    </row>
    <row r="2211" spans="1:15" ht="13" x14ac:dyDescent="0.3">
      <c r="A2211" s="1">
        <v>4517869307</v>
      </c>
      <c r="B2211" s="1">
        <v>2899944</v>
      </c>
      <c r="C2211" s="2" t="s">
        <v>53</v>
      </c>
      <c r="D2211" s="3">
        <v>6288</v>
      </c>
      <c r="E2211" s="3">
        <v>737</v>
      </c>
      <c r="F2211" s="3">
        <f>Data[[#This Row],[Unit Price]]*Data[[#This Row],[Ordered Qty]]</f>
        <v>4634256</v>
      </c>
      <c r="G2211" s="5">
        <v>44665</v>
      </c>
      <c r="H2211" s="4">
        <v>44651</v>
      </c>
      <c r="I2211" s="6">
        <f t="shared" si="38"/>
        <v>14</v>
      </c>
      <c r="J2211" s="32" t="str">
        <f>IF(Data[[#This Row],[Chênh lệch ngày]]&lt;-2,"ADVANCE", IF(Data[[#This Row],[Chênh lệch ngày]]&lt;4, "ON TIME", IF(Data[[#This Row],[REASON OF LATE]]="SUPPLIER","LATE BY SUPPLIER", "LATE")))</f>
        <v>LATE</v>
      </c>
      <c r="K2211" s="32" t="s">
        <v>6</v>
      </c>
      <c r="L2211" s="32"/>
      <c r="M2211" s="32" t="str">
        <f>TEXT(Data[[#This Row],[Ngày giao]],"yyyy")</f>
        <v>2022</v>
      </c>
      <c r="N2211" s="32" t="str">
        <f>IF(MONTH(Data[[#This Row],[Ngày giao]])&lt;4,"Qtr1", IF(MONTH(Data[[#This Row],[Ngày giao]])&lt;7,"Qtr2",IF(MONTH(Data[[#This Row],[Ngày giao]])&lt;10,"Qtr3","Qtr4")))</f>
        <v>Qtr2</v>
      </c>
      <c r="O2211" s="32" t="str">
        <f>TEXT(Data[[#This Row],[Ngày giao]],"MMM")</f>
        <v>Apr</v>
      </c>
    </row>
    <row r="2212" spans="1:15" ht="13" x14ac:dyDescent="0.3">
      <c r="A2212" s="1">
        <v>4517015982</v>
      </c>
      <c r="B2212" s="1">
        <v>2461389</v>
      </c>
      <c r="C2212" s="2" t="s">
        <v>67</v>
      </c>
      <c r="D2212" s="3">
        <v>200</v>
      </c>
      <c r="E2212" s="3">
        <v>974</v>
      </c>
      <c r="F2212" s="3">
        <f>Data[[#This Row],[Unit Price]]*Data[[#This Row],[Ordered Qty]]</f>
        <v>194800</v>
      </c>
      <c r="G2212" s="5">
        <v>44630</v>
      </c>
      <c r="H2212" s="4">
        <v>44651</v>
      </c>
      <c r="I2212" s="6">
        <f t="shared" si="38"/>
        <v>-21</v>
      </c>
      <c r="J2212" s="32" t="str">
        <f>IF(Data[[#This Row],[Chênh lệch ngày]]&lt;-2,"ADVANCE", IF(Data[[#This Row],[Chênh lệch ngày]]&lt;4, "ON TIME", IF(Data[[#This Row],[REASON OF LATE]]="SUPPLIER","LATE BY SUPPLIER", "LATE")))</f>
        <v>ADVANCE</v>
      </c>
      <c r="K2212" s="2"/>
      <c r="L2212" s="32"/>
      <c r="M2212" s="32" t="str">
        <f>TEXT(Data[[#This Row],[Ngày giao]],"yyyy")</f>
        <v>2022</v>
      </c>
      <c r="N2212" s="32" t="str">
        <f>IF(MONTH(Data[[#This Row],[Ngày giao]])&lt;4,"Qtr1", IF(MONTH(Data[[#This Row],[Ngày giao]])&lt;7,"Qtr2",IF(MONTH(Data[[#This Row],[Ngày giao]])&lt;10,"Qtr3","Qtr4")))</f>
        <v>Qtr1</v>
      </c>
      <c r="O2212" s="32" t="str">
        <f>TEXT(Data[[#This Row],[Ngày giao]],"MMM")</f>
        <v>Mar</v>
      </c>
    </row>
    <row r="2213" spans="1:15" ht="13" x14ac:dyDescent="0.3">
      <c r="A2213" s="1">
        <v>4517074699</v>
      </c>
      <c r="B2213" s="1">
        <v>4567352</v>
      </c>
      <c r="C2213" s="2" t="s">
        <v>53</v>
      </c>
      <c r="D2213" s="3">
        <v>700</v>
      </c>
      <c r="E2213" s="3">
        <v>1490</v>
      </c>
      <c r="F2213" s="3">
        <f>Data[[#This Row],[Unit Price]]*Data[[#This Row],[Ordered Qty]]</f>
        <v>1043000</v>
      </c>
      <c r="G2213" s="5">
        <v>44665</v>
      </c>
      <c r="H2213" s="4">
        <v>44651</v>
      </c>
      <c r="I2213" s="6">
        <f t="shared" si="38"/>
        <v>14</v>
      </c>
      <c r="J2213" s="32" t="str">
        <f>IF(Data[[#This Row],[Chênh lệch ngày]]&lt;-2,"ADVANCE", IF(Data[[#This Row],[Chênh lệch ngày]]&lt;4, "ON TIME", IF(Data[[#This Row],[REASON OF LATE]]="SUPPLIER","LATE BY SUPPLIER", "LATE")))</f>
        <v>LATE</v>
      </c>
      <c r="K2213" s="32" t="s">
        <v>6</v>
      </c>
      <c r="L2213" s="32"/>
      <c r="M2213" s="32" t="str">
        <f>TEXT(Data[[#This Row],[Ngày giao]],"yyyy")</f>
        <v>2022</v>
      </c>
      <c r="N2213" s="32" t="str">
        <f>IF(MONTH(Data[[#This Row],[Ngày giao]])&lt;4,"Qtr1", IF(MONTH(Data[[#This Row],[Ngày giao]])&lt;7,"Qtr2",IF(MONTH(Data[[#This Row],[Ngày giao]])&lt;10,"Qtr3","Qtr4")))</f>
        <v>Qtr2</v>
      </c>
      <c r="O2213" s="32" t="str">
        <f>TEXT(Data[[#This Row],[Ngày giao]],"MMM")</f>
        <v>Apr</v>
      </c>
    </row>
    <row r="2214" spans="1:15" ht="13" x14ac:dyDescent="0.3">
      <c r="A2214" s="1">
        <v>4517071208</v>
      </c>
      <c r="B2214" s="1">
        <v>4327106</v>
      </c>
      <c r="C2214" s="2" t="s">
        <v>61</v>
      </c>
      <c r="D2214" s="3">
        <v>90</v>
      </c>
      <c r="E2214" s="3">
        <v>1163</v>
      </c>
      <c r="F2214" s="3">
        <f>Data[[#This Row],[Unit Price]]*Data[[#This Row],[Ordered Qty]]</f>
        <v>104670</v>
      </c>
      <c r="G2214" s="5">
        <v>44634</v>
      </c>
      <c r="H2214" s="4">
        <v>44651</v>
      </c>
      <c r="I2214" s="6">
        <f t="shared" si="38"/>
        <v>-17</v>
      </c>
      <c r="J2214" s="32" t="str">
        <f>IF(Data[[#This Row],[Chênh lệch ngày]]&lt;-2,"ADVANCE", IF(Data[[#This Row],[Chênh lệch ngày]]&lt;4, "ON TIME", IF(Data[[#This Row],[REASON OF LATE]]="SUPPLIER","LATE BY SUPPLIER", "LATE")))</f>
        <v>ADVANCE</v>
      </c>
      <c r="K2214" s="2"/>
      <c r="L2214" s="32"/>
      <c r="M2214" s="32" t="str">
        <f>TEXT(Data[[#This Row],[Ngày giao]],"yyyy")</f>
        <v>2022</v>
      </c>
      <c r="N2214" s="32" t="str">
        <f>IF(MONTH(Data[[#This Row],[Ngày giao]])&lt;4,"Qtr1", IF(MONTH(Data[[#This Row],[Ngày giao]])&lt;7,"Qtr2",IF(MONTH(Data[[#This Row],[Ngày giao]])&lt;10,"Qtr3","Qtr4")))</f>
        <v>Qtr1</v>
      </c>
      <c r="O2214" s="32" t="str">
        <f>TEXT(Data[[#This Row],[Ngày giao]],"MMM")</f>
        <v>Mar</v>
      </c>
    </row>
    <row r="2215" spans="1:15" ht="13" x14ac:dyDescent="0.3">
      <c r="A2215" s="1">
        <v>4516414760</v>
      </c>
      <c r="B2215" s="1">
        <v>2467687</v>
      </c>
      <c r="C2215" s="2" t="s">
        <v>53</v>
      </c>
      <c r="D2215" s="3">
        <v>4465</v>
      </c>
      <c r="E2215" s="3">
        <v>1147</v>
      </c>
      <c r="F2215" s="3">
        <f>Data[[#This Row],[Unit Price]]*Data[[#This Row],[Ordered Qty]]</f>
        <v>5121355</v>
      </c>
      <c r="G2215" s="5">
        <v>44648</v>
      </c>
      <c r="H2215" s="4">
        <v>44651</v>
      </c>
      <c r="I2215" s="6">
        <f t="shared" si="38"/>
        <v>-3</v>
      </c>
      <c r="J2215" s="32" t="str">
        <f>IF(Data[[#This Row],[Chênh lệch ngày]]&lt;-2,"ADVANCE", IF(Data[[#This Row],[Chênh lệch ngày]]&lt;4, "ON TIME", IF(Data[[#This Row],[REASON OF LATE]]="SUPPLIER","LATE BY SUPPLIER", "LATE")))</f>
        <v>ADVANCE</v>
      </c>
      <c r="K2215" s="2"/>
      <c r="L2215" s="32"/>
      <c r="M2215" s="32" t="str">
        <f>TEXT(Data[[#This Row],[Ngày giao]],"yyyy")</f>
        <v>2022</v>
      </c>
      <c r="N2215" s="32" t="str">
        <f>IF(MONTH(Data[[#This Row],[Ngày giao]])&lt;4,"Qtr1", IF(MONTH(Data[[#This Row],[Ngày giao]])&lt;7,"Qtr2",IF(MONTH(Data[[#This Row],[Ngày giao]])&lt;10,"Qtr3","Qtr4")))</f>
        <v>Qtr1</v>
      </c>
      <c r="O2215" s="32" t="str">
        <f>TEXT(Data[[#This Row],[Ngày giao]],"MMM")</f>
        <v>Mar</v>
      </c>
    </row>
    <row r="2216" spans="1:15" ht="13" x14ac:dyDescent="0.3">
      <c r="A2216" s="1">
        <v>4516414869</v>
      </c>
      <c r="B2216" s="1">
        <v>2758193</v>
      </c>
      <c r="C2216" s="2" t="s">
        <v>53</v>
      </c>
      <c r="D2216" s="3">
        <v>1047</v>
      </c>
      <c r="E2216" s="3">
        <v>1021</v>
      </c>
      <c r="F2216" s="3">
        <f>Data[[#This Row],[Unit Price]]*Data[[#This Row],[Ordered Qty]]</f>
        <v>1068987</v>
      </c>
      <c r="G2216" s="5">
        <v>44648</v>
      </c>
      <c r="H2216" s="4">
        <v>44651</v>
      </c>
      <c r="I2216" s="6">
        <f t="shared" si="38"/>
        <v>-3</v>
      </c>
      <c r="J2216" s="32" t="str">
        <f>IF(Data[[#This Row],[Chênh lệch ngày]]&lt;-2,"ADVANCE", IF(Data[[#This Row],[Chênh lệch ngày]]&lt;4, "ON TIME", IF(Data[[#This Row],[REASON OF LATE]]="SUPPLIER","LATE BY SUPPLIER", "LATE")))</f>
        <v>ADVANCE</v>
      </c>
      <c r="K2216" s="2"/>
      <c r="L2216" s="32"/>
      <c r="M2216" s="32" t="str">
        <f>TEXT(Data[[#This Row],[Ngày giao]],"yyyy")</f>
        <v>2022</v>
      </c>
      <c r="N2216" s="32" t="str">
        <f>IF(MONTH(Data[[#This Row],[Ngày giao]])&lt;4,"Qtr1", IF(MONTH(Data[[#This Row],[Ngày giao]])&lt;7,"Qtr2",IF(MONTH(Data[[#This Row],[Ngày giao]])&lt;10,"Qtr3","Qtr4")))</f>
        <v>Qtr1</v>
      </c>
      <c r="O2216" s="32" t="str">
        <f>TEXT(Data[[#This Row],[Ngày giao]],"MMM")</f>
        <v>Mar</v>
      </c>
    </row>
    <row r="2217" spans="1:15" ht="13" x14ac:dyDescent="0.3">
      <c r="A2217" s="1">
        <v>4516429906</v>
      </c>
      <c r="B2217" s="1">
        <v>2758193</v>
      </c>
      <c r="C2217" s="2" t="s">
        <v>53</v>
      </c>
      <c r="D2217" s="3">
        <v>96</v>
      </c>
      <c r="E2217" s="3">
        <v>1035</v>
      </c>
      <c r="F2217" s="3">
        <f>Data[[#This Row],[Unit Price]]*Data[[#This Row],[Ordered Qty]]</f>
        <v>99360</v>
      </c>
      <c r="G2217" s="5">
        <v>44648</v>
      </c>
      <c r="H2217" s="4">
        <v>44651</v>
      </c>
      <c r="I2217" s="6">
        <f t="shared" si="38"/>
        <v>-3</v>
      </c>
      <c r="J2217" s="32" t="str">
        <f>IF(Data[[#This Row],[Chênh lệch ngày]]&lt;-2,"ADVANCE", IF(Data[[#This Row],[Chênh lệch ngày]]&lt;4, "ON TIME", IF(Data[[#This Row],[REASON OF LATE]]="SUPPLIER","LATE BY SUPPLIER", "LATE")))</f>
        <v>ADVANCE</v>
      </c>
      <c r="K2217" s="2"/>
      <c r="L2217" s="32"/>
      <c r="M2217" s="32" t="str">
        <f>TEXT(Data[[#This Row],[Ngày giao]],"yyyy")</f>
        <v>2022</v>
      </c>
      <c r="N2217" s="32" t="str">
        <f>IF(MONTH(Data[[#This Row],[Ngày giao]])&lt;4,"Qtr1", IF(MONTH(Data[[#This Row],[Ngày giao]])&lt;7,"Qtr2",IF(MONTH(Data[[#This Row],[Ngày giao]])&lt;10,"Qtr3","Qtr4")))</f>
        <v>Qtr1</v>
      </c>
      <c r="O2217" s="32" t="str">
        <f>TEXT(Data[[#This Row],[Ngày giao]],"MMM")</f>
        <v>Mar</v>
      </c>
    </row>
    <row r="2218" spans="1:15" ht="13" x14ac:dyDescent="0.3">
      <c r="A2218" s="1">
        <v>4517157105</v>
      </c>
      <c r="B2218" s="1">
        <v>2758193</v>
      </c>
      <c r="C2218" s="2" t="s">
        <v>55</v>
      </c>
      <c r="D2218" s="3">
        <v>60</v>
      </c>
      <c r="E2218" s="3">
        <v>1318</v>
      </c>
      <c r="F2218" s="3">
        <f>Data[[#This Row],[Unit Price]]*Data[[#This Row],[Ordered Qty]]</f>
        <v>79080</v>
      </c>
      <c r="G2218" s="5">
        <v>44651</v>
      </c>
      <c r="H2218" s="4">
        <v>44651</v>
      </c>
      <c r="I2218" s="6">
        <f t="shared" si="38"/>
        <v>0</v>
      </c>
      <c r="J2218" s="32" t="str">
        <f>IF(Data[[#This Row],[Chênh lệch ngày]]&lt;-2,"ADVANCE", IF(Data[[#This Row],[Chênh lệch ngày]]&lt;4, "ON TIME", IF(Data[[#This Row],[REASON OF LATE]]="SUPPLIER","LATE BY SUPPLIER", "LATE")))</f>
        <v>ON TIME</v>
      </c>
      <c r="K2218" s="2"/>
      <c r="L2218" s="32"/>
      <c r="M2218" s="32" t="str">
        <f>TEXT(Data[[#This Row],[Ngày giao]],"yyyy")</f>
        <v>2022</v>
      </c>
      <c r="N2218" s="32" t="str">
        <f>IF(MONTH(Data[[#This Row],[Ngày giao]])&lt;4,"Qtr1", IF(MONTH(Data[[#This Row],[Ngày giao]])&lt;7,"Qtr2",IF(MONTH(Data[[#This Row],[Ngày giao]])&lt;10,"Qtr3","Qtr4")))</f>
        <v>Qtr1</v>
      </c>
      <c r="O2218" s="32" t="str">
        <f>TEXT(Data[[#This Row],[Ngày giao]],"MMM")</f>
        <v>Mar</v>
      </c>
    </row>
    <row r="2219" spans="1:15" ht="13" x14ac:dyDescent="0.3">
      <c r="A2219" s="1">
        <v>4517158557</v>
      </c>
      <c r="B2219" s="1">
        <v>2467687</v>
      </c>
      <c r="C2219" s="2" t="s">
        <v>55</v>
      </c>
      <c r="D2219" s="3">
        <v>70</v>
      </c>
      <c r="E2219" s="3">
        <v>881</v>
      </c>
      <c r="F2219" s="3">
        <f>Data[[#This Row],[Unit Price]]*Data[[#This Row],[Ordered Qty]]</f>
        <v>61670</v>
      </c>
      <c r="G2219" s="5">
        <v>44651</v>
      </c>
      <c r="H2219" s="4">
        <v>44651</v>
      </c>
      <c r="I2219" s="6">
        <f t="shared" si="38"/>
        <v>0</v>
      </c>
      <c r="J2219" s="32" t="str">
        <f>IF(Data[[#This Row],[Chênh lệch ngày]]&lt;-2,"ADVANCE", IF(Data[[#This Row],[Chênh lệch ngày]]&lt;4, "ON TIME", IF(Data[[#This Row],[REASON OF LATE]]="SUPPLIER","LATE BY SUPPLIER", "LATE")))</f>
        <v>ON TIME</v>
      </c>
      <c r="K2219" s="2"/>
      <c r="L2219" s="32"/>
      <c r="M2219" s="32" t="str">
        <f>TEXT(Data[[#This Row],[Ngày giao]],"yyyy")</f>
        <v>2022</v>
      </c>
      <c r="N2219" s="32" t="str">
        <f>IF(MONTH(Data[[#This Row],[Ngày giao]])&lt;4,"Qtr1", IF(MONTH(Data[[#This Row],[Ngày giao]])&lt;7,"Qtr2",IF(MONTH(Data[[#This Row],[Ngày giao]])&lt;10,"Qtr3","Qtr4")))</f>
        <v>Qtr1</v>
      </c>
      <c r="O2219" s="32" t="str">
        <f>TEXT(Data[[#This Row],[Ngày giao]],"MMM")</f>
        <v>Mar</v>
      </c>
    </row>
    <row r="2220" spans="1:15" ht="13" x14ac:dyDescent="0.3">
      <c r="A2220" s="1">
        <v>4517558406</v>
      </c>
      <c r="B2220" s="1">
        <v>4271870</v>
      </c>
      <c r="C2220" s="2" t="s">
        <v>55</v>
      </c>
      <c r="D2220" s="3">
        <v>54</v>
      </c>
      <c r="E2220" s="3">
        <v>664</v>
      </c>
      <c r="F2220" s="3">
        <f>Data[[#This Row],[Unit Price]]*Data[[#This Row],[Ordered Qty]]</f>
        <v>35856</v>
      </c>
      <c r="G2220" s="5">
        <v>44683</v>
      </c>
      <c r="H2220" s="4">
        <v>44651</v>
      </c>
      <c r="I2220" s="6">
        <f t="shared" si="38"/>
        <v>32</v>
      </c>
      <c r="J2220" s="32" t="str">
        <f>IF(Data[[#This Row],[Chênh lệch ngày]]&lt;-2,"ADVANCE", IF(Data[[#This Row],[Chênh lệch ngày]]&lt;4, "ON TIME", IF(Data[[#This Row],[REASON OF LATE]]="SUPPLIER","LATE BY SUPPLIER", "LATE")))</f>
        <v>LATE</v>
      </c>
      <c r="K2220" s="32" t="s">
        <v>6</v>
      </c>
      <c r="L2220" s="32"/>
      <c r="M2220" s="32" t="str">
        <f>TEXT(Data[[#This Row],[Ngày giao]],"yyyy")</f>
        <v>2022</v>
      </c>
      <c r="N2220" s="32" t="str">
        <f>IF(MONTH(Data[[#This Row],[Ngày giao]])&lt;4,"Qtr1", IF(MONTH(Data[[#This Row],[Ngày giao]])&lt;7,"Qtr2",IF(MONTH(Data[[#This Row],[Ngày giao]])&lt;10,"Qtr3","Qtr4")))</f>
        <v>Qtr2</v>
      </c>
      <c r="O2220" s="32" t="str">
        <f>TEXT(Data[[#This Row],[Ngày giao]],"MMM")</f>
        <v>May</v>
      </c>
    </row>
    <row r="2221" spans="1:15" ht="13" x14ac:dyDescent="0.3">
      <c r="A2221" s="1">
        <v>4516399835</v>
      </c>
      <c r="B2221" s="1">
        <v>1620152</v>
      </c>
      <c r="C2221" s="2" t="s">
        <v>53</v>
      </c>
      <c r="D2221" s="3">
        <v>3600</v>
      </c>
      <c r="E2221" s="3">
        <v>585</v>
      </c>
      <c r="F2221" s="3">
        <f>Data[[#This Row],[Unit Price]]*Data[[#This Row],[Ordered Qty]]</f>
        <v>2106000</v>
      </c>
      <c r="G2221" s="5">
        <v>44648</v>
      </c>
      <c r="H2221" s="4">
        <v>44651</v>
      </c>
      <c r="I2221" s="6">
        <f t="shared" si="38"/>
        <v>-3</v>
      </c>
      <c r="J2221" s="32" t="str">
        <f>IF(Data[[#This Row],[Chênh lệch ngày]]&lt;-2,"ADVANCE", IF(Data[[#This Row],[Chênh lệch ngày]]&lt;4, "ON TIME", IF(Data[[#This Row],[REASON OF LATE]]="SUPPLIER","LATE BY SUPPLIER", "LATE")))</f>
        <v>ADVANCE</v>
      </c>
      <c r="K2221" s="2"/>
      <c r="L2221" s="32"/>
      <c r="M2221" s="32" t="str">
        <f>TEXT(Data[[#This Row],[Ngày giao]],"yyyy")</f>
        <v>2022</v>
      </c>
      <c r="N2221" s="32" t="str">
        <f>IF(MONTH(Data[[#This Row],[Ngày giao]])&lt;4,"Qtr1", IF(MONTH(Data[[#This Row],[Ngày giao]])&lt;7,"Qtr2",IF(MONTH(Data[[#This Row],[Ngày giao]])&lt;10,"Qtr3","Qtr4")))</f>
        <v>Qtr1</v>
      </c>
      <c r="O2221" s="32" t="str">
        <f>TEXT(Data[[#This Row],[Ngày giao]],"MMM")</f>
        <v>Mar</v>
      </c>
    </row>
    <row r="2222" spans="1:15" ht="13" x14ac:dyDescent="0.3">
      <c r="A2222" s="1">
        <v>4517155316</v>
      </c>
      <c r="B2222" s="1">
        <v>2958114</v>
      </c>
      <c r="C2222" s="2" t="s">
        <v>55</v>
      </c>
      <c r="D2222" s="3">
        <v>96</v>
      </c>
      <c r="E2222" s="3">
        <v>1431</v>
      </c>
      <c r="F2222" s="3">
        <f>Data[[#This Row],[Unit Price]]*Data[[#This Row],[Ordered Qty]]</f>
        <v>137376</v>
      </c>
      <c r="G2222" s="5">
        <v>44651</v>
      </c>
      <c r="H2222" s="4">
        <v>44651</v>
      </c>
      <c r="I2222" s="6">
        <f t="shared" si="38"/>
        <v>0</v>
      </c>
      <c r="J2222" s="32" t="str">
        <f>IF(Data[[#This Row],[Chênh lệch ngày]]&lt;-2,"ADVANCE", IF(Data[[#This Row],[Chênh lệch ngày]]&lt;4, "ON TIME", IF(Data[[#This Row],[REASON OF LATE]]="SUPPLIER","LATE BY SUPPLIER", "LATE")))</f>
        <v>ON TIME</v>
      </c>
      <c r="K2222" s="2"/>
      <c r="L2222" s="32"/>
      <c r="M2222" s="32" t="str">
        <f>TEXT(Data[[#This Row],[Ngày giao]],"yyyy")</f>
        <v>2022</v>
      </c>
      <c r="N2222" s="32" t="str">
        <f>IF(MONTH(Data[[#This Row],[Ngày giao]])&lt;4,"Qtr1", IF(MONTH(Data[[#This Row],[Ngày giao]])&lt;7,"Qtr2",IF(MONTH(Data[[#This Row],[Ngày giao]])&lt;10,"Qtr3","Qtr4")))</f>
        <v>Qtr1</v>
      </c>
      <c r="O2222" s="32" t="str">
        <f>TEXT(Data[[#This Row],[Ngày giao]],"MMM")</f>
        <v>Mar</v>
      </c>
    </row>
    <row r="2223" spans="1:15" ht="13" x14ac:dyDescent="0.3">
      <c r="A2223" s="1">
        <v>4517262439</v>
      </c>
      <c r="B2223" s="1">
        <v>2752324</v>
      </c>
      <c r="C2223" s="2" t="s">
        <v>55</v>
      </c>
      <c r="D2223" s="3">
        <v>18</v>
      </c>
      <c r="E2223" s="3">
        <v>724</v>
      </c>
      <c r="F2223" s="3">
        <f>Data[[#This Row],[Unit Price]]*Data[[#This Row],[Ordered Qty]]</f>
        <v>13032</v>
      </c>
      <c r="G2223" s="5">
        <v>44651</v>
      </c>
      <c r="H2223" s="4">
        <v>44651</v>
      </c>
      <c r="I2223" s="6">
        <f t="shared" si="38"/>
        <v>0</v>
      </c>
      <c r="J2223" s="32" t="str">
        <f>IF(Data[[#This Row],[Chênh lệch ngày]]&lt;-2,"ADVANCE", IF(Data[[#This Row],[Chênh lệch ngày]]&lt;4, "ON TIME", IF(Data[[#This Row],[REASON OF LATE]]="SUPPLIER","LATE BY SUPPLIER", "LATE")))</f>
        <v>ON TIME</v>
      </c>
      <c r="K2223" s="2"/>
      <c r="L2223" s="32"/>
      <c r="M2223" s="32" t="str">
        <f>TEXT(Data[[#This Row],[Ngày giao]],"yyyy")</f>
        <v>2022</v>
      </c>
      <c r="N2223" s="32" t="str">
        <f>IF(MONTH(Data[[#This Row],[Ngày giao]])&lt;4,"Qtr1", IF(MONTH(Data[[#This Row],[Ngày giao]])&lt;7,"Qtr2",IF(MONTH(Data[[#This Row],[Ngày giao]])&lt;10,"Qtr3","Qtr4")))</f>
        <v>Qtr1</v>
      </c>
      <c r="O2223" s="32" t="str">
        <f>TEXT(Data[[#This Row],[Ngày giao]],"MMM")</f>
        <v>Mar</v>
      </c>
    </row>
    <row r="2224" spans="1:15" ht="13" x14ac:dyDescent="0.3">
      <c r="A2224" s="1">
        <v>4517409967</v>
      </c>
      <c r="B2224" s="1">
        <v>2958114</v>
      </c>
      <c r="C2224" s="2" t="s">
        <v>55</v>
      </c>
      <c r="D2224" s="3">
        <v>6</v>
      </c>
      <c r="E2224" s="3">
        <v>845</v>
      </c>
      <c r="F2224" s="3">
        <f>Data[[#This Row],[Unit Price]]*Data[[#This Row],[Ordered Qty]]</f>
        <v>5070</v>
      </c>
      <c r="G2224" s="5">
        <v>44651</v>
      </c>
      <c r="H2224" s="4">
        <v>44651</v>
      </c>
      <c r="I2224" s="6">
        <f t="shared" si="38"/>
        <v>0</v>
      </c>
      <c r="J2224" s="32" t="str">
        <f>IF(Data[[#This Row],[Chênh lệch ngày]]&lt;-2,"ADVANCE", IF(Data[[#This Row],[Chênh lệch ngày]]&lt;4, "ON TIME", IF(Data[[#This Row],[REASON OF LATE]]="SUPPLIER","LATE BY SUPPLIER", "LATE")))</f>
        <v>ON TIME</v>
      </c>
      <c r="K2224" s="2"/>
      <c r="L2224" s="32"/>
      <c r="M2224" s="32" t="str">
        <f>TEXT(Data[[#This Row],[Ngày giao]],"yyyy")</f>
        <v>2022</v>
      </c>
      <c r="N2224" s="32" t="str">
        <f>IF(MONTH(Data[[#This Row],[Ngày giao]])&lt;4,"Qtr1", IF(MONTH(Data[[#This Row],[Ngày giao]])&lt;7,"Qtr2",IF(MONTH(Data[[#This Row],[Ngày giao]])&lt;10,"Qtr3","Qtr4")))</f>
        <v>Qtr1</v>
      </c>
      <c r="O2224" s="32" t="str">
        <f>TEXT(Data[[#This Row],[Ngày giao]],"MMM")</f>
        <v>Mar</v>
      </c>
    </row>
    <row r="2225" spans="1:15" ht="13" x14ac:dyDescent="0.3">
      <c r="A2225" s="1">
        <v>4517091939</v>
      </c>
      <c r="B2225" s="1">
        <v>2958114</v>
      </c>
      <c r="C2225" s="2" t="s">
        <v>67</v>
      </c>
      <c r="D2225" s="3">
        <v>186</v>
      </c>
      <c r="E2225" s="3">
        <v>732</v>
      </c>
      <c r="F2225" s="3">
        <f>Data[[#This Row],[Unit Price]]*Data[[#This Row],[Ordered Qty]]</f>
        <v>136152</v>
      </c>
      <c r="G2225" s="5">
        <v>44651</v>
      </c>
      <c r="H2225" s="4">
        <v>44651</v>
      </c>
      <c r="I2225" s="6">
        <f t="shared" si="38"/>
        <v>0</v>
      </c>
      <c r="J2225" s="32" t="str">
        <f>IF(Data[[#This Row],[Chênh lệch ngày]]&lt;-2,"ADVANCE", IF(Data[[#This Row],[Chênh lệch ngày]]&lt;4, "ON TIME", IF(Data[[#This Row],[REASON OF LATE]]="SUPPLIER","LATE BY SUPPLIER", "LATE")))</f>
        <v>ON TIME</v>
      </c>
      <c r="K2225" s="2"/>
      <c r="L2225" s="32"/>
      <c r="M2225" s="32" t="str">
        <f>TEXT(Data[[#This Row],[Ngày giao]],"yyyy")</f>
        <v>2022</v>
      </c>
      <c r="N2225" s="32" t="str">
        <f>IF(MONTH(Data[[#This Row],[Ngày giao]])&lt;4,"Qtr1", IF(MONTH(Data[[#This Row],[Ngày giao]])&lt;7,"Qtr2",IF(MONTH(Data[[#This Row],[Ngày giao]])&lt;10,"Qtr3","Qtr4")))</f>
        <v>Qtr1</v>
      </c>
      <c r="O2225" s="32" t="str">
        <f>TEXT(Data[[#This Row],[Ngày giao]],"MMM")</f>
        <v>Mar</v>
      </c>
    </row>
    <row r="2226" spans="1:15" ht="13" x14ac:dyDescent="0.3">
      <c r="A2226" s="1">
        <v>4517234557</v>
      </c>
      <c r="B2226" s="1">
        <v>2958114</v>
      </c>
      <c r="C2226" s="2" t="s">
        <v>67</v>
      </c>
      <c r="D2226" s="3">
        <v>6</v>
      </c>
      <c r="E2226" s="3">
        <v>647</v>
      </c>
      <c r="F2226" s="3">
        <f>Data[[#This Row],[Unit Price]]*Data[[#This Row],[Ordered Qty]]</f>
        <v>3882</v>
      </c>
      <c r="G2226" s="5">
        <v>44651</v>
      </c>
      <c r="H2226" s="4">
        <v>44651</v>
      </c>
      <c r="I2226" s="6">
        <f t="shared" si="38"/>
        <v>0</v>
      </c>
      <c r="J2226" s="32" t="str">
        <f>IF(Data[[#This Row],[Chênh lệch ngày]]&lt;-2,"ADVANCE", IF(Data[[#This Row],[Chênh lệch ngày]]&lt;4, "ON TIME", IF(Data[[#This Row],[REASON OF LATE]]="SUPPLIER","LATE BY SUPPLIER", "LATE")))</f>
        <v>ON TIME</v>
      </c>
      <c r="K2226" s="2"/>
      <c r="L2226" s="32"/>
      <c r="M2226" s="32" t="str">
        <f>TEXT(Data[[#This Row],[Ngày giao]],"yyyy")</f>
        <v>2022</v>
      </c>
      <c r="N2226" s="32" t="str">
        <f>IF(MONTH(Data[[#This Row],[Ngày giao]])&lt;4,"Qtr1", IF(MONTH(Data[[#This Row],[Ngày giao]])&lt;7,"Qtr2",IF(MONTH(Data[[#This Row],[Ngày giao]])&lt;10,"Qtr3","Qtr4")))</f>
        <v>Qtr1</v>
      </c>
      <c r="O2226" s="32" t="str">
        <f>TEXT(Data[[#This Row],[Ngày giao]],"MMM")</f>
        <v>Mar</v>
      </c>
    </row>
    <row r="2227" spans="1:15" ht="13" x14ac:dyDescent="0.3">
      <c r="A2227" s="1">
        <v>4517359752</v>
      </c>
      <c r="B2227" s="1">
        <v>2752324</v>
      </c>
      <c r="C2227" s="2" t="s">
        <v>67</v>
      </c>
      <c r="D2227" s="3">
        <v>90</v>
      </c>
      <c r="E2227" s="3">
        <v>548</v>
      </c>
      <c r="F2227" s="3">
        <f>Data[[#This Row],[Unit Price]]*Data[[#This Row],[Ordered Qty]]</f>
        <v>49320</v>
      </c>
      <c r="G2227" s="5">
        <v>44651</v>
      </c>
      <c r="H2227" s="4">
        <v>44651</v>
      </c>
      <c r="I2227" s="6">
        <f t="shared" si="38"/>
        <v>0</v>
      </c>
      <c r="J2227" s="32" t="str">
        <f>IF(Data[[#This Row],[Chênh lệch ngày]]&lt;-2,"ADVANCE", IF(Data[[#This Row],[Chênh lệch ngày]]&lt;4, "ON TIME", IF(Data[[#This Row],[REASON OF LATE]]="SUPPLIER","LATE BY SUPPLIER", "LATE")))</f>
        <v>ON TIME</v>
      </c>
      <c r="K2227" s="2"/>
      <c r="L2227" s="32"/>
      <c r="M2227" s="32" t="str">
        <f>TEXT(Data[[#This Row],[Ngày giao]],"yyyy")</f>
        <v>2022</v>
      </c>
      <c r="N2227" s="32" t="str">
        <f>IF(MONTH(Data[[#This Row],[Ngày giao]])&lt;4,"Qtr1", IF(MONTH(Data[[#This Row],[Ngày giao]])&lt;7,"Qtr2",IF(MONTH(Data[[#This Row],[Ngày giao]])&lt;10,"Qtr3","Qtr4")))</f>
        <v>Qtr1</v>
      </c>
      <c r="O2227" s="32" t="str">
        <f>TEXT(Data[[#This Row],[Ngày giao]],"MMM")</f>
        <v>Mar</v>
      </c>
    </row>
    <row r="2228" spans="1:15" ht="13" x14ac:dyDescent="0.3">
      <c r="A2228" s="1">
        <v>4516393653</v>
      </c>
      <c r="B2228" s="1">
        <v>2884301</v>
      </c>
      <c r="C2228" s="2" t="s">
        <v>53</v>
      </c>
      <c r="D2228" s="3">
        <v>2400</v>
      </c>
      <c r="E2228" s="3">
        <v>691</v>
      </c>
      <c r="F2228" s="3">
        <f>Data[[#This Row],[Unit Price]]*Data[[#This Row],[Ordered Qty]]</f>
        <v>1658400</v>
      </c>
      <c r="G2228" s="5">
        <v>44683</v>
      </c>
      <c r="H2228" s="4">
        <v>44651</v>
      </c>
      <c r="I2228" s="6">
        <f t="shared" si="38"/>
        <v>32</v>
      </c>
      <c r="J2228" s="32" t="str">
        <f>IF(Data[[#This Row],[Chênh lệch ngày]]&lt;-2,"ADVANCE", IF(Data[[#This Row],[Chênh lệch ngày]]&lt;4, "ON TIME", IF(Data[[#This Row],[REASON OF LATE]]="SUPPLIER","LATE BY SUPPLIER", "LATE")))</f>
        <v>LATE BY SUPPLIER</v>
      </c>
      <c r="K2228" s="2" t="s">
        <v>8</v>
      </c>
      <c r="L2228" s="32" t="s">
        <v>72</v>
      </c>
      <c r="M2228" s="32" t="str">
        <f>TEXT(Data[[#This Row],[Ngày giao]],"yyyy")</f>
        <v>2022</v>
      </c>
      <c r="N2228" s="32" t="str">
        <f>IF(MONTH(Data[[#This Row],[Ngày giao]])&lt;4,"Qtr1", IF(MONTH(Data[[#This Row],[Ngày giao]])&lt;7,"Qtr2",IF(MONTH(Data[[#This Row],[Ngày giao]])&lt;10,"Qtr3","Qtr4")))</f>
        <v>Qtr2</v>
      </c>
      <c r="O2228" s="32" t="str">
        <f>TEXT(Data[[#This Row],[Ngày giao]],"MMM")</f>
        <v>May</v>
      </c>
    </row>
    <row r="2229" spans="1:15" ht="13" x14ac:dyDescent="0.3">
      <c r="A2229" s="1">
        <v>4516404506</v>
      </c>
      <c r="B2229" s="1">
        <v>2958114</v>
      </c>
      <c r="C2229" s="2" t="s">
        <v>53</v>
      </c>
      <c r="D2229" s="3">
        <v>1230</v>
      </c>
      <c r="E2229" s="3">
        <v>737</v>
      </c>
      <c r="F2229" s="3">
        <f>Data[[#This Row],[Unit Price]]*Data[[#This Row],[Ordered Qty]]</f>
        <v>906510</v>
      </c>
      <c r="G2229" s="5">
        <v>44651</v>
      </c>
      <c r="H2229" s="4">
        <v>44651</v>
      </c>
      <c r="I2229" s="6">
        <f t="shared" si="38"/>
        <v>0</v>
      </c>
      <c r="J2229" s="32" t="str">
        <f>IF(Data[[#This Row],[Chênh lệch ngày]]&lt;-2,"ADVANCE", IF(Data[[#This Row],[Chênh lệch ngày]]&lt;4, "ON TIME", IF(Data[[#This Row],[REASON OF LATE]]="SUPPLIER","LATE BY SUPPLIER", "LATE")))</f>
        <v>ON TIME</v>
      </c>
      <c r="K2229" s="2"/>
      <c r="L2229" s="32"/>
      <c r="M2229" s="32" t="str">
        <f>TEXT(Data[[#This Row],[Ngày giao]],"yyyy")</f>
        <v>2022</v>
      </c>
      <c r="N2229" s="32" t="str">
        <f>IF(MONTH(Data[[#This Row],[Ngày giao]])&lt;4,"Qtr1", IF(MONTH(Data[[#This Row],[Ngày giao]])&lt;7,"Qtr2",IF(MONTH(Data[[#This Row],[Ngày giao]])&lt;10,"Qtr3","Qtr4")))</f>
        <v>Qtr1</v>
      </c>
      <c r="O2229" s="32" t="str">
        <f>TEXT(Data[[#This Row],[Ngày giao]],"MMM")</f>
        <v>Mar</v>
      </c>
    </row>
    <row r="2230" spans="1:15" ht="13" x14ac:dyDescent="0.3">
      <c r="A2230" s="1">
        <v>4516410212</v>
      </c>
      <c r="B2230" s="1">
        <v>2752324</v>
      </c>
      <c r="C2230" s="2" t="s">
        <v>53</v>
      </c>
      <c r="D2230" s="3">
        <v>570</v>
      </c>
      <c r="E2230" s="3">
        <v>1000</v>
      </c>
      <c r="F2230" s="3">
        <f>Data[[#This Row],[Unit Price]]*Data[[#This Row],[Ordered Qty]]</f>
        <v>570000</v>
      </c>
      <c r="G2230" s="5">
        <v>44651</v>
      </c>
      <c r="H2230" s="4">
        <v>44651</v>
      </c>
      <c r="I2230" s="6">
        <f t="shared" si="38"/>
        <v>0</v>
      </c>
      <c r="J2230" s="32" t="str">
        <f>IF(Data[[#This Row],[Chênh lệch ngày]]&lt;-2,"ADVANCE", IF(Data[[#This Row],[Chênh lệch ngày]]&lt;4, "ON TIME", IF(Data[[#This Row],[REASON OF LATE]]="SUPPLIER","LATE BY SUPPLIER", "LATE")))</f>
        <v>ON TIME</v>
      </c>
      <c r="K2230" s="2"/>
      <c r="L2230" s="32"/>
      <c r="M2230" s="32" t="str">
        <f>TEXT(Data[[#This Row],[Ngày giao]],"yyyy")</f>
        <v>2022</v>
      </c>
      <c r="N2230" s="32" t="str">
        <f>IF(MONTH(Data[[#This Row],[Ngày giao]])&lt;4,"Qtr1", IF(MONTH(Data[[#This Row],[Ngày giao]])&lt;7,"Qtr2",IF(MONTH(Data[[#This Row],[Ngày giao]])&lt;10,"Qtr3","Qtr4")))</f>
        <v>Qtr1</v>
      </c>
      <c r="O2230" s="32" t="str">
        <f>TEXT(Data[[#This Row],[Ngày giao]],"MMM")</f>
        <v>Mar</v>
      </c>
    </row>
    <row r="2231" spans="1:15" ht="13" x14ac:dyDescent="0.3">
      <c r="A2231" s="1">
        <v>4516411601</v>
      </c>
      <c r="B2231" s="1">
        <v>4062520</v>
      </c>
      <c r="C2231" s="2" t="s">
        <v>53</v>
      </c>
      <c r="D2231" s="3">
        <v>84</v>
      </c>
      <c r="E2231" s="3">
        <v>1425</v>
      </c>
      <c r="F2231" s="3">
        <f>Data[[#This Row],[Unit Price]]*Data[[#This Row],[Ordered Qty]]</f>
        <v>119700</v>
      </c>
      <c r="G2231" s="5">
        <v>44683</v>
      </c>
      <c r="H2231" s="4">
        <v>44651</v>
      </c>
      <c r="I2231" s="6">
        <f t="shared" si="38"/>
        <v>32</v>
      </c>
      <c r="J2231" s="32" t="str">
        <f>IF(Data[[#This Row],[Chênh lệch ngày]]&lt;-2,"ADVANCE", IF(Data[[#This Row],[Chênh lệch ngày]]&lt;4, "ON TIME", IF(Data[[#This Row],[REASON OF LATE]]="SUPPLIER","LATE BY SUPPLIER", "LATE")))</f>
        <v>LATE BY SUPPLIER</v>
      </c>
      <c r="K2231" s="2" t="s">
        <v>8</v>
      </c>
      <c r="L2231" s="32" t="s">
        <v>73</v>
      </c>
      <c r="M2231" s="32" t="str">
        <f>TEXT(Data[[#This Row],[Ngày giao]],"yyyy")</f>
        <v>2022</v>
      </c>
      <c r="N2231" s="32" t="str">
        <f>IF(MONTH(Data[[#This Row],[Ngày giao]])&lt;4,"Qtr1", IF(MONTH(Data[[#This Row],[Ngày giao]])&lt;7,"Qtr2",IF(MONTH(Data[[#This Row],[Ngày giao]])&lt;10,"Qtr3","Qtr4")))</f>
        <v>Qtr2</v>
      </c>
      <c r="O2231" s="32" t="str">
        <f>TEXT(Data[[#This Row],[Ngày giao]],"MMM")</f>
        <v>May</v>
      </c>
    </row>
    <row r="2232" spans="1:15" ht="14.5" x14ac:dyDescent="0.35">
      <c r="A2232" s="7">
        <v>4517471124</v>
      </c>
      <c r="B2232" s="7">
        <v>4454506</v>
      </c>
      <c r="C2232" s="8" t="s">
        <v>53</v>
      </c>
      <c r="D2232" s="9">
        <v>180</v>
      </c>
      <c r="E2232" s="3">
        <v>1186</v>
      </c>
      <c r="F2232" s="3">
        <f>Data[[#This Row],[Unit Price]]*Data[[#This Row],[Ordered Qty]]</f>
        <v>213480</v>
      </c>
      <c r="G2232" s="5">
        <v>44648</v>
      </c>
      <c r="H2232" s="4">
        <v>44651</v>
      </c>
      <c r="I2232" s="10">
        <v>-3</v>
      </c>
      <c r="J2232" s="32" t="str">
        <f>IF(Data[[#This Row],[Chênh lệch ngày]]&lt;-2,"ADVANCE", IF(Data[[#This Row],[Chênh lệch ngày]]&lt;4, "ON TIME", IF(Data[[#This Row],[REASON OF LATE]]="SUPPLIER","LATE BY SUPPLIER", "LATE")))</f>
        <v>ADVANCE</v>
      </c>
      <c r="K2232" s="12"/>
      <c r="L2232" s="16"/>
      <c r="M2232" s="32" t="str">
        <f>TEXT(Data[[#This Row],[Ngày giao]],"yyyy")</f>
        <v>2022</v>
      </c>
      <c r="N2232" s="32" t="str">
        <f>IF(MONTH(Data[[#This Row],[Ngày giao]])&lt;4,"Qtr1", IF(MONTH(Data[[#This Row],[Ngày giao]])&lt;7,"Qtr2",IF(MONTH(Data[[#This Row],[Ngày giao]])&lt;10,"Qtr3","Qtr4")))</f>
        <v>Qtr1</v>
      </c>
      <c r="O2232" s="32" t="str">
        <f>TEXT(Data[[#This Row],[Ngày giao]],"MMM")</f>
        <v>Mar</v>
      </c>
    </row>
    <row r="2233" spans="1:15" ht="14.5" x14ac:dyDescent="0.35">
      <c r="A2233" s="7">
        <v>4517474669</v>
      </c>
      <c r="B2233" s="7">
        <v>4455906</v>
      </c>
      <c r="C2233" s="8" t="s">
        <v>53</v>
      </c>
      <c r="D2233" s="9">
        <v>324</v>
      </c>
      <c r="E2233" s="3">
        <v>993</v>
      </c>
      <c r="F2233" s="3">
        <f>Data[[#This Row],[Unit Price]]*Data[[#This Row],[Ordered Qty]]</f>
        <v>321732</v>
      </c>
      <c r="G2233" s="5">
        <v>44686</v>
      </c>
      <c r="H2233" s="4">
        <v>44651</v>
      </c>
      <c r="I2233" s="10">
        <v>35</v>
      </c>
      <c r="J2233" s="32" t="str">
        <f>IF(Data[[#This Row],[Chênh lệch ngày]]&lt;-2,"ADVANCE", IF(Data[[#This Row],[Chênh lệch ngày]]&lt;4, "ON TIME", IF(Data[[#This Row],[REASON OF LATE]]="SUPPLIER","LATE BY SUPPLIER", "LATE")))</f>
        <v>LATE BY SUPPLIER</v>
      </c>
      <c r="K2233" s="11" t="s">
        <v>8</v>
      </c>
      <c r="L2233" s="16" t="s">
        <v>71</v>
      </c>
      <c r="M2233" s="32" t="str">
        <f>TEXT(Data[[#This Row],[Ngày giao]],"yyyy")</f>
        <v>2022</v>
      </c>
      <c r="N2233" s="32" t="str">
        <f>IF(MONTH(Data[[#This Row],[Ngày giao]])&lt;4,"Qtr1", IF(MONTH(Data[[#This Row],[Ngày giao]])&lt;7,"Qtr2",IF(MONTH(Data[[#This Row],[Ngày giao]])&lt;10,"Qtr3","Qtr4")))</f>
        <v>Qtr2</v>
      </c>
      <c r="O2233" s="32" t="str">
        <f>TEXT(Data[[#This Row],[Ngày giao]],"MMM")</f>
        <v>May</v>
      </c>
    </row>
    <row r="2234" spans="1:15" ht="14.5" x14ac:dyDescent="0.35">
      <c r="A2234" s="7">
        <v>4517479274</v>
      </c>
      <c r="B2234" s="7">
        <v>4013305</v>
      </c>
      <c r="C2234" s="8" t="s">
        <v>53</v>
      </c>
      <c r="D2234" s="9">
        <v>948</v>
      </c>
      <c r="E2234" s="3">
        <v>980</v>
      </c>
      <c r="F2234" s="3">
        <f>Data[[#This Row],[Unit Price]]*Data[[#This Row],[Ordered Qty]]</f>
        <v>929040</v>
      </c>
      <c r="G2234" s="5">
        <v>44648</v>
      </c>
      <c r="H2234" s="4">
        <v>44651</v>
      </c>
      <c r="I2234" s="10">
        <v>-3</v>
      </c>
      <c r="J2234" s="32" t="str">
        <f>IF(Data[[#This Row],[Chênh lệch ngày]]&lt;-2,"ADVANCE", IF(Data[[#This Row],[Chênh lệch ngày]]&lt;4, "ON TIME", IF(Data[[#This Row],[REASON OF LATE]]="SUPPLIER","LATE BY SUPPLIER", "LATE")))</f>
        <v>ADVANCE</v>
      </c>
      <c r="K2234" s="12"/>
      <c r="L2234" s="16"/>
      <c r="M2234" s="32" t="str">
        <f>TEXT(Data[[#This Row],[Ngày giao]],"yyyy")</f>
        <v>2022</v>
      </c>
      <c r="N2234" s="32" t="str">
        <f>IF(MONTH(Data[[#This Row],[Ngày giao]])&lt;4,"Qtr1", IF(MONTH(Data[[#This Row],[Ngày giao]])&lt;7,"Qtr2",IF(MONTH(Data[[#This Row],[Ngày giao]])&lt;10,"Qtr3","Qtr4")))</f>
        <v>Qtr1</v>
      </c>
      <c r="O2234" s="32" t="str">
        <f>TEXT(Data[[#This Row],[Ngày giao]],"MMM")</f>
        <v>Mar</v>
      </c>
    </row>
    <row r="2235" spans="1:15" ht="14.5" x14ac:dyDescent="0.35">
      <c r="A2235" s="7">
        <v>4517110884</v>
      </c>
      <c r="B2235" s="7">
        <v>4287388</v>
      </c>
      <c r="C2235" s="8" t="s">
        <v>56</v>
      </c>
      <c r="D2235" s="9">
        <v>96</v>
      </c>
      <c r="E2235" s="3">
        <v>493</v>
      </c>
      <c r="F2235" s="3">
        <f>Data[[#This Row],[Unit Price]]*Data[[#This Row],[Ordered Qty]]</f>
        <v>47328</v>
      </c>
      <c r="G2235" s="5">
        <v>44651</v>
      </c>
      <c r="H2235" s="4">
        <v>44651</v>
      </c>
      <c r="I2235" s="10">
        <v>0</v>
      </c>
      <c r="J2235" s="32" t="str">
        <f>IF(Data[[#This Row],[Chênh lệch ngày]]&lt;-2,"ADVANCE", IF(Data[[#This Row],[Chênh lệch ngày]]&lt;4, "ON TIME", IF(Data[[#This Row],[REASON OF LATE]]="SUPPLIER","LATE BY SUPPLIER", "LATE")))</f>
        <v>ON TIME</v>
      </c>
      <c r="K2235" s="12"/>
      <c r="L2235" s="16"/>
      <c r="M2235" s="32" t="str">
        <f>TEXT(Data[[#This Row],[Ngày giao]],"yyyy")</f>
        <v>2022</v>
      </c>
      <c r="N2235" s="32" t="str">
        <f>IF(MONTH(Data[[#This Row],[Ngày giao]])&lt;4,"Qtr1", IF(MONTH(Data[[#This Row],[Ngày giao]])&lt;7,"Qtr2",IF(MONTH(Data[[#This Row],[Ngày giao]])&lt;10,"Qtr3","Qtr4")))</f>
        <v>Qtr1</v>
      </c>
      <c r="O2235" s="32" t="str">
        <f>TEXT(Data[[#This Row],[Ngày giao]],"MMM")</f>
        <v>Mar</v>
      </c>
    </row>
    <row r="2236" spans="1:15" ht="14.5" x14ac:dyDescent="0.35">
      <c r="A2236" s="7">
        <v>4516977333</v>
      </c>
      <c r="B2236" s="7">
        <v>2765851</v>
      </c>
      <c r="C2236" s="8" t="s">
        <v>67</v>
      </c>
      <c r="D2236" s="9">
        <v>80</v>
      </c>
      <c r="E2236" s="3">
        <v>1126</v>
      </c>
      <c r="F2236" s="3">
        <f>Data[[#This Row],[Unit Price]]*Data[[#This Row],[Ordered Qty]]</f>
        <v>90080</v>
      </c>
      <c r="G2236" s="5">
        <v>44651</v>
      </c>
      <c r="H2236" s="4">
        <v>44651</v>
      </c>
      <c r="I2236" s="10">
        <v>0</v>
      </c>
      <c r="J2236" s="32" t="str">
        <f>IF(Data[[#This Row],[Chênh lệch ngày]]&lt;-2,"ADVANCE", IF(Data[[#This Row],[Chênh lệch ngày]]&lt;4, "ON TIME", IF(Data[[#This Row],[REASON OF LATE]]="SUPPLIER","LATE BY SUPPLIER", "LATE")))</f>
        <v>ON TIME</v>
      </c>
      <c r="K2236" s="12"/>
      <c r="L2236" s="16"/>
      <c r="M2236" s="32" t="str">
        <f>TEXT(Data[[#This Row],[Ngày giao]],"yyyy")</f>
        <v>2022</v>
      </c>
      <c r="N2236" s="32" t="str">
        <f>IF(MONTH(Data[[#This Row],[Ngày giao]])&lt;4,"Qtr1", IF(MONTH(Data[[#This Row],[Ngày giao]])&lt;7,"Qtr2",IF(MONTH(Data[[#This Row],[Ngày giao]])&lt;10,"Qtr3","Qtr4")))</f>
        <v>Qtr1</v>
      </c>
      <c r="O2236" s="32" t="str">
        <f>TEXT(Data[[#This Row],[Ngày giao]],"MMM")</f>
        <v>Mar</v>
      </c>
    </row>
    <row r="2237" spans="1:15" ht="14.5" x14ac:dyDescent="0.35">
      <c r="A2237" s="7">
        <v>4516819743</v>
      </c>
      <c r="B2237" s="7">
        <v>4455280</v>
      </c>
      <c r="C2237" s="8" t="s">
        <v>53</v>
      </c>
      <c r="D2237" s="9">
        <v>240</v>
      </c>
      <c r="E2237" s="3">
        <v>1331</v>
      </c>
      <c r="F2237" s="3">
        <f>Data[[#This Row],[Unit Price]]*Data[[#This Row],[Ordered Qty]]</f>
        <v>319440</v>
      </c>
      <c r="G2237" s="5">
        <v>44648</v>
      </c>
      <c r="H2237" s="4">
        <v>44651</v>
      </c>
      <c r="I2237" s="10">
        <v>-3</v>
      </c>
      <c r="J2237" s="32" t="str">
        <f>IF(Data[[#This Row],[Chênh lệch ngày]]&lt;-2,"ADVANCE", IF(Data[[#This Row],[Chênh lệch ngày]]&lt;4, "ON TIME", IF(Data[[#This Row],[REASON OF LATE]]="SUPPLIER","LATE BY SUPPLIER", "LATE")))</f>
        <v>ADVANCE</v>
      </c>
      <c r="K2237" s="12"/>
      <c r="L2237" s="16"/>
      <c r="M2237" s="32" t="str">
        <f>TEXT(Data[[#This Row],[Ngày giao]],"yyyy")</f>
        <v>2022</v>
      </c>
      <c r="N2237" s="32" t="str">
        <f>IF(MONTH(Data[[#This Row],[Ngày giao]])&lt;4,"Qtr1", IF(MONTH(Data[[#This Row],[Ngày giao]])&lt;7,"Qtr2",IF(MONTH(Data[[#This Row],[Ngày giao]])&lt;10,"Qtr3","Qtr4")))</f>
        <v>Qtr1</v>
      </c>
      <c r="O2237" s="32" t="str">
        <f>TEXT(Data[[#This Row],[Ngày giao]],"MMM")</f>
        <v>Mar</v>
      </c>
    </row>
    <row r="2238" spans="1:15" ht="14.5" x14ac:dyDescent="0.35">
      <c r="A2238" s="7">
        <v>4516960660</v>
      </c>
      <c r="B2238" s="7">
        <v>4333116</v>
      </c>
      <c r="C2238" s="8" t="s">
        <v>67</v>
      </c>
      <c r="D2238" s="9">
        <v>168</v>
      </c>
      <c r="E2238" s="3">
        <v>1094</v>
      </c>
      <c r="F2238" s="3">
        <f>Data[[#This Row],[Unit Price]]*Data[[#This Row],[Ordered Qty]]</f>
        <v>183792</v>
      </c>
      <c r="G2238" s="5">
        <v>44651</v>
      </c>
      <c r="H2238" s="4">
        <v>44651</v>
      </c>
      <c r="I2238" s="10">
        <v>0</v>
      </c>
      <c r="J2238" s="32" t="str">
        <f>IF(Data[[#This Row],[Chênh lệch ngày]]&lt;-2,"ADVANCE", IF(Data[[#This Row],[Chênh lệch ngày]]&lt;4, "ON TIME", IF(Data[[#This Row],[REASON OF LATE]]="SUPPLIER","LATE BY SUPPLIER", "LATE")))</f>
        <v>ON TIME</v>
      </c>
      <c r="K2238" s="12"/>
      <c r="L2238" s="16"/>
      <c r="M2238" s="32" t="str">
        <f>TEXT(Data[[#This Row],[Ngày giao]],"yyyy")</f>
        <v>2022</v>
      </c>
      <c r="N2238" s="32" t="str">
        <f>IF(MONTH(Data[[#This Row],[Ngày giao]])&lt;4,"Qtr1", IF(MONTH(Data[[#This Row],[Ngày giao]])&lt;7,"Qtr2",IF(MONTH(Data[[#This Row],[Ngày giao]])&lt;10,"Qtr3","Qtr4")))</f>
        <v>Qtr1</v>
      </c>
      <c r="O2238" s="32" t="str">
        <f>TEXT(Data[[#This Row],[Ngày giao]],"MMM")</f>
        <v>Mar</v>
      </c>
    </row>
    <row r="2239" spans="1:15" ht="14.5" x14ac:dyDescent="0.35">
      <c r="A2239" s="7">
        <v>4516724761</v>
      </c>
      <c r="B2239" s="7">
        <v>2765851</v>
      </c>
      <c r="C2239" s="8" t="s">
        <v>55</v>
      </c>
      <c r="D2239" s="9">
        <v>16</v>
      </c>
      <c r="E2239" s="3">
        <v>1317</v>
      </c>
      <c r="F2239" s="3">
        <f>Data[[#This Row],[Unit Price]]*Data[[#This Row],[Ordered Qty]]</f>
        <v>21072</v>
      </c>
      <c r="G2239" s="5">
        <v>44651</v>
      </c>
      <c r="H2239" s="4">
        <v>44651</v>
      </c>
      <c r="I2239" s="10">
        <v>0</v>
      </c>
      <c r="J2239" s="32" t="str">
        <f>IF(Data[[#This Row],[Chênh lệch ngày]]&lt;-2,"ADVANCE", IF(Data[[#This Row],[Chênh lệch ngày]]&lt;4, "ON TIME", IF(Data[[#This Row],[REASON OF LATE]]="SUPPLIER","LATE BY SUPPLIER", "LATE")))</f>
        <v>ON TIME</v>
      </c>
      <c r="K2239" s="12"/>
      <c r="L2239" s="16"/>
      <c r="M2239" s="32" t="str">
        <f>TEXT(Data[[#This Row],[Ngày giao]],"yyyy")</f>
        <v>2022</v>
      </c>
      <c r="N2239" s="32" t="str">
        <f>IF(MONTH(Data[[#This Row],[Ngày giao]])&lt;4,"Qtr1", IF(MONTH(Data[[#This Row],[Ngày giao]])&lt;7,"Qtr2",IF(MONTH(Data[[#This Row],[Ngày giao]])&lt;10,"Qtr3","Qtr4")))</f>
        <v>Qtr1</v>
      </c>
      <c r="O2239" s="32" t="str">
        <f>TEXT(Data[[#This Row],[Ngày giao]],"MMM")</f>
        <v>Mar</v>
      </c>
    </row>
    <row r="2240" spans="1:15" ht="14.5" x14ac:dyDescent="0.35">
      <c r="A2240" s="7">
        <v>4517370193</v>
      </c>
      <c r="B2240" s="7">
        <v>4335235</v>
      </c>
      <c r="C2240" s="8" t="s">
        <v>53</v>
      </c>
      <c r="D2240" s="9">
        <v>360</v>
      </c>
      <c r="E2240" s="3">
        <v>1339</v>
      </c>
      <c r="F2240" s="3">
        <f>Data[[#This Row],[Unit Price]]*Data[[#This Row],[Ordered Qty]]</f>
        <v>482040</v>
      </c>
      <c r="G2240" s="5">
        <v>44648</v>
      </c>
      <c r="H2240" s="4">
        <v>44651</v>
      </c>
      <c r="I2240" s="10">
        <v>-3</v>
      </c>
      <c r="J2240" s="32" t="str">
        <f>IF(Data[[#This Row],[Chênh lệch ngày]]&lt;-2,"ADVANCE", IF(Data[[#This Row],[Chênh lệch ngày]]&lt;4, "ON TIME", IF(Data[[#This Row],[REASON OF LATE]]="SUPPLIER","LATE BY SUPPLIER", "LATE")))</f>
        <v>ADVANCE</v>
      </c>
      <c r="K2240" s="12"/>
      <c r="L2240" s="16"/>
      <c r="M2240" s="32" t="str">
        <f>TEXT(Data[[#This Row],[Ngày giao]],"yyyy")</f>
        <v>2022</v>
      </c>
      <c r="N2240" s="32" t="str">
        <f>IF(MONTH(Data[[#This Row],[Ngày giao]])&lt;4,"Qtr1", IF(MONTH(Data[[#This Row],[Ngày giao]])&lt;7,"Qtr2",IF(MONTH(Data[[#This Row],[Ngày giao]])&lt;10,"Qtr3","Qtr4")))</f>
        <v>Qtr1</v>
      </c>
      <c r="O2240" s="32" t="str">
        <f>TEXT(Data[[#This Row],[Ngày giao]],"MMM")</f>
        <v>Mar</v>
      </c>
    </row>
    <row r="2241" spans="1:15" ht="14.5" x14ac:dyDescent="0.35">
      <c r="A2241" s="7">
        <v>4517417440</v>
      </c>
      <c r="B2241" s="7">
        <v>4455281</v>
      </c>
      <c r="C2241" s="8" t="s">
        <v>57</v>
      </c>
      <c r="D2241" s="9">
        <v>720</v>
      </c>
      <c r="E2241" s="3">
        <v>951</v>
      </c>
      <c r="F2241" s="3">
        <f>Data[[#This Row],[Unit Price]]*Data[[#This Row],[Ordered Qty]]</f>
        <v>684720</v>
      </c>
      <c r="G2241" s="14">
        <v>44651</v>
      </c>
      <c r="H2241" s="15">
        <v>44651</v>
      </c>
      <c r="I2241" s="10">
        <v>0</v>
      </c>
      <c r="J2241" s="32" t="str">
        <f>IF(Data[[#This Row],[Chênh lệch ngày]]&lt;-2,"ADVANCE", IF(Data[[#This Row],[Chênh lệch ngày]]&lt;4, "ON TIME", IF(Data[[#This Row],[REASON OF LATE]]="SUPPLIER","LATE BY SUPPLIER", "LATE")))</f>
        <v>ON TIME</v>
      </c>
      <c r="K2241" s="12"/>
      <c r="L2241" s="16"/>
      <c r="M2241" s="32" t="str">
        <f>TEXT(Data[[#This Row],[Ngày giao]],"yyyy")</f>
        <v>2022</v>
      </c>
      <c r="N2241" s="32" t="str">
        <f>IF(MONTH(Data[[#This Row],[Ngày giao]])&lt;4,"Qtr1", IF(MONTH(Data[[#This Row],[Ngày giao]])&lt;7,"Qtr2",IF(MONTH(Data[[#This Row],[Ngày giao]])&lt;10,"Qtr3","Qtr4")))</f>
        <v>Qtr1</v>
      </c>
      <c r="O2241" s="32" t="str">
        <f>TEXT(Data[[#This Row],[Ngày giao]],"MMM")</f>
        <v>Mar</v>
      </c>
    </row>
    <row r="2242" spans="1:15" ht="14.5" x14ac:dyDescent="0.35">
      <c r="A2242" s="7">
        <v>4517113604</v>
      </c>
      <c r="B2242" s="7">
        <v>4455280</v>
      </c>
      <c r="C2242" s="8" t="s">
        <v>56</v>
      </c>
      <c r="D2242" s="9">
        <v>450</v>
      </c>
      <c r="E2242" s="3">
        <v>1438</v>
      </c>
      <c r="F2242" s="3">
        <f>Data[[#This Row],[Unit Price]]*Data[[#This Row],[Ordered Qty]]</f>
        <v>647100</v>
      </c>
      <c r="G2242" s="5">
        <v>44651</v>
      </c>
      <c r="H2242" s="4">
        <v>44651</v>
      </c>
      <c r="I2242" s="10">
        <v>0</v>
      </c>
      <c r="J2242" s="32" t="str">
        <f>IF(Data[[#This Row],[Chênh lệch ngày]]&lt;-2,"ADVANCE", IF(Data[[#This Row],[Chênh lệch ngày]]&lt;4, "ON TIME", IF(Data[[#This Row],[REASON OF LATE]]="SUPPLIER","LATE BY SUPPLIER", "LATE")))</f>
        <v>ON TIME</v>
      </c>
      <c r="K2242" s="12"/>
      <c r="L2242" s="16"/>
      <c r="M2242" s="32" t="str">
        <f>TEXT(Data[[#This Row],[Ngày giao]],"yyyy")</f>
        <v>2022</v>
      </c>
      <c r="N2242" s="32" t="str">
        <f>IF(MONTH(Data[[#This Row],[Ngày giao]])&lt;4,"Qtr1", IF(MONTH(Data[[#This Row],[Ngày giao]])&lt;7,"Qtr2",IF(MONTH(Data[[#This Row],[Ngày giao]])&lt;10,"Qtr3","Qtr4")))</f>
        <v>Qtr1</v>
      </c>
      <c r="O2242" s="32" t="str">
        <f>TEXT(Data[[#This Row],[Ngày giao]],"MMM")</f>
        <v>Mar</v>
      </c>
    </row>
    <row r="2243" spans="1:15" ht="14.5" x14ac:dyDescent="0.35">
      <c r="A2243" s="7">
        <v>4517346322</v>
      </c>
      <c r="B2243" s="7">
        <v>4013293</v>
      </c>
      <c r="C2243" s="8" t="s">
        <v>53</v>
      </c>
      <c r="D2243" s="9">
        <v>105</v>
      </c>
      <c r="E2243" s="3">
        <v>344</v>
      </c>
      <c r="F2243" s="3">
        <f>Data[[#This Row],[Unit Price]]*Data[[#This Row],[Ordered Qty]]</f>
        <v>36120</v>
      </c>
      <c r="G2243" s="5">
        <v>44648</v>
      </c>
      <c r="H2243" s="4">
        <v>44651</v>
      </c>
      <c r="I2243" s="10">
        <v>-3</v>
      </c>
      <c r="J2243" s="32" t="str">
        <f>IF(Data[[#This Row],[Chênh lệch ngày]]&lt;-2,"ADVANCE", IF(Data[[#This Row],[Chênh lệch ngày]]&lt;4, "ON TIME", IF(Data[[#This Row],[REASON OF LATE]]="SUPPLIER","LATE BY SUPPLIER", "LATE")))</f>
        <v>ADVANCE</v>
      </c>
      <c r="K2243" s="12"/>
      <c r="L2243" s="16"/>
      <c r="M2243" s="32" t="str">
        <f>TEXT(Data[[#This Row],[Ngày giao]],"yyyy")</f>
        <v>2022</v>
      </c>
      <c r="N2243" s="32" t="str">
        <f>IF(MONTH(Data[[#This Row],[Ngày giao]])&lt;4,"Qtr1", IF(MONTH(Data[[#This Row],[Ngày giao]])&lt;7,"Qtr2",IF(MONTH(Data[[#This Row],[Ngày giao]])&lt;10,"Qtr3","Qtr4")))</f>
        <v>Qtr1</v>
      </c>
      <c r="O2243" s="32" t="str">
        <f>TEXT(Data[[#This Row],[Ngày giao]],"MMM")</f>
        <v>Mar</v>
      </c>
    </row>
    <row r="2244" spans="1:15" ht="14.5" x14ac:dyDescent="0.35">
      <c r="A2244" s="7">
        <v>4517099589</v>
      </c>
      <c r="B2244" s="7">
        <v>2765851</v>
      </c>
      <c r="C2244" s="8" t="s">
        <v>56</v>
      </c>
      <c r="D2244" s="9">
        <v>96</v>
      </c>
      <c r="E2244" s="3">
        <v>450</v>
      </c>
      <c r="F2244" s="3">
        <f>Data[[#This Row],[Unit Price]]*Data[[#This Row],[Ordered Qty]]</f>
        <v>43200</v>
      </c>
      <c r="G2244" s="5">
        <v>44651</v>
      </c>
      <c r="H2244" s="4">
        <v>44651</v>
      </c>
      <c r="I2244" s="10">
        <v>0</v>
      </c>
      <c r="J2244" s="32" t="str">
        <f>IF(Data[[#This Row],[Chênh lệch ngày]]&lt;-2,"ADVANCE", IF(Data[[#This Row],[Chênh lệch ngày]]&lt;4, "ON TIME", IF(Data[[#This Row],[REASON OF LATE]]="SUPPLIER","LATE BY SUPPLIER", "LATE")))</f>
        <v>ON TIME</v>
      </c>
      <c r="K2244" s="12"/>
      <c r="L2244" s="16"/>
      <c r="M2244" s="32" t="str">
        <f>TEXT(Data[[#This Row],[Ngày giao]],"yyyy")</f>
        <v>2022</v>
      </c>
      <c r="N2244" s="32" t="str">
        <f>IF(MONTH(Data[[#This Row],[Ngày giao]])&lt;4,"Qtr1", IF(MONTH(Data[[#This Row],[Ngày giao]])&lt;7,"Qtr2",IF(MONTH(Data[[#This Row],[Ngày giao]])&lt;10,"Qtr3","Qtr4")))</f>
        <v>Qtr1</v>
      </c>
      <c r="O2244" s="32" t="str">
        <f>TEXT(Data[[#This Row],[Ngày giao]],"MMM")</f>
        <v>Mar</v>
      </c>
    </row>
    <row r="2245" spans="1:15" ht="13" x14ac:dyDescent="0.3">
      <c r="A2245" s="1">
        <v>4516571643</v>
      </c>
      <c r="B2245" s="1">
        <v>2556834</v>
      </c>
      <c r="C2245" s="37" t="s">
        <v>52</v>
      </c>
      <c r="D2245" s="3">
        <v>30</v>
      </c>
      <c r="E2245" s="3">
        <v>1384</v>
      </c>
      <c r="F2245" s="3">
        <f>Data[[#This Row],[Unit Price]]*Data[[#This Row],[Ordered Qty]]</f>
        <v>41520</v>
      </c>
      <c r="G2245" s="5">
        <v>44634</v>
      </c>
      <c r="H2245" s="4">
        <v>44652</v>
      </c>
      <c r="I2245" s="6">
        <f>G2245-H2245</f>
        <v>-18</v>
      </c>
      <c r="J2245" s="32" t="str">
        <f>IF(Data[[#This Row],[Chênh lệch ngày]]&lt;-2,"ADVANCE", IF(Data[[#This Row],[Chênh lệch ngày]]&lt;4, "ON TIME", IF(Data[[#This Row],[REASON OF LATE]]="SUPPLIER","LATE BY SUPPLIER", "LATE")))</f>
        <v>ADVANCE</v>
      </c>
      <c r="K2245" s="2"/>
      <c r="L2245" s="32"/>
      <c r="M2245" s="32" t="str">
        <f>TEXT(Data[[#This Row],[Ngày giao]],"yyyy")</f>
        <v>2022</v>
      </c>
      <c r="N2245" s="32" t="str">
        <f>IF(MONTH(Data[[#This Row],[Ngày giao]])&lt;4,"Qtr1", IF(MONTH(Data[[#This Row],[Ngày giao]])&lt;7,"Qtr2",IF(MONTH(Data[[#This Row],[Ngày giao]])&lt;10,"Qtr3","Qtr4")))</f>
        <v>Qtr1</v>
      </c>
      <c r="O2245" s="32" t="str">
        <f>TEXT(Data[[#This Row],[Ngày giao]],"MMM")</f>
        <v>Mar</v>
      </c>
    </row>
    <row r="2246" spans="1:15" ht="13" x14ac:dyDescent="0.3">
      <c r="A2246" s="1">
        <v>4516699878</v>
      </c>
      <c r="B2246" s="1">
        <v>4271870</v>
      </c>
      <c r="C2246" s="2" t="s">
        <v>55</v>
      </c>
      <c r="D2246" s="3">
        <v>44</v>
      </c>
      <c r="E2246" s="3">
        <v>1102</v>
      </c>
      <c r="F2246" s="3">
        <f>Data[[#This Row],[Unit Price]]*Data[[#This Row],[Ordered Qty]]</f>
        <v>48488</v>
      </c>
      <c r="G2246" s="5">
        <v>44714</v>
      </c>
      <c r="H2246" s="4">
        <v>44652</v>
      </c>
      <c r="I2246" s="6">
        <f>G2246-H2246</f>
        <v>62</v>
      </c>
      <c r="J2246" s="32" t="str">
        <f>IF(Data[[#This Row],[Chênh lệch ngày]]&lt;-2,"ADVANCE", IF(Data[[#This Row],[Chênh lệch ngày]]&lt;4, "ON TIME", IF(Data[[#This Row],[REASON OF LATE]]="SUPPLIER","LATE BY SUPPLIER", "LATE")))</f>
        <v>LATE</v>
      </c>
      <c r="K2246" s="32" t="s">
        <v>6</v>
      </c>
      <c r="L2246" s="32"/>
      <c r="M2246" s="32" t="str">
        <f>TEXT(Data[[#This Row],[Ngày giao]],"yyyy")</f>
        <v>2022</v>
      </c>
      <c r="N2246" s="32" t="str">
        <f>IF(MONTH(Data[[#This Row],[Ngày giao]])&lt;4,"Qtr1", IF(MONTH(Data[[#This Row],[Ngày giao]])&lt;7,"Qtr2",IF(MONTH(Data[[#This Row],[Ngày giao]])&lt;10,"Qtr3","Qtr4")))</f>
        <v>Qtr2</v>
      </c>
      <c r="O2246" s="32" t="str">
        <f>TEXT(Data[[#This Row],[Ngày giao]],"MMM")</f>
        <v>Jun</v>
      </c>
    </row>
    <row r="2247" spans="1:15" ht="14.5" x14ac:dyDescent="0.35">
      <c r="A2247" s="7">
        <v>4517451416</v>
      </c>
      <c r="B2247" s="7">
        <v>4455281</v>
      </c>
      <c r="C2247" s="8" t="s">
        <v>58</v>
      </c>
      <c r="D2247" s="9">
        <v>720</v>
      </c>
      <c r="E2247" s="3">
        <v>779</v>
      </c>
      <c r="F2247" s="3">
        <f>Data[[#This Row],[Unit Price]]*Data[[#This Row],[Ordered Qty]]</f>
        <v>560880</v>
      </c>
      <c r="G2247" s="14">
        <v>44651</v>
      </c>
      <c r="H2247" s="15">
        <v>44652</v>
      </c>
      <c r="I2247" s="10">
        <v>-1</v>
      </c>
      <c r="J2247" s="32" t="str">
        <f>IF(Data[[#This Row],[Chênh lệch ngày]]&lt;-2,"ADVANCE", IF(Data[[#This Row],[Chênh lệch ngày]]&lt;4, "ON TIME", IF(Data[[#This Row],[REASON OF LATE]]="SUPPLIER","LATE BY SUPPLIER", "LATE")))</f>
        <v>ON TIME</v>
      </c>
      <c r="K2247" s="12"/>
      <c r="L2247" s="16"/>
      <c r="M2247" s="32" t="str">
        <f>TEXT(Data[[#This Row],[Ngày giao]],"yyyy")</f>
        <v>2022</v>
      </c>
      <c r="N2247" s="32" t="str">
        <f>IF(MONTH(Data[[#This Row],[Ngày giao]])&lt;4,"Qtr1", IF(MONTH(Data[[#This Row],[Ngày giao]])&lt;7,"Qtr2",IF(MONTH(Data[[#This Row],[Ngày giao]])&lt;10,"Qtr3","Qtr4")))</f>
        <v>Qtr1</v>
      </c>
      <c r="O2247" s="32" t="str">
        <f>TEXT(Data[[#This Row],[Ngày giao]],"MMM")</f>
        <v>Mar</v>
      </c>
    </row>
    <row r="2248" spans="1:15" ht="13" x14ac:dyDescent="0.3">
      <c r="A2248" s="1">
        <v>4517273598</v>
      </c>
      <c r="B2248" s="1">
        <v>4451121</v>
      </c>
      <c r="C2248" s="2" t="s">
        <v>53</v>
      </c>
      <c r="D2248" s="3">
        <v>805</v>
      </c>
      <c r="E2248" s="3">
        <v>434</v>
      </c>
      <c r="F2248" s="3">
        <f>Data[[#This Row],[Unit Price]]*Data[[#This Row],[Ordered Qty]]</f>
        <v>349370</v>
      </c>
      <c r="G2248" s="5">
        <v>44669</v>
      </c>
      <c r="H2248" s="4">
        <v>44654</v>
      </c>
      <c r="I2248" s="6">
        <f>G2248-H2248</f>
        <v>15</v>
      </c>
      <c r="J2248" s="32" t="str">
        <f>IF(Data[[#This Row],[Chênh lệch ngày]]&lt;-2,"ADVANCE", IF(Data[[#This Row],[Chênh lệch ngày]]&lt;4, "ON TIME", IF(Data[[#This Row],[REASON OF LATE]]="SUPPLIER","LATE BY SUPPLIER", "LATE")))</f>
        <v>LATE</v>
      </c>
      <c r="K2248" s="32" t="s">
        <v>6</v>
      </c>
      <c r="L2248" s="32"/>
      <c r="M2248" s="32" t="str">
        <f>TEXT(Data[[#This Row],[Ngày giao]],"yyyy")</f>
        <v>2022</v>
      </c>
      <c r="N2248" s="32" t="str">
        <f>IF(MONTH(Data[[#This Row],[Ngày giao]])&lt;4,"Qtr1", IF(MONTH(Data[[#This Row],[Ngày giao]])&lt;7,"Qtr2",IF(MONTH(Data[[#This Row],[Ngày giao]])&lt;10,"Qtr3","Qtr4")))</f>
        <v>Qtr2</v>
      </c>
      <c r="O2248" s="32" t="str">
        <f>TEXT(Data[[#This Row],[Ngày giao]],"MMM")</f>
        <v>Apr</v>
      </c>
    </row>
    <row r="2249" spans="1:15" ht="13" x14ac:dyDescent="0.3">
      <c r="A2249" s="1">
        <v>4516576973</v>
      </c>
      <c r="B2249" s="1">
        <v>2963896</v>
      </c>
      <c r="C2249" s="37" t="s">
        <v>52</v>
      </c>
      <c r="D2249" s="3">
        <v>48</v>
      </c>
      <c r="E2249" s="3">
        <v>1209</v>
      </c>
      <c r="F2249" s="3">
        <f>Data[[#This Row],[Unit Price]]*Data[[#This Row],[Ordered Qty]]</f>
        <v>58032</v>
      </c>
      <c r="G2249" s="5">
        <v>44648</v>
      </c>
      <c r="H2249" s="4">
        <v>44654</v>
      </c>
      <c r="I2249" s="6">
        <f>G2249-H2249</f>
        <v>-6</v>
      </c>
      <c r="J2249" s="32" t="str">
        <f>IF(Data[[#This Row],[Chênh lệch ngày]]&lt;-2,"ADVANCE", IF(Data[[#This Row],[Chênh lệch ngày]]&lt;4, "ON TIME", IF(Data[[#This Row],[REASON OF LATE]]="SUPPLIER","LATE BY SUPPLIER", "LATE")))</f>
        <v>ADVANCE</v>
      </c>
      <c r="K2249" s="2"/>
      <c r="L2249" s="32"/>
      <c r="M2249" s="32" t="str">
        <f>TEXT(Data[[#This Row],[Ngày giao]],"yyyy")</f>
        <v>2022</v>
      </c>
      <c r="N2249" s="32" t="str">
        <f>IF(MONTH(Data[[#This Row],[Ngày giao]])&lt;4,"Qtr1", IF(MONTH(Data[[#This Row],[Ngày giao]])&lt;7,"Qtr2",IF(MONTH(Data[[#This Row],[Ngày giao]])&lt;10,"Qtr3","Qtr4")))</f>
        <v>Qtr1</v>
      </c>
      <c r="O2249" s="32" t="str">
        <f>TEXT(Data[[#This Row],[Ngày giao]],"MMM")</f>
        <v>Mar</v>
      </c>
    </row>
    <row r="2250" spans="1:15" ht="14.5" x14ac:dyDescent="0.35">
      <c r="A2250" s="7">
        <v>4517481813</v>
      </c>
      <c r="B2250" s="7">
        <v>4455281</v>
      </c>
      <c r="C2250" s="8" t="s">
        <v>63</v>
      </c>
      <c r="D2250" s="9">
        <v>540</v>
      </c>
      <c r="E2250" s="3">
        <v>877</v>
      </c>
      <c r="F2250" s="3">
        <f>Data[[#This Row],[Unit Price]]*Data[[#This Row],[Ordered Qty]]</f>
        <v>473580</v>
      </c>
      <c r="G2250" s="14">
        <v>44655</v>
      </c>
      <c r="H2250" s="15">
        <v>44654</v>
      </c>
      <c r="I2250" s="10">
        <v>1</v>
      </c>
      <c r="J2250" s="32" t="str">
        <f>IF(Data[[#This Row],[Chênh lệch ngày]]&lt;-2,"ADVANCE", IF(Data[[#This Row],[Chênh lệch ngày]]&lt;4, "ON TIME", IF(Data[[#This Row],[REASON OF LATE]]="SUPPLIER","LATE BY SUPPLIER", "LATE")))</f>
        <v>ON TIME</v>
      </c>
      <c r="K2250" s="12"/>
      <c r="L2250" s="16"/>
      <c r="M2250" s="32" t="str">
        <f>TEXT(Data[[#This Row],[Ngày giao]],"yyyy")</f>
        <v>2022</v>
      </c>
      <c r="N2250" s="32" t="str">
        <f>IF(MONTH(Data[[#This Row],[Ngày giao]])&lt;4,"Qtr1", IF(MONTH(Data[[#This Row],[Ngày giao]])&lt;7,"Qtr2",IF(MONTH(Data[[#This Row],[Ngày giao]])&lt;10,"Qtr3","Qtr4")))</f>
        <v>Qtr2</v>
      </c>
      <c r="O2250" s="32" t="str">
        <f>TEXT(Data[[#This Row],[Ngày giao]],"MMM")</f>
        <v>Apr</v>
      </c>
    </row>
    <row r="2251" spans="1:15" ht="13" x14ac:dyDescent="0.3">
      <c r="A2251" s="1">
        <v>4517377707</v>
      </c>
      <c r="B2251" s="1">
        <v>2899634</v>
      </c>
      <c r="C2251" s="2" t="s">
        <v>53</v>
      </c>
      <c r="D2251" s="3">
        <v>960</v>
      </c>
      <c r="E2251" s="3">
        <v>1058</v>
      </c>
      <c r="F2251" s="3">
        <f>Data[[#This Row],[Unit Price]]*Data[[#This Row],[Ordered Qty]]</f>
        <v>1015680</v>
      </c>
      <c r="G2251" s="5">
        <v>44648</v>
      </c>
      <c r="H2251" s="4">
        <v>44655</v>
      </c>
      <c r="I2251" s="6">
        <f t="shared" ref="I2251:I2311" si="39">G2251-H2251</f>
        <v>-7</v>
      </c>
      <c r="J2251" s="32" t="str">
        <f>IF(Data[[#This Row],[Chênh lệch ngày]]&lt;-2,"ADVANCE", IF(Data[[#This Row],[Chênh lệch ngày]]&lt;4, "ON TIME", IF(Data[[#This Row],[REASON OF LATE]]="SUPPLIER","LATE BY SUPPLIER", "LATE")))</f>
        <v>ADVANCE</v>
      </c>
      <c r="K2251" s="2"/>
      <c r="L2251" s="32"/>
      <c r="M2251" s="32" t="str">
        <f>TEXT(Data[[#This Row],[Ngày giao]],"yyyy")</f>
        <v>2022</v>
      </c>
      <c r="N2251" s="32" t="str">
        <f>IF(MONTH(Data[[#This Row],[Ngày giao]])&lt;4,"Qtr1", IF(MONTH(Data[[#This Row],[Ngày giao]])&lt;7,"Qtr2",IF(MONTH(Data[[#This Row],[Ngày giao]])&lt;10,"Qtr3","Qtr4")))</f>
        <v>Qtr1</v>
      </c>
      <c r="O2251" s="32" t="str">
        <f>TEXT(Data[[#This Row],[Ngày giao]],"MMM")</f>
        <v>Mar</v>
      </c>
    </row>
    <row r="2252" spans="1:15" ht="13" x14ac:dyDescent="0.3">
      <c r="A2252" s="1">
        <v>4517381842</v>
      </c>
      <c r="B2252" s="1">
        <v>2899631</v>
      </c>
      <c r="C2252" s="2" t="s">
        <v>53</v>
      </c>
      <c r="D2252" s="3">
        <v>960</v>
      </c>
      <c r="E2252" s="3">
        <v>613</v>
      </c>
      <c r="F2252" s="3">
        <f>Data[[#This Row],[Unit Price]]*Data[[#This Row],[Ordered Qty]]</f>
        <v>588480</v>
      </c>
      <c r="G2252" s="5">
        <v>44648</v>
      </c>
      <c r="H2252" s="4">
        <v>44655</v>
      </c>
      <c r="I2252" s="6">
        <f t="shared" si="39"/>
        <v>-7</v>
      </c>
      <c r="J2252" s="32" t="str">
        <f>IF(Data[[#This Row],[Chênh lệch ngày]]&lt;-2,"ADVANCE", IF(Data[[#This Row],[Chênh lệch ngày]]&lt;4, "ON TIME", IF(Data[[#This Row],[REASON OF LATE]]="SUPPLIER","LATE BY SUPPLIER", "LATE")))</f>
        <v>ADVANCE</v>
      </c>
      <c r="K2252" s="2"/>
      <c r="L2252" s="32"/>
      <c r="M2252" s="32" t="str">
        <f>TEXT(Data[[#This Row],[Ngày giao]],"yyyy")</f>
        <v>2022</v>
      </c>
      <c r="N2252" s="32" t="str">
        <f>IF(MONTH(Data[[#This Row],[Ngày giao]])&lt;4,"Qtr1", IF(MONTH(Data[[#This Row],[Ngày giao]])&lt;7,"Qtr2",IF(MONTH(Data[[#This Row],[Ngày giao]])&lt;10,"Qtr3","Qtr4")))</f>
        <v>Qtr1</v>
      </c>
      <c r="O2252" s="32" t="str">
        <f>TEXT(Data[[#This Row],[Ngày giao]],"MMM")</f>
        <v>Mar</v>
      </c>
    </row>
    <row r="2253" spans="1:15" ht="13" x14ac:dyDescent="0.3">
      <c r="A2253" s="1">
        <v>4517280171</v>
      </c>
      <c r="B2253" s="1">
        <v>2899945</v>
      </c>
      <c r="C2253" s="2" t="s">
        <v>53</v>
      </c>
      <c r="D2253" s="3">
        <v>384</v>
      </c>
      <c r="E2253" s="3">
        <v>1485</v>
      </c>
      <c r="F2253" s="3">
        <f>Data[[#This Row],[Unit Price]]*Data[[#This Row],[Ordered Qty]]</f>
        <v>570240</v>
      </c>
      <c r="G2253" s="5">
        <v>44648</v>
      </c>
      <c r="H2253" s="4">
        <v>44655</v>
      </c>
      <c r="I2253" s="6">
        <f t="shared" si="39"/>
        <v>-7</v>
      </c>
      <c r="J2253" s="32" t="str">
        <f>IF(Data[[#This Row],[Chênh lệch ngày]]&lt;-2,"ADVANCE", IF(Data[[#This Row],[Chênh lệch ngày]]&lt;4, "ON TIME", IF(Data[[#This Row],[REASON OF LATE]]="SUPPLIER","LATE BY SUPPLIER", "LATE")))</f>
        <v>ADVANCE</v>
      </c>
      <c r="K2253" s="2"/>
      <c r="L2253" s="32"/>
      <c r="M2253" s="32" t="str">
        <f>TEXT(Data[[#This Row],[Ngày giao]],"yyyy")</f>
        <v>2022</v>
      </c>
      <c r="N2253" s="32" t="str">
        <f>IF(MONTH(Data[[#This Row],[Ngày giao]])&lt;4,"Qtr1", IF(MONTH(Data[[#This Row],[Ngày giao]])&lt;7,"Qtr2",IF(MONTH(Data[[#This Row],[Ngày giao]])&lt;10,"Qtr3","Qtr4")))</f>
        <v>Qtr1</v>
      </c>
      <c r="O2253" s="32" t="str">
        <f>TEXT(Data[[#This Row],[Ngày giao]],"MMM")</f>
        <v>Mar</v>
      </c>
    </row>
    <row r="2254" spans="1:15" ht="13" x14ac:dyDescent="0.3">
      <c r="A2254" s="1">
        <v>4517378636</v>
      </c>
      <c r="B2254" s="1">
        <v>2899478</v>
      </c>
      <c r="C2254" s="2" t="s">
        <v>53</v>
      </c>
      <c r="D2254" s="3">
        <v>600</v>
      </c>
      <c r="E2254" s="3">
        <v>1123</v>
      </c>
      <c r="F2254" s="3">
        <f>Data[[#This Row],[Unit Price]]*Data[[#This Row],[Ordered Qty]]</f>
        <v>673800</v>
      </c>
      <c r="G2254" s="5">
        <v>44648</v>
      </c>
      <c r="H2254" s="4">
        <v>44655</v>
      </c>
      <c r="I2254" s="6">
        <f t="shared" si="39"/>
        <v>-7</v>
      </c>
      <c r="J2254" s="32" t="str">
        <f>IF(Data[[#This Row],[Chênh lệch ngày]]&lt;-2,"ADVANCE", IF(Data[[#This Row],[Chênh lệch ngày]]&lt;4, "ON TIME", IF(Data[[#This Row],[REASON OF LATE]]="SUPPLIER","LATE BY SUPPLIER", "LATE")))</f>
        <v>ADVANCE</v>
      </c>
      <c r="K2254" s="2"/>
      <c r="L2254" s="32"/>
      <c r="M2254" s="32" t="str">
        <f>TEXT(Data[[#This Row],[Ngày giao]],"yyyy")</f>
        <v>2022</v>
      </c>
      <c r="N2254" s="32" t="str">
        <f>IF(MONTH(Data[[#This Row],[Ngày giao]])&lt;4,"Qtr1", IF(MONTH(Data[[#This Row],[Ngày giao]])&lt;7,"Qtr2",IF(MONTH(Data[[#This Row],[Ngày giao]])&lt;10,"Qtr3","Qtr4")))</f>
        <v>Qtr1</v>
      </c>
      <c r="O2254" s="32" t="str">
        <f>TEXT(Data[[#This Row],[Ngày giao]],"MMM")</f>
        <v>Mar</v>
      </c>
    </row>
    <row r="2255" spans="1:15" ht="13" x14ac:dyDescent="0.3">
      <c r="A2255" s="1">
        <v>4517373060</v>
      </c>
      <c r="B2255" s="1">
        <v>2989761</v>
      </c>
      <c r="C2255" s="2" t="s">
        <v>59</v>
      </c>
      <c r="D2255" s="3">
        <v>640</v>
      </c>
      <c r="E2255" s="3">
        <v>1022</v>
      </c>
      <c r="F2255" s="3">
        <f>Data[[#This Row],[Unit Price]]*Data[[#This Row],[Ordered Qty]]</f>
        <v>654080</v>
      </c>
      <c r="G2255" s="5">
        <v>44655</v>
      </c>
      <c r="H2255" s="4">
        <v>44655</v>
      </c>
      <c r="I2255" s="6">
        <f t="shared" si="39"/>
        <v>0</v>
      </c>
      <c r="J2255" s="32" t="str">
        <f>IF(Data[[#This Row],[Chênh lệch ngày]]&lt;-2,"ADVANCE", IF(Data[[#This Row],[Chênh lệch ngày]]&lt;4, "ON TIME", IF(Data[[#This Row],[REASON OF LATE]]="SUPPLIER","LATE BY SUPPLIER", "LATE")))</f>
        <v>ON TIME</v>
      </c>
      <c r="K2255" s="2"/>
      <c r="L2255" s="32"/>
      <c r="M2255" s="32" t="str">
        <f>TEXT(Data[[#This Row],[Ngày giao]],"yyyy")</f>
        <v>2022</v>
      </c>
      <c r="N2255" s="32" t="str">
        <f>IF(MONTH(Data[[#This Row],[Ngày giao]])&lt;4,"Qtr1", IF(MONTH(Data[[#This Row],[Ngày giao]])&lt;7,"Qtr2",IF(MONTH(Data[[#This Row],[Ngày giao]])&lt;10,"Qtr3","Qtr4")))</f>
        <v>Qtr2</v>
      </c>
      <c r="O2255" s="32" t="str">
        <f>TEXT(Data[[#This Row],[Ngày giao]],"MMM")</f>
        <v>Apr</v>
      </c>
    </row>
    <row r="2256" spans="1:15" ht="13" x14ac:dyDescent="0.3">
      <c r="A2256" s="1">
        <v>4517381203</v>
      </c>
      <c r="B2256" s="1">
        <v>2899634</v>
      </c>
      <c r="C2256" s="2" t="s">
        <v>59</v>
      </c>
      <c r="D2256" s="3">
        <v>640</v>
      </c>
      <c r="E2256" s="3">
        <v>1140</v>
      </c>
      <c r="F2256" s="3">
        <f>Data[[#This Row],[Unit Price]]*Data[[#This Row],[Ordered Qty]]</f>
        <v>729600</v>
      </c>
      <c r="G2256" s="5">
        <v>44655</v>
      </c>
      <c r="H2256" s="4">
        <v>44655</v>
      </c>
      <c r="I2256" s="6">
        <f t="shared" si="39"/>
        <v>0</v>
      </c>
      <c r="J2256" s="32" t="str">
        <f>IF(Data[[#This Row],[Chênh lệch ngày]]&lt;-2,"ADVANCE", IF(Data[[#This Row],[Chênh lệch ngày]]&lt;4, "ON TIME", IF(Data[[#This Row],[REASON OF LATE]]="SUPPLIER","LATE BY SUPPLIER", "LATE")))</f>
        <v>ON TIME</v>
      </c>
      <c r="K2256" s="2"/>
      <c r="L2256" s="32"/>
      <c r="M2256" s="32" t="str">
        <f>TEXT(Data[[#This Row],[Ngày giao]],"yyyy")</f>
        <v>2022</v>
      </c>
      <c r="N2256" s="32" t="str">
        <f>IF(MONTH(Data[[#This Row],[Ngày giao]])&lt;4,"Qtr1", IF(MONTH(Data[[#This Row],[Ngày giao]])&lt;7,"Qtr2",IF(MONTH(Data[[#This Row],[Ngày giao]])&lt;10,"Qtr3","Qtr4")))</f>
        <v>Qtr2</v>
      </c>
      <c r="O2256" s="32" t="str">
        <f>TEXT(Data[[#This Row],[Ngày giao]],"MMM")</f>
        <v>Apr</v>
      </c>
    </row>
    <row r="2257" spans="1:15" ht="13" x14ac:dyDescent="0.3">
      <c r="A2257" s="1">
        <v>4517797939</v>
      </c>
      <c r="B2257" s="1">
        <v>2989761</v>
      </c>
      <c r="C2257" s="2" t="s">
        <v>59</v>
      </c>
      <c r="D2257" s="3">
        <v>320</v>
      </c>
      <c r="E2257" s="3">
        <v>1088</v>
      </c>
      <c r="F2257" s="3">
        <f>Data[[#This Row],[Unit Price]]*Data[[#This Row],[Ordered Qty]]</f>
        <v>348160</v>
      </c>
      <c r="G2257" s="5">
        <v>44655</v>
      </c>
      <c r="H2257" s="4">
        <v>44655</v>
      </c>
      <c r="I2257" s="6">
        <f t="shared" si="39"/>
        <v>0</v>
      </c>
      <c r="J2257" s="32" t="str">
        <f>IF(Data[[#This Row],[Chênh lệch ngày]]&lt;-2,"ADVANCE", IF(Data[[#This Row],[Chênh lệch ngày]]&lt;4, "ON TIME", IF(Data[[#This Row],[REASON OF LATE]]="SUPPLIER","LATE BY SUPPLIER", "LATE")))</f>
        <v>ON TIME</v>
      </c>
      <c r="K2257" s="2"/>
      <c r="L2257" s="32"/>
      <c r="M2257" s="32" t="str">
        <f>TEXT(Data[[#This Row],[Ngày giao]],"yyyy")</f>
        <v>2022</v>
      </c>
      <c r="N2257" s="32" t="str">
        <f>IF(MONTH(Data[[#This Row],[Ngày giao]])&lt;4,"Qtr1", IF(MONTH(Data[[#This Row],[Ngày giao]])&lt;7,"Qtr2",IF(MONTH(Data[[#This Row],[Ngày giao]])&lt;10,"Qtr3","Qtr4")))</f>
        <v>Qtr2</v>
      </c>
      <c r="O2257" s="32" t="str">
        <f>TEXT(Data[[#This Row],[Ngày giao]],"MMM")</f>
        <v>Apr</v>
      </c>
    </row>
    <row r="2258" spans="1:15" ht="13" x14ac:dyDescent="0.3">
      <c r="A2258" s="1">
        <v>4516566651</v>
      </c>
      <c r="B2258" s="1">
        <v>2899631</v>
      </c>
      <c r="C2258" s="2" t="s">
        <v>66</v>
      </c>
      <c r="D2258" s="3">
        <v>320</v>
      </c>
      <c r="E2258" s="3">
        <v>1490</v>
      </c>
      <c r="F2258" s="3">
        <f>Data[[#This Row],[Unit Price]]*Data[[#This Row],[Ordered Qty]]</f>
        <v>476800</v>
      </c>
      <c r="G2258" s="5">
        <v>44655</v>
      </c>
      <c r="H2258" s="4">
        <v>44655</v>
      </c>
      <c r="I2258" s="6">
        <f t="shared" si="39"/>
        <v>0</v>
      </c>
      <c r="J2258" s="32" t="str">
        <f>IF(Data[[#This Row],[Chênh lệch ngày]]&lt;-2,"ADVANCE", IF(Data[[#This Row],[Chênh lệch ngày]]&lt;4, "ON TIME", IF(Data[[#This Row],[REASON OF LATE]]="SUPPLIER","LATE BY SUPPLIER", "LATE")))</f>
        <v>ON TIME</v>
      </c>
      <c r="K2258" s="2"/>
      <c r="L2258" s="32"/>
      <c r="M2258" s="32" t="str">
        <f>TEXT(Data[[#This Row],[Ngày giao]],"yyyy")</f>
        <v>2022</v>
      </c>
      <c r="N2258" s="32" t="str">
        <f>IF(MONTH(Data[[#This Row],[Ngày giao]])&lt;4,"Qtr1", IF(MONTH(Data[[#This Row],[Ngày giao]])&lt;7,"Qtr2",IF(MONTH(Data[[#This Row],[Ngày giao]])&lt;10,"Qtr3","Qtr4")))</f>
        <v>Qtr2</v>
      </c>
      <c r="O2258" s="32" t="str">
        <f>TEXT(Data[[#This Row],[Ngày giao]],"MMM")</f>
        <v>Apr</v>
      </c>
    </row>
    <row r="2259" spans="1:15" ht="13" x14ac:dyDescent="0.3">
      <c r="A2259" s="1">
        <v>4517377829</v>
      </c>
      <c r="B2259" s="1">
        <v>2989761</v>
      </c>
      <c r="C2259" s="2" t="s">
        <v>53</v>
      </c>
      <c r="D2259" s="3">
        <v>1920</v>
      </c>
      <c r="E2259" s="3">
        <v>469</v>
      </c>
      <c r="F2259" s="3">
        <f>Data[[#This Row],[Unit Price]]*Data[[#This Row],[Ordered Qty]]</f>
        <v>900480</v>
      </c>
      <c r="G2259" s="5">
        <v>44655</v>
      </c>
      <c r="H2259" s="4">
        <v>44655</v>
      </c>
      <c r="I2259" s="6">
        <f t="shared" si="39"/>
        <v>0</v>
      </c>
      <c r="J2259" s="32" t="str">
        <f>IF(Data[[#This Row],[Chênh lệch ngày]]&lt;-2,"ADVANCE", IF(Data[[#This Row],[Chênh lệch ngày]]&lt;4, "ON TIME", IF(Data[[#This Row],[REASON OF LATE]]="SUPPLIER","LATE BY SUPPLIER", "LATE")))</f>
        <v>ON TIME</v>
      </c>
      <c r="K2259" s="2"/>
      <c r="L2259" s="32"/>
      <c r="M2259" s="32" t="str">
        <f>TEXT(Data[[#This Row],[Ngày giao]],"yyyy")</f>
        <v>2022</v>
      </c>
      <c r="N2259" s="32" t="str">
        <f>IF(MONTH(Data[[#This Row],[Ngày giao]])&lt;4,"Qtr1", IF(MONTH(Data[[#This Row],[Ngày giao]])&lt;7,"Qtr2",IF(MONTH(Data[[#This Row],[Ngày giao]])&lt;10,"Qtr3","Qtr4")))</f>
        <v>Qtr2</v>
      </c>
      <c r="O2259" s="32" t="str">
        <f>TEXT(Data[[#This Row],[Ngày giao]],"MMM")</f>
        <v>Apr</v>
      </c>
    </row>
    <row r="2260" spans="1:15" ht="13" x14ac:dyDescent="0.3">
      <c r="A2260" s="1">
        <v>4517378567</v>
      </c>
      <c r="B2260" s="1">
        <v>2899632</v>
      </c>
      <c r="C2260" s="2" t="s">
        <v>53</v>
      </c>
      <c r="D2260" s="3">
        <v>1280</v>
      </c>
      <c r="E2260" s="3">
        <v>1179</v>
      </c>
      <c r="F2260" s="3">
        <f>Data[[#This Row],[Unit Price]]*Data[[#This Row],[Ordered Qty]]</f>
        <v>1509120</v>
      </c>
      <c r="G2260" s="5">
        <v>44655</v>
      </c>
      <c r="H2260" s="4">
        <v>44655</v>
      </c>
      <c r="I2260" s="6">
        <f t="shared" si="39"/>
        <v>0</v>
      </c>
      <c r="J2260" s="32" t="str">
        <f>IF(Data[[#This Row],[Chênh lệch ngày]]&lt;-2,"ADVANCE", IF(Data[[#This Row],[Chênh lệch ngày]]&lt;4, "ON TIME", IF(Data[[#This Row],[REASON OF LATE]]="SUPPLIER","LATE BY SUPPLIER", "LATE")))</f>
        <v>ON TIME</v>
      </c>
      <c r="K2260" s="2"/>
      <c r="L2260" s="32"/>
      <c r="M2260" s="32" t="str">
        <f>TEXT(Data[[#This Row],[Ngày giao]],"yyyy")</f>
        <v>2022</v>
      </c>
      <c r="N2260" s="32" t="str">
        <f>IF(MONTH(Data[[#This Row],[Ngày giao]])&lt;4,"Qtr1", IF(MONTH(Data[[#This Row],[Ngày giao]])&lt;7,"Qtr2",IF(MONTH(Data[[#This Row],[Ngày giao]])&lt;10,"Qtr3","Qtr4")))</f>
        <v>Qtr2</v>
      </c>
      <c r="O2260" s="32" t="str">
        <f>TEXT(Data[[#This Row],[Ngày giao]],"MMM")</f>
        <v>Apr</v>
      </c>
    </row>
    <row r="2261" spans="1:15" ht="13" x14ac:dyDescent="0.3">
      <c r="A2261" s="1">
        <v>4516659817</v>
      </c>
      <c r="B2261" s="1">
        <v>2903183</v>
      </c>
      <c r="C2261" s="2" t="s">
        <v>66</v>
      </c>
      <c r="D2261" s="3">
        <v>100</v>
      </c>
      <c r="E2261" s="3">
        <v>595</v>
      </c>
      <c r="F2261" s="3">
        <f>Data[[#This Row],[Unit Price]]*Data[[#This Row],[Ordered Qty]]</f>
        <v>59500</v>
      </c>
      <c r="G2261" s="5">
        <v>44683</v>
      </c>
      <c r="H2261" s="4">
        <v>44655</v>
      </c>
      <c r="I2261" s="6">
        <f t="shared" si="39"/>
        <v>28</v>
      </c>
      <c r="J2261" s="32" t="str">
        <f>IF(Data[[#This Row],[Chênh lệch ngày]]&lt;-2,"ADVANCE", IF(Data[[#This Row],[Chênh lệch ngày]]&lt;4, "ON TIME", IF(Data[[#This Row],[REASON OF LATE]]="SUPPLIER","LATE BY SUPPLIER", "LATE")))</f>
        <v>LATE BY SUPPLIER</v>
      </c>
      <c r="K2261" s="2" t="s">
        <v>8</v>
      </c>
      <c r="L2261" s="32" t="s">
        <v>72</v>
      </c>
      <c r="M2261" s="32" t="str">
        <f>TEXT(Data[[#This Row],[Ngày giao]],"yyyy")</f>
        <v>2022</v>
      </c>
      <c r="N2261" s="32" t="str">
        <f>IF(MONTH(Data[[#This Row],[Ngày giao]])&lt;4,"Qtr1", IF(MONTH(Data[[#This Row],[Ngày giao]])&lt;7,"Qtr2",IF(MONTH(Data[[#This Row],[Ngày giao]])&lt;10,"Qtr3","Qtr4")))</f>
        <v>Qtr2</v>
      </c>
      <c r="O2261" s="32" t="str">
        <f>TEXT(Data[[#This Row],[Ngày giao]],"MMM")</f>
        <v>May</v>
      </c>
    </row>
    <row r="2262" spans="1:15" ht="13" x14ac:dyDescent="0.3">
      <c r="A2262" s="1">
        <v>4516876066</v>
      </c>
      <c r="B2262" s="1">
        <v>2899944</v>
      </c>
      <c r="C2262" s="2" t="s">
        <v>53</v>
      </c>
      <c r="D2262" s="3">
        <v>1248</v>
      </c>
      <c r="E2262" s="3">
        <v>1418</v>
      </c>
      <c r="F2262" s="3">
        <f>Data[[#This Row],[Unit Price]]*Data[[#This Row],[Ordered Qty]]</f>
        <v>1769664</v>
      </c>
      <c r="G2262" s="5">
        <v>44655</v>
      </c>
      <c r="H2262" s="4">
        <v>44655</v>
      </c>
      <c r="I2262" s="6">
        <f t="shared" si="39"/>
        <v>0</v>
      </c>
      <c r="J2262" s="32" t="str">
        <f>IF(Data[[#This Row],[Chênh lệch ngày]]&lt;-2,"ADVANCE", IF(Data[[#This Row],[Chênh lệch ngày]]&lt;4, "ON TIME", IF(Data[[#This Row],[REASON OF LATE]]="SUPPLIER","LATE BY SUPPLIER", "LATE")))</f>
        <v>ON TIME</v>
      </c>
      <c r="K2262" s="2"/>
      <c r="L2262" s="32"/>
      <c r="M2262" s="32" t="str">
        <f>TEXT(Data[[#This Row],[Ngày giao]],"yyyy")</f>
        <v>2022</v>
      </c>
      <c r="N2262" s="32" t="str">
        <f>IF(MONTH(Data[[#This Row],[Ngày giao]])&lt;4,"Qtr1", IF(MONTH(Data[[#This Row],[Ngày giao]])&lt;7,"Qtr2",IF(MONTH(Data[[#This Row],[Ngày giao]])&lt;10,"Qtr3","Qtr4")))</f>
        <v>Qtr2</v>
      </c>
      <c r="O2262" s="32" t="str">
        <f>TEXT(Data[[#This Row],[Ngày giao]],"MMM")</f>
        <v>Apr</v>
      </c>
    </row>
    <row r="2263" spans="1:15" ht="13" x14ac:dyDescent="0.3">
      <c r="A2263" s="1">
        <v>4517280169</v>
      </c>
      <c r="B2263" s="1">
        <v>2899945</v>
      </c>
      <c r="C2263" s="2" t="s">
        <v>53</v>
      </c>
      <c r="D2263" s="3">
        <v>3072</v>
      </c>
      <c r="E2263" s="3">
        <v>434</v>
      </c>
      <c r="F2263" s="3">
        <f>Data[[#This Row],[Unit Price]]*Data[[#This Row],[Ordered Qty]]</f>
        <v>1333248</v>
      </c>
      <c r="G2263" s="5">
        <v>44655</v>
      </c>
      <c r="H2263" s="4">
        <v>44655</v>
      </c>
      <c r="I2263" s="6">
        <f t="shared" si="39"/>
        <v>0</v>
      </c>
      <c r="J2263" s="32" t="str">
        <f>IF(Data[[#This Row],[Chênh lệch ngày]]&lt;-2,"ADVANCE", IF(Data[[#This Row],[Chênh lệch ngày]]&lt;4, "ON TIME", IF(Data[[#This Row],[REASON OF LATE]]="SUPPLIER","LATE BY SUPPLIER", "LATE")))</f>
        <v>ON TIME</v>
      </c>
      <c r="K2263" s="2"/>
      <c r="L2263" s="32"/>
      <c r="M2263" s="32" t="str">
        <f>TEXT(Data[[#This Row],[Ngày giao]],"yyyy")</f>
        <v>2022</v>
      </c>
      <c r="N2263" s="32" t="str">
        <f>IF(MONTH(Data[[#This Row],[Ngày giao]])&lt;4,"Qtr1", IF(MONTH(Data[[#This Row],[Ngày giao]])&lt;7,"Qtr2",IF(MONTH(Data[[#This Row],[Ngày giao]])&lt;10,"Qtr3","Qtr4")))</f>
        <v>Qtr2</v>
      </c>
      <c r="O2263" s="32" t="str">
        <f>TEXT(Data[[#This Row],[Ngày giao]],"MMM")</f>
        <v>Apr</v>
      </c>
    </row>
    <row r="2264" spans="1:15" ht="13" x14ac:dyDescent="0.3">
      <c r="A2264" s="1">
        <v>4516876214</v>
      </c>
      <c r="B2264" s="1">
        <v>2899944</v>
      </c>
      <c r="C2264" s="2" t="s">
        <v>53</v>
      </c>
      <c r="D2264" s="3">
        <v>336</v>
      </c>
      <c r="E2264" s="3">
        <v>478</v>
      </c>
      <c r="F2264" s="3">
        <f>Data[[#This Row],[Unit Price]]*Data[[#This Row],[Ordered Qty]]</f>
        <v>160608</v>
      </c>
      <c r="G2264" s="5">
        <v>44655</v>
      </c>
      <c r="H2264" s="4">
        <v>44655</v>
      </c>
      <c r="I2264" s="6">
        <f t="shared" si="39"/>
        <v>0</v>
      </c>
      <c r="J2264" s="32" t="str">
        <f>IF(Data[[#This Row],[Chênh lệch ngày]]&lt;-2,"ADVANCE", IF(Data[[#This Row],[Chênh lệch ngày]]&lt;4, "ON TIME", IF(Data[[#This Row],[REASON OF LATE]]="SUPPLIER","LATE BY SUPPLIER", "LATE")))</f>
        <v>ON TIME</v>
      </c>
      <c r="K2264" s="2"/>
      <c r="L2264" s="32"/>
      <c r="M2264" s="32" t="str">
        <f>TEXT(Data[[#This Row],[Ngày giao]],"yyyy")</f>
        <v>2022</v>
      </c>
      <c r="N2264" s="32" t="str">
        <f>IF(MONTH(Data[[#This Row],[Ngày giao]])&lt;4,"Qtr1", IF(MONTH(Data[[#This Row],[Ngày giao]])&lt;7,"Qtr2",IF(MONTH(Data[[#This Row],[Ngày giao]])&lt;10,"Qtr3","Qtr4")))</f>
        <v>Qtr2</v>
      </c>
      <c r="O2264" s="32" t="str">
        <f>TEXT(Data[[#This Row],[Ngày giao]],"MMM")</f>
        <v>Apr</v>
      </c>
    </row>
    <row r="2265" spans="1:15" ht="13" x14ac:dyDescent="0.3">
      <c r="A2265" s="1">
        <v>4517573120</v>
      </c>
      <c r="B2265" s="1">
        <v>4334436</v>
      </c>
      <c r="C2265" s="2" t="s">
        <v>59</v>
      </c>
      <c r="D2265" s="3">
        <v>288</v>
      </c>
      <c r="E2265" s="3">
        <v>1130</v>
      </c>
      <c r="F2265" s="3">
        <f>Data[[#This Row],[Unit Price]]*Data[[#This Row],[Ordered Qty]]</f>
        <v>325440</v>
      </c>
      <c r="G2265" s="5">
        <v>44655</v>
      </c>
      <c r="H2265" s="4">
        <v>44655</v>
      </c>
      <c r="I2265" s="6">
        <f t="shared" si="39"/>
        <v>0</v>
      </c>
      <c r="J2265" s="32" t="str">
        <f>IF(Data[[#This Row],[Chênh lệch ngày]]&lt;-2,"ADVANCE", IF(Data[[#This Row],[Chênh lệch ngày]]&lt;4, "ON TIME", IF(Data[[#This Row],[REASON OF LATE]]="SUPPLIER","LATE BY SUPPLIER", "LATE")))</f>
        <v>ON TIME</v>
      </c>
      <c r="K2265" s="2"/>
      <c r="L2265" s="32"/>
      <c r="M2265" s="32" t="str">
        <f>TEXT(Data[[#This Row],[Ngày giao]],"yyyy")</f>
        <v>2022</v>
      </c>
      <c r="N2265" s="32" t="str">
        <f>IF(MONTH(Data[[#This Row],[Ngày giao]])&lt;4,"Qtr1", IF(MONTH(Data[[#This Row],[Ngày giao]])&lt;7,"Qtr2",IF(MONTH(Data[[#This Row],[Ngày giao]])&lt;10,"Qtr3","Qtr4")))</f>
        <v>Qtr2</v>
      </c>
      <c r="O2265" s="32" t="str">
        <f>TEXT(Data[[#This Row],[Ngày giao]],"MMM")</f>
        <v>Apr</v>
      </c>
    </row>
    <row r="2266" spans="1:15" ht="13" x14ac:dyDescent="0.3">
      <c r="A2266" s="1">
        <v>4517573123</v>
      </c>
      <c r="B2266" s="1">
        <v>4334436</v>
      </c>
      <c r="C2266" s="2" t="s">
        <v>59</v>
      </c>
      <c r="D2266" s="3">
        <v>1184</v>
      </c>
      <c r="E2266" s="3">
        <v>1117</v>
      </c>
      <c r="F2266" s="3">
        <f>Data[[#This Row],[Unit Price]]*Data[[#This Row],[Ordered Qty]]</f>
        <v>1322528</v>
      </c>
      <c r="G2266" s="5">
        <v>44655</v>
      </c>
      <c r="H2266" s="4">
        <v>44655</v>
      </c>
      <c r="I2266" s="6">
        <f t="shared" si="39"/>
        <v>0</v>
      </c>
      <c r="J2266" s="32" t="str">
        <f>IF(Data[[#This Row],[Chênh lệch ngày]]&lt;-2,"ADVANCE", IF(Data[[#This Row],[Chênh lệch ngày]]&lt;4, "ON TIME", IF(Data[[#This Row],[REASON OF LATE]]="SUPPLIER","LATE BY SUPPLIER", "LATE")))</f>
        <v>ON TIME</v>
      </c>
      <c r="K2266" s="2"/>
      <c r="L2266" s="32"/>
      <c r="M2266" s="32" t="str">
        <f>TEXT(Data[[#This Row],[Ngày giao]],"yyyy")</f>
        <v>2022</v>
      </c>
      <c r="N2266" s="32" t="str">
        <f>IF(MONTH(Data[[#This Row],[Ngày giao]])&lt;4,"Qtr1", IF(MONTH(Data[[#This Row],[Ngày giao]])&lt;7,"Qtr2",IF(MONTH(Data[[#This Row],[Ngày giao]])&lt;10,"Qtr3","Qtr4")))</f>
        <v>Qtr2</v>
      </c>
      <c r="O2266" s="32" t="str">
        <f>TEXT(Data[[#This Row],[Ngày giao]],"MMM")</f>
        <v>Apr</v>
      </c>
    </row>
    <row r="2267" spans="1:15" ht="13" x14ac:dyDescent="0.3">
      <c r="A2267" s="1">
        <v>4517350181</v>
      </c>
      <c r="B2267" s="1">
        <v>4334436</v>
      </c>
      <c r="C2267" s="2" t="s">
        <v>59</v>
      </c>
      <c r="D2267" s="3">
        <v>960</v>
      </c>
      <c r="E2267" s="3">
        <v>598</v>
      </c>
      <c r="F2267" s="3">
        <f>Data[[#This Row],[Unit Price]]*Data[[#This Row],[Ordered Qty]]</f>
        <v>574080</v>
      </c>
      <c r="G2267" s="5">
        <v>44655</v>
      </c>
      <c r="H2267" s="4">
        <v>44655</v>
      </c>
      <c r="I2267" s="6">
        <f t="shared" si="39"/>
        <v>0</v>
      </c>
      <c r="J2267" s="32" t="str">
        <f>IF(Data[[#This Row],[Chênh lệch ngày]]&lt;-2,"ADVANCE", IF(Data[[#This Row],[Chênh lệch ngày]]&lt;4, "ON TIME", IF(Data[[#This Row],[REASON OF LATE]]="SUPPLIER","LATE BY SUPPLIER", "LATE")))</f>
        <v>ON TIME</v>
      </c>
      <c r="K2267" s="2"/>
      <c r="L2267" s="32"/>
      <c r="M2267" s="32" t="str">
        <f>TEXT(Data[[#This Row],[Ngày giao]],"yyyy")</f>
        <v>2022</v>
      </c>
      <c r="N2267" s="32" t="str">
        <f>IF(MONTH(Data[[#This Row],[Ngày giao]])&lt;4,"Qtr1", IF(MONTH(Data[[#This Row],[Ngày giao]])&lt;7,"Qtr2",IF(MONTH(Data[[#This Row],[Ngày giao]])&lt;10,"Qtr3","Qtr4")))</f>
        <v>Qtr2</v>
      </c>
      <c r="O2267" s="32" t="str">
        <f>TEXT(Data[[#This Row],[Ngày giao]],"MMM")</f>
        <v>Apr</v>
      </c>
    </row>
    <row r="2268" spans="1:15" ht="13" x14ac:dyDescent="0.3">
      <c r="A2268" s="1">
        <v>4517359891</v>
      </c>
      <c r="B2268" s="1">
        <v>4451121</v>
      </c>
      <c r="C2268" s="2" t="s">
        <v>59</v>
      </c>
      <c r="D2268" s="3">
        <v>115</v>
      </c>
      <c r="E2268" s="3">
        <v>1479</v>
      </c>
      <c r="F2268" s="3">
        <f>Data[[#This Row],[Unit Price]]*Data[[#This Row],[Ordered Qty]]</f>
        <v>170085</v>
      </c>
      <c r="G2268" s="5">
        <v>44655</v>
      </c>
      <c r="H2268" s="4">
        <v>44655</v>
      </c>
      <c r="I2268" s="6">
        <f t="shared" si="39"/>
        <v>0</v>
      </c>
      <c r="J2268" s="32" t="str">
        <f>IF(Data[[#This Row],[Chênh lệch ngày]]&lt;-2,"ADVANCE", IF(Data[[#This Row],[Chênh lệch ngày]]&lt;4, "ON TIME", IF(Data[[#This Row],[REASON OF LATE]]="SUPPLIER","LATE BY SUPPLIER", "LATE")))</f>
        <v>ON TIME</v>
      </c>
      <c r="K2268" s="2"/>
      <c r="L2268" s="32"/>
      <c r="M2268" s="32" t="str">
        <f>TEXT(Data[[#This Row],[Ngày giao]],"yyyy")</f>
        <v>2022</v>
      </c>
      <c r="N2268" s="32" t="str">
        <f>IF(MONTH(Data[[#This Row],[Ngày giao]])&lt;4,"Qtr1", IF(MONTH(Data[[#This Row],[Ngày giao]])&lt;7,"Qtr2",IF(MONTH(Data[[#This Row],[Ngày giao]])&lt;10,"Qtr3","Qtr4")))</f>
        <v>Qtr2</v>
      </c>
      <c r="O2268" s="32" t="str">
        <f>TEXT(Data[[#This Row],[Ngày giao]],"MMM")</f>
        <v>Apr</v>
      </c>
    </row>
    <row r="2269" spans="1:15" ht="13" x14ac:dyDescent="0.3">
      <c r="A2269" s="1">
        <v>4517362411</v>
      </c>
      <c r="B2269" s="1">
        <v>2899478</v>
      </c>
      <c r="C2269" s="2" t="s">
        <v>59</v>
      </c>
      <c r="D2269" s="3">
        <v>100</v>
      </c>
      <c r="E2269" s="3">
        <v>798</v>
      </c>
      <c r="F2269" s="3">
        <f>Data[[#This Row],[Unit Price]]*Data[[#This Row],[Ordered Qty]]</f>
        <v>79800</v>
      </c>
      <c r="G2269" s="5">
        <v>44655</v>
      </c>
      <c r="H2269" s="4">
        <v>44655</v>
      </c>
      <c r="I2269" s="6">
        <f t="shared" si="39"/>
        <v>0</v>
      </c>
      <c r="J2269" s="32" t="str">
        <f>IF(Data[[#This Row],[Chênh lệch ngày]]&lt;-2,"ADVANCE", IF(Data[[#This Row],[Chênh lệch ngày]]&lt;4, "ON TIME", IF(Data[[#This Row],[REASON OF LATE]]="SUPPLIER","LATE BY SUPPLIER", "LATE")))</f>
        <v>ON TIME</v>
      </c>
      <c r="K2269" s="2"/>
      <c r="L2269" s="32"/>
      <c r="M2269" s="32" t="str">
        <f>TEXT(Data[[#This Row],[Ngày giao]],"yyyy")</f>
        <v>2022</v>
      </c>
      <c r="N2269" s="32" t="str">
        <f>IF(MONTH(Data[[#This Row],[Ngày giao]])&lt;4,"Qtr1", IF(MONTH(Data[[#This Row],[Ngày giao]])&lt;7,"Qtr2",IF(MONTH(Data[[#This Row],[Ngày giao]])&lt;10,"Qtr3","Qtr4")))</f>
        <v>Qtr2</v>
      </c>
      <c r="O2269" s="32" t="str">
        <f>TEXT(Data[[#This Row],[Ngày giao]],"MMM")</f>
        <v>Apr</v>
      </c>
    </row>
    <row r="2270" spans="1:15" ht="13" x14ac:dyDescent="0.3">
      <c r="A2270" s="1">
        <v>4517376033</v>
      </c>
      <c r="B2270" s="1">
        <v>4451121</v>
      </c>
      <c r="C2270" s="2" t="s">
        <v>59</v>
      </c>
      <c r="D2270" s="3">
        <v>480</v>
      </c>
      <c r="E2270" s="3">
        <v>952</v>
      </c>
      <c r="F2270" s="3">
        <f>Data[[#This Row],[Unit Price]]*Data[[#This Row],[Ordered Qty]]</f>
        <v>456960</v>
      </c>
      <c r="G2270" s="5">
        <v>44655</v>
      </c>
      <c r="H2270" s="4">
        <v>44655</v>
      </c>
      <c r="I2270" s="6">
        <f t="shared" si="39"/>
        <v>0</v>
      </c>
      <c r="J2270" s="32" t="str">
        <f>IF(Data[[#This Row],[Chênh lệch ngày]]&lt;-2,"ADVANCE", IF(Data[[#This Row],[Chênh lệch ngày]]&lt;4, "ON TIME", IF(Data[[#This Row],[REASON OF LATE]]="SUPPLIER","LATE BY SUPPLIER", "LATE")))</f>
        <v>ON TIME</v>
      </c>
      <c r="K2270" s="2"/>
      <c r="L2270" s="32"/>
      <c r="M2270" s="32" t="str">
        <f>TEXT(Data[[#This Row],[Ngày giao]],"yyyy")</f>
        <v>2022</v>
      </c>
      <c r="N2270" s="32" t="str">
        <f>IF(MONTH(Data[[#This Row],[Ngày giao]])&lt;4,"Qtr1", IF(MONTH(Data[[#This Row],[Ngày giao]])&lt;7,"Qtr2",IF(MONTH(Data[[#This Row],[Ngày giao]])&lt;10,"Qtr3","Qtr4")))</f>
        <v>Qtr2</v>
      </c>
      <c r="O2270" s="32" t="str">
        <f>TEXT(Data[[#This Row],[Ngày giao]],"MMM")</f>
        <v>Apr</v>
      </c>
    </row>
    <row r="2271" spans="1:15" ht="13" x14ac:dyDescent="0.3">
      <c r="A2271" s="1">
        <v>4517378719</v>
      </c>
      <c r="B2271" s="1">
        <v>2899475</v>
      </c>
      <c r="C2271" s="2" t="s">
        <v>59</v>
      </c>
      <c r="D2271" s="3">
        <v>200</v>
      </c>
      <c r="E2271" s="3">
        <v>412</v>
      </c>
      <c r="F2271" s="3">
        <f>Data[[#This Row],[Unit Price]]*Data[[#This Row],[Ordered Qty]]</f>
        <v>82400</v>
      </c>
      <c r="G2271" s="5">
        <v>44655</v>
      </c>
      <c r="H2271" s="4">
        <v>44655</v>
      </c>
      <c r="I2271" s="6">
        <f t="shared" si="39"/>
        <v>0</v>
      </c>
      <c r="J2271" s="32" t="str">
        <f>IF(Data[[#This Row],[Chênh lệch ngày]]&lt;-2,"ADVANCE", IF(Data[[#This Row],[Chênh lệch ngày]]&lt;4, "ON TIME", IF(Data[[#This Row],[REASON OF LATE]]="SUPPLIER","LATE BY SUPPLIER", "LATE")))</f>
        <v>ON TIME</v>
      </c>
      <c r="K2271" s="2"/>
      <c r="L2271" s="32"/>
      <c r="M2271" s="32" t="str">
        <f>TEXT(Data[[#This Row],[Ngày giao]],"yyyy")</f>
        <v>2022</v>
      </c>
      <c r="N2271" s="32" t="str">
        <f>IF(MONTH(Data[[#This Row],[Ngày giao]])&lt;4,"Qtr1", IF(MONTH(Data[[#This Row],[Ngày giao]])&lt;7,"Qtr2",IF(MONTH(Data[[#This Row],[Ngày giao]])&lt;10,"Qtr3","Qtr4")))</f>
        <v>Qtr2</v>
      </c>
      <c r="O2271" s="32" t="str">
        <f>TEXT(Data[[#This Row],[Ngày giao]],"MMM")</f>
        <v>Apr</v>
      </c>
    </row>
    <row r="2272" spans="1:15" ht="13" x14ac:dyDescent="0.3">
      <c r="A2272" s="1">
        <v>4517381843</v>
      </c>
      <c r="B2272" s="1">
        <v>4451134</v>
      </c>
      <c r="C2272" s="2" t="s">
        <v>59</v>
      </c>
      <c r="D2272" s="3">
        <v>168</v>
      </c>
      <c r="E2272" s="3">
        <v>927</v>
      </c>
      <c r="F2272" s="3">
        <f>Data[[#This Row],[Unit Price]]*Data[[#This Row],[Ordered Qty]]</f>
        <v>155736</v>
      </c>
      <c r="G2272" s="5">
        <v>44655</v>
      </c>
      <c r="H2272" s="4">
        <v>44655</v>
      </c>
      <c r="I2272" s="6">
        <f t="shared" si="39"/>
        <v>0</v>
      </c>
      <c r="J2272" s="32" t="str">
        <f>IF(Data[[#This Row],[Chênh lệch ngày]]&lt;-2,"ADVANCE", IF(Data[[#This Row],[Chênh lệch ngày]]&lt;4, "ON TIME", IF(Data[[#This Row],[REASON OF LATE]]="SUPPLIER","LATE BY SUPPLIER", "LATE")))</f>
        <v>ON TIME</v>
      </c>
      <c r="K2272" s="2"/>
      <c r="L2272" s="32"/>
      <c r="M2272" s="32" t="str">
        <f>TEXT(Data[[#This Row],[Ngày giao]],"yyyy")</f>
        <v>2022</v>
      </c>
      <c r="N2272" s="32" t="str">
        <f>IF(MONTH(Data[[#This Row],[Ngày giao]])&lt;4,"Qtr1", IF(MONTH(Data[[#This Row],[Ngày giao]])&lt;7,"Qtr2",IF(MONTH(Data[[#This Row],[Ngày giao]])&lt;10,"Qtr3","Qtr4")))</f>
        <v>Qtr2</v>
      </c>
      <c r="O2272" s="32" t="str">
        <f>TEXT(Data[[#This Row],[Ngày giao]],"MMM")</f>
        <v>Apr</v>
      </c>
    </row>
    <row r="2273" spans="1:15" ht="13" x14ac:dyDescent="0.3">
      <c r="A2273" s="1">
        <v>4517384564</v>
      </c>
      <c r="B2273" s="1">
        <v>2903183</v>
      </c>
      <c r="C2273" s="2" t="s">
        <v>59</v>
      </c>
      <c r="D2273" s="3">
        <v>220</v>
      </c>
      <c r="E2273" s="3">
        <v>1028</v>
      </c>
      <c r="F2273" s="3">
        <f>Data[[#This Row],[Unit Price]]*Data[[#This Row],[Ordered Qty]]</f>
        <v>226160</v>
      </c>
      <c r="G2273" s="5">
        <v>44676</v>
      </c>
      <c r="H2273" s="4">
        <v>44655</v>
      </c>
      <c r="I2273" s="6">
        <f t="shared" si="39"/>
        <v>21</v>
      </c>
      <c r="J2273" s="32" t="str">
        <f>IF(Data[[#This Row],[Chênh lệch ngày]]&lt;-2,"ADVANCE", IF(Data[[#This Row],[Chênh lệch ngày]]&lt;4, "ON TIME", IF(Data[[#This Row],[REASON OF LATE]]="SUPPLIER","LATE BY SUPPLIER", "LATE")))</f>
        <v>LATE BY SUPPLIER</v>
      </c>
      <c r="K2273" s="2" t="s">
        <v>8</v>
      </c>
      <c r="L2273" s="32" t="s">
        <v>72</v>
      </c>
      <c r="M2273" s="32" t="str">
        <f>TEXT(Data[[#This Row],[Ngày giao]],"yyyy")</f>
        <v>2022</v>
      </c>
      <c r="N2273" s="32" t="str">
        <f>IF(MONTH(Data[[#This Row],[Ngày giao]])&lt;4,"Qtr1", IF(MONTH(Data[[#This Row],[Ngày giao]])&lt;7,"Qtr2",IF(MONTH(Data[[#This Row],[Ngày giao]])&lt;10,"Qtr3","Qtr4")))</f>
        <v>Qtr2</v>
      </c>
      <c r="O2273" s="32" t="str">
        <f>TEXT(Data[[#This Row],[Ngày giao]],"MMM")</f>
        <v>Apr</v>
      </c>
    </row>
    <row r="2274" spans="1:15" ht="13" x14ac:dyDescent="0.3">
      <c r="A2274" s="1">
        <v>4517402068</v>
      </c>
      <c r="B2274" s="1">
        <v>4451134</v>
      </c>
      <c r="C2274" s="2" t="s">
        <v>59</v>
      </c>
      <c r="D2274" s="3">
        <v>40</v>
      </c>
      <c r="E2274" s="3">
        <v>468</v>
      </c>
      <c r="F2274" s="3">
        <f>Data[[#This Row],[Unit Price]]*Data[[#This Row],[Ordered Qty]]</f>
        <v>18720</v>
      </c>
      <c r="G2274" s="5">
        <v>44655</v>
      </c>
      <c r="H2274" s="4">
        <v>44655</v>
      </c>
      <c r="I2274" s="6">
        <f t="shared" si="39"/>
        <v>0</v>
      </c>
      <c r="J2274" s="32" t="str">
        <f>IF(Data[[#This Row],[Chênh lệch ngày]]&lt;-2,"ADVANCE", IF(Data[[#This Row],[Chênh lệch ngày]]&lt;4, "ON TIME", IF(Data[[#This Row],[REASON OF LATE]]="SUPPLIER","LATE BY SUPPLIER", "LATE")))</f>
        <v>ON TIME</v>
      </c>
      <c r="K2274" s="2"/>
      <c r="L2274" s="32"/>
      <c r="M2274" s="32" t="str">
        <f>TEXT(Data[[#This Row],[Ngày giao]],"yyyy")</f>
        <v>2022</v>
      </c>
      <c r="N2274" s="32" t="str">
        <f>IF(MONTH(Data[[#This Row],[Ngày giao]])&lt;4,"Qtr1", IF(MONTH(Data[[#This Row],[Ngày giao]])&lt;7,"Qtr2",IF(MONTH(Data[[#This Row],[Ngày giao]])&lt;10,"Qtr3","Qtr4")))</f>
        <v>Qtr2</v>
      </c>
      <c r="O2274" s="32" t="str">
        <f>TEXT(Data[[#This Row],[Ngày giao]],"MMM")</f>
        <v>Apr</v>
      </c>
    </row>
    <row r="2275" spans="1:15" ht="13" x14ac:dyDescent="0.3">
      <c r="A2275" s="1">
        <v>4517407544</v>
      </c>
      <c r="B2275" s="1">
        <v>4334436</v>
      </c>
      <c r="C2275" s="2" t="s">
        <v>59</v>
      </c>
      <c r="D2275" s="3">
        <v>240</v>
      </c>
      <c r="E2275" s="3">
        <v>413</v>
      </c>
      <c r="F2275" s="3">
        <f>Data[[#This Row],[Unit Price]]*Data[[#This Row],[Ordered Qty]]</f>
        <v>99120</v>
      </c>
      <c r="G2275" s="5">
        <v>44655</v>
      </c>
      <c r="H2275" s="4">
        <v>44655</v>
      </c>
      <c r="I2275" s="6">
        <f t="shared" si="39"/>
        <v>0</v>
      </c>
      <c r="J2275" s="32" t="str">
        <f>IF(Data[[#This Row],[Chênh lệch ngày]]&lt;-2,"ADVANCE", IF(Data[[#This Row],[Chênh lệch ngày]]&lt;4, "ON TIME", IF(Data[[#This Row],[REASON OF LATE]]="SUPPLIER","LATE BY SUPPLIER", "LATE")))</f>
        <v>ON TIME</v>
      </c>
      <c r="K2275" s="2"/>
      <c r="L2275" s="32"/>
      <c r="M2275" s="32" t="str">
        <f>TEXT(Data[[#This Row],[Ngày giao]],"yyyy")</f>
        <v>2022</v>
      </c>
      <c r="N2275" s="32" t="str">
        <f>IF(MONTH(Data[[#This Row],[Ngày giao]])&lt;4,"Qtr1", IF(MONTH(Data[[#This Row],[Ngày giao]])&lt;7,"Qtr2",IF(MONTH(Data[[#This Row],[Ngày giao]])&lt;10,"Qtr3","Qtr4")))</f>
        <v>Qtr2</v>
      </c>
      <c r="O2275" s="32" t="str">
        <f>TEXT(Data[[#This Row],[Ngày giao]],"MMM")</f>
        <v>Apr</v>
      </c>
    </row>
    <row r="2276" spans="1:15" ht="13" x14ac:dyDescent="0.3">
      <c r="A2276" s="1">
        <v>4517573114</v>
      </c>
      <c r="B2276" s="1">
        <v>4334436</v>
      </c>
      <c r="C2276" s="2" t="s">
        <v>66</v>
      </c>
      <c r="D2276" s="3">
        <v>256</v>
      </c>
      <c r="E2276" s="3">
        <v>783</v>
      </c>
      <c r="F2276" s="3">
        <f>Data[[#This Row],[Unit Price]]*Data[[#This Row],[Ordered Qty]]</f>
        <v>200448</v>
      </c>
      <c r="G2276" s="5">
        <v>44655</v>
      </c>
      <c r="H2276" s="4">
        <v>44655</v>
      </c>
      <c r="I2276" s="6">
        <f t="shared" si="39"/>
        <v>0</v>
      </c>
      <c r="J2276" s="32" t="str">
        <f>IF(Data[[#This Row],[Chênh lệch ngày]]&lt;-2,"ADVANCE", IF(Data[[#This Row],[Chênh lệch ngày]]&lt;4, "ON TIME", IF(Data[[#This Row],[REASON OF LATE]]="SUPPLIER","LATE BY SUPPLIER", "LATE")))</f>
        <v>ON TIME</v>
      </c>
      <c r="K2276" s="2"/>
      <c r="L2276" s="32"/>
      <c r="M2276" s="32" t="str">
        <f>TEXT(Data[[#This Row],[Ngày giao]],"yyyy")</f>
        <v>2022</v>
      </c>
      <c r="N2276" s="32" t="str">
        <f>IF(MONTH(Data[[#This Row],[Ngày giao]])&lt;4,"Qtr1", IF(MONTH(Data[[#This Row],[Ngày giao]])&lt;7,"Qtr2",IF(MONTH(Data[[#This Row],[Ngày giao]])&lt;10,"Qtr3","Qtr4")))</f>
        <v>Qtr2</v>
      </c>
      <c r="O2276" s="32" t="str">
        <f>TEXT(Data[[#This Row],[Ngày giao]],"MMM")</f>
        <v>Apr</v>
      </c>
    </row>
    <row r="2277" spans="1:15" ht="13" x14ac:dyDescent="0.3">
      <c r="A2277" s="1">
        <v>4517573115</v>
      </c>
      <c r="B2277" s="1">
        <v>4334436</v>
      </c>
      <c r="C2277" s="2" t="s">
        <v>66</v>
      </c>
      <c r="D2277" s="3">
        <v>736</v>
      </c>
      <c r="E2277" s="3">
        <v>1309</v>
      </c>
      <c r="F2277" s="3">
        <f>Data[[#This Row],[Unit Price]]*Data[[#This Row],[Ordered Qty]]</f>
        <v>963424</v>
      </c>
      <c r="G2277" s="5">
        <v>44655</v>
      </c>
      <c r="H2277" s="4">
        <v>44655</v>
      </c>
      <c r="I2277" s="6">
        <f t="shared" si="39"/>
        <v>0</v>
      </c>
      <c r="J2277" s="32" t="str">
        <f>IF(Data[[#This Row],[Chênh lệch ngày]]&lt;-2,"ADVANCE", IF(Data[[#This Row],[Chênh lệch ngày]]&lt;4, "ON TIME", IF(Data[[#This Row],[REASON OF LATE]]="SUPPLIER","LATE BY SUPPLIER", "LATE")))</f>
        <v>ON TIME</v>
      </c>
      <c r="K2277" s="2"/>
      <c r="L2277" s="32"/>
      <c r="M2277" s="32" t="str">
        <f>TEXT(Data[[#This Row],[Ngày giao]],"yyyy")</f>
        <v>2022</v>
      </c>
      <c r="N2277" s="32" t="str">
        <f>IF(MONTH(Data[[#This Row],[Ngày giao]])&lt;4,"Qtr1", IF(MONTH(Data[[#This Row],[Ngày giao]])&lt;7,"Qtr2",IF(MONTH(Data[[#This Row],[Ngày giao]])&lt;10,"Qtr3","Qtr4")))</f>
        <v>Qtr2</v>
      </c>
      <c r="O2277" s="32" t="str">
        <f>TEXT(Data[[#This Row],[Ngày giao]],"MMM")</f>
        <v>Apr</v>
      </c>
    </row>
    <row r="2278" spans="1:15" ht="13" x14ac:dyDescent="0.3">
      <c r="A2278" s="1">
        <v>4517573119</v>
      </c>
      <c r="B2278" s="1">
        <v>4334436</v>
      </c>
      <c r="C2278" s="2" t="s">
        <v>66</v>
      </c>
      <c r="D2278" s="3">
        <v>352</v>
      </c>
      <c r="E2278" s="3">
        <v>1330</v>
      </c>
      <c r="F2278" s="3">
        <f>Data[[#This Row],[Unit Price]]*Data[[#This Row],[Ordered Qty]]</f>
        <v>468160</v>
      </c>
      <c r="G2278" s="5">
        <v>44655</v>
      </c>
      <c r="H2278" s="4">
        <v>44655</v>
      </c>
      <c r="I2278" s="6">
        <f t="shared" si="39"/>
        <v>0</v>
      </c>
      <c r="J2278" s="32" t="str">
        <f>IF(Data[[#This Row],[Chênh lệch ngày]]&lt;-2,"ADVANCE", IF(Data[[#This Row],[Chênh lệch ngày]]&lt;4, "ON TIME", IF(Data[[#This Row],[REASON OF LATE]]="SUPPLIER","LATE BY SUPPLIER", "LATE")))</f>
        <v>ON TIME</v>
      </c>
      <c r="K2278" s="2"/>
      <c r="L2278" s="32"/>
      <c r="M2278" s="32" t="str">
        <f>TEXT(Data[[#This Row],[Ngày giao]],"yyyy")</f>
        <v>2022</v>
      </c>
      <c r="N2278" s="32" t="str">
        <f>IF(MONTH(Data[[#This Row],[Ngày giao]])&lt;4,"Qtr1", IF(MONTH(Data[[#This Row],[Ngày giao]])&lt;7,"Qtr2",IF(MONTH(Data[[#This Row],[Ngày giao]])&lt;10,"Qtr3","Qtr4")))</f>
        <v>Qtr2</v>
      </c>
      <c r="O2278" s="32" t="str">
        <f>TEXT(Data[[#This Row],[Ngày giao]],"MMM")</f>
        <v>Apr</v>
      </c>
    </row>
    <row r="2279" spans="1:15" ht="13" x14ac:dyDescent="0.3">
      <c r="A2279" s="1">
        <v>4517351814</v>
      </c>
      <c r="B2279" s="1">
        <v>2899475</v>
      </c>
      <c r="C2279" s="2" t="s">
        <v>53</v>
      </c>
      <c r="D2279" s="3">
        <v>1700</v>
      </c>
      <c r="E2279" s="3">
        <v>965</v>
      </c>
      <c r="F2279" s="3">
        <f>Data[[#This Row],[Unit Price]]*Data[[#This Row],[Ordered Qty]]</f>
        <v>1640500</v>
      </c>
      <c r="G2279" s="5">
        <v>44655</v>
      </c>
      <c r="H2279" s="4">
        <v>44655</v>
      </c>
      <c r="I2279" s="6">
        <f t="shared" si="39"/>
        <v>0</v>
      </c>
      <c r="J2279" s="32" t="str">
        <f>IF(Data[[#This Row],[Chênh lệch ngày]]&lt;-2,"ADVANCE", IF(Data[[#This Row],[Chênh lệch ngày]]&lt;4, "ON TIME", IF(Data[[#This Row],[REASON OF LATE]]="SUPPLIER","LATE BY SUPPLIER", "LATE")))</f>
        <v>ON TIME</v>
      </c>
      <c r="K2279" s="2"/>
      <c r="L2279" s="32"/>
      <c r="M2279" s="32" t="str">
        <f>TEXT(Data[[#This Row],[Ngày giao]],"yyyy")</f>
        <v>2022</v>
      </c>
      <c r="N2279" s="32" t="str">
        <f>IF(MONTH(Data[[#This Row],[Ngày giao]])&lt;4,"Qtr1", IF(MONTH(Data[[#This Row],[Ngày giao]])&lt;7,"Qtr2",IF(MONTH(Data[[#This Row],[Ngày giao]])&lt;10,"Qtr3","Qtr4")))</f>
        <v>Qtr2</v>
      </c>
      <c r="O2279" s="32" t="str">
        <f>TEXT(Data[[#This Row],[Ngày giao]],"MMM")</f>
        <v>Apr</v>
      </c>
    </row>
    <row r="2280" spans="1:15" ht="13" x14ac:dyDescent="0.3">
      <c r="A2280" s="1">
        <v>4517376873</v>
      </c>
      <c r="B2280" s="1">
        <v>4334436</v>
      </c>
      <c r="C2280" s="2" t="s">
        <v>66</v>
      </c>
      <c r="D2280" s="3">
        <v>1024</v>
      </c>
      <c r="E2280" s="3">
        <v>1051</v>
      </c>
      <c r="F2280" s="3">
        <f>Data[[#This Row],[Unit Price]]*Data[[#This Row],[Ordered Qty]]</f>
        <v>1076224</v>
      </c>
      <c r="G2280" s="5">
        <v>44655</v>
      </c>
      <c r="H2280" s="4">
        <v>44655</v>
      </c>
      <c r="I2280" s="6">
        <f t="shared" si="39"/>
        <v>0</v>
      </c>
      <c r="J2280" s="32" t="str">
        <f>IF(Data[[#This Row],[Chênh lệch ngày]]&lt;-2,"ADVANCE", IF(Data[[#This Row],[Chênh lệch ngày]]&lt;4, "ON TIME", IF(Data[[#This Row],[REASON OF LATE]]="SUPPLIER","LATE BY SUPPLIER", "LATE")))</f>
        <v>ON TIME</v>
      </c>
      <c r="K2280" s="2"/>
      <c r="L2280" s="32"/>
      <c r="M2280" s="32" t="str">
        <f>TEXT(Data[[#This Row],[Ngày giao]],"yyyy")</f>
        <v>2022</v>
      </c>
      <c r="N2280" s="32" t="str">
        <f>IF(MONTH(Data[[#This Row],[Ngày giao]])&lt;4,"Qtr1", IF(MONTH(Data[[#This Row],[Ngày giao]])&lt;7,"Qtr2",IF(MONTH(Data[[#This Row],[Ngày giao]])&lt;10,"Qtr3","Qtr4")))</f>
        <v>Qtr2</v>
      </c>
      <c r="O2280" s="32" t="str">
        <f>TEXT(Data[[#This Row],[Ngày giao]],"MMM")</f>
        <v>Apr</v>
      </c>
    </row>
    <row r="2281" spans="1:15" ht="13" x14ac:dyDescent="0.3">
      <c r="A2281" s="1">
        <v>4517742268</v>
      </c>
      <c r="B2281" s="1">
        <v>2903189</v>
      </c>
      <c r="C2281" s="2" t="s">
        <v>53</v>
      </c>
      <c r="D2281" s="3">
        <v>2220</v>
      </c>
      <c r="E2281" s="3">
        <v>1190</v>
      </c>
      <c r="F2281" s="3">
        <f>Data[[#This Row],[Unit Price]]*Data[[#This Row],[Ordered Qty]]</f>
        <v>2641800</v>
      </c>
      <c r="G2281" s="5">
        <v>44655</v>
      </c>
      <c r="H2281" s="4">
        <v>44655</v>
      </c>
      <c r="I2281" s="6">
        <f t="shared" si="39"/>
        <v>0</v>
      </c>
      <c r="J2281" s="32" t="str">
        <f>IF(Data[[#This Row],[Chênh lệch ngày]]&lt;-2,"ADVANCE", IF(Data[[#This Row],[Chênh lệch ngày]]&lt;4, "ON TIME", IF(Data[[#This Row],[REASON OF LATE]]="SUPPLIER","LATE BY SUPPLIER", "LATE")))</f>
        <v>ON TIME</v>
      </c>
      <c r="K2281" s="2"/>
      <c r="L2281" s="32"/>
      <c r="M2281" s="32" t="str">
        <f>TEXT(Data[[#This Row],[Ngày giao]],"yyyy")</f>
        <v>2022</v>
      </c>
      <c r="N2281" s="32" t="str">
        <f>IF(MONTH(Data[[#This Row],[Ngày giao]])&lt;4,"Qtr1", IF(MONTH(Data[[#This Row],[Ngày giao]])&lt;7,"Qtr2",IF(MONTH(Data[[#This Row],[Ngày giao]])&lt;10,"Qtr3","Qtr4")))</f>
        <v>Qtr2</v>
      </c>
      <c r="O2281" s="32" t="str">
        <f>TEXT(Data[[#This Row],[Ngày giao]],"MMM")</f>
        <v>Apr</v>
      </c>
    </row>
    <row r="2282" spans="1:15" ht="13" x14ac:dyDescent="0.3">
      <c r="A2282" s="1">
        <v>4517493099</v>
      </c>
      <c r="B2282" s="1">
        <v>4334436</v>
      </c>
      <c r="C2282" s="2" t="s">
        <v>53</v>
      </c>
      <c r="D2282" s="3">
        <v>624</v>
      </c>
      <c r="E2282" s="3">
        <v>778</v>
      </c>
      <c r="F2282" s="3">
        <f>Data[[#This Row],[Unit Price]]*Data[[#This Row],[Ordered Qty]]</f>
        <v>485472</v>
      </c>
      <c r="G2282" s="5">
        <v>44658</v>
      </c>
      <c r="H2282" s="4">
        <v>44655</v>
      </c>
      <c r="I2282" s="6">
        <f t="shared" si="39"/>
        <v>3</v>
      </c>
      <c r="J2282" s="32" t="str">
        <f>IF(Data[[#This Row],[Chênh lệch ngày]]&lt;-2,"ADVANCE", IF(Data[[#This Row],[Chênh lệch ngày]]&lt;4, "ON TIME", IF(Data[[#This Row],[REASON OF LATE]]="SUPPLIER","LATE BY SUPPLIER", "LATE")))</f>
        <v>ON TIME</v>
      </c>
      <c r="K2282" s="2"/>
      <c r="L2282" s="32"/>
      <c r="M2282" s="32" t="str">
        <f>TEXT(Data[[#This Row],[Ngày giao]],"yyyy")</f>
        <v>2022</v>
      </c>
      <c r="N2282" s="32" t="str">
        <f>IF(MONTH(Data[[#This Row],[Ngày giao]])&lt;4,"Qtr1", IF(MONTH(Data[[#This Row],[Ngày giao]])&lt;7,"Qtr2",IF(MONTH(Data[[#This Row],[Ngày giao]])&lt;10,"Qtr3","Qtr4")))</f>
        <v>Qtr2</v>
      </c>
      <c r="O2282" s="32" t="str">
        <f>TEXT(Data[[#This Row],[Ngày giao]],"MMM")</f>
        <v>Apr</v>
      </c>
    </row>
    <row r="2283" spans="1:15" ht="13" x14ac:dyDescent="0.3">
      <c r="A2283" s="1">
        <v>4517531384</v>
      </c>
      <c r="B2283" s="1">
        <v>4334436</v>
      </c>
      <c r="C2283" s="2" t="s">
        <v>53</v>
      </c>
      <c r="D2283" s="3">
        <v>592</v>
      </c>
      <c r="E2283" s="3">
        <v>1094</v>
      </c>
      <c r="F2283" s="3">
        <f>Data[[#This Row],[Unit Price]]*Data[[#This Row],[Ordered Qty]]</f>
        <v>647648</v>
      </c>
      <c r="G2283" s="5">
        <v>44669</v>
      </c>
      <c r="H2283" s="4">
        <v>44655</v>
      </c>
      <c r="I2283" s="6">
        <f t="shared" si="39"/>
        <v>14</v>
      </c>
      <c r="J2283" s="32" t="str">
        <f>IF(Data[[#This Row],[Chênh lệch ngày]]&lt;-2,"ADVANCE", IF(Data[[#This Row],[Chênh lệch ngày]]&lt;4, "ON TIME", IF(Data[[#This Row],[REASON OF LATE]]="SUPPLIER","LATE BY SUPPLIER", "LATE")))</f>
        <v>LATE BY SUPPLIER</v>
      </c>
      <c r="K2283" s="2" t="s">
        <v>8</v>
      </c>
      <c r="L2283" s="32" t="s">
        <v>72</v>
      </c>
      <c r="M2283" s="32" t="str">
        <f>TEXT(Data[[#This Row],[Ngày giao]],"yyyy")</f>
        <v>2022</v>
      </c>
      <c r="N2283" s="32" t="str">
        <f>IF(MONTH(Data[[#This Row],[Ngày giao]])&lt;4,"Qtr1", IF(MONTH(Data[[#This Row],[Ngày giao]])&lt;7,"Qtr2",IF(MONTH(Data[[#This Row],[Ngày giao]])&lt;10,"Qtr3","Qtr4")))</f>
        <v>Qtr2</v>
      </c>
      <c r="O2283" s="32" t="str">
        <f>TEXT(Data[[#This Row],[Ngày giao]],"MMM")</f>
        <v>Apr</v>
      </c>
    </row>
    <row r="2284" spans="1:15" ht="13" x14ac:dyDescent="0.3">
      <c r="A2284" s="1">
        <v>4517792651</v>
      </c>
      <c r="B2284" s="1">
        <v>4451134</v>
      </c>
      <c r="C2284" s="2" t="s">
        <v>59</v>
      </c>
      <c r="D2284" s="3">
        <v>92</v>
      </c>
      <c r="E2284" s="3">
        <v>1245</v>
      </c>
      <c r="F2284" s="3">
        <f>Data[[#This Row],[Unit Price]]*Data[[#This Row],[Ordered Qty]]</f>
        <v>114540</v>
      </c>
      <c r="G2284" s="5">
        <v>44655</v>
      </c>
      <c r="H2284" s="4">
        <v>44655</v>
      </c>
      <c r="I2284" s="6">
        <f t="shared" si="39"/>
        <v>0</v>
      </c>
      <c r="J2284" s="32" t="str">
        <f>IF(Data[[#This Row],[Chênh lệch ngày]]&lt;-2,"ADVANCE", IF(Data[[#This Row],[Chênh lệch ngày]]&lt;4, "ON TIME", IF(Data[[#This Row],[REASON OF LATE]]="SUPPLIER","LATE BY SUPPLIER", "LATE")))</f>
        <v>ON TIME</v>
      </c>
      <c r="K2284" s="2" t="s">
        <v>6</v>
      </c>
      <c r="L2284" s="32"/>
      <c r="M2284" s="32" t="str">
        <f>TEXT(Data[[#This Row],[Ngày giao]],"yyyy")</f>
        <v>2022</v>
      </c>
      <c r="N2284" s="32" t="str">
        <f>IF(MONTH(Data[[#This Row],[Ngày giao]])&lt;4,"Qtr1", IF(MONTH(Data[[#This Row],[Ngày giao]])&lt;7,"Qtr2",IF(MONTH(Data[[#This Row],[Ngày giao]])&lt;10,"Qtr3","Qtr4")))</f>
        <v>Qtr2</v>
      </c>
      <c r="O2284" s="32" t="str">
        <f>TEXT(Data[[#This Row],[Ngày giao]],"MMM")</f>
        <v>Apr</v>
      </c>
    </row>
    <row r="2285" spans="1:15" ht="13" x14ac:dyDescent="0.3">
      <c r="A2285" s="1">
        <v>4517573113</v>
      </c>
      <c r="B2285" s="1">
        <v>4334436</v>
      </c>
      <c r="C2285" s="2" t="s">
        <v>66</v>
      </c>
      <c r="D2285" s="3">
        <v>1408</v>
      </c>
      <c r="E2285" s="3">
        <v>1369</v>
      </c>
      <c r="F2285" s="3">
        <f>Data[[#This Row],[Unit Price]]*Data[[#This Row],[Ordered Qty]]</f>
        <v>1927552</v>
      </c>
      <c r="G2285" s="5">
        <v>44683</v>
      </c>
      <c r="H2285" s="4">
        <v>44655</v>
      </c>
      <c r="I2285" s="6">
        <f t="shared" si="39"/>
        <v>28</v>
      </c>
      <c r="J2285" s="32" t="str">
        <f>IF(Data[[#This Row],[Chênh lệch ngày]]&lt;-2,"ADVANCE", IF(Data[[#This Row],[Chênh lệch ngày]]&lt;4, "ON TIME", IF(Data[[#This Row],[REASON OF LATE]]="SUPPLIER","LATE BY SUPPLIER", "LATE")))</f>
        <v>LATE</v>
      </c>
      <c r="K2285" s="32" t="s">
        <v>6</v>
      </c>
      <c r="L2285" s="32"/>
      <c r="M2285" s="32" t="str">
        <f>TEXT(Data[[#This Row],[Ngày giao]],"yyyy")</f>
        <v>2022</v>
      </c>
      <c r="N2285" s="32" t="str">
        <f>IF(MONTH(Data[[#This Row],[Ngày giao]])&lt;4,"Qtr1", IF(MONTH(Data[[#This Row],[Ngày giao]])&lt;7,"Qtr2",IF(MONTH(Data[[#This Row],[Ngày giao]])&lt;10,"Qtr3","Qtr4")))</f>
        <v>Qtr2</v>
      </c>
      <c r="O2285" s="32" t="str">
        <f>TEXT(Data[[#This Row],[Ngày giao]],"MMM")</f>
        <v>May</v>
      </c>
    </row>
    <row r="2286" spans="1:15" ht="13" x14ac:dyDescent="0.3">
      <c r="A2286" s="1">
        <v>4517573116</v>
      </c>
      <c r="B2286" s="1">
        <v>4334436</v>
      </c>
      <c r="C2286" s="2" t="s">
        <v>66</v>
      </c>
      <c r="D2286" s="3">
        <v>304</v>
      </c>
      <c r="E2286" s="3">
        <v>466</v>
      </c>
      <c r="F2286" s="3">
        <f>Data[[#This Row],[Unit Price]]*Data[[#This Row],[Ordered Qty]]</f>
        <v>141664</v>
      </c>
      <c r="G2286" s="5">
        <v>44683</v>
      </c>
      <c r="H2286" s="4">
        <v>44655</v>
      </c>
      <c r="I2286" s="6">
        <f t="shared" si="39"/>
        <v>28</v>
      </c>
      <c r="J2286" s="32" t="str">
        <f>IF(Data[[#This Row],[Chênh lệch ngày]]&lt;-2,"ADVANCE", IF(Data[[#This Row],[Chênh lệch ngày]]&lt;4, "ON TIME", IF(Data[[#This Row],[REASON OF LATE]]="SUPPLIER","LATE BY SUPPLIER", "LATE")))</f>
        <v>LATE</v>
      </c>
      <c r="K2286" s="32" t="s">
        <v>6</v>
      </c>
      <c r="L2286" s="32"/>
      <c r="M2286" s="32" t="str">
        <f>TEXT(Data[[#This Row],[Ngày giao]],"yyyy")</f>
        <v>2022</v>
      </c>
      <c r="N2286" s="32" t="str">
        <f>IF(MONTH(Data[[#This Row],[Ngày giao]])&lt;4,"Qtr1", IF(MONTH(Data[[#This Row],[Ngày giao]])&lt;7,"Qtr2",IF(MONTH(Data[[#This Row],[Ngày giao]])&lt;10,"Qtr3","Qtr4")))</f>
        <v>Qtr2</v>
      </c>
      <c r="O2286" s="32" t="str">
        <f>TEXT(Data[[#This Row],[Ngày giao]],"MMM")</f>
        <v>May</v>
      </c>
    </row>
    <row r="2287" spans="1:15" ht="13" x14ac:dyDescent="0.3">
      <c r="A2287" s="1">
        <v>4517372329</v>
      </c>
      <c r="B2287" s="1">
        <v>4451121</v>
      </c>
      <c r="C2287" s="2" t="s">
        <v>66</v>
      </c>
      <c r="D2287" s="3">
        <v>255</v>
      </c>
      <c r="E2287" s="3">
        <v>1277</v>
      </c>
      <c r="F2287" s="3">
        <f>Data[[#This Row],[Unit Price]]*Data[[#This Row],[Ordered Qty]]</f>
        <v>325635</v>
      </c>
      <c r="G2287" s="5">
        <v>44655</v>
      </c>
      <c r="H2287" s="4">
        <v>44655</v>
      </c>
      <c r="I2287" s="6">
        <f t="shared" si="39"/>
        <v>0</v>
      </c>
      <c r="J2287" s="32" t="str">
        <f>IF(Data[[#This Row],[Chênh lệch ngày]]&lt;-2,"ADVANCE", IF(Data[[#This Row],[Chênh lệch ngày]]&lt;4, "ON TIME", IF(Data[[#This Row],[REASON OF LATE]]="SUPPLIER","LATE BY SUPPLIER", "LATE")))</f>
        <v>ON TIME</v>
      </c>
      <c r="K2287" s="2" t="s">
        <v>6</v>
      </c>
      <c r="L2287" s="32"/>
      <c r="M2287" s="32" t="str">
        <f>TEXT(Data[[#This Row],[Ngày giao]],"yyyy")</f>
        <v>2022</v>
      </c>
      <c r="N2287" s="32" t="str">
        <f>IF(MONTH(Data[[#This Row],[Ngày giao]])&lt;4,"Qtr1", IF(MONTH(Data[[#This Row],[Ngày giao]])&lt;7,"Qtr2",IF(MONTH(Data[[#This Row],[Ngày giao]])&lt;10,"Qtr3","Qtr4")))</f>
        <v>Qtr2</v>
      </c>
      <c r="O2287" s="32" t="str">
        <f>TEXT(Data[[#This Row],[Ngày giao]],"MMM")</f>
        <v>Apr</v>
      </c>
    </row>
    <row r="2288" spans="1:15" ht="13" x14ac:dyDescent="0.3">
      <c r="A2288" s="1">
        <v>4517870875</v>
      </c>
      <c r="B2288" s="1">
        <v>2899945</v>
      </c>
      <c r="C2288" s="2" t="s">
        <v>53</v>
      </c>
      <c r="D2288" s="3">
        <v>3024</v>
      </c>
      <c r="E2288" s="3">
        <v>1461</v>
      </c>
      <c r="F2288" s="3">
        <f>Data[[#This Row],[Unit Price]]*Data[[#This Row],[Ordered Qty]]</f>
        <v>4418064</v>
      </c>
      <c r="G2288" s="5">
        <v>44662</v>
      </c>
      <c r="H2288" s="4">
        <v>44655</v>
      </c>
      <c r="I2288" s="6">
        <f t="shared" si="39"/>
        <v>7</v>
      </c>
      <c r="J2288" s="32" t="str">
        <f>IF(Data[[#This Row],[Chênh lệch ngày]]&lt;-2,"ADVANCE", IF(Data[[#This Row],[Chênh lệch ngày]]&lt;4, "ON TIME", IF(Data[[#This Row],[REASON OF LATE]]="SUPPLIER","LATE BY SUPPLIER", "LATE")))</f>
        <v>LATE</v>
      </c>
      <c r="K2288" s="32" t="s">
        <v>6</v>
      </c>
      <c r="L2288" s="32"/>
      <c r="M2288" s="32" t="str">
        <f>TEXT(Data[[#This Row],[Ngày giao]],"yyyy")</f>
        <v>2022</v>
      </c>
      <c r="N2288" s="32" t="str">
        <f>IF(MONTH(Data[[#This Row],[Ngày giao]])&lt;4,"Qtr1", IF(MONTH(Data[[#This Row],[Ngày giao]])&lt;7,"Qtr2",IF(MONTH(Data[[#This Row],[Ngày giao]])&lt;10,"Qtr3","Qtr4")))</f>
        <v>Qtr2</v>
      </c>
      <c r="O2288" s="32" t="str">
        <f>TEXT(Data[[#This Row],[Ngày giao]],"MMM")</f>
        <v>Apr</v>
      </c>
    </row>
    <row r="2289" spans="1:15" ht="13" x14ac:dyDescent="0.3">
      <c r="A2289" s="1">
        <v>5501187730</v>
      </c>
      <c r="B2289" s="1">
        <v>2461389</v>
      </c>
      <c r="C2289" s="2" t="s">
        <v>60</v>
      </c>
      <c r="D2289" s="3">
        <v>200</v>
      </c>
      <c r="E2289" s="3">
        <v>957</v>
      </c>
      <c r="F2289" s="3">
        <f>Data[[#This Row],[Unit Price]]*Data[[#This Row],[Ordered Qty]]</f>
        <v>191400</v>
      </c>
      <c r="G2289" s="5">
        <v>44648</v>
      </c>
      <c r="H2289" s="4">
        <v>44655</v>
      </c>
      <c r="I2289" s="6">
        <f t="shared" si="39"/>
        <v>-7</v>
      </c>
      <c r="J2289" s="32" t="str">
        <f>IF(Data[[#This Row],[Chênh lệch ngày]]&lt;-2,"ADVANCE", IF(Data[[#This Row],[Chênh lệch ngày]]&lt;4, "ON TIME", IF(Data[[#This Row],[REASON OF LATE]]="SUPPLIER","LATE BY SUPPLIER", "LATE")))</f>
        <v>ADVANCE</v>
      </c>
      <c r="K2289" s="2"/>
      <c r="L2289" s="32"/>
      <c r="M2289" s="32" t="str">
        <f>TEXT(Data[[#This Row],[Ngày giao]],"yyyy")</f>
        <v>2022</v>
      </c>
      <c r="N2289" s="32" t="str">
        <f>IF(MONTH(Data[[#This Row],[Ngày giao]])&lt;4,"Qtr1", IF(MONTH(Data[[#This Row],[Ngày giao]])&lt;7,"Qtr2",IF(MONTH(Data[[#This Row],[Ngày giao]])&lt;10,"Qtr3","Qtr4")))</f>
        <v>Qtr1</v>
      </c>
      <c r="O2289" s="32" t="str">
        <f>TEXT(Data[[#This Row],[Ngày giao]],"MMM")</f>
        <v>Mar</v>
      </c>
    </row>
    <row r="2290" spans="1:15" ht="13" x14ac:dyDescent="0.3">
      <c r="A2290" s="1">
        <v>4516671415</v>
      </c>
      <c r="B2290" s="1">
        <v>2461389</v>
      </c>
      <c r="C2290" s="2" t="s">
        <v>65</v>
      </c>
      <c r="D2290" s="3">
        <v>200</v>
      </c>
      <c r="E2290" s="3">
        <v>870</v>
      </c>
      <c r="F2290" s="3">
        <f>Data[[#This Row],[Unit Price]]*Data[[#This Row],[Ordered Qty]]</f>
        <v>174000</v>
      </c>
      <c r="G2290" s="5">
        <v>44662</v>
      </c>
      <c r="H2290" s="4">
        <v>44655</v>
      </c>
      <c r="I2290" s="6">
        <f t="shared" si="39"/>
        <v>7</v>
      </c>
      <c r="J2290" s="32" t="str">
        <f>IF(Data[[#This Row],[Chênh lệch ngày]]&lt;-2,"ADVANCE", IF(Data[[#This Row],[Chênh lệch ngày]]&lt;4, "ON TIME", IF(Data[[#This Row],[REASON OF LATE]]="SUPPLIER","LATE BY SUPPLIER", "LATE")))</f>
        <v>LATE</v>
      </c>
      <c r="K2290" s="32" t="s">
        <v>6</v>
      </c>
      <c r="L2290" s="32"/>
      <c r="M2290" s="32" t="str">
        <f>TEXT(Data[[#This Row],[Ngày giao]],"yyyy")</f>
        <v>2022</v>
      </c>
      <c r="N2290" s="32" t="str">
        <f>IF(MONTH(Data[[#This Row],[Ngày giao]])&lt;4,"Qtr1", IF(MONTH(Data[[#This Row],[Ngày giao]])&lt;7,"Qtr2",IF(MONTH(Data[[#This Row],[Ngày giao]])&lt;10,"Qtr3","Qtr4")))</f>
        <v>Qtr2</v>
      </c>
      <c r="O2290" s="32" t="str">
        <f>TEXT(Data[[#This Row],[Ngày giao]],"MMM")</f>
        <v>Apr</v>
      </c>
    </row>
    <row r="2291" spans="1:15" ht="13" x14ac:dyDescent="0.3">
      <c r="A2291" s="1">
        <v>4517766272</v>
      </c>
      <c r="B2291" s="1">
        <v>2467687</v>
      </c>
      <c r="C2291" s="2" t="s">
        <v>53</v>
      </c>
      <c r="D2291" s="3">
        <v>3000</v>
      </c>
      <c r="E2291" s="3">
        <v>1286</v>
      </c>
      <c r="F2291" s="3">
        <f>Data[[#This Row],[Unit Price]]*Data[[#This Row],[Ordered Qty]]</f>
        <v>3858000</v>
      </c>
      <c r="G2291" s="5">
        <v>44648</v>
      </c>
      <c r="H2291" s="4">
        <v>44655</v>
      </c>
      <c r="I2291" s="6">
        <f t="shared" si="39"/>
        <v>-7</v>
      </c>
      <c r="J2291" s="32" t="str">
        <f>IF(Data[[#This Row],[Chênh lệch ngày]]&lt;-2,"ADVANCE", IF(Data[[#This Row],[Chênh lệch ngày]]&lt;4, "ON TIME", IF(Data[[#This Row],[REASON OF LATE]]="SUPPLIER","LATE BY SUPPLIER", "LATE")))</f>
        <v>ADVANCE</v>
      </c>
      <c r="K2291" s="2"/>
      <c r="L2291" s="32"/>
      <c r="M2291" s="32" t="str">
        <f>TEXT(Data[[#This Row],[Ngày giao]],"yyyy")</f>
        <v>2022</v>
      </c>
      <c r="N2291" s="32" t="str">
        <f>IF(MONTH(Data[[#This Row],[Ngày giao]])&lt;4,"Qtr1", IF(MONTH(Data[[#This Row],[Ngày giao]])&lt;7,"Qtr2",IF(MONTH(Data[[#This Row],[Ngày giao]])&lt;10,"Qtr3","Qtr4")))</f>
        <v>Qtr1</v>
      </c>
      <c r="O2291" s="32" t="str">
        <f>TEXT(Data[[#This Row],[Ngày giao]],"MMM")</f>
        <v>Mar</v>
      </c>
    </row>
    <row r="2292" spans="1:15" ht="13" x14ac:dyDescent="0.3">
      <c r="A2292" s="1">
        <v>4516500989</v>
      </c>
      <c r="B2292" s="1">
        <v>4327058</v>
      </c>
      <c r="C2292" s="37" t="s">
        <v>52</v>
      </c>
      <c r="D2292" s="3">
        <v>27</v>
      </c>
      <c r="E2292" s="3">
        <v>373</v>
      </c>
      <c r="F2292" s="3">
        <f>Data[[#This Row],[Unit Price]]*Data[[#This Row],[Ordered Qty]]</f>
        <v>10071</v>
      </c>
      <c r="G2292" s="5">
        <v>44662</v>
      </c>
      <c r="H2292" s="4">
        <v>44655</v>
      </c>
      <c r="I2292" s="6">
        <f t="shared" si="39"/>
        <v>7</v>
      </c>
      <c r="J2292" s="32" t="str">
        <f>IF(Data[[#This Row],[Chênh lệch ngày]]&lt;-2,"ADVANCE", IF(Data[[#This Row],[Chênh lệch ngày]]&lt;4, "ON TIME", IF(Data[[#This Row],[REASON OF LATE]]="SUPPLIER","LATE BY SUPPLIER", "LATE")))</f>
        <v>LATE</v>
      </c>
      <c r="K2292" s="32" t="s">
        <v>6</v>
      </c>
      <c r="L2292" s="32"/>
      <c r="M2292" s="32" t="str">
        <f>TEXT(Data[[#This Row],[Ngày giao]],"yyyy")</f>
        <v>2022</v>
      </c>
      <c r="N2292" s="32" t="str">
        <f>IF(MONTH(Data[[#This Row],[Ngày giao]])&lt;4,"Qtr1", IF(MONTH(Data[[#This Row],[Ngày giao]])&lt;7,"Qtr2",IF(MONTH(Data[[#This Row],[Ngày giao]])&lt;10,"Qtr3","Qtr4")))</f>
        <v>Qtr2</v>
      </c>
      <c r="O2292" s="32" t="str">
        <f>TEXT(Data[[#This Row],[Ngày giao]],"MMM")</f>
        <v>Apr</v>
      </c>
    </row>
    <row r="2293" spans="1:15" ht="13" x14ac:dyDescent="0.3">
      <c r="A2293" s="1">
        <v>4516518693</v>
      </c>
      <c r="B2293" s="1">
        <v>2467687</v>
      </c>
      <c r="C2293" s="37" t="s">
        <v>52</v>
      </c>
      <c r="D2293" s="3">
        <v>180</v>
      </c>
      <c r="E2293" s="3">
        <v>703</v>
      </c>
      <c r="F2293" s="3">
        <f>Data[[#This Row],[Unit Price]]*Data[[#This Row],[Ordered Qty]]</f>
        <v>126540</v>
      </c>
      <c r="G2293" s="5">
        <v>44662</v>
      </c>
      <c r="H2293" s="4">
        <v>44655</v>
      </c>
      <c r="I2293" s="6">
        <f t="shared" si="39"/>
        <v>7</v>
      </c>
      <c r="J2293" s="32" t="str">
        <f>IF(Data[[#This Row],[Chênh lệch ngày]]&lt;-2,"ADVANCE", IF(Data[[#This Row],[Chênh lệch ngày]]&lt;4, "ON TIME", IF(Data[[#This Row],[REASON OF LATE]]="SUPPLIER","LATE BY SUPPLIER", "LATE")))</f>
        <v>LATE</v>
      </c>
      <c r="K2293" s="32" t="s">
        <v>6</v>
      </c>
      <c r="L2293" s="32"/>
      <c r="M2293" s="32" t="str">
        <f>TEXT(Data[[#This Row],[Ngày giao]],"yyyy")</f>
        <v>2022</v>
      </c>
      <c r="N2293" s="32" t="str">
        <f>IF(MONTH(Data[[#This Row],[Ngày giao]])&lt;4,"Qtr1", IF(MONTH(Data[[#This Row],[Ngày giao]])&lt;7,"Qtr2",IF(MONTH(Data[[#This Row],[Ngày giao]])&lt;10,"Qtr3","Qtr4")))</f>
        <v>Qtr2</v>
      </c>
      <c r="O2293" s="32" t="str">
        <f>TEXT(Data[[#This Row],[Ngày giao]],"MMM")</f>
        <v>Apr</v>
      </c>
    </row>
    <row r="2294" spans="1:15" ht="13" x14ac:dyDescent="0.3">
      <c r="A2294" s="1">
        <v>4516523883</v>
      </c>
      <c r="B2294" s="1">
        <v>2758193</v>
      </c>
      <c r="C2294" s="37" t="s">
        <v>52</v>
      </c>
      <c r="D2294" s="3">
        <v>132</v>
      </c>
      <c r="E2294" s="3">
        <v>917</v>
      </c>
      <c r="F2294" s="3">
        <f>Data[[#This Row],[Unit Price]]*Data[[#This Row],[Ordered Qty]]</f>
        <v>121044</v>
      </c>
      <c r="G2294" s="5">
        <v>44662</v>
      </c>
      <c r="H2294" s="4">
        <v>44655</v>
      </c>
      <c r="I2294" s="6">
        <f t="shared" si="39"/>
        <v>7</v>
      </c>
      <c r="J2294" s="32" t="str">
        <f>IF(Data[[#This Row],[Chênh lệch ngày]]&lt;-2,"ADVANCE", IF(Data[[#This Row],[Chênh lệch ngày]]&lt;4, "ON TIME", IF(Data[[#This Row],[REASON OF LATE]]="SUPPLIER","LATE BY SUPPLIER", "LATE")))</f>
        <v>LATE</v>
      </c>
      <c r="K2294" s="32" t="s">
        <v>6</v>
      </c>
      <c r="L2294" s="32"/>
      <c r="M2294" s="32" t="str">
        <f>TEXT(Data[[#This Row],[Ngày giao]],"yyyy")</f>
        <v>2022</v>
      </c>
      <c r="N2294" s="32" t="str">
        <f>IF(MONTH(Data[[#This Row],[Ngày giao]])&lt;4,"Qtr1", IF(MONTH(Data[[#This Row],[Ngày giao]])&lt;7,"Qtr2",IF(MONTH(Data[[#This Row],[Ngày giao]])&lt;10,"Qtr3","Qtr4")))</f>
        <v>Qtr2</v>
      </c>
      <c r="O2294" s="32" t="str">
        <f>TEXT(Data[[#This Row],[Ngày giao]],"MMM")</f>
        <v>Apr</v>
      </c>
    </row>
    <row r="2295" spans="1:15" ht="13" x14ac:dyDescent="0.3">
      <c r="A2295" s="1">
        <v>4517061124</v>
      </c>
      <c r="B2295" s="1">
        <v>2758193</v>
      </c>
      <c r="C2295" s="2" t="s">
        <v>59</v>
      </c>
      <c r="D2295" s="3">
        <v>480</v>
      </c>
      <c r="E2295" s="3">
        <v>739</v>
      </c>
      <c r="F2295" s="3">
        <f>Data[[#This Row],[Unit Price]]*Data[[#This Row],[Ordered Qty]]</f>
        <v>354720</v>
      </c>
      <c r="G2295" s="5">
        <v>44655</v>
      </c>
      <c r="H2295" s="4">
        <v>44655</v>
      </c>
      <c r="I2295" s="6">
        <f t="shared" si="39"/>
        <v>0</v>
      </c>
      <c r="J2295" s="32" t="str">
        <f>IF(Data[[#This Row],[Chênh lệch ngày]]&lt;-2,"ADVANCE", IF(Data[[#This Row],[Chênh lệch ngày]]&lt;4, "ON TIME", IF(Data[[#This Row],[REASON OF LATE]]="SUPPLIER","LATE BY SUPPLIER", "LATE")))</f>
        <v>ON TIME</v>
      </c>
      <c r="K2295" s="2"/>
      <c r="L2295" s="32"/>
      <c r="M2295" s="32" t="str">
        <f>TEXT(Data[[#This Row],[Ngày giao]],"yyyy")</f>
        <v>2022</v>
      </c>
      <c r="N2295" s="32" t="str">
        <f>IF(MONTH(Data[[#This Row],[Ngày giao]])&lt;4,"Qtr1", IF(MONTH(Data[[#This Row],[Ngày giao]])&lt;7,"Qtr2",IF(MONTH(Data[[#This Row],[Ngày giao]])&lt;10,"Qtr3","Qtr4")))</f>
        <v>Qtr2</v>
      </c>
      <c r="O2295" s="32" t="str">
        <f>TEXT(Data[[#This Row],[Ngày giao]],"MMM")</f>
        <v>Apr</v>
      </c>
    </row>
    <row r="2296" spans="1:15" ht="13" x14ac:dyDescent="0.3">
      <c r="A2296" s="1">
        <v>4517163886</v>
      </c>
      <c r="B2296" s="1">
        <v>2758193</v>
      </c>
      <c r="C2296" s="2" t="s">
        <v>59</v>
      </c>
      <c r="D2296" s="3">
        <v>99</v>
      </c>
      <c r="E2296" s="3">
        <v>799</v>
      </c>
      <c r="F2296" s="3">
        <f>Data[[#This Row],[Unit Price]]*Data[[#This Row],[Ordered Qty]]</f>
        <v>79101</v>
      </c>
      <c r="G2296" s="5">
        <v>44655</v>
      </c>
      <c r="H2296" s="4">
        <v>44655</v>
      </c>
      <c r="I2296" s="6">
        <f t="shared" si="39"/>
        <v>0</v>
      </c>
      <c r="J2296" s="32" t="str">
        <f>IF(Data[[#This Row],[Chênh lệch ngày]]&lt;-2,"ADVANCE", IF(Data[[#This Row],[Chênh lệch ngày]]&lt;4, "ON TIME", IF(Data[[#This Row],[REASON OF LATE]]="SUPPLIER","LATE BY SUPPLIER", "LATE")))</f>
        <v>ON TIME</v>
      </c>
      <c r="K2296" s="2"/>
      <c r="L2296" s="32"/>
      <c r="M2296" s="32" t="str">
        <f>TEXT(Data[[#This Row],[Ngày giao]],"yyyy")</f>
        <v>2022</v>
      </c>
      <c r="N2296" s="32" t="str">
        <f>IF(MONTH(Data[[#This Row],[Ngày giao]])&lt;4,"Qtr1", IF(MONTH(Data[[#This Row],[Ngày giao]])&lt;7,"Qtr2",IF(MONTH(Data[[#This Row],[Ngày giao]])&lt;10,"Qtr3","Qtr4")))</f>
        <v>Qtr2</v>
      </c>
      <c r="O2296" s="32" t="str">
        <f>TEXT(Data[[#This Row],[Ngày giao]],"MMM")</f>
        <v>Apr</v>
      </c>
    </row>
    <row r="2297" spans="1:15" ht="13" x14ac:dyDescent="0.3">
      <c r="A2297" s="1">
        <v>4517733834</v>
      </c>
      <c r="B2297" s="1">
        <v>2758193</v>
      </c>
      <c r="C2297" s="2" t="s">
        <v>59</v>
      </c>
      <c r="D2297" s="3">
        <v>309</v>
      </c>
      <c r="E2297" s="3">
        <v>344</v>
      </c>
      <c r="F2297" s="3">
        <f>Data[[#This Row],[Unit Price]]*Data[[#This Row],[Ordered Qty]]</f>
        <v>106296</v>
      </c>
      <c r="G2297" s="5">
        <v>44655</v>
      </c>
      <c r="H2297" s="4">
        <v>44655</v>
      </c>
      <c r="I2297" s="6">
        <f t="shared" si="39"/>
        <v>0</v>
      </c>
      <c r="J2297" s="32" t="str">
        <f>IF(Data[[#This Row],[Chênh lệch ngày]]&lt;-2,"ADVANCE", IF(Data[[#This Row],[Chênh lệch ngày]]&lt;4, "ON TIME", IF(Data[[#This Row],[REASON OF LATE]]="SUPPLIER","LATE BY SUPPLIER", "LATE")))</f>
        <v>ON TIME</v>
      </c>
      <c r="K2297" s="2"/>
      <c r="L2297" s="32"/>
      <c r="M2297" s="32" t="str">
        <f>TEXT(Data[[#This Row],[Ngày giao]],"yyyy")</f>
        <v>2022</v>
      </c>
      <c r="N2297" s="32" t="str">
        <f>IF(MONTH(Data[[#This Row],[Ngày giao]])&lt;4,"Qtr1", IF(MONTH(Data[[#This Row],[Ngày giao]])&lt;7,"Qtr2",IF(MONTH(Data[[#This Row],[Ngày giao]])&lt;10,"Qtr3","Qtr4")))</f>
        <v>Qtr2</v>
      </c>
      <c r="O2297" s="32" t="str">
        <f>TEXT(Data[[#This Row],[Ngày giao]],"MMM")</f>
        <v>Apr</v>
      </c>
    </row>
    <row r="2298" spans="1:15" ht="13" x14ac:dyDescent="0.3">
      <c r="A2298" s="1">
        <v>4516528667</v>
      </c>
      <c r="B2298" s="1">
        <v>4271870</v>
      </c>
      <c r="C2298" s="37" t="s">
        <v>52</v>
      </c>
      <c r="D2298" s="3">
        <v>8</v>
      </c>
      <c r="E2298" s="3">
        <v>812</v>
      </c>
      <c r="F2298" s="3">
        <f>Data[[#This Row],[Unit Price]]*Data[[#This Row],[Ordered Qty]]</f>
        <v>6496</v>
      </c>
      <c r="G2298" s="5">
        <v>44704</v>
      </c>
      <c r="H2298" s="4">
        <v>44655</v>
      </c>
      <c r="I2298" s="6">
        <f t="shared" si="39"/>
        <v>49</v>
      </c>
      <c r="J2298" s="32" t="str">
        <f>IF(Data[[#This Row],[Chênh lệch ngày]]&lt;-2,"ADVANCE", IF(Data[[#This Row],[Chênh lệch ngày]]&lt;4, "ON TIME", IF(Data[[#This Row],[REASON OF LATE]]="SUPPLIER","LATE BY SUPPLIER", "LATE")))</f>
        <v>LATE</v>
      </c>
      <c r="K2298" s="32" t="s">
        <v>6</v>
      </c>
      <c r="L2298" s="32"/>
      <c r="M2298" s="32" t="str">
        <f>TEXT(Data[[#This Row],[Ngày giao]],"yyyy")</f>
        <v>2022</v>
      </c>
      <c r="N2298" s="32" t="str">
        <f>IF(MONTH(Data[[#This Row],[Ngày giao]])&lt;4,"Qtr1", IF(MONTH(Data[[#This Row],[Ngày giao]])&lt;7,"Qtr2",IF(MONTH(Data[[#This Row],[Ngày giao]])&lt;10,"Qtr3","Qtr4")))</f>
        <v>Qtr2</v>
      </c>
      <c r="O2298" s="32" t="str">
        <f>TEXT(Data[[#This Row],[Ngày giao]],"MMM")</f>
        <v>May</v>
      </c>
    </row>
    <row r="2299" spans="1:15" ht="13" x14ac:dyDescent="0.3">
      <c r="A2299" s="1">
        <v>4517142810</v>
      </c>
      <c r="B2299" s="1">
        <v>4271870</v>
      </c>
      <c r="C2299" s="2" t="s">
        <v>59</v>
      </c>
      <c r="D2299" s="3">
        <v>288</v>
      </c>
      <c r="E2299" s="3">
        <v>329</v>
      </c>
      <c r="F2299" s="3">
        <f>Data[[#This Row],[Unit Price]]*Data[[#This Row],[Ordered Qty]]</f>
        <v>94752</v>
      </c>
      <c r="G2299" s="5">
        <v>44718</v>
      </c>
      <c r="H2299" s="4">
        <v>44655</v>
      </c>
      <c r="I2299" s="6">
        <f t="shared" si="39"/>
        <v>63</v>
      </c>
      <c r="J2299" s="32" t="str">
        <f>IF(Data[[#This Row],[Chênh lệch ngày]]&lt;-2,"ADVANCE", IF(Data[[#This Row],[Chênh lệch ngày]]&lt;4, "ON TIME", IF(Data[[#This Row],[REASON OF LATE]]="SUPPLIER","LATE BY SUPPLIER", "LATE")))</f>
        <v>LATE</v>
      </c>
      <c r="K2299" s="32" t="s">
        <v>6</v>
      </c>
      <c r="L2299" s="32"/>
      <c r="M2299" s="32" t="str">
        <f>TEXT(Data[[#This Row],[Ngày giao]],"yyyy")</f>
        <v>2022</v>
      </c>
      <c r="N2299" s="32" t="str">
        <f>IF(MONTH(Data[[#This Row],[Ngày giao]])&lt;4,"Qtr1", IF(MONTH(Data[[#This Row],[Ngày giao]])&lt;7,"Qtr2",IF(MONTH(Data[[#This Row],[Ngày giao]])&lt;10,"Qtr3","Qtr4")))</f>
        <v>Qtr2</v>
      </c>
      <c r="O2299" s="32" t="str">
        <f>TEXT(Data[[#This Row],[Ngày giao]],"MMM")</f>
        <v>Jun</v>
      </c>
    </row>
    <row r="2300" spans="1:15" ht="13" x14ac:dyDescent="0.3">
      <c r="A2300" s="1">
        <v>4516958141</v>
      </c>
      <c r="B2300" s="1">
        <v>2884301</v>
      </c>
      <c r="C2300" s="2" t="s">
        <v>53</v>
      </c>
      <c r="D2300" s="3">
        <v>1200</v>
      </c>
      <c r="E2300" s="3">
        <v>1122</v>
      </c>
      <c r="F2300" s="3">
        <f>Data[[#This Row],[Unit Price]]*Data[[#This Row],[Ordered Qty]]</f>
        <v>1346400</v>
      </c>
      <c r="G2300" s="5">
        <v>44644</v>
      </c>
      <c r="H2300" s="4">
        <v>44655</v>
      </c>
      <c r="I2300" s="6">
        <f t="shared" si="39"/>
        <v>-11</v>
      </c>
      <c r="J2300" s="32" t="str">
        <f>IF(Data[[#This Row],[Chênh lệch ngày]]&lt;-2,"ADVANCE", IF(Data[[#This Row],[Chênh lệch ngày]]&lt;4, "ON TIME", IF(Data[[#This Row],[REASON OF LATE]]="SUPPLIER","LATE BY SUPPLIER", "LATE")))</f>
        <v>ADVANCE</v>
      </c>
      <c r="K2300" s="2"/>
      <c r="L2300" s="32"/>
      <c r="M2300" s="32" t="str">
        <f>TEXT(Data[[#This Row],[Ngày giao]],"yyyy")</f>
        <v>2022</v>
      </c>
      <c r="N2300" s="32" t="str">
        <f>IF(MONTH(Data[[#This Row],[Ngày giao]])&lt;4,"Qtr1", IF(MONTH(Data[[#This Row],[Ngày giao]])&lt;7,"Qtr2",IF(MONTH(Data[[#This Row],[Ngày giao]])&lt;10,"Qtr3","Qtr4")))</f>
        <v>Qtr1</v>
      </c>
      <c r="O2300" s="32" t="str">
        <f>TEXT(Data[[#This Row],[Ngày giao]],"MMM")</f>
        <v>Mar</v>
      </c>
    </row>
    <row r="2301" spans="1:15" ht="13" x14ac:dyDescent="0.3">
      <c r="A2301" s="1">
        <v>4516523517</v>
      </c>
      <c r="B2301" s="1">
        <v>2958114</v>
      </c>
      <c r="C2301" s="37" t="s">
        <v>52</v>
      </c>
      <c r="D2301" s="3">
        <v>60</v>
      </c>
      <c r="E2301" s="3">
        <v>922</v>
      </c>
      <c r="F2301" s="3">
        <f>Data[[#This Row],[Unit Price]]*Data[[#This Row],[Ordered Qty]]</f>
        <v>55320</v>
      </c>
      <c r="G2301" s="5">
        <v>44648</v>
      </c>
      <c r="H2301" s="4">
        <v>44655</v>
      </c>
      <c r="I2301" s="6">
        <f t="shared" si="39"/>
        <v>-7</v>
      </c>
      <c r="J2301" s="32" t="str">
        <f>IF(Data[[#This Row],[Chênh lệch ngày]]&lt;-2,"ADVANCE", IF(Data[[#This Row],[Chênh lệch ngày]]&lt;4, "ON TIME", IF(Data[[#This Row],[REASON OF LATE]]="SUPPLIER","LATE BY SUPPLIER", "LATE")))</f>
        <v>ADVANCE</v>
      </c>
      <c r="K2301" s="2"/>
      <c r="L2301" s="32"/>
      <c r="M2301" s="32" t="str">
        <f>TEXT(Data[[#This Row],[Ngày giao]],"yyyy")</f>
        <v>2022</v>
      </c>
      <c r="N2301" s="32" t="str">
        <f>IF(MONTH(Data[[#This Row],[Ngày giao]])&lt;4,"Qtr1", IF(MONTH(Data[[#This Row],[Ngày giao]])&lt;7,"Qtr2",IF(MONTH(Data[[#This Row],[Ngày giao]])&lt;10,"Qtr3","Qtr4")))</f>
        <v>Qtr1</v>
      </c>
      <c r="O2301" s="32" t="str">
        <f>TEXT(Data[[#This Row],[Ngày giao]],"MMM")</f>
        <v>Mar</v>
      </c>
    </row>
    <row r="2302" spans="1:15" ht="13" x14ac:dyDescent="0.3">
      <c r="A2302" s="1">
        <v>4516640549</v>
      </c>
      <c r="B2302" s="1">
        <v>2884301</v>
      </c>
      <c r="C2302" s="2" t="s">
        <v>66</v>
      </c>
      <c r="D2302" s="3">
        <v>225</v>
      </c>
      <c r="E2302" s="3">
        <v>473</v>
      </c>
      <c r="F2302" s="3">
        <f>Data[[#This Row],[Unit Price]]*Data[[#This Row],[Ordered Qty]]</f>
        <v>106425</v>
      </c>
      <c r="G2302" s="5">
        <v>44683</v>
      </c>
      <c r="H2302" s="4">
        <v>44655</v>
      </c>
      <c r="I2302" s="6">
        <f t="shared" si="39"/>
        <v>28</v>
      </c>
      <c r="J2302" s="32" t="str">
        <f>IF(Data[[#This Row],[Chênh lệch ngày]]&lt;-2,"ADVANCE", IF(Data[[#This Row],[Chênh lệch ngày]]&lt;4, "ON TIME", IF(Data[[#This Row],[REASON OF LATE]]="SUPPLIER","LATE BY SUPPLIER", "LATE")))</f>
        <v>LATE BY SUPPLIER</v>
      </c>
      <c r="K2302" s="2" t="s">
        <v>8</v>
      </c>
      <c r="L2302" s="32" t="s">
        <v>72</v>
      </c>
      <c r="M2302" s="32" t="str">
        <f>TEXT(Data[[#This Row],[Ngày giao]],"yyyy")</f>
        <v>2022</v>
      </c>
      <c r="N2302" s="32" t="str">
        <f>IF(MONTH(Data[[#This Row],[Ngày giao]])&lt;4,"Qtr1", IF(MONTH(Data[[#This Row],[Ngày giao]])&lt;7,"Qtr2",IF(MONTH(Data[[#This Row],[Ngày giao]])&lt;10,"Qtr3","Qtr4")))</f>
        <v>Qtr2</v>
      </c>
      <c r="O2302" s="32" t="str">
        <f>TEXT(Data[[#This Row],[Ngày giao]],"MMM")</f>
        <v>May</v>
      </c>
    </row>
    <row r="2303" spans="1:15" ht="13" x14ac:dyDescent="0.3">
      <c r="A2303" s="1">
        <v>4516970301</v>
      </c>
      <c r="B2303" s="1">
        <v>4062520</v>
      </c>
      <c r="C2303" s="2" t="s">
        <v>53</v>
      </c>
      <c r="D2303" s="3">
        <v>48</v>
      </c>
      <c r="E2303" s="3">
        <v>649</v>
      </c>
      <c r="F2303" s="3">
        <f>Data[[#This Row],[Unit Price]]*Data[[#This Row],[Ordered Qty]]</f>
        <v>31152</v>
      </c>
      <c r="G2303" s="5">
        <v>44683</v>
      </c>
      <c r="H2303" s="4">
        <v>44655</v>
      </c>
      <c r="I2303" s="6">
        <f t="shared" si="39"/>
        <v>28</v>
      </c>
      <c r="J2303" s="32" t="str">
        <f>IF(Data[[#This Row],[Chênh lệch ngày]]&lt;-2,"ADVANCE", IF(Data[[#This Row],[Chênh lệch ngày]]&lt;4, "ON TIME", IF(Data[[#This Row],[REASON OF LATE]]="SUPPLIER","LATE BY SUPPLIER", "LATE")))</f>
        <v>LATE BY SUPPLIER</v>
      </c>
      <c r="K2303" s="2" t="s">
        <v>8</v>
      </c>
      <c r="L2303" s="32" t="s">
        <v>73</v>
      </c>
      <c r="M2303" s="32" t="str">
        <f>TEXT(Data[[#This Row],[Ngày giao]],"yyyy")</f>
        <v>2022</v>
      </c>
      <c r="N2303" s="32" t="str">
        <f>IF(MONTH(Data[[#This Row],[Ngày giao]])&lt;4,"Qtr1", IF(MONTH(Data[[#This Row],[Ngày giao]])&lt;7,"Qtr2",IF(MONTH(Data[[#This Row],[Ngày giao]])&lt;10,"Qtr3","Qtr4")))</f>
        <v>Qtr2</v>
      </c>
      <c r="O2303" s="32" t="str">
        <f>TEXT(Data[[#This Row],[Ngày giao]],"MMM")</f>
        <v>May</v>
      </c>
    </row>
    <row r="2304" spans="1:15" ht="13" x14ac:dyDescent="0.3">
      <c r="A2304" s="1">
        <v>4516972593</v>
      </c>
      <c r="B2304" s="1">
        <v>2752324</v>
      </c>
      <c r="C2304" s="2" t="s">
        <v>53</v>
      </c>
      <c r="D2304" s="3">
        <v>192</v>
      </c>
      <c r="E2304" s="3">
        <v>531</v>
      </c>
      <c r="F2304" s="3">
        <f>Data[[#This Row],[Unit Price]]*Data[[#This Row],[Ordered Qty]]</f>
        <v>101952</v>
      </c>
      <c r="G2304" s="5">
        <v>44655</v>
      </c>
      <c r="H2304" s="4">
        <v>44655</v>
      </c>
      <c r="I2304" s="6">
        <f t="shared" si="39"/>
        <v>0</v>
      </c>
      <c r="J2304" s="32" t="str">
        <f>IF(Data[[#This Row],[Chênh lệch ngày]]&lt;-2,"ADVANCE", IF(Data[[#This Row],[Chênh lệch ngày]]&lt;4, "ON TIME", IF(Data[[#This Row],[REASON OF LATE]]="SUPPLIER","LATE BY SUPPLIER", "LATE")))</f>
        <v>ON TIME</v>
      </c>
      <c r="K2304" s="2"/>
      <c r="L2304" s="32"/>
      <c r="M2304" s="32" t="str">
        <f>TEXT(Data[[#This Row],[Ngày giao]],"yyyy")</f>
        <v>2022</v>
      </c>
      <c r="N2304" s="32" t="str">
        <f>IF(MONTH(Data[[#This Row],[Ngày giao]])&lt;4,"Qtr1", IF(MONTH(Data[[#This Row],[Ngày giao]])&lt;7,"Qtr2",IF(MONTH(Data[[#This Row],[Ngày giao]])&lt;10,"Qtr3","Qtr4")))</f>
        <v>Qtr2</v>
      </c>
      <c r="O2304" s="32" t="str">
        <f>TEXT(Data[[#This Row],[Ngày giao]],"MMM")</f>
        <v>Apr</v>
      </c>
    </row>
    <row r="2305" spans="1:15" ht="13" x14ac:dyDescent="0.3">
      <c r="A2305" s="1">
        <v>4517035545</v>
      </c>
      <c r="B2305" s="1">
        <v>2752324</v>
      </c>
      <c r="C2305" s="2" t="s">
        <v>53</v>
      </c>
      <c r="D2305" s="3">
        <v>30</v>
      </c>
      <c r="E2305" s="3">
        <v>770</v>
      </c>
      <c r="F2305" s="3">
        <f>Data[[#This Row],[Unit Price]]*Data[[#This Row],[Ordered Qty]]</f>
        <v>23100</v>
      </c>
      <c r="G2305" s="5">
        <v>44655</v>
      </c>
      <c r="H2305" s="4">
        <v>44655</v>
      </c>
      <c r="I2305" s="6">
        <f t="shared" si="39"/>
        <v>0</v>
      </c>
      <c r="J2305" s="32" t="str">
        <f>IF(Data[[#This Row],[Chênh lệch ngày]]&lt;-2,"ADVANCE", IF(Data[[#This Row],[Chênh lệch ngày]]&lt;4, "ON TIME", IF(Data[[#This Row],[REASON OF LATE]]="SUPPLIER","LATE BY SUPPLIER", "LATE")))</f>
        <v>ON TIME</v>
      </c>
      <c r="K2305" s="2"/>
      <c r="L2305" s="32"/>
      <c r="M2305" s="32" t="str">
        <f>TEXT(Data[[#This Row],[Ngày giao]],"yyyy")</f>
        <v>2022</v>
      </c>
      <c r="N2305" s="32" t="str">
        <f>IF(MONTH(Data[[#This Row],[Ngày giao]])&lt;4,"Qtr1", IF(MONTH(Data[[#This Row],[Ngày giao]])&lt;7,"Qtr2",IF(MONTH(Data[[#This Row],[Ngày giao]])&lt;10,"Qtr3","Qtr4")))</f>
        <v>Qtr2</v>
      </c>
      <c r="O2305" s="32" t="str">
        <f>TEXT(Data[[#This Row],[Ngày giao]],"MMM")</f>
        <v>Apr</v>
      </c>
    </row>
    <row r="2306" spans="1:15" ht="13" x14ac:dyDescent="0.3">
      <c r="A2306" s="1">
        <v>4516747402</v>
      </c>
      <c r="B2306" s="1">
        <v>4492204</v>
      </c>
      <c r="C2306" s="2" t="s">
        <v>59</v>
      </c>
      <c r="D2306" s="3">
        <v>48</v>
      </c>
      <c r="E2306" s="3">
        <v>1183</v>
      </c>
      <c r="F2306" s="3">
        <f>Data[[#This Row],[Unit Price]]*Data[[#This Row],[Ordered Qty]]</f>
        <v>56784</v>
      </c>
      <c r="G2306" s="5">
        <v>44676</v>
      </c>
      <c r="H2306" s="4">
        <v>44655</v>
      </c>
      <c r="I2306" s="6">
        <f t="shared" si="39"/>
        <v>21</v>
      </c>
      <c r="J2306" s="32" t="str">
        <f>IF(Data[[#This Row],[Chênh lệch ngày]]&lt;-2,"ADVANCE", IF(Data[[#This Row],[Chênh lệch ngày]]&lt;4, "ON TIME", IF(Data[[#This Row],[REASON OF LATE]]="SUPPLIER","LATE BY SUPPLIER", "LATE")))</f>
        <v>LATE BY SUPPLIER</v>
      </c>
      <c r="K2306" s="2" t="s">
        <v>8</v>
      </c>
      <c r="L2306" s="32" t="s">
        <v>72</v>
      </c>
      <c r="M2306" s="32" t="str">
        <f>TEXT(Data[[#This Row],[Ngày giao]],"yyyy")</f>
        <v>2022</v>
      </c>
      <c r="N2306" s="32" t="str">
        <f>IF(MONTH(Data[[#This Row],[Ngày giao]])&lt;4,"Qtr1", IF(MONTH(Data[[#This Row],[Ngày giao]])&lt;7,"Qtr2",IF(MONTH(Data[[#This Row],[Ngày giao]])&lt;10,"Qtr3","Qtr4")))</f>
        <v>Qtr2</v>
      </c>
      <c r="O2306" s="32" t="str">
        <f>TEXT(Data[[#This Row],[Ngày giao]],"MMM")</f>
        <v>Apr</v>
      </c>
    </row>
    <row r="2307" spans="1:15" ht="13" x14ac:dyDescent="0.3">
      <c r="A2307" s="1">
        <v>4517142809</v>
      </c>
      <c r="B2307" s="1">
        <v>2884301</v>
      </c>
      <c r="C2307" s="2" t="s">
        <v>59</v>
      </c>
      <c r="D2307" s="3">
        <v>645</v>
      </c>
      <c r="E2307" s="3">
        <v>870</v>
      </c>
      <c r="F2307" s="3">
        <f>Data[[#This Row],[Unit Price]]*Data[[#This Row],[Ordered Qty]]</f>
        <v>561150</v>
      </c>
      <c r="G2307" s="5">
        <v>44697</v>
      </c>
      <c r="H2307" s="4">
        <v>44655</v>
      </c>
      <c r="I2307" s="6">
        <f t="shared" si="39"/>
        <v>42</v>
      </c>
      <c r="J2307" s="32" t="str">
        <f>IF(Data[[#This Row],[Chênh lệch ngày]]&lt;-2,"ADVANCE", IF(Data[[#This Row],[Chênh lệch ngày]]&lt;4, "ON TIME", IF(Data[[#This Row],[REASON OF LATE]]="SUPPLIER","LATE BY SUPPLIER", "LATE")))</f>
        <v>LATE BY SUPPLIER</v>
      </c>
      <c r="K2307" s="2" t="s">
        <v>8</v>
      </c>
      <c r="L2307" s="32" t="s">
        <v>72</v>
      </c>
      <c r="M2307" s="32" t="str">
        <f>TEXT(Data[[#This Row],[Ngày giao]],"yyyy")</f>
        <v>2022</v>
      </c>
      <c r="N2307" s="32" t="str">
        <f>IF(MONTH(Data[[#This Row],[Ngày giao]])&lt;4,"Qtr1", IF(MONTH(Data[[#This Row],[Ngày giao]])&lt;7,"Qtr2",IF(MONTH(Data[[#This Row],[Ngày giao]])&lt;10,"Qtr3","Qtr4")))</f>
        <v>Qtr2</v>
      </c>
      <c r="O2307" s="32" t="str">
        <f>TEXT(Data[[#This Row],[Ngày giao]],"MMM")</f>
        <v>May</v>
      </c>
    </row>
    <row r="2308" spans="1:15" ht="13" x14ac:dyDescent="0.3">
      <c r="A2308" s="1">
        <v>4517155032</v>
      </c>
      <c r="B2308" s="1">
        <v>4492204</v>
      </c>
      <c r="C2308" s="2" t="s">
        <v>59</v>
      </c>
      <c r="D2308" s="3">
        <v>180</v>
      </c>
      <c r="E2308" s="3">
        <v>665</v>
      </c>
      <c r="F2308" s="3">
        <f>Data[[#This Row],[Unit Price]]*Data[[#This Row],[Ordered Qty]]</f>
        <v>119700</v>
      </c>
      <c r="G2308" s="5">
        <v>44655</v>
      </c>
      <c r="H2308" s="4">
        <v>44655</v>
      </c>
      <c r="I2308" s="6">
        <f t="shared" si="39"/>
        <v>0</v>
      </c>
      <c r="J2308" s="32" t="str">
        <f>IF(Data[[#This Row],[Chênh lệch ngày]]&lt;-2,"ADVANCE", IF(Data[[#This Row],[Chênh lệch ngày]]&lt;4, "ON TIME", IF(Data[[#This Row],[REASON OF LATE]]="SUPPLIER","LATE BY SUPPLIER", "LATE")))</f>
        <v>ON TIME</v>
      </c>
      <c r="K2308" s="2"/>
      <c r="L2308" s="32"/>
      <c r="M2308" s="32" t="str">
        <f>TEXT(Data[[#This Row],[Ngày giao]],"yyyy")</f>
        <v>2022</v>
      </c>
      <c r="N2308" s="32" t="str">
        <f>IF(MONTH(Data[[#This Row],[Ngày giao]])&lt;4,"Qtr1", IF(MONTH(Data[[#This Row],[Ngày giao]])&lt;7,"Qtr2",IF(MONTH(Data[[#This Row],[Ngày giao]])&lt;10,"Qtr3","Qtr4")))</f>
        <v>Qtr2</v>
      </c>
      <c r="O2308" s="32" t="str">
        <f>TEXT(Data[[#This Row],[Ngày giao]],"MMM")</f>
        <v>Apr</v>
      </c>
    </row>
    <row r="2309" spans="1:15" ht="13" x14ac:dyDescent="0.3">
      <c r="A2309" s="1">
        <v>4517158416</v>
      </c>
      <c r="B2309" s="1">
        <v>1620152</v>
      </c>
      <c r="C2309" s="2" t="s">
        <v>66</v>
      </c>
      <c r="D2309" s="3">
        <v>342</v>
      </c>
      <c r="E2309" s="3">
        <v>1236</v>
      </c>
      <c r="F2309" s="3">
        <f>Data[[#This Row],[Unit Price]]*Data[[#This Row],[Ordered Qty]]</f>
        <v>422712</v>
      </c>
      <c r="G2309" s="5">
        <v>44655</v>
      </c>
      <c r="H2309" s="4">
        <v>44655</v>
      </c>
      <c r="I2309" s="6">
        <f t="shared" si="39"/>
        <v>0</v>
      </c>
      <c r="J2309" s="32" t="str">
        <f>IF(Data[[#This Row],[Chênh lệch ngày]]&lt;-2,"ADVANCE", IF(Data[[#This Row],[Chênh lệch ngày]]&lt;4, "ON TIME", IF(Data[[#This Row],[REASON OF LATE]]="SUPPLIER","LATE BY SUPPLIER", "LATE")))</f>
        <v>ON TIME</v>
      </c>
      <c r="K2309" s="2"/>
      <c r="L2309" s="32"/>
      <c r="M2309" s="32" t="str">
        <f>TEXT(Data[[#This Row],[Ngày giao]],"yyyy")</f>
        <v>2022</v>
      </c>
      <c r="N2309" s="32" t="str">
        <f>IF(MONTH(Data[[#This Row],[Ngày giao]])&lt;4,"Qtr1", IF(MONTH(Data[[#This Row],[Ngày giao]])&lt;7,"Qtr2",IF(MONTH(Data[[#This Row],[Ngày giao]])&lt;10,"Qtr3","Qtr4")))</f>
        <v>Qtr2</v>
      </c>
      <c r="O2309" s="32" t="str">
        <f>TEXT(Data[[#This Row],[Ngày giao]],"MMM")</f>
        <v>Apr</v>
      </c>
    </row>
    <row r="2310" spans="1:15" ht="13" x14ac:dyDescent="0.3">
      <c r="A2310" s="1">
        <v>4517729846</v>
      </c>
      <c r="B2310" s="1">
        <v>4403290</v>
      </c>
      <c r="C2310" s="2" t="s">
        <v>66</v>
      </c>
      <c r="D2310" s="3">
        <v>104</v>
      </c>
      <c r="E2310" s="3">
        <v>549</v>
      </c>
      <c r="F2310" s="3">
        <f>Data[[#This Row],[Unit Price]]*Data[[#This Row],[Ordered Qty]]</f>
        <v>57096</v>
      </c>
      <c r="G2310" s="5">
        <v>44683</v>
      </c>
      <c r="H2310" s="4">
        <v>44655</v>
      </c>
      <c r="I2310" s="6">
        <f t="shared" si="39"/>
        <v>28</v>
      </c>
      <c r="J2310" s="32" t="str">
        <f>IF(Data[[#This Row],[Chênh lệch ngày]]&lt;-2,"ADVANCE", IF(Data[[#This Row],[Chênh lệch ngày]]&lt;4, "ON TIME", IF(Data[[#This Row],[REASON OF LATE]]="SUPPLIER","LATE BY SUPPLIER", "LATE")))</f>
        <v>LATE BY SUPPLIER</v>
      </c>
      <c r="K2310" s="2" t="s">
        <v>8</v>
      </c>
      <c r="L2310" s="32" t="s">
        <v>72</v>
      </c>
      <c r="M2310" s="32" t="str">
        <f>TEXT(Data[[#This Row],[Ngày giao]],"yyyy")</f>
        <v>2022</v>
      </c>
      <c r="N2310" s="32" t="str">
        <f>IF(MONTH(Data[[#This Row],[Ngày giao]])&lt;4,"Qtr1", IF(MONTH(Data[[#This Row],[Ngày giao]])&lt;7,"Qtr2",IF(MONTH(Data[[#This Row],[Ngày giao]])&lt;10,"Qtr3","Qtr4")))</f>
        <v>Qtr2</v>
      </c>
      <c r="O2310" s="32" t="str">
        <f>TEXT(Data[[#This Row],[Ngày giao]],"MMM")</f>
        <v>May</v>
      </c>
    </row>
    <row r="2311" spans="1:15" ht="13" x14ac:dyDescent="0.3">
      <c r="A2311" s="1">
        <v>4516971450</v>
      </c>
      <c r="B2311" s="1">
        <v>4403290</v>
      </c>
      <c r="C2311" s="2" t="s">
        <v>53</v>
      </c>
      <c r="D2311" s="3">
        <v>480</v>
      </c>
      <c r="E2311" s="3">
        <v>1177</v>
      </c>
      <c r="F2311" s="3">
        <f>Data[[#This Row],[Unit Price]]*Data[[#This Row],[Ordered Qty]]</f>
        <v>564960</v>
      </c>
      <c r="G2311" s="5">
        <v>44676</v>
      </c>
      <c r="H2311" s="4">
        <v>44655</v>
      </c>
      <c r="I2311" s="6">
        <f t="shared" si="39"/>
        <v>21</v>
      </c>
      <c r="J2311" s="32" t="str">
        <f>IF(Data[[#This Row],[Chênh lệch ngày]]&lt;-2,"ADVANCE", IF(Data[[#This Row],[Chênh lệch ngày]]&lt;4, "ON TIME", IF(Data[[#This Row],[REASON OF LATE]]="SUPPLIER","LATE BY SUPPLIER", "LATE")))</f>
        <v>LATE</v>
      </c>
      <c r="K2311" s="32" t="s">
        <v>6</v>
      </c>
      <c r="L2311" s="32"/>
      <c r="M2311" s="32" t="str">
        <f>TEXT(Data[[#This Row],[Ngày giao]],"yyyy")</f>
        <v>2022</v>
      </c>
      <c r="N2311" s="32" t="str">
        <f>IF(MONTH(Data[[#This Row],[Ngày giao]])&lt;4,"Qtr1", IF(MONTH(Data[[#This Row],[Ngày giao]])&lt;7,"Qtr2",IF(MONTH(Data[[#This Row],[Ngày giao]])&lt;10,"Qtr3","Qtr4")))</f>
        <v>Qtr2</v>
      </c>
      <c r="O2311" s="32" t="str">
        <f>TEXT(Data[[#This Row],[Ngày giao]],"MMM")</f>
        <v>Apr</v>
      </c>
    </row>
    <row r="2312" spans="1:15" ht="14.5" x14ac:dyDescent="0.35">
      <c r="A2312" s="7">
        <v>4517381533</v>
      </c>
      <c r="B2312" s="7">
        <v>2779823</v>
      </c>
      <c r="C2312" s="8" t="s">
        <v>53</v>
      </c>
      <c r="D2312" s="9">
        <v>6390</v>
      </c>
      <c r="E2312" s="3">
        <v>819</v>
      </c>
      <c r="F2312" s="3">
        <f>Data[[#This Row],[Unit Price]]*Data[[#This Row],[Ordered Qty]]</f>
        <v>5233410</v>
      </c>
      <c r="G2312" s="5">
        <v>44655</v>
      </c>
      <c r="H2312" s="4">
        <v>44655</v>
      </c>
      <c r="I2312" s="10">
        <v>0</v>
      </c>
      <c r="J2312" s="32" t="str">
        <f>IF(Data[[#This Row],[Chênh lệch ngày]]&lt;-2,"ADVANCE", IF(Data[[#This Row],[Chênh lệch ngày]]&lt;4, "ON TIME", IF(Data[[#This Row],[REASON OF LATE]]="SUPPLIER","LATE BY SUPPLIER", "LATE")))</f>
        <v>ON TIME</v>
      </c>
      <c r="K2312" s="12"/>
      <c r="L2312" s="16"/>
      <c r="M2312" s="32" t="str">
        <f>TEXT(Data[[#This Row],[Ngày giao]],"yyyy")</f>
        <v>2022</v>
      </c>
      <c r="N2312" s="32" t="str">
        <f>IF(MONTH(Data[[#This Row],[Ngày giao]])&lt;4,"Qtr1", IF(MONTH(Data[[#This Row],[Ngày giao]])&lt;7,"Qtr2",IF(MONTH(Data[[#This Row],[Ngày giao]])&lt;10,"Qtr3","Qtr4")))</f>
        <v>Qtr2</v>
      </c>
      <c r="O2312" s="32" t="str">
        <f>TEXT(Data[[#This Row],[Ngày giao]],"MMM")</f>
        <v>Apr</v>
      </c>
    </row>
    <row r="2313" spans="1:15" ht="14.5" x14ac:dyDescent="0.35">
      <c r="A2313" s="7">
        <v>4517810668</v>
      </c>
      <c r="B2313" s="7">
        <v>2779817</v>
      </c>
      <c r="C2313" s="8" t="s">
        <v>66</v>
      </c>
      <c r="D2313" s="9">
        <v>2520</v>
      </c>
      <c r="E2313" s="3">
        <v>393</v>
      </c>
      <c r="F2313" s="3">
        <f>Data[[#This Row],[Unit Price]]*Data[[#This Row],[Ordered Qty]]</f>
        <v>990360</v>
      </c>
      <c r="G2313" s="5">
        <v>44683</v>
      </c>
      <c r="H2313" s="4">
        <v>44655</v>
      </c>
      <c r="I2313" s="10">
        <v>28</v>
      </c>
      <c r="J2313" s="32" t="str">
        <f>IF(Data[[#This Row],[Chênh lệch ngày]]&lt;-2,"ADVANCE", IF(Data[[#This Row],[Chênh lệch ngày]]&lt;4, "ON TIME", IF(Data[[#This Row],[REASON OF LATE]]="SUPPLIER","LATE BY SUPPLIER", "LATE")))</f>
        <v>LATE</v>
      </c>
      <c r="K2313" s="32" t="s">
        <v>6</v>
      </c>
      <c r="L2313" s="16"/>
      <c r="M2313" s="32" t="str">
        <f>TEXT(Data[[#This Row],[Ngày giao]],"yyyy")</f>
        <v>2022</v>
      </c>
      <c r="N2313" s="32" t="str">
        <f>IF(MONTH(Data[[#This Row],[Ngày giao]])&lt;4,"Qtr1", IF(MONTH(Data[[#This Row],[Ngày giao]])&lt;7,"Qtr2",IF(MONTH(Data[[#This Row],[Ngày giao]])&lt;10,"Qtr3","Qtr4")))</f>
        <v>Qtr2</v>
      </c>
      <c r="O2313" s="32" t="str">
        <f>TEXT(Data[[#This Row],[Ngày giao]],"MMM")</f>
        <v>May</v>
      </c>
    </row>
    <row r="2314" spans="1:15" ht="14.5" x14ac:dyDescent="0.35">
      <c r="A2314" s="7">
        <v>4517472167</v>
      </c>
      <c r="B2314" s="7">
        <v>4333116</v>
      </c>
      <c r="C2314" s="8" t="s">
        <v>53</v>
      </c>
      <c r="D2314" s="9">
        <v>210</v>
      </c>
      <c r="E2314" s="3">
        <v>567</v>
      </c>
      <c r="F2314" s="3">
        <f>Data[[#This Row],[Unit Price]]*Data[[#This Row],[Ordered Qty]]</f>
        <v>119070</v>
      </c>
      <c r="G2314" s="5">
        <v>44655</v>
      </c>
      <c r="H2314" s="4">
        <v>44655</v>
      </c>
      <c r="I2314" s="10">
        <v>0</v>
      </c>
      <c r="J2314" s="32" t="str">
        <f>IF(Data[[#This Row],[Chênh lệch ngày]]&lt;-2,"ADVANCE", IF(Data[[#This Row],[Chênh lệch ngày]]&lt;4, "ON TIME", IF(Data[[#This Row],[REASON OF LATE]]="SUPPLIER","LATE BY SUPPLIER", "LATE")))</f>
        <v>ON TIME</v>
      </c>
      <c r="K2314" s="12"/>
      <c r="L2314" s="16"/>
      <c r="M2314" s="32" t="str">
        <f>TEXT(Data[[#This Row],[Ngày giao]],"yyyy")</f>
        <v>2022</v>
      </c>
      <c r="N2314" s="32" t="str">
        <f>IF(MONTH(Data[[#This Row],[Ngày giao]])&lt;4,"Qtr1", IF(MONTH(Data[[#This Row],[Ngày giao]])&lt;7,"Qtr2",IF(MONTH(Data[[#This Row],[Ngày giao]])&lt;10,"Qtr3","Qtr4")))</f>
        <v>Qtr2</v>
      </c>
      <c r="O2314" s="32" t="str">
        <f>TEXT(Data[[#This Row],[Ngày giao]],"MMM")</f>
        <v>Apr</v>
      </c>
    </row>
    <row r="2315" spans="1:15" ht="14.5" x14ac:dyDescent="0.35">
      <c r="A2315" s="7">
        <v>4517400908</v>
      </c>
      <c r="B2315" s="7">
        <v>4455299</v>
      </c>
      <c r="C2315" s="8" t="s">
        <v>53</v>
      </c>
      <c r="D2315" s="9">
        <v>405</v>
      </c>
      <c r="E2315" s="3">
        <v>1065</v>
      </c>
      <c r="F2315" s="3">
        <f>Data[[#This Row],[Unit Price]]*Data[[#This Row],[Ordered Qty]]</f>
        <v>431325</v>
      </c>
      <c r="G2315" s="5">
        <v>44655</v>
      </c>
      <c r="H2315" s="4">
        <v>44655</v>
      </c>
      <c r="I2315" s="10">
        <v>0</v>
      </c>
      <c r="J2315" s="32" t="str">
        <f>IF(Data[[#This Row],[Chênh lệch ngày]]&lt;-2,"ADVANCE", IF(Data[[#This Row],[Chênh lệch ngày]]&lt;4, "ON TIME", IF(Data[[#This Row],[REASON OF LATE]]="SUPPLIER","LATE BY SUPPLIER", "LATE")))</f>
        <v>ON TIME</v>
      </c>
      <c r="K2315" s="12"/>
      <c r="L2315" s="16"/>
      <c r="M2315" s="32" t="str">
        <f>TEXT(Data[[#This Row],[Ngày giao]],"yyyy")</f>
        <v>2022</v>
      </c>
      <c r="N2315" s="32" t="str">
        <f>IF(MONTH(Data[[#This Row],[Ngày giao]])&lt;4,"Qtr1", IF(MONTH(Data[[#This Row],[Ngày giao]])&lt;7,"Qtr2",IF(MONTH(Data[[#This Row],[Ngày giao]])&lt;10,"Qtr3","Qtr4")))</f>
        <v>Qtr2</v>
      </c>
      <c r="O2315" s="32" t="str">
        <f>TEXT(Data[[#This Row],[Ngày giao]],"MMM")</f>
        <v>Apr</v>
      </c>
    </row>
    <row r="2316" spans="1:15" ht="14.5" x14ac:dyDescent="0.35">
      <c r="A2316" s="7">
        <v>4517769929</v>
      </c>
      <c r="B2316" s="7">
        <v>4333113</v>
      </c>
      <c r="C2316" s="8" t="s">
        <v>66</v>
      </c>
      <c r="D2316" s="9">
        <v>4704</v>
      </c>
      <c r="E2316" s="3">
        <v>509</v>
      </c>
      <c r="F2316" s="3">
        <f>Data[[#This Row],[Unit Price]]*Data[[#This Row],[Ordered Qty]]</f>
        <v>2394336</v>
      </c>
      <c r="G2316" s="5">
        <v>44655</v>
      </c>
      <c r="H2316" s="4">
        <v>44655</v>
      </c>
      <c r="I2316" s="10">
        <v>0</v>
      </c>
      <c r="J2316" s="32" t="str">
        <f>IF(Data[[#This Row],[Chênh lệch ngày]]&lt;-2,"ADVANCE", IF(Data[[#This Row],[Chênh lệch ngày]]&lt;4, "ON TIME", IF(Data[[#This Row],[REASON OF LATE]]="SUPPLIER","LATE BY SUPPLIER", "LATE")))</f>
        <v>ON TIME</v>
      </c>
      <c r="K2316" s="12"/>
      <c r="L2316" s="16"/>
      <c r="M2316" s="32" t="str">
        <f>TEXT(Data[[#This Row],[Ngày giao]],"yyyy")</f>
        <v>2022</v>
      </c>
      <c r="N2316" s="32" t="str">
        <f>IF(MONTH(Data[[#This Row],[Ngày giao]])&lt;4,"Qtr1", IF(MONTH(Data[[#This Row],[Ngày giao]])&lt;7,"Qtr2",IF(MONTH(Data[[#This Row],[Ngày giao]])&lt;10,"Qtr3","Qtr4")))</f>
        <v>Qtr2</v>
      </c>
      <c r="O2316" s="32" t="str">
        <f>TEXT(Data[[#This Row],[Ngày giao]],"MMM")</f>
        <v>Apr</v>
      </c>
    </row>
    <row r="2317" spans="1:15" ht="14.5" x14ac:dyDescent="0.35">
      <c r="A2317" s="7">
        <v>4517809404</v>
      </c>
      <c r="B2317" s="7">
        <v>4333116</v>
      </c>
      <c r="C2317" s="8" t="s">
        <v>59</v>
      </c>
      <c r="D2317" s="9">
        <v>1974</v>
      </c>
      <c r="E2317" s="3">
        <v>1340</v>
      </c>
      <c r="F2317" s="3">
        <f>Data[[#This Row],[Unit Price]]*Data[[#This Row],[Ordered Qty]]</f>
        <v>2645160</v>
      </c>
      <c r="G2317" s="5">
        <v>44676</v>
      </c>
      <c r="H2317" s="4">
        <v>44655</v>
      </c>
      <c r="I2317" s="10">
        <v>21</v>
      </c>
      <c r="J2317" s="32" t="str">
        <f>IF(Data[[#This Row],[Chênh lệch ngày]]&lt;-2,"ADVANCE", IF(Data[[#This Row],[Chênh lệch ngày]]&lt;4, "ON TIME", IF(Data[[#This Row],[REASON OF LATE]]="SUPPLIER","LATE BY SUPPLIER", "LATE")))</f>
        <v>LATE</v>
      </c>
      <c r="K2317" s="32" t="s">
        <v>6</v>
      </c>
      <c r="L2317" s="16"/>
      <c r="M2317" s="32" t="str">
        <f>TEXT(Data[[#This Row],[Ngày giao]],"yyyy")</f>
        <v>2022</v>
      </c>
      <c r="N2317" s="32" t="str">
        <f>IF(MONTH(Data[[#This Row],[Ngày giao]])&lt;4,"Qtr1", IF(MONTH(Data[[#This Row],[Ngày giao]])&lt;7,"Qtr2",IF(MONTH(Data[[#This Row],[Ngày giao]])&lt;10,"Qtr3","Qtr4")))</f>
        <v>Qtr2</v>
      </c>
      <c r="O2317" s="32" t="str">
        <f>TEXT(Data[[#This Row],[Ngày giao]],"MMM")</f>
        <v>Apr</v>
      </c>
    </row>
    <row r="2318" spans="1:15" ht="14.5" x14ac:dyDescent="0.35">
      <c r="A2318" s="7">
        <v>4517376580</v>
      </c>
      <c r="B2318" s="7">
        <v>4454506</v>
      </c>
      <c r="C2318" s="8" t="s">
        <v>66</v>
      </c>
      <c r="D2318" s="9">
        <v>1710</v>
      </c>
      <c r="E2318" s="3">
        <v>705</v>
      </c>
      <c r="F2318" s="3">
        <f>Data[[#This Row],[Unit Price]]*Data[[#This Row],[Ordered Qty]]</f>
        <v>1205550</v>
      </c>
      <c r="G2318" s="5">
        <v>44711</v>
      </c>
      <c r="H2318" s="4">
        <v>44655</v>
      </c>
      <c r="I2318" s="10">
        <v>56</v>
      </c>
      <c r="J2318" s="32" t="str">
        <f>IF(Data[[#This Row],[Chênh lệch ngày]]&lt;-2,"ADVANCE", IF(Data[[#This Row],[Chênh lệch ngày]]&lt;4, "ON TIME", IF(Data[[#This Row],[REASON OF LATE]]="SUPPLIER","LATE BY SUPPLIER", "LATE")))</f>
        <v>LATE BY SUPPLIER</v>
      </c>
      <c r="K2318" s="11" t="s">
        <v>8</v>
      </c>
      <c r="L2318" s="16" t="s">
        <v>71</v>
      </c>
      <c r="M2318" s="32" t="str">
        <f>TEXT(Data[[#This Row],[Ngày giao]],"yyyy")</f>
        <v>2022</v>
      </c>
      <c r="N2318" s="32" t="str">
        <f>IF(MONTH(Data[[#This Row],[Ngày giao]])&lt;4,"Qtr1", IF(MONTH(Data[[#This Row],[Ngày giao]])&lt;7,"Qtr2",IF(MONTH(Data[[#This Row],[Ngày giao]])&lt;10,"Qtr3","Qtr4")))</f>
        <v>Qtr2</v>
      </c>
      <c r="O2318" s="32" t="str">
        <f>TEXT(Data[[#This Row],[Ngày giao]],"MMM")</f>
        <v>May</v>
      </c>
    </row>
    <row r="2319" spans="1:15" ht="14.5" x14ac:dyDescent="0.35">
      <c r="A2319" s="7">
        <v>4517400909</v>
      </c>
      <c r="B2319" s="7">
        <v>4333116</v>
      </c>
      <c r="C2319" s="8" t="s">
        <v>53</v>
      </c>
      <c r="D2319" s="9">
        <v>2037</v>
      </c>
      <c r="E2319" s="3">
        <v>597</v>
      </c>
      <c r="F2319" s="3">
        <f>Data[[#This Row],[Unit Price]]*Data[[#This Row],[Ordered Qty]]</f>
        <v>1216089</v>
      </c>
      <c r="G2319" s="5">
        <v>44655</v>
      </c>
      <c r="H2319" s="4">
        <v>44655</v>
      </c>
      <c r="I2319" s="10">
        <v>0</v>
      </c>
      <c r="J2319" s="32" t="str">
        <f>IF(Data[[#This Row],[Chênh lệch ngày]]&lt;-2,"ADVANCE", IF(Data[[#This Row],[Chênh lệch ngày]]&lt;4, "ON TIME", IF(Data[[#This Row],[REASON OF LATE]]="SUPPLIER","LATE BY SUPPLIER", "LATE")))</f>
        <v>ON TIME</v>
      </c>
      <c r="K2319" s="12"/>
      <c r="L2319" s="16"/>
      <c r="M2319" s="32" t="str">
        <f>TEXT(Data[[#This Row],[Ngày giao]],"yyyy")</f>
        <v>2022</v>
      </c>
      <c r="N2319" s="32" t="str">
        <f>IF(MONTH(Data[[#This Row],[Ngày giao]])&lt;4,"Qtr1", IF(MONTH(Data[[#This Row],[Ngày giao]])&lt;7,"Qtr2",IF(MONTH(Data[[#This Row],[Ngày giao]])&lt;10,"Qtr3","Qtr4")))</f>
        <v>Qtr2</v>
      </c>
      <c r="O2319" s="32" t="str">
        <f>TEXT(Data[[#This Row],[Ngày giao]],"MMM")</f>
        <v>Apr</v>
      </c>
    </row>
    <row r="2320" spans="1:15" ht="14.5" x14ac:dyDescent="0.35">
      <c r="A2320" s="7">
        <v>4517753095</v>
      </c>
      <c r="B2320" s="7">
        <v>4455281</v>
      </c>
      <c r="C2320" s="8" t="s">
        <v>66</v>
      </c>
      <c r="D2320" s="9">
        <v>2430</v>
      </c>
      <c r="E2320" s="3">
        <v>886</v>
      </c>
      <c r="F2320" s="3">
        <f>Data[[#This Row],[Unit Price]]*Data[[#This Row],[Ordered Qty]]</f>
        <v>2152980</v>
      </c>
      <c r="G2320" s="14">
        <v>44655</v>
      </c>
      <c r="H2320" s="15">
        <v>44655</v>
      </c>
      <c r="I2320" s="10">
        <v>0</v>
      </c>
      <c r="J2320" s="32" t="str">
        <f>IF(Data[[#This Row],[Chênh lệch ngày]]&lt;-2,"ADVANCE", IF(Data[[#This Row],[Chênh lệch ngày]]&lt;4, "ON TIME", IF(Data[[#This Row],[REASON OF LATE]]="SUPPLIER","LATE BY SUPPLIER", "LATE")))</f>
        <v>ON TIME</v>
      </c>
      <c r="K2320" s="12"/>
      <c r="L2320" s="16"/>
      <c r="M2320" s="32" t="str">
        <f>TEXT(Data[[#This Row],[Ngày giao]],"yyyy")</f>
        <v>2022</v>
      </c>
      <c r="N2320" s="32" t="str">
        <f>IF(MONTH(Data[[#This Row],[Ngày giao]])&lt;4,"Qtr1", IF(MONTH(Data[[#This Row],[Ngày giao]])&lt;7,"Qtr2",IF(MONTH(Data[[#This Row],[Ngày giao]])&lt;10,"Qtr3","Qtr4")))</f>
        <v>Qtr2</v>
      </c>
      <c r="O2320" s="32" t="str">
        <f>TEXT(Data[[#This Row],[Ngày giao]],"MMM")</f>
        <v>Apr</v>
      </c>
    </row>
    <row r="2321" spans="1:15" ht="14.5" x14ac:dyDescent="0.35">
      <c r="A2321" s="7">
        <v>4517469649</v>
      </c>
      <c r="B2321" s="7">
        <v>4013305</v>
      </c>
      <c r="C2321" s="8" t="s">
        <v>53</v>
      </c>
      <c r="D2321" s="9">
        <v>288</v>
      </c>
      <c r="E2321" s="3">
        <v>621</v>
      </c>
      <c r="F2321" s="3">
        <f>Data[[#This Row],[Unit Price]]*Data[[#This Row],[Ordered Qty]]</f>
        <v>178848</v>
      </c>
      <c r="G2321" s="5">
        <v>44655</v>
      </c>
      <c r="H2321" s="4">
        <v>44655</v>
      </c>
      <c r="I2321" s="10">
        <v>0</v>
      </c>
      <c r="J2321" s="32" t="str">
        <f>IF(Data[[#This Row],[Chênh lệch ngày]]&lt;-2,"ADVANCE", IF(Data[[#This Row],[Chênh lệch ngày]]&lt;4, "ON TIME", IF(Data[[#This Row],[REASON OF LATE]]="SUPPLIER","LATE BY SUPPLIER", "LATE")))</f>
        <v>ON TIME</v>
      </c>
      <c r="K2321" s="12"/>
      <c r="L2321" s="16"/>
      <c r="M2321" s="32" t="str">
        <f>TEXT(Data[[#This Row],[Ngày giao]],"yyyy")</f>
        <v>2022</v>
      </c>
      <c r="N2321" s="32" t="str">
        <f>IF(MONTH(Data[[#This Row],[Ngày giao]])&lt;4,"Qtr1", IF(MONTH(Data[[#This Row],[Ngày giao]])&lt;7,"Qtr2",IF(MONTH(Data[[#This Row],[Ngày giao]])&lt;10,"Qtr3","Qtr4")))</f>
        <v>Qtr2</v>
      </c>
      <c r="O2321" s="32" t="str">
        <f>TEXT(Data[[#This Row],[Ngày giao]],"MMM")</f>
        <v>Apr</v>
      </c>
    </row>
    <row r="2322" spans="1:15" ht="14.5" x14ac:dyDescent="0.35">
      <c r="A2322" s="7">
        <v>4517383997</v>
      </c>
      <c r="B2322" s="7">
        <v>2765851</v>
      </c>
      <c r="C2322" s="8" t="s">
        <v>59</v>
      </c>
      <c r="D2322" s="9">
        <v>128</v>
      </c>
      <c r="E2322" s="3">
        <v>694</v>
      </c>
      <c r="F2322" s="3">
        <f>Data[[#This Row],[Unit Price]]*Data[[#This Row],[Ordered Qty]]</f>
        <v>88832</v>
      </c>
      <c r="G2322" s="5">
        <v>44655</v>
      </c>
      <c r="H2322" s="4">
        <v>44655</v>
      </c>
      <c r="I2322" s="10">
        <v>0</v>
      </c>
      <c r="J2322" s="32" t="str">
        <f>IF(Data[[#This Row],[Chênh lệch ngày]]&lt;-2,"ADVANCE", IF(Data[[#This Row],[Chênh lệch ngày]]&lt;4, "ON TIME", IF(Data[[#This Row],[REASON OF LATE]]="SUPPLIER","LATE BY SUPPLIER", "LATE")))</f>
        <v>ON TIME</v>
      </c>
      <c r="K2322" s="12"/>
      <c r="L2322" s="16"/>
      <c r="M2322" s="32" t="str">
        <f>TEXT(Data[[#This Row],[Ngày giao]],"yyyy")</f>
        <v>2022</v>
      </c>
      <c r="N2322" s="32" t="str">
        <f>IF(MONTH(Data[[#This Row],[Ngày giao]])&lt;4,"Qtr1", IF(MONTH(Data[[#This Row],[Ngày giao]])&lt;7,"Qtr2",IF(MONTH(Data[[#This Row],[Ngày giao]])&lt;10,"Qtr3","Qtr4")))</f>
        <v>Qtr2</v>
      </c>
      <c r="O2322" s="32" t="str">
        <f>TEXT(Data[[#This Row],[Ngày giao]],"MMM")</f>
        <v>Apr</v>
      </c>
    </row>
    <row r="2323" spans="1:15" ht="14.5" x14ac:dyDescent="0.35">
      <c r="A2323" s="7">
        <v>4516629465</v>
      </c>
      <c r="B2323" s="7">
        <v>2779817</v>
      </c>
      <c r="C2323" s="8" t="s">
        <v>66</v>
      </c>
      <c r="D2323" s="9">
        <v>2070</v>
      </c>
      <c r="E2323" s="3">
        <v>873</v>
      </c>
      <c r="F2323" s="3">
        <f>Data[[#This Row],[Unit Price]]*Data[[#This Row],[Ordered Qty]]</f>
        <v>1807110</v>
      </c>
      <c r="G2323" s="5">
        <v>44655</v>
      </c>
      <c r="H2323" s="4">
        <v>44655</v>
      </c>
      <c r="I2323" s="10">
        <v>0</v>
      </c>
      <c r="J2323" s="32" t="str">
        <f>IF(Data[[#This Row],[Chênh lệch ngày]]&lt;-2,"ADVANCE", IF(Data[[#This Row],[Chênh lệch ngày]]&lt;4, "ON TIME", IF(Data[[#This Row],[REASON OF LATE]]="SUPPLIER","LATE BY SUPPLIER", "LATE")))</f>
        <v>ON TIME</v>
      </c>
      <c r="K2323" s="12"/>
      <c r="L2323" s="16"/>
      <c r="M2323" s="32" t="str">
        <f>TEXT(Data[[#This Row],[Ngày giao]],"yyyy")</f>
        <v>2022</v>
      </c>
      <c r="N2323" s="32" t="str">
        <f>IF(MONTH(Data[[#This Row],[Ngày giao]])&lt;4,"Qtr1", IF(MONTH(Data[[#This Row],[Ngày giao]])&lt;7,"Qtr2",IF(MONTH(Data[[#This Row],[Ngày giao]])&lt;10,"Qtr3","Qtr4")))</f>
        <v>Qtr2</v>
      </c>
      <c r="O2323" s="32" t="str">
        <f>TEXT(Data[[#This Row],[Ngày giao]],"MMM")</f>
        <v>Apr</v>
      </c>
    </row>
    <row r="2324" spans="1:15" ht="14.5" x14ac:dyDescent="0.35">
      <c r="A2324" s="7">
        <v>5501184143</v>
      </c>
      <c r="B2324" s="7">
        <v>2778179</v>
      </c>
      <c r="C2324" s="8" t="s">
        <v>60</v>
      </c>
      <c r="D2324" s="9">
        <v>240</v>
      </c>
      <c r="E2324" s="3">
        <v>1420</v>
      </c>
      <c r="F2324" s="3">
        <f>Data[[#This Row],[Unit Price]]*Data[[#This Row],[Ordered Qty]]</f>
        <v>340800</v>
      </c>
      <c r="G2324" s="5">
        <v>44648</v>
      </c>
      <c r="H2324" s="4">
        <v>44655</v>
      </c>
      <c r="I2324" s="10">
        <v>-7</v>
      </c>
      <c r="J2324" s="32" t="str">
        <f>IF(Data[[#This Row],[Chênh lệch ngày]]&lt;-2,"ADVANCE", IF(Data[[#This Row],[Chênh lệch ngày]]&lt;4, "ON TIME", IF(Data[[#This Row],[REASON OF LATE]]="SUPPLIER","LATE BY SUPPLIER", "LATE")))</f>
        <v>ADVANCE</v>
      </c>
      <c r="K2324" s="12"/>
      <c r="L2324" s="16"/>
      <c r="M2324" s="32" t="str">
        <f>TEXT(Data[[#This Row],[Ngày giao]],"yyyy")</f>
        <v>2022</v>
      </c>
      <c r="N2324" s="32" t="str">
        <f>IF(MONTH(Data[[#This Row],[Ngày giao]])&lt;4,"Qtr1", IF(MONTH(Data[[#This Row],[Ngày giao]])&lt;7,"Qtr2",IF(MONTH(Data[[#This Row],[Ngày giao]])&lt;10,"Qtr3","Qtr4")))</f>
        <v>Qtr1</v>
      </c>
      <c r="O2324" s="32" t="str">
        <f>TEXT(Data[[#This Row],[Ngày giao]],"MMM")</f>
        <v>Mar</v>
      </c>
    </row>
    <row r="2325" spans="1:15" ht="14.5" x14ac:dyDescent="0.35">
      <c r="A2325" s="7">
        <v>4517454282</v>
      </c>
      <c r="B2325" s="7">
        <v>4333116</v>
      </c>
      <c r="C2325" s="8" t="s">
        <v>59</v>
      </c>
      <c r="D2325" s="9">
        <v>1638</v>
      </c>
      <c r="E2325" s="3">
        <v>1495</v>
      </c>
      <c r="F2325" s="3">
        <f>Data[[#This Row],[Unit Price]]*Data[[#This Row],[Ordered Qty]]</f>
        <v>2448810</v>
      </c>
      <c r="G2325" s="5">
        <v>44655</v>
      </c>
      <c r="H2325" s="4">
        <v>44655</v>
      </c>
      <c r="I2325" s="10">
        <v>0</v>
      </c>
      <c r="J2325" s="32" t="str">
        <f>IF(Data[[#This Row],[Chênh lệch ngày]]&lt;-2,"ADVANCE", IF(Data[[#This Row],[Chênh lệch ngày]]&lt;4, "ON TIME", IF(Data[[#This Row],[REASON OF LATE]]="SUPPLIER","LATE BY SUPPLIER", "LATE")))</f>
        <v>ON TIME</v>
      </c>
      <c r="K2325" s="12"/>
      <c r="L2325" s="16"/>
      <c r="M2325" s="32" t="str">
        <f>TEXT(Data[[#This Row],[Ngày giao]],"yyyy")</f>
        <v>2022</v>
      </c>
      <c r="N2325" s="32" t="str">
        <f>IF(MONTH(Data[[#This Row],[Ngày giao]])&lt;4,"Qtr1", IF(MONTH(Data[[#This Row],[Ngày giao]])&lt;7,"Qtr2",IF(MONTH(Data[[#This Row],[Ngày giao]])&lt;10,"Qtr3","Qtr4")))</f>
        <v>Qtr2</v>
      </c>
      <c r="O2325" s="32" t="str">
        <f>TEXT(Data[[#This Row],[Ngày giao]],"MMM")</f>
        <v>Apr</v>
      </c>
    </row>
    <row r="2326" spans="1:15" ht="14.5" x14ac:dyDescent="0.35">
      <c r="A2326" s="7">
        <v>4517379385</v>
      </c>
      <c r="B2326" s="7">
        <v>4335235</v>
      </c>
      <c r="C2326" s="8" t="s">
        <v>53</v>
      </c>
      <c r="D2326" s="9">
        <v>360</v>
      </c>
      <c r="E2326" s="3">
        <v>400</v>
      </c>
      <c r="F2326" s="3">
        <f>Data[[#This Row],[Unit Price]]*Data[[#This Row],[Ordered Qty]]</f>
        <v>144000</v>
      </c>
      <c r="G2326" s="5">
        <v>44676</v>
      </c>
      <c r="H2326" s="4">
        <v>44655</v>
      </c>
      <c r="I2326" s="10">
        <v>21</v>
      </c>
      <c r="J2326" s="32" t="str">
        <f>IF(Data[[#This Row],[Chênh lệch ngày]]&lt;-2,"ADVANCE", IF(Data[[#This Row],[Chênh lệch ngày]]&lt;4, "ON TIME", IF(Data[[#This Row],[REASON OF LATE]]="SUPPLIER","LATE BY SUPPLIER", "LATE")))</f>
        <v>LATE BY SUPPLIER</v>
      </c>
      <c r="K2326" s="13" t="s">
        <v>8</v>
      </c>
      <c r="L2326" s="16" t="s">
        <v>41</v>
      </c>
      <c r="M2326" s="32" t="str">
        <f>TEXT(Data[[#This Row],[Ngày giao]],"yyyy")</f>
        <v>2022</v>
      </c>
      <c r="N2326" s="32" t="str">
        <f>IF(MONTH(Data[[#This Row],[Ngày giao]])&lt;4,"Qtr1", IF(MONTH(Data[[#This Row],[Ngày giao]])&lt;7,"Qtr2",IF(MONTH(Data[[#This Row],[Ngày giao]])&lt;10,"Qtr3","Qtr4")))</f>
        <v>Qtr2</v>
      </c>
      <c r="O2326" s="32" t="str">
        <f>TEXT(Data[[#This Row],[Ngày giao]],"MMM")</f>
        <v>Apr</v>
      </c>
    </row>
    <row r="2327" spans="1:15" ht="14.5" x14ac:dyDescent="0.35">
      <c r="A2327" s="7">
        <v>4517613773</v>
      </c>
      <c r="B2327" s="7">
        <v>4333113</v>
      </c>
      <c r="C2327" s="8" t="s">
        <v>59</v>
      </c>
      <c r="D2327" s="9">
        <v>399</v>
      </c>
      <c r="E2327" s="3">
        <v>983</v>
      </c>
      <c r="F2327" s="3">
        <f>Data[[#This Row],[Unit Price]]*Data[[#This Row],[Ordered Qty]]</f>
        <v>392217</v>
      </c>
      <c r="G2327" s="5">
        <v>44655</v>
      </c>
      <c r="H2327" s="4">
        <v>44655</v>
      </c>
      <c r="I2327" s="10">
        <v>0</v>
      </c>
      <c r="J2327" s="32" t="str">
        <f>IF(Data[[#This Row],[Chênh lệch ngày]]&lt;-2,"ADVANCE", IF(Data[[#This Row],[Chênh lệch ngày]]&lt;4, "ON TIME", IF(Data[[#This Row],[REASON OF LATE]]="SUPPLIER","LATE BY SUPPLIER", "LATE")))</f>
        <v>ON TIME</v>
      </c>
      <c r="K2327" s="12"/>
      <c r="L2327" s="16"/>
      <c r="M2327" s="32" t="str">
        <f>TEXT(Data[[#This Row],[Ngày giao]],"yyyy")</f>
        <v>2022</v>
      </c>
      <c r="N2327" s="32" t="str">
        <f>IF(MONTH(Data[[#This Row],[Ngày giao]])&lt;4,"Qtr1", IF(MONTH(Data[[#This Row],[Ngày giao]])&lt;7,"Qtr2",IF(MONTH(Data[[#This Row],[Ngày giao]])&lt;10,"Qtr3","Qtr4")))</f>
        <v>Qtr2</v>
      </c>
      <c r="O2327" s="32" t="str">
        <f>TEXT(Data[[#This Row],[Ngày giao]],"MMM")</f>
        <v>Apr</v>
      </c>
    </row>
    <row r="2328" spans="1:15" ht="14.5" x14ac:dyDescent="0.35">
      <c r="A2328" s="7">
        <v>4517382765</v>
      </c>
      <c r="B2328" s="7">
        <v>2663481</v>
      </c>
      <c r="C2328" s="8" t="s">
        <v>66</v>
      </c>
      <c r="D2328" s="9">
        <v>1065</v>
      </c>
      <c r="E2328" s="3">
        <v>778</v>
      </c>
      <c r="F2328" s="3">
        <f>Data[[#This Row],[Unit Price]]*Data[[#This Row],[Ordered Qty]]</f>
        <v>828570</v>
      </c>
      <c r="G2328" s="5">
        <v>44655</v>
      </c>
      <c r="H2328" s="4">
        <v>44655</v>
      </c>
      <c r="I2328" s="10">
        <v>0</v>
      </c>
      <c r="J2328" s="32" t="str">
        <f>IF(Data[[#This Row],[Chênh lệch ngày]]&lt;-2,"ADVANCE", IF(Data[[#This Row],[Chênh lệch ngày]]&lt;4, "ON TIME", IF(Data[[#This Row],[REASON OF LATE]]="SUPPLIER","LATE BY SUPPLIER", "LATE")))</f>
        <v>ON TIME</v>
      </c>
      <c r="K2328" s="12"/>
      <c r="L2328" s="16"/>
      <c r="M2328" s="32" t="str">
        <f>TEXT(Data[[#This Row],[Ngày giao]],"yyyy")</f>
        <v>2022</v>
      </c>
      <c r="N2328" s="32" t="str">
        <f>IF(MONTH(Data[[#This Row],[Ngày giao]])&lt;4,"Qtr1", IF(MONTH(Data[[#This Row],[Ngày giao]])&lt;7,"Qtr2",IF(MONTH(Data[[#This Row],[Ngày giao]])&lt;10,"Qtr3","Qtr4")))</f>
        <v>Qtr2</v>
      </c>
      <c r="O2328" s="32" t="str">
        <f>TEXT(Data[[#This Row],[Ngày giao]],"MMM")</f>
        <v>Apr</v>
      </c>
    </row>
    <row r="2329" spans="1:15" ht="14.5" x14ac:dyDescent="0.35">
      <c r="A2329" s="7">
        <v>4517361339</v>
      </c>
      <c r="B2329" s="7">
        <v>4333116</v>
      </c>
      <c r="C2329" s="8" t="s">
        <v>66</v>
      </c>
      <c r="D2329" s="9">
        <v>3717</v>
      </c>
      <c r="E2329" s="3">
        <v>1105</v>
      </c>
      <c r="F2329" s="3">
        <f>Data[[#This Row],[Unit Price]]*Data[[#This Row],[Ordered Qty]]</f>
        <v>4107285</v>
      </c>
      <c r="G2329" s="5">
        <v>44683</v>
      </c>
      <c r="H2329" s="4">
        <v>44655</v>
      </c>
      <c r="I2329" s="10">
        <v>28</v>
      </c>
      <c r="J2329" s="32" t="str">
        <f>IF(Data[[#This Row],[Chênh lệch ngày]]&lt;-2,"ADVANCE", IF(Data[[#This Row],[Chênh lệch ngày]]&lt;4, "ON TIME", IF(Data[[#This Row],[REASON OF LATE]]="SUPPLIER","LATE BY SUPPLIER", "LATE")))</f>
        <v>LATE</v>
      </c>
      <c r="K2329" s="32" t="s">
        <v>6</v>
      </c>
      <c r="L2329" s="16"/>
      <c r="M2329" s="32" t="str">
        <f>TEXT(Data[[#This Row],[Ngày giao]],"yyyy")</f>
        <v>2022</v>
      </c>
      <c r="N2329" s="32" t="str">
        <f>IF(MONTH(Data[[#This Row],[Ngày giao]])&lt;4,"Qtr1", IF(MONTH(Data[[#This Row],[Ngày giao]])&lt;7,"Qtr2",IF(MONTH(Data[[#This Row],[Ngày giao]])&lt;10,"Qtr3","Qtr4")))</f>
        <v>Qtr2</v>
      </c>
      <c r="O2329" s="32" t="str">
        <f>TEXT(Data[[#This Row],[Ngày giao]],"MMM")</f>
        <v>May</v>
      </c>
    </row>
    <row r="2330" spans="1:15" ht="14.5" x14ac:dyDescent="0.35">
      <c r="A2330" s="7">
        <v>4517386366</v>
      </c>
      <c r="B2330" s="7">
        <v>4455298</v>
      </c>
      <c r="C2330" s="8" t="s">
        <v>53</v>
      </c>
      <c r="D2330" s="9">
        <v>240</v>
      </c>
      <c r="E2330" s="3">
        <v>1021</v>
      </c>
      <c r="F2330" s="3">
        <f>Data[[#This Row],[Unit Price]]*Data[[#This Row],[Ordered Qty]]</f>
        <v>245040</v>
      </c>
      <c r="G2330" s="5">
        <v>44655</v>
      </c>
      <c r="H2330" s="4">
        <v>44655</v>
      </c>
      <c r="I2330" s="10">
        <v>0</v>
      </c>
      <c r="J2330" s="32" t="str">
        <f>IF(Data[[#This Row],[Chênh lệch ngày]]&lt;-2,"ADVANCE", IF(Data[[#This Row],[Chênh lệch ngày]]&lt;4, "ON TIME", IF(Data[[#This Row],[REASON OF LATE]]="SUPPLIER","LATE BY SUPPLIER", "LATE")))</f>
        <v>ON TIME</v>
      </c>
      <c r="K2330" s="12"/>
      <c r="L2330" s="16"/>
      <c r="M2330" s="32" t="str">
        <f>TEXT(Data[[#This Row],[Ngày giao]],"yyyy")</f>
        <v>2022</v>
      </c>
      <c r="N2330" s="32" t="str">
        <f>IF(MONTH(Data[[#This Row],[Ngày giao]])&lt;4,"Qtr1", IF(MONTH(Data[[#This Row],[Ngày giao]])&lt;7,"Qtr2",IF(MONTH(Data[[#This Row],[Ngày giao]])&lt;10,"Qtr3","Qtr4")))</f>
        <v>Qtr2</v>
      </c>
      <c r="O2330" s="32" t="str">
        <f>TEXT(Data[[#This Row],[Ngày giao]],"MMM")</f>
        <v>Apr</v>
      </c>
    </row>
    <row r="2331" spans="1:15" ht="14.5" x14ac:dyDescent="0.35">
      <c r="A2331" s="7">
        <v>4517343065</v>
      </c>
      <c r="B2331" s="7">
        <v>2779823</v>
      </c>
      <c r="C2331" s="8" t="s">
        <v>66</v>
      </c>
      <c r="D2331" s="9">
        <v>2610</v>
      </c>
      <c r="E2331" s="3">
        <v>1048</v>
      </c>
      <c r="F2331" s="3">
        <f>Data[[#This Row],[Unit Price]]*Data[[#This Row],[Ordered Qty]]</f>
        <v>2735280</v>
      </c>
      <c r="G2331" s="5">
        <v>44655</v>
      </c>
      <c r="H2331" s="4">
        <v>44655</v>
      </c>
      <c r="I2331" s="10">
        <v>0</v>
      </c>
      <c r="J2331" s="32" t="str">
        <f>IF(Data[[#This Row],[Chênh lệch ngày]]&lt;-2,"ADVANCE", IF(Data[[#This Row],[Chênh lệch ngày]]&lt;4, "ON TIME", IF(Data[[#This Row],[REASON OF LATE]]="SUPPLIER","LATE BY SUPPLIER", "LATE")))</f>
        <v>ON TIME</v>
      </c>
      <c r="K2331" s="12"/>
      <c r="L2331" s="16"/>
      <c r="M2331" s="32" t="str">
        <f>TEXT(Data[[#This Row],[Ngày giao]],"yyyy")</f>
        <v>2022</v>
      </c>
      <c r="N2331" s="32" t="str">
        <f>IF(MONTH(Data[[#This Row],[Ngày giao]])&lt;4,"Qtr1", IF(MONTH(Data[[#This Row],[Ngày giao]])&lt;7,"Qtr2",IF(MONTH(Data[[#This Row],[Ngày giao]])&lt;10,"Qtr3","Qtr4")))</f>
        <v>Qtr2</v>
      </c>
      <c r="O2331" s="32" t="str">
        <f>TEXT(Data[[#This Row],[Ngày giao]],"MMM")</f>
        <v>Apr</v>
      </c>
    </row>
    <row r="2332" spans="1:15" ht="14.5" x14ac:dyDescent="0.35">
      <c r="A2332" s="7">
        <v>4517376291</v>
      </c>
      <c r="B2332" s="7">
        <v>4455281</v>
      </c>
      <c r="C2332" s="8" t="s">
        <v>66</v>
      </c>
      <c r="D2332" s="9">
        <v>720</v>
      </c>
      <c r="E2332" s="3">
        <v>1161</v>
      </c>
      <c r="F2332" s="3">
        <f>Data[[#This Row],[Unit Price]]*Data[[#This Row],[Ordered Qty]]</f>
        <v>835920</v>
      </c>
      <c r="G2332" s="14">
        <v>44655</v>
      </c>
      <c r="H2332" s="15">
        <v>44655</v>
      </c>
      <c r="I2332" s="10">
        <v>0</v>
      </c>
      <c r="J2332" s="32" t="str">
        <f>IF(Data[[#This Row],[Chênh lệch ngày]]&lt;-2,"ADVANCE", IF(Data[[#This Row],[Chênh lệch ngày]]&lt;4, "ON TIME", IF(Data[[#This Row],[REASON OF LATE]]="SUPPLIER","LATE BY SUPPLIER", "LATE")))</f>
        <v>ON TIME</v>
      </c>
      <c r="K2332" s="12"/>
      <c r="L2332" s="16"/>
      <c r="M2332" s="32" t="str">
        <f>TEXT(Data[[#This Row],[Ngày giao]],"yyyy")</f>
        <v>2022</v>
      </c>
      <c r="N2332" s="32" t="str">
        <f>IF(MONTH(Data[[#This Row],[Ngày giao]])&lt;4,"Qtr1", IF(MONTH(Data[[#This Row],[Ngày giao]])&lt;7,"Qtr2",IF(MONTH(Data[[#This Row],[Ngày giao]])&lt;10,"Qtr3","Qtr4")))</f>
        <v>Qtr2</v>
      </c>
      <c r="O2332" s="32" t="str">
        <f>TEXT(Data[[#This Row],[Ngày giao]],"MMM")</f>
        <v>Apr</v>
      </c>
    </row>
    <row r="2333" spans="1:15" ht="14.5" x14ac:dyDescent="0.35">
      <c r="A2333" s="7">
        <v>4517382794</v>
      </c>
      <c r="B2333" s="7">
        <v>4454507</v>
      </c>
      <c r="C2333" s="8" t="s">
        <v>66</v>
      </c>
      <c r="D2333" s="9">
        <v>3600</v>
      </c>
      <c r="E2333" s="3">
        <v>1100</v>
      </c>
      <c r="F2333" s="3">
        <f>Data[[#This Row],[Unit Price]]*Data[[#This Row],[Ordered Qty]]</f>
        <v>3960000</v>
      </c>
      <c r="G2333" s="5">
        <v>44683</v>
      </c>
      <c r="H2333" s="4">
        <v>44655</v>
      </c>
      <c r="I2333" s="10">
        <v>28</v>
      </c>
      <c r="J2333" s="32" t="str">
        <f>IF(Data[[#This Row],[Chênh lệch ngày]]&lt;-2,"ADVANCE", IF(Data[[#This Row],[Chênh lệch ngày]]&lt;4, "ON TIME", IF(Data[[#This Row],[REASON OF LATE]]="SUPPLIER","LATE BY SUPPLIER", "LATE")))</f>
        <v>LATE</v>
      </c>
      <c r="K2333" s="32" t="s">
        <v>6</v>
      </c>
      <c r="L2333" s="16"/>
      <c r="M2333" s="32" t="str">
        <f>TEXT(Data[[#This Row],[Ngày giao]],"yyyy")</f>
        <v>2022</v>
      </c>
      <c r="N2333" s="32" t="str">
        <f>IF(MONTH(Data[[#This Row],[Ngày giao]])&lt;4,"Qtr1", IF(MONTH(Data[[#This Row],[Ngày giao]])&lt;7,"Qtr2",IF(MONTH(Data[[#This Row],[Ngày giao]])&lt;10,"Qtr3","Qtr4")))</f>
        <v>Qtr2</v>
      </c>
      <c r="O2333" s="32" t="str">
        <f>TEXT(Data[[#This Row],[Ngày giao]],"MMM")</f>
        <v>May</v>
      </c>
    </row>
    <row r="2334" spans="1:15" ht="14.5" x14ac:dyDescent="0.35">
      <c r="A2334" s="7">
        <v>4517509565</v>
      </c>
      <c r="B2334" s="7">
        <v>4333116</v>
      </c>
      <c r="C2334" s="8" t="s">
        <v>53</v>
      </c>
      <c r="D2334" s="9">
        <v>168</v>
      </c>
      <c r="E2334" s="3">
        <v>1112</v>
      </c>
      <c r="F2334" s="3">
        <f>Data[[#This Row],[Unit Price]]*Data[[#This Row],[Ordered Qty]]</f>
        <v>186816</v>
      </c>
      <c r="G2334" s="5">
        <v>44655</v>
      </c>
      <c r="H2334" s="4">
        <v>44655</v>
      </c>
      <c r="I2334" s="10">
        <v>0</v>
      </c>
      <c r="J2334" s="32" t="str">
        <f>IF(Data[[#This Row],[Chênh lệch ngày]]&lt;-2,"ADVANCE", IF(Data[[#This Row],[Chênh lệch ngày]]&lt;4, "ON TIME", IF(Data[[#This Row],[REASON OF LATE]]="SUPPLIER","LATE BY SUPPLIER", "LATE")))</f>
        <v>ON TIME</v>
      </c>
      <c r="K2334" s="12"/>
      <c r="L2334" s="16"/>
      <c r="M2334" s="32" t="str">
        <f>TEXT(Data[[#This Row],[Ngày giao]],"yyyy")</f>
        <v>2022</v>
      </c>
      <c r="N2334" s="32" t="str">
        <f>IF(MONTH(Data[[#This Row],[Ngày giao]])&lt;4,"Qtr1", IF(MONTH(Data[[#This Row],[Ngày giao]])&lt;7,"Qtr2",IF(MONTH(Data[[#This Row],[Ngày giao]])&lt;10,"Qtr3","Qtr4")))</f>
        <v>Qtr2</v>
      </c>
      <c r="O2334" s="32" t="str">
        <f>TEXT(Data[[#This Row],[Ngày giao]],"MMM")</f>
        <v>Apr</v>
      </c>
    </row>
    <row r="2335" spans="1:15" ht="14.5" x14ac:dyDescent="0.35">
      <c r="A2335" s="7">
        <v>4517797335</v>
      </c>
      <c r="B2335" s="7">
        <v>4455281</v>
      </c>
      <c r="C2335" s="8" t="s">
        <v>66</v>
      </c>
      <c r="D2335" s="9">
        <v>630</v>
      </c>
      <c r="E2335" s="3">
        <v>439</v>
      </c>
      <c r="F2335" s="3">
        <f>Data[[#This Row],[Unit Price]]*Data[[#This Row],[Ordered Qty]]</f>
        <v>276570</v>
      </c>
      <c r="G2335" s="14">
        <v>44655</v>
      </c>
      <c r="H2335" s="15">
        <v>44655</v>
      </c>
      <c r="I2335" s="10">
        <v>0</v>
      </c>
      <c r="J2335" s="32" t="str">
        <f>IF(Data[[#This Row],[Chênh lệch ngày]]&lt;-2,"ADVANCE", IF(Data[[#This Row],[Chênh lệch ngày]]&lt;4, "ON TIME", IF(Data[[#This Row],[REASON OF LATE]]="SUPPLIER","LATE BY SUPPLIER", "LATE")))</f>
        <v>ON TIME</v>
      </c>
      <c r="K2335" s="12"/>
      <c r="L2335" s="16"/>
      <c r="M2335" s="32" t="str">
        <f>TEXT(Data[[#This Row],[Ngày giao]],"yyyy")</f>
        <v>2022</v>
      </c>
      <c r="N2335" s="32" t="str">
        <f>IF(MONTH(Data[[#This Row],[Ngày giao]])&lt;4,"Qtr1", IF(MONTH(Data[[#This Row],[Ngày giao]])&lt;7,"Qtr2",IF(MONTH(Data[[#This Row],[Ngày giao]])&lt;10,"Qtr3","Qtr4")))</f>
        <v>Qtr2</v>
      </c>
      <c r="O2335" s="32" t="str">
        <f>TEXT(Data[[#This Row],[Ngày giao]],"MMM")</f>
        <v>Apr</v>
      </c>
    </row>
    <row r="2336" spans="1:15" ht="14.5" x14ac:dyDescent="0.35">
      <c r="A2336" s="7">
        <v>4517371473</v>
      </c>
      <c r="B2336" s="7">
        <v>2765851</v>
      </c>
      <c r="C2336" s="8" t="s">
        <v>66</v>
      </c>
      <c r="D2336" s="9">
        <v>32</v>
      </c>
      <c r="E2336" s="3">
        <v>1206</v>
      </c>
      <c r="F2336" s="3">
        <f>Data[[#This Row],[Unit Price]]*Data[[#This Row],[Ordered Qty]]</f>
        <v>38592</v>
      </c>
      <c r="G2336" s="5">
        <v>44655</v>
      </c>
      <c r="H2336" s="4">
        <v>44655</v>
      </c>
      <c r="I2336" s="10">
        <v>0</v>
      </c>
      <c r="J2336" s="32" t="str">
        <f>IF(Data[[#This Row],[Chênh lệch ngày]]&lt;-2,"ADVANCE", IF(Data[[#This Row],[Chênh lệch ngày]]&lt;4, "ON TIME", IF(Data[[#This Row],[REASON OF LATE]]="SUPPLIER","LATE BY SUPPLIER", "LATE")))</f>
        <v>ON TIME</v>
      </c>
      <c r="K2336" s="12"/>
      <c r="L2336" s="16"/>
      <c r="M2336" s="32" t="str">
        <f>TEXT(Data[[#This Row],[Ngày giao]],"yyyy")</f>
        <v>2022</v>
      </c>
      <c r="N2336" s="32" t="str">
        <f>IF(MONTH(Data[[#This Row],[Ngày giao]])&lt;4,"Qtr1", IF(MONTH(Data[[#This Row],[Ngày giao]])&lt;7,"Qtr2",IF(MONTH(Data[[#This Row],[Ngày giao]])&lt;10,"Qtr3","Qtr4")))</f>
        <v>Qtr2</v>
      </c>
      <c r="O2336" s="32" t="str">
        <f>TEXT(Data[[#This Row],[Ngày giao]],"MMM")</f>
        <v>Apr</v>
      </c>
    </row>
    <row r="2337" spans="1:15" ht="14.5" x14ac:dyDescent="0.35">
      <c r="A2337" s="7">
        <v>4517378699</v>
      </c>
      <c r="B2337" s="7">
        <v>4333114</v>
      </c>
      <c r="C2337" s="8" t="s">
        <v>59</v>
      </c>
      <c r="D2337" s="9">
        <v>273</v>
      </c>
      <c r="E2337" s="3">
        <v>1487</v>
      </c>
      <c r="F2337" s="3">
        <f>Data[[#This Row],[Unit Price]]*Data[[#This Row],[Ordered Qty]]</f>
        <v>405951</v>
      </c>
      <c r="G2337" s="5">
        <v>44655</v>
      </c>
      <c r="H2337" s="4">
        <v>44655</v>
      </c>
      <c r="I2337" s="10">
        <v>0</v>
      </c>
      <c r="J2337" s="32" t="str">
        <f>IF(Data[[#This Row],[Chênh lệch ngày]]&lt;-2,"ADVANCE", IF(Data[[#This Row],[Chênh lệch ngày]]&lt;4, "ON TIME", IF(Data[[#This Row],[REASON OF LATE]]="SUPPLIER","LATE BY SUPPLIER", "LATE")))</f>
        <v>ON TIME</v>
      </c>
      <c r="K2337" s="12"/>
      <c r="L2337" s="16"/>
      <c r="M2337" s="32" t="str">
        <f>TEXT(Data[[#This Row],[Ngày giao]],"yyyy")</f>
        <v>2022</v>
      </c>
      <c r="N2337" s="32" t="str">
        <f>IF(MONTH(Data[[#This Row],[Ngày giao]])&lt;4,"Qtr1", IF(MONTH(Data[[#This Row],[Ngày giao]])&lt;7,"Qtr2",IF(MONTH(Data[[#This Row],[Ngày giao]])&lt;10,"Qtr3","Qtr4")))</f>
        <v>Qtr2</v>
      </c>
      <c r="O2337" s="32" t="str">
        <f>TEXT(Data[[#This Row],[Ngày giao]],"MMM")</f>
        <v>Apr</v>
      </c>
    </row>
    <row r="2338" spans="1:15" ht="14.5" x14ac:dyDescent="0.35">
      <c r="A2338" s="7">
        <v>4516971905</v>
      </c>
      <c r="B2338" s="7">
        <v>2044651</v>
      </c>
      <c r="C2338" s="8" t="s">
        <v>53</v>
      </c>
      <c r="D2338" s="9">
        <v>108000</v>
      </c>
      <c r="E2338" s="3">
        <v>1328</v>
      </c>
      <c r="F2338" s="3">
        <f>Data[[#This Row],[Unit Price]]*Data[[#This Row],[Ordered Qty]]</f>
        <v>143424000</v>
      </c>
      <c r="G2338" s="5">
        <v>44634</v>
      </c>
      <c r="H2338" s="4">
        <v>44655</v>
      </c>
      <c r="I2338" s="10">
        <v>-21</v>
      </c>
      <c r="J2338" s="32" t="str">
        <f>IF(Data[[#This Row],[Chênh lệch ngày]]&lt;-2,"ADVANCE", IF(Data[[#This Row],[Chênh lệch ngày]]&lt;4, "ON TIME", IF(Data[[#This Row],[REASON OF LATE]]="SUPPLIER","LATE BY SUPPLIER", "LATE")))</f>
        <v>ADVANCE</v>
      </c>
      <c r="K2338" s="12"/>
      <c r="L2338" s="16"/>
      <c r="M2338" s="32" t="str">
        <f>TEXT(Data[[#This Row],[Ngày giao]],"yyyy")</f>
        <v>2022</v>
      </c>
      <c r="N2338" s="32" t="str">
        <f>IF(MONTH(Data[[#This Row],[Ngày giao]])&lt;4,"Qtr1", IF(MONTH(Data[[#This Row],[Ngày giao]])&lt;7,"Qtr2",IF(MONTH(Data[[#This Row],[Ngày giao]])&lt;10,"Qtr3","Qtr4")))</f>
        <v>Qtr1</v>
      </c>
      <c r="O2338" s="32" t="str">
        <f>TEXT(Data[[#This Row],[Ngày giao]],"MMM")</f>
        <v>Mar</v>
      </c>
    </row>
    <row r="2339" spans="1:15" ht="14.5" x14ac:dyDescent="0.35">
      <c r="A2339" s="7">
        <v>4517474113</v>
      </c>
      <c r="B2339" s="7">
        <v>2663481</v>
      </c>
      <c r="C2339" s="8" t="s">
        <v>53</v>
      </c>
      <c r="D2339" s="9">
        <v>4680</v>
      </c>
      <c r="E2339" s="3">
        <v>1218</v>
      </c>
      <c r="F2339" s="3">
        <f>Data[[#This Row],[Unit Price]]*Data[[#This Row],[Ordered Qty]]</f>
        <v>5700240</v>
      </c>
      <c r="G2339" s="5">
        <v>44641</v>
      </c>
      <c r="H2339" s="4">
        <v>44655</v>
      </c>
      <c r="I2339" s="10">
        <v>-14</v>
      </c>
      <c r="J2339" s="32" t="str">
        <f>IF(Data[[#This Row],[Chênh lệch ngày]]&lt;-2,"ADVANCE", IF(Data[[#This Row],[Chênh lệch ngày]]&lt;4, "ON TIME", IF(Data[[#This Row],[REASON OF LATE]]="SUPPLIER","LATE BY SUPPLIER", "LATE")))</f>
        <v>ADVANCE</v>
      </c>
      <c r="K2339" s="12"/>
      <c r="L2339" s="16"/>
      <c r="M2339" s="32" t="str">
        <f>TEXT(Data[[#This Row],[Ngày giao]],"yyyy")</f>
        <v>2022</v>
      </c>
      <c r="N2339" s="32" t="str">
        <f>IF(MONTH(Data[[#This Row],[Ngày giao]])&lt;4,"Qtr1", IF(MONTH(Data[[#This Row],[Ngày giao]])&lt;7,"Qtr2",IF(MONTH(Data[[#This Row],[Ngày giao]])&lt;10,"Qtr3","Qtr4")))</f>
        <v>Qtr1</v>
      </c>
      <c r="O2339" s="32" t="str">
        <f>TEXT(Data[[#This Row],[Ngày giao]],"MMM")</f>
        <v>Mar</v>
      </c>
    </row>
    <row r="2340" spans="1:15" ht="14.5" x14ac:dyDescent="0.35">
      <c r="A2340" s="7">
        <v>4517359163</v>
      </c>
      <c r="B2340" s="7">
        <v>4333116</v>
      </c>
      <c r="C2340" s="8" t="s">
        <v>53</v>
      </c>
      <c r="D2340" s="9">
        <v>105</v>
      </c>
      <c r="E2340" s="3">
        <v>1365</v>
      </c>
      <c r="F2340" s="3">
        <f>Data[[#This Row],[Unit Price]]*Data[[#This Row],[Ordered Qty]]</f>
        <v>143325</v>
      </c>
      <c r="G2340" s="5">
        <v>44655</v>
      </c>
      <c r="H2340" s="4">
        <v>44655</v>
      </c>
      <c r="I2340" s="10">
        <v>0</v>
      </c>
      <c r="J2340" s="32" t="str">
        <f>IF(Data[[#This Row],[Chênh lệch ngày]]&lt;-2,"ADVANCE", IF(Data[[#This Row],[Chênh lệch ngày]]&lt;4, "ON TIME", IF(Data[[#This Row],[REASON OF LATE]]="SUPPLIER","LATE BY SUPPLIER", "LATE")))</f>
        <v>ON TIME</v>
      </c>
      <c r="K2340" s="12"/>
      <c r="L2340" s="16"/>
      <c r="M2340" s="32" t="str">
        <f>TEXT(Data[[#This Row],[Ngày giao]],"yyyy")</f>
        <v>2022</v>
      </c>
      <c r="N2340" s="32" t="str">
        <f>IF(MONTH(Data[[#This Row],[Ngày giao]])&lt;4,"Qtr1", IF(MONTH(Data[[#This Row],[Ngày giao]])&lt;7,"Qtr2",IF(MONTH(Data[[#This Row],[Ngày giao]])&lt;10,"Qtr3","Qtr4")))</f>
        <v>Qtr2</v>
      </c>
      <c r="O2340" s="32" t="str">
        <f>TEXT(Data[[#This Row],[Ngày giao]],"MMM")</f>
        <v>Apr</v>
      </c>
    </row>
    <row r="2341" spans="1:15" ht="14.5" x14ac:dyDescent="0.35">
      <c r="A2341" s="7">
        <v>4517464986</v>
      </c>
      <c r="B2341" s="7">
        <v>4013293</v>
      </c>
      <c r="C2341" s="8" t="s">
        <v>53</v>
      </c>
      <c r="D2341" s="9">
        <v>225</v>
      </c>
      <c r="E2341" s="3">
        <v>993</v>
      </c>
      <c r="F2341" s="3">
        <f>Data[[#This Row],[Unit Price]]*Data[[#This Row],[Ordered Qty]]</f>
        <v>223425</v>
      </c>
      <c r="G2341" s="5">
        <v>44655</v>
      </c>
      <c r="H2341" s="4">
        <v>44655</v>
      </c>
      <c r="I2341" s="10">
        <v>0</v>
      </c>
      <c r="J2341" s="32" t="str">
        <f>IF(Data[[#This Row],[Chênh lệch ngày]]&lt;-2,"ADVANCE", IF(Data[[#This Row],[Chênh lệch ngày]]&lt;4, "ON TIME", IF(Data[[#This Row],[REASON OF LATE]]="SUPPLIER","LATE BY SUPPLIER", "LATE")))</f>
        <v>ON TIME</v>
      </c>
      <c r="K2341" s="12"/>
      <c r="L2341" s="16"/>
      <c r="M2341" s="32" t="str">
        <f>TEXT(Data[[#This Row],[Ngày giao]],"yyyy")</f>
        <v>2022</v>
      </c>
      <c r="N2341" s="32" t="str">
        <f>IF(MONTH(Data[[#This Row],[Ngày giao]])&lt;4,"Qtr1", IF(MONTH(Data[[#This Row],[Ngày giao]])&lt;7,"Qtr2",IF(MONTH(Data[[#This Row],[Ngày giao]])&lt;10,"Qtr3","Qtr4")))</f>
        <v>Qtr2</v>
      </c>
      <c r="O2341" s="32" t="str">
        <f>TEXT(Data[[#This Row],[Ngày giao]],"MMM")</f>
        <v>Apr</v>
      </c>
    </row>
    <row r="2342" spans="1:15" ht="14.5" x14ac:dyDescent="0.35">
      <c r="A2342" s="7">
        <v>4517414359</v>
      </c>
      <c r="B2342" s="7">
        <v>4455299</v>
      </c>
      <c r="C2342" s="8" t="s">
        <v>53</v>
      </c>
      <c r="D2342" s="9">
        <v>375</v>
      </c>
      <c r="E2342" s="3">
        <v>393</v>
      </c>
      <c r="F2342" s="3">
        <f>Data[[#This Row],[Unit Price]]*Data[[#This Row],[Ordered Qty]]</f>
        <v>147375</v>
      </c>
      <c r="G2342" s="5">
        <v>44676</v>
      </c>
      <c r="H2342" s="4">
        <v>44655</v>
      </c>
      <c r="I2342" s="10">
        <v>21</v>
      </c>
      <c r="J2342" s="32" t="str">
        <f>IF(Data[[#This Row],[Chênh lệch ngày]]&lt;-2,"ADVANCE", IF(Data[[#This Row],[Chênh lệch ngày]]&lt;4, "ON TIME", IF(Data[[#This Row],[REASON OF LATE]]="SUPPLIER","LATE BY SUPPLIER", "LATE")))</f>
        <v>LATE</v>
      </c>
      <c r="K2342" s="32" t="s">
        <v>6</v>
      </c>
      <c r="L2342" s="16"/>
      <c r="M2342" s="32" t="str">
        <f>TEXT(Data[[#This Row],[Ngày giao]],"yyyy")</f>
        <v>2022</v>
      </c>
      <c r="N2342" s="32" t="str">
        <f>IF(MONTH(Data[[#This Row],[Ngày giao]])&lt;4,"Qtr1", IF(MONTH(Data[[#This Row],[Ngày giao]])&lt;7,"Qtr2",IF(MONTH(Data[[#This Row],[Ngày giao]])&lt;10,"Qtr3","Qtr4")))</f>
        <v>Qtr2</v>
      </c>
      <c r="O2342" s="32" t="str">
        <f>TEXT(Data[[#This Row],[Ngày giao]],"MMM")</f>
        <v>Apr</v>
      </c>
    </row>
    <row r="2343" spans="1:15" ht="14.5" x14ac:dyDescent="0.35">
      <c r="A2343" s="7">
        <v>4516672937</v>
      </c>
      <c r="B2343" s="7">
        <v>2765851</v>
      </c>
      <c r="C2343" s="8" t="s">
        <v>65</v>
      </c>
      <c r="D2343" s="9">
        <v>64</v>
      </c>
      <c r="E2343" s="3">
        <v>995</v>
      </c>
      <c r="F2343" s="3">
        <f>Data[[#This Row],[Unit Price]]*Data[[#This Row],[Ordered Qty]]</f>
        <v>63680</v>
      </c>
      <c r="G2343" s="5">
        <v>44662</v>
      </c>
      <c r="H2343" s="4">
        <v>44655</v>
      </c>
      <c r="I2343" s="10">
        <v>7</v>
      </c>
      <c r="J2343" s="32" t="str">
        <f>IF(Data[[#This Row],[Chênh lệch ngày]]&lt;-2,"ADVANCE", IF(Data[[#This Row],[Chênh lệch ngày]]&lt;4, "ON TIME", IF(Data[[#This Row],[REASON OF LATE]]="SUPPLIER","LATE BY SUPPLIER", "LATE")))</f>
        <v>LATE</v>
      </c>
      <c r="K2343" s="32" t="s">
        <v>6</v>
      </c>
      <c r="L2343" s="16"/>
      <c r="M2343" s="32" t="str">
        <f>TEXT(Data[[#This Row],[Ngày giao]],"yyyy")</f>
        <v>2022</v>
      </c>
      <c r="N2343" s="32" t="str">
        <f>IF(MONTH(Data[[#This Row],[Ngày giao]])&lt;4,"Qtr1", IF(MONTH(Data[[#This Row],[Ngày giao]])&lt;7,"Qtr2",IF(MONTH(Data[[#This Row],[Ngày giao]])&lt;10,"Qtr3","Qtr4")))</f>
        <v>Qtr2</v>
      </c>
      <c r="O2343" s="32" t="str">
        <f>TEXT(Data[[#This Row],[Ngày giao]],"MMM")</f>
        <v>Apr</v>
      </c>
    </row>
    <row r="2344" spans="1:15" ht="14.5" x14ac:dyDescent="0.35">
      <c r="A2344" s="7">
        <v>4517457957</v>
      </c>
      <c r="B2344" s="7">
        <v>2487061</v>
      </c>
      <c r="C2344" s="8" t="s">
        <v>53</v>
      </c>
      <c r="D2344" s="9">
        <v>2520</v>
      </c>
      <c r="E2344" s="3">
        <v>912</v>
      </c>
      <c r="F2344" s="3">
        <f>Data[[#This Row],[Unit Price]]*Data[[#This Row],[Ordered Qty]]</f>
        <v>2298240</v>
      </c>
      <c r="G2344" s="5">
        <v>44655</v>
      </c>
      <c r="H2344" s="4">
        <v>44655</v>
      </c>
      <c r="I2344" s="10">
        <v>0</v>
      </c>
      <c r="J2344" s="32" t="str">
        <f>IF(Data[[#This Row],[Chênh lệch ngày]]&lt;-2,"ADVANCE", IF(Data[[#This Row],[Chênh lệch ngày]]&lt;4, "ON TIME", IF(Data[[#This Row],[REASON OF LATE]]="SUPPLIER","LATE BY SUPPLIER", "LATE")))</f>
        <v>ON TIME</v>
      </c>
      <c r="K2344" s="12"/>
      <c r="L2344" s="16"/>
      <c r="M2344" s="32" t="str">
        <f>TEXT(Data[[#This Row],[Ngày giao]],"yyyy")</f>
        <v>2022</v>
      </c>
      <c r="N2344" s="32" t="str">
        <f>IF(MONTH(Data[[#This Row],[Ngày giao]])&lt;4,"Qtr1", IF(MONTH(Data[[#This Row],[Ngày giao]])&lt;7,"Qtr2",IF(MONTH(Data[[#This Row],[Ngày giao]])&lt;10,"Qtr3","Qtr4")))</f>
        <v>Qtr2</v>
      </c>
      <c r="O2344" s="32" t="str">
        <f>TEXT(Data[[#This Row],[Ngày giao]],"MMM")</f>
        <v>Apr</v>
      </c>
    </row>
    <row r="2345" spans="1:15" ht="14.5" x14ac:dyDescent="0.35">
      <c r="A2345" s="7">
        <v>4517370068</v>
      </c>
      <c r="B2345" s="7">
        <v>2779817</v>
      </c>
      <c r="C2345" s="8" t="s">
        <v>66</v>
      </c>
      <c r="D2345" s="9">
        <v>1530</v>
      </c>
      <c r="E2345" s="3">
        <v>508</v>
      </c>
      <c r="F2345" s="3">
        <f>Data[[#This Row],[Unit Price]]*Data[[#This Row],[Ordered Qty]]</f>
        <v>777240</v>
      </c>
      <c r="G2345" s="5">
        <v>44655</v>
      </c>
      <c r="H2345" s="4">
        <v>44655</v>
      </c>
      <c r="I2345" s="10">
        <v>0</v>
      </c>
      <c r="J2345" s="32" t="str">
        <f>IF(Data[[#This Row],[Chênh lệch ngày]]&lt;-2,"ADVANCE", IF(Data[[#This Row],[Chênh lệch ngày]]&lt;4, "ON TIME", IF(Data[[#This Row],[REASON OF LATE]]="SUPPLIER","LATE BY SUPPLIER", "LATE")))</f>
        <v>ON TIME</v>
      </c>
      <c r="K2345" s="12"/>
      <c r="L2345" s="16"/>
      <c r="M2345" s="32" t="str">
        <f>TEXT(Data[[#This Row],[Ngày giao]],"yyyy")</f>
        <v>2022</v>
      </c>
      <c r="N2345" s="32" t="str">
        <f>IF(MONTH(Data[[#This Row],[Ngày giao]])&lt;4,"Qtr1", IF(MONTH(Data[[#This Row],[Ngày giao]])&lt;7,"Qtr2",IF(MONTH(Data[[#This Row],[Ngày giao]])&lt;10,"Qtr3","Qtr4")))</f>
        <v>Qtr2</v>
      </c>
      <c r="O2345" s="32" t="str">
        <f>TEXT(Data[[#This Row],[Ngày giao]],"MMM")</f>
        <v>Apr</v>
      </c>
    </row>
    <row r="2346" spans="1:15" ht="14.5" x14ac:dyDescent="0.35">
      <c r="A2346" s="7">
        <v>4517371094</v>
      </c>
      <c r="B2346" s="7">
        <v>4455280</v>
      </c>
      <c r="C2346" s="8" t="s">
        <v>53</v>
      </c>
      <c r="D2346" s="9">
        <v>900</v>
      </c>
      <c r="E2346" s="3">
        <v>508</v>
      </c>
      <c r="F2346" s="3">
        <f>Data[[#This Row],[Unit Price]]*Data[[#This Row],[Ordered Qty]]</f>
        <v>457200</v>
      </c>
      <c r="G2346" s="5">
        <v>44655</v>
      </c>
      <c r="H2346" s="4">
        <v>44655</v>
      </c>
      <c r="I2346" s="10">
        <v>0</v>
      </c>
      <c r="J2346" s="32" t="str">
        <f>IF(Data[[#This Row],[Chênh lệch ngày]]&lt;-2,"ADVANCE", IF(Data[[#This Row],[Chênh lệch ngày]]&lt;4, "ON TIME", IF(Data[[#This Row],[REASON OF LATE]]="SUPPLIER","LATE BY SUPPLIER", "LATE")))</f>
        <v>ON TIME</v>
      </c>
      <c r="K2346" s="12"/>
      <c r="L2346" s="16"/>
      <c r="M2346" s="32" t="str">
        <f>TEXT(Data[[#This Row],[Ngày giao]],"yyyy")</f>
        <v>2022</v>
      </c>
      <c r="N2346" s="32" t="str">
        <f>IF(MONTH(Data[[#This Row],[Ngày giao]])&lt;4,"Qtr1", IF(MONTH(Data[[#This Row],[Ngày giao]])&lt;7,"Qtr2",IF(MONTH(Data[[#This Row],[Ngày giao]])&lt;10,"Qtr3","Qtr4")))</f>
        <v>Qtr2</v>
      </c>
      <c r="O2346" s="32" t="str">
        <f>TEXT(Data[[#This Row],[Ngày giao]],"MMM")</f>
        <v>Apr</v>
      </c>
    </row>
    <row r="2347" spans="1:15" ht="14.5" x14ac:dyDescent="0.35">
      <c r="A2347" s="7">
        <v>4517765940</v>
      </c>
      <c r="B2347" s="7">
        <v>4454507</v>
      </c>
      <c r="C2347" s="8" t="s">
        <v>66</v>
      </c>
      <c r="D2347" s="9">
        <v>3780</v>
      </c>
      <c r="E2347" s="3">
        <v>667</v>
      </c>
      <c r="F2347" s="3">
        <f>Data[[#This Row],[Unit Price]]*Data[[#This Row],[Ordered Qty]]</f>
        <v>2521260</v>
      </c>
      <c r="G2347" s="5">
        <v>44683</v>
      </c>
      <c r="H2347" s="4">
        <v>44655</v>
      </c>
      <c r="I2347" s="10">
        <v>28</v>
      </c>
      <c r="J2347" s="32" t="str">
        <f>IF(Data[[#This Row],[Chênh lệch ngày]]&lt;-2,"ADVANCE", IF(Data[[#This Row],[Chênh lệch ngày]]&lt;4, "ON TIME", IF(Data[[#This Row],[REASON OF LATE]]="SUPPLIER","LATE BY SUPPLIER", "LATE")))</f>
        <v>LATE</v>
      </c>
      <c r="K2347" s="32" t="s">
        <v>6</v>
      </c>
      <c r="L2347" s="16"/>
      <c r="M2347" s="32" t="str">
        <f>TEXT(Data[[#This Row],[Ngày giao]],"yyyy")</f>
        <v>2022</v>
      </c>
      <c r="N2347" s="32" t="str">
        <f>IF(MONTH(Data[[#This Row],[Ngày giao]])&lt;4,"Qtr1", IF(MONTH(Data[[#This Row],[Ngày giao]])&lt;7,"Qtr2",IF(MONTH(Data[[#This Row],[Ngày giao]])&lt;10,"Qtr3","Qtr4")))</f>
        <v>Qtr2</v>
      </c>
      <c r="O2347" s="32" t="str">
        <f>TEXT(Data[[#This Row],[Ngày giao]],"MMM")</f>
        <v>May</v>
      </c>
    </row>
    <row r="2348" spans="1:15" ht="14.5" x14ac:dyDescent="0.35">
      <c r="A2348" s="7">
        <v>4517368191</v>
      </c>
      <c r="B2348" s="7">
        <v>2779817</v>
      </c>
      <c r="C2348" s="8" t="s">
        <v>53</v>
      </c>
      <c r="D2348" s="9">
        <v>2250</v>
      </c>
      <c r="E2348" s="3">
        <v>476</v>
      </c>
      <c r="F2348" s="3">
        <f>Data[[#This Row],[Unit Price]]*Data[[#This Row],[Ordered Qty]]</f>
        <v>1071000</v>
      </c>
      <c r="G2348" s="5">
        <v>44669</v>
      </c>
      <c r="H2348" s="4">
        <v>44655</v>
      </c>
      <c r="I2348" s="10">
        <v>14</v>
      </c>
      <c r="J2348" s="32" t="str">
        <f>IF(Data[[#This Row],[Chênh lệch ngày]]&lt;-2,"ADVANCE", IF(Data[[#This Row],[Chênh lệch ngày]]&lt;4, "ON TIME", IF(Data[[#This Row],[REASON OF LATE]]="SUPPLIER","LATE BY SUPPLIER", "LATE")))</f>
        <v>LATE BY SUPPLIER</v>
      </c>
      <c r="K2348" s="13" t="s">
        <v>8</v>
      </c>
      <c r="L2348" s="16" t="s">
        <v>41</v>
      </c>
      <c r="M2348" s="32" t="str">
        <f>TEXT(Data[[#This Row],[Ngày giao]],"yyyy")</f>
        <v>2022</v>
      </c>
      <c r="N2348" s="32" t="str">
        <f>IF(MONTH(Data[[#This Row],[Ngày giao]])&lt;4,"Qtr1", IF(MONTH(Data[[#This Row],[Ngày giao]])&lt;7,"Qtr2",IF(MONTH(Data[[#This Row],[Ngày giao]])&lt;10,"Qtr3","Qtr4")))</f>
        <v>Qtr2</v>
      </c>
      <c r="O2348" s="32" t="str">
        <f>TEXT(Data[[#This Row],[Ngày giao]],"MMM")</f>
        <v>Apr</v>
      </c>
    </row>
    <row r="2349" spans="1:15" ht="14.5" x14ac:dyDescent="0.35">
      <c r="A2349" s="7">
        <v>4517790037</v>
      </c>
      <c r="B2349" s="7">
        <v>4454507</v>
      </c>
      <c r="C2349" s="8" t="s">
        <v>66</v>
      </c>
      <c r="D2349" s="9">
        <v>540</v>
      </c>
      <c r="E2349" s="3">
        <v>1341</v>
      </c>
      <c r="F2349" s="3">
        <f>Data[[#This Row],[Unit Price]]*Data[[#This Row],[Ordered Qty]]</f>
        <v>724140</v>
      </c>
      <c r="G2349" s="5">
        <v>44683</v>
      </c>
      <c r="H2349" s="4">
        <v>44655</v>
      </c>
      <c r="I2349" s="10">
        <v>28</v>
      </c>
      <c r="J2349" s="32" t="str">
        <f>IF(Data[[#This Row],[Chênh lệch ngày]]&lt;-2,"ADVANCE", IF(Data[[#This Row],[Chênh lệch ngày]]&lt;4, "ON TIME", IF(Data[[#This Row],[REASON OF LATE]]="SUPPLIER","LATE BY SUPPLIER", "LATE")))</f>
        <v>LATE</v>
      </c>
      <c r="K2349" s="32" t="s">
        <v>6</v>
      </c>
      <c r="L2349" s="16"/>
      <c r="M2349" s="32" t="str">
        <f>TEXT(Data[[#This Row],[Ngày giao]],"yyyy")</f>
        <v>2022</v>
      </c>
      <c r="N2349" s="32" t="str">
        <f>IF(MONTH(Data[[#This Row],[Ngày giao]])&lt;4,"Qtr1", IF(MONTH(Data[[#This Row],[Ngày giao]])&lt;7,"Qtr2",IF(MONTH(Data[[#This Row],[Ngày giao]])&lt;10,"Qtr3","Qtr4")))</f>
        <v>Qtr2</v>
      </c>
      <c r="O2349" s="32" t="str">
        <f>TEXT(Data[[#This Row],[Ngày giao]],"MMM")</f>
        <v>May</v>
      </c>
    </row>
    <row r="2350" spans="1:15" ht="14.5" x14ac:dyDescent="0.35">
      <c r="A2350" s="7">
        <v>4517617244</v>
      </c>
      <c r="B2350" s="7">
        <v>4333116</v>
      </c>
      <c r="C2350" s="8" t="s">
        <v>59</v>
      </c>
      <c r="D2350" s="9">
        <v>2646</v>
      </c>
      <c r="E2350" s="3">
        <v>705</v>
      </c>
      <c r="F2350" s="3">
        <f>Data[[#This Row],[Unit Price]]*Data[[#This Row],[Ordered Qty]]</f>
        <v>1865430</v>
      </c>
      <c r="G2350" s="5">
        <v>44676</v>
      </c>
      <c r="H2350" s="4">
        <v>44655</v>
      </c>
      <c r="I2350" s="10">
        <v>21</v>
      </c>
      <c r="J2350" s="32" t="str">
        <f>IF(Data[[#This Row],[Chênh lệch ngày]]&lt;-2,"ADVANCE", IF(Data[[#This Row],[Chênh lệch ngày]]&lt;4, "ON TIME", IF(Data[[#This Row],[REASON OF LATE]]="SUPPLIER","LATE BY SUPPLIER", "LATE")))</f>
        <v>LATE BY SUPPLIER</v>
      </c>
      <c r="K2350" s="11" t="s">
        <v>8</v>
      </c>
      <c r="L2350" s="16" t="s">
        <v>71</v>
      </c>
      <c r="M2350" s="32" t="str">
        <f>TEXT(Data[[#This Row],[Ngày giao]],"yyyy")</f>
        <v>2022</v>
      </c>
      <c r="N2350" s="32" t="str">
        <f>IF(MONTH(Data[[#This Row],[Ngày giao]])&lt;4,"Qtr1", IF(MONTH(Data[[#This Row],[Ngày giao]])&lt;7,"Qtr2",IF(MONTH(Data[[#This Row],[Ngày giao]])&lt;10,"Qtr3","Qtr4")))</f>
        <v>Qtr2</v>
      </c>
      <c r="O2350" s="32" t="str">
        <f>TEXT(Data[[#This Row],[Ngày giao]],"MMM")</f>
        <v>Apr</v>
      </c>
    </row>
    <row r="2351" spans="1:15" ht="14.5" x14ac:dyDescent="0.35">
      <c r="A2351" s="7">
        <v>4517370346</v>
      </c>
      <c r="B2351" s="7">
        <v>4333116</v>
      </c>
      <c r="C2351" s="8" t="s">
        <v>66</v>
      </c>
      <c r="D2351" s="9">
        <v>252</v>
      </c>
      <c r="E2351" s="3">
        <v>1248</v>
      </c>
      <c r="F2351" s="3">
        <f>Data[[#This Row],[Unit Price]]*Data[[#This Row],[Ordered Qty]]</f>
        <v>314496</v>
      </c>
      <c r="G2351" s="5">
        <v>44655</v>
      </c>
      <c r="H2351" s="4">
        <v>44655</v>
      </c>
      <c r="I2351" s="10">
        <v>0</v>
      </c>
      <c r="J2351" s="32" t="str">
        <f>IF(Data[[#This Row],[Chênh lệch ngày]]&lt;-2,"ADVANCE", IF(Data[[#This Row],[Chênh lệch ngày]]&lt;4, "ON TIME", IF(Data[[#This Row],[REASON OF LATE]]="SUPPLIER","LATE BY SUPPLIER", "LATE")))</f>
        <v>ON TIME</v>
      </c>
      <c r="K2351" s="12"/>
      <c r="L2351" s="16"/>
      <c r="M2351" s="32" t="str">
        <f>TEXT(Data[[#This Row],[Ngày giao]],"yyyy")</f>
        <v>2022</v>
      </c>
      <c r="N2351" s="32" t="str">
        <f>IF(MONTH(Data[[#This Row],[Ngày giao]])&lt;4,"Qtr1", IF(MONTH(Data[[#This Row],[Ngày giao]])&lt;7,"Qtr2",IF(MONTH(Data[[#This Row],[Ngày giao]])&lt;10,"Qtr3","Qtr4")))</f>
        <v>Qtr2</v>
      </c>
      <c r="O2351" s="32" t="str">
        <f>TEXT(Data[[#This Row],[Ngày giao]],"MMM")</f>
        <v>Apr</v>
      </c>
    </row>
    <row r="2352" spans="1:15" ht="13" x14ac:dyDescent="0.3">
      <c r="A2352" s="1">
        <v>4516426570</v>
      </c>
      <c r="B2352" s="1">
        <v>2899945</v>
      </c>
      <c r="C2352" s="2" t="s">
        <v>53</v>
      </c>
      <c r="D2352" s="3">
        <v>2112</v>
      </c>
      <c r="E2352" s="3">
        <v>578</v>
      </c>
      <c r="F2352" s="3">
        <f>Data[[#This Row],[Unit Price]]*Data[[#This Row],[Ordered Qty]]</f>
        <v>1220736</v>
      </c>
      <c r="G2352" s="5">
        <v>44648</v>
      </c>
      <c r="H2352" s="4">
        <v>44656</v>
      </c>
      <c r="I2352" s="6">
        <f t="shared" ref="I2352:I2364" si="40">G2352-H2352</f>
        <v>-8</v>
      </c>
      <c r="J2352" s="32" t="str">
        <f>IF(Data[[#This Row],[Chênh lệch ngày]]&lt;-2,"ADVANCE", IF(Data[[#This Row],[Chênh lệch ngày]]&lt;4, "ON TIME", IF(Data[[#This Row],[REASON OF LATE]]="SUPPLIER","LATE BY SUPPLIER", "LATE")))</f>
        <v>ADVANCE</v>
      </c>
      <c r="K2352" s="2"/>
      <c r="L2352" s="32"/>
      <c r="M2352" s="32" t="str">
        <f>TEXT(Data[[#This Row],[Ngày giao]],"yyyy")</f>
        <v>2022</v>
      </c>
      <c r="N2352" s="32" t="str">
        <f>IF(MONTH(Data[[#This Row],[Ngày giao]])&lt;4,"Qtr1", IF(MONTH(Data[[#This Row],[Ngày giao]])&lt;7,"Qtr2",IF(MONTH(Data[[#This Row],[Ngày giao]])&lt;10,"Qtr3","Qtr4")))</f>
        <v>Qtr1</v>
      </c>
      <c r="O2352" s="32" t="str">
        <f>TEXT(Data[[#This Row],[Ngày giao]],"MMM")</f>
        <v>Mar</v>
      </c>
    </row>
    <row r="2353" spans="1:15" ht="13" x14ac:dyDescent="0.3">
      <c r="A2353" s="1">
        <v>4516691373</v>
      </c>
      <c r="B2353" s="1">
        <v>4334436</v>
      </c>
      <c r="C2353" s="2" t="s">
        <v>66</v>
      </c>
      <c r="D2353" s="3">
        <v>720</v>
      </c>
      <c r="E2353" s="3">
        <v>753</v>
      </c>
      <c r="F2353" s="3">
        <f>Data[[#This Row],[Unit Price]]*Data[[#This Row],[Ordered Qty]]</f>
        <v>542160</v>
      </c>
      <c r="G2353" s="5">
        <v>44655</v>
      </c>
      <c r="H2353" s="4">
        <v>44656</v>
      </c>
      <c r="I2353" s="6">
        <f t="shared" si="40"/>
        <v>-1</v>
      </c>
      <c r="J2353" s="32" t="str">
        <f>IF(Data[[#This Row],[Chênh lệch ngày]]&lt;-2,"ADVANCE", IF(Data[[#This Row],[Chênh lệch ngày]]&lt;4, "ON TIME", IF(Data[[#This Row],[REASON OF LATE]]="SUPPLIER","LATE BY SUPPLIER", "LATE")))</f>
        <v>ON TIME</v>
      </c>
      <c r="K2353" s="2"/>
      <c r="L2353" s="32"/>
      <c r="M2353" s="32" t="str">
        <f>TEXT(Data[[#This Row],[Ngày giao]],"yyyy")</f>
        <v>2022</v>
      </c>
      <c r="N2353" s="32" t="str">
        <f>IF(MONTH(Data[[#This Row],[Ngày giao]])&lt;4,"Qtr1", IF(MONTH(Data[[#This Row],[Ngày giao]])&lt;7,"Qtr2",IF(MONTH(Data[[#This Row],[Ngày giao]])&lt;10,"Qtr3","Qtr4")))</f>
        <v>Qtr2</v>
      </c>
      <c r="O2353" s="32" t="str">
        <f>TEXT(Data[[#This Row],[Ngày giao]],"MMM")</f>
        <v>Apr</v>
      </c>
    </row>
    <row r="2354" spans="1:15" ht="13" x14ac:dyDescent="0.3">
      <c r="A2354" s="1">
        <v>4516441132</v>
      </c>
      <c r="B2354" s="1">
        <v>4451121</v>
      </c>
      <c r="C2354" s="2" t="s">
        <v>53</v>
      </c>
      <c r="D2354" s="3">
        <v>2840</v>
      </c>
      <c r="E2354" s="3">
        <v>770</v>
      </c>
      <c r="F2354" s="3">
        <f>Data[[#This Row],[Unit Price]]*Data[[#This Row],[Ordered Qty]]</f>
        <v>2186800</v>
      </c>
      <c r="G2354" s="5">
        <v>44676</v>
      </c>
      <c r="H2354" s="4">
        <v>44656</v>
      </c>
      <c r="I2354" s="6">
        <f t="shared" si="40"/>
        <v>20</v>
      </c>
      <c r="J2354" s="32" t="str">
        <f>IF(Data[[#This Row],[Chênh lệch ngày]]&lt;-2,"ADVANCE", IF(Data[[#This Row],[Chênh lệch ngày]]&lt;4, "ON TIME", IF(Data[[#This Row],[REASON OF LATE]]="SUPPLIER","LATE BY SUPPLIER", "LATE")))</f>
        <v>LATE BY SUPPLIER</v>
      </c>
      <c r="K2354" s="2" t="s">
        <v>8</v>
      </c>
      <c r="L2354" s="32" t="s">
        <v>72</v>
      </c>
      <c r="M2354" s="32" t="str">
        <f>TEXT(Data[[#This Row],[Ngày giao]],"yyyy")</f>
        <v>2022</v>
      </c>
      <c r="N2354" s="32" t="str">
        <f>IF(MONTH(Data[[#This Row],[Ngày giao]])&lt;4,"Qtr1", IF(MONTH(Data[[#This Row],[Ngày giao]])&lt;7,"Qtr2",IF(MONTH(Data[[#This Row],[Ngày giao]])&lt;10,"Qtr3","Qtr4")))</f>
        <v>Qtr2</v>
      </c>
      <c r="O2354" s="32" t="str">
        <f>TEXT(Data[[#This Row],[Ngày giao]],"MMM")</f>
        <v>Apr</v>
      </c>
    </row>
    <row r="2355" spans="1:15" ht="13" x14ac:dyDescent="0.3">
      <c r="A2355" s="1">
        <v>4516456088</v>
      </c>
      <c r="B2355" s="1">
        <v>2899944</v>
      </c>
      <c r="C2355" s="2" t="s">
        <v>53</v>
      </c>
      <c r="D2355" s="3">
        <v>1392</v>
      </c>
      <c r="E2355" s="3">
        <v>808</v>
      </c>
      <c r="F2355" s="3">
        <f>Data[[#This Row],[Unit Price]]*Data[[#This Row],[Ordered Qty]]</f>
        <v>1124736</v>
      </c>
      <c r="G2355" s="5">
        <v>44655</v>
      </c>
      <c r="H2355" s="4">
        <v>44656</v>
      </c>
      <c r="I2355" s="6">
        <f t="shared" si="40"/>
        <v>-1</v>
      </c>
      <c r="J2355" s="32" t="str">
        <f>IF(Data[[#This Row],[Chênh lệch ngày]]&lt;-2,"ADVANCE", IF(Data[[#This Row],[Chênh lệch ngày]]&lt;4, "ON TIME", IF(Data[[#This Row],[REASON OF LATE]]="SUPPLIER","LATE BY SUPPLIER", "LATE")))</f>
        <v>ON TIME</v>
      </c>
      <c r="K2355" s="2"/>
      <c r="L2355" s="32"/>
      <c r="M2355" s="32" t="str">
        <f>TEXT(Data[[#This Row],[Ngày giao]],"yyyy")</f>
        <v>2022</v>
      </c>
      <c r="N2355" s="32" t="str">
        <f>IF(MONTH(Data[[#This Row],[Ngày giao]])&lt;4,"Qtr1", IF(MONTH(Data[[#This Row],[Ngày giao]])&lt;7,"Qtr2",IF(MONTH(Data[[#This Row],[Ngày giao]])&lt;10,"Qtr3","Qtr4")))</f>
        <v>Qtr2</v>
      </c>
      <c r="O2355" s="32" t="str">
        <f>TEXT(Data[[#This Row],[Ngày giao]],"MMM")</f>
        <v>Apr</v>
      </c>
    </row>
    <row r="2356" spans="1:15" ht="13" x14ac:dyDescent="0.3">
      <c r="A2356" s="1">
        <v>4516566809</v>
      </c>
      <c r="B2356" s="1">
        <v>4228041</v>
      </c>
      <c r="C2356" s="2" t="s">
        <v>53</v>
      </c>
      <c r="D2356" s="3">
        <v>2220</v>
      </c>
      <c r="E2356" s="3">
        <v>448</v>
      </c>
      <c r="F2356" s="3">
        <f>Data[[#This Row],[Unit Price]]*Data[[#This Row],[Ordered Qty]]</f>
        <v>994560</v>
      </c>
      <c r="G2356" s="5">
        <v>44655</v>
      </c>
      <c r="H2356" s="4">
        <v>44656</v>
      </c>
      <c r="I2356" s="6">
        <f t="shared" si="40"/>
        <v>-1</v>
      </c>
      <c r="J2356" s="32" t="str">
        <f>IF(Data[[#This Row],[Chênh lệch ngày]]&lt;-2,"ADVANCE", IF(Data[[#This Row],[Chênh lệch ngày]]&lt;4, "ON TIME", IF(Data[[#This Row],[REASON OF LATE]]="SUPPLIER","LATE BY SUPPLIER", "LATE")))</f>
        <v>ON TIME</v>
      </c>
      <c r="K2356" s="2"/>
      <c r="L2356" s="32"/>
      <c r="M2356" s="32" t="str">
        <f>TEXT(Data[[#This Row],[Ngày giao]],"yyyy")</f>
        <v>2022</v>
      </c>
      <c r="N2356" s="32" t="str">
        <f>IF(MONTH(Data[[#This Row],[Ngày giao]])&lt;4,"Qtr1", IF(MONTH(Data[[#This Row],[Ngày giao]])&lt;7,"Qtr2",IF(MONTH(Data[[#This Row],[Ngày giao]])&lt;10,"Qtr3","Qtr4")))</f>
        <v>Qtr2</v>
      </c>
      <c r="O2356" s="32" t="str">
        <f>TEXT(Data[[#This Row],[Ngày giao]],"MMM")</f>
        <v>Apr</v>
      </c>
    </row>
    <row r="2357" spans="1:15" ht="13" x14ac:dyDescent="0.3">
      <c r="A2357" s="1">
        <v>4516467266</v>
      </c>
      <c r="B2357" s="1">
        <v>4451134</v>
      </c>
      <c r="C2357" s="2" t="s">
        <v>53</v>
      </c>
      <c r="D2357" s="3">
        <v>372</v>
      </c>
      <c r="E2357" s="3">
        <v>1149</v>
      </c>
      <c r="F2357" s="3">
        <f>Data[[#This Row],[Unit Price]]*Data[[#This Row],[Ordered Qty]]</f>
        <v>427428</v>
      </c>
      <c r="G2357" s="5">
        <v>44655</v>
      </c>
      <c r="H2357" s="4">
        <v>44656</v>
      </c>
      <c r="I2357" s="6">
        <f t="shared" si="40"/>
        <v>-1</v>
      </c>
      <c r="J2357" s="32" t="str">
        <f>IF(Data[[#This Row],[Chênh lệch ngày]]&lt;-2,"ADVANCE", IF(Data[[#This Row],[Chênh lệch ngày]]&lt;4, "ON TIME", IF(Data[[#This Row],[REASON OF LATE]]="SUPPLIER","LATE BY SUPPLIER", "LATE")))</f>
        <v>ON TIME</v>
      </c>
      <c r="K2357" s="2"/>
      <c r="L2357" s="32"/>
      <c r="M2357" s="32" t="str">
        <f>TEXT(Data[[#This Row],[Ngày giao]],"yyyy")</f>
        <v>2022</v>
      </c>
      <c r="N2357" s="32" t="str">
        <f>IF(MONTH(Data[[#This Row],[Ngày giao]])&lt;4,"Qtr1", IF(MONTH(Data[[#This Row],[Ngày giao]])&lt;7,"Qtr2",IF(MONTH(Data[[#This Row],[Ngày giao]])&lt;10,"Qtr3","Qtr4")))</f>
        <v>Qtr2</v>
      </c>
      <c r="O2357" s="32" t="str">
        <f>TEXT(Data[[#This Row],[Ngày giao]],"MMM")</f>
        <v>Apr</v>
      </c>
    </row>
    <row r="2358" spans="1:15" ht="13" x14ac:dyDescent="0.3">
      <c r="A2358" s="1">
        <v>4516670512</v>
      </c>
      <c r="B2358" s="1">
        <v>4451121</v>
      </c>
      <c r="C2358" s="2" t="s">
        <v>66</v>
      </c>
      <c r="D2358" s="3">
        <v>170</v>
      </c>
      <c r="E2358" s="3">
        <v>1242</v>
      </c>
      <c r="F2358" s="3">
        <f>Data[[#This Row],[Unit Price]]*Data[[#This Row],[Ordered Qty]]</f>
        <v>211140</v>
      </c>
      <c r="G2358" s="5">
        <v>44655</v>
      </c>
      <c r="H2358" s="4">
        <v>44656</v>
      </c>
      <c r="I2358" s="6">
        <f t="shared" si="40"/>
        <v>-1</v>
      </c>
      <c r="J2358" s="32" t="str">
        <f>IF(Data[[#This Row],[Chênh lệch ngày]]&lt;-2,"ADVANCE", IF(Data[[#This Row],[Chênh lệch ngày]]&lt;4, "ON TIME", IF(Data[[#This Row],[REASON OF LATE]]="SUPPLIER","LATE BY SUPPLIER", "LATE")))</f>
        <v>ON TIME</v>
      </c>
      <c r="K2358" s="2"/>
      <c r="L2358" s="32"/>
      <c r="M2358" s="32" t="str">
        <f>TEXT(Data[[#This Row],[Ngày giao]],"yyyy")</f>
        <v>2022</v>
      </c>
      <c r="N2358" s="32" t="str">
        <f>IF(MONTH(Data[[#This Row],[Ngày giao]])&lt;4,"Qtr1", IF(MONTH(Data[[#This Row],[Ngày giao]])&lt;7,"Qtr2",IF(MONTH(Data[[#This Row],[Ngày giao]])&lt;10,"Qtr3","Qtr4")))</f>
        <v>Qtr2</v>
      </c>
      <c r="O2358" s="32" t="str">
        <f>TEXT(Data[[#This Row],[Ngày giao]],"MMM")</f>
        <v>Apr</v>
      </c>
    </row>
    <row r="2359" spans="1:15" ht="13" x14ac:dyDescent="0.3">
      <c r="A2359" s="1">
        <v>4516694997</v>
      </c>
      <c r="B2359" s="1">
        <v>2899944</v>
      </c>
      <c r="C2359" s="2" t="s">
        <v>66</v>
      </c>
      <c r="D2359" s="3">
        <v>96</v>
      </c>
      <c r="E2359" s="3">
        <v>981</v>
      </c>
      <c r="F2359" s="3">
        <f>Data[[#This Row],[Unit Price]]*Data[[#This Row],[Ordered Qty]]</f>
        <v>94176</v>
      </c>
      <c r="G2359" s="5">
        <v>44655</v>
      </c>
      <c r="H2359" s="4">
        <v>44656</v>
      </c>
      <c r="I2359" s="6">
        <f t="shared" si="40"/>
        <v>-1</v>
      </c>
      <c r="J2359" s="32" t="str">
        <f>IF(Data[[#This Row],[Chênh lệch ngày]]&lt;-2,"ADVANCE", IF(Data[[#This Row],[Chênh lệch ngày]]&lt;4, "ON TIME", IF(Data[[#This Row],[REASON OF LATE]]="SUPPLIER","LATE BY SUPPLIER", "LATE")))</f>
        <v>ON TIME</v>
      </c>
      <c r="K2359" s="2"/>
      <c r="L2359" s="32"/>
      <c r="M2359" s="32" t="str">
        <f>TEXT(Data[[#This Row],[Ngày giao]],"yyyy")</f>
        <v>2022</v>
      </c>
      <c r="N2359" s="32" t="str">
        <f>IF(MONTH(Data[[#This Row],[Ngày giao]])&lt;4,"Qtr1", IF(MONTH(Data[[#This Row],[Ngày giao]])&lt;7,"Qtr2",IF(MONTH(Data[[#This Row],[Ngày giao]])&lt;10,"Qtr3","Qtr4")))</f>
        <v>Qtr2</v>
      </c>
      <c r="O2359" s="32" t="str">
        <f>TEXT(Data[[#This Row],[Ngày giao]],"MMM")</f>
        <v>Apr</v>
      </c>
    </row>
    <row r="2360" spans="1:15" ht="13" x14ac:dyDescent="0.3">
      <c r="A2360" s="1">
        <v>5501184926</v>
      </c>
      <c r="B2360" s="1">
        <v>4196590</v>
      </c>
      <c r="C2360" s="2" t="s">
        <v>60</v>
      </c>
      <c r="D2360" s="3">
        <v>200</v>
      </c>
      <c r="E2360" s="3">
        <v>1441</v>
      </c>
      <c r="F2360" s="3">
        <f>Data[[#This Row],[Unit Price]]*Data[[#This Row],[Ordered Qty]]</f>
        <v>288200</v>
      </c>
      <c r="G2360" s="5">
        <v>44648</v>
      </c>
      <c r="H2360" s="4">
        <v>44656</v>
      </c>
      <c r="I2360" s="6">
        <f t="shared" si="40"/>
        <v>-8</v>
      </c>
      <c r="J2360" s="32" t="str">
        <f>IF(Data[[#This Row],[Chênh lệch ngày]]&lt;-2,"ADVANCE", IF(Data[[#This Row],[Chênh lệch ngày]]&lt;4, "ON TIME", IF(Data[[#This Row],[REASON OF LATE]]="SUPPLIER","LATE BY SUPPLIER", "LATE")))</f>
        <v>ADVANCE</v>
      </c>
      <c r="K2360" s="2"/>
      <c r="L2360" s="32"/>
      <c r="M2360" s="32" t="str">
        <f>TEXT(Data[[#This Row],[Ngày giao]],"yyyy")</f>
        <v>2022</v>
      </c>
      <c r="N2360" s="32" t="str">
        <f>IF(MONTH(Data[[#This Row],[Ngày giao]])&lt;4,"Qtr1", IF(MONTH(Data[[#This Row],[Ngày giao]])&lt;7,"Qtr2",IF(MONTH(Data[[#This Row],[Ngày giao]])&lt;10,"Qtr3","Qtr4")))</f>
        <v>Qtr1</v>
      </c>
      <c r="O2360" s="32" t="str">
        <f>TEXT(Data[[#This Row],[Ngày giao]],"MMM")</f>
        <v>Mar</v>
      </c>
    </row>
    <row r="2361" spans="1:15" ht="13" x14ac:dyDescent="0.3">
      <c r="A2361" s="1">
        <v>4516513984</v>
      </c>
      <c r="B2361" s="1">
        <v>2165271</v>
      </c>
      <c r="C2361" s="2" t="s">
        <v>53</v>
      </c>
      <c r="D2361" s="3">
        <v>420</v>
      </c>
      <c r="E2361" s="3">
        <v>1233</v>
      </c>
      <c r="F2361" s="3">
        <f>Data[[#This Row],[Unit Price]]*Data[[#This Row],[Ordered Qty]]</f>
        <v>517860</v>
      </c>
      <c r="G2361" s="5">
        <v>44655</v>
      </c>
      <c r="H2361" s="4">
        <v>44656</v>
      </c>
      <c r="I2361" s="6">
        <f t="shared" si="40"/>
        <v>-1</v>
      </c>
      <c r="J2361" s="32" t="str">
        <f>IF(Data[[#This Row],[Chênh lệch ngày]]&lt;-2,"ADVANCE", IF(Data[[#This Row],[Chênh lệch ngày]]&lt;4, "ON TIME", IF(Data[[#This Row],[REASON OF LATE]]="SUPPLIER","LATE BY SUPPLIER", "LATE")))</f>
        <v>ON TIME</v>
      </c>
      <c r="K2361" s="2"/>
      <c r="L2361" s="32"/>
      <c r="M2361" s="32" t="str">
        <f>TEXT(Data[[#This Row],[Ngày giao]],"yyyy")</f>
        <v>2022</v>
      </c>
      <c r="N2361" s="32" t="str">
        <f>IF(MONTH(Data[[#This Row],[Ngày giao]])&lt;4,"Qtr1", IF(MONTH(Data[[#This Row],[Ngày giao]])&lt;7,"Qtr2",IF(MONTH(Data[[#This Row],[Ngày giao]])&lt;10,"Qtr3","Qtr4")))</f>
        <v>Qtr2</v>
      </c>
      <c r="O2361" s="32" t="str">
        <f>TEXT(Data[[#This Row],[Ngày giao]],"MMM")</f>
        <v>Apr</v>
      </c>
    </row>
    <row r="2362" spans="1:15" ht="13" x14ac:dyDescent="0.3">
      <c r="A2362" s="1">
        <v>4516514373</v>
      </c>
      <c r="B2362" s="1">
        <v>4327106</v>
      </c>
      <c r="C2362" s="37" t="s">
        <v>52</v>
      </c>
      <c r="D2362" s="3">
        <v>126</v>
      </c>
      <c r="E2362" s="3">
        <v>1107</v>
      </c>
      <c r="F2362" s="3">
        <f>Data[[#This Row],[Unit Price]]*Data[[#This Row],[Ordered Qty]]</f>
        <v>139482</v>
      </c>
      <c r="G2362" s="5">
        <v>44662</v>
      </c>
      <c r="H2362" s="4">
        <v>44656</v>
      </c>
      <c r="I2362" s="6">
        <f t="shared" si="40"/>
        <v>6</v>
      </c>
      <c r="J2362" s="32" t="str">
        <f>IF(Data[[#This Row],[Chênh lệch ngày]]&lt;-2,"ADVANCE", IF(Data[[#This Row],[Chênh lệch ngày]]&lt;4, "ON TIME", IF(Data[[#This Row],[REASON OF LATE]]="SUPPLIER","LATE BY SUPPLIER", "LATE")))</f>
        <v>LATE</v>
      </c>
      <c r="K2362" s="32" t="s">
        <v>6</v>
      </c>
      <c r="L2362" s="32"/>
      <c r="M2362" s="32" t="str">
        <f>TEXT(Data[[#This Row],[Ngày giao]],"yyyy")</f>
        <v>2022</v>
      </c>
      <c r="N2362" s="32" t="str">
        <f>IF(MONTH(Data[[#This Row],[Ngày giao]])&lt;4,"Qtr1", IF(MONTH(Data[[#This Row],[Ngày giao]])&lt;7,"Qtr2",IF(MONTH(Data[[#This Row],[Ngày giao]])&lt;10,"Qtr3","Qtr4")))</f>
        <v>Qtr2</v>
      </c>
      <c r="O2362" s="32" t="str">
        <f>TEXT(Data[[#This Row],[Ngày giao]],"MMM")</f>
        <v>Apr</v>
      </c>
    </row>
    <row r="2363" spans="1:15" ht="13" x14ac:dyDescent="0.3">
      <c r="A2363" s="1">
        <v>4516380181</v>
      </c>
      <c r="B2363" s="1">
        <v>4271870</v>
      </c>
      <c r="C2363" s="37" t="s">
        <v>52</v>
      </c>
      <c r="D2363" s="3">
        <v>16</v>
      </c>
      <c r="E2363" s="3">
        <v>779</v>
      </c>
      <c r="F2363" s="3">
        <f>Data[[#This Row],[Unit Price]]*Data[[#This Row],[Ordered Qty]]</f>
        <v>12464</v>
      </c>
      <c r="G2363" s="5">
        <v>44704</v>
      </c>
      <c r="H2363" s="4">
        <v>44656</v>
      </c>
      <c r="I2363" s="6">
        <f t="shared" si="40"/>
        <v>48</v>
      </c>
      <c r="J2363" s="32" t="str">
        <f>IF(Data[[#This Row],[Chênh lệch ngày]]&lt;-2,"ADVANCE", IF(Data[[#This Row],[Chênh lệch ngày]]&lt;4, "ON TIME", IF(Data[[#This Row],[REASON OF LATE]]="SUPPLIER","LATE BY SUPPLIER", "LATE")))</f>
        <v>LATE</v>
      </c>
      <c r="K2363" s="32" t="s">
        <v>6</v>
      </c>
      <c r="L2363" s="32"/>
      <c r="M2363" s="32" t="str">
        <f>TEXT(Data[[#This Row],[Ngày giao]],"yyyy")</f>
        <v>2022</v>
      </c>
      <c r="N2363" s="32" t="str">
        <f>IF(MONTH(Data[[#This Row],[Ngày giao]])&lt;4,"Qtr1", IF(MONTH(Data[[#This Row],[Ngày giao]])&lt;7,"Qtr2",IF(MONTH(Data[[#This Row],[Ngày giao]])&lt;10,"Qtr3","Qtr4")))</f>
        <v>Qtr2</v>
      </c>
      <c r="O2363" s="32" t="str">
        <f>TEXT(Data[[#This Row],[Ngày giao]],"MMM")</f>
        <v>May</v>
      </c>
    </row>
    <row r="2364" spans="1:15" ht="13" x14ac:dyDescent="0.3">
      <c r="A2364" s="1">
        <v>4516747403</v>
      </c>
      <c r="B2364" s="1">
        <v>4492204</v>
      </c>
      <c r="C2364" s="2" t="s">
        <v>59</v>
      </c>
      <c r="D2364" s="3">
        <v>60</v>
      </c>
      <c r="E2364" s="3">
        <v>667</v>
      </c>
      <c r="F2364" s="3">
        <f>Data[[#This Row],[Unit Price]]*Data[[#This Row],[Ordered Qty]]</f>
        <v>40020</v>
      </c>
      <c r="G2364" s="5">
        <v>44655</v>
      </c>
      <c r="H2364" s="4">
        <v>44656</v>
      </c>
      <c r="I2364" s="6">
        <f t="shared" si="40"/>
        <v>-1</v>
      </c>
      <c r="J2364" s="32" t="str">
        <f>IF(Data[[#This Row],[Chênh lệch ngày]]&lt;-2,"ADVANCE", IF(Data[[#This Row],[Chênh lệch ngày]]&lt;4, "ON TIME", IF(Data[[#This Row],[REASON OF LATE]]="SUPPLIER","LATE BY SUPPLIER", "LATE")))</f>
        <v>ON TIME</v>
      </c>
      <c r="K2364" s="2"/>
      <c r="L2364" s="32"/>
      <c r="M2364" s="32" t="str">
        <f>TEXT(Data[[#This Row],[Ngày giao]],"yyyy")</f>
        <v>2022</v>
      </c>
      <c r="N2364" s="32" t="str">
        <f>IF(MONTH(Data[[#This Row],[Ngày giao]])&lt;4,"Qtr1", IF(MONTH(Data[[#This Row],[Ngày giao]])&lt;7,"Qtr2",IF(MONTH(Data[[#This Row],[Ngày giao]])&lt;10,"Qtr3","Qtr4")))</f>
        <v>Qtr2</v>
      </c>
      <c r="O2364" s="32" t="str">
        <f>TEXT(Data[[#This Row],[Ngày giao]],"MMM")</f>
        <v>Apr</v>
      </c>
    </row>
    <row r="2365" spans="1:15" ht="14.5" x14ac:dyDescent="0.35">
      <c r="A2365" s="7">
        <v>5501181252</v>
      </c>
      <c r="B2365" s="7">
        <v>4454507</v>
      </c>
      <c r="C2365" s="8" t="s">
        <v>60</v>
      </c>
      <c r="D2365" s="9">
        <v>840</v>
      </c>
      <c r="E2365" s="3">
        <v>924</v>
      </c>
      <c r="F2365" s="3">
        <f>Data[[#This Row],[Unit Price]]*Data[[#This Row],[Ordered Qty]]</f>
        <v>776160</v>
      </c>
      <c r="G2365" s="5">
        <v>44648</v>
      </c>
      <c r="H2365" s="4">
        <v>44656</v>
      </c>
      <c r="I2365" s="10">
        <v>-8</v>
      </c>
      <c r="J2365" s="32" t="str">
        <f>IF(Data[[#This Row],[Chênh lệch ngày]]&lt;-2,"ADVANCE", IF(Data[[#This Row],[Chênh lệch ngày]]&lt;4, "ON TIME", IF(Data[[#This Row],[REASON OF LATE]]="SUPPLIER","LATE BY SUPPLIER", "LATE")))</f>
        <v>ADVANCE</v>
      </c>
      <c r="K2365" s="12"/>
      <c r="L2365" s="16"/>
      <c r="M2365" s="32" t="str">
        <f>TEXT(Data[[#This Row],[Ngày giao]],"yyyy")</f>
        <v>2022</v>
      </c>
      <c r="N2365" s="32" t="str">
        <f>IF(MONTH(Data[[#This Row],[Ngày giao]])&lt;4,"Qtr1", IF(MONTH(Data[[#This Row],[Ngày giao]])&lt;7,"Qtr2",IF(MONTH(Data[[#This Row],[Ngày giao]])&lt;10,"Qtr3","Qtr4")))</f>
        <v>Qtr1</v>
      </c>
      <c r="O2365" s="32" t="str">
        <f>TEXT(Data[[#This Row],[Ngày giao]],"MMM")</f>
        <v>Mar</v>
      </c>
    </row>
    <row r="2366" spans="1:15" ht="14.5" x14ac:dyDescent="0.35">
      <c r="A2366" s="7">
        <v>4516873881</v>
      </c>
      <c r="B2366" s="7">
        <v>2779823</v>
      </c>
      <c r="C2366" s="8" t="s">
        <v>66</v>
      </c>
      <c r="D2366" s="9">
        <v>1290</v>
      </c>
      <c r="E2366" s="3">
        <v>797</v>
      </c>
      <c r="F2366" s="3">
        <f>Data[[#This Row],[Unit Price]]*Data[[#This Row],[Ordered Qty]]</f>
        <v>1028130</v>
      </c>
      <c r="G2366" s="5">
        <v>44655</v>
      </c>
      <c r="H2366" s="4">
        <v>44656</v>
      </c>
      <c r="I2366" s="10">
        <v>-1</v>
      </c>
      <c r="J2366" s="32" t="str">
        <f>IF(Data[[#This Row],[Chênh lệch ngày]]&lt;-2,"ADVANCE", IF(Data[[#This Row],[Chênh lệch ngày]]&lt;4, "ON TIME", IF(Data[[#This Row],[REASON OF LATE]]="SUPPLIER","LATE BY SUPPLIER", "LATE")))</f>
        <v>ON TIME</v>
      </c>
      <c r="K2366" s="12"/>
      <c r="L2366" s="16"/>
      <c r="M2366" s="32" t="str">
        <f>TEXT(Data[[#This Row],[Ngày giao]],"yyyy")</f>
        <v>2022</v>
      </c>
      <c r="N2366" s="32" t="str">
        <f>IF(MONTH(Data[[#This Row],[Ngày giao]])&lt;4,"Qtr1", IF(MONTH(Data[[#This Row],[Ngày giao]])&lt;7,"Qtr2",IF(MONTH(Data[[#This Row],[Ngày giao]])&lt;10,"Qtr3","Qtr4")))</f>
        <v>Qtr2</v>
      </c>
      <c r="O2366" s="32" t="str">
        <f>TEXT(Data[[#This Row],[Ngày giao]],"MMM")</f>
        <v>Apr</v>
      </c>
    </row>
    <row r="2367" spans="1:15" ht="14.5" x14ac:dyDescent="0.35">
      <c r="A2367" s="7">
        <v>4517040132</v>
      </c>
      <c r="B2367" s="7">
        <v>4333116</v>
      </c>
      <c r="C2367" s="8" t="s">
        <v>59</v>
      </c>
      <c r="D2367" s="9">
        <v>567</v>
      </c>
      <c r="E2367" s="3">
        <v>325</v>
      </c>
      <c r="F2367" s="3">
        <f>Data[[#This Row],[Unit Price]]*Data[[#This Row],[Ordered Qty]]</f>
        <v>184275</v>
      </c>
      <c r="G2367" s="5">
        <v>44655</v>
      </c>
      <c r="H2367" s="4">
        <v>44656</v>
      </c>
      <c r="I2367" s="10">
        <v>-1</v>
      </c>
      <c r="J2367" s="32" t="str">
        <f>IF(Data[[#This Row],[Chênh lệch ngày]]&lt;-2,"ADVANCE", IF(Data[[#This Row],[Chênh lệch ngày]]&lt;4, "ON TIME", IF(Data[[#This Row],[REASON OF LATE]]="SUPPLIER","LATE BY SUPPLIER", "LATE")))</f>
        <v>ON TIME</v>
      </c>
      <c r="K2367" s="12"/>
      <c r="L2367" s="16"/>
      <c r="M2367" s="32" t="str">
        <f>TEXT(Data[[#This Row],[Ngày giao]],"yyyy")</f>
        <v>2022</v>
      </c>
      <c r="N2367" s="32" t="str">
        <f>IF(MONTH(Data[[#This Row],[Ngày giao]])&lt;4,"Qtr1", IF(MONTH(Data[[#This Row],[Ngày giao]])&lt;7,"Qtr2",IF(MONTH(Data[[#This Row],[Ngày giao]])&lt;10,"Qtr3","Qtr4")))</f>
        <v>Qtr2</v>
      </c>
      <c r="O2367" s="32" t="str">
        <f>TEXT(Data[[#This Row],[Ngày giao]],"MMM")</f>
        <v>Apr</v>
      </c>
    </row>
    <row r="2368" spans="1:15" ht="13" x14ac:dyDescent="0.3">
      <c r="A2368" s="1">
        <v>4516529206</v>
      </c>
      <c r="B2368" s="1">
        <v>2556834</v>
      </c>
      <c r="C2368" s="37" t="s">
        <v>52</v>
      </c>
      <c r="D2368" s="3">
        <v>9</v>
      </c>
      <c r="E2368" s="3">
        <v>1328</v>
      </c>
      <c r="F2368" s="3">
        <f>Data[[#This Row],[Unit Price]]*Data[[#This Row],[Ordered Qty]]</f>
        <v>11952</v>
      </c>
      <c r="G2368" s="5">
        <v>44662</v>
      </c>
      <c r="H2368" s="4">
        <v>44657</v>
      </c>
      <c r="I2368" s="6">
        <f t="shared" ref="I2368:I2391" si="41">G2368-H2368</f>
        <v>5</v>
      </c>
      <c r="J2368" s="32" t="str">
        <f>IF(Data[[#This Row],[Chênh lệch ngày]]&lt;-2,"ADVANCE", IF(Data[[#This Row],[Chênh lệch ngày]]&lt;4, "ON TIME", IF(Data[[#This Row],[REASON OF LATE]]="SUPPLIER","LATE BY SUPPLIER", "LATE")))</f>
        <v>LATE</v>
      </c>
      <c r="K2368" s="32" t="s">
        <v>6</v>
      </c>
      <c r="L2368" s="32"/>
      <c r="M2368" s="32" t="str">
        <f>TEXT(Data[[#This Row],[Ngày giao]],"yyyy")</f>
        <v>2022</v>
      </c>
      <c r="N2368" s="32" t="str">
        <f>IF(MONTH(Data[[#This Row],[Ngày giao]])&lt;4,"Qtr1", IF(MONTH(Data[[#This Row],[Ngày giao]])&lt;7,"Qtr2",IF(MONTH(Data[[#This Row],[Ngày giao]])&lt;10,"Qtr3","Qtr4")))</f>
        <v>Qtr2</v>
      </c>
      <c r="O2368" s="32" t="str">
        <f>TEXT(Data[[#This Row],[Ngày giao]],"MMM")</f>
        <v>Apr</v>
      </c>
    </row>
    <row r="2369" spans="1:15" ht="13" x14ac:dyDescent="0.3">
      <c r="A2369" s="1">
        <v>4517364866</v>
      </c>
      <c r="B2369" s="1">
        <v>2899631</v>
      </c>
      <c r="C2369" s="2" t="s">
        <v>53</v>
      </c>
      <c r="D2369" s="3">
        <v>1600</v>
      </c>
      <c r="E2369" s="3">
        <v>1124</v>
      </c>
      <c r="F2369" s="3">
        <f>Data[[#This Row],[Unit Price]]*Data[[#This Row],[Ordered Qty]]</f>
        <v>1798400</v>
      </c>
      <c r="G2369" s="5">
        <v>44648</v>
      </c>
      <c r="H2369" s="4">
        <v>44658</v>
      </c>
      <c r="I2369" s="6">
        <f t="shared" si="41"/>
        <v>-10</v>
      </c>
      <c r="J2369" s="32" t="str">
        <f>IF(Data[[#This Row],[Chênh lệch ngày]]&lt;-2,"ADVANCE", IF(Data[[#This Row],[Chênh lệch ngày]]&lt;4, "ON TIME", IF(Data[[#This Row],[REASON OF LATE]]="SUPPLIER","LATE BY SUPPLIER", "LATE")))</f>
        <v>ADVANCE</v>
      </c>
      <c r="K2369" s="2"/>
      <c r="L2369" s="32"/>
      <c r="M2369" s="32" t="str">
        <f>TEXT(Data[[#This Row],[Ngày giao]],"yyyy")</f>
        <v>2022</v>
      </c>
      <c r="N2369" s="32" t="str">
        <f>IF(MONTH(Data[[#This Row],[Ngày giao]])&lt;4,"Qtr1", IF(MONTH(Data[[#This Row],[Ngày giao]])&lt;7,"Qtr2",IF(MONTH(Data[[#This Row],[Ngày giao]])&lt;10,"Qtr3","Qtr4")))</f>
        <v>Qtr1</v>
      </c>
      <c r="O2369" s="32" t="str">
        <f>TEXT(Data[[#This Row],[Ngày giao]],"MMM")</f>
        <v>Mar</v>
      </c>
    </row>
    <row r="2370" spans="1:15" ht="13" x14ac:dyDescent="0.3">
      <c r="A2370" s="1">
        <v>4517356645</v>
      </c>
      <c r="B2370" s="1">
        <v>2899632</v>
      </c>
      <c r="C2370" s="2" t="s">
        <v>53</v>
      </c>
      <c r="D2370" s="3">
        <v>1600</v>
      </c>
      <c r="E2370" s="3">
        <v>1315</v>
      </c>
      <c r="F2370" s="3">
        <f>Data[[#This Row],[Unit Price]]*Data[[#This Row],[Ordered Qty]]</f>
        <v>2104000</v>
      </c>
      <c r="G2370" s="5">
        <v>44655</v>
      </c>
      <c r="H2370" s="4">
        <v>44658</v>
      </c>
      <c r="I2370" s="6">
        <f t="shared" si="41"/>
        <v>-3</v>
      </c>
      <c r="J2370" s="32" t="str">
        <f>IF(Data[[#This Row],[Chênh lệch ngày]]&lt;-2,"ADVANCE", IF(Data[[#This Row],[Chênh lệch ngày]]&lt;4, "ON TIME", IF(Data[[#This Row],[REASON OF LATE]]="SUPPLIER","LATE BY SUPPLIER", "LATE")))</f>
        <v>ADVANCE</v>
      </c>
      <c r="K2370" s="2"/>
      <c r="L2370" s="32"/>
      <c r="M2370" s="32" t="str">
        <f>TEXT(Data[[#This Row],[Ngày giao]],"yyyy")</f>
        <v>2022</v>
      </c>
      <c r="N2370" s="32" t="str">
        <f>IF(MONTH(Data[[#This Row],[Ngày giao]])&lt;4,"Qtr1", IF(MONTH(Data[[#This Row],[Ngày giao]])&lt;7,"Qtr2",IF(MONTH(Data[[#This Row],[Ngày giao]])&lt;10,"Qtr3","Qtr4")))</f>
        <v>Qtr2</v>
      </c>
      <c r="O2370" s="32" t="str">
        <f>TEXT(Data[[#This Row],[Ngày giao]],"MMM")</f>
        <v>Apr</v>
      </c>
    </row>
    <row r="2371" spans="1:15" ht="13" x14ac:dyDescent="0.3">
      <c r="A2371" s="1">
        <v>4517358154</v>
      </c>
      <c r="B2371" s="1">
        <v>2899634</v>
      </c>
      <c r="C2371" s="2" t="s">
        <v>53</v>
      </c>
      <c r="D2371" s="3">
        <v>960</v>
      </c>
      <c r="E2371" s="3">
        <v>546</v>
      </c>
      <c r="F2371" s="3">
        <f>Data[[#This Row],[Unit Price]]*Data[[#This Row],[Ordered Qty]]</f>
        <v>524160</v>
      </c>
      <c r="G2371" s="5">
        <v>44655</v>
      </c>
      <c r="H2371" s="4">
        <v>44658</v>
      </c>
      <c r="I2371" s="6">
        <f t="shared" si="41"/>
        <v>-3</v>
      </c>
      <c r="J2371" s="32" t="str">
        <f>IF(Data[[#This Row],[Chênh lệch ngày]]&lt;-2,"ADVANCE", IF(Data[[#This Row],[Chênh lệch ngày]]&lt;4, "ON TIME", IF(Data[[#This Row],[REASON OF LATE]]="SUPPLIER","LATE BY SUPPLIER", "LATE")))</f>
        <v>ADVANCE</v>
      </c>
      <c r="K2371" s="2"/>
      <c r="L2371" s="32"/>
      <c r="M2371" s="32" t="str">
        <f>TEXT(Data[[#This Row],[Ngày giao]],"yyyy")</f>
        <v>2022</v>
      </c>
      <c r="N2371" s="32" t="str">
        <f>IF(MONTH(Data[[#This Row],[Ngày giao]])&lt;4,"Qtr1", IF(MONTH(Data[[#This Row],[Ngày giao]])&lt;7,"Qtr2",IF(MONTH(Data[[#This Row],[Ngày giao]])&lt;10,"Qtr3","Qtr4")))</f>
        <v>Qtr2</v>
      </c>
      <c r="O2371" s="32" t="str">
        <f>TEXT(Data[[#This Row],[Ngày giao]],"MMM")</f>
        <v>Apr</v>
      </c>
    </row>
    <row r="2372" spans="1:15" ht="13" x14ac:dyDescent="0.3">
      <c r="A2372" s="1">
        <v>4517384627</v>
      </c>
      <c r="B2372" s="1">
        <v>2989761</v>
      </c>
      <c r="C2372" s="2" t="s">
        <v>53</v>
      </c>
      <c r="D2372" s="3">
        <v>640</v>
      </c>
      <c r="E2372" s="3">
        <v>1384</v>
      </c>
      <c r="F2372" s="3">
        <f>Data[[#This Row],[Unit Price]]*Data[[#This Row],[Ordered Qty]]</f>
        <v>885760</v>
      </c>
      <c r="G2372" s="5">
        <v>44658</v>
      </c>
      <c r="H2372" s="4">
        <v>44658</v>
      </c>
      <c r="I2372" s="6">
        <f t="shared" si="41"/>
        <v>0</v>
      </c>
      <c r="J2372" s="32" t="str">
        <f>IF(Data[[#This Row],[Chênh lệch ngày]]&lt;-2,"ADVANCE", IF(Data[[#This Row],[Chênh lệch ngày]]&lt;4, "ON TIME", IF(Data[[#This Row],[REASON OF LATE]]="SUPPLIER","LATE BY SUPPLIER", "LATE")))</f>
        <v>ON TIME</v>
      </c>
      <c r="K2372" s="2"/>
      <c r="L2372" s="32"/>
      <c r="M2372" s="32" t="str">
        <f>TEXT(Data[[#This Row],[Ngày giao]],"yyyy")</f>
        <v>2022</v>
      </c>
      <c r="N2372" s="32" t="str">
        <f>IF(MONTH(Data[[#This Row],[Ngày giao]])&lt;4,"Qtr1", IF(MONTH(Data[[#This Row],[Ngày giao]])&lt;7,"Qtr2",IF(MONTH(Data[[#This Row],[Ngày giao]])&lt;10,"Qtr3","Qtr4")))</f>
        <v>Qtr2</v>
      </c>
      <c r="O2372" s="32" t="str">
        <f>TEXT(Data[[#This Row],[Ngày giao]],"MMM")</f>
        <v>Apr</v>
      </c>
    </row>
    <row r="2373" spans="1:15" ht="13" x14ac:dyDescent="0.3">
      <c r="A2373" s="1">
        <v>4517181571</v>
      </c>
      <c r="B2373" s="1">
        <v>2899944</v>
      </c>
      <c r="C2373" s="2" t="s">
        <v>55</v>
      </c>
      <c r="D2373" s="3">
        <v>48</v>
      </c>
      <c r="E2373" s="3">
        <v>758</v>
      </c>
      <c r="F2373" s="3">
        <f>Data[[#This Row],[Unit Price]]*Data[[#This Row],[Ordered Qty]]</f>
        <v>36384</v>
      </c>
      <c r="G2373" s="5">
        <v>44658</v>
      </c>
      <c r="H2373" s="4">
        <v>44658</v>
      </c>
      <c r="I2373" s="6">
        <f t="shared" si="41"/>
        <v>0</v>
      </c>
      <c r="J2373" s="32" t="str">
        <f>IF(Data[[#This Row],[Chênh lệch ngày]]&lt;-2,"ADVANCE", IF(Data[[#This Row],[Chênh lệch ngày]]&lt;4, "ON TIME", IF(Data[[#This Row],[REASON OF LATE]]="SUPPLIER","LATE BY SUPPLIER", "LATE")))</f>
        <v>ON TIME</v>
      </c>
      <c r="K2373" s="2"/>
      <c r="L2373" s="32"/>
      <c r="M2373" s="32" t="str">
        <f>TEXT(Data[[#This Row],[Ngày giao]],"yyyy")</f>
        <v>2022</v>
      </c>
      <c r="N2373" s="32" t="str">
        <f>IF(MONTH(Data[[#This Row],[Ngày giao]])&lt;4,"Qtr1", IF(MONTH(Data[[#This Row],[Ngày giao]])&lt;7,"Qtr2",IF(MONTH(Data[[#This Row],[Ngày giao]])&lt;10,"Qtr3","Qtr4")))</f>
        <v>Qtr2</v>
      </c>
      <c r="O2373" s="32" t="str">
        <f>TEXT(Data[[#This Row],[Ngày giao]],"MMM")</f>
        <v>Apr</v>
      </c>
    </row>
    <row r="2374" spans="1:15" ht="13" x14ac:dyDescent="0.3">
      <c r="A2374" s="1">
        <v>4517189426</v>
      </c>
      <c r="B2374" s="1">
        <v>4228041</v>
      </c>
      <c r="C2374" s="2" t="s">
        <v>55</v>
      </c>
      <c r="D2374" s="3">
        <v>30</v>
      </c>
      <c r="E2374" s="3">
        <v>1094</v>
      </c>
      <c r="F2374" s="3">
        <f>Data[[#This Row],[Unit Price]]*Data[[#This Row],[Ordered Qty]]</f>
        <v>32820</v>
      </c>
      <c r="G2374" s="5">
        <v>44658</v>
      </c>
      <c r="H2374" s="4">
        <v>44658</v>
      </c>
      <c r="I2374" s="6">
        <f t="shared" si="41"/>
        <v>0</v>
      </c>
      <c r="J2374" s="32" t="str">
        <f>IF(Data[[#This Row],[Chênh lệch ngày]]&lt;-2,"ADVANCE", IF(Data[[#This Row],[Chênh lệch ngày]]&lt;4, "ON TIME", IF(Data[[#This Row],[REASON OF LATE]]="SUPPLIER","LATE BY SUPPLIER", "LATE")))</f>
        <v>ON TIME</v>
      </c>
      <c r="K2374" s="2"/>
      <c r="L2374" s="32"/>
      <c r="M2374" s="32" t="str">
        <f>TEXT(Data[[#This Row],[Ngày giao]],"yyyy")</f>
        <v>2022</v>
      </c>
      <c r="N2374" s="32" t="str">
        <f>IF(MONTH(Data[[#This Row],[Ngày giao]])&lt;4,"Qtr1", IF(MONTH(Data[[#This Row],[Ngày giao]])&lt;7,"Qtr2",IF(MONTH(Data[[#This Row],[Ngày giao]])&lt;10,"Qtr3","Qtr4")))</f>
        <v>Qtr2</v>
      </c>
      <c r="O2374" s="32" t="str">
        <f>TEXT(Data[[#This Row],[Ngày giao]],"MMM")</f>
        <v>Apr</v>
      </c>
    </row>
    <row r="2375" spans="1:15" ht="13" x14ac:dyDescent="0.3">
      <c r="A2375" s="1">
        <v>4517280170</v>
      </c>
      <c r="B2375" s="1">
        <v>2899945</v>
      </c>
      <c r="C2375" s="2" t="s">
        <v>53</v>
      </c>
      <c r="D2375" s="3">
        <v>2736</v>
      </c>
      <c r="E2375" s="3">
        <v>821</v>
      </c>
      <c r="F2375" s="3">
        <f>Data[[#This Row],[Unit Price]]*Data[[#This Row],[Ordered Qty]]</f>
        <v>2246256</v>
      </c>
      <c r="G2375" s="5">
        <v>44655</v>
      </c>
      <c r="H2375" s="4">
        <v>44658</v>
      </c>
      <c r="I2375" s="6">
        <f t="shared" si="41"/>
        <v>-3</v>
      </c>
      <c r="J2375" s="32" t="str">
        <f>IF(Data[[#This Row],[Chênh lệch ngày]]&lt;-2,"ADVANCE", IF(Data[[#This Row],[Chênh lệch ngày]]&lt;4, "ON TIME", IF(Data[[#This Row],[REASON OF LATE]]="SUPPLIER","LATE BY SUPPLIER", "LATE")))</f>
        <v>ADVANCE</v>
      </c>
      <c r="K2375" s="2"/>
      <c r="L2375" s="32"/>
      <c r="M2375" s="32" t="str">
        <f>TEXT(Data[[#This Row],[Ngày giao]],"yyyy")</f>
        <v>2022</v>
      </c>
      <c r="N2375" s="32" t="str">
        <f>IF(MONTH(Data[[#This Row],[Ngày giao]])&lt;4,"Qtr1", IF(MONTH(Data[[#This Row],[Ngày giao]])&lt;7,"Qtr2",IF(MONTH(Data[[#This Row],[Ngày giao]])&lt;10,"Qtr3","Qtr4")))</f>
        <v>Qtr2</v>
      </c>
      <c r="O2375" s="32" t="str">
        <f>TEXT(Data[[#This Row],[Ngày giao]],"MMM")</f>
        <v>Apr</v>
      </c>
    </row>
    <row r="2376" spans="1:15" ht="13" x14ac:dyDescent="0.3">
      <c r="A2376" s="1">
        <v>4517377282</v>
      </c>
      <c r="B2376" s="1">
        <v>2899475</v>
      </c>
      <c r="C2376" s="2" t="s">
        <v>53</v>
      </c>
      <c r="D2376" s="3">
        <v>700</v>
      </c>
      <c r="E2376" s="3">
        <v>1242</v>
      </c>
      <c r="F2376" s="3">
        <f>Data[[#This Row],[Unit Price]]*Data[[#This Row],[Ordered Qty]]</f>
        <v>869400</v>
      </c>
      <c r="G2376" s="5">
        <v>44658</v>
      </c>
      <c r="H2376" s="4">
        <v>44658</v>
      </c>
      <c r="I2376" s="6">
        <f t="shared" si="41"/>
        <v>0</v>
      </c>
      <c r="J2376" s="32" t="str">
        <f>IF(Data[[#This Row],[Chênh lệch ngày]]&lt;-2,"ADVANCE", IF(Data[[#This Row],[Chênh lệch ngày]]&lt;4, "ON TIME", IF(Data[[#This Row],[REASON OF LATE]]="SUPPLIER","LATE BY SUPPLIER", "LATE")))</f>
        <v>ON TIME</v>
      </c>
      <c r="K2376" s="2"/>
      <c r="L2376" s="32"/>
      <c r="M2376" s="32" t="str">
        <f>TEXT(Data[[#This Row],[Ngày giao]],"yyyy")</f>
        <v>2022</v>
      </c>
      <c r="N2376" s="32" t="str">
        <f>IF(MONTH(Data[[#This Row],[Ngày giao]])&lt;4,"Qtr1", IF(MONTH(Data[[#This Row],[Ngày giao]])&lt;7,"Qtr2",IF(MONTH(Data[[#This Row],[Ngày giao]])&lt;10,"Qtr3","Qtr4")))</f>
        <v>Qtr2</v>
      </c>
      <c r="O2376" s="32" t="str">
        <f>TEXT(Data[[#This Row],[Ngày giao]],"MMM")</f>
        <v>Apr</v>
      </c>
    </row>
    <row r="2377" spans="1:15" ht="13" x14ac:dyDescent="0.3">
      <c r="A2377" s="1">
        <v>4517850172</v>
      </c>
      <c r="B2377" s="1">
        <v>2899944</v>
      </c>
      <c r="C2377" s="2" t="s">
        <v>53</v>
      </c>
      <c r="D2377" s="3">
        <v>4992</v>
      </c>
      <c r="E2377" s="3">
        <v>342</v>
      </c>
      <c r="F2377" s="3">
        <f>Data[[#This Row],[Unit Price]]*Data[[#This Row],[Ordered Qty]]</f>
        <v>1707264</v>
      </c>
      <c r="G2377" s="5">
        <v>44665</v>
      </c>
      <c r="H2377" s="4">
        <v>44658</v>
      </c>
      <c r="I2377" s="6">
        <f t="shared" si="41"/>
        <v>7</v>
      </c>
      <c r="J2377" s="32" t="str">
        <f>IF(Data[[#This Row],[Chênh lệch ngày]]&lt;-2,"ADVANCE", IF(Data[[#This Row],[Chênh lệch ngày]]&lt;4, "ON TIME", IF(Data[[#This Row],[REASON OF LATE]]="SUPPLIER","LATE BY SUPPLIER", "LATE")))</f>
        <v>LATE</v>
      </c>
      <c r="K2377" s="32" t="s">
        <v>6</v>
      </c>
      <c r="L2377" s="32"/>
      <c r="M2377" s="32" t="str">
        <f>TEXT(Data[[#This Row],[Ngày giao]],"yyyy")</f>
        <v>2022</v>
      </c>
      <c r="N2377" s="32" t="str">
        <f>IF(MONTH(Data[[#This Row],[Ngày giao]])&lt;4,"Qtr1", IF(MONTH(Data[[#This Row],[Ngày giao]])&lt;7,"Qtr2",IF(MONTH(Data[[#This Row],[Ngày giao]])&lt;10,"Qtr3","Qtr4")))</f>
        <v>Qtr2</v>
      </c>
      <c r="O2377" s="32" t="str">
        <f>TEXT(Data[[#This Row],[Ngày giao]],"MMM")</f>
        <v>Apr</v>
      </c>
    </row>
    <row r="2378" spans="1:15" ht="13" x14ac:dyDescent="0.3">
      <c r="A2378" s="1">
        <v>4517073678</v>
      </c>
      <c r="B2378" s="1">
        <v>4567352</v>
      </c>
      <c r="C2378" s="2" t="s">
        <v>53</v>
      </c>
      <c r="D2378" s="3">
        <v>800</v>
      </c>
      <c r="E2378" s="3">
        <v>537</v>
      </c>
      <c r="F2378" s="3">
        <f>Data[[#This Row],[Unit Price]]*Data[[#This Row],[Ordered Qty]]</f>
        <v>429600</v>
      </c>
      <c r="G2378" s="5">
        <v>44665</v>
      </c>
      <c r="H2378" s="4">
        <v>44658</v>
      </c>
      <c r="I2378" s="6">
        <f t="shared" si="41"/>
        <v>7</v>
      </c>
      <c r="J2378" s="32" t="str">
        <f>IF(Data[[#This Row],[Chênh lệch ngày]]&lt;-2,"ADVANCE", IF(Data[[#This Row],[Chênh lệch ngày]]&lt;4, "ON TIME", IF(Data[[#This Row],[REASON OF LATE]]="SUPPLIER","LATE BY SUPPLIER", "LATE")))</f>
        <v>LATE</v>
      </c>
      <c r="K2378" s="32" t="s">
        <v>6</v>
      </c>
      <c r="L2378" s="32"/>
      <c r="M2378" s="32" t="str">
        <f>TEXT(Data[[#This Row],[Ngày giao]],"yyyy")</f>
        <v>2022</v>
      </c>
      <c r="N2378" s="32" t="str">
        <f>IF(MONTH(Data[[#This Row],[Ngày giao]])&lt;4,"Qtr1", IF(MONTH(Data[[#This Row],[Ngày giao]])&lt;7,"Qtr2",IF(MONTH(Data[[#This Row],[Ngày giao]])&lt;10,"Qtr3","Qtr4")))</f>
        <v>Qtr2</v>
      </c>
      <c r="O2378" s="32" t="str">
        <f>TEXT(Data[[#This Row],[Ngày giao]],"MMM")</f>
        <v>Apr</v>
      </c>
    </row>
    <row r="2379" spans="1:15" ht="13" x14ac:dyDescent="0.3">
      <c r="A2379" s="1">
        <v>4516417189</v>
      </c>
      <c r="B2379" s="1">
        <v>2467687</v>
      </c>
      <c r="C2379" s="2" t="s">
        <v>53</v>
      </c>
      <c r="D2379" s="3">
        <v>5345</v>
      </c>
      <c r="E2379" s="3">
        <v>489</v>
      </c>
      <c r="F2379" s="3">
        <f>Data[[#This Row],[Unit Price]]*Data[[#This Row],[Ordered Qty]]</f>
        <v>2613705</v>
      </c>
      <c r="G2379" s="5">
        <v>44648</v>
      </c>
      <c r="H2379" s="4">
        <v>44658</v>
      </c>
      <c r="I2379" s="6">
        <f t="shared" si="41"/>
        <v>-10</v>
      </c>
      <c r="J2379" s="32" t="str">
        <f>IF(Data[[#This Row],[Chênh lệch ngày]]&lt;-2,"ADVANCE", IF(Data[[#This Row],[Chênh lệch ngày]]&lt;4, "ON TIME", IF(Data[[#This Row],[REASON OF LATE]]="SUPPLIER","LATE BY SUPPLIER", "LATE")))</f>
        <v>ADVANCE</v>
      </c>
      <c r="K2379" s="2"/>
      <c r="L2379" s="32"/>
      <c r="M2379" s="32" t="str">
        <f>TEXT(Data[[#This Row],[Ngày giao]],"yyyy")</f>
        <v>2022</v>
      </c>
      <c r="N2379" s="32" t="str">
        <f>IF(MONTH(Data[[#This Row],[Ngày giao]])&lt;4,"Qtr1", IF(MONTH(Data[[#This Row],[Ngày giao]])&lt;7,"Qtr2",IF(MONTH(Data[[#This Row],[Ngày giao]])&lt;10,"Qtr3","Qtr4")))</f>
        <v>Qtr1</v>
      </c>
      <c r="O2379" s="32" t="str">
        <f>TEXT(Data[[#This Row],[Ngày giao]],"MMM")</f>
        <v>Mar</v>
      </c>
    </row>
    <row r="2380" spans="1:15" ht="13" x14ac:dyDescent="0.3">
      <c r="A2380" s="1">
        <v>4517151488</v>
      </c>
      <c r="B2380" s="1">
        <v>2467687</v>
      </c>
      <c r="C2380" s="2" t="s">
        <v>55</v>
      </c>
      <c r="D2380" s="3">
        <v>45</v>
      </c>
      <c r="E2380" s="3">
        <v>532</v>
      </c>
      <c r="F2380" s="3">
        <f>Data[[#This Row],[Unit Price]]*Data[[#This Row],[Ordered Qty]]</f>
        <v>23940</v>
      </c>
      <c r="G2380" s="5">
        <v>44658</v>
      </c>
      <c r="H2380" s="4">
        <v>44658</v>
      </c>
      <c r="I2380" s="6">
        <f t="shared" si="41"/>
        <v>0</v>
      </c>
      <c r="J2380" s="32" t="str">
        <f>IF(Data[[#This Row],[Chênh lệch ngày]]&lt;-2,"ADVANCE", IF(Data[[#This Row],[Chênh lệch ngày]]&lt;4, "ON TIME", IF(Data[[#This Row],[REASON OF LATE]]="SUPPLIER","LATE BY SUPPLIER", "LATE")))</f>
        <v>ON TIME</v>
      </c>
      <c r="K2380" s="2"/>
      <c r="L2380" s="32"/>
      <c r="M2380" s="32" t="str">
        <f>TEXT(Data[[#This Row],[Ngày giao]],"yyyy")</f>
        <v>2022</v>
      </c>
      <c r="N2380" s="32" t="str">
        <f>IF(MONTH(Data[[#This Row],[Ngày giao]])&lt;4,"Qtr1", IF(MONTH(Data[[#This Row],[Ngày giao]])&lt;7,"Qtr2",IF(MONTH(Data[[#This Row],[Ngày giao]])&lt;10,"Qtr3","Qtr4")))</f>
        <v>Qtr2</v>
      </c>
      <c r="O2380" s="32" t="str">
        <f>TEXT(Data[[#This Row],[Ngày giao]],"MMM")</f>
        <v>Apr</v>
      </c>
    </row>
    <row r="2381" spans="1:15" ht="13" x14ac:dyDescent="0.3">
      <c r="A2381" s="1">
        <v>4517156428</v>
      </c>
      <c r="B2381" s="1">
        <v>2758193</v>
      </c>
      <c r="C2381" s="2" t="s">
        <v>55</v>
      </c>
      <c r="D2381" s="3">
        <v>21</v>
      </c>
      <c r="E2381" s="3">
        <v>1461</v>
      </c>
      <c r="F2381" s="3">
        <f>Data[[#This Row],[Unit Price]]*Data[[#This Row],[Ordered Qty]]</f>
        <v>30681</v>
      </c>
      <c r="G2381" s="5">
        <v>44658</v>
      </c>
      <c r="H2381" s="4">
        <v>44658</v>
      </c>
      <c r="I2381" s="6">
        <f t="shared" si="41"/>
        <v>0</v>
      </c>
      <c r="J2381" s="32" t="str">
        <f>IF(Data[[#This Row],[Chênh lệch ngày]]&lt;-2,"ADVANCE", IF(Data[[#This Row],[Chênh lệch ngày]]&lt;4, "ON TIME", IF(Data[[#This Row],[REASON OF LATE]]="SUPPLIER","LATE BY SUPPLIER", "LATE")))</f>
        <v>ON TIME</v>
      </c>
      <c r="K2381" s="2"/>
      <c r="L2381" s="32"/>
      <c r="M2381" s="32" t="str">
        <f>TEXT(Data[[#This Row],[Ngày giao]],"yyyy")</f>
        <v>2022</v>
      </c>
      <c r="N2381" s="32" t="str">
        <f>IF(MONTH(Data[[#This Row],[Ngày giao]])&lt;4,"Qtr1", IF(MONTH(Data[[#This Row],[Ngày giao]])&lt;7,"Qtr2",IF(MONTH(Data[[#This Row],[Ngày giao]])&lt;10,"Qtr3","Qtr4")))</f>
        <v>Qtr2</v>
      </c>
      <c r="O2381" s="32" t="str">
        <f>TEXT(Data[[#This Row],[Ngày giao]],"MMM")</f>
        <v>Apr</v>
      </c>
    </row>
    <row r="2382" spans="1:15" ht="13" x14ac:dyDescent="0.3">
      <c r="A2382" s="1">
        <v>4517562408</v>
      </c>
      <c r="B2382" s="1">
        <v>4271870</v>
      </c>
      <c r="C2382" s="2" t="s">
        <v>55</v>
      </c>
      <c r="D2382" s="3">
        <v>42</v>
      </c>
      <c r="E2382" s="3">
        <v>486</v>
      </c>
      <c r="F2382" s="3">
        <f>Data[[#This Row],[Unit Price]]*Data[[#This Row],[Ordered Qty]]</f>
        <v>20412</v>
      </c>
      <c r="G2382" s="5">
        <v>44683</v>
      </c>
      <c r="H2382" s="4">
        <v>44658</v>
      </c>
      <c r="I2382" s="6">
        <f t="shared" si="41"/>
        <v>25</v>
      </c>
      <c r="J2382" s="32" t="str">
        <f>IF(Data[[#This Row],[Chênh lệch ngày]]&lt;-2,"ADVANCE", IF(Data[[#This Row],[Chênh lệch ngày]]&lt;4, "ON TIME", IF(Data[[#This Row],[REASON OF LATE]]="SUPPLIER","LATE BY SUPPLIER", "LATE")))</f>
        <v>LATE</v>
      </c>
      <c r="K2382" s="32" t="s">
        <v>6</v>
      </c>
      <c r="L2382" s="32"/>
      <c r="M2382" s="32" t="str">
        <f>TEXT(Data[[#This Row],[Ngày giao]],"yyyy")</f>
        <v>2022</v>
      </c>
      <c r="N2382" s="32" t="str">
        <f>IF(MONTH(Data[[#This Row],[Ngày giao]])&lt;4,"Qtr1", IF(MONTH(Data[[#This Row],[Ngày giao]])&lt;7,"Qtr2",IF(MONTH(Data[[#This Row],[Ngày giao]])&lt;10,"Qtr3","Qtr4")))</f>
        <v>Qtr2</v>
      </c>
      <c r="O2382" s="32" t="str">
        <f>TEXT(Data[[#This Row],[Ngày giao]],"MMM")</f>
        <v>May</v>
      </c>
    </row>
    <row r="2383" spans="1:15" ht="13" x14ac:dyDescent="0.3">
      <c r="A2383" s="1">
        <v>4516407671</v>
      </c>
      <c r="B2383" s="1">
        <v>2758193</v>
      </c>
      <c r="C2383" s="2" t="s">
        <v>53</v>
      </c>
      <c r="D2383" s="3">
        <v>123</v>
      </c>
      <c r="E2383" s="3">
        <v>961</v>
      </c>
      <c r="F2383" s="3">
        <f>Data[[#This Row],[Unit Price]]*Data[[#This Row],[Ordered Qty]]</f>
        <v>118203</v>
      </c>
      <c r="G2383" s="5">
        <v>44655</v>
      </c>
      <c r="H2383" s="4">
        <v>44658</v>
      </c>
      <c r="I2383" s="6">
        <f t="shared" si="41"/>
        <v>-3</v>
      </c>
      <c r="J2383" s="32" t="str">
        <f>IF(Data[[#This Row],[Chênh lệch ngày]]&lt;-2,"ADVANCE", IF(Data[[#This Row],[Chênh lệch ngày]]&lt;4, "ON TIME", IF(Data[[#This Row],[REASON OF LATE]]="SUPPLIER","LATE BY SUPPLIER", "LATE")))</f>
        <v>ADVANCE</v>
      </c>
      <c r="K2383" s="2"/>
      <c r="L2383" s="32"/>
      <c r="M2383" s="32" t="str">
        <f>TEXT(Data[[#This Row],[Ngày giao]],"yyyy")</f>
        <v>2022</v>
      </c>
      <c r="N2383" s="32" t="str">
        <f>IF(MONTH(Data[[#This Row],[Ngày giao]])&lt;4,"Qtr1", IF(MONTH(Data[[#This Row],[Ngày giao]])&lt;7,"Qtr2",IF(MONTH(Data[[#This Row],[Ngày giao]])&lt;10,"Qtr3","Qtr4")))</f>
        <v>Qtr2</v>
      </c>
      <c r="O2383" s="32" t="str">
        <f>TEXT(Data[[#This Row],[Ngày giao]],"MMM")</f>
        <v>Apr</v>
      </c>
    </row>
    <row r="2384" spans="1:15" ht="13" x14ac:dyDescent="0.3">
      <c r="A2384" s="1">
        <v>4516418299</v>
      </c>
      <c r="B2384" s="1">
        <v>2758193</v>
      </c>
      <c r="C2384" s="2" t="s">
        <v>53</v>
      </c>
      <c r="D2384" s="3">
        <v>1314</v>
      </c>
      <c r="E2384" s="3">
        <v>464</v>
      </c>
      <c r="F2384" s="3">
        <f>Data[[#This Row],[Unit Price]]*Data[[#This Row],[Ordered Qty]]</f>
        <v>609696</v>
      </c>
      <c r="G2384" s="5">
        <v>44655</v>
      </c>
      <c r="H2384" s="4">
        <v>44658</v>
      </c>
      <c r="I2384" s="6">
        <f t="shared" si="41"/>
        <v>-3</v>
      </c>
      <c r="J2384" s="32" t="str">
        <f>IF(Data[[#This Row],[Chênh lệch ngày]]&lt;-2,"ADVANCE", IF(Data[[#This Row],[Chênh lệch ngày]]&lt;4, "ON TIME", IF(Data[[#This Row],[REASON OF LATE]]="SUPPLIER","LATE BY SUPPLIER", "LATE")))</f>
        <v>ADVANCE</v>
      </c>
      <c r="K2384" s="2"/>
      <c r="L2384" s="32"/>
      <c r="M2384" s="32" t="str">
        <f>TEXT(Data[[#This Row],[Ngày giao]],"yyyy")</f>
        <v>2022</v>
      </c>
      <c r="N2384" s="32" t="str">
        <f>IF(MONTH(Data[[#This Row],[Ngày giao]])&lt;4,"Qtr1", IF(MONTH(Data[[#This Row],[Ngày giao]])&lt;7,"Qtr2",IF(MONTH(Data[[#This Row],[Ngày giao]])&lt;10,"Qtr3","Qtr4")))</f>
        <v>Qtr2</v>
      </c>
      <c r="O2384" s="32" t="str">
        <f>TEXT(Data[[#This Row],[Ngày giao]],"MMM")</f>
        <v>Apr</v>
      </c>
    </row>
    <row r="2385" spans="1:15" ht="13" x14ac:dyDescent="0.3">
      <c r="A2385" s="1">
        <v>4517161636</v>
      </c>
      <c r="B2385" s="1">
        <v>2958114</v>
      </c>
      <c r="C2385" s="2" t="s">
        <v>55</v>
      </c>
      <c r="D2385" s="3">
        <v>150</v>
      </c>
      <c r="E2385" s="3">
        <v>384</v>
      </c>
      <c r="F2385" s="3">
        <f>Data[[#This Row],[Unit Price]]*Data[[#This Row],[Ordered Qty]]</f>
        <v>57600</v>
      </c>
      <c r="G2385" s="5">
        <v>44658</v>
      </c>
      <c r="H2385" s="4">
        <v>44658</v>
      </c>
      <c r="I2385" s="6">
        <f t="shared" si="41"/>
        <v>0</v>
      </c>
      <c r="J2385" s="32" t="str">
        <f>IF(Data[[#This Row],[Chênh lệch ngày]]&lt;-2,"ADVANCE", IF(Data[[#This Row],[Chênh lệch ngày]]&lt;4, "ON TIME", IF(Data[[#This Row],[REASON OF LATE]]="SUPPLIER","LATE BY SUPPLIER", "LATE")))</f>
        <v>ON TIME</v>
      </c>
      <c r="K2385" s="2"/>
      <c r="L2385" s="32"/>
      <c r="M2385" s="32" t="str">
        <f>TEXT(Data[[#This Row],[Ngày giao]],"yyyy")</f>
        <v>2022</v>
      </c>
      <c r="N2385" s="32" t="str">
        <f>IF(MONTH(Data[[#This Row],[Ngày giao]])&lt;4,"Qtr1", IF(MONTH(Data[[#This Row],[Ngày giao]])&lt;7,"Qtr2",IF(MONTH(Data[[#This Row],[Ngày giao]])&lt;10,"Qtr3","Qtr4")))</f>
        <v>Qtr2</v>
      </c>
      <c r="O2385" s="32" t="str">
        <f>TEXT(Data[[#This Row],[Ngày giao]],"MMM")</f>
        <v>Apr</v>
      </c>
    </row>
    <row r="2386" spans="1:15" ht="13" x14ac:dyDescent="0.3">
      <c r="A2386" s="1">
        <v>4517250460</v>
      </c>
      <c r="B2386" s="1">
        <v>2752324</v>
      </c>
      <c r="C2386" s="2" t="s">
        <v>55</v>
      </c>
      <c r="D2386" s="3">
        <v>12</v>
      </c>
      <c r="E2386" s="3">
        <v>1147</v>
      </c>
      <c r="F2386" s="3">
        <f>Data[[#This Row],[Unit Price]]*Data[[#This Row],[Ordered Qty]]</f>
        <v>13764</v>
      </c>
      <c r="G2386" s="5">
        <v>44658</v>
      </c>
      <c r="H2386" s="4">
        <v>44658</v>
      </c>
      <c r="I2386" s="6">
        <f t="shared" si="41"/>
        <v>0</v>
      </c>
      <c r="J2386" s="32" t="str">
        <f>IF(Data[[#This Row],[Chênh lệch ngày]]&lt;-2,"ADVANCE", IF(Data[[#This Row],[Chênh lệch ngày]]&lt;4, "ON TIME", IF(Data[[#This Row],[REASON OF LATE]]="SUPPLIER","LATE BY SUPPLIER", "LATE")))</f>
        <v>ON TIME</v>
      </c>
      <c r="K2386" s="2"/>
      <c r="L2386" s="32"/>
      <c r="M2386" s="32" t="str">
        <f>TEXT(Data[[#This Row],[Ngày giao]],"yyyy")</f>
        <v>2022</v>
      </c>
      <c r="N2386" s="32" t="str">
        <f>IF(MONTH(Data[[#This Row],[Ngày giao]])&lt;4,"Qtr1", IF(MONTH(Data[[#This Row],[Ngày giao]])&lt;7,"Qtr2",IF(MONTH(Data[[#This Row],[Ngày giao]])&lt;10,"Qtr3","Qtr4")))</f>
        <v>Qtr2</v>
      </c>
      <c r="O2386" s="32" t="str">
        <f>TEXT(Data[[#This Row],[Ngày giao]],"MMM")</f>
        <v>Apr</v>
      </c>
    </row>
    <row r="2387" spans="1:15" ht="13" x14ac:dyDescent="0.3">
      <c r="A2387" s="1">
        <v>4517034839</v>
      </c>
      <c r="B2387" s="1">
        <v>2884301</v>
      </c>
      <c r="C2387" s="2" t="s">
        <v>53</v>
      </c>
      <c r="D2387" s="3">
        <v>1800</v>
      </c>
      <c r="E2387" s="3">
        <v>853</v>
      </c>
      <c r="F2387" s="3">
        <f>Data[[#This Row],[Unit Price]]*Data[[#This Row],[Ordered Qty]]</f>
        <v>1535400</v>
      </c>
      <c r="G2387" s="5">
        <v>44658</v>
      </c>
      <c r="H2387" s="4">
        <v>44658</v>
      </c>
      <c r="I2387" s="6">
        <f t="shared" si="41"/>
        <v>0</v>
      </c>
      <c r="J2387" s="32" t="str">
        <f>IF(Data[[#This Row],[Chênh lệch ngày]]&lt;-2,"ADVANCE", IF(Data[[#This Row],[Chênh lệch ngày]]&lt;4, "ON TIME", IF(Data[[#This Row],[REASON OF LATE]]="SUPPLIER","LATE BY SUPPLIER", "LATE")))</f>
        <v>ON TIME</v>
      </c>
      <c r="K2387" s="2"/>
      <c r="L2387" s="32"/>
      <c r="M2387" s="32" t="str">
        <f>TEXT(Data[[#This Row],[Ngày giao]],"yyyy")</f>
        <v>2022</v>
      </c>
      <c r="N2387" s="32" t="str">
        <f>IF(MONTH(Data[[#This Row],[Ngày giao]])&lt;4,"Qtr1", IF(MONTH(Data[[#This Row],[Ngày giao]])&lt;7,"Qtr2",IF(MONTH(Data[[#This Row],[Ngày giao]])&lt;10,"Qtr3","Qtr4")))</f>
        <v>Qtr2</v>
      </c>
      <c r="O2387" s="32" t="str">
        <f>TEXT(Data[[#This Row],[Ngày giao]],"MMM")</f>
        <v>Apr</v>
      </c>
    </row>
    <row r="2388" spans="1:15" ht="13" x14ac:dyDescent="0.3">
      <c r="A2388" s="1">
        <v>4517036084</v>
      </c>
      <c r="B2388" s="1">
        <v>2752324</v>
      </c>
      <c r="C2388" s="2" t="s">
        <v>53</v>
      </c>
      <c r="D2388" s="3">
        <v>48</v>
      </c>
      <c r="E2388" s="3">
        <v>1017</v>
      </c>
      <c r="F2388" s="3">
        <f>Data[[#This Row],[Unit Price]]*Data[[#This Row],[Ordered Qty]]</f>
        <v>48816</v>
      </c>
      <c r="G2388" s="5">
        <v>44658</v>
      </c>
      <c r="H2388" s="4">
        <v>44658</v>
      </c>
      <c r="I2388" s="6">
        <f t="shared" si="41"/>
        <v>0</v>
      </c>
      <c r="J2388" s="32" t="str">
        <f>IF(Data[[#This Row],[Chênh lệch ngày]]&lt;-2,"ADVANCE", IF(Data[[#This Row],[Chênh lệch ngày]]&lt;4, "ON TIME", IF(Data[[#This Row],[REASON OF LATE]]="SUPPLIER","LATE BY SUPPLIER", "LATE")))</f>
        <v>ON TIME</v>
      </c>
      <c r="K2388" s="2"/>
      <c r="L2388" s="32"/>
      <c r="M2388" s="32" t="str">
        <f>TEXT(Data[[#This Row],[Ngày giao]],"yyyy")</f>
        <v>2022</v>
      </c>
      <c r="N2388" s="32" t="str">
        <f>IF(MONTH(Data[[#This Row],[Ngày giao]])&lt;4,"Qtr1", IF(MONTH(Data[[#This Row],[Ngày giao]])&lt;7,"Qtr2",IF(MONTH(Data[[#This Row],[Ngày giao]])&lt;10,"Qtr3","Qtr4")))</f>
        <v>Qtr2</v>
      </c>
      <c r="O2388" s="32" t="str">
        <f>TEXT(Data[[#This Row],[Ngày giao]],"MMM")</f>
        <v>Apr</v>
      </c>
    </row>
    <row r="2389" spans="1:15" ht="13" x14ac:dyDescent="0.3">
      <c r="A2389" s="1">
        <v>4516409711</v>
      </c>
      <c r="B2389" s="1">
        <v>2752324</v>
      </c>
      <c r="C2389" s="2" t="s">
        <v>53</v>
      </c>
      <c r="D2389" s="3">
        <v>870</v>
      </c>
      <c r="E2389" s="3">
        <v>416</v>
      </c>
      <c r="F2389" s="3">
        <f>Data[[#This Row],[Unit Price]]*Data[[#This Row],[Ordered Qty]]</f>
        <v>361920</v>
      </c>
      <c r="G2389" s="5">
        <v>44658</v>
      </c>
      <c r="H2389" s="4">
        <v>44658</v>
      </c>
      <c r="I2389" s="6">
        <f t="shared" si="41"/>
        <v>0</v>
      </c>
      <c r="J2389" s="32" t="str">
        <f>IF(Data[[#This Row],[Chênh lệch ngày]]&lt;-2,"ADVANCE", IF(Data[[#This Row],[Chênh lệch ngày]]&lt;4, "ON TIME", IF(Data[[#This Row],[REASON OF LATE]]="SUPPLIER","LATE BY SUPPLIER", "LATE")))</f>
        <v>ON TIME</v>
      </c>
      <c r="K2389" s="2"/>
      <c r="L2389" s="32"/>
      <c r="M2389" s="32" t="str">
        <f>TEXT(Data[[#This Row],[Ngày giao]],"yyyy")</f>
        <v>2022</v>
      </c>
      <c r="N2389" s="32" t="str">
        <f>IF(MONTH(Data[[#This Row],[Ngày giao]])&lt;4,"Qtr1", IF(MONTH(Data[[#This Row],[Ngày giao]])&lt;7,"Qtr2",IF(MONTH(Data[[#This Row],[Ngày giao]])&lt;10,"Qtr3","Qtr4")))</f>
        <v>Qtr2</v>
      </c>
      <c r="O2389" s="32" t="str">
        <f>TEXT(Data[[#This Row],[Ngày giao]],"MMM")</f>
        <v>Apr</v>
      </c>
    </row>
    <row r="2390" spans="1:15" ht="13" x14ac:dyDescent="0.3">
      <c r="A2390" s="1">
        <v>4516412706</v>
      </c>
      <c r="B2390" s="1">
        <v>2958114</v>
      </c>
      <c r="C2390" s="2" t="s">
        <v>53</v>
      </c>
      <c r="D2390" s="3">
        <v>1434</v>
      </c>
      <c r="E2390" s="3">
        <v>903</v>
      </c>
      <c r="F2390" s="3">
        <f>Data[[#This Row],[Unit Price]]*Data[[#This Row],[Ordered Qty]]</f>
        <v>1294902</v>
      </c>
      <c r="G2390" s="5">
        <v>44658</v>
      </c>
      <c r="H2390" s="4">
        <v>44658</v>
      </c>
      <c r="I2390" s="6">
        <f t="shared" si="41"/>
        <v>0</v>
      </c>
      <c r="J2390" s="32" t="str">
        <f>IF(Data[[#This Row],[Chênh lệch ngày]]&lt;-2,"ADVANCE", IF(Data[[#This Row],[Chênh lệch ngày]]&lt;4, "ON TIME", IF(Data[[#This Row],[REASON OF LATE]]="SUPPLIER","LATE BY SUPPLIER", "LATE")))</f>
        <v>ON TIME</v>
      </c>
      <c r="K2390" s="2"/>
      <c r="L2390" s="32"/>
      <c r="M2390" s="32" t="str">
        <f>TEXT(Data[[#This Row],[Ngày giao]],"yyyy")</f>
        <v>2022</v>
      </c>
      <c r="N2390" s="32" t="str">
        <f>IF(MONTH(Data[[#This Row],[Ngày giao]])&lt;4,"Qtr1", IF(MONTH(Data[[#This Row],[Ngày giao]])&lt;7,"Qtr2",IF(MONTH(Data[[#This Row],[Ngày giao]])&lt;10,"Qtr3","Qtr4")))</f>
        <v>Qtr2</v>
      </c>
      <c r="O2390" s="32" t="str">
        <f>TEXT(Data[[#This Row],[Ngày giao]],"MMM")</f>
        <v>Apr</v>
      </c>
    </row>
    <row r="2391" spans="1:15" ht="13" x14ac:dyDescent="0.3">
      <c r="A2391" s="1">
        <v>4517027414</v>
      </c>
      <c r="B2391" s="1">
        <v>4403290</v>
      </c>
      <c r="C2391" s="2" t="s">
        <v>53</v>
      </c>
      <c r="D2391" s="3">
        <v>552</v>
      </c>
      <c r="E2391" s="3">
        <v>1219</v>
      </c>
      <c r="F2391" s="3">
        <f>Data[[#This Row],[Unit Price]]*Data[[#This Row],[Ordered Qty]]</f>
        <v>672888</v>
      </c>
      <c r="G2391" s="5">
        <v>44679</v>
      </c>
      <c r="H2391" s="4">
        <v>44658</v>
      </c>
      <c r="I2391" s="6">
        <f t="shared" si="41"/>
        <v>21</v>
      </c>
      <c r="J2391" s="32" t="str">
        <f>IF(Data[[#This Row],[Chênh lệch ngày]]&lt;-2,"ADVANCE", IF(Data[[#This Row],[Chênh lệch ngày]]&lt;4, "ON TIME", IF(Data[[#This Row],[REASON OF LATE]]="SUPPLIER","LATE BY SUPPLIER", "LATE")))</f>
        <v>LATE</v>
      </c>
      <c r="K2391" s="32" t="s">
        <v>6</v>
      </c>
      <c r="L2391" s="32"/>
      <c r="M2391" s="32" t="str">
        <f>TEXT(Data[[#This Row],[Ngày giao]],"yyyy")</f>
        <v>2022</v>
      </c>
      <c r="N2391" s="32" t="str">
        <f>IF(MONTH(Data[[#This Row],[Ngày giao]])&lt;4,"Qtr1", IF(MONTH(Data[[#This Row],[Ngày giao]])&lt;7,"Qtr2",IF(MONTH(Data[[#This Row],[Ngày giao]])&lt;10,"Qtr3","Qtr4")))</f>
        <v>Qtr2</v>
      </c>
      <c r="O2391" s="32" t="str">
        <f>TEXT(Data[[#This Row],[Ngày giao]],"MMM")</f>
        <v>Apr</v>
      </c>
    </row>
    <row r="2392" spans="1:15" ht="14.5" x14ac:dyDescent="0.35">
      <c r="A2392" s="7">
        <v>4517349730</v>
      </c>
      <c r="B2392" s="7">
        <v>4455280</v>
      </c>
      <c r="C2392" s="8" t="s">
        <v>53</v>
      </c>
      <c r="D2392" s="9">
        <v>990</v>
      </c>
      <c r="E2392" s="3">
        <v>1009</v>
      </c>
      <c r="F2392" s="3">
        <f>Data[[#This Row],[Unit Price]]*Data[[#This Row],[Ordered Qty]]</f>
        <v>998910</v>
      </c>
      <c r="G2392" s="5">
        <v>44655</v>
      </c>
      <c r="H2392" s="4">
        <v>44658</v>
      </c>
      <c r="I2392" s="10">
        <v>-3</v>
      </c>
      <c r="J2392" s="32" t="str">
        <f>IF(Data[[#This Row],[Chênh lệch ngày]]&lt;-2,"ADVANCE", IF(Data[[#This Row],[Chênh lệch ngày]]&lt;4, "ON TIME", IF(Data[[#This Row],[REASON OF LATE]]="SUPPLIER","LATE BY SUPPLIER", "LATE")))</f>
        <v>ADVANCE</v>
      </c>
      <c r="K2392" s="12"/>
      <c r="L2392" s="16"/>
      <c r="M2392" s="32" t="str">
        <f>TEXT(Data[[#This Row],[Ngày giao]],"yyyy")</f>
        <v>2022</v>
      </c>
      <c r="N2392" s="32" t="str">
        <f>IF(MONTH(Data[[#This Row],[Ngày giao]])&lt;4,"Qtr1", IF(MONTH(Data[[#This Row],[Ngày giao]])&lt;7,"Qtr2",IF(MONTH(Data[[#This Row],[Ngày giao]])&lt;10,"Qtr3","Qtr4")))</f>
        <v>Qtr2</v>
      </c>
      <c r="O2392" s="32" t="str">
        <f>TEXT(Data[[#This Row],[Ngày giao]],"MMM")</f>
        <v>Apr</v>
      </c>
    </row>
    <row r="2393" spans="1:15" ht="14.5" x14ac:dyDescent="0.35">
      <c r="A2393" s="7">
        <v>4517360576</v>
      </c>
      <c r="B2393" s="7">
        <v>4013293</v>
      </c>
      <c r="C2393" s="8" t="s">
        <v>53</v>
      </c>
      <c r="D2393" s="9">
        <v>120</v>
      </c>
      <c r="E2393" s="3">
        <v>374</v>
      </c>
      <c r="F2393" s="3">
        <f>Data[[#This Row],[Unit Price]]*Data[[#This Row],[Ordered Qty]]</f>
        <v>44880</v>
      </c>
      <c r="G2393" s="5">
        <v>44655</v>
      </c>
      <c r="H2393" s="4">
        <v>44658</v>
      </c>
      <c r="I2393" s="10">
        <v>-3</v>
      </c>
      <c r="J2393" s="32" t="str">
        <f>IF(Data[[#This Row],[Chênh lệch ngày]]&lt;-2,"ADVANCE", IF(Data[[#This Row],[Chênh lệch ngày]]&lt;4, "ON TIME", IF(Data[[#This Row],[REASON OF LATE]]="SUPPLIER","LATE BY SUPPLIER", "LATE")))</f>
        <v>ADVANCE</v>
      </c>
      <c r="K2393" s="12"/>
      <c r="L2393" s="16"/>
      <c r="M2393" s="32" t="str">
        <f>TEXT(Data[[#This Row],[Ngày giao]],"yyyy")</f>
        <v>2022</v>
      </c>
      <c r="N2393" s="32" t="str">
        <f>IF(MONTH(Data[[#This Row],[Ngày giao]])&lt;4,"Qtr1", IF(MONTH(Data[[#This Row],[Ngày giao]])&lt;7,"Qtr2",IF(MONTH(Data[[#This Row],[Ngày giao]])&lt;10,"Qtr3","Qtr4")))</f>
        <v>Qtr2</v>
      </c>
      <c r="O2393" s="32" t="str">
        <f>TEXT(Data[[#This Row],[Ngày giao]],"MMM")</f>
        <v>Apr</v>
      </c>
    </row>
    <row r="2394" spans="1:15" ht="14.5" x14ac:dyDescent="0.35">
      <c r="A2394" s="7">
        <v>4517461091</v>
      </c>
      <c r="B2394" s="7">
        <v>4454506</v>
      </c>
      <c r="C2394" s="8" t="s">
        <v>53</v>
      </c>
      <c r="D2394" s="9">
        <v>180</v>
      </c>
      <c r="E2394" s="3">
        <v>596</v>
      </c>
      <c r="F2394" s="3">
        <f>Data[[#This Row],[Unit Price]]*Data[[#This Row],[Ordered Qty]]</f>
        <v>107280</v>
      </c>
      <c r="G2394" s="5">
        <v>44704</v>
      </c>
      <c r="H2394" s="4">
        <v>44658</v>
      </c>
      <c r="I2394" s="10">
        <v>46</v>
      </c>
      <c r="J2394" s="32" t="str">
        <f>IF(Data[[#This Row],[Chênh lệch ngày]]&lt;-2,"ADVANCE", IF(Data[[#This Row],[Chênh lệch ngày]]&lt;4, "ON TIME", IF(Data[[#This Row],[REASON OF LATE]]="SUPPLIER","LATE BY SUPPLIER", "LATE")))</f>
        <v>LATE BY SUPPLIER</v>
      </c>
      <c r="K2394" s="11" t="s">
        <v>8</v>
      </c>
      <c r="L2394" s="16" t="s">
        <v>71</v>
      </c>
      <c r="M2394" s="32" t="str">
        <f>TEXT(Data[[#This Row],[Ngày giao]],"yyyy")</f>
        <v>2022</v>
      </c>
      <c r="N2394" s="32" t="str">
        <f>IF(MONTH(Data[[#This Row],[Ngày giao]])&lt;4,"Qtr1", IF(MONTH(Data[[#This Row],[Ngày giao]])&lt;7,"Qtr2",IF(MONTH(Data[[#This Row],[Ngày giao]])&lt;10,"Qtr3","Qtr4")))</f>
        <v>Qtr2</v>
      </c>
      <c r="O2394" s="32" t="str">
        <f>TEXT(Data[[#This Row],[Ngày giao]],"MMM")</f>
        <v>May</v>
      </c>
    </row>
    <row r="2395" spans="1:15" ht="14.5" x14ac:dyDescent="0.35">
      <c r="A2395" s="7">
        <v>4517352410</v>
      </c>
      <c r="B2395" s="7">
        <v>4335235</v>
      </c>
      <c r="C2395" s="8" t="s">
        <v>53</v>
      </c>
      <c r="D2395" s="9">
        <v>450</v>
      </c>
      <c r="E2395" s="3">
        <v>853</v>
      </c>
      <c r="F2395" s="3">
        <f>Data[[#This Row],[Unit Price]]*Data[[#This Row],[Ordered Qty]]</f>
        <v>383850</v>
      </c>
      <c r="G2395" s="5">
        <v>44676</v>
      </c>
      <c r="H2395" s="4">
        <v>44658</v>
      </c>
      <c r="I2395" s="10">
        <v>18</v>
      </c>
      <c r="J2395" s="32" t="str">
        <f>IF(Data[[#This Row],[Chênh lệch ngày]]&lt;-2,"ADVANCE", IF(Data[[#This Row],[Chênh lệch ngày]]&lt;4, "ON TIME", IF(Data[[#This Row],[REASON OF LATE]]="SUPPLIER","LATE BY SUPPLIER", "LATE")))</f>
        <v>LATE BY SUPPLIER</v>
      </c>
      <c r="K2395" s="13" t="s">
        <v>8</v>
      </c>
      <c r="L2395" s="32" t="s">
        <v>72</v>
      </c>
      <c r="M2395" s="32" t="str">
        <f>TEXT(Data[[#This Row],[Ngày giao]],"yyyy")</f>
        <v>2022</v>
      </c>
      <c r="N2395" s="32" t="str">
        <f>IF(MONTH(Data[[#This Row],[Ngày giao]])&lt;4,"Qtr1", IF(MONTH(Data[[#This Row],[Ngày giao]])&lt;7,"Qtr2",IF(MONTH(Data[[#This Row],[Ngày giao]])&lt;10,"Qtr3","Qtr4")))</f>
        <v>Qtr2</v>
      </c>
      <c r="O2395" s="32" t="str">
        <f>TEXT(Data[[#This Row],[Ngày giao]],"MMM")</f>
        <v>Apr</v>
      </c>
    </row>
    <row r="2396" spans="1:15" ht="14.5" x14ac:dyDescent="0.35">
      <c r="A2396" s="7">
        <v>4517357119</v>
      </c>
      <c r="B2396" s="7">
        <v>4454506</v>
      </c>
      <c r="C2396" s="8" t="s">
        <v>53</v>
      </c>
      <c r="D2396" s="9">
        <v>90</v>
      </c>
      <c r="E2396" s="3">
        <v>1186</v>
      </c>
      <c r="F2396" s="3">
        <f>Data[[#This Row],[Unit Price]]*Data[[#This Row],[Ordered Qty]]</f>
        <v>106740</v>
      </c>
      <c r="G2396" s="5">
        <v>44704</v>
      </c>
      <c r="H2396" s="4">
        <v>44658</v>
      </c>
      <c r="I2396" s="10">
        <v>46</v>
      </c>
      <c r="J2396" s="32" t="str">
        <f>IF(Data[[#This Row],[Chênh lệch ngày]]&lt;-2,"ADVANCE", IF(Data[[#This Row],[Chênh lệch ngày]]&lt;4, "ON TIME", IF(Data[[#This Row],[REASON OF LATE]]="SUPPLIER","LATE BY SUPPLIER", "LATE")))</f>
        <v>LATE BY SUPPLIER</v>
      </c>
      <c r="K2396" s="13" t="s">
        <v>8</v>
      </c>
      <c r="L2396" s="16" t="s">
        <v>41</v>
      </c>
      <c r="M2396" s="32" t="str">
        <f>TEXT(Data[[#This Row],[Ngày giao]],"yyyy")</f>
        <v>2022</v>
      </c>
      <c r="N2396" s="32" t="str">
        <f>IF(MONTH(Data[[#This Row],[Ngày giao]])&lt;4,"Qtr1", IF(MONTH(Data[[#This Row],[Ngày giao]])&lt;7,"Qtr2",IF(MONTH(Data[[#This Row],[Ngày giao]])&lt;10,"Qtr3","Qtr4")))</f>
        <v>Qtr2</v>
      </c>
      <c r="O2396" s="32" t="str">
        <f>TEXT(Data[[#This Row],[Ngày giao]],"MMM")</f>
        <v>May</v>
      </c>
    </row>
    <row r="2397" spans="1:15" ht="14.5" x14ac:dyDescent="0.35">
      <c r="A2397" s="7">
        <v>4517780103</v>
      </c>
      <c r="B2397" s="7">
        <v>2487053</v>
      </c>
      <c r="C2397" s="8" t="s">
        <v>55</v>
      </c>
      <c r="D2397" s="9">
        <v>360</v>
      </c>
      <c r="E2397" s="3">
        <v>1363</v>
      </c>
      <c r="F2397" s="3">
        <f>Data[[#This Row],[Unit Price]]*Data[[#This Row],[Ordered Qty]]</f>
        <v>490680</v>
      </c>
      <c r="G2397" s="5">
        <v>44658</v>
      </c>
      <c r="H2397" s="4">
        <v>44658</v>
      </c>
      <c r="I2397" s="10">
        <v>0</v>
      </c>
      <c r="J2397" s="32" t="str">
        <f>IF(Data[[#This Row],[Chênh lệch ngày]]&lt;-2,"ADVANCE", IF(Data[[#This Row],[Chênh lệch ngày]]&lt;4, "ON TIME", IF(Data[[#This Row],[REASON OF LATE]]="SUPPLIER","LATE BY SUPPLIER", "LATE")))</f>
        <v>ON TIME</v>
      </c>
      <c r="K2397" s="12"/>
      <c r="L2397" s="16"/>
      <c r="M2397" s="32" t="str">
        <f>TEXT(Data[[#This Row],[Ngày giao]],"yyyy")</f>
        <v>2022</v>
      </c>
      <c r="N2397" s="32" t="str">
        <f>IF(MONTH(Data[[#This Row],[Ngày giao]])&lt;4,"Qtr1", IF(MONTH(Data[[#This Row],[Ngày giao]])&lt;7,"Qtr2",IF(MONTH(Data[[#This Row],[Ngày giao]])&lt;10,"Qtr3","Qtr4")))</f>
        <v>Qtr2</v>
      </c>
      <c r="O2397" s="32" t="str">
        <f>TEXT(Data[[#This Row],[Ngày giao]],"MMM")</f>
        <v>Apr</v>
      </c>
    </row>
    <row r="2398" spans="1:15" ht="14.5" x14ac:dyDescent="0.35">
      <c r="A2398" s="7">
        <v>4517454207</v>
      </c>
      <c r="B2398" s="7">
        <v>4455281</v>
      </c>
      <c r="C2398" s="8" t="s">
        <v>57</v>
      </c>
      <c r="D2398" s="9">
        <v>540</v>
      </c>
      <c r="E2398" s="3">
        <v>962</v>
      </c>
      <c r="F2398" s="3">
        <f>Data[[#This Row],[Unit Price]]*Data[[#This Row],[Ordered Qty]]</f>
        <v>519480</v>
      </c>
      <c r="G2398" s="14">
        <v>44658</v>
      </c>
      <c r="H2398" s="15">
        <v>44658</v>
      </c>
      <c r="I2398" s="10">
        <v>0</v>
      </c>
      <c r="J2398" s="32" t="str">
        <f>IF(Data[[#This Row],[Chênh lệch ngày]]&lt;-2,"ADVANCE", IF(Data[[#This Row],[Chênh lệch ngày]]&lt;4, "ON TIME", IF(Data[[#This Row],[REASON OF LATE]]="SUPPLIER","LATE BY SUPPLIER", "LATE")))</f>
        <v>ON TIME</v>
      </c>
      <c r="K2398" s="12"/>
      <c r="L2398" s="16"/>
      <c r="M2398" s="32" t="str">
        <f>TEXT(Data[[#This Row],[Ngày giao]],"yyyy")</f>
        <v>2022</v>
      </c>
      <c r="N2398" s="32" t="str">
        <f>IF(MONTH(Data[[#This Row],[Ngày giao]])&lt;4,"Qtr1", IF(MONTH(Data[[#This Row],[Ngày giao]])&lt;7,"Qtr2",IF(MONTH(Data[[#This Row],[Ngày giao]])&lt;10,"Qtr3","Qtr4")))</f>
        <v>Qtr2</v>
      </c>
      <c r="O2398" s="32" t="str">
        <f>TEXT(Data[[#This Row],[Ngày giao]],"MMM")</f>
        <v>Apr</v>
      </c>
    </row>
    <row r="2399" spans="1:15" ht="14.5" x14ac:dyDescent="0.35">
      <c r="A2399" s="7">
        <v>4517061081</v>
      </c>
      <c r="B2399" s="7">
        <v>2663481</v>
      </c>
      <c r="C2399" s="8" t="s">
        <v>53</v>
      </c>
      <c r="D2399" s="9">
        <v>525</v>
      </c>
      <c r="E2399" s="3">
        <v>579</v>
      </c>
      <c r="F2399" s="3">
        <f>Data[[#This Row],[Unit Price]]*Data[[#This Row],[Ordered Qty]]</f>
        <v>303975</v>
      </c>
      <c r="G2399" s="5">
        <v>44655</v>
      </c>
      <c r="H2399" s="4">
        <v>44658</v>
      </c>
      <c r="I2399" s="10">
        <v>-3</v>
      </c>
      <c r="J2399" s="32" t="str">
        <f>IF(Data[[#This Row],[Chênh lệch ngày]]&lt;-2,"ADVANCE", IF(Data[[#This Row],[Chênh lệch ngày]]&lt;4, "ON TIME", IF(Data[[#This Row],[REASON OF LATE]]="SUPPLIER","LATE BY SUPPLIER", "LATE")))</f>
        <v>ADVANCE</v>
      </c>
      <c r="K2399" s="12"/>
      <c r="L2399" s="16"/>
      <c r="M2399" s="32" t="str">
        <f>TEXT(Data[[#This Row],[Ngày giao]],"yyyy")</f>
        <v>2022</v>
      </c>
      <c r="N2399" s="32" t="str">
        <f>IF(MONTH(Data[[#This Row],[Ngày giao]])&lt;4,"Qtr1", IF(MONTH(Data[[#This Row],[Ngày giao]])&lt;7,"Qtr2",IF(MONTH(Data[[#This Row],[Ngày giao]])&lt;10,"Qtr3","Qtr4")))</f>
        <v>Qtr2</v>
      </c>
      <c r="O2399" s="32" t="str">
        <f>TEXT(Data[[#This Row],[Ngày giao]],"MMM")</f>
        <v>Apr</v>
      </c>
    </row>
    <row r="2400" spans="1:15" ht="14.5" x14ac:dyDescent="0.35">
      <c r="A2400" s="7">
        <v>4517374057</v>
      </c>
      <c r="B2400" s="7">
        <v>4455281</v>
      </c>
      <c r="C2400" s="8" t="s">
        <v>53</v>
      </c>
      <c r="D2400" s="9">
        <v>1800</v>
      </c>
      <c r="E2400" s="3">
        <v>1002</v>
      </c>
      <c r="F2400" s="3">
        <f>Data[[#This Row],[Unit Price]]*Data[[#This Row],[Ordered Qty]]</f>
        <v>1803600</v>
      </c>
      <c r="G2400" s="14">
        <v>44655</v>
      </c>
      <c r="H2400" s="15">
        <v>44658</v>
      </c>
      <c r="I2400" s="10">
        <v>-3</v>
      </c>
      <c r="J2400" s="32" t="str">
        <f>IF(Data[[#This Row],[Chênh lệch ngày]]&lt;-2,"ADVANCE", IF(Data[[#This Row],[Chênh lệch ngày]]&lt;4, "ON TIME", IF(Data[[#This Row],[REASON OF LATE]]="SUPPLIER","LATE BY SUPPLIER", "LATE")))</f>
        <v>ADVANCE</v>
      </c>
      <c r="K2400" s="12"/>
      <c r="L2400" s="16"/>
      <c r="M2400" s="32" t="str">
        <f>TEXT(Data[[#This Row],[Ngày giao]],"yyyy")</f>
        <v>2022</v>
      </c>
      <c r="N2400" s="32" t="str">
        <f>IF(MONTH(Data[[#This Row],[Ngày giao]])&lt;4,"Qtr1", IF(MONTH(Data[[#This Row],[Ngày giao]])&lt;7,"Qtr2",IF(MONTH(Data[[#This Row],[Ngày giao]])&lt;10,"Qtr3","Qtr4")))</f>
        <v>Qtr2</v>
      </c>
      <c r="O2400" s="32" t="str">
        <f>TEXT(Data[[#This Row],[Ngày giao]],"MMM")</f>
        <v>Apr</v>
      </c>
    </row>
    <row r="2401" spans="1:15" ht="14.5" x14ac:dyDescent="0.35">
      <c r="A2401" s="7">
        <v>4517351579</v>
      </c>
      <c r="B2401" s="7">
        <v>4013297</v>
      </c>
      <c r="C2401" s="8" t="s">
        <v>53</v>
      </c>
      <c r="D2401" s="9">
        <v>1680</v>
      </c>
      <c r="E2401" s="3">
        <v>1231</v>
      </c>
      <c r="F2401" s="3">
        <f>Data[[#This Row],[Unit Price]]*Data[[#This Row],[Ordered Qty]]</f>
        <v>2068080</v>
      </c>
      <c r="G2401" s="5">
        <v>44655</v>
      </c>
      <c r="H2401" s="4">
        <v>44658</v>
      </c>
      <c r="I2401" s="10">
        <v>-3</v>
      </c>
      <c r="J2401" s="32" t="str">
        <f>IF(Data[[#This Row],[Chênh lệch ngày]]&lt;-2,"ADVANCE", IF(Data[[#This Row],[Chênh lệch ngày]]&lt;4, "ON TIME", IF(Data[[#This Row],[REASON OF LATE]]="SUPPLIER","LATE BY SUPPLIER", "LATE")))</f>
        <v>ADVANCE</v>
      </c>
      <c r="K2401" s="12"/>
      <c r="L2401" s="16"/>
      <c r="M2401" s="32" t="str">
        <f>TEXT(Data[[#This Row],[Ngày giao]],"yyyy")</f>
        <v>2022</v>
      </c>
      <c r="N2401" s="32" t="str">
        <f>IF(MONTH(Data[[#This Row],[Ngày giao]])&lt;4,"Qtr1", IF(MONTH(Data[[#This Row],[Ngày giao]])&lt;7,"Qtr2",IF(MONTH(Data[[#This Row],[Ngày giao]])&lt;10,"Qtr3","Qtr4")))</f>
        <v>Qtr2</v>
      </c>
      <c r="O2401" s="32" t="str">
        <f>TEXT(Data[[#This Row],[Ngày giao]],"MMM")</f>
        <v>Apr</v>
      </c>
    </row>
    <row r="2402" spans="1:15" ht="14.5" x14ac:dyDescent="0.35">
      <c r="A2402" s="7">
        <v>4517427540</v>
      </c>
      <c r="B2402" s="7">
        <v>2778106</v>
      </c>
      <c r="C2402" s="8" t="s">
        <v>53</v>
      </c>
      <c r="D2402" s="9">
        <v>3828</v>
      </c>
      <c r="E2402" s="3">
        <v>659</v>
      </c>
      <c r="F2402" s="3">
        <f>Data[[#This Row],[Unit Price]]*Data[[#This Row],[Ordered Qty]]</f>
        <v>2522652</v>
      </c>
      <c r="G2402" s="5">
        <v>44658</v>
      </c>
      <c r="H2402" s="4">
        <v>44658</v>
      </c>
      <c r="I2402" s="10">
        <v>0</v>
      </c>
      <c r="J2402" s="32" t="str">
        <f>IF(Data[[#This Row],[Chênh lệch ngày]]&lt;-2,"ADVANCE", IF(Data[[#This Row],[Chênh lệch ngày]]&lt;4, "ON TIME", IF(Data[[#This Row],[REASON OF LATE]]="SUPPLIER","LATE BY SUPPLIER", "LATE")))</f>
        <v>ON TIME</v>
      </c>
      <c r="K2402" s="12"/>
      <c r="L2402" s="16"/>
      <c r="M2402" s="32" t="str">
        <f>TEXT(Data[[#This Row],[Ngày giao]],"yyyy")</f>
        <v>2022</v>
      </c>
      <c r="N2402" s="32" t="str">
        <f>IF(MONTH(Data[[#This Row],[Ngày giao]])&lt;4,"Qtr1", IF(MONTH(Data[[#This Row],[Ngày giao]])&lt;7,"Qtr2",IF(MONTH(Data[[#This Row],[Ngày giao]])&lt;10,"Qtr3","Qtr4")))</f>
        <v>Qtr2</v>
      </c>
      <c r="O2402" s="32" t="str">
        <f>TEXT(Data[[#This Row],[Ngày giao]],"MMM")</f>
        <v>Apr</v>
      </c>
    </row>
    <row r="2403" spans="1:15" ht="14.5" x14ac:dyDescent="0.35">
      <c r="A2403" s="7">
        <v>4517832541</v>
      </c>
      <c r="B2403" s="7">
        <v>2487053</v>
      </c>
      <c r="C2403" s="8" t="s">
        <v>55</v>
      </c>
      <c r="D2403" s="9">
        <v>360</v>
      </c>
      <c r="E2403" s="3">
        <v>307</v>
      </c>
      <c r="F2403" s="3">
        <f>Data[[#This Row],[Unit Price]]*Data[[#This Row],[Ordered Qty]]</f>
        <v>110520</v>
      </c>
      <c r="G2403" s="5">
        <v>44658</v>
      </c>
      <c r="H2403" s="4">
        <v>44658</v>
      </c>
      <c r="I2403" s="10">
        <v>0</v>
      </c>
      <c r="J2403" s="32" t="str">
        <f>IF(Data[[#This Row],[Chênh lệch ngày]]&lt;-2,"ADVANCE", IF(Data[[#This Row],[Chênh lệch ngày]]&lt;4, "ON TIME", IF(Data[[#This Row],[REASON OF LATE]]="SUPPLIER","LATE BY SUPPLIER", "LATE")))</f>
        <v>ON TIME</v>
      </c>
      <c r="K2403" s="12"/>
      <c r="L2403" s="16"/>
      <c r="M2403" s="32" t="str">
        <f>TEXT(Data[[#This Row],[Ngày giao]],"yyyy")</f>
        <v>2022</v>
      </c>
      <c r="N2403" s="32" t="str">
        <f>IF(MONTH(Data[[#This Row],[Ngày giao]])&lt;4,"Qtr1", IF(MONTH(Data[[#This Row],[Ngày giao]])&lt;7,"Qtr2",IF(MONTH(Data[[#This Row],[Ngày giao]])&lt;10,"Qtr3","Qtr4")))</f>
        <v>Qtr2</v>
      </c>
      <c r="O2403" s="32" t="str">
        <f>TEXT(Data[[#This Row],[Ngày giao]],"MMM")</f>
        <v>Apr</v>
      </c>
    </row>
    <row r="2404" spans="1:15" ht="14.5" x14ac:dyDescent="0.35">
      <c r="A2404" s="7">
        <v>4516760594</v>
      </c>
      <c r="B2404" s="7">
        <v>2765851</v>
      </c>
      <c r="C2404" s="8" t="s">
        <v>55</v>
      </c>
      <c r="D2404" s="9">
        <v>16</v>
      </c>
      <c r="E2404" s="3">
        <v>1209</v>
      </c>
      <c r="F2404" s="3">
        <f>Data[[#This Row],[Unit Price]]*Data[[#This Row],[Ordered Qty]]</f>
        <v>19344</v>
      </c>
      <c r="G2404" s="5">
        <v>44658</v>
      </c>
      <c r="H2404" s="4">
        <v>44658</v>
      </c>
      <c r="I2404" s="10">
        <v>0</v>
      </c>
      <c r="J2404" s="32" t="str">
        <f>IF(Data[[#This Row],[Chênh lệch ngày]]&lt;-2,"ADVANCE", IF(Data[[#This Row],[Chênh lệch ngày]]&lt;4, "ON TIME", IF(Data[[#This Row],[REASON OF LATE]]="SUPPLIER","LATE BY SUPPLIER", "LATE")))</f>
        <v>ON TIME</v>
      </c>
      <c r="K2404" s="12"/>
      <c r="L2404" s="16"/>
      <c r="M2404" s="32" t="str">
        <f>TEXT(Data[[#This Row],[Ngày giao]],"yyyy")</f>
        <v>2022</v>
      </c>
      <c r="N2404" s="32" t="str">
        <f>IF(MONTH(Data[[#This Row],[Ngày giao]])&lt;4,"Qtr1", IF(MONTH(Data[[#This Row],[Ngày giao]])&lt;7,"Qtr2",IF(MONTH(Data[[#This Row],[Ngày giao]])&lt;10,"Qtr3","Qtr4")))</f>
        <v>Qtr2</v>
      </c>
      <c r="O2404" s="32" t="str">
        <f>TEXT(Data[[#This Row],[Ngày giao]],"MMM")</f>
        <v>Apr</v>
      </c>
    </row>
    <row r="2405" spans="1:15" ht="14.5" x14ac:dyDescent="0.35">
      <c r="A2405" s="7">
        <v>4517278512</v>
      </c>
      <c r="B2405" s="7">
        <v>2778106</v>
      </c>
      <c r="C2405" s="8" t="s">
        <v>53</v>
      </c>
      <c r="D2405" s="9">
        <v>1572</v>
      </c>
      <c r="E2405" s="3">
        <v>720</v>
      </c>
      <c r="F2405" s="3">
        <f>Data[[#This Row],[Unit Price]]*Data[[#This Row],[Ordered Qty]]</f>
        <v>1131840</v>
      </c>
      <c r="G2405" s="5">
        <v>44676</v>
      </c>
      <c r="H2405" s="4">
        <v>44658</v>
      </c>
      <c r="I2405" s="10">
        <v>18</v>
      </c>
      <c r="J2405" s="32" t="str">
        <f>IF(Data[[#This Row],[Chênh lệch ngày]]&lt;-2,"ADVANCE", IF(Data[[#This Row],[Chênh lệch ngày]]&lt;4, "ON TIME", IF(Data[[#This Row],[REASON OF LATE]]="SUPPLIER","LATE BY SUPPLIER", "LATE")))</f>
        <v>LATE BY SUPPLIER</v>
      </c>
      <c r="K2405" s="11" t="s">
        <v>8</v>
      </c>
      <c r="L2405" s="16" t="s">
        <v>71</v>
      </c>
      <c r="M2405" s="32" t="str">
        <f>TEXT(Data[[#This Row],[Ngày giao]],"yyyy")</f>
        <v>2022</v>
      </c>
      <c r="N2405" s="32" t="str">
        <f>IF(MONTH(Data[[#This Row],[Ngày giao]])&lt;4,"Qtr1", IF(MONTH(Data[[#This Row],[Ngày giao]])&lt;7,"Qtr2",IF(MONTH(Data[[#This Row],[Ngày giao]])&lt;10,"Qtr3","Qtr4")))</f>
        <v>Qtr2</v>
      </c>
      <c r="O2405" s="32" t="str">
        <f>TEXT(Data[[#This Row],[Ngày giao]],"MMM")</f>
        <v>Apr</v>
      </c>
    </row>
    <row r="2406" spans="1:15" ht="14.5" x14ac:dyDescent="0.35">
      <c r="A2406" s="7">
        <v>4517479333</v>
      </c>
      <c r="B2406" s="7">
        <v>4013297</v>
      </c>
      <c r="C2406" s="8" t="s">
        <v>53</v>
      </c>
      <c r="D2406" s="9">
        <v>2925</v>
      </c>
      <c r="E2406" s="3">
        <v>473</v>
      </c>
      <c r="F2406" s="3">
        <f>Data[[#This Row],[Unit Price]]*Data[[#This Row],[Ordered Qty]]</f>
        <v>1383525</v>
      </c>
      <c r="G2406" s="5">
        <v>44655</v>
      </c>
      <c r="H2406" s="4">
        <v>44658</v>
      </c>
      <c r="I2406" s="10">
        <v>-3</v>
      </c>
      <c r="J2406" s="32" t="str">
        <f>IF(Data[[#This Row],[Chênh lệch ngày]]&lt;-2,"ADVANCE", IF(Data[[#This Row],[Chênh lệch ngày]]&lt;4, "ON TIME", IF(Data[[#This Row],[REASON OF LATE]]="SUPPLIER","LATE BY SUPPLIER", "LATE")))</f>
        <v>ADVANCE</v>
      </c>
      <c r="K2406" s="12"/>
      <c r="L2406" s="16"/>
      <c r="M2406" s="32" t="str">
        <f>TEXT(Data[[#This Row],[Ngày giao]],"yyyy")</f>
        <v>2022</v>
      </c>
      <c r="N2406" s="32" t="str">
        <f>IF(MONTH(Data[[#This Row],[Ngày giao]])&lt;4,"Qtr1", IF(MONTH(Data[[#This Row],[Ngày giao]])&lt;7,"Qtr2",IF(MONTH(Data[[#This Row],[Ngày giao]])&lt;10,"Qtr3","Qtr4")))</f>
        <v>Qtr2</v>
      </c>
      <c r="O2406" s="32" t="str">
        <f>TEXT(Data[[#This Row],[Ngày giao]],"MMM")</f>
        <v>Apr</v>
      </c>
    </row>
    <row r="2407" spans="1:15" ht="14.5" x14ac:dyDescent="0.35">
      <c r="A2407" s="7">
        <v>4517379956</v>
      </c>
      <c r="B2407" s="7">
        <v>4333116</v>
      </c>
      <c r="C2407" s="8" t="s">
        <v>53</v>
      </c>
      <c r="D2407" s="9">
        <v>189</v>
      </c>
      <c r="E2407" s="3">
        <v>625</v>
      </c>
      <c r="F2407" s="3">
        <f>Data[[#This Row],[Unit Price]]*Data[[#This Row],[Ordered Qty]]</f>
        <v>118125</v>
      </c>
      <c r="G2407" s="5">
        <v>44658</v>
      </c>
      <c r="H2407" s="4">
        <v>44658</v>
      </c>
      <c r="I2407" s="10">
        <v>0</v>
      </c>
      <c r="J2407" s="32" t="str">
        <f>IF(Data[[#This Row],[Chênh lệch ngày]]&lt;-2,"ADVANCE", IF(Data[[#This Row],[Chênh lệch ngày]]&lt;4, "ON TIME", IF(Data[[#This Row],[REASON OF LATE]]="SUPPLIER","LATE BY SUPPLIER", "LATE")))</f>
        <v>ON TIME</v>
      </c>
      <c r="K2407" s="12"/>
      <c r="L2407" s="16"/>
      <c r="M2407" s="32" t="str">
        <f>TEXT(Data[[#This Row],[Ngày giao]],"yyyy")</f>
        <v>2022</v>
      </c>
      <c r="N2407" s="32" t="str">
        <f>IF(MONTH(Data[[#This Row],[Ngày giao]])&lt;4,"Qtr1", IF(MONTH(Data[[#This Row],[Ngày giao]])&lt;7,"Qtr2",IF(MONTH(Data[[#This Row],[Ngày giao]])&lt;10,"Qtr3","Qtr4")))</f>
        <v>Qtr2</v>
      </c>
      <c r="O2407" s="32" t="str">
        <f>TEXT(Data[[#This Row],[Ngày giao]],"MMM")</f>
        <v>Apr</v>
      </c>
    </row>
    <row r="2408" spans="1:15" ht="14.5" x14ac:dyDescent="0.35">
      <c r="A2408" s="7">
        <v>4517061079</v>
      </c>
      <c r="B2408" s="7">
        <v>2663481</v>
      </c>
      <c r="C2408" s="8" t="s">
        <v>53</v>
      </c>
      <c r="D2408" s="9">
        <v>510</v>
      </c>
      <c r="E2408" s="3">
        <v>724</v>
      </c>
      <c r="F2408" s="3">
        <f>Data[[#This Row],[Unit Price]]*Data[[#This Row],[Ordered Qty]]</f>
        <v>369240</v>
      </c>
      <c r="G2408" s="5">
        <v>44641</v>
      </c>
      <c r="H2408" s="4">
        <v>44658</v>
      </c>
      <c r="I2408" s="10">
        <v>-17</v>
      </c>
      <c r="J2408" s="32" t="str">
        <f>IF(Data[[#This Row],[Chênh lệch ngày]]&lt;-2,"ADVANCE", IF(Data[[#This Row],[Chênh lệch ngày]]&lt;4, "ON TIME", IF(Data[[#This Row],[REASON OF LATE]]="SUPPLIER","LATE BY SUPPLIER", "LATE")))</f>
        <v>ADVANCE</v>
      </c>
      <c r="K2408" s="12"/>
      <c r="L2408" s="16"/>
      <c r="M2408" s="32" t="str">
        <f>TEXT(Data[[#This Row],[Ngày giao]],"yyyy")</f>
        <v>2022</v>
      </c>
      <c r="N2408" s="32" t="str">
        <f>IF(MONTH(Data[[#This Row],[Ngày giao]])&lt;4,"Qtr1", IF(MONTH(Data[[#This Row],[Ngày giao]])&lt;7,"Qtr2",IF(MONTH(Data[[#This Row],[Ngày giao]])&lt;10,"Qtr3","Qtr4")))</f>
        <v>Qtr1</v>
      </c>
      <c r="O2408" s="32" t="str">
        <f>TEXT(Data[[#This Row],[Ngày giao]],"MMM")</f>
        <v>Mar</v>
      </c>
    </row>
    <row r="2409" spans="1:15" ht="14.5" x14ac:dyDescent="0.35">
      <c r="A2409" s="7">
        <v>4517061080</v>
      </c>
      <c r="B2409" s="7">
        <v>2663481</v>
      </c>
      <c r="C2409" s="8" t="s">
        <v>53</v>
      </c>
      <c r="D2409" s="9">
        <v>1410</v>
      </c>
      <c r="E2409" s="3">
        <v>1309</v>
      </c>
      <c r="F2409" s="3">
        <f>Data[[#This Row],[Unit Price]]*Data[[#This Row],[Ordered Qty]]</f>
        <v>1845690</v>
      </c>
      <c r="G2409" s="5">
        <v>44655</v>
      </c>
      <c r="H2409" s="4">
        <v>44658</v>
      </c>
      <c r="I2409" s="10">
        <v>-3</v>
      </c>
      <c r="J2409" s="32" t="str">
        <f>IF(Data[[#This Row],[Chênh lệch ngày]]&lt;-2,"ADVANCE", IF(Data[[#This Row],[Chênh lệch ngày]]&lt;4, "ON TIME", IF(Data[[#This Row],[REASON OF LATE]]="SUPPLIER","LATE BY SUPPLIER", "LATE")))</f>
        <v>ADVANCE</v>
      </c>
      <c r="K2409" s="12"/>
      <c r="L2409" s="16"/>
      <c r="M2409" s="32" t="str">
        <f>TEXT(Data[[#This Row],[Ngày giao]],"yyyy")</f>
        <v>2022</v>
      </c>
      <c r="N2409" s="32" t="str">
        <f>IF(MONTH(Data[[#This Row],[Ngày giao]])&lt;4,"Qtr1", IF(MONTH(Data[[#This Row],[Ngày giao]])&lt;7,"Qtr2",IF(MONTH(Data[[#This Row],[Ngày giao]])&lt;10,"Qtr3","Qtr4")))</f>
        <v>Qtr2</v>
      </c>
      <c r="O2409" s="32" t="str">
        <f>TEXT(Data[[#This Row],[Ngày giao]],"MMM")</f>
        <v>Apr</v>
      </c>
    </row>
    <row r="2410" spans="1:15" ht="14.5" x14ac:dyDescent="0.35">
      <c r="A2410" s="7">
        <v>4517501071</v>
      </c>
      <c r="B2410" s="7">
        <v>2487061</v>
      </c>
      <c r="C2410" s="8" t="s">
        <v>53</v>
      </c>
      <c r="D2410" s="9">
        <v>3060</v>
      </c>
      <c r="E2410" s="3">
        <v>531</v>
      </c>
      <c r="F2410" s="3">
        <f>Data[[#This Row],[Unit Price]]*Data[[#This Row],[Ordered Qty]]</f>
        <v>1624860</v>
      </c>
      <c r="G2410" s="5">
        <v>44658</v>
      </c>
      <c r="H2410" s="4">
        <v>44658</v>
      </c>
      <c r="I2410" s="10">
        <v>0</v>
      </c>
      <c r="J2410" s="32" t="str">
        <f>IF(Data[[#This Row],[Chênh lệch ngày]]&lt;-2,"ADVANCE", IF(Data[[#This Row],[Chênh lệch ngày]]&lt;4, "ON TIME", IF(Data[[#This Row],[REASON OF LATE]]="SUPPLIER","LATE BY SUPPLIER", "LATE")))</f>
        <v>ON TIME</v>
      </c>
      <c r="K2410" s="12"/>
      <c r="L2410" s="16"/>
      <c r="M2410" s="32" t="str">
        <f>TEXT(Data[[#This Row],[Ngày giao]],"yyyy")</f>
        <v>2022</v>
      </c>
      <c r="N2410" s="32" t="str">
        <f>IF(MONTH(Data[[#This Row],[Ngày giao]])&lt;4,"Qtr1", IF(MONTH(Data[[#This Row],[Ngày giao]])&lt;7,"Qtr2",IF(MONTH(Data[[#This Row],[Ngày giao]])&lt;10,"Qtr3","Qtr4")))</f>
        <v>Qtr2</v>
      </c>
      <c r="O2410" s="32" t="str">
        <f>TEXT(Data[[#This Row],[Ngày giao]],"MMM")</f>
        <v>Apr</v>
      </c>
    </row>
    <row r="2411" spans="1:15" ht="14.5" x14ac:dyDescent="0.35">
      <c r="A2411" s="7">
        <v>4517448970</v>
      </c>
      <c r="B2411" s="7">
        <v>2779817</v>
      </c>
      <c r="C2411" s="8" t="s">
        <v>53</v>
      </c>
      <c r="D2411" s="9">
        <v>990</v>
      </c>
      <c r="E2411" s="3">
        <v>418</v>
      </c>
      <c r="F2411" s="3">
        <f>Data[[#This Row],[Unit Price]]*Data[[#This Row],[Ordered Qty]]</f>
        <v>413820</v>
      </c>
      <c r="G2411" s="5">
        <v>44669</v>
      </c>
      <c r="H2411" s="4">
        <v>44658</v>
      </c>
      <c r="I2411" s="10">
        <v>11</v>
      </c>
      <c r="J2411" s="32" t="str">
        <f>IF(Data[[#This Row],[Chênh lệch ngày]]&lt;-2,"ADVANCE", IF(Data[[#This Row],[Chênh lệch ngày]]&lt;4, "ON TIME", IF(Data[[#This Row],[REASON OF LATE]]="SUPPLIER","LATE BY SUPPLIER", "LATE")))</f>
        <v>LATE BY SUPPLIER</v>
      </c>
      <c r="K2411" s="13" t="s">
        <v>8</v>
      </c>
      <c r="L2411" s="16" t="s">
        <v>41</v>
      </c>
      <c r="M2411" s="32" t="str">
        <f>TEXT(Data[[#This Row],[Ngày giao]],"yyyy")</f>
        <v>2022</v>
      </c>
      <c r="N2411" s="32" t="str">
        <f>IF(MONTH(Data[[#This Row],[Ngày giao]])&lt;4,"Qtr1", IF(MONTH(Data[[#This Row],[Ngày giao]])&lt;7,"Qtr2",IF(MONTH(Data[[#This Row],[Ngày giao]])&lt;10,"Qtr3","Qtr4")))</f>
        <v>Qtr2</v>
      </c>
      <c r="O2411" s="32" t="str">
        <f>TEXT(Data[[#This Row],[Ngày giao]],"MMM")</f>
        <v>Apr</v>
      </c>
    </row>
    <row r="2412" spans="1:15" ht="14.5" x14ac:dyDescent="0.35">
      <c r="A2412" s="7">
        <v>4517469579</v>
      </c>
      <c r="B2412" s="7">
        <v>4455298</v>
      </c>
      <c r="C2412" s="8" t="s">
        <v>53</v>
      </c>
      <c r="D2412" s="9">
        <v>150</v>
      </c>
      <c r="E2412" s="3">
        <v>1164</v>
      </c>
      <c r="F2412" s="3">
        <f>Data[[#This Row],[Unit Price]]*Data[[#This Row],[Ordered Qty]]</f>
        <v>174600</v>
      </c>
      <c r="G2412" s="5">
        <v>44655</v>
      </c>
      <c r="H2412" s="4">
        <v>44658</v>
      </c>
      <c r="I2412" s="10">
        <v>-3</v>
      </c>
      <c r="J2412" s="32" t="str">
        <f>IF(Data[[#This Row],[Chênh lệch ngày]]&lt;-2,"ADVANCE", IF(Data[[#This Row],[Chênh lệch ngày]]&lt;4, "ON TIME", IF(Data[[#This Row],[REASON OF LATE]]="SUPPLIER","LATE BY SUPPLIER", "LATE")))</f>
        <v>ADVANCE</v>
      </c>
      <c r="K2412" s="12"/>
      <c r="L2412" s="16"/>
      <c r="M2412" s="32" t="str">
        <f>TEXT(Data[[#This Row],[Ngày giao]],"yyyy")</f>
        <v>2022</v>
      </c>
      <c r="N2412" s="32" t="str">
        <f>IF(MONTH(Data[[#This Row],[Ngày giao]])&lt;4,"Qtr1", IF(MONTH(Data[[#This Row],[Ngày giao]])&lt;7,"Qtr2",IF(MONTH(Data[[#This Row],[Ngày giao]])&lt;10,"Qtr3","Qtr4")))</f>
        <v>Qtr2</v>
      </c>
      <c r="O2412" s="32" t="str">
        <f>TEXT(Data[[#This Row],[Ngày giao]],"MMM")</f>
        <v>Apr</v>
      </c>
    </row>
    <row r="2413" spans="1:15" ht="13" x14ac:dyDescent="0.3">
      <c r="A2413" s="1">
        <v>4516550941</v>
      </c>
      <c r="B2413" s="1">
        <v>4451134</v>
      </c>
      <c r="C2413" s="2" t="s">
        <v>53</v>
      </c>
      <c r="D2413" s="3">
        <v>472</v>
      </c>
      <c r="E2413" s="3">
        <v>694</v>
      </c>
      <c r="F2413" s="3">
        <f>Data[[#This Row],[Unit Price]]*Data[[#This Row],[Ordered Qty]]</f>
        <v>327568</v>
      </c>
      <c r="G2413" s="5">
        <v>44732</v>
      </c>
      <c r="H2413" s="4">
        <v>44659</v>
      </c>
      <c r="I2413" s="6">
        <f>G2413-H2413</f>
        <v>73</v>
      </c>
      <c r="J2413" s="32" t="str">
        <f>IF(Data[[#This Row],[Chênh lệch ngày]]&lt;-2,"ADVANCE", IF(Data[[#This Row],[Chênh lệch ngày]]&lt;4, "ON TIME", IF(Data[[#This Row],[REASON OF LATE]]="SUPPLIER","LATE BY SUPPLIER", "LATE")))</f>
        <v>LATE</v>
      </c>
      <c r="K2413" s="32" t="s">
        <v>6</v>
      </c>
      <c r="L2413" s="32"/>
      <c r="M2413" s="32" t="str">
        <f>TEXT(Data[[#This Row],[Ngày giao]],"yyyy")</f>
        <v>2022</v>
      </c>
      <c r="N2413" s="32" t="str">
        <f>IF(MONTH(Data[[#This Row],[Ngày giao]])&lt;4,"Qtr1", IF(MONTH(Data[[#This Row],[Ngày giao]])&lt;7,"Qtr2",IF(MONTH(Data[[#This Row],[Ngày giao]])&lt;10,"Qtr3","Qtr4")))</f>
        <v>Qtr2</v>
      </c>
      <c r="O2413" s="32" t="str">
        <f>TEXT(Data[[#This Row],[Ngày giao]],"MMM")</f>
        <v>Jun</v>
      </c>
    </row>
    <row r="2414" spans="1:15" ht="13" x14ac:dyDescent="0.3">
      <c r="A2414" s="1">
        <v>4516571640</v>
      </c>
      <c r="B2414" s="1">
        <v>2556834</v>
      </c>
      <c r="C2414" s="37" t="s">
        <v>52</v>
      </c>
      <c r="D2414" s="3">
        <v>30</v>
      </c>
      <c r="E2414" s="3">
        <v>1255</v>
      </c>
      <c r="F2414" s="3">
        <f>Data[[#This Row],[Unit Price]]*Data[[#This Row],[Ordered Qty]]</f>
        <v>37650</v>
      </c>
      <c r="G2414" s="5">
        <v>44648</v>
      </c>
      <c r="H2414" s="4">
        <v>44659</v>
      </c>
      <c r="I2414" s="6">
        <f>G2414-H2414</f>
        <v>-11</v>
      </c>
      <c r="J2414" s="32" t="str">
        <f>IF(Data[[#This Row],[Chênh lệch ngày]]&lt;-2,"ADVANCE", IF(Data[[#This Row],[Chênh lệch ngày]]&lt;4, "ON TIME", IF(Data[[#This Row],[REASON OF LATE]]="SUPPLIER","LATE BY SUPPLIER", "LATE")))</f>
        <v>ADVANCE</v>
      </c>
      <c r="K2414" s="2"/>
      <c r="L2414" s="32"/>
      <c r="M2414" s="32" t="str">
        <f>TEXT(Data[[#This Row],[Ngày giao]],"yyyy")</f>
        <v>2022</v>
      </c>
      <c r="N2414" s="32" t="str">
        <f>IF(MONTH(Data[[#This Row],[Ngày giao]])&lt;4,"Qtr1", IF(MONTH(Data[[#This Row],[Ngày giao]])&lt;7,"Qtr2",IF(MONTH(Data[[#This Row],[Ngày giao]])&lt;10,"Qtr3","Qtr4")))</f>
        <v>Qtr1</v>
      </c>
      <c r="O2414" s="32" t="str">
        <f>TEXT(Data[[#This Row],[Ngày giao]],"MMM")</f>
        <v>Mar</v>
      </c>
    </row>
    <row r="2415" spans="1:15" ht="13" x14ac:dyDescent="0.3">
      <c r="A2415" s="1">
        <v>4516513985</v>
      </c>
      <c r="B2415" s="1">
        <v>2165271</v>
      </c>
      <c r="C2415" s="2" t="s">
        <v>53</v>
      </c>
      <c r="D2415" s="3">
        <v>294</v>
      </c>
      <c r="E2415" s="3">
        <v>1343</v>
      </c>
      <c r="F2415" s="3">
        <f>Data[[#This Row],[Unit Price]]*Data[[#This Row],[Ordered Qty]]</f>
        <v>394842</v>
      </c>
      <c r="G2415" s="5">
        <v>44658</v>
      </c>
      <c r="H2415" s="4">
        <v>44659</v>
      </c>
      <c r="I2415" s="6">
        <f>G2415-H2415</f>
        <v>-1</v>
      </c>
      <c r="J2415" s="32" t="str">
        <f>IF(Data[[#This Row],[Chênh lệch ngày]]&lt;-2,"ADVANCE", IF(Data[[#This Row],[Chênh lệch ngày]]&lt;4, "ON TIME", IF(Data[[#This Row],[REASON OF LATE]]="SUPPLIER","LATE BY SUPPLIER", "LATE")))</f>
        <v>ON TIME</v>
      </c>
      <c r="K2415" s="2"/>
      <c r="L2415" s="32"/>
      <c r="M2415" s="32" t="str">
        <f>TEXT(Data[[#This Row],[Ngày giao]],"yyyy")</f>
        <v>2022</v>
      </c>
      <c r="N2415" s="32" t="str">
        <f>IF(MONTH(Data[[#This Row],[Ngày giao]])&lt;4,"Qtr1", IF(MONTH(Data[[#This Row],[Ngày giao]])&lt;7,"Qtr2",IF(MONTH(Data[[#This Row],[Ngày giao]])&lt;10,"Qtr3","Qtr4")))</f>
        <v>Qtr2</v>
      </c>
      <c r="O2415" s="32" t="str">
        <f>TEXT(Data[[#This Row],[Ngày giao]],"MMM")</f>
        <v>Apr</v>
      </c>
    </row>
    <row r="2416" spans="1:15" ht="13" x14ac:dyDescent="0.3">
      <c r="A2416" s="1">
        <v>4516703715</v>
      </c>
      <c r="B2416" s="1">
        <v>4271870</v>
      </c>
      <c r="C2416" s="2" t="s">
        <v>55</v>
      </c>
      <c r="D2416" s="3">
        <v>32</v>
      </c>
      <c r="E2416" s="3">
        <v>1143</v>
      </c>
      <c r="F2416" s="3">
        <f>Data[[#This Row],[Unit Price]]*Data[[#This Row],[Ordered Qty]]</f>
        <v>36576</v>
      </c>
      <c r="G2416" s="5">
        <v>44714</v>
      </c>
      <c r="H2416" s="4">
        <v>44659</v>
      </c>
      <c r="I2416" s="6">
        <f>G2416-H2416</f>
        <v>55</v>
      </c>
      <c r="J2416" s="32" t="str">
        <f>IF(Data[[#This Row],[Chênh lệch ngày]]&lt;-2,"ADVANCE", IF(Data[[#This Row],[Chênh lệch ngày]]&lt;4, "ON TIME", IF(Data[[#This Row],[REASON OF LATE]]="SUPPLIER","LATE BY SUPPLIER", "LATE")))</f>
        <v>LATE</v>
      </c>
      <c r="K2416" s="32" t="s">
        <v>6</v>
      </c>
      <c r="L2416" s="32"/>
      <c r="M2416" s="32" t="str">
        <f>TEXT(Data[[#This Row],[Ngày giao]],"yyyy")</f>
        <v>2022</v>
      </c>
      <c r="N2416" s="32" t="str">
        <f>IF(MONTH(Data[[#This Row],[Ngày giao]])&lt;4,"Qtr1", IF(MONTH(Data[[#This Row],[Ngày giao]])&lt;7,"Qtr2",IF(MONTH(Data[[#This Row],[Ngày giao]])&lt;10,"Qtr3","Qtr4")))</f>
        <v>Qtr2</v>
      </c>
      <c r="O2416" s="32" t="str">
        <f>TEXT(Data[[#This Row],[Ngày giao]],"MMM")</f>
        <v>Jun</v>
      </c>
    </row>
    <row r="2417" spans="1:15" ht="14.5" x14ac:dyDescent="0.35">
      <c r="A2417" s="7">
        <v>4516932454</v>
      </c>
      <c r="B2417" s="7">
        <v>4465338</v>
      </c>
      <c r="C2417" s="37" t="s">
        <v>52</v>
      </c>
      <c r="D2417" s="9">
        <v>30000</v>
      </c>
      <c r="E2417" s="3">
        <v>720</v>
      </c>
      <c r="F2417" s="3">
        <f>Data[[#This Row],[Unit Price]]*Data[[#This Row],[Ordered Qty]]</f>
        <v>21600000</v>
      </c>
      <c r="G2417" s="5">
        <v>44662</v>
      </c>
      <c r="H2417" s="4">
        <v>44659</v>
      </c>
      <c r="I2417" s="10">
        <v>3</v>
      </c>
      <c r="J2417" s="32" t="str">
        <f>IF(Data[[#This Row],[Chênh lệch ngày]]&lt;-2,"ADVANCE", IF(Data[[#This Row],[Chênh lệch ngày]]&lt;4, "ON TIME", IF(Data[[#This Row],[REASON OF LATE]]="SUPPLIER","LATE BY SUPPLIER", "LATE")))</f>
        <v>ON TIME</v>
      </c>
      <c r="K2417" s="12"/>
      <c r="L2417" s="16"/>
      <c r="M2417" s="32" t="str">
        <f>TEXT(Data[[#This Row],[Ngày giao]],"yyyy")</f>
        <v>2022</v>
      </c>
      <c r="N2417" s="32" t="str">
        <f>IF(MONTH(Data[[#This Row],[Ngày giao]])&lt;4,"Qtr1", IF(MONTH(Data[[#This Row],[Ngày giao]])&lt;7,"Qtr2",IF(MONTH(Data[[#This Row],[Ngày giao]])&lt;10,"Qtr3","Qtr4")))</f>
        <v>Qtr2</v>
      </c>
      <c r="O2417" s="32" t="str">
        <f>TEXT(Data[[#This Row],[Ngày giao]],"MMM")</f>
        <v>Apr</v>
      </c>
    </row>
    <row r="2418" spans="1:15" ht="14.5" x14ac:dyDescent="0.35">
      <c r="A2418" s="7">
        <v>4517437823</v>
      </c>
      <c r="B2418" s="7">
        <v>4455281</v>
      </c>
      <c r="C2418" s="8" t="s">
        <v>58</v>
      </c>
      <c r="D2418" s="9">
        <v>540</v>
      </c>
      <c r="E2418" s="3">
        <v>1013</v>
      </c>
      <c r="F2418" s="3">
        <f>Data[[#This Row],[Unit Price]]*Data[[#This Row],[Ordered Qty]]</f>
        <v>547020</v>
      </c>
      <c r="G2418" s="14">
        <v>44658</v>
      </c>
      <c r="H2418" s="15">
        <v>44659</v>
      </c>
      <c r="I2418" s="10">
        <v>-1</v>
      </c>
      <c r="J2418" s="32" t="str">
        <f>IF(Data[[#This Row],[Chênh lệch ngày]]&lt;-2,"ADVANCE", IF(Data[[#This Row],[Chênh lệch ngày]]&lt;4, "ON TIME", IF(Data[[#This Row],[REASON OF LATE]]="SUPPLIER","LATE BY SUPPLIER", "LATE")))</f>
        <v>ON TIME</v>
      </c>
      <c r="K2418" s="12"/>
      <c r="L2418" s="16"/>
      <c r="M2418" s="32" t="str">
        <f>TEXT(Data[[#This Row],[Ngày giao]],"yyyy")</f>
        <v>2022</v>
      </c>
      <c r="N2418" s="32" t="str">
        <f>IF(MONTH(Data[[#This Row],[Ngày giao]])&lt;4,"Qtr1", IF(MONTH(Data[[#This Row],[Ngày giao]])&lt;7,"Qtr2",IF(MONTH(Data[[#This Row],[Ngày giao]])&lt;10,"Qtr3","Qtr4")))</f>
        <v>Qtr2</v>
      </c>
      <c r="O2418" s="32" t="str">
        <f>TEXT(Data[[#This Row],[Ngày giao]],"MMM")</f>
        <v>Apr</v>
      </c>
    </row>
    <row r="2419" spans="1:15" ht="13" x14ac:dyDescent="0.3">
      <c r="A2419" s="1">
        <v>4516576968</v>
      </c>
      <c r="B2419" s="1">
        <v>2963896</v>
      </c>
      <c r="C2419" s="37" t="s">
        <v>52</v>
      </c>
      <c r="D2419" s="3">
        <v>44</v>
      </c>
      <c r="E2419" s="3">
        <v>1081</v>
      </c>
      <c r="F2419" s="3">
        <f>Data[[#This Row],[Unit Price]]*Data[[#This Row],[Ordered Qty]]</f>
        <v>47564</v>
      </c>
      <c r="G2419" s="5">
        <v>44662</v>
      </c>
      <c r="H2419" s="4">
        <v>44661</v>
      </c>
      <c r="I2419" s="6">
        <f>G2419-H2419</f>
        <v>1</v>
      </c>
      <c r="J2419" s="32" t="str">
        <f>IF(Data[[#This Row],[Chênh lệch ngày]]&lt;-2,"ADVANCE", IF(Data[[#This Row],[Chênh lệch ngày]]&lt;4, "ON TIME", IF(Data[[#This Row],[REASON OF LATE]]="SUPPLIER","LATE BY SUPPLIER", "LATE")))</f>
        <v>ON TIME</v>
      </c>
      <c r="K2419" s="2"/>
      <c r="L2419" s="32"/>
      <c r="M2419" s="32" t="str">
        <f>TEXT(Data[[#This Row],[Ngày giao]],"yyyy")</f>
        <v>2022</v>
      </c>
      <c r="N2419" s="32" t="str">
        <f>IF(MONTH(Data[[#This Row],[Ngày giao]])&lt;4,"Qtr1", IF(MONTH(Data[[#This Row],[Ngày giao]])&lt;7,"Qtr2",IF(MONTH(Data[[#This Row],[Ngày giao]])&lt;10,"Qtr3","Qtr4")))</f>
        <v>Qtr2</v>
      </c>
      <c r="O2419" s="32" t="str">
        <f>TEXT(Data[[#This Row],[Ngày giao]],"MMM")</f>
        <v>Apr</v>
      </c>
    </row>
    <row r="2420" spans="1:15" ht="14.5" x14ac:dyDescent="0.35">
      <c r="A2420" s="7">
        <v>4517488880</v>
      </c>
      <c r="B2420" s="7">
        <v>4455281</v>
      </c>
      <c r="C2420" s="8" t="s">
        <v>63</v>
      </c>
      <c r="D2420" s="9">
        <v>270</v>
      </c>
      <c r="E2420" s="3">
        <v>562</v>
      </c>
      <c r="F2420" s="3">
        <f>Data[[#This Row],[Unit Price]]*Data[[#This Row],[Ordered Qty]]</f>
        <v>151740</v>
      </c>
      <c r="G2420" s="14">
        <v>44665</v>
      </c>
      <c r="H2420" s="15">
        <v>44661</v>
      </c>
      <c r="I2420" s="10">
        <v>4</v>
      </c>
      <c r="J2420" s="32" t="str">
        <f>IF(Data[[#This Row],[Chênh lệch ngày]]&lt;-2,"ADVANCE", IF(Data[[#This Row],[Chênh lệch ngày]]&lt;4, "ON TIME", IF(Data[[#This Row],[REASON OF LATE]]="SUPPLIER","LATE BY SUPPLIER", "LATE")))</f>
        <v>LATE</v>
      </c>
      <c r="K2420" s="32" t="s">
        <v>6</v>
      </c>
      <c r="L2420" s="16"/>
      <c r="M2420" s="32" t="str">
        <f>TEXT(Data[[#This Row],[Ngày giao]],"yyyy")</f>
        <v>2022</v>
      </c>
      <c r="N2420" s="32" t="str">
        <f>IF(MONTH(Data[[#This Row],[Ngày giao]])&lt;4,"Qtr1", IF(MONTH(Data[[#This Row],[Ngày giao]])&lt;7,"Qtr2",IF(MONTH(Data[[#This Row],[Ngày giao]])&lt;10,"Qtr3","Qtr4")))</f>
        <v>Qtr2</v>
      </c>
      <c r="O2420" s="32" t="str">
        <f>TEXT(Data[[#This Row],[Ngày giao]],"MMM")</f>
        <v>Apr</v>
      </c>
    </row>
    <row r="2421" spans="1:15" ht="13" x14ac:dyDescent="0.3">
      <c r="A2421" s="1">
        <v>4517375545</v>
      </c>
      <c r="B2421" s="1">
        <v>2899631</v>
      </c>
      <c r="C2421" s="2" t="s">
        <v>53</v>
      </c>
      <c r="D2421" s="3">
        <v>1280</v>
      </c>
      <c r="E2421" s="3">
        <v>874</v>
      </c>
      <c r="F2421" s="3">
        <f>Data[[#This Row],[Unit Price]]*Data[[#This Row],[Ordered Qty]]</f>
        <v>1118720</v>
      </c>
      <c r="G2421" s="5">
        <v>44648</v>
      </c>
      <c r="H2421" s="4">
        <v>44662</v>
      </c>
      <c r="I2421" s="6">
        <f t="shared" ref="I2421:I2481" si="42">G2421-H2421</f>
        <v>-14</v>
      </c>
      <c r="J2421" s="32" t="str">
        <f>IF(Data[[#This Row],[Chênh lệch ngày]]&lt;-2,"ADVANCE", IF(Data[[#This Row],[Chênh lệch ngày]]&lt;4, "ON TIME", IF(Data[[#This Row],[REASON OF LATE]]="SUPPLIER","LATE BY SUPPLIER", "LATE")))</f>
        <v>ADVANCE</v>
      </c>
      <c r="K2421" s="2"/>
      <c r="L2421" s="32"/>
      <c r="M2421" s="32" t="str">
        <f>TEXT(Data[[#This Row],[Ngày giao]],"yyyy")</f>
        <v>2022</v>
      </c>
      <c r="N2421" s="32" t="str">
        <f>IF(MONTH(Data[[#This Row],[Ngày giao]])&lt;4,"Qtr1", IF(MONTH(Data[[#This Row],[Ngày giao]])&lt;7,"Qtr2",IF(MONTH(Data[[#This Row],[Ngày giao]])&lt;10,"Qtr3","Qtr4")))</f>
        <v>Qtr1</v>
      </c>
      <c r="O2421" s="32" t="str">
        <f>TEXT(Data[[#This Row],[Ngày giao]],"MMM")</f>
        <v>Mar</v>
      </c>
    </row>
    <row r="2422" spans="1:15" ht="13" x14ac:dyDescent="0.3">
      <c r="A2422" s="1">
        <v>4517375944</v>
      </c>
      <c r="B2422" s="1">
        <v>2899634</v>
      </c>
      <c r="C2422" s="2" t="s">
        <v>53</v>
      </c>
      <c r="D2422" s="3">
        <v>960</v>
      </c>
      <c r="E2422" s="3">
        <v>734</v>
      </c>
      <c r="F2422" s="3">
        <f>Data[[#This Row],[Unit Price]]*Data[[#This Row],[Ordered Qty]]</f>
        <v>704640</v>
      </c>
      <c r="G2422" s="5">
        <v>44648</v>
      </c>
      <c r="H2422" s="4">
        <v>44662</v>
      </c>
      <c r="I2422" s="6">
        <f t="shared" si="42"/>
        <v>-14</v>
      </c>
      <c r="J2422" s="32" t="str">
        <f>IF(Data[[#This Row],[Chênh lệch ngày]]&lt;-2,"ADVANCE", IF(Data[[#This Row],[Chênh lệch ngày]]&lt;4, "ON TIME", IF(Data[[#This Row],[REASON OF LATE]]="SUPPLIER","LATE BY SUPPLIER", "LATE")))</f>
        <v>ADVANCE</v>
      </c>
      <c r="K2422" s="2"/>
      <c r="L2422" s="32"/>
      <c r="M2422" s="32" t="str">
        <f>TEXT(Data[[#This Row],[Ngày giao]],"yyyy")</f>
        <v>2022</v>
      </c>
      <c r="N2422" s="32" t="str">
        <f>IF(MONTH(Data[[#This Row],[Ngày giao]])&lt;4,"Qtr1", IF(MONTH(Data[[#This Row],[Ngày giao]])&lt;7,"Qtr2",IF(MONTH(Data[[#This Row],[Ngày giao]])&lt;10,"Qtr3","Qtr4")))</f>
        <v>Qtr1</v>
      </c>
      <c r="O2422" s="32" t="str">
        <f>TEXT(Data[[#This Row],[Ngày giao]],"MMM")</f>
        <v>Mar</v>
      </c>
    </row>
    <row r="2423" spans="1:15" ht="13" x14ac:dyDescent="0.3">
      <c r="A2423" s="1">
        <v>4517280175</v>
      </c>
      <c r="B2423" s="1">
        <v>2899945</v>
      </c>
      <c r="C2423" s="2" t="s">
        <v>53</v>
      </c>
      <c r="D2423" s="3">
        <v>432</v>
      </c>
      <c r="E2423" s="3">
        <v>599</v>
      </c>
      <c r="F2423" s="3">
        <f>Data[[#This Row],[Unit Price]]*Data[[#This Row],[Ordered Qty]]</f>
        <v>258768</v>
      </c>
      <c r="G2423" s="5">
        <v>44648</v>
      </c>
      <c r="H2423" s="4">
        <v>44662</v>
      </c>
      <c r="I2423" s="6">
        <f t="shared" si="42"/>
        <v>-14</v>
      </c>
      <c r="J2423" s="32" t="str">
        <f>IF(Data[[#This Row],[Chênh lệch ngày]]&lt;-2,"ADVANCE", IF(Data[[#This Row],[Chênh lệch ngày]]&lt;4, "ON TIME", IF(Data[[#This Row],[REASON OF LATE]]="SUPPLIER","LATE BY SUPPLIER", "LATE")))</f>
        <v>ADVANCE</v>
      </c>
      <c r="K2423" s="2"/>
      <c r="L2423" s="32"/>
      <c r="M2423" s="32" t="str">
        <f>TEXT(Data[[#This Row],[Ngày giao]],"yyyy")</f>
        <v>2022</v>
      </c>
      <c r="N2423" s="32" t="str">
        <f>IF(MONTH(Data[[#This Row],[Ngày giao]])&lt;4,"Qtr1", IF(MONTH(Data[[#This Row],[Ngày giao]])&lt;7,"Qtr2",IF(MONTH(Data[[#This Row],[Ngày giao]])&lt;10,"Qtr3","Qtr4")))</f>
        <v>Qtr1</v>
      </c>
      <c r="O2423" s="32" t="str">
        <f>TEXT(Data[[#This Row],[Ngày giao]],"MMM")</f>
        <v>Mar</v>
      </c>
    </row>
    <row r="2424" spans="1:15" ht="13" x14ac:dyDescent="0.3">
      <c r="A2424" s="1">
        <v>4517025044</v>
      </c>
      <c r="B2424" s="1">
        <v>2899634</v>
      </c>
      <c r="C2424" s="37" t="s">
        <v>52</v>
      </c>
      <c r="D2424" s="3">
        <v>320</v>
      </c>
      <c r="E2424" s="3">
        <v>571</v>
      </c>
      <c r="F2424" s="3">
        <f>Data[[#This Row],[Unit Price]]*Data[[#This Row],[Ordered Qty]]</f>
        <v>182720</v>
      </c>
      <c r="G2424" s="5">
        <v>44662</v>
      </c>
      <c r="H2424" s="4">
        <v>44662</v>
      </c>
      <c r="I2424" s="6">
        <f t="shared" si="42"/>
        <v>0</v>
      </c>
      <c r="J2424" s="32" t="str">
        <f>IF(Data[[#This Row],[Chênh lệch ngày]]&lt;-2,"ADVANCE", IF(Data[[#This Row],[Chênh lệch ngày]]&lt;4, "ON TIME", IF(Data[[#This Row],[REASON OF LATE]]="SUPPLIER","LATE BY SUPPLIER", "LATE")))</f>
        <v>ON TIME</v>
      </c>
      <c r="K2424" s="2"/>
      <c r="L2424" s="32"/>
      <c r="M2424" s="32" t="str">
        <f>TEXT(Data[[#This Row],[Ngày giao]],"yyyy")</f>
        <v>2022</v>
      </c>
      <c r="N2424" s="32" t="str">
        <f>IF(MONTH(Data[[#This Row],[Ngày giao]])&lt;4,"Qtr1", IF(MONTH(Data[[#This Row],[Ngày giao]])&lt;7,"Qtr2",IF(MONTH(Data[[#This Row],[Ngày giao]])&lt;10,"Qtr3","Qtr4")))</f>
        <v>Qtr2</v>
      </c>
      <c r="O2424" s="32" t="str">
        <f>TEXT(Data[[#This Row],[Ngày giao]],"MMM")</f>
        <v>Apr</v>
      </c>
    </row>
    <row r="2425" spans="1:15" ht="13" x14ac:dyDescent="0.3">
      <c r="A2425" s="1">
        <v>4517026661</v>
      </c>
      <c r="B2425" s="1">
        <v>2899632</v>
      </c>
      <c r="C2425" s="37" t="s">
        <v>52</v>
      </c>
      <c r="D2425" s="3">
        <v>320</v>
      </c>
      <c r="E2425" s="3">
        <v>667</v>
      </c>
      <c r="F2425" s="3">
        <f>Data[[#This Row],[Unit Price]]*Data[[#This Row],[Ordered Qty]]</f>
        <v>213440</v>
      </c>
      <c r="G2425" s="5">
        <v>44662</v>
      </c>
      <c r="H2425" s="4">
        <v>44662</v>
      </c>
      <c r="I2425" s="6">
        <f t="shared" si="42"/>
        <v>0</v>
      </c>
      <c r="J2425" s="32" t="str">
        <f>IF(Data[[#This Row],[Chênh lệch ngày]]&lt;-2,"ADVANCE", IF(Data[[#This Row],[Chênh lệch ngày]]&lt;4, "ON TIME", IF(Data[[#This Row],[REASON OF LATE]]="SUPPLIER","LATE BY SUPPLIER", "LATE")))</f>
        <v>ON TIME</v>
      </c>
      <c r="K2425" s="2"/>
      <c r="L2425" s="32"/>
      <c r="M2425" s="32" t="str">
        <f>TEXT(Data[[#This Row],[Ngày giao]],"yyyy")</f>
        <v>2022</v>
      </c>
      <c r="N2425" s="32" t="str">
        <f>IF(MONTH(Data[[#This Row],[Ngày giao]])&lt;4,"Qtr1", IF(MONTH(Data[[#This Row],[Ngày giao]])&lt;7,"Qtr2",IF(MONTH(Data[[#This Row],[Ngày giao]])&lt;10,"Qtr3","Qtr4")))</f>
        <v>Qtr2</v>
      </c>
      <c r="O2425" s="32" t="str">
        <f>TEXT(Data[[#This Row],[Ngày giao]],"MMM")</f>
        <v>Apr</v>
      </c>
    </row>
    <row r="2426" spans="1:15" ht="13" x14ac:dyDescent="0.3">
      <c r="A2426" s="1">
        <v>4517035599</v>
      </c>
      <c r="B2426" s="1">
        <v>2899631</v>
      </c>
      <c r="C2426" s="37" t="s">
        <v>52</v>
      </c>
      <c r="D2426" s="3">
        <v>320</v>
      </c>
      <c r="E2426" s="3">
        <v>1043</v>
      </c>
      <c r="F2426" s="3">
        <f>Data[[#This Row],[Unit Price]]*Data[[#This Row],[Ordered Qty]]</f>
        <v>333760</v>
      </c>
      <c r="G2426" s="5">
        <v>44662</v>
      </c>
      <c r="H2426" s="4">
        <v>44662</v>
      </c>
      <c r="I2426" s="6">
        <f t="shared" si="42"/>
        <v>0</v>
      </c>
      <c r="J2426" s="32" t="str">
        <f>IF(Data[[#This Row],[Chênh lệch ngày]]&lt;-2,"ADVANCE", IF(Data[[#This Row],[Chênh lệch ngày]]&lt;4, "ON TIME", IF(Data[[#This Row],[REASON OF LATE]]="SUPPLIER","LATE BY SUPPLIER", "LATE")))</f>
        <v>ON TIME</v>
      </c>
      <c r="K2426" s="2"/>
      <c r="L2426" s="32"/>
      <c r="M2426" s="32" t="str">
        <f>TEXT(Data[[#This Row],[Ngày giao]],"yyyy")</f>
        <v>2022</v>
      </c>
      <c r="N2426" s="32" t="str">
        <f>IF(MONTH(Data[[#This Row],[Ngày giao]])&lt;4,"Qtr1", IF(MONTH(Data[[#This Row],[Ngày giao]])&lt;7,"Qtr2",IF(MONTH(Data[[#This Row],[Ngày giao]])&lt;10,"Qtr3","Qtr4")))</f>
        <v>Qtr2</v>
      </c>
      <c r="O2426" s="32" t="str">
        <f>TEXT(Data[[#This Row],[Ngày giao]],"MMM")</f>
        <v>Apr</v>
      </c>
    </row>
    <row r="2427" spans="1:15" ht="13" x14ac:dyDescent="0.3">
      <c r="A2427" s="1">
        <v>4517479079</v>
      </c>
      <c r="B2427" s="1">
        <v>2899631</v>
      </c>
      <c r="C2427" s="37" t="s">
        <v>52</v>
      </c>
      <c r="D2427" s="3">
        <v>320</v>
      </c>
      <c r="E2427" s="3">
        <v>1442</v>
      </c>
      <c r="F2427" s="3">
        <f>Data[[#This Row],[Unit Price]]*Data[[#This Row],[Ordered Qty]]</f>
        <v>461440</v>
      </c>
      <c r="G2427" s="5">
        <v>44662</v>
      </c>
      <c r="H2427" s="4">
        <v>44662</v>
      </c>
      <c r="I2427" s="6">
        <f t="shared" si="42"/>
        <v>0</v>
      </c>
      <c r="J2427" s="32" t="str">
        <f>IF(Data[[#This Row],[Chênh lệch ngày]]&lt;-2,"ADVANCE", IF(Data[[#This Row],[Chênh lệch ngày]]&lt;4, "ON TIME", IF(Data[[#This Row],[REASON OF LATE]]="SUPPLIER","LATE BY SUPPLIER", "LATE")))</f>
        <v>ON TIME</v>
      </c>
      <c r="K2427" s="2"/>
      <c r="L2427" s="32"/>
      <c r="M2427" s="32" t="str">
        <f>TEXT(Data[[#This Row],[Ngày giao]],"yyyy")</f>
        <v>2022</v>
      </c>
      <c r="N2427" s="32" t="str">
        <f>IF(MONTH(Data[[#This Row],[Ngày giao]])&lt;4,"Qtr1", IF(MONTH(Data[[#This Row],[Ngày giao]])&lt;7,"Qtr2",IF(MONTH(Data[[#This Row],[Ngày giao]])&lt;10,"Qtr3","Qtr4")))</f>
        <v>Qtr2</v>
      </c>
      <c r="O2427" s="32" t="str">
        <f>TEXT(Data[[#This Row],[Ngày giao]],"MMM")</f>
        <v>Apr</v>
      </c>
    </row>
    <row r="2428" spans="1:15" ht="13" x14ac:dyDescent="0.3">
      <c r="A2428" s="1">
        <v>4517505068</v>
      </c>
      <c r="B2428" s="1">
        <v>2899632</v>
      </c>
      <c r="C2428" s="37" t="s">
        <v>52</v>
      </c>
      <c r="D2428" s="3">
        <v>160</v>
      </c>
      <c r="E2428" s="3">
        <v>471</v>
      </c>
      <c r="F2428" s="3">
        <f>Data[[#This Row],[Unit Price]]*Data[[#This Row],[Ordered Qty]]</f>
        <v>75360</v>
      </c>
      <c r="G2428" s="5">
        <v>44662</v>
      </c>
      <c r="H2428" s="4">
        <v>44662</v>
      </c>
      <c r="I2428" s="6">
        <f t="shared" si="42"/>
        <v>0</v>
      </c>
      <c r="J2428" s="32" t="str">
        <f>IF(Data[[#This Row],[Chênh lệch ngày]]&lt;-2,"ADVANCE", IF(Data[[#This Row],[Chênh lệch ngày]]&lt;4, "ON TIME", IF(Data[[#This Row],[REASON OF LATE]]="SUPPLIER","LATE BY SUPPLIER", "LATE")))</f>
        <v>ON TIME</v>
      </c>
      <c r="K2428" s="2"/>
      <c r="L2428" s="32"/>
      <c r="M2428" s="32" t="str">
        <f>TEXT(Data[[#This Row],[Ngày giao]],"yyyy")</f>
        <v>2022</v>
      </c>
      <c r="N2428" s="32" t="str">
        <f>IF(MONTH(Data[[#This Row],[Ngày giao]])&lt;4,"Qtr1", IF(MONTH(Data[[#This Row],[Ngày giao]])&lt;7,"Qtr2",IF(MONTH(Data[[#This Row],[Ngày giao]])&lt;10,"Qtr3","Qtr4")))</f>
        <v>Qtr2</v>
      </c>
      <c r="O2428" s="32" t="str">
        <f>TEXT(Data[[#This Row],[Ngày giao]],"MMM")</f>
        <v>Apr</v>
      </c>
    </row>
    <row r="2429" spans="1:15" ht="13" x14ac:dyDescent="0.3">
      <c r="A2429" s="1">
        <v>4517820976</v>
      </c>
      <c r="B2429" s="1">
        <v>2989761</v>
      </c>
      <c r="C2429" s="37" t="s">
        <v>52</v>
      </c>
      <c r="D2429" s="3">
        <v>640</v>
      </c>
      <c r="E2429" s="3">
        <v>499</v>
      </c>
      <c r="F2429" s="3">
        <f>Data[[#This Row],[Unit Price]]*Data[[#This Row],[Ordered Qty]]</f>
        <v>319360</v>
      </c>
      <c r="G2429" s="5">
        <v>44662</v>
      </c>
      <c r="H2429" s="4">
        <v>44662</v>
      </c>
      <c r="I2429" s="6">
        <f t="shared" si="42"/>
        <v>0</v>
      </c>
      <c r="J2429" s="32" t="str">
        <f>IF(Data[[#This Row],[Chênh lệch ngày]]&lt;-2,"ADVANCE", IF(Data[[#This Row],[Chênh lệch ngày]]&lt;4, "ON TIME", IF(Data[[#This Row],[REASON OF LATE]]="SUPPLIER","LATE BY SUPPLIER", "LATE")))</f>
        <v>ON TIME</v>
      </c>
      <c r="K2429" s="2"/>
      <c r="L2429" s="32"/>
      <c r="M2429" s="32" t="str">
        <f>TEXT(Data[[#This Row],[Ngày giao]],"yyyy")</f>
        <v>2022</v>
      </c>
      <c r="N2429" s="32" t="str">
        <f>IF(MONTH(Data[[#This Row],[Ngày giao]])&lt;4,"Qtr1", IF(MONTH(Data[[#This Row],[Ngày giao]])&lt;7,"Qtr2",IF(MONTH(Data[[#This Row],[Ngày giao]])&lt;10,"Qtr3","Qtr4")))</f>
        <v>Qtr2</v>
      </c>
      <c r="O2429" s="32" t="str">
        <f>TEXT(Data[[#This Row],[Ngày giao]],"MMM")</f>
        <v>Apr</v>
      </c>
    </row>
    <row r="2430" spans="1:15" ht="13" x14ac:dyDescent="0.3">
      <c r="A2430" s="1">
        <v>4517835845</v>
      </c>
      <c r="B2430" s="1">
        <v>2899632</v>
      </c>
      <c r="C2430" s="37" t="s">
        <v>52</v>
      </c>
      <c r="D2430" s="3">
        <v>160</v>
      </c>
      <c r="E2430" s="3">
        <v>652</v>
      </c>
      <c r="F2430" s="3">
        <f>Data[[#This Row],[Unit Price]]*Data[[#This Row],[Ordered Qty]]</f>
        <v>104320</v>
      </c>
      <c r="G2430" s="5">
        <v>44662</v>
      </c>
      <c r="H2430" s="4">
        <v>44662</v>
      </c>
      <c r="I2430" s="6">
        <f t="shared" si="42"/>
        <v>0</v>
      </c>
      <c r="J2430" s="32" t="str">
        <f>IF(Data[[#This Row],[Chênh lệch ngày]]&lt;-2,"ADVANCE", IF(Data[[#This Row],[Chênh lệch ngày]]&lt;4, "ON TIME", IF(Data[[#This Row],[REASON OF LATE]]="SUPPLIER","LATE BY SUPPLIER", "LATE")))</f>
        <v>ON TIME</v>
      </c>
      <c r="K2430" s="2"/>
      <c r="L2430" s="32"/>
      <c r="M2430" s="32" t="str">
        <f>TEXT(Data[[#This Row],[Ngày giao]],"yyyy")</f>
        <v>2022</v>
      </c>
      <c r="N2430" s="32" t="str">
        <f>IF(MONTH(Data[[#This Row],[Ngày giao]])&lt;4,"Qtr1", IF(MONTH(Data[[#This Row],[Ngày giao]])&lt;7,"Qtr2",IF(MONTH(Data[[#This Row],[Ngày giao]])&lt;10,"Qtr3","Qtr4")))</f>
        <v>Qtr2</v>
      </c>
      <c r="O2430" s="32" t="str">
        <f>TEXT(Data[[#This Row],[Ngày giao]],"MMM")</f>
        <v>Apr</v>
      </c>
    </row>
    <row r="2431" spans="1:15" ht="13" x14ac:dyDescent="0.3">
      <c r="A2431" s="1">
        <v>4517373491</v>
      </c>
      <c r="B2431" s="1">
        <v>2989761</v>
      </c>
      <c r="C2431" s="2" t="s">
        <v>53</v>
      </c>
      <c r="D2431" s="3">
        <v>1600</v>
      </c>
      <c r="E2431" s="3">
        <v>771</v>
      </c>
      <c r="F2431" s="3">
        <f>Data[[#This Row],[Unit Price]]*Data[[#This Row],[Ordered Qty]]</f>
        <v>1233600</v>
      </c>
      <c r="G2431" s="5">
        <v>44662</v>
      </c>
      <c r="H2431" s="4">
        <v>44662</v>
      </c>
      <c r="I2431" s="6">
        <f t="shared" si="42"/>
        <v>0</v>
      </c>
      <c r="J2431" s="32" t="str">
        <f>IF(Data[[#This Row],[Chênh lệch ngày]]&lt;-2,"ADVANCE", IF(Data[[#This Row],[Chênh lệch ngày]]&lt;4, "ON TIME", IF(Data[[#This Row],[REASON OF LATE]]="SUPPLIER","LATE BY SUPPLIER", "LATE")))</f>
        <v>ON TIME</v>
      </c>
      <c r="K2431" s="2"/>
      <c r="L2431" s="32"/>
      <c r="M2431" s="32" t="str">
        <f>TEXT(Data[[#This Row],[Ngày giao]],"yyyy")</f>
        <v>2022</v>
      </c>
      <c r="N2431" s="32" t="str">
        <f>IF(MONTH(Data[[#This Row],[Ngày giao]])&lt;4,"Qtr1", IF(MONTH(Data[[#This Row],[Ngày giao]])&lt;7,"Qtr2",IF(MONTH(Data[[#This Row],[Ngày giao]])&lt;10,"Qtr3","Qtr4")))</f>
        <v>Qtr2</v>
      </c>
      <c r="O2431" s="32" t="str">
        <f>TEXT(Data[[#This Row],[Ngày giao]],"MMM")</f>
        <v>Apr</v>
      </c>
    </row>
    <row r="2432" spans="1:15" ht="13" x14ac:dyDescent="0.3">
      <c r="A2432" s="1">
        <v>4517378747</v>
      </c>
      <c r="B2432" s="1">
        <v>2899632</v>
      </c>
      <c r="C2432" s="2" t="s">
        <v>53</v>
      </c>
      <c r="D2432" s="3">
        <v>1120</v>
      </c>
      <c r="E2432" s="3">
        <v>742</v>
      </c>
      <c r="F2432" s="3">
        <f>Data[[#This Row],[Unit Price]]*Data[[#This Row],[Ordered Qty]]</f>
        <v>831040</v>
      </c>
      <c r="G2432" s="5">
        <v>44662</v>
      </c>
      <c r="H2432" s="4">
        <v>44662</v>
      </c>
      <c r="I2432" s="6">
        <f t="shared" si="42"/>
        <v>0</v>
      </c>
      <c r="J2432" s="32" t="str">
        <f>IF(Data[[#This Row],[Chênh lệch ngày]]&lt;-2,"ADVANCE", IF(Data[[#This Row],[Chênh lệch ngày]]&lt;4, "ON TIME", IF(Data[[#This Row],[REASON OF LATE]]="SUPPLIER","LATE BY SUPPLIER", "LATE")))</f>
        <v>ON TIME</v>
      </c>
      <c r="K2432" s="2"/>
      <c r="L2432" s="32"/>
      <c r="M2432" s="32" t="str">
        <f>TEXT(Data[[#This Row],[Ngày giao]],"yyyy")</f>
        <v>2022</v>
      </c>
      <c r="N2432" s="32" t="str">
        <f>IF(MONTH(Data[[#This Row],[Ngày giao]])&lt;4,"Qtr1", IF(MONTH(Data[[#This Row],[Ngày giao]])&lt;7,"Qtr2",IF(MONTH(Data[[#This Row],[Ngày giao]])&lt;10,"Qtr3","Qtr4")))</f>
        <v>Qtr2</v>
      </c>
      <c r="O2432" s="32" t="str">
        <f>TEXT(Data[[#This Row],[Ngày giao]],"MMM")</f>
        <v>Apr</v>
      </c>
    </row>
    <row r="2433" spans="1:15" ht="13" x14ac:dyDescent="0.3">
      <c r="A2433" s="1">
        <v>4517021198</v>
      </c>
      <c r="B2433" s="1">
        <v>2899475</v>
      </c>
      <c r="C2433" s="37" t="s">
        <v>52</v>
      </c>
      <c r="D2433" s="3">
        <v>100</v>
      </c>
      <c r="E2433" s="3">
        <v>1090</v>
      </c>
      <c r="F2433" s="3">
        <f>Data[[#This Row],[Unit Price]]*Data[[#This Row],[Ordered Qty]]</f>
        <v>109000</v>
      </c>
      <c r="G2433" s="5">
        <v>44662</v>
      </c>
      <c r="H2433" s="4">
        <v>44662</v>
      </c>
      <c r="I2433" s="6">
        <f t="shared" si="42"/>
        <v>0</v>
      </c>
      <c r="J2433" s="32" t="str">
        <f>IF(Data[[#This Row],[Chênh lệch ngày]]&lt;-2,"ADVANCE", IF(Data[[#This Row],[Chênh lệch ngày]]&lt;4, "ON TIME", IF(Data[[#This Row],[REASON OF LATE]]="SUPPLIER","LATE BY SUPPLIER", "LATE")))</f>
        <v>ON TIME</v>
      </c>
      <c r="K2433" s="2"/>
      <c r="L2433" s="32"/>
      <c r="M2433" s="32" t="str">
        <f>TEXT(Data[[#This Row],[Ngày giao]],"yyyy")</f>
        <v>2022</v>
      </c>
      <c r="N2433" s="32" t="str">
        <f>IF(MONTH(Data[[#This Row],[Ngày giao]])&lt;4,"Qtr1", IF(MONTH(Data[[#This Row],[Ngày giao]])&lt;7,"Qtr2",IF(MONTH(Data[[#This Row],[Ngày giao]])&lt;10,"Qtr3","Qtr4")))</f>
        <v>Qtr2</v>
      </c>
      <c r="O2433" s="32" t="str">
        <f>TEXT(Data[[#This Row],[Ngày giao]],"MMM")</f>
        <v>Apr</v>
      </c>
    </row>
    <row r="2434" spans="1:15" ht="13" x14ac:dyDescent="0.3">
      <c r="A2434" s="1">
        <v>4517026588</v>
      </c>
      <c r="B2434" s="1">
        <v>4228041</v>
      </c>
      <c r="C2434" s="37" t="s">
        <v>52</v>
      </c>
      <c r="D2434" s="3">
        <v>240</v>
      </c>
      <c r="E2434" s="3">
        <v>1096</v>
      </c>
      <c r="F2434" s="3">
        <f>Data[[#This Row],[Unit Price]]*Data[[#This Row],[Ordered Qty]]</f>
        <v>263040</v>
      </c>
      <c r="G2434" s="5">
        <v>44662</v>
      </c>
      <c r="H2434" s="4">
        <v>44662</v>
      </c>
      <c r="I2434" s="6">
        <f t="shared" si="42"/>
        <v>0</v>
      </c>
      <c r="J2434" s="32" t="str">
        <f>IF(Data[[#This Row],[Chênh lệch ngày]]&lt;-2,"ADVANCE", IF(Data[[#This Row],[Chênh lệch ngày]]&lt;4, "ON TIME", IF(Data[[#This Row],[REASON OF LATE]]="SUPPLIER","LATE BY SUPPLIER", "LATE")))</f>
        <v>ON TIME</v>
      </c>
      <c r="K2434" s="2"/>
      <c r="L2434" s="32"/>
      <c r="M2434" s="32" t="str">
        <f>TEXT(Data[[#This Row],[Ngày giao]],"yyyy")</f>
        <v>2022</v>
      </c>
      <c r="N2434" s="32" t="str">
        <f>IF(MONTH(Data[[#This Row],[Ngày giao]])&lt;4,"Qtr1", IF(MONTH(Data[[#This Row],[Ngày giao]])&lt;7,"Qtr2",IF(MONTH(Data[[#This Row],[Ngày giao]])&lt;10,"Qtr3","Qtr4")))</f>
        <v>Qtr2</v>
      </c>
      <c r="O2434" s="32" t="str">
        <f>TEXT(Data[[#This Row],[Ngày giao]],"MMM")</f>
        <v>Apr</v>
      </c>
    </row>
    <row r="2435" spans="1:15" ht="13" x14ac:dyDescent="0.3">
      <c r="A2435" s="1">
        <v>4517035602</v>
      </c>
      <c r="B2435" s="1">
        <v>2899944</v>
      </c>
      <c r="C2435" s="37" t="s">
        <v>52</v>
      </c>
      <c r="D2435" s="3">
        <v>144</v>
      </c>
      <c r="E2435" s="3">
        <v>1396</v>
      </c>
      <c r="F2435" s="3">
        <f>Data[[#This Row],[Unit Price]]*Data[[#This Row],[Ordered Qty]]</f>
        <v>201024</v>
      </c>
      <c r="G2435" s="5">
        <v>44662</v>
      </c>
      <c r="H2435" s="4">
        <v>44662</v>
      </c>
      <c r="I2435" s="6">
        <f t="shared" si="42"/>
        <v>0</v>
      </c>
      <c r="J2435" s="32" t="str">
        <f>IF(Data[[#This Row],[Chênh lệch ngày]]&lt;-2,"ADVANCE", IF(Data[[#This Row],[Chênh lệch ngày]]&lt;4, "ON TIME", IF(Data[[#This Row],[REASON OF LATE]]="SUPPLIER","LATE BY SUPPLIER", "LATE")))</f>
        <v>ON TIME</v>
      </c>
      <c r="K2435" s="2"/>
      <c r="L2435" s="32"/>
      <c r="M2435" s="32" t="str">
        <f>TEXT(Data[[#This Row],[Ngày giao]],"yyyy")</f>
        <v>2022</v>
      </c>
      <c r="N2435" s="32" t="str">
        <f>IF(MONTH(Data[[#This Row],[Ngày giao]])&lt;4,"Qtr1", IF(MONTH(Data[[#This Row],[Ngày giao]])&lt;7,"Qtr2",IF(MONTH(Data[[#This Row],[Ngày giao]])&lt;10,"Qtr3","Qtr4")))</f>
        <v>Qtr2</v>
      </c>
      <c r="O2435" s="32" t="str">
        <f>TEXT(Data[[#This Row],[Ngày giao]],"MMM")</f>
        <v>Apr</v>
      </c>
    </row>
    <row r="2436" spans="1:15" ht="13" x14ac:dyDescent="0.3">
      <c r="A2436" s="1">
        <v>4517038228</v>
      </c>
      <c r="B2436" s="1">
        <v>4334436</v>
      </c>
      <c r="C2436" s="37" t="s">
        <v>52</v>
      </c>
      <c r="D2436" s="3">
        <v>240</v>
      </c>
      <c r="E2436" s="3">
        <v>1293</v>
      </c>
      <c r="F2436" s="3">
        <f>Data[[#This Row],[Unit Price]]*Data[[#This Row],[Ordered Qty]]</f>
        <v>310320</v>
      </c>
      <c r="G2436" s="5">
        <v>44662</v>
      </c>
      <c r="H2436" s="4">
        <v>44662</v>
      </c>
      <c r="I2436" s="6">
        <f t="shared" si="42"/>
        <v>0</v>
      </c>
      <c r="J2436" s="32" t="str">
        <f>IF(Data[[#This Row],[Chênh lệch ngày]]&lt;-2,"ADVANCE", IF(Data[[#This Row],[Chênh lệch ngày]]&lt;4, "ON TIME", IF(Data[[#This Row],[REASON OF LATE]]="SUPPLIER","LATE BY SUPPLIER", "LATE")))</f>
        <v>ON TIME</v>
      </c>
      <c r="K2436" s="2"/>
      <c r="L2436" s="32"/>
      <c r="M2436" s="32" t="str">
        <f>TEXT(Data[[#This Row],[Ngày giao]],"yyyy")</f>
        <v>2022</v>
      </c>
      <c r="N2436" s="32" t="str">
        <f>IF(MONTH(Data[[#This Row],[Ngày giao]])&lt;4,"Qtr1", IF(MONTH(Data[[#This Row],[Ngày giao]])&lt;7,"Qtr2",IF(MONTH(Data[[#This Row],[Ngày giao]])&lt;10,"Qtr3","Qtr4")))</f>
        <v>Qtr2</v>
      </c>
      <c r="O2436" s="32" t="str">
        <f>TEXT(Data[[#This Row],[Ngày giao]],"MMM")</f>
        <v>Apr</v>
      </c>
    </row>
    <row r="2437" spans="1:15" ht="13" x14ac:dyDescent="0.3">
      <c r="A2437" s="1">
        <v>4517038904</v>
      </c>
      <c r="B2437" s="1">
        <v>4451134</v>
      </c>
      <c r="C2437" s="37" t="s">
        <v>52</v>
      </c>
      <c r="D2437" s="3">
        <v>96</v>
      </c>
      <c r="E2437" s="3">
        <v>1037</v>
      </c>
      <c r="F2437" s="3">
        <f>Data[[#This Row],[Unit Price]]*Data[[#This Row],[Ordered Qty]]</f>
        <v>99552</v>
      </c>
      <c r="G2437" s="5">
        <v>44662</v>
      </c>
      <c r="H2437" s="4">
        <v>44662</v>
      </c>
      <c r="I2437" s="6">
        <f t="shared" si="42"/>
        <v>0</v>
      </c>
      <c r="J2437" s="32" t="str">
        <f>IF(Data[[#This Row],[Chênh lệch ngày]]&lt;-2,"ADVANCE", IF(Data[[#This Row],[Chênh lệch ngày]]&lt;4, "ON TIME", IF(Data[[#This Row],[REASON OF LATE]]="SUPPLIER","LATE BY SUPPLIER", "LATE")))</f>
        <v>ON TIME</v>
      </c>
      <c r="K2437" s="2"/>
      <c r="L2437" s="32"/>
      <c r="M2437" s="32" t="str">
        <f>TEXT(Data[[#This Row],[Ngày giao]],"yyyy")</f>
        <v>2022</v>
      </c>
      <c r="N2437" s="32" t="str">
        <f>IF(MONTH(Data[[#This Row],[Ngày giao]])&lt;4,"Qtr1", IF(MONTH(Data[[#This Row],[Ngày giao]])&lt;7,"Qtr2",IF(MONTH(Data[[#This Row],[Ngày giao]])&lt;10,"Qtr3","Qtr4")))</f>
        <v>Qtr2</v>
      </c>
      <c r="O2437" s="32" t="str">
        <f>TEXT(Data[[#This Row],[Ngày giao]],"MMM")</f>
        <v>Apr</v>
      </c>
    </row>
    <row r="2438" spans="1:15" ht="13" x14ac:dyDescent="0.3">
      <c r="A2438" s="1">
        <v>4517505959</v>
      </c>
      <c r="B2438" s="1">
        <v>2899475</v>
      </c>
      <c r="C2438" s="37" t="s">
        <v>52</v>
      </c>
      <c r="D2438" s="3">
        <v>100</v>
      </c>
      <c r="E2438" s="3">
        <v>429</v>
      </c>
      <c r="F2438" s="3">
        <f>Data[[#This Row],[Unit Price]]*Data[[#This Row],[Ordered Qty]]</f>
        <v>42900</v>
      </c>
      <c r="G2438" s="5">
        <v>44662</v>
      </c>
      <c r="H2438" s="4">
        <v>44662</v>
      </c>
      <c r="I2438" s="6">
        <f t="shared" si="42"/>
        <v>0</v>
      </c>
      <c r="J2438" s="32" t="str">
        <f>IF(Data[[#This Row],[Chênh lệch ngày]]&lt;-2,"ADVANCE", IF(Data[[#This Row],[Chênh lệch ngày]]&lt;4, "ON TIME", IF(Data[[#This Row],[REASON OF LATE]]="SUPPLIER","LATE BY SUPPLIER", "LATE")))</f>
        <v>ON TIME</v>
      </c>
      <c r="K2438" s="2"/>
      <c r="L2438" s="32"/>
      <c r="M2438" s="32" t="str">
        <f>TEXT(Data[[#This Row],[Ngày giao]],"yyyy")</f>
        <v>2022</v>
      </c>
      <c r="N2438" s="32" t="str">
        <f>IF(MONTH(Data[[#This Row],[Ngày giao]])&lt;4,"Qtr1", IF(MONTH(Data[[#This Row],[Ngày giao]])&lt;7,"Qtr2",IF(MONTH(Data[[#This Row],[Ngày giao]])&lt;10,"Qtr3","Qtr4")))</f>
        <v>Qtr2</v>
      </c>
      <c r="O2438" s="32" t="str">
        <f>TEXT(Data[[#This Row],[Ngày giao]],"MMM")</f>
        <v>Apr</v>
      </c>
    </row>
    <row r="2439" spans="1:15" ht="13" x14ac:dyDescent="0.3">
      <c r="A2439" s="1">
        <v>4517812746</v>
      </c>
      <c r="B2439" s="1">
        <v>2899475</v>
      </c>
      <c r="C2439" s="37" t="s">
        <v>52</v>
      </c>
      <c r="D2439" s="3">
        <v>100</v>
      </c>
      <c r="E2439" s="3">
        <v>1042</v>
      </c>
      <c r="F2439" s="3">
        <f>Data[[#This Row],[Unit Price]]*Data[[#This Row],[Ordered Qty]]</f>
        <v>104200</v>
      </c>
      <c r="G2439" s="5">
        <v>44662</v>
      </c>
      <c r="H2439" s="4">
        <v>44662</v>
      </c>
      <c r="I2439" s="6">
        <f t="shared" si="42"/>
        <v>0</v>
      </c>
      <c r="J2439" s="32" t="str">
        <f>IF(Data[[#This Row],[Chênh lệch ngày]]&lt;-2,"ADVANCE", IF(Data[[#This Row],[Chênh lệch ngày]]&lt;4, "ON TIME", IF(Data[[#This Row],[REASON OF LATE]]="SUPPLIER","LATE BY SUPPLIER", "LATE")))</f>
        <v>ON TIME</v>
      </c>
      <c r="K2439" s="2"/>
      <c r="L2439" s="32"/>
      <c r="M2439" s="32" t="str">
        <f>TEXT(Data[[#This Row],[Ngày giao]],"yyyy")</f>
        <v>2022</v>
      </c>
      <c r="N2439" s="32" t="str">
        <f>IF(MONTH(Data[[#This Row],[Ngày giao]])&lt;4,"Qtr1", IF(MONTH(Data[[#This Row],[Ngày giao]])&lt;7,"Qtr2",IF(MONTH(Data[[#This Row],[Ngày giao]])&lt;10,"Qtr3","Qtr4")))</f>
        <v>Qtr2</v>
      </c>
      <c r="O2439" s="32" t="str">
        <f>TEXT(Data[[#This Row],[Ngày giao]],"MMM")</f>
        <v>Apr</v>
      </c>
    </row>
    <row r="2440" spans="1:15" ht="13" x14ac:dyDescent="0.3">
      <c r="A2440" s="1">
        <v>5501240094</v>
      </c>
      <c r="B2440" s="1">
        <v>2899945</v>
      </c>
      <c r="C2440" s="2" t="s">
        <v>60</v>
      </c>
      <c r="D2440" s="3">
        <v>48</v>
      </c>
      <c r="E2440" s="3">
        <v>925</v>
      </c>
      <c r="F2440" s="3">
        <f>Data[[#This Row],[Unit Price]]*Data[[#This Row],[Ordered Qty]]</f>
        <v>44400</v>
      </c>
      <c r="G2440" s="5">
        <v>44683</v>
      </c>
      <c r="H2440" s="4">
        <v>44662</v>
      </c>
      <c r="I2440" s="6">
        <f t="shared" si="42"/>
        <v>21</v>
      </c>
      <c r="J2440" s="32" t="str">
        <f>IF(Data[[#This Row],[Chênh lệch ngày]]&lt;-2,"ADVANCE", IF(Data[[#This Row],[Chênh lệch ngày]]&lt;4, "ON TIME", IF(Data[[#This Row],[REASON OF LATE]]="SUPPLIER","LATE BY SUPPLIER", "LATE")))</f>
        <v>LATE</v>
      </c>
      <c r="K2440" s="32" t="s">
        <v>6</v>
      </c>
      <c r="L2440" s="32"/>
      <c r="M2440" s="32" t="str">
        <f>TEXT(Data[[#This Row],[Ngày giao]],"yyyy")</f>
        <v>2022</v>
      </c>
      <c r="N2440" s="32" t="str">
        <f>IF(MONTH(Data[[#This Row],[Ngày giao]])&lt;4,"Qtr1", IF(MONTH(Data[[#This Row],[Ngày giao]])&lt;7,"Qtr2",IF(MONTH(Data[[#This Row],[Ngày giao]])&lt;10,"Qtr3","Qtr4")))</f>
        <v>Qtr2</v>
      </c>
      <c r="O2440" s="32" t="str">
        <f>TEXT(Data[[#This Row],[Ngày giao]],"MMM")</f>
        <v>May</v>
      </c>
    </row>
    <row r="2441" spans="1:15" ht="13" x14ac:dyDescent="0.3">
      <c r="A2441" s="1">
        <v>4517386063</v>
      </c>
      <c r="B2441" s="1">
        <v>2899475</v>
      </c>
      <c r="C2441" s="2" t="s">
        <v>53</v>
      </c>
      <c r="D2441" s="3">
        <v>1600</v>
      </c>
      <c r="E2441" s="3">
        <v>319</v>
      </c>
      <c r="F2441" s="3">
        <f>Data[[#This Row],[Unit Price]]*Data[[#This Row],[Ordered Qty]]</f>
        <v>510400</v>
      </c>
      <c r="G2441" s="5">
        <v>44665</v>
      </c>
      <c r="H2441" s="4">
        <v>44662</v>
      </c>
      <c r="I2441" s="6">
        <f t="shared" si="42"/>
        <v>3</v>
      </c>
      <c r="J2441" s="32" t="str">
        <f>IF(Data[[#This Row],[Chênh lệch ngày]]&lt;-2,"ADVANCE", IF(Data[[#This Row],[Chênh lệch ngày]]&lt;4, "ON TIME", IF(Data[[#This Row],[REASON OF LATE]]="SUPPLIER","LATE BY SUPPLIER", "LATE")))</f>
        <v>ON TIME</v>
      </c>
      <c r="K2441" s="2"/>
      <c r="L2441" s="32"/>
      <c r="M2441" s="32" t="str">
        <f>TEXT(Data[[#This Row],[Ngày giao]],"yyyy")</f>
        <v>2022</v>
      </c>
      <c r="N2441" s="32" t="str">
        <f>IF(MONTH(Data[[#This Row],[Ngày giao]])&lt;4,"Qtr1", IF(MONTH(Data[[#This Row],[Ngày giao]])&lt;7,"Qtr2",IF(MONTH(Data[[#This Row],[Ngày giao]])&lt;10,"Qtr3","Qtr4")))</f>
        <v>Qtr2</v>
      </c>
      <c r="O2441" s="32" t="str">
        <f>TEXT(Data[[#This Row],[Ngày giao]],"MMM")</f>
        <v>Apr</v>
      </c>
    </row>
    <row r="2442" spans="1:15" ht="13" x14ac:dyDescent="0.3">
      <c r="A2442" s="1">
        <v>4517493097</v>
      </c>
      <c r="B2442" s="1">
        <v>4334436</v>
      </c>
      <c r="C2442" s="2" t="s">
        <v>53</v>
      </c>
      <c r="D2442" s="3">
        <v>1056</v>
      </c>
      <c r="E2442" s="3">
        <v>889</v>
      </c>
      <c r="F2442" s="3">
        <f>Data[[#This Row],[Unit Price]]*Data[[#This Row],[Ordered Qty]]</f>
        <v>938784</v>
      </c>
      <c r="G2442" s="5">
        <v>44662</v>
      </c>
      <c r="H2442" s="4">
        <v>44662</v>
      </c>
      <c r="I2442" s="6">
        <f t="shared" si="42"/>
        <v>0</v>
      </c>
      <c r="J2442" s="32" t="str">
        <f>IF(Data[[#This Row],[Chênh lệch ngày]]&lt;-2,"ADVANCE", IF(Data[[#This Row],[Chênh lệch ngày]]&lt;4, "ON TIME", IF(Data[[#This Row],[REASON OF LATE]]="SUPPLIER","LATE BY SUPPLIER", "LATE")))</f>
        <v>ON TIME</v>
      </c>
      <c r="K2442" s="2"/>
      <c r="L2442" s="32"/>
      <c r="M2442" s="32" t="str">
        <f>TEXT(Data[[#This Row],[Ngày giao]],"yyyy")</f>
        <v>2022</v>
      </c>
      <c r="N2442" s="32" t="str">
        <f>IF(MONTH(Data[[#This Row],[Ngày giao]])&lt;4,"Qtr1", IF(MONTH(Data[[#This Row],[Ngày giao]])&lt;7,"Qtr2",IF(MONTH(Data[[#This Row],[Ngày giao]])&lt;10,"Qtr3","Qtr4")))</f>
        <v>Qtr2</v>
      </c>
      <c r="O2442" s="32" t="str">
        <f>TEXT(Data[[#This Row],[Ngày giao]],"MMM")</f>
        <v>Apr</v>
      </c>
    </row>
    <row r="2443" spans="1:15" ht="13" x14ac:dyDescent="0.3">
      <c r="A2443" s="1">
        <v>4517571261</v>
      </c>
      <c r="B2443" s="1">
        <v>4334436</v>
      </c>
      <c r="C2443" s="2" t="s">
        <v>53</v>
      </c>
      <c r="D2443" s="3">
        <v>1264</v>
      </c>
      <c r="E2443" s="3">
        <v>782</v>
      </c>
      <c r="F2443" s="3">
        <f>Data[[#This Row],[Unit Price]]*Data[[#This Row],[Ordered Qty]]</f>
        <v>988448</v>
      </c>
      <c r="G2443" s="5">
        <v>44665</v>
      </c>
      <c r="H2443" s="4">
        <v>44662</v>
      </c>
      <c r="I2443" s="6">
        <f t="shared" si="42"/>
        <v>3</v>
      </c>
      <c r="J2443" s="32" t="str">
        <f>IF(Data[[#This Row],[Chênh lệch ngày]]&lt;-2,"ADVANCE", IF(Data[[#This Row],[Chênh lệch ngày]]&lt;4, "ON TIME", IF(Data[[#This Row],[REASON OF LATE]]="SUPPLIER","LATE BY SUPPLIER", "LATE")))</f>
        <v>ON TIME</v>
      </c>
      <c r="K2443" s="2"/>
      <c r="L2443" s="32"/>
      <c r="M2443" s="32" t="str">
        <f>TEXT(Data[[#This Row],[Ngày giao]],"yyyy")</f>
        <v>2022</v>
      </c>
      <c r="N2443" s="32" t="str">
        <f>IF(MONTH(Data[[#This Row],[Ngày giao]])&lt;4,"Qtr1", IF(MONTH(Data[[#This Row],[Ngày giao]])&lt;7,"Qtr2",IF(MONTH(Data[[#This Row],[Ngày giao]])&lt;10,"Qtr3","Qtr4")))</f>
        <v>Qtr2</v>
      </c>
      <c r="O2443" s="32" t="str">
        <f>TEXT(Data[[#This Row],[Ngày giao]],"MMM")</f>
        <v>Apr</v>
      </c>
    </row>
    <row r="2444" spans="1:15" ht="13" x14ac:dyDescent="0.3">
      <c r="A2444" s="1">
        <v>4517571268</v>
      </c>
      <c r="B2444" s="1">
        <v>4334436</v>
      </c>
      <c r="C2444" s="2" t="s">
        <v>53</v>
      </c>
      <c r="D2444" s="3">
        <v>2288</v>
      </c>
      <c r="E2444" s="3">
        <v>445</v>
      </c>
      <c r="F2444" s="3">
        <f>Data[[#This Row],[Unit Price]]*Data[[#This Row],[Ordered Qty]]</f>
        <v>1018160</v>
      </c>
      <c r="G2444" s="5">
        <v>44665</v>
      </c>
      <c r="H2444" s="4">
        <v>44662</v>
      </c>
      <c r="I2444" s="6">
        <f t="shared" si="42"/>
        <v>3</v>
      </c>
      <c r="J2444" s="32" t="str">
        <f>IF(Data[[#This Row],[Chênh lệch ngày]]&lt;-2,"ADVANCE", IF(Data[[#This Row],[Chênh lệch ngày]]&lt;4, "ON TIME", IF(Data[[#This Row],[REASON OF LATE]]="SUPPLIER","LATE BY SUPPLIER", "LATE")))</f>
        <v>ON TIME</v>
      </c>
      <c r="K2444" s="2"/>
      <c r="L2444" s="32"/>
      <c r="M2444" s="32" t="str">
        <f>TEXT(Data[[#This Row],[Ngày giao]],"yyyy")</f>
        <v>2022</v>
      </c>
      <c r="N2444" s="32" t="str">
        <f>IF(MONTH(Data[[#This Row],[Ngày giao]])&lt;4,"Qtr1", IF(MONTH(Data[[#This Row],[Ngày giao]])&lt;7,"Qtr2",IF(MONTH(Data[[#This Row],[Ngày giao]])&lt;10,"Qtr3","Qtr4")))</f>
        <v>Qtr2</v>
      </c>
      <c r="O2444" s="32" t="str">
        <f>TEXT(Data[[#This Row],[Ngày giao]],"MMM")</f>
        <v>Apr</v>
      </c>
    </row>
    <row r="2445" spans="1:15" ht="13" x14ac:dyDescent="0.3">
      <c r="A2445" s="1">
        <v>4517571269</v>
      </c>
      <c r="B2445" s="1">
        <v>4334436</v>
      </c>
      <c r="C2445" s="2" t="s">
        <v>53</v>
      </c>
      <c r="D2445" s="3">
        <v>1904</v>
      </c>
      <c r="E2445" s="3">
        <v>1169</v>
      </c>
      <c r="F2445" s="3">
        <f>Data[[#This Row],[Unit Price]]*Data[[#This Row],[Ordered Qty]]</f>
        <v>2225776</v>
      </c>
      <c r="G2445" s="5">
        <v>44665</v>
      </c>
      <c r="H2445" s="4">
        <v>44662</v>
      </c>
      <c r="I2445" s="6">
        <f t="shared" si="42"/>
        <v>3</v>
      </c>
      <c r="J2445" s="32" t="str">
        <f>IF(Data[[#This Row],[Chênh lệch ngày]]&lt;-2,"ADVANCE", IF(Data[[#This Row],[Chênh lệch ngày]]&lt;4, "ON TIME", IF(Data[[#This Row],[REASON OF LATE]]="SUPPLIER","LATE BY SUPPLIER", "LATE")))</f>
        <v>ON TIME</v>
      </c>
      <c r="K2445" s="2"/>
      <c r="L2445" s="32"/>
      <c r="M2445" s="32" t="str">
        <f>TEXT(Data[[#This Row],[Ngày giao]],"yyyy")</f>
        <v>2022</v>
      </c>
      <c r="N2445" s="32" t="str">
        <f>IF(MONTH(Data[[#This Row],[Ngày giao]])&lt;4,"Qtr1", IF(MONTH(Data[[#This Row],[Ngày giao]])&lt;7,"Qtr2",IF(MONTH(Data[[#This Row],[Ngày giao]])&lt;10,"Qtr3","Qtr4")))</f>
        <v>Qtr2</v>
      </c>
      <c r="O2445" s="32" t="str">
        <f>TEXT(Data[[#This Row],[Ngày giao]],"MMM")</f>
        <v>Apr</v>
      </c>
    </row>
    <row r="2446" spans="1:15" ht="13" x14ac:dyDescent="0.3">
      <c r="A2446" s="1">
        <v>4517804582</v>
      </c>
      <c r="B2446" s="1">
        <v>2903184</v>
      </c>
      <c r="C2446" s="2" t="s">
        <v>53</v>
      </c>
      <c r="D2446" s="3">
        <v>1260</v>
      </c>
      <c r="E2446" s="3">
        <v>1196</v>
      </c>
      <c r="F2446" s="3">
        <f>Data[[#This Row],[Unit Price]]*Data[[#This Row],[Ordered Qty]]</f>
        <v>1506960</v>
      </c>
      <c r="G2446" s="5">
        <v>44690</v>
      </c>
      <c r="H2446" s="4">
        <v>44662</v>
      </c>
      <c r="I2446" s="6">
        <f t="shared" si="42"/>
        <v>28</v>
      </c>
      <c r="J2446" s="32" t="str">
        <f>IF(Data[[#This Row],[Chênh lệch ngày]]&lt;-2,"ADVANCE", IF(Data[[#This Row],[Chênh lệch ngày]]&lt;4, "ON TIME", IF(Data[[#This Row],[REASON OF LATE]]="SUPPLIER","LATE BY SUPPLIER", "LATE")))</f>
        <v>LATE BY SUPPLIER</v>
      </c>
      <c r="K2446" s="2" t="s">
        <v>8</v>
      </c>
      <c r="L2446" s="32" t="s">
        <v>72</v>
      </c>
      <c r="M2446" s="32" t="str">
        <f>TEXT(Data[[#This Row],[Ngày giao]],"yyyy")</f>
        <v>2022</v>
      </c>
      <c r="N2446" s="32" t="str">
        <f>IF(MONTH(Data[[#This Row],[Ngày giao]])&lt;4,"Qtr1", IF(MONTH(Data[[#This Row],[Ngày giao]])&lt;7,"Qtr2",IF(MONTH(Data[[#This Row],[Ngày giao]])&lt;10,"Qtr3","Qtr4")))</f>
        <v>Qtr2</v>
      </c>
      <c r="O2446" s="32" t="str">
        <f>TEXT(Data[[#This Row],[Ngày giao]],"MMM")</f>
        <v>May</v>
      </c>
    </row>
    <row r="2447" spans="1:15" ht="13" x14ac:dyDescent="0.3">
      <c r="A2447" s="1">
        <v>4517038227</v>
      </c>
      <c r="B2447" s="1">
        <v>4327106</v>
      </c>
      <c r="C2447" s="37" t="s">
        <v>52</v>
      </c>
      <c r="D2447" s="3">
        <v>672</v>
      </c>
      <c r="E2447" s="3">
        <v>1380</v>
      </c>
      <c r="F2447" s="3">
        <f>Data[[#This Row],[Unit Price]]*Data[[#This Row],[Ordered Qty]]</f>
        <v>927360</v>
      </c>
      <c r="G2447" s="5">
        <v>44662</v>
      </c>
      <c r="H2447" s="4">
        <v>44662</v>
      </c>
      <c r="I2447" s="6">
        <f t="shared" si="42"/>
        <v>0</v>
      </c>
      <c r="J2447" s="32" t="str">
        <f>IF(Data[[#This Row],[Chênh lệch ngày]]&lt;-2,"ADVANCE", IF(Data[[#This Row],[Chênh lệch ngày]]&lt;4, "ON TIME", IF(Data[[#This Row],[REASON OF LATE]]="SUPPLIER","LATE BY SUPPLIER", "LATE")))</f>
        <v>ON TIME</v>
      </c>
      <c r="K2447" s="2"/>
      <c r="L2447" s="32"/>
      <c r="M2447" s="32" t="str">
        <f>TEXT(Data[[#This Row],[Ngày giao]],"yyyy")</f>
        <v>2022</v>
      </c>
      <c r="N2447" s="32" t="str">
        <f>IF(MONTH(Data[[#This Row],[Ngày giao]])&lt;4,"Qtr1", IF(MONTH(Data[[#This Row],[Ngày giao]])&lt;7,"Qtr2",IF(MONTH(Data[[#This Row],[Ngày giao]])&lt;10,"Qtr3","Qtr4")))</f>
        <v>Qtr2</v>
      </c>
      <c r="O2447" s="32" t="str">
        <f>TEXT(Data[[#This Row],[Ngày giao]],"MMM")</f>
        <v>Apr</v>
      </c>
    </row>
    <row r="2448" spans="1:15" ht="13" x14ac:dyDescent="0.3">
      <c r="A2448" s="1">
        <v>4517380584</v>
      </c>
      <c r="B2448" s="1">
        <v>4327106</v>
      </c>
      <c r="C2448" s="37" t="s">
        <v>52</v>
      </c>
      <c r="D2448" s="3">
        <v>651</v>
      </c>
      <c r="E2448" s="3">
        <v>1163</v>
      </c>
      <c r="F2448" s="3">
        <f>Data[[#This Row],[Unit Price]]*Data[[#This Row],[Ordered Qty]]</f>
        <v>757113</v>
      </c>
      <c r="G2448" s="5">
        <v>44662</v>
      </c>
      <c r="H2448" s="4">
        <v>44662</v>
      </c>
      <c r="I2448" s="6">
        <f t="shared" si="42"/>
        <v>0</v>
      </c>
      <c r="J2448" s="32" t="str">
        <f>IF(Data[[#This Row],[Chênh lệch ngày]]&lt;-2,"ADVANCE", IF(Data[[#This Row],[Chênh lệch ngày]]&lt;4, "ON TIME", IF(Data[[#This Row],[REASON OF LATE]]="SUPPLIER","LATE BY SUPPLIER", "LATE")))</f>
        <v>ON TIME</v>
      </c>
      <c r="K2448" s="2"/>
      <c r="L2448" s="32"/>
      <c r="M2448" s="32" t="str">
        <f>TEXT(Data[[#This Row],[Ngày giao]],"yyyy")</f>
        <v>2022</v>
      </c>
      <c r="N2448" s="32" t="str">
        <f>IF(MONTH(Data[[#This Row],[Ngày giao]])&lt;4,"Qtr1", IF(MONTH(Data[[#This Row],[Ngày giao]])&lt;7,"Qtr2",IF(MONTH(Data[[#This Row],[Ngày giao]])&lt;10,"Qtr3","Qtr4")))</f>
        <v>Qtr2</v>
      </c>
      <c r="O2448" s="32" t="str">
        <f>TEXT(Data[[#This Row],[Ngày giao]],"MMM")</f>
        <v>Apr</v>
      </c>
    </row>
    <row r="2449" spans="1:15" ht="13" x14ac:dyDescent="0.3">
      <c r="A2449" s="1">
        <v>4516871454</v>
      </c>
      <c r="B2449" s="1">
        <v>2963895</v>
      </c>
      <c r="C2449" s="37" t="s">
        <v>52</v>
      </c>
      <c r="D2449" s="3">
        <v>616</v>
      </c>
      <c r="E2449" s="3">
        <v>644</v>
      </c>
      <c r="F2449" s="3">
        <f>Data[[#This Row],[Unit Price]]*Data[[#This Row],[Ordered Qty]]</f>
        <v>396704</v>
      </c>
      <c r="G2449" s="5">
        <v>44662</v>
      </c>
      <c r="H2449" s="4">
        <v>44662</v>
      </c>
      <c r="I2449" s="6">
        <f t="shared" si="42"/>
        <v>0</v>
      </c>
      <c r="J2449" s="32" t="str">
        <f>IF(Data[[#This Row],[Chênh lệch ngày]]&lt;-2,"ADVANCE", IF(Data[[#This Row],[Chênh lệch ngày]]&lt;4, "ON TIME", IF(Data[[#This Row],[REASON OF LATE]]="SUPPLIER","LATE BY SUPPLIER", "LATE")))</f>
        <v>ON TIME</v>
      </c>
      <c r="K2449" s="2"/>
      <c r="L2449" s="32"/>
      <c r="M2449" s="32" t="str">
        <f>TEXT(Data[[#This Row],[Ngày giao]],"yyyy")</f>
        <v>2022</v>
      </c>
      <c r="N2449" s="32" t="str">
        <f>IF(MONTH(Data[[#This Row],[Ngày giao]])&lt;4,"Qtr1", IF(MONTH(Data[[#This Row],[Ngày giao]])&lt;7,"Qtr2",IF(MONTH(Data[[#This Row],[Ngày giao]])&lt;10,"Qtr3","Qtr4")))</f>
        <v>Qtr2</v>
      </c>
      <c r="O2449" s="32" t="str">
        <f>TEXT(Data[[#This Row],[Ngày giao]],"MMM")</f>
        <v>Apr</v>
      </c>
    </row>
    <row r="2450" spans="1:15" ht="13" x14ac:dyDescent="0.3">
      <c r="A2450" s="1">
        <v>4516874564</v>
      </c>
      <c r="B2450" s="1">
        <v>2758193</v>
      </c>
      <c r="C2450" s="37" t="s">
        <v>52</v>
      </c>
      <c r="D2450" s="3">
        <v>171</v>
      </c>
      <c r="E2450" s="3">
        <v>652</v>
      </c>
      <c r="F2450" s="3">
        <f>Data[[#This Row],[Unit Price]]*Data[[#This Row],[Ordered Qty]]</f>
        <v>111492</v>
      </c>
      <c r="G2450" s="5">
        <v>44662</v>
      </c>
      <c r="H2450" s="4">
        <v>44662</v>
      </c>
      <c r="I2450" s="6">
        <f t="shared" si="42"/>
        <v>0</v>
      </c>
      <c r="J2450" s="32" t="str">
        <f>IF(Data[[#This Row],[Chênh lệch ngày]]&lt;-2,"ADVANCE", IF(Data[[#This Row],[Chênh lệch ngày]]&lt;4, "ON TIME", IF(Data[[#This Row],[REASON OF LATE]]="SUPPLIER","LATE BY SUPPLIER", "LATE")))</f>
        <v>ON TIME</v>
      </c>
      <c r="K2450" s="2"/>
      <c r="L2450" s="32"/>
      <c r="M2450" s="32" t="str">
        <f>TEXT(Data[[#This Row],[Ngày giao]],"yyyy")</f>
        <v>2022</v>
      </c>
      <c r="N2450" s="32" t="str">
        <f>IF(MONTH(Data[[#This Row],[Ngày giao]])&lt;4,"Qtr1", IF(MONTH(Data[[#This Row],[Ngày giao]])&lt;7,"Qtr2",IF(MONTH(Data[[#This Row],[Ngày giao]])&lt;10,"Qtr3","Qtr4")))</f>
        <v>Qtr2</v>
      </c>
      <c r="O2450" s="32" t="str">
        <f>TEXT(Data[[#This Row],[Ngày giao]],"MMM")</f>
        <v>Apr</v>
      </c>
    </row>
    <row r="2451" spans="1:15" ht="13" x14ac:dyDescent="0.3">
      <c r="A2451" s="1">
        <v>4516893188</v>
      </c>
      <c r="B2451" s="1">
        <v>2556834</v>
      </c>
      <c r="C2451" s="37" t="s">
        <v>52</v>
      </c>
      <c r="D2451" s="3">
        <v>123</v>
      </c>
      <c r="E2451" s="3">
        <v>589</v>
      </c>
      <c r="F2451" s="3">
        <f>Data[[#This Row],[Unit Price]]*Data[[#This Row],[Ordered Qty]]</f>
        <v>72447</v>
      </c>
      <c r="G2451" s="5">
        <v>44662</v>
      </c>
      <c r="H2451" s="4">
        <v>44662</v>
      </c>
      <c r="I2451" s="6">
        <f t="shared" si="42"/>
        <v>0</v>
      </c>
      <c r="J2451" s="32" t="str">
        <f>IF(Data[[#This Row],[Chênh lệch ngày]]&lt;-2,"ADVANCE", IF(Data[[#This Row],[Chênh lệch ngày]]&lt;4, "ON TIME", IF(Data[[#This Row],[REASON OF LATE]]="SUPPLIER","LATE BY SUPPLIER", "LATE")))</f>
        <v>ON TIME</v>
      </c>
      <c r="K2451" s="2"/>
      <c r="L2451" s="32"/>
      <c r="M2451" s="32" t="str">
        <f>TEXT(Data[[#This Row],[Ngày giao]],"yyyy")</f>
        <v>2022</v>
      </c>
      <c r="N2451" s="32" t="str">
        <f>IF(MONTH(Data[[#This Row],[Ngày giao]])&lt;4,"Qtr1", IF(MONTH(Data[[#This Row],[Ngày giao]])&lt;7,"Qtr2",IF(MONTH(Data[[#This Row],[Ngày giao]])&lt;10,"Qtr3","Qtr4")))</f>
        <v>Qtr2</v>
      </c>
      <c r="O2451" s="32" t="str">
        <f>TEXT(Data[[#This Row],[Ngày giao]],"MMM")</f>
        <v>Apr</v>
      </c>
    </row>
    <row r="2452" spans="1:15" ht="13" x14ac:dyDescent="0.3">
      <c r="A2452" s="1">
        <v>4516968410</v>
      </c>
      <c r="B2452" s="1">
        <v>2556834</v>
      </c>
      <c r="C2452" s="37" t="s">
        <v>52</v>
      </c>
      <c r="D2452" s="3">
        <v>9</v>
      </c>
      <c r="E2452" s="3">
        <v>412</v>
      </c>
      <c r="F2452" s="3">
        <f>Data[[#This Row],[Unit Price]]*Data[[#This Row],[Ordered Qty]]</f>
        <v>3708</v>
      </c>
      <c r="G2452" s="5">
        <v>44662</v>
      </c>
      <c r="H2452" s="4">
        <v>44662</v>
      </c>
      <c r="I2452" s="6">
        <f t="shared" si="42"/>
        <v>0</v>
      </c>
      <c r="J2452" s="32" t="str">
        <f>IF(Data[[#This Row],[Chênh lệch ngày]]&lt;-2,"ADVANCE", IF(Data[[#This Row],[Chênh lệch ngày]]&lt;4, "ON TIME", IF(Data[[#This Row],[REASON OF LATE]]="SUPPLIER","LATE BY SUPPLIER", "LATE")))</f>
        <v>ON TIME</v>
      </c>
      <c r="K2452" s="2"/>
      <c r="L2452" s="32"/>
      <c r="M2452" s="32" t="str">
        <f>TEXT(Data[[#This Row],[Ngày giao]],"yyyy")</f>
        <v>2022</v>
      </c>
      <c r="N2452" s="32" t="str">
        <f>IF(MONTH(Data[[#This Row],[Ngày giao]])&lt;4,"Qtr1", IF(MONTH(Data[[#This Row],[Ngày giao]])&lt;7,"Qtr2",IF(MONTH(Data[[#This Row],[Ngày giao]])&lt;10,"Qtr3","Qtr4")))</f>
        <v>Qtr2</v>
      </c>
      <c r="O2452" s="32" t="str">
        <f>TEXT(Data[[#This Row],[Ngày giao]],"MMM")</f>
        <v>Apr</v>
      </c>
    </row>
    <row r="2453" spans="1:15" ht="13" x14ac:dyDescent="0.3">
      <c r="A2453" s="1">
        <v>4517036749</v>
      </c>
      <c r="B2453" s="1">
        <v>2963896</v>
      </c>
      <c r="C2453" s="37" t="s">
        <v>52</v>
      </c>
      <c r="D2453" s="3">
        <v>16</v>
      </c>
      <c r="E2453" s="3">
        <v>561</v>
      </c>
      <c r="F2453" s="3">
        <f>Data[[#This Row],[Unit Price]]*Data[[#This Row],[Ordered Qty]]</f>
        <v>8976</v>
      </c>
      <c r="G2453" s="5">
        <v>44662</v>
      </c>
      <c r="H2453" s="4">
        <v>44662</v>
      </c>
      <c r="I2453" s="6">
        <f t="shared" si="42"/>
        <v>0</v>
      </c>
      <c r="J2453" s="32" t="str">
        <f>IF(Data[[#This Row],[Chênh lệch ngày]]&lt;-2,"ADVANCE", IF(Data[[#This Row],[Chênh lệch ngày]]&lt;4, "ON TIME", IF(Data[[#This Row],[REASON OF LATE]]="SUPPLIER","LATE BY SUPPLIER", "LATE")))</f>
        <v>ON TIME</v>
      </c>
      <c r="K2453" s="2"/>
      <c r="L2453" s="32"/>
      <c r="M2453" s="32" t="str">
        <f>TEXT(Data[[#This Row],[Ngày giao]],"yyyy")</f>
        <v>2022</v>
      </c>
      <c r="N2453" s="32" t="str">
        <f>IF(MONTH(Data[[#This Row],[Ngày giao]])&lt;4,"Qtr1", IF(MONTH(Data[[#This Row],[Ngày giao]])&lt;7,"Qtr2",IF(MONTH(Data[[#This Row],[Ngày giao]])&lt;10,"Qtr3","Qtr4")))</f>
        <v>Qtr2</v>
      </c>
      <c r="O2453" s="32" t="str">
        <f>TEXT(Data[[#This Row],[Ngày giao]],"MMM")</f>
        <v>Apr</v>
      </c>
    </row>
    <row r="2454" spans="1:15" ht="13" x14ac:dyDescent="0.3">
      <c r="A2454" s="1">
        <v>4517037257</v>
      </c>
      <c r="B2454" s="1">
        <v>2963895</v>
      </c>
      <c r="C2454" s="37" t="s">
        <v>52</v>
      </c>
      <c r="D2454" s="3">
        <v>232</v>
      </c>
      <c r="E2454" s="3">
        <v>901</v>
      </c>
      <c r="F2454" s="3">
        <f>Data[[#This Row],[Unit Price]]*Data[[#This Row],[Ordered Qty]]</f>
        <v>209032</v>
      </c>
      <c r="G2454" s="5">
        <v>44662</v>
      </c>
      <c r="H2454" s="4">
        <v>44662</v>
      </c>
      <c r="I2454" s="6">
        <f t="shared" si="42"/>
        <v>0</v>
      </c>
      <c r="J2454" s="32" t="str">
        <f>IF(Data[[#This Row],[Chênh lệch ngày]]&lt;-2,"ADVANCE", IF(Data[[#This Row],[Chênh lệch ngày]]&lt;4, "ON TIME", IF(Data[[#This Row],[REASON OF LATE]]="SUPPLIER","LATE BY SUPPLIER", "LATE")))</f>
        <v>ON TIME</v>
      </c>
      <c r="K2454" s="2"/>
      <c r="L2454" s="32"/>
      <c r="M2454" s="32" t="str">
        <f>TEXT(Data[[#This Row],[Ngày giao]],"yyyy")</f>
        <v>2022</v>
      </c>
      <c r="N2454" s="32" t="str">
        <f>IF(MONTH(Data[[#This Row],[Ngày giao]])&lt;4,"Qtr1", IF(MONTH(Data[[#This Row],[Ngày giao]])&lt;7,"Qtr2",IF(MONTH(Data[[#This Row],[Ngày giao]])&lt;10,"Qtr3","Qtr4")))</f>
        <v>Qtr2</v>
      </c>
      <c r="O2454" s="32" t="str">
        <f>TEXT(Data[[#This Row],[Ngày giao]],"MMM")</f>
        <v>Apr</v>
      </c>
    </row>
    <row r="2455" spans="1:15" ht="13" x14ac:dyDescent="0.3">
      <c r="A2455" s="1">
        <v>4517077744</v>
      </c>
      <c r="B2455" s="1">
        <v>2963895</v>
      </c>
      <c r="C2455" s="37" t="s">
        <v>52</v>
      </c>
      <c r="D2455" s="3">
        <v>76</v>
      </c>
      <c r="E2455" s="3">
        <v>609</v>
      </c>
      <c r="F2455" s="3">
        <f>Data[[#This Row],[Unit Price]]*Data[[#This Row],[Ordered Qty]]</f>
        <v>46284</v>
      </c>
      <c r="G2455" s="5">
        <v>44662</v>
      </c>
      <c r="H2455" s="4">
        <v>44662</v>
      </c>
      <c r="I2455" s="6">
        <f t="shared" si="42"/>
        <v>0</v>
      </c>
      <c r="J2455" s="32" t="str">
        <f>IF(Data[[#This Row],[Chênh lệch ngày]]&lt;-2,"ADVANCE", IF(Data[[#This Row],[Chênh lệch ngày]]&lt;4, "ON TIME", IF(Data[[#This Row],[REASON OF LATE]]="SUPPLIER","LATE BY SUPPLIER", "LATE")))</f>
        <v>ON TIME</v>
      </c>
      <c r="K2455" s="2"/>
      <c r="L2455" s="32"/>
      <c r="M2455" s="32" t="str">
        <f>TEXT(Data[[#This Row],[Ngày giao]],"yyyy")</f>
        <v>2022</v>
      </c>
      <c r="N2455" s="32" t="str">
        <f>IF(MONTH(Data[[#This Row],[Ngày giao]])&lt;4,"Qtr1", IF(MONTH(Data[[#This Row],[Ngày giao]])&lt;7,"Qtr2",IF(MONTH(Data[[#This Row],[Ngày giao]])&lt;10,"Qtr3","Qtr4")))</f>
        <v>Qtr2</v>
      </c>
      <c r="O2455" s="32" t="str">
        <f>TEXT(Data[[#This Row],[Ngày giao]],"MMM")</f>
        <v>Apr</v>
      </c>
    </row>
    <row r="2456" spans="1:15" ht="13" x14ac:dyDescent="0.3">
      <c r="A2456" s="1">
        <v>4517083919</v>
      </c>
      <c r="B2456" s="1">
        <v>2758193</v>
      </c>
      <c r="C2456" s="37" t="s">
        <v>52</v>
      </c>
      <c r="D2456" s="3">
        <v>84</v>
      </c>
      <c r="E2456" s="3">
        <v>1241</v>
      </c>
      <c r="F2456" s="3">
        <f>Data[[#This Row],[Unit Price]]*Data[[#This Row],[Ordered Qty]]</f>
        <v>104244</v>
      </c>
      <c r="G2456" s="5">
        <v>44662</v>
      </c>
      <c r="H2456" s="4">
        <v>44662</v>
      </c>
      <c r="I2456" s="6">
        <f t="shared" si="42"/>
        <v>0</v>
      </c>
      <c r="J2456" s="32" t="str">
        <f>IF(Data[[#This Row],[Chênh lệch ngày]]&lt;-2,"ADVANCE", IF(Data[[#This Row],[Chênh lệch ngày]]&lt;4, "ON TIME", IF(Data[[#This Row],[REASON OF LATE]]="SUPPLIER","LATE BY SUPPLIER", "LATE")))</f>
        <v>ON TIME</v>
      </c>
      <c r="K2456" s="2"/>
      <c r="L2456" s="32"/>
      <c r="M2456" s="32" t="str">
        <f>TEXT(Data[[#This Row],[Ngày giao]],"yyyy")</f>
        <v>2022</v>
      </c>
      <c r="N2456" s="32" t="str">
        <f>IF(MONTH(Data[[#This Row],[Ngày giao]])&lt;4,"Qtr1", IF(MONTH(Data[[#This Row],[Ngày giao]])&lt;7,"Qtr2",IF(MONTH(Data[[#This Row],[Ngày giao]])&lt;10,"Qtr3","Qtr4")))</f>
        <v>Qtr2</v>
      </c>
      <c r="O2456" s="32" t="str">
        <f>TEXT(Data[[#This Row],[Ngày giao]],"MMM")</f>
        <v>Apr</v>
      </c>
    </row>
    <row r="2457" spans="1:15" ht="13" x14ac:dyDescent="0.3">
      <c r="A2457" s="1">
        <v>4517088899</v>
      </c>
      <c r="B2457" s="1">
        <v>2467687</v>
      </c>
      <c r="C2457" s="37" t="s">
        <v>52</v>
      </c>
      <c r="D2457" s="3">
        <v>155</v>
      </c>
      <c r="E2457" s="3">
        <v>1381</v>
      </c>
      <c r="F2457" s="3">
        <f>Data[[#This Row],[Unit Price]]*Data[[#This Row],[Ordered Qty]]</f>
        <v>214055</v>
      </c>
      <c r="G2457" s="5">
        <v>44662</v>
      </c>
      <c r="H2457" s="4">
        <v>44662</v>
      </c>
      <c r="I2457" s="6">
        <f t="shared" si="42"/>
        <v>0</v>
      </c>
      <c r="J2457" s="32" t="str">
        <f>IF(Data[[#This Row],[Chênh lệch ngày]]&lt;-2,"ADVANCE", IF(Data[[#This Row],[Chênh lệch ngày]]&lt;4, "ON TIME", IF(Data[[#This Row],[REASON OF LATE]]="SUPPLIER","LATE BY SUPPLIER", "LATE")))</f>
        <v>ON TIME</v>
      </c>
      <c r="K2457" s="2"/>
      <c r="L2457" s="32"/>
      <c r="M2457" s="32" t="str">
        <f>TEXT(Data[[#This Row],[Ngày giao]],"yyyy")</f>
        <v>2022</v>
      </c>
      <c r="N2457" s="32" t="str">
        <f>IF(MONTH(Data[[#This Row],[Ngày giao]])&lt;4,"Qtr1", IF(MONTH(Data[[#This Row],[Ngày giao]])&lt;7,"Qtr2",IF(MONTH(Data[[#This Row],[Ngày giao]])&lt;10,"Qtr3","Qtr4")))</f>
        <v>Qtr2</v>
      </c>
      <c r="O2457" s="32" t="str">
        <f>TEXT(Data[[#This Row],[Ngày giao]],"MMM")</f>
        <v>Apr</v>
      </c>
    </row>
    <row r="2458" spans="1:15" ht="13" x14ac:dyDescent="0.3">
      <c r="A2458" s="1">
        <v>4517100943</v>
      </c>
      <c r="B2458" s="1">
        <v>2963896</v>
      </c>
      <c r="C2458" s="37" t="s">
        <v>52</v>
      </c>
      <c r="D2458" s="3">
        <v>12</v>
      </c>
      <c r="E2458" s="3">
        <v>532</v>
      </c>
      <c r="F2458" s="3">
        <f>Data[[#This Row],[Unit Price]]*Data[[#This Row],[Ordered Qty]]</f>
        <v>6384</v>
      </c>
      <c r="G2458" s="5">
        <v>44662</v>
      </c>
      <c r="H2458" s="4">
        <v>44662</v>
      </c>
      <c r="I2458" s="6">
        <f t="shared" si="42"/>
        <v>0</v>
      </c>
      <c r="J2458" s="32" t="str">
        <f>IF(Data[[#This Row],[Chênh lệch ngày]]&lt;-2,"ADVANCE", IF(Data[[#This Row],[Chênh lệch ngày]]&lt;4, "ON TIME", IF(Data[[#This Row],[REASON OF LATE]]="SUPPLIER","LATE BY SUPPLIER", "LATE")))</f>
        <v>ON TIME</v>
      </c>
      <c r="K2458" s="2"/>
      <c r="L2458" s="32"/>
      <c r="M2458" s="32" t="str">
        <f>TEXT(Data[[#This Row],[Ngày giao]],"yyyy")</f>
        <v>2022</v>
      </c>
      <c r="N2458" s="32" t="str">
        <f>IF(MONTH(Data[[#This Row],[Ngày giao]])&lt;4,"Qtr1", IF(MONTH(Data[[#This Row],[Ngày giao]])&lt;7,"Qtr2",IF(MONTH(Data[[#This Row],[Ngày giao]])&lt;10,"Qtr3","Qtr4")))</f>
        <v>Qtr2</v>
      </c>
      <c r="O2458" s="32" t="str">
        <f>TEXT(Data[[#This Row],[Ngày giao]],"MMM")</f>
        <v>Apr</v>
      </c>
    </row>
    <row r="2459" spans="1:15" ht="13" x14ac:dyDescent="0.3">
      <c r="A2459" s="1">
        <v>4517150374</v>
      </c>
      <c r="B2459" s="1">
        <v>2556834</v>
      </c>
      <c r="C2459" s="37" t="s">
        <v>52</v>
      </c>
      <c r="D2459" s="3">
        <v>12</v>
      </c>
      <c r="E2459" s="3">
        <v>967</v>
      </c>
      <c r="F2459" s="3">
        <f>Data[[#This Row],[Unit Price]]*Data[[#This Row],[Ordered Qty]]</f>
        <v>11604</v>
      </c>
      <c r="G2459" s="5">
        <v>44662</v>
      </c>
      <c r="H2459" s="4">
        <v>44662</v>
      </c>
      <c r="I2459" s="6">
        <f t="shared" si="42"/>
        <v>0</v>
      </c>
      <c r="J2459" s="32" t="str">
        <f>IF(Data[[#This Row],[Chênh lệch ngày]]&lt;-2,"ADVANCE", IF(Data[[#This Row],[Chênh lệch ngày]]&lt;4, "ON TIME", IF(Data[[#This Row],[REASON OF LATE]]="SUPPLIER","LATE BY SUPPLIER", "LATE")))</f>
        <v>ON TIME</v>
      </c>
      <c r="K2459" s="2"/>
      <c r="L2459" s="32"/>
      <c r="M2459" s="32" t="str">
        <f>TEXT(Data[[#This Row],[Ngày giao]],"yyyy")</f>
        <v>2022</v>
      </c>
      <c r="N2459" s="32" t="str">
        <f>IF(MONTH(Data[[#This Row],[Ngày giao]])&lt;4,"Qtr1", IF(MONTH(Data[[#This Row],[Ngày giao]])&lt;7,"Qtr2",IF(MONTH(Data[[#This Row],[Ngày giao]])&lt;10,"Qtr3","Qtr4")))</f>
        <v>Qtr2</v>
      </c>
      <c r="O2459" s="32" t="str">
        <f>TEXT(Data[[#This Row],[Ngày giao]],"MMM")</f>
        <v>Apr</v>
      </c>
    </row>
    <row r="2460" spans="1:15" ht="13" x14ac:dyDescent="0.3">
      <c r="A2460" s="1">
        <v>4517155108</v>
      </c>
      <c r="B2460" s="1">
        <v>2963895</v>
      </c>
      <c r="C2460" s="37" t="s">
        <v>52</v>
      </c>
      <c r="D2460" s="3">
        <v>44</v>
      </c>
      <c r="E2460" s="3">
        <v>601</v>
      </c>
      <c r="F2460" s="3">
        <f>Data[[#This Row],[Unit Price]]*Data[[#This Row],[Ordered Qty]]</f>
        <v>26444</v>
      </c>
      <c r="G2460" s="5">
        <v>44662</v>
      </c>
      <c r="H2460" s="4">
        <v>44662</v>
      </c>
      <c r="I2460" s="6">
        <f t="shared" si="42"/>
        <v>0</v>
      </c>
      <c r="J2460" s="32" t="str">
        <f>IF(Data[[#This Row],[Chênh lệch ngày]]&lt;-2,"ADVANCE", IF(Data[[#This Row],[Chênh lệch ngày]]&lt;4, "ON TIME", IF(Data[[#This Row],[REASON OF LATE]]="SUPPLIER","LATE BY SUPPLIER", "LATE")))</f>
        <v>ON TIME</v>
      </c>
      <c r="K2460" s="2"/>
      <c r="L2460" s="32"/>
      <c r="M2460" s="32" t="str">
        <f>TEXT(Data[[#This Row],[Ngày giao]],"yyyy")</f>
        <v>2022</v>
      </c>
      <c r="N2460" s="32" t="str">
        <f>IF(MONTH(Data[[#This Row],[Ngày giao]])&lt;4,"Qtr1", IF(MONTH(Data[[#This Row],[Ngày giao]])&lt;7,"Qtr2",IF(MONTH(Data[[#This Row],[Ngày giao]])&lt;10,"Qtr3","Qtr4")))</f>
        <v>Qtr2</v>
      </c>
      <c r="O2460" s="32" t="str">
        <f>TEXT(Data[[#This Row],[Ngày giao]],"MMM")</f>
        <v>Apr</v>
      </c>
    </row>
    <row r="2461" spans="1:15" ht="13" x14ac:dyDescent="0.3">
      <c r="A2461" s="1">
        <v>4517182024</v>
      </c>
      <c r="B2461" s="1">
        <v>2467687</v>
      </c>
      <c r="C2461" s="37" t="s">
        <v>52</v>
      </c>
      <c r="D2461" s="3">
        <v>100</v>
      </c>
      <c r="E2461" s="3">
        <v>550</v>
      </c>
      <c r="F2461" s="3">
        <f>Data[[#This Row],[Unit Price]]*Data[[#This Row],[Ordered Qty]]</f>
        <v>55000</v>
      </c>
      <c r="G2461" s="5">
        <v>44662</v>
      </c>
      <c r="H2461" s="4">
        <v>44662</v>
      </c>
      <c r="I2461" s="6">
        <f t="shared" si="42"/>
        <v>0</v>
      </c>
      <c r="J2461" s="32" t="str">
        <f>IF(Data[[#This Row],[Chênh lệch ngày]]&lt;-2,"ADVANCE", IF(Data[[#This Row],[Chênh lệch ngày]]&lt;4, "ON TIME", IF(Data[[#This Row],[REASON OF LATE]]="SUPPLIER","LATE BY SUPPLIER", "LATE")))</f>
        <v>ON TIME</v>
      </c>
      <c r="K2461" s="2"/>
      <c r="L2461" s="32"/>
      <c r="M2461" s="32" t="str">
        <f>TEXT(Data[[#This Row],[Ngày giao]],"yyyy")</f>
        <v>2022</v>
      </c>
      <c r="N2461" s="32" t="str">
        <f>IF(MONTH(Data[[#This Row],[Ngày giao]])&lt;4,"Qtr1", IF(MONTH(Data[[#This Row],[Ngày giao]])&lt;7,"Qtr2",IF(MONTH(Data[[#This Row],[Ngày giao]])&lt;10,"Qtr3","Qtr4")))</f>
        <v>Qtr2</v>
      </c>
      <c r="O2461" s="32" t="str">
        <f>TEXT(Data[[#This Row],[Ngày giao]],"MMM")</f>
        <v>Apr</v>
      </c>
    </row>
    <row r="2462" spans="1:15" ht="13" x14ac:dyDescent="0.3">
      <c r="A2462" s="1">
        <v>4517193033</v>
      </c>
      <c r="B2462" s="1">
        <v>2963896</v>
      </c>
      <c r="C2462" s="37" t="s">
        <v>52</v>
      </c>
      <c r="D2462" s="3">
        <v>8</v>
      </c>
      <c r="E2462" s="3">
        <v>692</v>
      </c>
      <c r="F2462" s="3">
        <f>Data[[#This Row],[Unit Price]]*Data[[#This Row],[Ordered Qty]]</f>
        <v>5536</v>
      </c>
      <c r="G2462" s="5">
        <v>44662</v>
      </c>
      <c r="H2462" s="4">
        <v>44662</v>
      </c>
      <c r="I2462" s="6">
        <f t="shared" si="42"/>
        <v>0</v>
      </c>
      <c r="J2462" s="32" t="str">
        <f>IF(Data[[#This Row],[Chênh lệch ngày]]&lt;-2,"ADVANCE", IF(Data[[#This Row],[Chênh lệch ngày]]&lt;4, "ON TIME", IF(Data[[#This Row],[REASON OF LATE]]="SUPPLIER","LATE BY SUPPLIER", "LATE")))</f>
        <v>ON TIME</v>
      </c>
      <c r="K2462" s="2"/>
      <c r="L2462" s="32"/>
      <c r="M2462" s="32" t="str">
        <f>TEXT(Data[[#This Row],[Ngày giao]],"yyyy")</f>
        <v>2022</v>
      </c>
      <c r="N2462" s="32" t="str">
        <f>IF(MONTH(Data[[#This Row],[Ngày giao]])&lt;4,"Qtr1", IF(MONTH(Data[[#This Row],[Ngày giao]])&lt;7,"Qtr2",IF(MONTH(Data[[#This Row],[Ngày giao]])&lt;10,"Qtr3","Qtr4")))</f>
        <v>Qtr2</v>
      </c>
      <c r="O2462" s="32" t="str">
        <f>TEXT(Data[[#This Row],[Ngày giao]],"MMM")</f>
        <v>Apr</v>
      </c>
    </row>
    <row r="2463" spans="1:15" ht="13" x14ac:dyDescent="0.3">
      <c r="A2463" s="1">
        <v>4517197907</v>
      </c>
      <c r="B2463" s="1">
        <v>2556834</v>
      </c>
      <c r="C2463" s="37" t="s">
        <v>52</v>
      </c>
      <c r="D2463" s="3">
        <v>33</v>
      </c>
      <c r="E2463" s="3">
        <v>715</v>
      </c>
      <c r="F2463" s="3">
        <f>Data[[#This Row],[Unit Price]]*Data[[#This Row],[Ordered Qty]]</f>
        <v>23595</v>
      </c>
      <c r="G2463" s="5">
        <v>44662</v>
      </c>
      <c r="H2463" s="4">
        <v>44662</v>
      </c>
      <c r="I2463" s="6">
        <f t="shared" si="42"/>
        <v>0</v>
      </c>
      <c r="J2463" s="32" t="str">
        <f>IF(Data[[#This Row],[Chênh lệch ngày]]&lt;-2,"ADVANCE", IF(Data[[#This Row],[Chênh lệch ngày]]&lt;4, "ON TIME", IF(Data[[#This Row],[REASON OF LATE]]="SUPPLIER","LATE BY SUPPLIER", "LATE")))</f>
        <v>ON TIME</v>
      </c>
      <c r="K2463" s="2"/>
      <c r="L2463" s="32"/>
      <c r="M2463" s="32" t="str">
        <f>TEXT(Data[[#This Row],[Ngày giao]],"yyyy")</f>
        <v>2022</v>
      </c>
      <c r="N2463" s="32" t="str">
        <f>IF(MONTH(Data[[#This Row],[Ngày giao]])&lt;4,"Qtr1", IF(MONTH(Data[[#This Row],[Ngày giao]])&lt;7,"Qtr2",IF(MONTH(Data[[#This Row],[Ngày giao]])&lt;10,"Qtr3","Qtr4")))</f>
        <v>Qtr2</v>
      </c>
      <c r="O2463" s="32" t="str">
        <f>TEXT(Data[[#This Row],[Ngày giao]],"MMM")</f>
        <v>Apr</v>
      </c>
    </row>
    <row r="2464" spans="1:15" ht="13" x14ac:dyDescent="0.3">
      <c r="A2464" s="1">
        <v>4516506868</v>
      </c>
      <c r="B2464" s="1">
        <v>2758193</v>
      </c>
      <c r="C2464" s="37" t="s">
        <v>52</v>
      </c>
      <c r="D2464" s="3">
        <v>138</v>
      </c>
      <c r="E2464" s="3">
        <v>1244</v>
      </c>
      <c r="F2464" s="3">
        <f>Data[[#This Row],[Unit Price]]*Data[[#This Row],[Ordered Qty]]</f>
        <v>171672</v>
      </c>
      <c r="G2464" s="5">
        <v>44662</v>
      </c>
      <c r="H2464" s="4">
        <v>44662</v>
      </c>
      <c r="I2464" s="6">
        <f t="shared" si="42"/>
        <v>0</v>
      </c>
      <c r="J2464" s="32" t="str">
        <f>IF(Data[[#This Row],[Chênh lệch ngày]]&lt;-2,"ADVANCE", IF(Data[[#This Row],[Chênh lệch ngày]]&lt;4, "ON TIME", IF(Data[[#This Row],[REASON OF LATE]]="SUPPLIER","LATE BY SUPPLIER", "LATE")))</f>
        <v>ON TIME</v>
      </c>
      <c r="K2464" s="2"/>
      <c r="L2464" s="32"/>
      <c r="M2464" s="32" t="str">
        <f>TEXT(Data[[#This Row],[Ngày giao]],"yyyy")</f>
        <v>2022</v>
      </c>
      <c r="N2464" s="32" t="str">
        <f>IF(MONTH(Data[[#This Row],[Ngày giao]])&lt;4,"Qtr1", IF(MONTH(Data[[#This Row],[Ngày giao]])&lt;7,"Qtr2",IF(MONTH(Data[[#This Row],[Ngày giao]])&lt;10,"Qtr3","Qtr4")))</f>
        <v>Qtr2</v>
      </c>
      <c r="O2464" s="32" t="str">
        <f>TEXT(Data[[#This Row],[Ngày giao]],"MMM")</f>
        <v>Apr</v>
      </c>
    </row>
    <row r="2465" spans="1:15" ht="13" x14ac:dyDescent="0.3">
      <c r="A2465" s="1">
        <v>4516532925</v>
      </c>
      <c r="B2465" s="1">
        <v>2467687</v>
      </c>
      <c r="C2465" s="37" t="s">
        <v>52</v>
      </c>
      <c r="D2465" s="3">
        <v>175</v>
      </c>
      <c r="E2465" s="3">
        <v>932</v>
      </c>
      <c r="F2465" s="3">
        <f>Data[[#This Row],[Unit Price]]*Data[[#This Row],[Ordered Qty]]</f>
        <v>163100</v>
      </c>
      <c r="G2465" s="5">
        <v>44662</v>
      </c>
      <c r="H2465" s="4">
        <v>44662</v>
      </c>
      <c r="I2465" s="6">
        <f t="shared" si="42"/>
        <v>0</v>
      </c>
      <c r="J2465" s="32" t="str">
        <f>IF(Data[[#This Row],[Chênh lệch ngày]]&lt;-2,"ADVANCE", IF(Data[[#This Row],[Chênh lệch ngày]]&lt;4, "ON TIME", IF(Data[[#This Row],[REASON OF LATE]]="SUPPLIER","LATE BY SUPPLIER", "LATE")))</f>
        <v>ON TIME</v>
      </c>
      <c r="K2465" s="2"/>
      <c r="L2465" s="32"/>
      <c r="M2465" s="32" t="str">
        <f>TEXT(Data[[#This Row],[Ngày giao]],"yyyy")</f>
        <v>2022</v>
      </c>
      <c r="N2465" s="32" t="str">
        <f>IF(MONTH(Data[[#This Row],[Ngày giao]])&lt;4,"Qtr1", IF(MONTH(Data[[#This Row],[Ngày giao]])&lt;7,"Qtr2",IF(MONTH(Data[[#This Row],[Ngày giao]])&lt;10,"Qtr3","Qtr4")))</f>
        <v>Qtr2</v>
      </c>
      <c r="O2465" s="32" t="str">
        <f>TEXT(Data[[#This Row],[Ngày giao]],"MMM")</f>
        <v>Apr</v>
      </c>
    </row>
    <row r="2466" spans="1:15" ht="13" x14ac:dyDescent="0.3">
      <c r="A2466" s="1">
        <v>4517814517</v>
      </c>
      <c r="B2466" s="1">
        <v>2467687</v>
      </c>
      <c r="C2466" s="37" t="s">
        <v>52</v>
      </c>
      <c r="D2466" s="3">
        <v>1730</v>
      </c>
      <c r="E2466" s="3">
        <v>840</v>
      </c>
      <c r="F2466" s="3">
        <f>Data[[#This Row],[Unit Price]]*Data[[#This Row],[Ordered Qty]]</f>
        <v>1453200</v>
      </c>
      <c r="G2466" s="5">
        <v>44662</v>
      </c>
      <c r="H2466" s="4">
        <v>44662</v>
      </c>
      <c r="I2466" s="6">
        <f t="shared" si="42"/>
        <v>0</v>
      </c>
      <c r="J2466" s="32" t="str">
        <f>IF(Data[[#This Row],[Chênh lệch ngày]]&lt;-2,"ADVANCE", IF(Data[[#This Row],[Chênh lệch ngày]]&lt;4, "ON TIME", IF(Data[[#This Row],[REASON OF LATE]]="SUPPLIER","LATE BY SUPPLIER", "LATE")))</f>
        <v>ON TIME</v>
      </c>
      <c r="K2466" s="2"/>
      <c r="L2466" s="32"/>
      <c r="M2466" s="32" t="str">
        <f>TEXT(Data[[#This Row],[Ngày giao]],"yyyy")</f>
        <v>2022</v>
      </c>
      <c r="N2466" s="32" t="str">
        <f>IF(MONTH(Data[[#This Row],[Ngày giao]])&lt;4,"Qtr1", IF(MONTH(Data[[#This Row],[Ngày giao]])&lt;7,"Qtr2",IF(MONTH(Data[[#This Row],[Ngày giao]])&lt;10,"Qtr3","Qtr4")))</f>
        <v>Qtr2</v>
      </c>
      <c r="O2466" s="32" t="str">
        <f>TEXT(Data[[#This Row],[Ngày giao]],"MMM")</f>
        <v>Apr</v>
      </c>
    </row>
    <row r="2467" spans="1:15" ht="13" x14ac:dyDescent="0.3">
      <c r="A2467" s="1">
        <v>4517816747</v>
      </c>
      <c r="B2467" s="1">
        <v>4271870</v>
      </c>
      <c r="C2467" s="37" t="s">
        <v>52</v>
      </c>
      <c r="D2467" s="3">
        <v>300</v>
      </c>
      <c r="E2467" s="3">
        <v>581</v>
      </c>
      <c r="F2467" s="3">
        <f>Data[[#This Row],[Unit Price]]*Data[[#This Row],[Ordered Qty]]</f>
        <v>174300</v>
      </c>
      <c r="G2467" s="5">
        <v>44690</v>
      </c>
      <c r="H2467" s="4">
        <v>44662</v>
      </c>
      <c r="I2467" s="6">
        <f t="shared" si="42"/>
        <v>28</v>
      </c>
      <c r="J2467" s="32" t="str">
        <f>IF(Data[[#This Row],[Chênh lệch ngày]]&lt;-2,"ADVANCE", IF(Data[[#This Row],[Chênh lệch ngày]]&lt;4, "ON TIME", IF(Data[[#This Row],[REASON OF LATE]]="SUPPLIER","LATE BY SUPPLIER", "LATE")))</f>
        <v>LATE</v>
      </c>
      <c r="K2467" s="32" t="s">
        <v>6</v>
      </c>
      <c r="L2467" s="32"/>
      <c r="M2467" s="32" t="str">
        <f>TEXT(Data[[#This Row],[Ngày giao]],"yyyy")</f>
        <v>2022</v>
      </c>
      <c r="N2467" s="32" t="str">
        <f>IF(MONTH(Data[[#This Row],[Ngày giao]])&lt;4,"Qtr1", IF(MONTH(Data[[#This Row],[Ngày giao]])&lt;7,"Qtr2",IF(MONTH(Data[[#This Row],[Ngày giao]])&lt;10,"Qtr3","Qtr4")))</f>
        <v>Qtr2</v>
      </c>
      <c r="O2467" s="32" t="str">
        <f>TEXT(Data[[#This Row],[Ngày giao]],"MMM")</f>
        <v>May</v>
      </c>
    </row>
    <row r="2468" spans="1:15" ht="13" x14ac:dyDescent="0.3">
      <c r="A2468" s="1">
        <v>4516500295</v>
      </c>
      <c r="B2468" s="1">
        <v>4327058</v>
      </c>
      <c r="C2468" s="37" t="s">
        <v>52</v>
      </c>
      <c r="D2468" s="3">
        <v>35</v>
      </c>
      <c r="E2468" s="3">
        <v>1425</v>
      </c>
      <c r="F2468" s="3">
        <f>Data[[#This Row],[Unit Price]]*Data[[#This Row],[Ordered Qty]]</f>
        <v>49875</v>
      </c>
      <c r="G2468" s="5">
        <v>44718</v>
      </c>
      <c r="H2468" s="4">
        <v>44662</v>
      </c>
      <c r="I2468" s="6">
        <f t="shared" si="42"/>
        <v>56</v>
      </c>
      <c r="J2468" s="32" t="str">
        <f>IF(Data[[#This Row],[Chênh lệch ngày]]&lt;-2,"ADVANCE", IF(Data[[#This Row],[Chênh lệch ngày]]&lt;4, "ON TIME", IF(Data[[#This Row],[REASON OF LATE]]="SUPPLIER","LATE BY SUPPLIER", "LATE")))</f>
        <v>LATE BY SUPPLIER</v>
      </c>
      <c r="K2468" s="2" t="s">
        <v>8</v>
      </c>
      <c r="L2468" s="16" t="s">
        <v>71</v>
      </c>
      <c r="M2468" s="32" t="str">
        <f>TEXT(Data[[#This Row],[Ngày giao]],"yyyy")</f>
        <v>2022</v>
      </c>
      <c r="N2468" s="32" t="str">
        <f>IF(MONTH(Data[[#This Row],[Ngày giao]])&lt;4,"Qtr1", IF(MONTH(Data[[#This Row],[Ngày giao]])&lt;7,"Qtr2",IF(MONTH(Data[[#This Row],[Ngày giao]])&lt;10,"Qtr3","Qtr4")))</f>
        <v>Qtr2</v>
      </c>
      <c r="O2468" s="32" t="str">
        <f>TEXT(Data[[#This Row],[Ngày giao]],"MMM")</f>
        <v>Jun</v>
      </c>
    </row>
    <row r="2469" spans="1:15" ht="13" x14ac:dyDescent="0.3">
      <c r="A2469" s="1">
        <v>4517816566</v>
      </c>
      <c r="B2469" s="1">
        <v>4327058</v>
      </c>
      <c r="C2469" s="37" t="s">
        <v>52</v>
      </c>
      <c r="D2469" s="3">
        <v>85</v>
      </c>
      <c r="E2469" s="3">
        <v>315</v>
      </c>
      <c r="F2469" s="3">
        <f>Data[[#This Row],[Unit Price]]*Data[[#This Row],[Ordered Qty]]</f>
        <v>26775</v>
      </c>
      <c r="G2469" s="5">
        <v>44718</v>
      </c>
      <c r="H2469" s="4">
        <v>44662</v>
      </c>
      <c r="I2469" s="6">
        <f t="shared" si="42"/>
        <v>56</v>
      </c>
      <c r="J2469" s="32" t="str">
        <f>IF(Data[[#This Row],[Chênh lệch ngày]]&lt;-2,"ADVANCE", IF(Data[[#This Row],[Chênh lệch ngày]]&lt;4, "ON TIME", IF(Data[[#This Row],[REASON OF LATE]]="SUPPLIER","LATE BY SUPPLIER", "LATE")))</f>
        <v>LATE BY SUPPLIER</v>
      </c>
      <c r="K2469" s="2" t="s">
        <v>8</v>
      </c>
      <c r="L2469" s="16" t="s">
        <v>71</v>
      </c>
      <c r="M2469" s="32" t="str">
        <f>TEXT(Data[[#This Row],[Ngày giao]],"yyyy")</f>
        <v>2022</v>
      </c>
      <c r="N2469" s="32" t="str">
        <f>IF(MONTH(Data[[#This Row],[Ngày giao]])&lt;4,"Qtr1", IF(MONTH(Data[[#This Row],[Ngày giao]])&lt;7,"Qtr2",IF(MONTH(Data[[#This Row],[Ngày giao]])&lt;10,"Qtr3","Qtr4")))</f>
        <v>Qtr2</v>
      </c>
      <c r="O2469" s="32" t="str">
        <f>TEXT(Data[[#This Row],[Ngày giao]],"MMM")</f>
        <v>Jun</v>
      </c>
    </row>
    <row r="2470" spans="1:15" ht="13" x14ac:dyDescent="0.3">
      <c r="A2470" s="1">
        <v>4516532594</v>
      </c>
      <c r="B2470" s="1">
        <v>4271870</v>
      </c>
      <c r="C2470" s="37" t="s">
        <v>52</v>
      </c>
      <c r="D2470" s="3">
        <v>16</v>
      </c>
      <c r="E2470" s="3">
        <v>437</v>
      </c>
      <c r="F2470" s="3">
        <f>Data[[#This Row],[Unit Price]]*Data[[#This Row],[Ordered Qty]]</f>
        <v>6992</v>
      </c>
      <c r="G2470" s="5">
        <v>44704</v>
      </c>
      <c r="H2470" s="4">
        <v>44662</v>
      </c>
      <c r="I2470" s="6">
        <f t="shared" si="42"/>
        <v>42</v>
      </c>
      <c r="J2470" s="32" t="str">
        <f>IF(Data[[#This Row],[Chênh lệch ngày]]&lt;-2,"ADVANCE", IF(Data[[#This Row],[Chênh lệch ngày]]&lt;4, "ON TIME", IF(Data[[#This Row],[REASON OF LATE]]="SUPPLIER","LATE BY SUPPLIER", "LATE")))</f>
        <v>LATE</v>
      </c>
      <c r="K2470" s="32" t="s">
        <v>6</v>
      </c>
      <c r="L2470" s="32"/>
      <c r="M2470" s="32" t="str">
        <f>TEXT(Data[[#This Row],[Ngày giao]],"yyyy")</f>
        <v>2022</v>
      </c>
      <c r="N2470" s="32" t="str">
        <f>IF(MONTH(Data[[#This Row],[Ngày giao]])&lt;4,"Qtr1", IF(MONTH(Data[[#This Row],[Ngày giao]])&lt;7,"Qtr2",IF(MONTH(Data[[#This Row],[Ngày giao]])&lt;10,"Qtr3","Qtr4")))</f>
        <v>Qtr2</v>
      </c>
      <c r="O2470" s="32" t="str">
        <f>TEXT(Data[[#This Row],[Ngày giao]],"MMM")</f>
        <v>May</v>
      </c>
    </row>
    <row r="2471" spans="1:15" ht="13" x14ac:dyDescent="0.3">
      <c r="A2471" s="1">
        <v>4517153567</v>
      </c>
      <c r="B2471" s="1">
        <v>2963896</v>
      </c>
      <c r="C2471" s="37" t="s">
        <v>52</v>
      </c>
      <c r="D2471" s="3">
        <v>12</v>
      </c>
      <c r="E2471" s="3">
        <v>708</v>
      </c>
      <c r="F2471" s="3">
        <f>Data[[#This Row],[Unit Price]]*Data[[#This Row],[Ordered Qty]]</f>
        <v>8496</v>
      </c>
      <c r="G2471" s="5">
        <v>44662</v>
      </c>
      <c r="H2471" s="4">
        <v>44662</v>
      </c>
      <c r="I2471" s="6">
        <f t="shared" si="42"/>
        <v>0</v>
      </c>
      <c r="J2471" s="32" t="str">
        <f>IF(Data[[#This Row],[Chênh lệch ngày]]&lt;-2,"ADVANCE", IF(Data[[#This Row],[Chênh lệch ngày]]&lt;4, "ON TIME", IF(Data[[#This Row],[REASON OF LATE]]="SUPPLIER","LATE BY SUPPLIER", "LATE")))</f>
        <v>ON TIME</v>
      </c>
      <c r="K2471" s="2"/>
      <c r="L2471" s="32"/>
      <c r="M2471" s="32" t="str">
        <f>TEXT(Data[[#This Row],[Ngày giao]],"yyyy")</f>
        <v>2022</v>
      </c>
      <c r="N2471" s="32" t="str">
        <f>IF(MONTH(Data[[#This Row],[Ngày giao]])&lt;4,"Qtr1", IF(MONTH(Data[[#This Row],[Ngày giao]])&lt;7,"Qtr2",IF(MONTH(Data[[#This Row],[Ngày giao]])&lt;10,"Qtr3","Qtr4")))</f>
        <v>Qtr2</v>
      </c>
      <c r="O2471" s="32" t="str">
        <f>TEXT(Data[[#This Row],[Ngày giao]],"MMM")</f>
        <v>Apr</v>
      </c>
    </row>
    <row r="2472" spans="1:15" ht="13" x14ac:dyDescent="0.3">
      <c r="A2472" s="1">
        <v>4516872676</v>
      </c>
      <c r="B2472" s="1">
        <v>2958114</v>
      </c>
      <c r="C2472" s="37" t="s">
        <v>52</v>
      </c>
      <c r="D2472" s="3">
        <v>228</v>
      </c>
      <c r="E2472" s="3">
        <v>1380</v>
      </c>
      <c r="F2472" s="3">
        <f>Data[[#This Row],[Unit Price]]*Data[[#This Row],[Ordered Qty]]</f>
        <v>314640</v>
      </c>
      <c r="G2472" s="5">
        <v>44662</v>
      </c>
      <c r="H2472" s="4">
        <v>44662</v>
      </c>
      <c r="I2472" s="6">
        <f t="shared" si="42"/>
        <v>0</v>
      </c>
      <c r="J2472" s="32" t="str">
        <f>IF(Data[[#This Row],[Chênh lệch ngày]]&lt;-2,"ADVANCE", IF(Data[[#This Row],[Chênh lệch ngày]]&lt;4, "ON TIME", IF(Data[[#This Row],[REASON OF LATE]]="SUPPLIER","LATE BY SUPPLIER", "LATE")))</f>
        <v>ON TIME</v>
      </c>
      <c r="K2472" s="2"/>
      <c r="L2472" s="32"/>
      <c r="M2472" s="32" t="str">
        <f>TEXT(Data[[#This Row],[Ngày giao]],"yyyy")</f>
        <v>2022</v>
      </c>
      <c r="N2472" s="32" t="str">
        <f>IF(MONTH(Data[[#This Row],[Ngày giao]])&lt;4,"Qtr1", IF(MONTH(Data[[#This Row],[Ngày giao]])&lt;7,"Qtr2",IF(MONTH(Data[[#This Row],[Ngày giao]])&lt;10,"Qtr3","Qtr4")))</f>
        <v>Qtr2</v>
      </c>
      <c r="O2472" s="32" t="str">
        <f>TEXT(Data[[#This Row],[Ngày giao]],"MMM")</f>
        <v>Apr</v>
      </c>
    </row>
    <row r="2473" spans="1:15" ht="13" x14ac:dyDescent="0.3">
      <c r="A2473" s="1">
        <v>4517025837</v>
      </c>
      <c r="B2473" s="1">
        <v>4492204</v>
      </c>
      <c r="C2473" s="37" t="s">
        <v>52</v>
      </c>
      <c r="D2473" s="3">
        <v>264</v>
      </c>
      <c r="E2473" s="3">
        <v>500</v>
      </c>
      <c r="F2473" s="3">
        <f>Data[[#This Row],[Unit Price]]*Data[[#This Row],[Ordered Qty]]</f>
        <v>132000</v>
      </c>
      <c r="G2473" s="5">
        <v>44662</v>
      </c>
      <c r="H2473" s="4">
        <v>44662</v>
      </c>
      <c r="I2473" s="6">
        <f t="shared" si="42"/>
        <v>0</v>
      </c>
      <c r="J2473" s="32" t="str">
        <f>IF(Data[[#This Row],[Chênh lệch ngày]]&lt;-2,"ADVANCE", IF(Data[[#This Row],[Chênh lệch ngày]]&lt;4, "ON TIME", IF(Data[[#This Row],[REASON OF LATE]]="SUPPLIER","LATE BY SUPPLIER", "LATE")))</f>
        <v>ON TIME</v>
      </c>
      <c r="K2473" s="2"/>
      <c r="L2473" s="32"/>
      <c r="M2473" s="32" t="str">
        <f>TEXT(Data[[#This Row],[Ngày giao]],"yyyy")</f>
        <v>2022</v>
      </c>
      <c r="N2473" s="32" t="str">
        <f>IF(MONTH(Data[[#This Row],[Ngày giao]])&lt;4,"Qtr1", IF(MONTH(Data[[#This Row],[Ngày giao]])&lt;7,"Qtr2",IF(MONTH(Data[[#This Row],[Ngày giao]])&lt;10,"Qtr3","Qtr4")))</f>
        <v>Qtr2</v>
      </c>
      <c r="O2473" s="32" t="str">
        <f>TEXT(Data[[#This Row],[Ngày giao]],"MMM")</f>
        <v>Apr</v>
      </c>
    </row>
    <row r="2474" spans="1:15" ht="13" x14ac:dyDescent="0.3">
      <c r="A2474" s="1">
        <v>4517026647</v>
      </c>
      <c r="B2474" s="1">
        <v>1620152</v>
      </c>
      <c r="C2474" s="37" t="s">
        <v>52</v>
      </c>
      <c r="D2474" s="3">
        <v>252</v>
      </c>
      <c r="E2474" s="3">
        <v>1426</v>
      </c>
      <c r="F2474" s="3">
        <f>Data[[#This Row],[Unit Price]]*Data[[#This Row],[Ordered Qty]]</f>
        <v>359352</v>
      </c>
      <c r="G2474" s="5">
        <v>44662</v>
      </c>
      <c r="H2474" s="4">
        <v>44662</v>
      </c>
      <c r="I2474" s="6">
        <f t="shared" si="42"/>
        <v>0</v>
      </c>
      <c r="J2474" s="32" t="str">
        <f>IF(Data[[#This Row],[Chênh lệch ngày]]&lt;-2,"ADVANCE", IF(Data[[#This Row],[Chênh lệch ngày]]&lt;4, "ON TIME", IF(Data[[#This Row],[REASON OF LATE]]="SUPPLIER","LATE BY SUPPLIER", "LATE")))</f>
        <v>ON TIME</v>
      </c>
      <c r="K2474" s="2"/>
      <c r="L2474" s="32"/>
      <c r="M2474" s="32" t="str">
        <f>TEXT(Data[[#This Row],[Ngày giao]],"yyyy")</f>
        <v>2022</v>
      </c>
      <c r="N2474" s="32" t="str">
        <f>IF(MONTH(Data[[#This Row],[Ngày giao]])&lt;4,"Qtr1", IF(MONTH(Data[[#This Row],[Ngày giao]])&lt;7,"Qtr2",IF(MONTH(Data[[#This Row],[Ngày giao]])&lt;10,"Qtr3","Qtr4")))</f>
        <v>Qtr2</v>
      </c>
      <c r="O2474" s="32" t="str">
        <f>TEXT(Data[[#This Row],[Ngày giao]],"MMM")</f>
        <v>Apr</v>
      </c>
    </row>
    <row r="2475" spans="1:15" ht="13" x14ac:dyDescent="0.3">
      <c r="A2475" s="1">
        <v>4517092422</v>
      </c>
      <c r="B2475" s="1">
        <v>2958114</v>
      </c>
      <c r="C2475" s="37" t="s">
        <v>52</v>
      </c>
      <c r="D2475" s="3">
        <v>132</v>
      </c>
      <c r="E2475" s="3">
        <v>1114</v>
      </c>
      <c r="F2475" s="3">
        <f>Data[[#This Row],[Unit Price]]*Data[[#This Row],[Ordered Qty]]</f>
        <v>147048</v>
      </c>
      <c r="G2475" s="5">
        <v>44662</v>
      </c>
      <c r="H2475" s="4">
        <v>44662</v>
      </c>
      <c r="I2475" s="6">
        <f t="shared" si="42"/>
        <v>0</v>
      </c>
      <c r="J2475" s="32" t="str">
        <f>IF(Data[[#This Row],[Chênh lệch ngày]]&lt;-2,"ADVANCE", IF(Data[[#This Row],[Chênh lệch ngày]]&lt;4, "ON TIME", IF(Data[[#This Row],[REASON OF LATE]]="SUPPLIER","LATE BY SUPPLIER", "LATE")))</f>
        <v>ON TIME</v>
      </c>
      <c r="K2475" s="2"/>
      <c r="L2475" s="32"/>
      <c r="M2475" s="32" t="str">
        <f>TEXT(Data[[#This Row],[Ngày giao]],"yyyy")</f>
        <v>2022</v>
      </c>
      <c r="N2475" s="32" t="str">
        <f>IF(MONTH(Data[[#This Row],[Ngày giao]])&lt;4,"Qtr1", IF(MONTH(Data[[#This Row],[Ngày giao]])&lt;7,"Qtr2",IF(MONTH(Data[[#This Row],[Ngày giao]])&lt;10,"Qtr3","Qtr4")))</f>
        <v>Qtr2</v>
      </c>
      <c r="O2475" s="32" t="str">
        <f>TEXT(Data[[#This Row],[Ngày giao]],"MMM")</f>
        <v>Apr</v>
      </c>
    </row>
    <row r="2476" spans="1:15" ht="13" x14ac:dyDescent="0.3">
      <c r="A2476" s="1">
        <v>4516599326</v>
      </c>
      <c r="B2476" s="1">
        <v>2958114</v>
      </c>
      <c r="C2476" s="37" t="s">
        <v>52</v>
      </c>
      <c r="D2476" s="3">
        <v>6</v>
      </c>
      <c r="E2476" s="3">
        <v>799</v>
      </c>
      <c r="F2476" s="3">
        <f>Data[[#This Row],[Unit Price]]*Data[[#This Row],[Ordered Qty]]</f>
        <v>4794</v>
      </c>
      <c r="G2476" s="5">
        <v>44662</v>
      </c>
      <c r="H2476" s="4">
        <v>44662</v>
      </c>
      <c r="I2476" s="6">
        <f t="shared" si="42"/>
        <v>0</v>
      </c>
      <c r="J2476" s="32" t="str">
        <f>IF(Data[[#This Row],[Chênh lệch ngày]]&lt;-2,"ADVANCE", IF(Data[[#This Row],[Chênh lệch ngày]]&lt;4, "ON TIME", IF(Data[[#This Row],[REASON OF LATE]]="SUPPLIER","LATE BY SUPPLIER", "LATE")))</f>
        <v>ON TIME</v>
      </c>
      <c r="K2476" s="2"/>
      <c r="L2476" s="32"/>
      <c r="M2476" s="32" t="str">
        <f>TEXT(Data[[#This Row],[Ngày giao]],"yyyy")</f>
        <v>2022</v>
      </c>
      <c r="N2476" s="32" t="str">
        <f>IF(MONTH(Data[[#This Row],[Ngày giao]])&lt;4,"Qtr1", IF(MONTH(Data[[#This Row],[Ngày giao]])&lt;7,"Qtr2",IF(MONTH(Data[[#This Row],[Ngày giao]])&lt;10,"Qtr3","Qtr4")))</f>
        <v>Qtr2</v>
      </c>
      <c r="O2476" s="32" t="str">
        <f>TEXT(Data[[#This Row],[Ngày giao]],"MMM")</f>
        <v>Apr</v>
      </c>
    </row>
    <row r="2477" spans="1:15" ht="13" x14ac:dyDescent="0.3">
      <c r="A2477" s="1">
        <v>4516533346</v>
      </c>
      <c r="B2477" s="1">
        <v>2958114</v>
      </c>
      <c r="C2477" s="37" t="s">
        <v>52</v>
      </c>
      <c r="D2477" s="3">
        <v>54</v>
      </c>
      <c r="E2477" s="3">
        <v>1010</v>
      </c>
      <c r="F2477" s="3">
        <f>Data[[#This Row],[Unit Price]]*Data[[#This Row],[Ordered Qty]]</f>
        <v>54540</v>
      </c>
      <c r="G2477" s="5">
        <v>44662</v>
      </c>
      <c r="H2477" s="4">
        <v>44662</v>
      </c>
      <c r="I2477" s="6">
        <f t="shared" si="42"/>
        <v>0</v>
      </c>
      <c r="J2477" s="32" t="str">
        <f>IF(Data[[#This Row],[Chênh lệch ngày]]&lt;-2,"ADVANCE", IF(Data[[#This Row],[Chênh lệch ngày]]&lt;4, "ON TIME", IF(Data[[#This Row],[REASON OF LATE]]="SUPPLIER","LATE BY SUPPLIER", "LATE")))</f>
        <v>ON TIME</v>
      </c>
      <c r="K2477" s="2"/>
      <c r="L2477" s="32"/>
      <c r="M2477" s="32" t="str">
        <f>TEXT(Data[[#This Row],[Ngày giao]],"yyyy")</f>
        <v>2022</v>
      </c>
      <c r="N2477" s="32" t="str">
        <f>IF(MONTH(Data[[#This Row],[Ngày giao]])&lt;4,"Qtr1", IF(MONTH(Data[[#This Row],[Ngày giao]])&lt;7,"Qtr2",IF(MONTH(Data[[#This Row],[Ngày giao]])&lt;10,"Qtr3","Qtr4")))</f>
        <v>Qtr2</v>
      </c>
      <c r="O2477" s="32" t="str">
        <f>TEXT(Data[[#This Row],[Ngày giao]],"MMM")</f>
        <v>Apr</v>
      </c>
    </row>
    <row r="2478" spans="1:15" ht="13" x14ac:dyDescent="0.3">
      <c r="A2478" s="1">
        <v>4517807659</v>
      </c>
      <c r="B2478" s="1">
        <v>4492204</v>
      </c>
      <c r="C2478" s="37" t="s">
        <v>52</v>
      </c>
      <c r="D2478" s="3">
        <v>72</v>
      </c>
      <c r="E2478" s="3">
        <v>1257</v>
      </c>
      <c r="F2478" s="3">
        <f>Data[[#This Row],[Unit Price]]*Data[[#This Row],[Ordered Qty]]</f>
        <v>90504</v>
      </c>
      <c r="G2478" s="5">
        <v>44662</v>
      </c>
      <c r="H2478" s="4">
        <v>44662</v>
      </c>
      <c r="I2478" s="6">
        <f t="shared" si="42"/>
        <v>0</v>
      </c>
      <c r="J2478" s="32" t="str">
        <f>IF(Data[[#This Row],[Chênh lệch ngày]]&lt;-2,"ADVANCE", IF(Data[[#This Row],[Chênh lệch ngày]]&lt;4, "ON TIME", IF(Data[[#This Row],[REASON OF LATE]]="SUPPLIER","LATE BY SUPPLIER", "LATE")))</f>
        <v>ON TIME</v>
      </c>
      <c r="K2478" s="2"/>
      <c r="L2478" s="32"/>
      <c r="M2478" s="32" t="str">
        <f>TEXT(Data[[#This Row],[Ngày giao]],"yyyy")</f>
        <v>2022</v>
      </c>
      <c r="N2478" s="32" t="str">
        <f>IF(MONTH(Data[[#This Row],[Ngày giao]])&lt;4,"Qtr1", IF(MONTH(Data[[#This Row],[Ngày giao]])&lt;7,"Qtr2",IF(MONTH(Data[[#This Row],[Ngày giao]])&lt;10,"Qtr3","Qtr4")))</f>
        <v>Qtr2</v>
      </c>
      <c r="O2478" s="32" t="str">
        <f>TEXT(Data[[#This Row],[Ngày giao]],"MMM")</f>
        <v>Apr</v>
      </c>
    </row>
    <row r="2479" spans="1:15" ht="13" x14ac:dyDescent="0.3">
      <c r="A2479" s="1">
        <v>4517816360</v>
      </c>
      <c r="B2479" s="1">
        <v>1620152</v>
      </c>
      <c r="C2479" s="37" t="s">
        <v>52</v>
      </c>
      <c r="D2479" s="3">
        <v>270</v>
      </c>
      <c r="E2479" s="3">
        <v>897</v>
      </c>
      <c r="F2479" s="3">
        <f>Data[[#This Row],[Unit Price]]*Data[[#This Row],[Ordered Qty]]</f>
        <v>242190</v>
      </c>
      <c r="G2479" s="5">
        <v>44662</v>
      </c>
      <c r="H2479" s="4">
        <v>44662</v>
      </c>
      <c r="I2479" s="6">
        <f t="shared" si="42"/>
        <v>0</v>
      </c>
      <c r="J2479" s="32" t="str">
        <f>IF(Data[[#This Row],[Chênh lệch ngày]]&lt;-2,"ADVANCE", IF(Data[[#This Row],[Chênh lệch ngày]]&lt;4, "ON TIME", IF(Data[[#This Row],[REASON OF LATE]]="SUPPLIER","LATE BY SUPPLIER", "LATE")))</f>
        <v>ON TIME</v>
      </c>
      <c r="K2479" s="2"/>
      <c r="L2479" s="32"/>
      <c r="M2479" s="32" t="str">
        <f>TEXT(Data[[#This Row],[Ngày giao]],"yyyy")</f>
        <v>2022</v>
      </c>
      <c r="N2479" s="32" t="str">
        <f>IF(MONTH(Data[[#This Row],[Ngày giao]])&lt;4,"Qtr1", IF(MONTH(Data[[#This Row],[Ngày giao]])&lt;7,"Qtr2",IF(MONTH(Data[[#This Row],[Ngày giao]])&lt;10,"Qtr3","Qtr4")))</f>
        <v>Qtr2</v>
      </c>
      <c r="O2479" s="32" t="str">
        <f>TEXT(Data[[#This Row],[Ngày giao]],"MMM")</f>
        <v>Apr</v>
      </c>
    </row>
    <row r="2480" spans="1:15" ht="13" x14ac:dyDescent="0.3">
      <c r="A2480" s="1">
        <v>4517817585</v>
      </c>
      <c r="B2480" s="1">
        <v>4062520</v>
      </c>
      <c r="C2480" s="37" t="s">
        <v>52</v>
      </c>
      <c r="D2480" s="3">
        <v>30</v>
      </c>
      <c r="E2480" s="3">
        <v>1236</v>
      </c>
      <c r="F2480" s="3">
        <f>Data[[#This Row],[Unit Price]]*Data[[#This Row],[Ordered Qty]]</f>
        <v>37080</v>
      </c>
      <c r="G2480" s="5">
        <v>44690</v>
      </c>
      <c r="H2480" s="4">
        <v>44662</v>
      </c>
      <c r="I2480" s="6">
        <f t="shared" si="42"/>
        <v>28</v>
      </c>
      <c r="J2480" s="32" t="str">
        <f>IF(Data[[#This Row],[Chênh lệch ngày]]&lt;-2,"ADVANCE", IF(Data[[#This Row],[Chênh lệch ngày]]&lt;4, "ON TIME", IF(Data[[#This Row],[REASON OF LATE]]="SUPPLIER","LATE BY SUPPLIER", "LATE")))</f>
        <v>LATE BY SUPPLIER</v>
      </c>
      <c r="K2480" s="2" t="s">
        <v>8</v>
      </c>
      <c r="L2480" s="32" t="s">
        <v>73</v>
      </c>
      <c r="M2480" s="32" t="str">
        <f>TEXT(Data[[#This Row],[Ngày giao]],"yyyy")</f>
        <v>2022</v>
      </c>
      <c r="N2480" s="32" t="str">
        <f>IF(MONTH(Data[[#This Row],[Ngày giao]])&lt;4,"Qtr1", IF(MONTH(Data[[#This Row],[Ngày giao]])&lt;7,"Qtr2",IF(MONTH(Data[[#This Row],[Ngày giao]])&lt;10,"Qtr3","Qtr4")))</f>
        <v>Qtr2</v>
      </c>
      <c r="O2480" s="32" t="str">
        <f>TEXT(Data[[#This Row],[Ngày giao]],"MMM")</f>
        <v>May</v>
      </c>
    </row>
    <row r="2481" spans="1:15" ht="13" x14ac:dyDescent="0.3">
      <c r="A2481" s="1">
        <v>5501241786</v>
      </c>
      <c r="B2481" s="1">
        <v>2559759</v>
      </c>
      <c r="C2481" s="2" t="s">
        <v>60</v>
      </c>
      <c r="D2481" s="3">
        <v>40</v>
      </c>
      <c r="E2481" s="3">
        <v>952</v>
      </c>
      <c r="F2481" s="3">
        <f>Data[[#This Row],[Unit Price]]*Data[[#This Row],[Ordered Qty]]</f>
        <v>38080</v>
      </c>
      <c r="G2481" s="5">
        <v>44690</v>
      </c>
      <c r="H2481" s="4">
        <v>44662</v>
      </c>
      <c r="I2481" s="6">
        <f t="shared" si="42"/>
        <v>28</v>
      </c>
      <c r="J2481" s="32" t="str">
        <f>IF(Data[[#This Row],[Chênh lệch ngày]]&lt;-2,"ADVANCE", IF(Data[[#This Row],[Chênh lệch ngày]]&lt;4, "ON TIME", IF(Data[[#This Row],[REASON OF LATE]]="SUPPLIER","LATE BY SUPPLIER", "LATE")))</f>
        <v>LATE</v>
      </c>
      <c r="K2481" s="32" t="s">
        <v>6</v>
      </c>
      <c r="L2481" s="32"/>
      <c r="M2481" s="32" t="str">
        <f>TEXT(Data[[#This Row],[Ngày giao]],"yyyy")</f>
        <v>2022</v>
      </c>
      <c r="N2481" s="32" t="str">
        <f>IF(MONTH(Data[[#This Row],[Ngày giao]])&lt;4,"Qtr1", IF(MONTH(Data[[#This Row],[Ngày giao]])&lt;7,"Qtr2",IF(MONTH(Data[[#This Row],[Ngày giao]])&lt;10,"Qtr3","Qtr4")))</f>
        <v>Qtr2</v>
      </c>
      <c r="O2481" s="32" t="str">
        <f>TEXT(Data[[#This Row],[Ngày giao]],"MMM")</f>
        <v>May</v>
      </c>
    </row>
    <row r="2482" spans="1:15" ht="14.5" x14ac:dyDescent="0.35">
      <c r="A2482" s="7">
        <v>4517800933</v>
      </c>
      <c r="B2482" s="7">
        <v>2778106</v>
      </c>
      <c r="C2482" s="37" t="s">
        <v>52</v>
      </c>
      <c r="D2482" s="9">
        <v>804</v>
      </c>
      <c r="E2482" s="3">
        <v>408</v>
      </c>
      <c r="F2482" s="3">
        <f>Data[[#This Row],[Unit Price]]*Data[[#This Row],[Ordered Qty]]</f>
        <v>328032</v>
      </c>
      <c r="G2482" s="5">
        <v>44662</v>
      </c>
      <c r="H2482" s="4">
        <v>44662</v>
      </c>
      <c r="I2482" s="10">
        <v>0</v>
      </c>
      <c r="J2482" s="32" t="str">
        <f>IF(Data[[#This Row],[Chênh lệch ngày]]&lt;-2,"ADVANCE", IF(Data[[#This Row],[Chênh lệch ngày]]&lt;4, "ON TIME", IF(Data[[#This Row],[REASON OF LATE]]="SUPPLIER","LATE BY SUPPLIER", "LATE")))</f>
        <v>ON TIME</v>
      </c>
      <c r="K2482" s="12"/>
      <c r="L2482" s="16"/>
      <c r="M2482" s="32" t="str">
        <f>TEXT(Data[[#This Row],[Ngày giao]],"yyyy")</f>
        <v>2022</v>
      </c>
      <c r="N2482" s="32" t="str">
        <f>IF(MONTH(Data[[#This Row],[Ngày giao]])&lt;4,"Qtr1", IF(MONTH(Data[[#This Row],[Ngày giao]])&lt;7,"Qtr2",IF(MONTH(Data[[#This Row],[Ngày giao]])&lt;10,"Qtr3","Qtr4")))</f>
        <v>Qtr2</v>
      </c>
      <c r="O2482" s="32" t="str">
        <f>TEXT(Data[[#This Row],[Ngày giao]],"MMM")</f>
        <v>Apr</v>
      </c>
    </row>
    <row r="2483" spans="1:15" ht="14.5" x14ac:dyDescent="0.35">
      <c r="A2483" s="7">
        <v>4517034124</v>
      </c>
      <c r="B2483" s="7">
        <v>4333116</v>
      </c>
      <c r="C2483" s="37" t="s">
        <v>52</v>
      </c>
      <c r="D2483" s="9">
        <v>2961</v>
      </c>
      <c r="E2483" s="3">
        <v>576</v>
      </c>
      <c r="F2483" s="3">
        <f>Data[[#This Row],[Unit Price]]*Data[[#This Row],[Ordered Qty]]</f>
        <v>1705536</v>
      </c>
      <c r="G2483" s="5">
        <v>44662</v>
      </c>
      <c r="H2483" s="4">
        <v>44662</v>
      </c>
      <c r="I2483" s="10">
        <v>0</v>
      </c>
      <c r="J2483" s="32" t="str">
        <f>IF(Data[[#This Row],[Chênh lệch ngày]]&lt;-2,"ADVANCE", IF(Data[[#This Row],[Chênh lệch ngày]]&lt;4, "ON TIME", IF(Data[[#This Row],[REASON OF LATE]]="SUPPLIER","LATE BY SUPPLIER", "LATE")))</f>
        <v>ON TIME</v>
      </c>
      <c r="K2483" s="12"/>
      <c r="L2483" s="16"/>
      <c r="M2483" s="32" t="str">
        <f>TEXT(Data[[#This Row],[Ngày giao]],"yyyy")</f>
        <v>2022</v>
      </c>
      <c r="N2483" s="32" t="str">
        <f>IF(MONTH(Data[[#This Row],[Ngày giao]])&lt;4,"Qtr1", IF(MONTH(Data[[#This Row],[Ngày giao]])&lt;7,"Qtr2",IF(MONTH(Data[[#This Row],[Ngày giao]])&lt;10,"Qtr3","Qtr4")))</f>
        <v>Qtr2</v>
      </c>
      <c r="O2483" s="32" t="str">
        <f>TEXT(Data[[#This Row],[Ngày giao]],"MMM")</f>
        <v>Apr</v>
      </c>
    </row>
    <row r="2484" spans="1:15" ht="14.5" x14ac:dyDescent="0.35">
      <c r="A2484" s="7">
        <v>4517400898</v>
      </c>
      <c r="B2484" s="7">
        <v>4455299</v>
      </c>
      <c r="C2484" s="8" t="s">
        <v>53</v>
      </c>
      <c r="D2484" s="9">
        <v>1065</v>
      </c>
      <c r="E2484" s="3">
        <v>1471</v>
      </c>
      <c r="F2484" s="3">
        <f>Data[[#This Row],[Unit Price]]*Data[[#This Row],[Ordered Qty]]</f>
        <v>1566615</v>
      </c>
      <c r="G2484" s="5">
        <v>44662</v>
      </c>
      <c r="H2484" s="4">
        <v>44662</v>
      </c>
      <c r="I2484" s="10">
        <v>0</v>
      </c>
      <c r="J2484" s="32" t="str">
        <f>IF(Data[[#This Row],[Chênh lệch ngày]]&lt;-2,"ADVANCE", IF(Data[[#This Row],[Chênh lệch ngày]]&lt;4, "ON TIME", IF(Data[[#This Row],[REASON OF LATE]]="SUPPLIER","LATE BY SUPPLIER", "LATE")))</f>
        <v>ON TIME</v>
      </c>
      <c r="K2484" s="12"/>
      <c r="L2484" s="16"/>
      <c r="M2484" s="32" t="str">
        <f>TEXT(Data[[#This Row],[Ngày giao]],"yyyy")</f>
        <v>2022</v>
      </c>
      <c r="N2484" s="32" t="str">
        <f>IF(MONTH(Data[[#This Row],[Ngày giao]])&lt;4,"Qtr1", IF(MONTH(Data[[#This Row],[Ngày giao]])&lt;7,"Qtr2",IF(MONTH(Data[[#This Row],[Ngày giao]])&lt;10,"Qtr3","Qtr4")))</f>
        <v>Qtr2</v>
      </c>
      <c r="O2484" s="32" t="str">
        <f>TEXT(Data[[#This Row],[Ngày giao]],"MMM")</f>
        <v>Apr</v>
      </c>
    </row>
    <row r="2485" spans="1:15" ht="14.5" x14ac:dyDescent="0.35">
      <c r="A2485" s="7">
        <v>4517820834</v>
      </c>
      <c r="B2485" s="7">
        <v>4454507</v>
      </c>
      <c r="C2485" s="37" t="s">
        <v>52</v>
      </c>
      <c r="D2485" s="9">
        <v>17460</v>
      </c>
      <c r="E2485" s="3">
        <v>893</v>
      </c>
      <c r="F2485" s="3">
        <f>Data[[#This Row],[Unit Price]]*Data[[#This Row],[Ordered Qty]]</f>
        <v>15591780</v>
      </c>
      <c r="G2485" s="5">
        <v>44718</v>
      </c>
      <c r="H2485" s="4">
        <v>44662</v>
      </c>
      <c r="I2485" s="10">
        <v>56</v>
      </c>
      <c r="J2485" s="32" t="str">
        <f>IF(Data[[#This Row],[Chênh lệch ngày]]&lt;-2,"ADVANCE", IF(Data[[#This Row],[Chênh lệch ngày]]&lt;4, "ON TIME", IF(Data[[#This Row],[REASON OF LATE]]="SUPPLIER","LATE BY SUPPLIER", "LATE")))</f>
        <v>LATE BY SUPPLIER</v>
      </c>
      <c r="K2485" s="13" t="s">
        <v>8</v>
      </c>
      <c r="L2485" s="16" t="s">
        <v>41</v>
      </c>
      <c r="M2485" s="32" t="str">
        <f>TEXT(Data[[#This Row],[Ngày giao]],"yyyy")</f>
        <v>2022</v>
      </c>
      <c r="N2485" s="32" t="str">
        <f>IF(MONTH(Data[[#This Row],[Ngày giao]])&lt;4,"Qtr1", IF(MONTH(Data[[#This Row],[Ngày giao]])&lt;7,"Qtr2",IF(MONTH(Data[[#This Row],[Ngày giao]])&lt;10,"Qtr3","Qtr4")))</f>
        <v>Qtr2</v>
      </c>
      <c r="O2485" s="32" t="str">
        <f>TEXT(Data[[#This Row],[Ngày giao]],"MMM")</f>
        <v>Jun</v>
      </c>
    </row>
    <row r="2486" spans="1:15" ht="14.5" x14ac:dyDescent="0.35">
      <c r="A2486" s="7">
        <v>4517831349</v>
      </c>
      <c r="B2486" s="7">
        <v>4013305</v>
      </c>
      <c r="C2486" s="8" t="s">
        <v>61</v>
      </c>
      <c r="D2486" s="9">
        <v>120</v>
      </c>
      <c r="E2486" s="3">
        <v>837</v>
      </c>
      <c r="F2486" s="3">
        <f>Data[[#This Row],[Unit Price]]*Data[[#This Row],[Ordered Qty]]</f>
        <v>100440</v>
      </c>
      <c r="G2486" s="5">
        <v>44697</v>
      </c>
      <c r="H2486" s="4">
        <v>44662</v>
      </c>
      <c r="I2486" s="10">
        <v>35</v>
      </c>
      <c r="J2486" s="32" t="str">
        <f>IF(Data[[#This Row],[Chênh lệch ngày]]&lt;-2,"ADVANCE", IF(Data[[#This Row],[Chênh lệch ngày]]&lt;4, "ON TIME", IF(Data[[#This Row],[REASON OF LATE]]="SUPPLIER","LATE BY SUPPLIER", "LATE")))</f>
        <v>LATE BY SUPPLIER</v>
      </c>
      <c r="K2486" s="11" t="s">
        <v>8</v>
      </c>
      <c r="L2486" s="16" t="s">
        <v>71</v>
      </c>
      <c r="M2486" s="32" t="str">
        <f>TEXT(Data[[#This Row],[Ngày giao]],"yyyy")</f>
        <v>2022</v>
      </c>
      <c r="N2486" s="32" t="str">
        <f>IF(MONTH(Data[[#This Row],[Ngày giao]])&lt;4,"Qtr1", IF(MONTH(Data[[#This Row],[Ngày giao]])&lt;7,"Qtr2",IF(MONTH(Data[[#This Row],[Ngày giao]])&lt;10,"Qtr3","Qtr4")))</f>
        <v>Qtr2</v>
      </c>
      <c r="O2486" s="32" t="str">
        <f>TEXT(Data[[#This Row],[Ngày giao]],"MMM")</f>
        <v>May</v>
      </c>
    </row>
    <row r="2487" spans="1:15" ht="14.5" x14ac:dyDescent="0.35">
      <c r="A2487" s="7">
        <v>4517427933</v>
      </c>
      <c r="B2487" s="7">
        <v>4287388</v>
      </c>
      <c r="C2487" s="8" t="s">
        <v>53</v>
      </c>
      <c r="D2487" s="9">
        <v>96</v>
      </c>
      <c r="E2487" s="3">
        <v>1263</v>
      </c>
      <c r="F2487" s="3">
        <f>Data[[#This Row],[Unit Price]]*Data[[#This Row],[Ordered Qty]]</f>
        <v>121248</v>
      </c>
      <c r="G2487" s="5">
        <v>44662</v>
      </c>
      <c r="H2487" s="4">
        <v>44662</v>
      </c>
      <c r="I2487" s="10">
        <v>0</v>
      </c>
      <c r="J2487" s="32" t="str">
        <f>IF(Data[[#This Row],[Chênh lệch ngày]]&lt;-2,"ADVANCE", IF(Data[[#This Row],[Chênh lệch ngày]]&lt;4, "ON TIME", IF(Data[[#This Row],[REASON OF LATE]]="SUPPLIER","LATE BY SUPPLIER", "LATE")))</f>
        <v>ON TIME</v>
      </c>
      <c r="K2487" s="12"/>
      <c r="L2487" s="16"/>
      <c r="M2487" s="32" t="str">
        <f>TEXT(Data[[#This Row],[Ngày giao]],"yyyy")</f>
        <v>2022</v>
      </c>
      <c r="N2487" s="32" t="str">
        <f>IF(MONTH(Data[[#This Row],[Ngày giao]])&lt;4,"Qtr1", IF(MONTH(Data[[#This Row],[Ngày giao]])&lt;7,"Qtr2",IF(MONTH(Data[[#This Row],[Ngày giao]])&lt;10,"Qtr3","Qtr4")))</f>
        <v>Qtr2</v>
      </c>
      <c r="O2487" s="32" t="str">
        <f>TEXT(Data[[#This Row],[Ngày giao]],"MMM")</f>
        <v>Apr</v>
      </c>
    </row>
    <row r="2488" spans="1:15" ht="14.5" x14ac:dyDescent="0.35">
      <c r="A2488" s="7">
        <v>4517734110</v>
      </c>
      <c r="B2488" s="7">
        <v>4455281</v>
      </c>
      <c r="C2488" s="37" t="s">
        <v>52</v>
      </c>
      <c r="D2488" s="9">
        <v>810</v>
      </c>
      <c r="E2488" s="3">
        <v>654</v>
      </c>
      <c r="F2488" s="3">
        <f>Data[[#This Row],[Unit Price]]*Data[[#This Row],[Ordered Qty]]</f>
        <v>529740</v>
      </c>
      <c r="G2488" s="14">
        <v>44662</v>
      </c>
      <c r="H2488" s="15">
        <v>44662</v>
      </c>
      <c r="I2488" s="10">
        <v>0</v>
      </c>
      <c r="J2488" s="32" t="str">
        <f>IF(Data[[#This Row],[Chênh lệch ngày]]&lt;-2,"ADVANCE", IF(Data[[#This Row],[Chênh lệch ngày]]&lt;4, "ON TIME", IF(Data[[#This Row],[REASON OF LATE]]="SUPPLIER","LATE BY SUPPLIER", "LATE")))</f>
        <v>ON TIME</v>
      </c>
      <c r="K2488" s="12"/>
      <c r="L2488" s="16"/>
      <c r="M2488" s="32" t="str">
        <f>TEXT(Data[[#This Row],[Ngày giao]],"yyyy")</f>
        <v>2022</v>
      </c>
      <c r="N2488" s="32" t="str">
        <f>IF(MONTH(Data[[#This Row],[Ngày giao]])&lt;4,"Qtr1", IF(MONTH(Data[[#This Row],[Ngày giao]])&lt;7,"Qtr2",IF(MONTH(Data[[#This Row],[Ngày giao]])&lt;10,"Qtr3","Qtr4")))</f>
        <v>Qtr2</v>
      </c>
      <c r="O2488" s="32" t="str">
        <f>TEXT(Data[[#This Row],[Ngày giao]],"MMM")</f>
        <v>Apr</v>
      </c>
    </row>
    <row r="2489" spans="1:15" ht="14.5" x14ac:dyDescent="0.35">
      <c r="A2489" s="7">
        <v>4517035855</v>
      </c>
      <c r="B2489" s="7">
        <v>4455281</v>
      </c>
      <c r="C2489" s="37" t="s">
        <v>52</v>
      </c>
      <c r="D2489" s="9">
        <v>1440</v>
      </c>
      <c r="E2489" s="3">
        <v>1316</v>
      </c>
      <c r="F2489" s="3">
        <f>Data[[#This Row],[Unit Price]]*Data[[#This Row],[Ordered Qty]]</f>
        <v>1895040</v>
      </c>
      <c r="G2489" s="14">
        <v>44662</v>
      </c>
      <c r="H2489" s="15">
        <v>44662</v>
      </c>
      <c r="I2489" s="10">
        <v>0</v>
      </c>
      <c r="J2489" s="32" t="str">
        <f>IF(Data[[#This Row],[Chênh lệch ngày]]&lt;-2,"ADVANCE", IF(Data[[#This Row],[Chênh lệch ngày]]&lt;4, "ON TIME", IF(Data[[#This Row],[REASON OF LATE]]="SUPPLIER","LATE BY SUPPLIER", "LATE")))</f>
        <v>ON TIME</v>
      </c>
      <c r="K2489" s="12"/>
      <c r="L2489" s="16"/>
      <c r="M2489" s="32" t="str">
        <f>TEXT(Data[[#This Row],[Ngày giao]],"yyyy")</f>
        <v>2022</v>
      </c>
      <c r="N2489" s="32" t="str">
        <f>IF(MONTH(Data[[#This Row],[Ngày giao]])&lt;4,"Qtr1", IF(MONTH(Data[[#This Row],[Ngày giao]])&lt;7,"Qtr2",IF(MONTH(Data[[#This Row],[Ngày giao]])&lt;10,"Qtr3","Qtr4")))</f>
        <v>Qtr2</v>
      </c>
      <c r="O2489" s="32" t="str">
        <f>TEXT(Data[[#This Row],[Ngày giao]],"MMM")</f>
        <v>Apr</v>
      </c>
    </row>
    <row r="2490" spans="1:15" ht="14.5" x14ac:dyDescent="0.35">
      <c r="A2490" s="7">
        <v>4517470575</v>
      </c>
      <c r="B2490" s="7">
        <v>2044651</v>
      </c>
      <c r="C2490" s="8" t="s">
        <v>53</v>
      </c>
      <c r="D2490" s="9">
        <v>108000</v>
      </c>
      <c r="E2490" s="3">
        <v>695</v>
      </c>
      <c r="F2490" s="3">
        <f>Data[[#This Row],[Unit Price]]*Data[[#This Row],[Ordered Qty]]</f>
        <v>75060000</v>
      </c>
      <c r="G2490" s="5">
        <v>44641</v>
      </c>
      <c r="H2490" s="4">
        <v>44662</v>
      </c>
      <c r="I2490" s="10">
        <v>-21</v>
      </c>
      <c r="J2490" s="32" t="str">
        <f>IF(Data[[#This Row],[Chênh lệch ngày]]&lt;-2,"ADVANCE", IF(Data[[#This Row],[Chênh lệch ngày]]&lt;4, "ON TIME", IF(Data[[#This Row],[REASON OF LATE]]="SUPPLIER","LATE BY SUPPLIER", "LATE")))</f>
        <v>ADVANCE</v>
      </c>
      <c r="K2490" s="12"/>
      <c r="L2490" s="16"/>
      <c r="M2490" s="32" t="str">
        <f>TEXT(Data[[#This Row],[Ngày giao]],"yyyy")</f>
        <v>2022</v>
      </c>
      <c r="N2490" s="32" t="str">
        <f>IF(MONTH(Data[[#This Row],[Ngày giao]])&lt;4,"Qtr1", IF(MONTH(Data[[#This Row],[Ngày giao]])&lt;7,"Qtr2",IF(MONTH(Data[[#This Row],[Ngày giao]])&lt;10,"Qtr3","Qtr4")))</f>
        <v>Qtr1</v>
      </c>
      <c r="O2490" s="32" t="str">
        <f>TEXT(Data[[#This Row],[Ngày giao]],"MMM")</f>
        <v>Mar</v>
      </c>
    </row>
    <row r="2491" spans="1:15" ht="14.5" x14ac:dyDescent="0.35">
      <c r="A2491" s="7">
        <v>4517400900</v>
      </c>
      <c r="B2491" s="7">
        <v>4455299</v>
      </c>
      <c r="C2491" s="8" t="s">
        <v>53</v>
      </c>
      <c r="D2491" s="9">
        <v>285</v>
      </c>
      <c r="E2491" s="3">
        <v>1117</v>
      </c>
      <c r="F2491" s="3">
        <f>Data[[#This Row],[Unit Price]]*Data[[#This Row],[Ordered Qty]]</f>
        <v>318345</v>
      </c>
      <c r="G2491" s="5">
        <v>44662</v>
      </c>
      <c r="H2491" s="4">
        <v>44662</v>
      </c>
      <c r="I2491" s="10">
        <v>0</v>
      </c>
      <c r="J2491" s="32" t="str">
        <f>IF(Data[[#This Row],[Chênh lệch ngày]]&lt;-2,"ADVANCE", IF(Data[[#This Row],[Chênh lệch ngày]]&lt;4, "ON TIME", IF(Data[[#This Row],[REASON OF LATE]]="SUPPLIER","LATE BY SUPPLIER", "LATE")))</f>
        <v>ON TIME</v>
      </c>
      <c r="K2491" s="12"/>
      <c r="L2491" s="16"/>
      <c r="M2491" s="32" t="str">
        <f>TEXT(Data[[#This Row],[Ngày giao]],"yyyy")</f>
        <v>2022</v>
      </c>
      <c r="N2491" s="32" t="str">
        <f>IF(MONTH(Data[[#This Row],[Ngày giao]])&lt;4,"Qtr1", IF(MONTH(Data[[#This Row],[Ngày giao]])&lt;7,"Qtr2",IF(MONTH(Data[[#This Row],[Ngày giao]])&lt;10,"Qtr3","Qtr4")))</f>
        <v>Qtr2</v>
      </c>
      <c r="O2491" s="32" t="str">
        <f>TEXT(Data[[#This Row],[Ngày giao]],"MMM")</f>
        <v>Apr</v>
      </c>
    </row>
    <row r="2492" spans="1:15" ht="14.5" x14ac:dyDescent="0.35">
      <c r="A2492" s="7">
        <v>4517333276</v>
      </c>
      <c r="B2492" s="7">
        <v>2487061</v>
      </c>
      <c r="C2492" s="8" t="s">
        <v>53</v>
      </c>
      <c r="D2492" s="9">
        <v>2970</v>
      </c>
      <c r="E2492" s="3">
        <v>763</v>
      </c>
      <c r="F2492" s="3">
        <f>Data[[#This Row],[Unit Price]]*Data[[#This Row],[Ordered Qty]]</f>
        <v>2266110</v>
      </c>
      <c r="G2492" s="5">
        <v>44648</v>
      </c>
      <c r="H2492" s="4">
        <v>44662</v>
      </c>
      <c r="I2492" s="10">
        <v>-14</v>
      </c>
      <c r="J2492" s="32" t="str">
        <f>IF(Data[[#This Row],[Chênh lệch ngày]]&lt;-2,"ADVANCE", IF(Data[[#This Row],[Chênh lệch ngày]]&lt;4, "ON TIME", IF(Data[[#This Row],[REASON OF LATE]]="SUPPLIER","LATE BY SUPPLIER", "LATE")))</f>
        <v>ADVANCE</v>
      </c>
      <c r="K2492" s="12"/>
      <c r="L2492" s="16"/>
      <c r="M2492" s="32" t="str">
        <f>TEXT(Data[[#This Row],[Ngày giao]],"yyyy")</f>
        <v>2022</v>
      </c>
      <c r="N2492" s="32" t="str">
        <f>IF(MONTH(Data[[#This Row],[Ngày giao]])&lt;4,"Qtr1", IF(MONTH(Data[[#This Row],[Ngày giao]])&lt;7,"Qtr2",IF(MONTH(Data[[#This Row],[Ngày giao]])&lt;10,"Qtr3","Qtr4")))</f>
        <v>Qtr1</v>
      </c>
      <c r="O2492" s="32" t="str">
        <f>TEXT(Data[[#This Row],[Ngày giao]],"MMM")</f>
        <v>Mar</v>
      </c>
    </row>
    <row r="2493" spans="1:15" ht="14.5" x14ac:dyDescent="0.35">
      <c r="A2493" s="7">
        <v>4517084396</v>
      </c>
      <c r="B2493" s="7">
        <v>2663481</v>
      </c>
      <c r="C2493" s="37" t="s">
        <v>52</v>
      </c>
      <c r="D2493" s="9">
        <v>135</v>
      </c>
      <c r="E2493" s="3">
        <v>1123</v>
      </c>
      <c r="F2493" s="3">
        <f>Data[[#This Row],[Unit Price]]*Data[[#This Row],[Ordered Qty]]</f>
        <v>151605</v>
      </c>
      <c r="G2493" s="5">
        <v>44662</v>
      </c>
      <c r="H2493" s="4">
        <v>44662</v>
      </c>
      <c r="I2493" s="10">
        <v>0</v>
      </c>
      <c r="J2493" s="32" t="str">
        <f>IF(Data[[#This Row],[Chênh lệch ngày]]&lt;-2,"ADVANCE", IF(Data[[#This Row],[Chênh lệch ngày]]&lt;4, "ON TIME", IF(Data[[#This Row],[REASON OF LATE]]="SUPPLIER","LATE BY SUPPLIER", "LATE")))</f>
        <v>ON TIME</v>
      </c>
      <c r="K2493" s="12"/>
      <c r="L2493" s="16"/>
      <c r="M2493" s="32" t="str">
        <f>TEXT(Data[[#This Row],[Ngày giao]],"yyyy")</f>
        <v>2022</v>
      </c>
      <c r="N2493" s="32" t="str">
        <f>IF(MONTH(Data[[#This Row],[Ngày giao]])&lt;4,"Qtr1", IF(MONTH(Data[[#This Row],[Ngày giao]])&lt;7,"Qtr2",IF(MONTH(Data[[#This Row],[Ngày giao]])&lt;10,"Qtr3","Qtr4")))</f>
        <v>Qtr2</v>
      </c>
      <c r="O2493" s="32" t="str">
        <f>TEXT(Data[[#This Row],[Ngày giao]],"MMM")</f>
        <v>Apr</v>
      </c>
    </row>
    <row r="2494" spans="1:15" ht="14.5" x14ac:dyDescent="0.35">
      <c r="A2494" s="7">
        <v>4517367705</v>
      </c>
      <c r="B2494" s="7">
        <v>2779823</v>
      </c>
      <c r="C2494" s="8" t="s">
        <v>53</v>
      </c>
      <c r="D2494" s="9">
        <v>5040</v>
      </c>
      <c r="E2494" s="3">
        <v>783</v>
      </c>
      <c r="F2494" s="3">
        <f>Data[[#This Row],[Unit Price]]*Data[[#This Row],[Ordered Qty]]</f>
        <v>3946320</v>
      </c>
      <c r="G2494" s="5">
        <v>44665</v>
      </c>
      <c r="H2494" s="4">
        <v>44662</v>
      </c>
      <c r="I2494" s="10">
        <v>3</v>
      </c>
      <c r="J2494" s="32" t="str">
        <f>IF(Data[[#This Row],[Chênh lệch ngày]]&lt;-2,"ADVANCE", IF(Data[[#This Row],[Chênh lệch ngày]]&lt;4, "ON TIME", IF(Data[[#This Row],[REASON OF LATE]]="SUPPLIER","LATE BY SUPPLIER", "LATE")))</f>
        <v>ON TIME</v>
      </c>
      <c r="K2494" s="12"/>
      <c r="L2494" s="16"/>
      <c r="M2494" s="32" t="str">
        <f>TEXT(Data[[#This Row],[Ngày giao]],"yyyy")</f>
        <v>2022</v>
      </c>
      <c r="N2494" s="32" t="str">
        <f>IF(MONTH(Data[[#This Row],[Ngày giao]])&lt;4,"Qtr1", IF(MONTH(Data[[#This Row],[Ngày giao]])&lt;7,"Qtr2",IF(MONTH(Data[[#This Row],[Ngày giao]])&lt;10,"Qtr3","Qtr4")))</f>
        <v>Qtr2</v>
      </c>
      <c r="O2494" s="32" t="str">
        <f>TEXT(Data[[#This Row],[Ngày giao]],"MMM")</f>
        <v>Apr</v>
      </c>
    </row>
    <row r="2495" spans="1:15" ht="14.5" x14ac:dyDescent="0.35">
      <c r="A2495" s="7">
        <v>4517806121</v>
      </c>
      <c r="B2495" s="7">
        <v>2487053</v>
      </c>
      <c r="C2495" s="37" t="s">
        <v>52</v>
      </c>
      <c r="D2495" s="9">
        <v>3060</v>
      </c>
      <c r="E2495" s="3">
        <v>415</v>
      </c>
      <c r="F2495" s="3">
        <f>Data[[#This Row],[Unit Price]]*Data[[#This Row],[Ordered Qty]]</f>
        <v>1269900</v>
      </c>
      <c r="G2495" s="5">
        <v>44662</v>
      </c>
      <c r="H2495" s="4">
        <v>44662</v>
      </c>
      <c r="I2495" s="10">
        <v>0</v>
      </c>
      <c r="J2495" s="32" t="str">
        <f>IF(Data[[#This Row],[Chênh lệch ngày]]&lt;-2,"ADVANCE", IF(Data[[#This Row],[Chênh lệch ngày]]&lt;4, "ON TIME", IF(Data[[#This Row],[REASON OF LATE]]="SUPPLIER","LATE BY SUPPLIER", "LATE")))</f>
        <v>ON TIME</v>
      </c>
      <c r="K2495" s="12"/>
      <c r="L2495" s="16"/>
      <c r="M2495" s="32" t="str">
        <f>TEXT(Data[[#This Row],[Ngày giao]],"yyyy")</f>
        <v>2022</v>
      </c>
      <c r="N2495" s="32" t="str">
        <f>IF(MONTH(Data[[#This Row],[Ngày giao]])&lt;4,"Qtr1", IF(MONTH(Data[[#This Row],[Ngày giao]])&lt;7,"Qtr2",IF(MONTH(Data[[#This Row],[Ngày giao]])&lt;10,"Qtr3","Qtr4")))</f>
        <v>Qtr2</v>
      </c>
      <c r="O2495" s="32" t="str">
        <f>TEXT(Data[[#This Row],[Ngày giao]],"MMM")</f>
        <v>Apr</v>
      </c>
    </row>
    <row r="2496" spans="1:15" ht="14.5" x14ac:dyDescent="0.35">
      <c r="A2496" s="7">
        <v>4517163094</v>
      </c>
      <c r="B2496" s="7">
        <v>2663481</v>
      </c>
      <c r="C2496" s="37" t="s">
        <v>52</v>
      </c>
      <c r="D2496" s="9">
        <v>1200</v>
      </c>
      <c r="E2496" s="3">
        <v>662</v>
      </c>
      <c r="F2496" s="3">
        <f>Data[[#This Row],[Unit Price]]*Data[[#This Row],[Ordered Qty]]</f>
        <v>794400</v>
      </c>
      <c r="G2496" s="5">
        <v>44662</v>
      </c>
      <c r="H2496" s="4">
        <v>44662</v>
      </c>
      <c r="I2496" s="10">
        <v>0</v>
      </c>
      <c r="J2496" s="32" t="str">
        <f>IF(Data[[#This Row],[Chênh lệch ngày]]&lt;-2,"ADVANCE", IF(Data[[#This Row],[Chênh lệch ngày]]&lt;4, "ON TIME", IF(Data[[#This Row],[REASON OF LATE]]="SUPPLIER","LATE BY SUPPLIER", "LATE")))</f>
        <v>ON TIME</v>
      </c>
      <c r="K2496" s="12"/>
      <c r="L2496" s="16"/>
      <c r="M2496" s="32" t="str">
        <f>TEXT(Data[[#This Row],[Ngày giao]],"yyyy")</f>
        <v>2022</v>
      </c>
      <c r="N2496" s="32" t="str">
        <f>IF(MONTH(Data[[#This Row],[Ngày giao]])&lt;4,"Qtr1", IF(MONTH(Data[[#This Row],[Ngày giao]])&lt;7,"Qtr2",IF(MONTH(Data[[#This Row],[Ngày giao]])&lt;10,"Qtr3","Qtr4")))</f>
        <v>Qtr2</v>
      </c>
      <c r="O2496" s="32" t="str">
        <f>TEXT(Data[[#This Row],[Ngày giao]],"MMM")</f>
        <v>Apr</v>
      </c>
    </row>
    <row r="2497" spans="1:15" ht="14.5" x14ac:dyDescent="0.35">
      <c r="A2497" s="7">
        <v>4517812710</v>
      </c>
      <c r="B2497" s="7">
        <v>4013297</v>
      </c>
      <c r="C2497" s="37" t="s">
        <v>52</v>
      </c>
      <c r="D2497" s="9">
        <v>360</v>
      </c>
      <c r="E2497" s="3">
        <v>1286</v>
      </c>
      <c r="F2497" s="3">
        <f>Data[[#This Row],[Unit Price]]*Data[[#This Row],[Ordered Qty]]</f>
        <v>462960</v>
      </c>
      <c r="G2497" s="5">
        <v>44662</v>
      </c>
      <c r="H2497" s="4">
        <v>44662</v>
      </c>
      <c r="I2497" s="10">
        <v>0</v>
      </c>
      <c r="J2497" s="32" t="str">
        <f>IF(Data[[#This Row],[Chênh lệch ngày]]&lt;-2,"ADVANCE", IF(Data[[#This Row],[Chênh lệch ngày]]&lt;4, "ON TIME", IF(Data[[#This Row],[REASON OF LATE]]="SUPPLIER","LATE BY SUPPLIER", "LATE")))</f>
        <v>ON TIME</v>
      </c>
      <c r="K2497" s="12"/>
      <c r="L2497" s="16"/>
      <c r="M2497" s="32" t="str">
        <f>TEXT(Data[[#This Row],[Ngày giao]],"yyyy")</f>
        <v>2022</v>
      </c>
      <c r="N2497" s="32" t="str">
        <f>IF(MONTH(Data[[#This Row],[Ngày giao]])&lt;4,"Qtr1", IF(MONTH(Data[[#This Row],[Ngày giao]])&lt;7,"Qtr2",IF(MONTH(Data[[#This Row],[Ngày giao]])&lt;10,"Qtr3","Qtr4")))</f>
        <v>Qtr2</v>
      </c>
      <c r="O2497" s="32" t="str">
        <f>TEXT(Data[[#This Row],[Ngày giao]],"MMM")</f>
        <v>Apr</v>
      </c>
    </row>
    <row r="2498" spans="1:15" ht="14.5" x14ac:dyDescent="0.35">
      <c r="A2498" s="7">
        <v>4517480546</v>
      </c>
      <c r="B2498" s="7">
        <v>2487061</v>
      </c>
      <c r="C2498" s="37" t="s">
        <v>52</v>
      </c>
      <c r="D2498" s="9">
        <v>2070</v>
      </c>
      <c r="E2498" s="3">
        <v>533</v>
      </c>
      <c r="F2498" s="3">
        <f>Data[[#This Row],[Unit Price]]*Data[[#This Row],[Ordered Qty]]</f>
        <v>1103310</v>
      </c>
      <c r="G2498" s="5">
        <v>44662</v>
      </c>
      <c r="H2498" s="4">
        <v>44662</v>
      </c>
      <c r="I2498" s="10">
        <v>0</v>
      </c>
      <c r="J2498" s="32" t="str">
        <f>IF(Data[[#This Row],[Chênh lệch ngày]]&lt;-2,"ADVANCE", IF(Data[[#This Row],[Chênh lệch ngày]]&lt;4, "ON TIME", IF(Data[[#This Row],[REASON OF LATE]]="SUPPLIER","LATE BY SUPPLIER", "LATE")))</f>
        <v>ON TIME</v>
      </c>
      <c r="K2498" s="12"/>
      <c r="L2498" s="16"/>
      <c r="M2498" s="32" t="str">
        <f>TEXT(Data[[#This Row],[Ngày giao]],"yyyy")</f>
        <v>2022</v>
      </c>
      <c r="N2498" s="32" t="str">
        <f>IF(MONTH(Data[[#This Row],[Ngày giao]])&lt;4,"Qtr1", IF(MONTH(Data[[#This Row],[Ngày giao]])&lt;7,"Qtr2",IF(MONTH(Data[[#This Row],[Ngày giao]])&lt;10,"Qtr3","Qtr4")))</f>
        <v>Qtr2</v>
      </c>
      <c r="O2498" s="32" t="str">
        <f>TEXT(Data[[#This Row],[Ngày giao]],"MMM")</f>
        <v>Apr</v>
      </c>
    </row>
    <row r="2499" spans="1:15" ht="14.5" x14ac:dyDescent="0.35">
      <c r="A2499" s="7">
        <v>4517509563</v>
      </c>
      <c r="B2499" s="7">
        <v>4333116</v>
      </c>
      <c r="C2499" s="8" t="s">
        <v>53</v>
      </c>
      <c r="D2499" s="9">
        <v>1239</v>
      </c>
      <c r="E2499" s="3">
        <v>906</v>
      </c>
      <c r="F2499" s="3">
        <f>Data[[#This Row],[Unit Price]]*Data[[#This Row],[Ordered Qty]]</f>
        <v>1122534</v>
      </c>
      <c r="G2499" s="5">
        <v>44662</v>
      </c>
      <c r="H2499" s="4">
        <v>44662</v>
      </c>
      <c r="I2499" s="10">
        <v>0</v>
      </c>
      <c r="J2499" s="32" t="str">
        <f>IF(Data[[#This Row],[Chênh lệch ngày]]&lt;-2,"ADVANCE", IF(Data[[#This Row],[Chênh lệch ngày]]&lt;4, "ON TIME", IF(Data[[#This Row],[REASON OF LATE]]="SUPPLIER","LATE BY SUPPLIER", "LATE")))</f>
        <v>ON TIME</v>
      </c>
      <c r="K2499" s="12"/>
      <c r="L2499" s="16"/>
      <c r="M2499" s="32" t="str">
        <f>TEXT(Data[[#This Row],[Ngày giao]],"yyyy")</f>
        <v>2022</v>
      </c>
      <c r="N2499" s="32" t="str">
        <f>IF(MONTH(Data[[#This Row],[Ngày giao]])&lt;4,"Qtr1", IF(MONTH(Data[[#This Row],[Ngày giao]])&lt;7,"Qtr2",IF(MONTH(Data[[#This Row],[Ngày giao]])&lt;10,"Qtr3","Qtr4")))</f>
        <v>Qtr2</v>
      </c>
      <c r="O2499" s="32" t="str">
        <f>TEXT(Data[[#This Row],[Ngày giao]],"MMM")</f>
        <v>Apr</v>
      </c>
    </row>
    <row r="2500" spans="1:15" ht="14.5" x14ac:dyDescent="0.35">
      <c r="A2500" s="7">
        <v>4517025144</v>
      </c>
      <c r="B2500" s="7">
        <v>2487061</v>
      </c>
      <c r="C2500" s="37" t="s">
        <v>52</v>
      </c>
      <c r="D2500" s="9">
        <v>3480</v>
      </c>
      <c r="E2500" s="3">
        <v>720</v>
      </c>
      <c r="F2500" s="3">
        <f>Data[[#This Row],[Unit Price]]*Data[[#This Row],[Ordered Qty]]</f>
        <v>2505600</v>
      </c>
      <c r="G2500" s="5">
        <v>44662</v>
      </c>
      <c r="H2500" s="4">
        <v>44662</v>
      </c>
      <c r="I2500" s="10">
        <v>0</v>
      </c>
      <c r="J2500" s="32" t="str">
        <f>IF(Data[[#This Row],[Chênh lệch ngày]]&lt;-2,"ADVANCE", IF(Data[[#This Row],[Chênh lệch ngày]]&lt;4, "ON TIME", IF(Data[[#This Row],[REASON OF LATE]]="SUPPLIER","LATE BY SUPPLIER", "LATE")))</f>
        <v>ON TIME</v>
      </c>
      <c r="K2500" s="12"/>
      <c r="L2500" s="16"/>
      <c r="M2500" s="32" t="str">
        <f>TEXT(Data[[#This Row],[Ngày giao]],"yyyy")</f>
        <v>2022</v>
      </c>
      <c r="N2500" s="32" t="str">
        <f>IF(MONTH(Data[[#This Row],[Ngày giao]])&lt;4,"Qtr1", IF(MONTH(Data[[#This Row],[Ngày giao]])&lt;7,"Qtr2",IF(MONTH(Data[[#This Row],[Ngày giao]])&lt;10,"Qtr3","Qtr4")))</f>
        <v>Qtr2</v>
      </c>
      <c r="O2500" s="32" t="str">
        <f>TEXT(Data[[#This Row],[Ngày giao]],"MMM")</f>
        <v>Apr</v>
      </c>
    </row>
    <row r="2501" spans="1:15" ht="14.5" x14ac:dyDescent="0.35">
      <c r="A2501" s="7">
        <v>4517351401</v>
      </c>
      <c r="B2501" s="7">
        <v>4333116</v>
      </c>
      <c r="C2501" s="8" t="s">
        <v>53</v>
      </c>
      <c r="D2501" s="9">
        <v>777</v>
      </c>
      <c r="E2501" s="3">
        <v>1400</v>
      </c>
      <c r="F2501" s="3">
        <f>Data[[#This Row],[Unit Price]]*Data[[#This Row],[Ordered Qty]]</f>
        <v>1087800</v>
      </c>
      <c r="G2501" s="5">
        <v>44665</v>
      </c>
      <c r="H2501" s="4">
        <v>44662</v>
      </c>
      <c r="I2501" s="10">
        <v>3</v>
      </c>
      <c r="J2501" s="32" t="str">
        <f>IF(Data[[#This Row],[Chênh lệch ngày]]&lt;-2,"ADVANCE", IF(Data[[#This Row],[Chênh lệch ngày]]&lt;4, "ON TIME", IF(Data[[#This Row],[REASON OF LATE]]="SUPPLIER","LATE BY SUPPLIER", "LATE")))</f>
        <v>ON TIME</v>
      </c>
      <c r="K2501" s="12"/>
      <c r="L2501" s="16"/>
      <c r="M2501" s="32" t="str">
        <f>TEXT(Data[[#This Row],[Ngày giao]],"yyyy")</f>
        <v>2022</v>
      </c>
      <c r="N2501" s="32" t="str">
        <f>IF(MONTH(Data[[#This Row],[Ngày giao]])&lt;4,"Qtr1", IF(MONTH(Data[[#This Row],[Ngày giao]])&lt;7,"Qtr2",IF(MONTH(Data[[#This Row],[Ngày giao]])&lt;10,"Qtr3","Qtr4")))</f>
        <v>Qtr2</v>
      </c>
      <c r="O2501" s="32" t="str">
        <f>TEXT(Data[[#This Row],[Ngày giao]],"MMM")</f>
        <v>Apr</v>
      </c>
    </row>
    <row r="2502" spans="1:15" ht="14.5" x14ac:dyDescent="0.35">
      <c r="A2502" s="7">
        <v>4517663959</v>
      </c>
      <c r="B2502" s="7">
        <v>2487053</v>
      </c>
      <c r="C2502" s="37" t="s">
        <v>52</v>
      </c>
      <c r="D2502" s="9">
        <v>1080</v>
      </c>
      <c r="E2502" s="3">
        <v>544</v>
      </c>
      <c r="F2502" s="3">
        <f>Data[[#This Row],[Unit Price]]*Data[[#This Row],[Ordered Qty]]</f>
        <v>587520</v>
      </c>
      <c r="G2502" s="5">
        <v>44662</v>
      </c>
      <c r="H2502" s="4">
        <v>44662</v>
      </c>
      <c r="I2502" s="10">
        <v>0</v>
      </c>
      <c r="J2502" s="32" t="str">
        <f>IF(Data[[#This Row],[Chênh lệch ngày]]&lt;-2,"ADVANCE", IF(Data[[#This Row],[Chênh lệch ngày]]&lt;4, "ON TIME", IF(Data[[#This Row],[REASON OF LATE]]="SUPPLIER","LATE BY SUPPLIER", "LATE")))</f>
        <v>ON TIME</v>
      </c>
      <c r="K2502" s="12"/>
      <c r="L2502" s="16"/>
      <c r="M2502" s="32" t="str">
        <f>TEXT(Data[[#This Row],[Ngày giao]],"yyyy")</f>
        <v>2022</v>
      </c>
      <c r="N2502" s="32" t="str">
        <f>IF(MONTH(Data[[#This Row],[Ngày giao]])&lt;4,"Qtr1", IF(MONTH(Data[[#This Row],[Ngày giao]])&lt;7,"Qtr2",IF(MONTH(Data[[#This Row],[Ngày giao]])&lt;10,"Qtr3","Qtr4")))</f>
        <v>Qtr2</v>
      </c>
      <c r="O2502" s="32" t="str">
        <f>TEXT(Data[[#This Row],[Ngày giao]],"MMM")</f>
        <v>Apr</v>
      </c>
    </row>
    <row r="2503" spans="1:15" ht="14.5" x14ac:dyDescent="0.35">
      <c r="A2503" s="7">
        <v>4517035436</v>
      </c>
      <c r="B2503" s="7">
        <v>4333114</v>
      </c>
      <c r="C2503" s="37" t="s">
        <v>52</v>
      </c>
      <c r="D2503" s="9">
        <v>1155</v>
      </c>
      <c r="E2503" s="3">
        <v>1286</v>
      </c>
      <c r="F2503" s="3">
        <f>Data[[#This Row],[Unit Price]]*Data[[#This Row],[Ordered Qty]]</f>
        <v>1485330</v>
      </c>
      <c r="G2503" s="5">
        <v>44662</v>
      </c>
      <c r="H2503" s="4">
        <v>44662</v>
      </c>
      <c r="I2503" s="10">
        <v>0</v>
      </c>
      <c r="J2503" s="32" t="str">
        <f>IF(Data[[#This Row],[Chênh lệch ngày]]&lt;-2,"ADVANCE", IF(Data[[#This Row],[Chênh lệch ngày]]&lt;4, "ON TIME", IF(Data[[#This Row],[REASON OF LATE]]="SUPPLIER","LATE BY SUPPLIER", "LATE")))</f>
        <v>ON TIME</v>
      </c>
      <c r="K2503" s="12"/>
      <c r="L2503" s="16"/>
      <c r="M2503" s="32" t="str">
        <f>TEXT(Data[[#This Row],[Ngày giao]],"yyyy")</f>
        <v>2022</v>
      </c>
      <c r="N2503" s="32" t="str">
        <f>IF(MONTH(Data[[#This Row],[Ngày giao]])&lt;4,"Qtr1", IF(MONTH(Data[[#This Row],[Ngày giao]])&lt;7,"Qtr2",IF(MONTH(Data[[#This Row],[Ngày giao]])&lt;10,"Qtr3","Qtr4")))</f>
        <v>Qtr2</v>
      </c>
      <c r="O2503" s="32" t="str">
        <f>TEXT(Data[[#This Row],[Ngày giao]],"MMM")</f>
        <v>Apr</v>
      </c>
    </row>
    <row r="2504" spans="1:15" ht="14.5" x14ac:dyDescent="0.35">
      <c r="A2504" s="7">
        <v>4517368200</v>
      </c>
      <c r="B2504" s="7">
        <v>4455280</v>
      </c>
      <c r="C2504" s="8" t="s">
        <v>53</v>
      </c>
      <c r="D2504" s="9">
        <v>810</v>
      </c>
      <c r="E2504" s="3">
        <v>330</v>
      </c>
      <c r="F2504" s="3">
        <f>Data[[#This Row],[Unit Price]]*Data[[#This Row],[Ordered Qty]]</f>
        <v>267300</v>
      </c>
      <c r="G2504" s="5">
        <v>44662</v>
      </c>
      <c r="H2504" s="4">
        <v>44662</v>
      </c>
      <c r="I2504" s="10">
        <v>0</v>
      </c>
      <c r="J2504" s="32" t="str">
        <f>IF(Data[[#This Row],[Chênh lệch ngày]]&lt;-2,"ADVANCE", IF(Data[[#This Row],[Chênh lệch ngày]]&lt;4, "ON TIME", IF(Data[[#This Row],[REASON OF LATE]]="SUPPLIER","LATE BY SUPPLIER", "LATE")))</f>
        <v>ON TIME</v>
      </c>
      <c r="K2504" s="12"/>
      <c r="L2504" s="16"/>
      <c r="M2504" s="32" t="str">
        <f>TEXT(Data[[#This Row],[Ngày giao]],"yyyy")</f>
        <v>2022</v>
      </c>
      <c r="N2504" s="32" t="str">
        <f>IF(MONTH(Data[[#This Row],[Ngày giao]])&lt;4,"Qtr1", IF(MONTH(Data[[#This Row],[Ngày giao]])&lt;7,"Qtr2",IF(MONTH(Data[[#This Row],[Ngày giao]])&lt;10,"Qtr3","Qtr4")))</f>
        <v>Qtr2</v>
      </c>
      <c r="O2504" s="32" t="str">
        <f>TEXT(Data[[#This Row],[Ngày giao]],"MMM")</f>
        <v>Apr</v>
      </c>
    </row>
    <row r="2505" spans="1:15" ht="14.5" x14ac:dyDescent="0.35">
      <c r="A2505" s="7">
        <v>881939563</v>
      </c>
      <c r="B2505" s="7">
        <v>4454507</v>
      </c>
      <c r="C2505" s="37" t="s">
        <v>52</v>
      </c>
      <c r="D2505" s="9">
        <v>3960</v>
      </c>
      <c r="E2505" s="3">
        <v>747</v>
      </c>
      <c r="F2505" s="3">
        <f>Data[[#This Row],[Unit Price]]*Data[[#This Row],[Ordered Qty]]</f>
        <v>2958120</v>
      </c>
      <c r="G2505" s="5">
        <v>44732</v>
      </c>
      <c r="H2505" s="4">
        <v>44662</v>
      </c>
      <c r="I2505" s="10">
        <v>70</v>
      </c>
      <c r="J2505" s="32" t="str">
        <f>IF(Data[[#This Row],[Chênh lệch ngày]]&lt;-2,"ADVANCE", IF(Data[[#This Row],[Chênh lệch ngày]]&lt;4, "ON TIME", IF(Data[[#This Row],[REASON OF LATE]]="SUPPLIER","LATE BY SUPPLIER", "LATE")))</f>
        <v>LATE BY SUPPLIER</v>
      </c>
      <c r="K2505" s="13" t="s">
        <v>8</v>
      </c>
      <c r="L2505" s="16" t="s">
        <v>41</v>
      </c>
      <c r="M2505" s="32" t="str">
        <f>TEXT(Data[[#This Row],[Ngày giao]],"yyyy")</f>
        <v>2022</v>
      </c>
      <c r="N2505" s="32" t="str">
        <f>IF(MONTH(Data[[#This Row],[Ngày giao]])&lt;4,"Qtr1", IF(MONTH(Data[[#This Row],[Ngày giao]])&lt;7,"Qtr2",IF(MONTH(Data[[#This Row],[Ngày giao]])&lt;10,"Qtr3","Qtr4")))</f>
        <v>Qtr2</v>
      </c>
      <c r="O2505" s="32" t="str">
        <f>TEXT(Data[[#This Row],[Ngày giao]],"MMM")</f>
        <v>Jun</v>
      </c>
    </row>
    <row r="2506" spans="1:15" ht="14.5" x14ac:dyDescent="0.35">
      <c r="A2506" s="7">
        <v>4517031900</v>
      </c>
      <c r="B2506" s="7">
        <v>4455298</v>
      </c>
      <c r="C2506" s="37" t="s">
        <v>52</v>
      </c>
      <c r="D2506" s="9">
        <v>630</v>
      </c>
      <c r="E2506" s="3">
        <v>1044</v>
      </c>
      <c r="F2506" s="3">
        <f>Data[[#This Row],[Unit Price]]*Data[[#This Row],[Ordered Qty]]</f>
        <v>657720</v>
      </c>
      <c r="G2506" s="5">
        <v>44662</v>
      </c>
      <c r="H2506" s="4">
        <v>44662</v>
      </c>
      <c r="I2506" s="10">
        <v>0</v>
      </c>
      <c r="J2506" s="32" t="str">
        <f>IF(Data[[#This Row],[Chênh lệch ngày]]&lt;-2,"ADVANCE", IF(Data[[#This Row],[Chênh lệch ngày]]&lt;4, "ON TIME", IF(Data[[#This Row],[REASON OF LATE]]="SUPPLIER","LATE BY SUPPLIER", "LATE")))</f>
        <v>ON TIME</v>
      </c>
      <c r="K2506" s="12"/>
      <c r="L2506" s="16"/>
      <c r="M2506" s="32" t="str">
        <f>TEXT(Data[[#This Row],[Ngày giao]],"yyyy")</f>
        <v>2022</v>
      </c>
      <c r="N2506" s="32" t="str">
        <f>IF(MONTH(Data[[#This Row],[Ngày giao]])&lt;4,"Qtr1", IF(MONTH(Data[[#This Row],[Ngày giao]])&lt;7,"Qtr2",IF(MONTH(Data[[#This Row],[Ngày giao]])&lt;10,"Qtr3","Qtr4")))</f>
        <v>Qtr2</v>
      </c>
      <c r="O2506" s="32" t="str">
        <f>TEXT(Data[[#This Row],[Ngày giao]],"MMM")</f>
        <v>Apr</v>
      </c>
    </row>
    <row r="2507" spans="1:15" ht="14.5" x14ac:dyDescent="0.35">
      <c r="A2507" s="7">
        <v>4516972354</v>
      </c>
      <c r="B2507" s="7">
        <v>4013297</v>
      </c>
      <c r="C2507" s="37" t="s">
        <v>52</v>
      </c>
      <c r="D2507" s="9">
        <v>540</v>
      </c>
      <c r="E2507" s="3">
        <v>432</v>
      </c>
      <c r="F2507" s="3">
        <f>Data[[#This Row],[Unit Price]]*Data[[#This Row],[Ordered Qty]]</f>
        <v>233280</v>
      </c>
      <c r="G2507" s="5">
        <v>44662</v>
      </c>
      <c r="H2507" s="4">
        <v>44662</v>
      </c>
      <c r="I2507" s="10">
        <v>0</v>
      </c>
      <c r="J2507" s="32" t="str">
        <f>IF(Data[[#This Row],[Chênh lệch ngày]]&lt;-2,"ADVANCE", IF(Data[[#This Row],[Chênh lệch ngày]]&lt;4, "ON TIME", IF(Data[[#This Row],[REASON OF LATE]]="SUPPLIER","LATE BY SUPPLIER", "LATE")))</f>
        <v>ON TIME</v>
      </c>
      <c r="K2507" s="12"/>
      <c r="L2507" s="16"/>
      <c r="M2507" s="32" t="str">
        <f>TEXT(Data[[#This Row],[Ngày giao]],"yyyy")</f>
        <v>2022</v>
      </c>
      <c r="N2507" s="32" t="str">
        <f>IF(MONTH(Data[[#This Row],[Ngày giao]])&lt;4,"Qtr1", IF(MONTH(Data[[#This Row],[Ngày giao]])&lt;7,"Qtr2",IF(MONTH(Data[[#This Row],[Ngày giao]])&lt;10,"Qtr3","Qtr4")))</f>
        <v>Qtr2</v>
      </c>
      <c r="O2507" s="32" t="str">
        <f>TEXT(Data[[#This Row],[Ngày giao]],"MMM")</f>
        <v>Apr</v>
      </c>
    </row>
    <row r="2508" spans="1:15" ht="14.5" x14ac:dyDescent="0.35">
      <c r="A2508" s="7">
        <v>4517805184</v>
      </c>
      <c r="B2508" s="7">
        <v>4013305</v>
      </c>
      <c r="C2508" s="37" t="s">
        <v>52</v>
      </c>
      <c r="D2508" s="9">
        <v>1176</v>
      </c>
      <c r="E2508" s="3">
        <v>1256</v>
      </c>
      <c r="F2508" s="3">
        <f>Data[[#This Row],[Unit Price]]*Data[[#This Row],[Ordered Qty]]</f>
        <v>1477056</v>
      </c>
      <c r="G2508" s="5">
        <v>44690</v>
      </c>
      <c r="H2508" s="4">
        <v>44662</v>
      </c>
      <c r="I2508" s="10">
        <v>28</v>
      </c>
      <c r="J2508" s="32" t="str">
        <f>IF(Data[[#This Row],[Chênh lệch ngày]]&lt;-2,"ADVANCE", IF(Data[[#This Row],[Chênh lệch ngày]]&lt;4, "ON TIME", IF(Data[[#This Row],[REASON OF LATE]]="SUPPLIER","LATE BY SUPPLIER", "LATE")))</f>
        <v>LATE BY SUPPLIER</v>
      </c>
      <c r="K2508" s="13" t="s">
        <v>8</v>
      </c>
      <c r="L2508" s="16" t="s">
        <v>41</v>
      </c>
      <c r="M2508" s="32" t="str">
        <f>TEXT(Data[[#This Row],[Ngày giao]],"yyyy")</f>
        <v>2022</v>
      </c>
      <c r="N2508" s="32" t="str">
        <f>IF(MONTH(Data[[#This Row],[Ngày giao]])&lt;4,"Qtr1", IF(MONTH(Data[[#This Row],[Ngày giao]])&lt;7,"Qtr2",IF(MONTH(Data[[#This Row],[Ngày giao]])&lt;10,"Qtr3","Qtr4")))</f>
        <v>Qtr2</v>
      </c>
      <c r="O2508" s="32" t="str">
        <f>TEXT(Data[[#This Row],[Ngày giao]],"MMM")</f>
        <v>May</v>
      </c>
    </row>
    <row r="2509" spans="1:15" ht="14.5" x14ac:dyDescent="0.35">
      <c r="A2509" s="7">
        <v>4517035844</v>
      </c>
      <c r="B2509" s="7">
        <v>2765851</v>
      </c>
      <c r="C2509" s="37" t="s">
        <v>52</v>
      </c>
      <c r="D2509" s="9">
        <v>384</v>
      </c>
      <c r="E2509" s="3">
        <v>338</v>
      </c>
      <c r="F2509" s="3">
        <f>Data[[#This Row],[Unit Price]]*Data[[#This Row],[Ordered Qty]]</f>
        <v>129792</v>
      </c>
      <c r="G2509" s="5">
        <v>44662</v>
      </c>
      <c r="H2509" s="4">
        <v>44662</v>
      </c>
      <c r="I2509" s="10">
        <v>0</v>
      </c>
      <c r="J2509" s="32" t="str">
        <f>IF(Data[[#This Row],[Chênh lệch ngày]]&lt;-2,"ADVANCE", IF(Data[[#This Row],[Chênh lệch ngày]]&lt;4, "ON TIME", IF(Data[[#This Row],[REASON OF LATE]]="SUPPLIER","LATE BY SUPPLIER", "LATE")))</f>
        <v>ON TIME</v>
      </c>
      <c r="K2509" s="12"/>
      <c r="L2509" s="16"/>
      <c r="M2509" s="32" t="str">
        <f>TEXT(Data[[#This Row],[Ngày giao]],"yyyy")</f>
        <v>2022</v>
      </c>
      <c r="N2509" s="32" t="str">
        <f>IF(MONTH(Data[[#This Row],[Ngày giao]])&lt;4,"Qtr1", IF(MONTH(Data[[#This Row],[Ngày giao]])&lt;7,"Qtr2",IF(MONTH(Data[[#This Row],[Ngày giao]])&lt;10,"Qtr3","Qtr4")))</f>
        <v>Qtr2</v>
      </c>
      <c r="O2509" s="32" t="str">
        <f>TEXT(Data[[#This Row],[Ngày giao]],"MMM")</f>
        <v>Apr</v>
      </c>
    </row>
    <row r="2510" spans="1:15" ht="14.5" x14ac:dyDescent="0.35">
      <c r="A2510" s="7">
        <v>4517034547</v>
      </c>
      <c r="B2510" s="7">
        <v>2778106</v>
      </c>
      <c r="C2510" s="37" t="s">
        <v>52</v>
      </c>
      <c r="D2510" s="9">
        <v>360</v>
      </c>
      <c r="E2510" s="3">
        <v>350</v>
      </c>
      <c r="F2510" s="3">
        <f>Data[[#This Row],[Unit Price]]*Data[[#This Row],[Ordered Qty]]</f>
        <v>126000</v>
      </c>
      <c r="G2510" s="5">
        <v>44662</v>
      </c>
      <c r="H2510" s="4">
        <v>44662</v>
      </c>
      <c r="I2510" s="10">
        <v>0</v>
      </c>
      <c r="J2510" s="32" t="str">
        <f>IF(Data[[#This Row],[Chênh lệch ngày]]&lt;-2,"ADVANCE", IF(Data[[#This Row],[Chênh lệch ngày]]&lt;4, "ON TIME", IF(Data[[#This Row],[REASON OF LATE]]="SUPPLIER","LATE BY SUPPLIER", "LATE")))</f>
        <v>ON TIME</v>
      </c>
      <c r="K2510" s="12"/>
      <c r="L2510" s="16"/>
      <c r="M2510" s="32" t="str">
        <f>TEXT(Data[[#This Row],[Ngày giao]],"yyyy")</f>
        <v>2022</v>
      </c>
      <c r="N2510" s="32" t="str">
        <f>IF(MONTH(Data[[#This Row],[Ngày giao]])&lt;4,"Qtr1", IF(MONTH(Data[[#This Row],[Ngày giao]])&lt;7,"Qtr2",IF(MONTH(Data[[#This Row],[Ngày giao]])&lt;10,"Qtr3","Qtr4")))</f>
        <v>Qtr2</v>
      </c>
      <c r="O2510" s="32" t="str">
        <f>TEXT(Data[[#This Row],[Ngày giao]],"MMM")</f>
        <v>Apr</v>
      </c>
    </row>
    <row r="2511" spans="1:15" ht="14.5" x14ac:dyDescent="0.35">
      <c r="A2511" s="7">
        <v>4517382798</v>
      </c>
      <c r="B2511" s="7">
        <v>4335235</v>
      </c>
      <c r="C2511" s="8" t="s">
        <v>53</v>
      </c>
      <c r="D2511" s="9">
        <v>360</v>
      </c>
      <c r="E2511" s="3">
        <v>317</v>
      </c>
      <c r="F2511" s="3">
        <f>Data[[#This Row],[Unit Price]]*Data[[#This Row],[Ordered Qty]]</f>
        <v>114120</v>
      </c>
      <c r="G2511" s="5">
        <v>44662</v>
      </c>
      <c r="H2511" s="4">
        <v>44662</v>
      </c>
      <c r="I2511" s="10">
        <v>0</v>
      </c>
      <c r="J2511" s="32" t="str">
        <f>IF(Data[[#This Row],[Chênh lệch ngày]]&lt;-2,"ADVANCE", IF(Data[[#This Row],[Chênh lệch ngày]]&lt;4, "ON TIME", IF(Data[[#This Row],[REASON OF LATE]]="SUPPLIER","LATE BY SUPPLIER", "LATE")))</f>
        <v>ON TIME</v>
      </c>
      <c r="K2511" s="12"/>
      <c r="L2511" s="16"/>
      <c r="M2511" s="32" t="str">
        <f>TEXT(Data[[#This Row],[Ngày giao]],"yyyy")</f>
        <v>2022</v>
      </c>
      <c r="N2511" s="32" t="str">
        <f>IF(MONTH(Data[[#This Row],[Ngày giao]])&lt;4,"Qtr1", IF(MONTH(Data[[#This Row],[Ngày giao]])&lt;7,"Qtr2",IF(MONTH(Data[[#This Row],[Ngày giao]])&lt;10,"Qtr3","Qtr4")))</f>
        <v>Qtr2</v>
      </c>
      <c r="O2511" s="32" t="str">
        <f>TEXT(Data[[#This Row],[Ngày giao]],"MMM")</f>
        <v>Apr</v>
      </c>
    </row>
    <row r="2512" spans="1:15" ht="14.5" x14ac:dyDescent="0.35">
      <c r="A2512" s="7">
        <v>4517400904</v>
      </c>
      <c r="B2512" s="7">
        <v>4455298</v>
      </c>
      <c r="C2512" s="37" t="s">
        <v>52</v>
      </c>
      <c r="D2512" s="9">
        <v>1095</v>
      </c>
      <c r="E2512" s="3">
        <v>1152</v>
      </c>
      <c r="F2512" s="3">
        <f>Data[[#This Row],[Unit Price]]*Data[[#This Row],[Ordered Qty]]</f>
        <v>1261440</v>
      </c>
      <c r="G2512" s="5">
        <v>44662</v>
      </c>
      <c r="H2512" s="4">
        <v>44662</v>
      </c>
      <c r="I2512" s="10">
        <v>0</v>
      </c>
      <c r="J2512" s="32" t="str">
        <f>IF(Data[[#This Row],[Chênh lệch ngày]]&lt;-2,"ADVANCE", IF(Data[[#This Row],[Chênh lệch ngày]]&lt;4, "ON TIME", IF(Data[[#This Row],[REASON OF LATE]]="SUPPLIER","LATE BY SUPPLIER", "LATE")))</f>
        <v>ON TIME</v>
      </c>
      <c r="K2512" s="12"/>
      <c r="L2512" s="16"/>
      <c r="M2512" s="32" t="str">
        <f>TEXT(Data[[#This Row],[Ngày giao]],"yyyy")</f>
        <v>2022</v>
      </c>
      <c r="N2512" s="32" t="str">
        <f>IF(MONTH(Data[[#This Row],[Ngày giao]])&lt;4,"Qtr1", IF(MONTH(Data[[#This Row],[Ngày giao]])&lt;7,"Qtr2",IF(MONTH(Data[[#This Row],[Ngày giao]])&lt;10,"Qtr3","Qtr4")))</f>
        <v>Qtr2</v>
      </c>
      <c r="O2512" s="32" t="str">
        <f>TEXT(Data[[#This Row],[Ngày giao]],"MMM")</f>
        <v>Apr</v>
      </c>
    </row>
    <row r="2513" spans="1:15" ht="14.5" x14ac:dyDescent="0.35">
      <c r="A2513" s="7">
        <v>4517792758</v>
      </c>
      <c r="B2513" s="7">
        <v>2778106</v>
      </c>
      <c r="C2513" s="37" t="s">
        <v>52</v>
      </c>
      <c r="D2513" s="9">
        <v>1272</v>
      </c>
      <c r="E2513" s="3">
        <v>1058</v>
      </c>
      <c r="F2513" s="3">
        <f>Data[[#This Row],[Unit Price]]*Data[[#This Row],[Ordered Qty]]</f>
        <v>1345776</v>
      </c>
      <c r="G2513" s="5">
        <v>44662</v>
      </c>
      <c r="H2513" s="4">
        <v>44662</v>
      </c>
      <c r="I2513" s="10">
        <v>0</v>
      </c>
      <c r="J2513" s="32" t="str">
        <f>IF(Data[[#This Row],[Chênh lệch ngày]]&lt;-2,"ADVANCE", IF(Data[[#This Row],[Chênh lệch ngày]]&lt;4, "ON TIME", IF(Data[[#This Row],[REASON OF LATE]]="SUPPLIER","LATE BY SUPPLIER", "LATE")))</f>
        <v>ON TIME</v>
      </c>
      <c r="K2513" s="12"/>
      <c r="L2513" s="16"/>
      <c r="M2513" s="32" t="str">
        <f>TEXT(Data[[#This Row],[Ngày giao]],"yyyy")</f>
        <v>2022</v>
      </c>
      <c r="N2513" s="32" t="str">
        <f>IF(MONTH(Data[[#This Row],[Ngày giao]])&lt;4,"Qtr1", IF(MONTH(Data[[#This Row],[Ngày giao]])&lt;7,"Qtr2",IF(MONTH(Data[[#This Row],[Ngày giao]])&lt;10,"Qtr3","Qtr4")))</f>
        <v>Qtr2</v>
      </c>
      <c r="O2513" s="32" t="str">
        <f>TEXT(Data[[#This Row],[Ngày giao]],"MMM")</f>
        <v>Apr</v>
      </c>
    </row>
    <row r="2514" spans="1:15" ht="14.5" x14ac:dyDescent="0.35">
      <c r="A2514" s="7">
        <v>4517367615</v>
      </c>
      <c r="B2514" s="7">
        <v>2779817</v>
      </c>
      <c r="C2514" s="8" t="s">
        <v>53</v>
      </c>
      <c r="D2514" s="9">
        <v>2160</v>
      </c>
      <c r="E2514" s="3">
        <v>303</v>
      </c>
      <c r="F2514" s="3">
        <f>Data[[#This Row],[Unit Price]]*Data[[#This Row],[Ordered Qty]]</f>
        <v>654480</v>
      </c>
      <c r="G2514" s="5">
        <v>44662</v>
      </c>
      <c r="H2514" s="4">
        <v>44662</v>
      </c>
      <c r="I2514" s="10">
        <v>0</v>
      </c>
      <c r="J2514" s="32" t="str">
        <f>IF(Data[[#This Row],[Chênh lệch ngày]]&lt;-2,"ADVANCE", IF(Data[[#This Row],[Chênh lệch ngày]]&lt;4, "ON TIME", IF(Data[[#This Row],[REASON OF LATE]]="SUPPLIER","LATE BY SUPPLIER", "LATE")))</f>
        <v>ON TIME</v>
      </c>
      <c r="K2514" s="12"/>
      <c r="L2514" s="16"/>
      <c r="M2514" s="32" t="str">
        <f>TEXT(Data[[#This Row],[Ngày giao]],"yyyy")</f>
        <v>2022</v>
      </c>
      <c r="N2514" s="32" t="str">
        <f>IF(MONTH(Data[[#This Row],[Ngày giao]])&lt;4,"Qtr1", IF(MONTH(Data[[#This Row],[Ngày giao]])&lt;7,"Qtr2",IF(MONTH(Data[[#This Row],[Ngày giao]])&lt;10,"Qtr3","Qtr4")))</f>
        <v>Qtr2</v>
      </c>
      <c r="O2514" s="32" t="str">
        <f>TEXT(Data[[#This Row],[Ngày giao]],"MMM")</f>
        <v>Apr</v>
      </c>
    </row>
    <row r="2515" spans="1:15" ht="14.5" x14ac:dyDescent="0.35">
      <c r="A2515" s="7">
        <v>4517034527</v>
      </c>
      <c r="B2515" s="7">
        <v>2487052</v>
      </c>
      <c r="C2515" s="37" t="s">
        <v>52</v>
      </c>
      <c r="D2515" s="9">
        <v>6120</v>
      </c>
      <c r="E2515" s="3">
        <v>775</v>
      </c>
      <c r="F2515" s="3">
        <f>Data[[#This Row],[Unit Price]]*Data[[#This Row],[Ordered Qty]]</f>
        <v>4743000</v>
      </c>
      <c r="G2515" s="5">
        <v>44662</v>
      </c>
      <c r="H2515" s="4">
        <v>44662</v>
      </c>
      <c r="I2515" s="10">
        <v>0</v>
      </c>
      <c r="J2515" s="32" t="str">
        <f>IF(Data[[#This Row],[Chênh lệch ngày]]&lt;-2,"ADVANCE", IF(Data[[#This Row],[Chênh lệch ngày]]&lt;4, "ON TIME", IF(Data[[#This Row],[REASON OF LATE]]="SUPPLIER","LATE BY SUPPLIER", "LATE")))</f>
        <v>ON TIME</v>
      </c>
      <c r="K2515" s="12"/>
      <c r="L2515" s="16"/>
      <c r="M2515" s="32" t="str">
        <f>TEXT(Data[[#This Row],[Ngày giao]],"yyyy")</f>
        <v>2022</v>
      </c>
      <c r="N2515" s="32" t="str">
        <f>IF(MONTH(Data[[#This Row],[Ngày giao]])&lt;4,"Qtr1", IF(MONTH(Data[[#This Row],[Ngày giao]])&lt;7,"Qtr2",IF(MONTH(Data[[#This Row],[Ngày giao]])&lt;10,"Qtr3","Qtr4")))</f>
        <v>Qtr2</v>
      </c>
      <c r="O2515" s="32" t="str">
        <f>TEXT(Data[[#This Row],[Ngày giao]],"MMM")</f>
        <v>Apr</v>
      </c>
    </row>
    <row r="2516" spans="1:15" ht="14.5" x14ac:dyDescent="0.35">
      <c r="A2516" s="7">
        <v>4517400899</v>
      </c>
      <c r="B2516" s="7">
        <v>4455299</v>
      </c>
      <c r="C2516" s="8" t="s">
        <v>53</v>
      </c>
      <c r="D2516" s="9">
        <v>465</v>
      </c>
      <c r="E2516" s="3">
        <v>760</v>
      </c>
      <c r="F2516" s="3">
        <f>Data[[#This Row],[Unit Price]]*Data[[#This Row],[Ordered Qty]]</f>
        <v>353400</v>
      </c>
      <c r="G2516" s="5">
        <v>44662</v>
      </c>
      <c r="H2516" s="4">
        <v>44662</v>
      </c>
      <c r="I2516" s="10">
        <v>0</v>
      </c>
      <c r="J2516" s="32" t="str">
        <f>IF(Data[[#This Row],[Chênh lệch ngày]]&lt;-2,"ADVANCE", IF(Data[[#This Row],[Chênh lệch ngày]]&lt;4, "ON TIME", IF(Data[[#This Row],[REASON OF LATE]]="SUPPLIER","LATE BY SUPPLIER", "LATE")))</f>
        <v>ON TIME</v>
      </c>
      <c r="K2516" s="12"/>
      <c r="L2516" s="16"/>
      <c r="M2516" s="32" t="str">
        <f>TEXT(Data[[#This Row],[Ngày giao]],"yyyy")</f>
        <v>2022</v>
      </c>
      <c r="N2516" s="32" t="str">
        <f>IF(MONTH(Data[[#This Row],[Ngày giao]])&lt;4,"Qtr1", IF(MONTH(Data[[#This Row],[Ngày giao]])&lt;7,"Qtr2",IF(MONTH(Data[[#This Row],[Ngày giao]])&lt;10,"Qtr3","Qtr4")))</f>
        <v>Qtr2</v>
      </c>
      <c r="O2516" s="32" t="str">
        <f>TEXT(Data[[#This Row],[Ngày giao]],"MMM")</f>
        <v>Apr</v>
      </c>
    </row>
    <row r="2517" spans="1:15" ht="14.5" x14ac:dyDescent="0.35">
      <c r="A2517" s="7">
        <v>4517890923</v>
      </c>
      <c r="B2517" s="7">
        <v>4455281</v>
      </c>
      <c r="C2517" s="37" t="s">
        <v>52</v>
      </c>
      <c r="D2517" s="9">
        <v>4140</v>
      </c>
      <c r="E2517" s="3">
        <v>859</v>
      </c>
      <c r="F2517" s="3">
        <f>Data[[#This Row],[Unit Price]]*Data[[#This Row],[Ordered Qty]]</f>
        <v>3556260</v>
      </c>
      <c r="G2517" s="14">
        <v>44718</v>
      </c>
      <c r="H2517" s="15">
        <v>44662</v>
      </c>
      <c r="I2517" s="10">
        <v>56</v>
      </c>
      <c r="J2517" s="32" t="str">
        <f>IF(Data[[#This Row],[Chênh lệch ngày]]&lt;-2,"ADVANCE", IF(Data[[#This Row],[Chênh lệch ngày]]&lt;4, "ON TIME", IF(Data[[#This Row],[REASON OF LATE]]="SUPPLIER","LATE BY SUPPLIER", "LATE")))</f>
        <v>LATE BY SUPPLIER</v>
      </c>
      <c r="K2517" s="13" t="s">
        <v>8</v>
      </c>
      <c r="L2517" s="16" t="s">
        <v>41</v>
      </c>
      <c r="M2517" s="32" t="str">
        <f>TEXT(Data[[#This Row],[Ngày giao]],"yyyy")</f>
        <v>2022</v>
      </c>
      <c r="N2517" s="32" t="str">
        <f>IF(MONTH(Data[[#This Row],[Ngày giao]])&lt;4,"Qtr1", IF(MONTH(Data[[#This Row],[Ngày giao]])&lt;7,"Qtr2",IF(MONTH(Data[[#This Row],[Ngày giao]])&lt;10,"Qtr3","Qtr4")))</f>
        <v>Qtr2</v>
      </c>
      <c r="O2517" s="32" t="str">
        <f>TEXT(Data[[#This Row],[Ngày giao]],"MMM")</f>
        <v>Jun</v>
      </c>
    </row>
    <row r="2518" spans="1:15" ht="14.5" x14ac:dyDescent="0.35">
      <c r="A2518" s="7">
        <v>4517893343</v>
      </c>
      <c r="B2518" s="7">
        <v>2663481</v>
      </c>
      <c r="C2518" s="37" t="s">
        <v>52</v>
      </c>
      <c r="D2518" s="9">
        <v>540</v>
      </c>
      <c r="E2518" s="3">
        <v>1444</v>
      </c>
      <c r="F2518" s="3">
        <f>Data[[#This Row],[Unit Price]]*Data[[#This Row],[Ordered Qty]]</f>
        <v>779760</v>
      </c>
      <c r="G2518" s="5">
        <v>44690</v>
      </c>
      <c r="H2518" s="4">
        <v>44662</v>
      </c>
      <c r="I2518" s="10">
        <v>28</v>
      </c>
      <c r="J2518" s="32" t="str">
        <f>IF(Data[[#This Row],[Chênh lệch ngày]]&lt;-2,"ADVANCE", IF(Data[[#This Row],[Chênh lệch ngày]]&lt;4, "ON TIME", IF(Data[[#This Row],[REASON OF LATE]]="SUPPLIER","LATE BY SUPPLIER", "LATE")))</f>
        <v>LATE</v>
      </c>
      <c r="K2518" s="32" t="s">
        <v>6</v>
      </c>
      <c r="L2518" s="16"/>
      <c r="M2518" s="32" t="str">
        <f>TEXT(Data[[#This Row],[Ngày giao]],"yyyy")</f>
        <v>2022</v>
      </c>
      <c r="N2518" s="32" t="str">
        <f>IF(MONTH(Data[[#This Row],[Ngày giao]])&lt;4,"Qtr1", IF(MONTH(Data[[#This Row],[Ngày giao]])&lt;7,"Qtr2",IF(MONTH(Data[[#This Row],[Ngày giao]])&lt;10,"Qtr3","Qtr4")))</f>
        <v>Qtr2</v>
      </c>
      <c r="O2518" s="32" t="str">
        <f>TEXT(Data[[#This Row],[Ngày giao]],"MMM")</f>
        <v>May</v>
      </c>
    </row>
    <row r="2519" spans="1:15" ht="14.5" x14ac:dyDescent="0.35">
      <c r="A2519" s="7">
        <v>4517378792</v>
      </c>
      <c r="B2519" s="7">
        <v>4455298</v>
      </c>
      <c r="C2519" s="8" t="s">
        <v>53</v>
      </c>
      <c r="D2519" s="9">
        <v>255</v>
      </c>
      <c r="E2519" s="3">
        <v>1084</v>
      </c>
      <c r="F2519" s="3">
        <f>Data[[#This Row],[Unit Price]]*Data[[#This Row],[Ordered Qty]]</f>
        <v>276420</v>
      </c>
      <c r="G2519" s="5">
        <v>44662</v>
      </c>
      <c r="H2519" s="4">
        <v>44662</v>
      </c>
      <c r="I2519" s="10">
        <v>0</v>
      </c>
      <c r="J2519" s="32" t="str">
        <f>IF(Data[[#This Row],[Chênh lệch ngày]]&lt;-2,"ADVANCE", IF(Data[[#This Row],[Chênh lệch ngày]]&lt;4, "ON TIME", IF(Data[[#This Row],[REASON OF LATE]]="SUPPLIER","LATE BY SUPPLIER", "LATE")))</f>
        <v>ON TIME</v>
      </c>
      <c r="K2519" s="12"/>
      <c r="L2519" s="16"/>
      <c r="M2519" s="32" t="str">
        <f>TEXT(Data[[#This Row],[Ngày giao]],"yyyy")</f>
        <v>2022</v>
      </c>
      <c r="N2519" s="32" t="str">
        <f>IF(MONTH(Data[[#This Row],[Ngày giao]])&lt;4,"Qtr1", IF(MONTH(Data[[#This Row],[Ngày giao]])&lt;7,"Qtr2",IF(MONTH(Data[[#This Row],[Ngày giao]])&lt;10,"Qtr3","Qtr4")))</f>
        <v>Qtr2</v>
      </c>
      <c r="O2519" s="32" t="str">
        <f>TEXT(Data[[#This Row],[Ngày giao]],"MMM")</f>
        <v>Apr</v>
      </c>
    </row>
    <row r="2520" spans="1:15" ht="14.5" x14ac:dyDescent="0.35">
      <c r="A2520" s="7">
        <v>4517511288</v>
      </c>
      <c r="B2520" s="7">
        <v>2779817</v>
      </c>
      <c r="C2520" s="8" t="s">
        <v>53</v>
      </c>
      <c r="D2520" s="9">
        <v>1800</v>
      </c>
      <c r="E2520" s="3">
        <v>1206</v>
      </c>
      <c r="F2520" s="3">
        <f>Data[[#This Row],[Unit Price]]*Data[[#This Row],[Ordered Qty]]</f>
        <v>2170800</v>
      </c>
      <c r="G2520" s="5">
        <v>44662</v>
      </c>
      <c r="H2520" s="4">
        <v>44662</v>
      </c>
      <c r="I2520" s="10">
        <v>0</v>
      </c>
      <c r="J2520" s="32" t="str">
        <f>IF(Data[[#This Row],[Chênh lệch ngày]]&lt;-2,"ADVANCE", IF(Data[[#This Row],[Chênh lệch ngày]]&lt;4, "ON TIME", IF(Data[[#This Row],[REASON OF LATE]]="SUPPLIER","LATE BY SUPPLIER", "LATE")))</f>
        <v>ON TIME</v>
      </c>
      <c r="K2520" s="12"/>
      <c r="L2520" s="16"/>
      <c r="M2520" s="32" t="str">
        <f>TEXT(Data[[#This Row],[Ngày giao]],"yyyy")</f>
        <v>2022</v>
      </c>
      <c r="N2520" s="32" t="str">
        <f>IF(MONTH(Data[[#This Row],[Ngày giao]])&lt;4,"Qtr1", IF(MONTH(Data[[#This Row],[Ngày giao]])&lt;7,"Qtr2",IF(MONTH(Data[[#This Row],[Ngày giao]])&lt;10,"Qtr3","Qtr4")))</f>
        <v>Qtr2</v>
      </c>
      <c r="O2520" s="32" t="str">
        <f>TEXT(Data[[#This Row],[Ngày giao]],"MMM")</f>
        <v>Apr</v>
      </c>
    </row>
    <row r="2521" spans="1:15" ht="13" x14ac:dyDescent="0.3">
      <c r="A2521" s="1">
        <v>4516441464</v>
      </c>
      <c r="B2521" s="1">
        <v>2899945</v>
      </c>
      <c r="C2521" s="2" t="s">
        <v>53</v>
      </c>
      <c r="D2521" s="3">
        <v>2400</v>
      </c>
      <c r="E2521" s="3">
        <v>809</v>
      </c>
      <c r="F2521" s="3">
        <f>Data[[#This Row],[Unit Price]]*Data[[#This Row],[Ordered Qty]]</f>
        <v>1941600</v>
      </c>
      <c r="G2521" s="5">
        <v>44648</v>
      </c>
      <c r="H2521" s="4">
        <v>44663</v>
      </c>
      <c r="I2521" s="6">
        <f t="shared" ref="I2521:I2533" si="43">G2521-H2521</f>
        <v>-15</v>
      </c>
      <c r="J2521" s="32" t="str">
        <f>IF(Data[[#This Row],[Chênh lệch ngày]]&lt;-2,"ADVANCE", IF(Data[[#This Row],[Chênh lệch ngày]]&lt;4, "ON TIME", IF(Data[[#This Row],[REASON OF LATE]]="SUPPLIER","LATE BY SUPPLIER", "LATE")))</f>
        <v>ADVANCE</v>
      </c>
      <c r="K2521" s="2"/>
      <c r="L2521" s="32"/>
      <c r="M2521" s="32" t="str">
        <f>TEXT(Data[[#This Row],[Ngày giao]],"yyyy")</f>
        <v>2022</v>
      </c>
      <c r="N2521" s="32" t="str">
        <f>IF(MONTH(Data[[#This Row],[Ngày giao]])&lt;4,"Qtr1", IF(MONTH(Data[[#This Row],[Ngày giao]])&lt;7,"Qtr2",IF(MONTH(Data[[#This Row],[Ngày giao]])&lt;10,"Qtr3","Qtr4")))</f>
        <v>Qtr1</v>
      </c>
      <c r="O2521" s="32" t="str">
        <f>TEXT(Data[[#This Row],[Ngày giao]],"MMM")</f>
        <v>Mar</v>
      </c>
    </row>
    <row r="2522" spans="1:15" ht="15" customHeight="1" x14ac:dyDescent="0.3">
      <c r="A2522" s="1">
        <v>4516439700</v>
      </c>
      <c r="B2522" s="1">
        <v>4451121</v>
      </c>
      <c r="C2522" s="2" t="s">
        <v>53</v>
      </c>
      <c r="D2522" s="3">
        <v>2910</v>
      </c>
      <c r="E2522" s="3">
        <v>460</v>
      </c>
      <c r="F2522" s="3">
        <f xml:space="preserve"> D2522 * E2522</f>
        <v>1338600</v>
      </c>
      <c r="G2522" s="5">
        <v>44665</v>
      </c>
      <c r="H2522" s="4">
        <v>44663</v>
      </c>
      <c r="I2522" s="6">
        <f t="shared" si="43"/>
        <v>2</v>
      </c>
      <c r="J2522" s="32" t="str">
        <f>IF(Data[[#This Row],[Chênh lệch ngày]]&lt;-2,"ADVANCE", IF(Data[[#This Row],[Chênh lệch ngày]]&lt;4, "ON TIME", IF(Data[[#This Row],[REASON OF LATE]]="SUPPLIER","LATE BY SUPPLIER", "LATE")))</f>
        <v>ON TIME</v>
      </c>
      <c r="K2522" s="2"/>
      <c r="L2522" s="32"/>
      <c r="M2522" s="32" t="str">
        <f>TEXT(Data[[#This Row],[Ngày giao]],"yyyy")</f>
        <v>2022</v>
      </c>
      <c r="N2522" s="32" t="str">
        <f>IF(MONTH(Data[[#This Row],[Ngày giao]])&lt;4,"Qtr1", IF(MONTH(Data[[#This Row],[Ngày giao]])&lt;7,"Qtr2",IF(MONTH(Data[[#This Row],[Ngày giao]])&lt;10,"Qtr3","Qtr4")))</f>
        <v>Qtr2</v>
      </c>
      <c r="O2522" s="32" t="str">
        <f>TEXT(Data[[#This Row],[Ngày giao]],"MMM")</f>
        <v>Apr</v>
      </c>
    </row>
    <row r="2523" spans="1:15" ht="13" x14ac:dyDescent="0.3">
      <c r="A2523" s="1">
        <v>4516455295</v>
      </c>
      <c r="B2523" s="1">
        <v>2903184</v>
      </c>
      <c r="C2523" s="2" t="s">
        <v>53</v>
      </c>
      <c r="D2523" s="3">
        <v>1280</v>
      </c>
      <c r="E2523" s="3">
        <v>615</v>
      </c>
      <c r="F2523" s="3">
        <f xml:space="preserve"> D2523 * E2523</f>
        <v>787200</v>
      </c>
      <c r="G2523" s="5">
        <v>44868</v>
      </c>
      <c r="H2523" s="4">
        <v>44663</v>
      </c>
      <c r="I2523" s="6">
        <f t="shared" si="43"/>
        <v>205</v>
      </c>
      <c r="J2523" s="32" t="str">
        <f>IF(Data[[#This Row],[Chênh lệch ngày]]&lt;-2,"ADVANCE", IF(Data[[#This Row],[Chênh lệch ngày]]&lt;4, "ON TIME", IF(Data[[#This Row],[REASON OF LATE]]="SUPPLIER","LATE BY SUPPLIER", "LATE")))</f>
        <v>LATE BY SUPPLIER</v>
      </c>
      <c r="K2523" s="2" t="s">
        <v>8</v>
      </c>
      <c r="L2523" s="16" t="s">
        <v>71</v>
      </c>
      <c r="M2523" s="32" t="str">
        <f>TEXT(Data[[#This Row],[Ngày giao]],"yyyy")</f>
        <v>2022</v>
      </c>
      <c r="N2523" s="32" t="str">
        <f>IF(MONTH(Data[[#This Row],[Ngày giao]])&lt;4,"Qtr1", IF(MONTH(Data[[#This Row],[Ngày giao]])&lt;7,"Qtr2",IF(MONTH(Data[[#This Row],[Ngày giao]])&lt;10,"Qtr3","Qtr4")))</f>
        <v>Qtr4</v>
      </c>
      <c r="O2523" s="32" t="str">
        <f>TEXT(Data[[#This Row],[Ngày giao]],"MMM")</f>
        <v>Nov</v>
      </c>
    </row>
    <row r="2524" spans="1:15" ht="13" x14ac:dyDescent="0.3">
      <c r="A2524" s="1">
        <v>4516468153</v>
      </c>
      <c r="B2524" s="1">
        <v>4228041</v>
      </c>
      <c r="C2524" s="2" t="s">
        <v>53</v>
      </c>
      <c r="D2524" s="3">
        <v>8730</v>
      </c>
      <c r="E2524" s="3">
        <v>532</v>
      </c>
      <c r="F2524" s="3">
        <f t="shared" ref="F2524:F2587" si="44" xml:space="preserve"> D2524 * E2524</f>
        <v>4644360</v>
      </c>
      <c r="G2524" s="5">
        <v>44662</v>
      </c>
      <c r="H2524" s="4">
        <v>44663</v>
      </c>
      <c r="I2524" s="6">
        <f t="shared" si="43"/>
        <v>-1</v>
      </c>
      <c r="J2524" s="32" t="str">
        <f>IF(Data[[#This Row],[Chênh lệch ngày]]&lt;-2,"ADVANCE", IF(Data[[#This Row],[Chênh lệch ngày]]&lt;4, "ON TIME", IF(Data[[#This Row],[REASON OF LATE]]="SUPPLIER","LATE BY SUPPLIER", "LATE")))</f>
        <v>ON TIME</v>
      </c>
      <c r="K2524" s="2"/>
      <c r="L2524" s="32"/>
      <c r="M2524" s="32" t="str">
        <f>TEXT(Data[[#This Row],[Ngày giao]],"yyyy")</f>
        <v>2022</v>
      </c>
      <c r="N2524" s="32" t="str">
        <f>IF(MONTH(Data[[#This Row],[Ngày giao]])&lt;4,"Qtr1", IF(MONTH(Data[[#This Row],[Ngày giao]])&lt;7,"Qtr2",IF(MONTH(Data[[#This Row],[Ngày giao]])&lt;10,"Qtr3","Qtr4")))</f>
        <v>Qtr2</v>
      </c>
      <c r="O2524" s="32" t="str">
        <f>TEXT(Data[[#This Row],[Ngày giao]],"MMM")</f>
        <v>Apr</v>
      </c>
    </row>
    <row r="2525" spans="1:15" ht="13" x14ac:dyDescent="0.3">
      <c r="A2525" s="1">
        <v>4516470914</v>
      </c>
      <c r="B2525" s="1">
        <v>2899944</v>
      </c>
      <c r="C2525" s="2" t="s">
        <v>53</v>
      </c>
      <c r="D2525" s="3">
        <v>2448</v>
      </c>
      <c r="E2525" s="3">
        <v>996</v>
      </c>
      <c r="F2525" s="3">
        <f t="shared" si="44"/>
        <v>2438208</v>
      </c>
      <c r="G2525" s="5">
        <v>44665</v>
      </c>
      <c r="H2525" s="4">
        <v>44663</v>
      </c>
      <c r="I2525" s="6">
        <f t="shared" si="43"/>
        <v>2</v>
      </c>
      <c r="J2525" s="32" t="str">
        <f>IF(Data[[#This Row],[Chênh lệch ngày]]&lt;-2,"ADVANCE", IF(Data[[#This Row],[Chênh lệch ngày]]&lt;4, "ON TIME", IF(Data[[#This Row],[REASON OF LATE]]="SUPPLIER","LATE BY SUPPLIER", "LATE")))</f>
        <v>ON TIME</v>
      </c>
      <c r="K2525" s="2"/>
      <c r="L2525" s="32"/>
      <c r="M2525" s="32" t="str">
        <f>TEXT(Data[[#This Row],[Ngày giao]],"yyyy")</f>
        <v>2022</v>
      </c>
      <c r="N2525" s="32" t="str">
        <f>IF(MONTH(Data[[#This Row],[Ngày giao]])&lt;4,"Qtr1", IF(MONTH(Data[[#This Row],[Ngày giao]])&lt;7,"Qtr2",IF(MONTH(Data[[#This Row],[Ngày giao]])&lt;10,"Qtr3","Qtr4")))</f>
        <v>Qtr2</v>
      </c>
      <c r="O2525" s="32" t="str">
        <f>TEXT(Data[[#This Row],[Ngày giao]],"MMM")</f>
        <v>Apr</v>
      </c>
    </row>
    <row r="2526" spans="1:15" ht="13" x14ac:dyDescent="0.3">
      <c r="A2526" s="1">
        <v>4516474970</v>
      </c>
      <c r="B2526" s="1">
        <v>4451134</v>
      </c>
      <c r="C2526" s="2" t="s">
        <v>53</v>
      </c>
      <c r="D2526" s="3">
        <v>460</v>
      </c>
      <c r="E2526" s="3">
        <v>681</v>
      </c>
      <c r="F2526" s="3">
        <f t="shared" si="44"/>
        <v>313260</v>
      </c>
      <c r="G2526" s="5">
        <v>44662</v>
      </c>
      <c r="H2526" s="4">
        <v>44663</v>
      </c>
      <c r="I2526" s="6">
        <f t="shared" si="43"/>
        <v>-1</v>
      </c>
      <c r="J2526" s="32" t="str">
        <f>IF(Data[[#This Row],[Chênh lệch ngày]]&lt;-2,"ADVANCE", IF(Data[[#This Row],[Chênh lệch ngày]]&lt;4, "ON TIME", IF(Data[[#This Row],[REASON OF LATE]]="SUPPLIER","LATE BY SUPPLIER", "LATE")))</f>
        <v>ON TIME</v>
      </c>
      <c r="K2526" s="2"/>
      <c r="L2526" s="32"/>
      <c r="M2526" s="32" t="str">
        <f>TEXT(Data[[#This Row],[Ngày giao]],"yyyy")</f>
        <v>2022</v>
      </c>
      <c r="N2526" s="32" t="str">
        <f>IF(MONTH(Data[[#This Row],[Ngày giao]])&lt;4,"Qtr1", IF(MONTH(Data[[#This Row],[Ngày giao]])&lt;7,"Qtr2",IF(MONTH(Data[[#This Row],[Ngày giao]])&lt;10,"Qtr3","Qtr4")))</f>
        <v>Qtr2</v>
      </c>
      <c r="O2526" s="32" t="str">
        <f>TEXT(Data[[#This Row],[Ngày giao]],"MMM")</f>
        <v>Apr</v>
      </c>
    </row>
    <row r="2527" spans="1:15" ht="13" x14ac:dyDescent="0.3">
      <c r="A2527" s="1">
        <v>4517377684</v>
      </c>
      <c r="B2527" s="1">
        <v>4451134</v>
      </c>
      <c r="C2527" s="2" t="s">
        <v>65</v>
      </c>
      <c r="D2527" s="3">
        <v>12</v>
      </c>
      <c r="E2527" s="3">
        <v>388</v>
      </c>
      <c r="F2527" s="3">
        <f t="shared" si="44"/>
        <v>4656</v>
      </c>
      <c r="G2527" s="5">
        <v>44662</v>
      </c>
      <c r="H2527" s="4">
        <v>44663</v>
      </c>
      <c r="I2527" s="6">
        <f t="shared" si="43"/>
        <v>-1</v>
      </c>
      <c r="J2527" s="32" t="str">
        <f>IF(Data[[#This Row],[Chênh lệch ngày]]&lt;-2,"ADVANCE", IF(Data[[#This Row],[Chênh lệch ngày]]&lt;4, "ON TIME", IF(Data[[#This Row],[REASON OF LATE]]="SUPPLIER","LATE BY SUPPLIER", "LATE")))</f>
        <v>ON TIME</v>
      </c>
      <c r="K2527" s="2"/>
      <c r="L2527" s="32"/>
      <c r="M2527" s="32" t="str">
        <f>TEXT(Data[[#This Row],[Ngày giao]],"yyyy")</f>
        <v>2022</v>
      </c>
      <c r="N2527" s="32" t="str">
        <f>IF(MONTH(Data[[#This Row],[Ngày giao]])&lt;4,"Qtr1", IF(MONTH(Data[[#This Row],[Ngày giao]])&lt;7,"Qtr2",IF(MONTH(Data[[#This Row],[Ngày giao]])&lt;10,"Qtr3","Qtr4")))</f>
        <v>Qtr2</v>
      </c>
      <c r="O2527" s="32" t="str">
        <f>TEXT(Data[[#This Row],[Ngày giao]],"MMM")</f>
        <v>Apr</v>
      </c>
    </row>
    <row r="2528" spans="1:15" ht="13" x14ac:dyDescent="0.3">
      <c r="A2528" s="1">
        <v>4517381739</v>
      </c>
      <c r="B2528" s="1">
        <v>4451121</v>
      </c>
      <c r="C2528" s="2" t="s">
        <v>65</v>
      </c>
      <c r="D2528" s="3">
        <v>70</v>
      </c>
      <c r="E2528" s="3">
        <v>1466</v>
      </c>
      <c r="F2528" s="3">
        <f t="shared" si="44"/>
        <v>102620</v>
      </c>
      <c r="G2528" s="5">
        <v>44662</v>
      </c>
      <c r="H2528" s="4">
        <v>44663</v>
      </c>
      <c r="I2528" s="6">
        <f t="shared" si="43"/>
        <v>-1</v>
      </c>
      <c r="J2528" s="32" t="str">
        <f>IF(Data[[#This Row],[Chênh lệch ngày]]&lt;-2,"ADVANCE", IF(Data[[#This Row],[Chênh lệch ngày]]&lt;4, "ON TIME", IF(Data[[#This Row],[REASON OF LATE]]="SUPPLIER","LATE BY SUPPLIER", "LATE")))</f>
        <v>ON TIME</v>
      </c>
      <c r="K2528" s="2"/>
      <c r="L2528" s="32"/>
      <c r="M2528" s="32" t="str">
        <f>TEXT(Data[[#This Row],[Ngày giao]],"yyyy")</f>
        <v>2022</v>
      </c>
      <c r="N2528" s="32" t="str">
        <f>IF(MONTH(Data[[#This Row],[Ngày giao]])&lt;4,"Qtr1", IF(MONTH(Data[[#This Row],[Ngày giao]])&lt;7,"Qtr2",IF(MONTH(Data[[#This Row],[Ngày giao]])&lt;10,"Qtr3","Qtr4")))</f>
        <v>Qtr2</v>
      </c>
      <c r="O2528" s="32" t="str">
        <f>TEXT(Data[[#This Row],[Ngày giao]],"MMM")</f>
        <v>Apr</v>
      </c>
    </row>
    <row r="2529" spans="1:15" ht="13" x14ac:dyDescent="0.3">
      <c r="A2529" s="1">
        <v>4517394208</v>
      </c>
      <c r="B2529" s="1">
        <v>2899478</v>
      </c>
      <c r="C2529" s="2" t="s">
        <v>65</v>
      </c>
      <c r="D2529" s="3">
        <v>100</v>
      </c>
      <c r="E2529" s="3">
        <v>805</v>
      </c>
      <c r="F2529" s="3">
        <f t="shared" si="44"/>
        <v>80500</v>
      </c>
      <c r="G2529" s="5">
        <v>44662</v>
      </c>
      <c r="H2529" s="4">
        <v>44663</v>
      </c>
      <c r="I2529" s="6">
        <f t="shared" si="43"/>
        <v>-1</v>
      </c>
      <c r="J2529" s="32" t="str">
        <f>IF(Data[[#This Row],[Chênh lệch ngày]]&lt;-2,"ADVANCE", IF(Data[[#This Row],[Chênh lệch ngày]]&lt;4, "ON TIME", IF(Data[[#This Row],[REASON OF LATE]]="SUPPLIER","LATE BY SUPPLIER", "LATE")))</f>
        <v>ON TIME</v>
      </c>
      <c r="K2529" s="2"/>
      <c r="L2529" s="32"/>
      <c r="M2529" s="32" t="str">
        <f>TEXT(Data[[#This Row],[Ngày giao]],"yyyy")</f>
        <v>2022</v>
      </c>
      <c r="N2529" s="32" t="str">
        <f>IF(MONTH(Data[[#This Row],[Ngày giao]])&lt;4,"Qtr1", IF(MONTH(Data[[#This Row],[Ngày giao]])&lt;7,"Qtr2",IF(MONTH(Data[[#This Row],[Ngày giao]])&lt;10,"Qtr3","Qtr4")))</f>
        <v>Qtr2</v>
      </c>
      <c r="O2529" s="32" t="str">
        <f>TEXT(Data[[#This Row],[Ngày giao]],"MMM")</f>
        <v>Apr</v>
      </c>
    </row>
    <row r="2530" spans="1:15" ht="13" x14ac:dyDescent="0.3">
      <c r="A2530" s="1">
        <v>4517243747</v>
      </c>
      <c r="B2530" s="1">
        <v>2899475</v>
      </c>
      <c r="C2530" s="2" t="s">
        <v>65</v>
      </c>
      <c r="D2530" s="3">
        <v>100</v>
      </c>
      <c r="E2530" s="3">
        <v>1212</v>
      </c>
      <c r="F2530" s="3">
        <f t="shared" si="44"/>
        <v>121200</v>
      </c>
      <c r="G2530" s="5">
        <v>44662</v>
      </c>
      <c r="H2530" s="4">
        <v>44663</v>
      </c>
      <c r="I2530" s="6">
        <f t="shared" si="43"/>
        <v>-1</v>
      </c>
      <c r="J2530" s="32" t="str">
        <f>IF(Data[[#This Row],[Chênh lệch ngày]]&lt;-2,"ADVANCE", IF(Data[[#This Row],[Chênh lệch ngày]]&lt;4, "ON TIME", IF(Data[[#This Row],[REASON OF LATE]]="SUPPLIER","LATE BY SUPPLIER", "LATE")))</f>
        <v>ON TIME</v>
      </c>
      <c r="K2530" s="2"/>
      <c r="L2530" s="32"/>
      <c r="M2530" s="32" t="str">
        <f>TEXT(Data[[#This Row],[Ngày giao]],"yyyy")</f>
        <v>2022</v>
      </c>
      <c r="N2530" s="32" t="str">
        <f>IF(MONTH(Data[[#This Row],[Ngày giao]])&lt;4,"Qtr1", IF(MONTH(Data[[#This Row],[Ngày giao]])&lt;7,"Qtr2",IF(MONTH(Data[[#This Row],[Ngày giao]])&lt;10,"Qtr3","Qtr4")))</f>
        <v>Qtr2</v>
      </c>
      <c r="O2530" s="32" t="str">
        <f>TEXT(Data[[#This Row],[Ngày giao]],"MMM")</f>
        <v>Apr</v>
      </c>
    </row>
    <row r="2531" spans="1:15" ht="13" x14ac:dyDescent="0.3">
      <c r="A2531" s="1">
        <v>4516512011</v>
      </c>
      <c r="B2531" s="1">
        <v>4327106</v>
      </c>
      <c r="C2531" s="37" t="s">
        <v>52</v>
      </c>
      <c r="D2531" s="3">
        <v>81</v>
      </c>
      <c r="E2531" s="3">
        <v>1169</v>
      </c>
      <c r="F2531" s="3">
        <f t="shared" si="44"/>
        <v>94689</v>
      </c>
      <c r="G2531" s="5">
        <v>44662</v>
      </c>
      <c r="H2531" s="4">
        <v>44663</v>
      </c>
      <c r="I2531" s="6">
        <f t="shared" si="43"/>
        <v>-1</v>
      </c>
      <c r="J2531" s="32" t="str">
        <f>IF(Data[[#This Row],[Chênh lệch ngày]]&lt;-2,"ADVANCE", IF(Data[[#This Row],[Chênh lệch ngày]]&lt;4, "ON TIME", IF(Data[[#This Row],[REASON OF LATE]]="SUPPLIER","LATE BY SUPPLIER", "LATE")))</f>
        <v>ON TIME</v>
      </c>
      <c r="K2531" s="2"/>
      <c r="L2531" s="32"/>
      <c r="M2531" s="32" t="str">
        <f>TEXT(Data[[#This Row],[Ngày giao]],"yyyy")</f>
        <v>2022</v>
      </c>
      <c r="N2531" s="32" t="str">
        <f>IF(MONTH(Data[[#This Row],[Ngày giao]])&lt;4,"Qtr1", IF(MONTH(Data[[#This Row],[Ngày giao]])&lt;7,"Qtr2",IF(MONTH(Data[[#This Row],[Ngày giao]])&lt;10,"Qtr3","Qtr4")))</f>
        <v>Qtr2</v>
      </c>
      <c r="O2531" s="32" t="str">
        <f>TEXT(Data[[#This Row],[Ngày giao]],"MMM")</f>
        <v>Apr</v>
      </c>
    </row>
    <row r="2532" spans="1:15" ht="13" x14ac:dyDescent="0.3">
      <c r="A2532" s="1">
        <v>4516341628</v>
      </c>
      <c r="B2532" s="1">
        <v>2165271</v>
      </c>
      <c r="C2532" s="2" t="s">
        <v>53</v>
      </c>
      <c r="D2532" s="3">
        <v>1800</v>
      </c>
      <c r="E2532" s="3">
        <v>1133</v>
      </c>
      <c r="F2532" s="3">
        <f t="shared" si="44"/>
        <v>2039400</v>
      </c>
      <c r="G2532" s="5">
        <v>44662</v>
      </c>
      <c r="H2532" s="4">
        <v>44663</v>
      </c>
      <c r="I2532" s="6">
        <f t="shared" si="43"/>
        <v>-1</v>
      </c>
      <c r="J2532" s="32" t="str">
        <f>IF(Data[[#This Row],[Chênh lệch ngày]]&lt;-2,"ADVANCE", IF(Data[[#This Row],[Chênh lệch ngày]]&lt;4, "ON TIME", IF(Data[[#This Row],[REASON OF LATE]]="SUPPLIER","LATE BY SUPPLIER", "LATE")))</f>
        <v>ON TIME</v>
      </c>
      <c r="K2532" s="2"/>
      <c r="L2532" s="32"/>
      <c r="M2532" s="32" t="str">
        <f>TEXT(Data[[#This Row],[Ngày giao]],"yyyy")</f>
        <v>2022</v>
      </c>
      <c r="N2532" s="32" t="str">
        <f>IF(MONTH(Data[[#This Row],[Ngày giao]])&lt;4,"Qtr1", IF(MONTH(Data[[#This Row],[Ngày giao]])&lt;7,"Qtr2",IF(MONTH(Data[[#This Row],[Ngày giao]])&lt;10,"Qtr3","Qtr4")))</f>
        <v>Qtr2</v>
      </c>
      <c r="O2532" s="32" t="str">
        <f>TEXT(Data[[#This Row],[Ngày giao]],"MMM")</f>
        <v>Apr</v>
      </c>
    </row>
    <row r="2533" spans="1:15" ht="13" x14ac:dyDescent="0.3">
      <c r="A2533" s="1">
        <v>4517191505</v>
      </c>
      <c r="B2533" s="1">
        <v>2752324</v>
      </c>
      <c r="C2533" s="2" t="s">
        <v>65</v>
      </c>
      <c r="D2533" s="3">
        <v>84</v>
      </c>
      <c r="E2533" s="3">
        <v>1028</v>
      </c>
      <c r="F2533" s="3">
        <f t="shared" si="44"/>
        <v>86352</v>
      </c>
      <c r="G2533" s="5">
        <v>44662</v>
      </c>
      <c r="H2533" s="4">
        <v>44663</v>
      </c>
      <c r="I2533" s="6">
        <f t="shared" si="43"/>
        <v>-1</v>
      </c>
      <c r="J2533" s="32" t="str">
        <f>IF(Data[[#This Row],[Chênh lệch ngày]]&lt;-2,"ADVANCE", IF(Data[[#This Row],[Chênh lệch ngày]]&lt;4, "ON TIME", IF(Data[[#This Row],[REASON OF LATE]]="SUPPLIER","LATE BY SUPPLIER", "LATE")))</f>
        <v>ON TIME</v>
      </c>
      <c r="K2533" s="2"/>
      <c r="L2533" s="32"/>
      <c r="M2533" s="32" t="str">
        <f>TEXT(Data[[#This Row],[Ngày giao]],"yyyy")</f>
        <v>2022</v>
      </c>
      <c r="N2533" s="32" t="str">
        <f>IF(MONTH(Data[[#This Row],[Ngày giao]])&lt;4,"Qtr1", IF(MONTH(Data[[#This Row],[Ngày giao]])&lt;7,"Qtr2",IF(MONTH(Data[[#This Row],[Ngày giao]])&lt;10,"Qtr3","Qtr4")))</f>
        <v>Qtr2</v>
      </c>
      <c r="O2533" s="32" t="str">
        <f>TEXT(Data[[#This Row],[Ngày giao]],"MMM")</f>
        <v>Apr</v>
      </c>
    </row>
    <row r="2534" spans="1:15" ht="14.5" x14ac:dyDescent="0.35">
      <c r="A2534" s="7">
        <v>4517426336</v>
      </c>
      <c r="B2534" s="7">
        <v>4013297</v>
      </c>
      <c r="C2534" s="8" t="s">
        <v>65</v>
      </c>
      <c r="D2534" s="9">
        <v>90</v>
      </c>
      <c r="E2534" s="3">
        <v>1127</v>
      </c>
      <c r="F2534" s="3">
        <f t="shared" si="44"/>
        <v>101430</v>
      </c>
      <c r="G2534" s="5">
        <v>44662</v>
      </c>
      <c r="H2534" s="4">
        <v>44663</v>
      </c>
      <c r="I2534" s="10">
        <v>-1</v>
      </c>
      <c r="J2534" s="32" t="str">
        <f>IF(Data[[#This Row],[Chênh lệch ngày]]&lt;-2,"ADVANCE", IF(Data[[#This Row],[Chênh lệch ngày]]&lt;4, "ON TIME", IF(Data[[#This Row],[REASON OF LATE]]="SUPPLIER","LATE BY SUPPLIER", "LATE")))</f>
        <v>ON TIME</v>
      </c>
      <c r="K2534" s="12"/>
      <c r="L2534" s="16"/>
      <c r="M2534" s="32" t="str">
        <f>TEXT(Data[[#This Row],[Ngày giao]],"yyyy")</f>
        <v>2022</v>
      </c>
      <c r="N2534" s="32" t="str">
        <f>IF(MONTH(Data[[#This Row],[Ngày giao]])&lt;4,"Qtr1", IF(MONTH(Data[[#This Row],[Ngày giao]])&lt;7,"Qtr2",IF(MONTH(Data[[#This Row],[Ngày giao]])&lt;10,"Qtr3","Qtr4")))</f>
        <v>Qtr2</v>
      </c>
      <c r="O2534" s="32" t="str">
        <f>TEXT(Data[[#This Row],[Ngày giao]],"MMM")</f>
        <v>Apr</v>
      </c>
    </row>
    <row r="2535" spans="1:15" ht="14.5" x14ac:dyDescent="0.35">
      <c r="A2535" s="7">
        <v>4516826665</v>
      </c>
      <c r="B2535" s="7">
        <v>2487053</v>
      </c>
      <c r="C2535" s="8" t="s">
        <v>66</v>
      </c>
      <c r="D2535" s="9">
        <v>720</v>
      </c>
      <c r="E2535" s="3">
        <v>1469</v>
      </c>
      <c r="F2535" s="3">
        <f t="shared" si="44"/>
        <v>1057680</v>
      </c>
      <c r="G2535" s="5">
        <v>44655</v>
      </c>
      <c r="H2535" s="4">
        <v>44663</v>
      </c>
      <c r="I2535" s="10">
        <v>-8</v>
      </c>
      <c r="J2535" s="32" t="str">
        <f>IF(Data[[#This Row],[Chênh lệch ngày]]&lt;-2,"ADVANCE", IF(Data[[#This Row],[Chênh lệch ngày]]&lt;4, "ON TIME", IF(Data[[#This Row],[REASON OF LATE]]="SUPPLIER","LATE BY SUPPLIER", "LATE")))</f>
        <v>ADVANCE</v>
      </c>
      <c r="K2535" s="12"/>
      <c r="L2535" s="16"/>
      <c r="M2535" s="32" t="str">
        <f>TEXT(Data[[#This Row],[Ngày giao]],"yyyy")</f>
        <v>2022</v>
      </c>
      <c r="N2535" s="32" t="str">
        <f>IF(MONTH(Data[[#This Row],[Ngày giao]])&lt;4,"Qtr1", IF(MONTH(Data[[#This Row],[Ngày giao]])&lt;7,"Qtr2",IF(MONTH(Data[[#This Row],[Ngày giao]])&lt;10,"Qtr3","Qtr4")))</f>
        <v>Qtr2</v>
      </c>
      <c r="O2535" s="32" t="str">
        <f>TEXT(Data[[#This Row],[Ngày giao]],"MMM")</f>
        <v>Apr</v>
      </c>
    </row>
    <row r="2536" spans="1:15" ht="13" x14ac:dyDescent="0.3">
      <c r="A2536" s="1">
        <v>4516493610</v>
      </c>
      <c r="B2536" s="1">
        <v>2556834</v>
      </c>
      <c r="C2536" s="37" t="s">
        <v>52</v>
      </c>
      <c r="D2536" s="3">
        <v>24</v>
      </c>
      <c r="E2536" s="3">
        <v>1033</v>
      </c>
      <c r="F2536" s="3">
        <f t="shared" si="44"/>
        <v>24792</v>
      </c>
      <c r="G2536" s="5">
        <v>44662</v>
      </c>
      <c r="H2536" s="4">
        <v>44664</v>
      </c>
      <c r="I2536" s="6">
        <f>G2536-H2536</f>
        <v>-2</v>
      </c>
      <c r="J2536" s="32" t="str">
        <f>IF(Data[[#This Row],[Chênh lệch ngày]]&lt;-2,"ADVANCE", IF(Data[[#This Row],[Chênh lệch ngày]]&lt;4, "ON TIME", IF(Data[[#This Row],[REASON OF LATE]]="SUPPLIER","LATE BY SUPPLIER", "LATE")))</f>
        <v>ON TIME</v>
      </c>
      <c r="K2536" s="2"/>
      <c r="L2536" s="32"/>
      <c r="M2536" s="32" t="str">
        <f>TEXT(Data[[#This Row],[Ngày giao]],"yyyy")</f>
        <v>2022</v>
      </c>
      <c r="N2536" s="32" t="str">
        <f>IF(MONTH(Data[[#This Row],[Ngày giao]])&lt;4,"Qtr1", IF(MONTH(Data[[#This Row],[Ngày giao]])&lt;7,"Qtr2",IF(MONTH(Data[[#This Row],[Ngày giao]])&lt;10,"Qtr3","Qtr4")))</f>
        <v>Qtr2</v>
      </c>
      <c r="O2536" s="32" t="str">
        <f>TEXT(Data[[#This Row],[Ngày giao]],"MMM")</f>
        <v>Apr</v>
      </c>
    </row>
    <row r="2537" spans="1:15" ht="14.5" x14ac:dyDescent="0.35">
      <c r="A2537" s="7">
        <v>4517513354</v>
      </c>
      <c r="B2537" s="7">
        <v>2487061</v>
      </c>
      <c r="C2537" s="8" t="s">
        <v>53</v>
      </c>
      <c r="D2537" s="9">
        <v>2610</v>
      </c>
      <c r="E2537" s="3">
        <v>560</v>
      </c>
      <c r="F2537" s="3">
        <f t="shared" si="44"/>
        <v>1461600</v>
      </c>
      <c r="G2537" s="5">
        <v>44665</v>
      </c>
      <c r="H2537" s="4">
        <v>44664</v>
      </c>
      <c r="I2537" s="10">
        <v>1</v>
      </c>
      <c r="J2537" s="32" t="str">
        <f>IF(Data[[#This Row],[Chênh lệch ngày]]&lt;-2,"ADVANCE", IF(Data[[#This Row],[Chênh lệch ngày]]&lt;4, "ON TIME", IF(Data[[#This Row],[REASON OF LATE]]="SUPPLIER","LATE BY SUPPLIER", "LATE")))</f>
        <v>ON TIME</v>
      </c>
      <c r="K2537" s="12"/>
      <c r="L2537" s="16"/>
      <c r="M2537" s="32" t="str">
        <f>TEXT(Data[[#This Row],[Ngày giao]],"yyyy")</f>
        <v>2022</v>
      </c>
      <c r="N2537" s="32" t="str">
        <f>IF(MONTH(Data[[#This Row],[Ngày giao]])&lt;4,"Qtr1", IF(MONTH(Data[[#This Row],[Ngày giao]])&lt;7,"Qtr2",IF(MONTH(Data[[#This Row],[Ngày giao]])&lt;10,"Qtr3","Qtr4")))</f>
        <v>Qtr2</v>
      </c>
      <c r="O2537" s="32" t="str">
        <f>TEXT(Data[[#This Row],[Ngày giao]],"MMM")</f>
        <v>Apr</v>
      </c>
    </row>
    <row r="2538" spans="1:15" ht="13" x14ac:dyDescent="0.3">
      <c r="A2538" s="1">
        <v>4517377745</v>
      </c>
      <c r="B2538" s="1">
        <v>2899631</v>
      </c>
      <c r="C2538" s="2" t="s">
        <v>53</v>
      </c>
      <c r="D2538" s="3">
        <v>1600</v>
      </c>
      <c r="E2538" s="3">
        <v>348</v>
      </c>
      <c r="F2538" s="3">
        <f t="shared" si="44"/>
        <v>556800</v>
      </c>
      <c r="G2538" s="5">
        <v>44648</v>
      </c>
      <c r="H2538" s="4">
        <v>44665</v>
      </c>
      <c r="I2538" s="6">
        <f t="shared" ref="I2538:I2567" si="45">G2538-H2538</f>
        <v>-17</v>
      </c>
      <c r="J2538" s="32" t="str">
        <f>IF(Data[[#This Row],[Chênh lệch ngày]]&lt;-2,"ADVANCE", IF(Data[[#This Row],[Chênh lệch ngày]]&lt;4, "ON TIME", IF(Data[[#This Row],[REASON OF LATE]]="SUPPLIER","LATE BY SUPPLIER", "LATE")))</f>
        <v>ADVANCE</v>
      </c>
      <c r="K2538" s="2"/>
      <c r="L2538" s="32"/>
      <c r="M2538" s="32" t="str">
        <f>TEXT(Data[[#This Row],[Ngày giao]],"yyyy")</f>
        <v>2022</v>
      </c>
      <c r="N2538" s="32" t="str">
        <f>IF(MONTH(Data[[#This Row],[Ngày giao]])&lt;4,"Qtr1", IF(MONTH(Data[[#This Row],[Ngày giao]])&lt;7,"Qtr2",IF(MONTH(Data[[#This Row],[Ngày giao]])&lt;10,"Qtr3","Qtr4")))</f>
        <v>Qtr1</v>
      </c>
      <c r="O2538" s="32" t="str">
        <f>TEXT(Data[[#This Row],[Ngày giao]],"MMM")</f>
        <v>Mar</v>
      </c>
    </row>
    <row r="2539" spans="1:15" ht="13" x14ac:dyDescent="0.3">
      <c r="A2539" s="1">
        <v>4517314089</v>
      </c>
      <c r="B2539" s="1">
        <v>2989761</v>
      </c>
      <c r="C2539" s="2" t="s">
        <v>53</v>
      </c>
      <c r="D2539" s="3">
        <v>960</v>
      </c>
      <c r="E2539" s="3">
        <v>581</v>
      </c>
      <c r="F2539" s="3">
        <f t="shared" si="44"/>
        <v>557760</v>
      </c>
      <c r="G2539" s="5">
        <v>44665</v>
      </c>
      <c r="H2539" s="4">
        <v>44665</v>
      </c>
      <c r="I2539" s="6">
        <f t="shared" si="45"/>
        <v>0</v>
      </c>
      <c r="J2539" s="32" t="str">
        <f>IF(Data[[#This Row],[Chênh lệch ngày]]&lt;-2,"ADVANCE", IF(Data[[#This Row],[Chênh lệch ngày]]&lt;4, "ON TIME", IF(Data[[#This Row],[REASON OF LATE]]="SUPPLIER","LATE BY SUPPLIER", "LATE")))</f>
        <v>ON TIME</v>
      </c>
      <c r="K2539" s="2"/>
      <c r="L2539" s="32"/>
      <c r="M2539" s="32" t="str">
        <f>TEXT(Data[[#This Row],[Ngày giao]],"yyyy")</f>
        <v>2022</v>
      </c>
      <c r="N2539" s="32" t="str">
        <f>IF(MONTH(Data[[#This Row],[Ngày giao]])&lt;4,"Qtr1", IF(MONTH(Data[[#This Row],[Ngày giao]])&lt;7,"Qtr2",IF(MONTH(Data[[#This Row],[Ngày giao]])&lt;10,"Qtr3","Qtr4")))</f>
        <v>Qtr2</v>
      </c>
      <c r="O2539" s="32" t="str">
        <f>TEXT(Data[[#This Row],[Ngày giao]],"MMM")</f>
        <v>Apr</v>
      </c>
    </row>
    <row r="2540" spans="1:15" ht="13" x14ac:dyDescent="0.3">
      <c r="A2540" s="1">
        <v>4517342975</v>
      </c>
      <c r="B2540" s="1">
        <v>2899634</v>
      </c>
      <c r="C2540" s="2" t="s">
        <v>53</v>
      </c>
      <c r="D2540" s="3">
        <v>960</v>
      </c>
      <c r="E2540" s="3">
        <v>1020</v>
      </c>
      <c r="F2540" s="3">
        <f t="shared" si="44"/>
        <v>979200</v>
      </c>
      <c r="G2540" s="5">
        <v>44662</v>
      </c>
      <c r="H2540" s="4">
        <v>44665</v>
      </c>
      <c r="I2540" s="6">
        <f t="shared" si="45"/>
        <v>-3</v>
      </c>
      <c r="J2540" s="32" t="str">
        <f>IF(Data[[#This Row],[Chênh lệch ngày]]&lt;-2,"ADVANCE", IF(Data[[#This Row],[Chênh lệch ngày]]&lt;4, "ON TIME", IF(Data[[#This Row],[REASON OF LATE]]="SUPPLIER","LATE BY SUPPLIER", "LATE")))</f>
        <v>ADVANCE</v>
      </c>
      <c r="K2540" s="2"/>
      <c r="L2540" s="32"/>
      <c r="M2540" s="32" t="str">
        <f>TEXT(Data[[#This Row],[Ngày giao]],"yyyy")</f>
        <v>2022</v>
      </c>
      <c r="N2540" s="32" t="str">
        <f>IF(MONTH(Data[[#This Row],[Ngày giao]])&lt;4,"Qtr1", IF(MONTH(Data[[#This Row],[Ngày giao]])&lt;7,"Qtr2",IF(MONTH(Data[[#This Row],[Ngày giao]])&lt;10,"Qtr3","Qtr4")))</f>
        <v>Qtr2</v>
      </c>
      <c r="O2540" s="32" t="str">
        <f>TEXT(Data[[#This Row],[Ngày giao]],"MMM")</f>
        <v>Apr</v>
      </c>
    </row>
    <row r="2541" spans="1:15" ht="13" x14ac:dyDescent="0.3">
      <c r="A2541" s="1">
        <v>4517360155</v>
      </c>
      <c r="B2541" s="1">
        <v>2899632</v>
      </c>
      <c r="C2541" s="2" t="s">
        <v>53</v>
      </c>
      <c r="D2541" s="3">
        <v>1600</v>
      </c>
      <c r="E2541" s="3">
        <v>860</v>
      </c>
      <c r="F2541" s="3">
        <f t="shared" si="44"/>
        <v>1376000</v>
      </c>
      <c r="G2541" s="5">
        <v>44662</v>
      </c>
      <c r="H2541" s="4">
        <v>44665</v>
      </c>
      <c r="I2541" s="6">
        <f t="shared" si="45"/>
        <v>-3</v>
      </c>
      <c r="J2541" s="32" t="str">
        <f>IF(Data[[#This Row],[Chênh lệch ngày]]&lt;-2,"ADVANCE", IF(Data[[#This Row],[Chênh lệch ngày]]&lt;4, "ON TIME", IF(Data[[#This Row],[REASON OF LATE]]="SUPPLIER","LATE BY SUPPLIER", "LATE")))</f>
        <v>ADVANCE</v>
      </c>
      <c r="K2541" s="2"/>
      <c r="L2541" s="32"/>
      <c r="M2541" s="32" t="str">
        <f>TEXT(Data[[#This Row],[Ngày giao]],"yyyy")</f>
        <v>2022</v>
      </c>
      <c r="N2541" s="32" t="str">
        <f>IF(MONTH(Data[[#This Row],[Ngày giao]])&lt;4,"Qtr1", IF(MONTH(Data[[#This Row],[Ngày giao]])&lt;7,"Qtr2",IF(MONTH(Data[[#This Row],[Ngày giao]])&lt;10,"Qtr3","Qtr4")))</f>
        <v>Qtr2</v>
      </c>
      <c r="O2541" s="32" t="str">
        <f>TEXT(Data[[#This Row],[Ngày giao]],"MMM")</f>
        <v>Apr</v>
      </c>
    </row>
    <row r="2542" spans="1:15" ht="13" x14ac:dyDescent="0.3">
      <c r="A2542" s="1">
        <v>4517183195</v>
      </c>
      <c r="B2542" s="1">
        <v>4451121</v>
      </c>
      <c r="C2542" s="2" t="s">
        <v>55</v>
      </c>
      <c r="D2542" s="3">
        <v>20</v>
      </c>
      <c r="E2542" s="3">
        <v>658</v>
      </c>
      <c r="F2542" s="3">
        <f t="shared" si="44"/>
        <v>13160</v>
      </c>
      <c r="G2542" s="5">
        <v>44665</v>
      </c>
      <c r="H2542" s="4">
        <v>44665</v>
      </c>
      <c r="I2542" s="6">
        <f t="shared" si="45"/>
        <v>0</v>
      </c>
      <c r="J2542" s="32" t="str">
        <f>IF(Data[[#This Row],[Chênh lệch ngày]]&lt;-2,"ADVANCE", IF(Data[[#This Row],[Chênh lệch ngày]]&lt;4, "ON TIME", IF(Data[[#This Row],[REASON OF LATE]]="SUPPLIER","LATE BY SUPPLIER", "LATE")))</f>
        <v>ON TIME</v>
      </c>
      <c r="K2542" s="2"/>
      <c r="L2542" s="32"/>
      <c r="M2542" s="32" t="str">
        <f>TEXT(Data[[#This Row],[Ngày giao]],"yyyy")</f>
        <v>2022</v>
      </c>
      <c r="N2542" s="32" t="str">
        <f>IF(MONTH(Data[[#This Row],[Ngày giao]])&lt;4,"Qtr1", IF(MONTH(Data[[#This Row],[Ngày giao]])&lt;7,"Qtr2",IF(MONTH(Data[[#This Row],[Ngày giao]])&lt;10,"Qtr3","Qtr4")))</f>
        <v>Qtr2</v>
      </c>
      <c r="O2542" s="32" t="str">
        <f>TEXT(Data[[#This Row],[Ngày giao]],"MMM")</f>
        <v>Apr</v>
      </c>
    </row>
    <row r="2543" spans="1:15" ht="13" x14ac:dyDescent="0.3">
      <c r="A2543" s="1">
        <v>4517571439</v>
      </c>
      <c r="B2543" s="1">
        <v>4334436</v>
      </c>
      <c r="C2543" s="2" t="s">
        <v>56</v>
      </c>
      <c r="D2543" s="3">
        <v>240</v>
      </c>
      <c r="E2543" s="3">
        <v>940</v>
      </c>
      <c r="F2543" s="3">
        <f t="shared" si="44"/>
        <v>225600</v>
      </c>
      <c r="G2543" s="5">
        <v>44665</v>
      </c>
      <c r="H2543" s="4">
        <v>44665</v>
      </c>
      <c r="I2543" s="6">
        <f t="shared" si="45"/>
        <v>0</v>
      </c>
      <c r="J2543" s="32" t="str">
        <f>IF(Data[[#This Row],[Chênh lệch ngày]]&lt;-2,"ADVANCE", IF(Data[[#This Row],[Chênh lệch ngày]]&lt;4, "ON TIME", IF(Data[[#This Row],[REASON OF LATE]]="SUPPLIER","LATE BY SUPPLIER", "LATE")))</f>
        <v>ON TIME</v>
      </c>
      <c r="K2543" s="2"/>
      <c r="L2543" s="32"/>
      <c r="M2543" s="32" t="str">
        <f>TEXT(Data[[#This Row],[Ngày giao]],"yyyy")</f>
        <v>2022</v>
      </c>
      <c r="N2543" s="32" t="str">
        <f>IF(MONTH(Data[[#This Row],[Ngày giao]])&lt;4,"Qtr1", IF(MONTH(Data[[#This Row],[Ngày giao]])&lt;7,"Qtr2",IF(MONTH(Data[[#This Row],[Ngày giao]])&lt;10,"Qtr3","Qtr4")))</f>
        <v>Qtr2</v>
      </c>
      <c r="O2543" s="32" t="str">
        <f>TEXT(Data[[#This Row],[Ngày giao]],"MMM")</f>
        <v>Apr</v>
      </c>
    </row>
    <row r="2544" spans="1:15" ht="13" x14ac:dyDescent="0.3">
      <c r="A2544" s="1">
        <v>4517090286</v>
      </c>
      <c r="B2544" s="1">
        <v>2899944</v>
      </c>
      <c r="C2544" s="2" t="s">
        <v>56</v>
      </c>
      <c r="D2544" s="3">
        <v>96</v>
      </c>
      <c r="E2544" s="3">
        <v>612</v>
      </c>
      <c r="F2544" s="3">
        <f t="shared" si="44"/>
        <v>58752</v>
      </c>
      <c r="G2544" s="5">
        <v>44665</v>
      </c>
      <c r="H2544" s="4">
        <v>44665</v>
      </c>
      <c r="I2544" s="6">
        <f t="shared" si="45"/>
        <v>0</v>
      </c>
      <c r="J2544" s="32" t="str">
        <f>IF(Data[[#This Row],[Chênh lệch ngày]]&lt;-2,"ADVANCE", IF(Data[[#This Row],[Chênh lệch ngày]]&lt;4, "ON TIME", IF(Data[[#This Row],[REASON OF LATE]]="SUPPLIER","LATE BY SUPPLIER", "LATE")))</f>
        <v>ON TIME</v>
      </c>
      <c r="K2544" s="2"/>
      <c r="L2544" s="32"/>
      <c r="M2544" s="32" t="str">
        <f>TEXT(Data[[#This Row],[Ngày giao]],"yyyy")</f>
        <v>2022</v>
      </c>
      <c r="N2544" s="32" t="str">
        <f>IF(MONTH(Data[[#This Row],[Ngày giao]])&lt;4,"Qtr1", IF(MONTH(Data[[#This Row],[Ngày giao]])&lt;7,"Qtr2",IF(MONTH(Data[[#This Row],[Ngày giao]])&lt;10,"Qtr3","Qtr4")))</f>
        <v>Qtr2</v>
      </c>
      <c r="O2544" s="32" t="str">
        <f>TEXT(Data[[#This Row],[Ngày giao]],"MMM")</f>
        <v>Apr</v>
      </c>
    </row>
    <row r="2545" spans="1:15" ht="13" x14ac:dyDescent="0.3">
      <c r="A2545" s="1">
        <v>4517102763</v>
      </c>
      <c r="B2545" s="1">
        <v>4451134</v>
      </c>
      <c r="C2545" s="2" t="s">
        <v>56</v>
      </c>
      <c r="D2545" s="3">
        <v>8</v>
      </c>
      <c r="E2545" s="3">
        <v>379</v>
      </c>
      <c r="F2545" s="3">
        <f t="shared" si="44"/>
        <v>3032</v>
      </c>
      <c r="G2545" s="5">
        <v>44665</v>
      </c>
      <c r="H2545" s="4">
        <v>44665</v>
      </c>
      <c r="I2545" s="6">
        <f t="shared" si="45"/>
        <v>0</v>
      </c>
      <c r="J2545" s="32" t="str">
        <f>IF(Data[[#This Row],[Chênh lệch ngày]]&lt;-2,"ADVANCE", IF(Data[[#This Row],[Chênh lệch ngày]]&lt;4, "ON TIME", IF(Data[[#This Row],[REASON OF LATE]]="SUPPLIER","LATE BY SUPPLIER", "LATE")))</f>
        <v>ON TIME</v>
      </c>
      <c r="K2545" s="2"/>
      <c r="L2545" s="32"/>
      <c r="M2545" s="32" t="str">
        <f>TEXT(Data[[#This Row],[Ngày giao]],"yyyy")</f>
        <v>2022</v>
      </c>
      <c r="N2545" s="32" t="str">
        <f>IF(MONTH(Data[[#This Row],[Ngày giao]])&lt;4,"Qtr1", IF(MONTH(Data[[#This Row],[Ngày giao]])&lt;7,"Qtr2",IF(MONTH(Data[[#This Row],[Ngày giao]])&lt;10,"Qtr3","Qtr4")))</f>
        <v>Qtr2</v>
      </c>
      <c r="O2545" s="32" t="str">
        <f>TEXT(Data[[#This Row],[Ngày giao]],"MMM")</f>
        <v>Apr</v>
      </c>
    </row>
    <row r="2546" spans="1:15" ht="13" x14ac:dyDescent="0.3">
      <c r="A2546" s="1">
        <v>4517794896</v>
      </c>
      <c r="B2546" s="1">
        <v>4228041</v>
      </c>
      <c r="C2546" s="2" t="s">
        <v>53</v>
      </c>
      <c r="D2546" s="3">
        <v>9960</v>
      </c>
      <c r="E2546" s="3">
        <v>1293</v>
      </c>
      <c r="F2546" s="3">
        <f t="shared" si="44"/>
        <v>12878280</v>
      </c>
      <c r="G2546" s="5">
        <v>44665</v>
      </c>
      <c r="H2546" s="4">
        <v>44665</v>
      </c>
      <c r="I2546" s="6">
        <f t="shared" si="45"/>
        <v>0</v>
      </c>
      <c r="J2546" s="32" t="str">
        <f>IF(Data[[#This Row],[Chênh lệch ngày]]&lt;-2,"ADVANCE", IF(Data[[#This Row],[Chênh lệch ngày]]&lt;4, "ON TIME", IF(Data[[#This Row],[REASON OF LATE]]="SUPPLIER","LATE BY SUPPLIER", "LATE")))</f>
        <v>ON TIME</v>
      </c>
      <c r="K2546" s="2"/>
      <c r="L2546" s="32"/>
      <c r="M2546" s="32" t="str">
        <f>TEXT(Data[[#This Row],[Ngày giao]],"yyyy")</f>
        <v>2022</v>
      </c>
      <c r="N2546" s="32" t="str">
        <f>IF(MONTH(Data[[#This Row],[Ngày giao]])&lt;4,"Qtr1", IF(MONTH(Data[[#This Row],[Ngày giao]])&lt;7,"Qtr2",IF(MONTH(Data[[#This Row],[Ngày giao]])&lt;10,"Qtr3","Qtr4")))</f>
        <v>Qtr2</v>
      </c>
      <c r="O2546" s="32" t="str">
        <f>TEXT(Data[[#This Row],[Ngày giao]],"MMM")</f>
        <v>Apr</v>
      </c>
    </row>
    <row r="2547" spans="1:15" ht="13" x14ac:dyDescent="0.3">
      <c r="A2547" s="1">
        <v>4517353921</v>
      </c>
      <c r="B2547" s="1">
        <v>2899475</v>
      </c>
      <c r="C2547" s="2" t="s">
        <v>53</v>
      </c>
      <c r="D2547" s="3">
        <v>700</v>
      </c>
      <c r="E2547" s="3">
        <v>1472</v>
      </c>
      <c r="F2547" s="3">
        <f t="shared" si="44"/>
        <v>1030400</v>
      </c>
      <c r="G2547" s="5">
        <v>44665</v>
      </c>
      <c r="H2547" s="4">
        <v>44665</v>
      </c>
      <c r="I2547" s="6">
        <f t="shared" si="45"/>
        <v>0</v>
      </c>
      <c r="J2547" s="32" t="str">
        <f>IF(Data[[#This Row],[Chênh lệch ngày]]&lt;-2,"ADVANCE", IF(Data[[#This Row],[Chênh lệch ngày]]&lt;4, "ON TIME", IF(Data[[#This Row],[REASON OF LATE]]="SUPPLIER","LATE BY SUPPLIER", "LATE")))</f>
        <v>ON TIME</v>
      </c>
      <c r="K2547" s="2"/>
      <c r="L2547" s="32"/>
      <c r="M2547" s="32" t="str">
        <f>TEXT(Data[[#This Row],[Ngày giao]],"yyyy")</f>
        <v>2022</v>
      </c>
      <c r="N2547" s="32" t="str">
        <f>IF(MONTH(Data[[#This Row],[Ngày giao]])&lt;4,"Qtr1", IF(MONTH(Data[[#This Row],[Ngày giao]])&lt;7,"Qtr2",IF(MONTH(Data[[#This Row],[Ngày giao]])&lt;10,"Qtr3","Qtr4")))</f>
        <v>Qtr2</v>
      </c>
      <c r="O2547" s="32" t="str">
        <f>TEXT(Data[[#This Row],[Ngày giao]],"MMM")</f>
        <v>Apr</v>
      </c>
    </row>
    <row r="2548" spans="1:15" ht="13" x14ac:dyDescent="0.3">
      <c r="A2548" s="1">
        <v>4517797524</v>
      </c>
      <c r="B2548" s="1">
        <v>2899475</v>
      </c>
      <c r="C2548" s="2" t="s">
        <v>53</v>
      </c>
      <c r="D2548" s="3">
        <v>200</v>
      </c>
      <c r="E2548" s="3">
        <v>983</v>
      </c>
      <c r="F2548" s="3">
        <f t="shared" si="44"/>
        <v>196600</v>
      </c>
      <c r="G2548" s="5">
        <v>44665</v>
      </c>
      <c r="H2548" s="4">
        <v>44665</v>
      </c>
      <c r="I2548" s="6">
        <f t="shared" si="45"/>
        <v>0</v>
      </c>
      <c r="J2548" s="32" t="str">
        <f>IF(Data[[#This Row],[Chênh lệch ngày]]&lt;-2,"ADVANCE", IF(Data[[#This Row],[Chênh lệch ngày]]&lt;4, "ON TIME", IF(Data[[#This Row],[REASON OF LATE]]="SUPPLIER","LATE BY SUPPLIER", "LATE")))</f>
        <v>ON TIME</v>
      </c>
      <c r="K2548" s="2"/>
      <c r="L2548" s="32"/>
      <c r="M2548" s="32" t="str">
        <f>TEXT(Data[[#This Row],[Ngày giao]],"yyyy")</f>
        <v>2022</v>
      </c>
      <c r="N2548" s="32" t="str">
        <f>IF(MONTH(Data[[#This Row],[Ngày giao]])&lt;4,"Qtr1", IF(MONTH(Data[[#This Row],[Ngày giao]])&lt;7,"Qtr2",IF(MONTH(Data[[#This Row],[Ngày giao]])&lt;10,"Qtr3","Qtr4")))</f>
        <v>Qtr2</v>
      </c>
      <c r="O2548" s="32" t="str">
        <f>TEXT(Data[[#This Row],[Ngày giao]],"MMM")</f>
        <v>Apr</v>
      </c>
    </row>
    <row r="2549" spans="1:15" ht="13" x14ac:dyDescent="0.3">
      <c r="A2549" s="1">
        <v>4517845641</v>
      </c>
      <c r="B2549" s="1">
        <v>4451134</v>
      </c>
      <c r="C2549" s="2" t="s">
        <v>56</v>
      </c>
      <c r="D2549" s="3">
        <v>8</v>
      </c>
      <c r="E2549" s="3">
        <v>1477</v>
      </c>
      <c r="F2549" s="3">
        <f t="shared" si="44"/>
        <v>11816</v>
      </c>
      <c r="G2549" s="5">
        <v>44665</v>
      </c>
      <c r="H2549" s="4">
        <v>44665</v>
      </c>
      <c r="I2549" s="6">
        <f t="shared" si="45"/>
        <v>0</v>
      </c>
      <c r="J2549" s="32" t="str">
        <f>IF(Data[[#This Row],[Chênh lệch ngày]]&lt;-2,"ADVANCE", IF(Data[[#This Row],[Chênh lệch ngày]]&lt;4, "ON TIME", IF(Data[[#This Row],[REASON OF LATE]]="SUPPLIER","LATE BY SUPPLIER", "LATE")))</f>
        <v>ON TIME</v>
      </c>
      <c r="K2549" s="2"/>
      <c r="L2549" s="32"/>
      <c r="M2549" s="32" t="str">
        <f>TEXT(Data[[#This Row],[Ngày giao]],"yyyy")</f>
        <v>2022</v>
      </c>
      <c r="N2549" s="32" t="str">
        <f>IF(MONTH(Data[[#This Row],[Ngày giao]])&lt;4,"Qtr1", IF(MONTH(Data[[#This Row],[Ngày giao]])&lt;7,"Qtr2",IF(MONTH(Data[[#This Row],[Ngày giao]])&lt;10,"Qtr3","Qtr4")))</f>
        <v>Qtr2</v>
      </c>
      <c r="O2549" s="32" t="str">
        <f>TEXT(Data[[#This Row],[Ngày giao]],"MMM")</f>
        <v>Apr</v>
      </c>
    </row>
    <row r="2550" spans="1:15" ht="13" x14ac:dyDescent="0.3">
      <c r="A2550" s="1">
        <v>4517847178</v>
      </c>
      <c r="B2550" s="1">
        <v>4334436</v>
      </c>
      <c r="C2550" s="2" t="s">
        <v>56</v>
      </c>
      <c r="D2550" s="3">
        <v>112</v>
      </c>
      <c r="E2550" s="3">
        <v>808</v>
      </c>
      <c r="F2550" s="3">
        <f t="shared" si="44"/>
        <v>90496</v>
      </c>
      <c r="G2550" s="5">
        <v>44665</v>
      </c>
      <c r="H2550" s="4">
        <v>44665</v>
      </c>
      <c r="I2550" s="6">
        <f t="shared" si="45"/>
        <v>0</v>
      </c>
      <c r="J2550" s="32" t="str">
        <f>IF(Data[[#This Row],[Chênh lệch ngày]]&lt;-2,"ADVANCE", IF(Data[[#This Row],[Chênh lệch ngày]]&lt;4, "ON TIME", IF(Data[[#This Row],[REASON OF LATE]]="SUPPLIER","LATE BY SUPPLIER", "LATE")))</f>
        <v>ON TIME</v>
      </c>
      <c r="K2550" s="2"/>
      <c r="L2550" s="32"/>
      <c r="M2550" s="32" t="str">
        <f>TEXT(Data[[#This Row],[Ngày giao]],"yyyy")</f>
        <v>2022</v>
      </c>
      <c r="N2550" s="32" t="str">
        <f>IF(MONTH(Data[[#This Row],[Ngày giao]])&lt;4,"Qtr1", IF(MONTH(Data[[#This Row],[Ngày giao]])&lt;7,"Qtr2",IF(MONTH(Data[[#This Row],[Ngày giao]])&lt;10,"Qtr3","Qtr4")))</f>
        <v>Qtr2</v>
      </c>
      <c r="O2550" s="32" t="str">
        <f>TEXT(Data[[#This Row],[Ngày giao]],"MMM")</f>
        <v>Apr</v>
      </c>
    </row>
    <row r="2551" spans="1:15" ht="13" x14ac:dyDescent="0.3">
      <c r="A2551" s="1">
        <v>4517070776</v>
      </c>
      <c r="B2551" s="1">
        <v>4567352</v>
      </c>
      <c r="C2551" s="2" t="s">
        <v>53</v>
      </c>
      <c r="D2551" s="3">
        <v>900</v>
      </c>
      <c r="E2551" s="3">
        <v>1357</v>
      </c>
      <c r="F2551" s="3">
        <f t="shared" si="44"/>
        <v>1221300</v>
      </c>
      <c r="G2551" s="5">
        <v>44665</v>
      </c>
      <c r="H2551" s="4">
        <v>44665</v>
      </c>
      <c r="I2551" s="6">
        <f t="shared" si="45"/>
        <v>0</v>
      </c>
      <c r="J2551" s="32" t="str">
        <f>IF(Data[[#This Row],[Chênh lệch ngày]]&lt;-2,"ADVANCE", IF(Data[[#This Row],[Chênh lệch ngày]]&lt;4, "ON TIME", IF(Data[[#This Row],[REASON OF LATE]]="SUPPLIER","LATE BY SUPPLIER", "LATE")))</f>
        <v>ON TIME</v>
      </c>
      <c r="K2551" s="2"/>
      <c r="L2551" s="32"/>
      <c r="M2551" s="32" t="str">
        <f>TEXT(Data[[#This Row],[Ngày giao]],"yyyy")</f>
        <v>2022</v>
      </c>
      <c r="N2551" s="32" t="str">
        <f>IF(MONTH(Data[[#This Row],[Ngày giao]])&lt;4,"Qtr1", IF(MONTH(Data[[#This Row],[Ngày giao]])&lt;7,"Qtr2",IF(MONTH(Data[[#This Row],[Ngày giao]])&lt;10,"Qtr3","Qtr4")))</f>
        <v>Qtr2</v>
      </c>
      <c r="O2551" s="32" t="str">
        <f>TEXT(Data[[#This Row],[Ngày giao]],"MMM")</f>
        <v>Apr</v>
      </c>
    </row>
    <row r="2552" spans="1:15" ht="13" x14ac:dyDescent="0.3">
      <c r="A2552" s="1">
        <v>4517151513</v>
      </c>
      <c r="B2552" s="1">
        <v>2467687</v>
      </c>
      <c r="C2552" s="2" t="s">
        <v>55</v>
      </c>
      <c r="D2552" s="3">
        <v>35</v>
      </c>
      <c r="E2552" s="3">
        <v>301</v>
      </c>
      <c r="F2552" s="3">
        <f t="shared" si="44"/>
        <v>10535</v>
      </c>
      <c r="G2552" s="5">
        <v>44665</v>
      </c>
      <c r="H2552" s="4">
        <v>44665</v>
      </c>
      <c r="I2552" s="6">
        <f t="shared" si="45"/>
        <v>0</v>
      </c>
      <c r="J2552" s="32" t="str">
        <f>IF(Data[[#This Row],[Chênh lệch ngày]]&lt;-2,"ADVANCE", IF(Data[[#This Row],[Chênh lệch ngày]]&lt;4, "ON TIME", IF(Data[[#This Row],[REASON OF LATE]]="SUPPLIER","LATE BY SUPPLIER", "LATE")))</f>
        <v>ON TIME</v>
      </c>
      <c r="K2552" s="2"/>
      <c r="L2552" s="32"/>
      <c r="M2552" s="32" t="str">
        <f>TEXT(Data[[#This Row],[Ngày giao]],"yyyy")</f>
        <v>2022</v>
      </c>
      <c r="N2552" s="32" t="str">
        <f>IF(MONTH(Data[[#This Row],[Ngày giao]])&lt;4,"Qtr1", IF(MONTH(Data[[#This Row],[Ngày giao]])&lt;7,"Qtr2",IF(MONTH(Data[[#This Row],[Ngày giao]])&lt;10,"Qtr3","Qtr4")))</f>
        <v>Qtr2</v>
      </c>
      <c r="O2552" s="32" t="str">
        <f>TEXT(Data[[#This Row],[Ngày giao]],"MMM")</f>
        <v>Apr</v>
      </c>
    </row>
    <row r="2553" spans="1:15" ht="13" x14ac:dyDescent="0.3">
      <c r="A2553" s="1">
        <v>4517157991</v>
      </c>
      <c r="B2553" s="1">
        <v>2758193</v>
      </c>
      <c r="C2553" s="2" t="s">
        <v>55</v>
      </c>
      <c r="D2553" s="3">
        <v>33</v>
      </c>
      <c r="E2553" s="3">
        <v>632</v>
      </c>
      <c r="F2553" s="3">
        <f t="shared" si="44"/>
        <v>20856</v>
      </c>
      <c r="G2553" s="5">
        <v>44665</v>
      </c>
      <c r="H2553" s="4">
        <v>44665</v>
      </c>
      <c r="I2553" s="6">
        <f t="shared" si="45"/>
        <v>0</v>
      </c>
      <c r="J2553" s="32" t="str">
        <f>IF(Data[[#This Row],[Chênh lệch ngày]]&lt;-2,"ADVANCE", IF(Data[[#This Row],[Chênh lệch ngày]]&lt;4, "ON TIME", IF(Data[[#This Row],[REASON OF LATE]]="SUPPLIER","LATE BY SUPPLIER", "LATE")))</f>
        <v>ON TIME</v>
      </c>
      <c r="K2553" s="2"/>
      <c r="L2553" s="32"/>
      <c r="M2553" s="32" t="str">
        <f>TEXT(Data[[#This Row],[Ngày giao]],"yyyy")</f>
        <v>2022</v>
      </c>
      <c r="N2553" s="32" t="str">
        <f>IF(MONTH(Data[[#This Row],[Ngày giao]])&lt;4,"Qtr1", IF(MONTH(Data[[#This Row],[Ngày giao]])&lt;7,"Qtr2",IF(MONTH(Data[[#This Row],[Ngày giao]])&lt;10,"Qtr3","Qtr4")))</f>
        <v>Qtr2</v>
      </c>
      <c r="O2553" s="32" t="str">
        <f>TEXT(Data[[#This Row],[Ngày giao]],"MMM")</f>
        <v>Apr</v>
      </c>
    </row>
    <row r="2554" spans="1:15" ht="13" x14ac:dyDescent="0.3">
      <c r="A2554" s="1">
        <v>4517564143</v>
      </c>
      <c r="B2554" s="1">
        <v>4271870</v>
      </c>
      <c r="C2554" s="2" t="s">
        <v>55</v>
      </c>
      <c r="D2554" s="3">
        <v>33</v>
      </c>
      <c r="E2554" s="3">
        <v>1036</v>
      </c>
      <c r="F2554" s="3">
        <f t="shared" si="44"/>
        <v>34188</v>
      </c>
      <c r="G2554" s="5">
        <v>44683</v>
      </c>
      <c r="H2554" s="4">
        <v>44665</v>
      </c>
      <c r="I2554" s="6">
        <f t="shared" si="45"/>
        <v>18</v>
      </c>
      <c r="J2554" s="32" t="str">
        <f>IF(Data[[#This Row],[Chênh lệch ngày]]&lt;-2,"ADVANCE", IF(Data[[#This Row],[Chênh lệch ngày]]&lt;4, "ON TIME", IF(Data[[#This Row],[REASON OF LATE]]="SUPPLIER","LATE BY SUPPLIER", "LATE")))</f>
        <v>LATE</v>
      </c>
      <c r="K2554" s="32" t="s">
        <v>6</v>
      </c>
      <c r="L2554" s="32"/>
      <c r="M2554" s="32" t="str">
        <f>TEXT(Data[[#This Row],[Ngày giao]],"yyyy")</f>
        <v>2022</v>
      </c>
      <c r="N2554" s="32" t="str">
        <f>IF(MONTH(Data[[#This Row],[Ngày giao]])&lt;4,"Qtr1", IF(MONTH(Data[[#This Row],[Ngày giao]])&lt;7,"Qtr2",IF(MONTH(Data[[#This Row],[Ngày giao]])&lt;10,"Qtr3","Qtr4")))</f>
        <v>Qtr2</v>
      </c>
      <c r="O2554" s="32" t="str">
        <f>TEXT(Data[[#This Row],[Ngày giao]],"MMM")</f>
        <v>May</v>
      </c>
    </row>
    <row r="2555" spans="1:15" ht="13" x14ac:dyDescent="0.3">
      <c r="A2555" s="1">
        <v>4516418324</v>
      </c>
      <c r="B2555" s="1">
        <v>2758193</v>
      </c>
      <c r="C2555" s="2" t="s">
        <v>53</v>
      </c>
      <c r="D2555" s="3">
        <v>1191</v>
      </c>
      <c r="E2555" s="3">
        <v>749</v>
      </c>
      <c r="F2555" s="3">
        <f t="shared" si="44"/>
        <v>892059</v>
      </c>
      <c r="G2555" s="5">
        <v>44662</v>
      </c>
      <c r="H2555" s="4">
        <v>44665</v>
      </c>
      <c r="I2555" s="6">
        <f t="shared" si="45"/>
        <v>-3</v>
      </c>
      <c r="J2555" s="32" t="str">
        <f>IF(Data[[#This Row],[Chênh lệch ngày]]&lt;-2,"ADVANCE", IF(Data[[#This Row],[Chênh lệch ngày]]&lt;4, "ON TIME", IF(Data[[#This Row],[REASON OF LATE]]="SUPPLIER","LATE BY SUPPLIER", "LATE")))</f>
        <v>ADVANCE</v>
      </c>
      <c r="K2555" s="2"/>
      <c r="L2555" s="32"/>
      <c r="M2555" s="32" t="str">
        <f>TEXT(Data[[#This Row],[Ngày giao]],"yyyy")</f>
        <v>2022</v>
      </c>
      <c r="N2555" s="32" t="str">
        <f>IF(MONTH(Data[[#This Row],[Ngày giao]])&lt;4,"Qtr1", IF(MONTH(Data[[#This Row],[Ngày giao]])&lt;7,"Qtr2",IF(MONTH(Data[[#This Row],[Ngày giao]])&lt;10,"Qtr3","Qtr4")))</f>
        <v>Qtr2</v>
      </c>
      <c r="O2555" s="32" t="str">
        <f>TEXT(Data[[#This Row],[Ngày giao]],"MMM")</f>
        <v>Apr</v>
      </c>
    </row>
    <row r="2556" spans="1:15" ht="13" x14ac:dyDescent="0.3">
      <c r="A2556" s="1">
        <v>4517967889</v>
      </c>
      <c r="B2556" s="1">
        <v>2758193</v>
      </c>
      <c r="C2556" s="2" t="s">
        <v>53</v>
      </c>
      <c r="D2556" s="3">
        <v>795</v>
      </c>
      <c r="E2556" s="3">
        <v>1095</v>
      </c>
      <c r="F2556" s="3">
        <f t="shared" si="44"/>
        <v>870525</v>
      </c>
      <c r="G2556" s="5">
        <v>44697</v>
      </c>
      <c r="H2556" s="4">
        <v>44665</v>
      </c>
      <c r="I2556" s="6">
        <f t="shared" si="45"/>
        <v>32</v>
      </c>
      <c r="J2556" s="32" t="str">
        <f>IF(Data[[#This Row],[Chênh lệch ngày]]&lt;-2,"ADVANCE", IF(Data[[#This Row],[Chênh lệch ngày]]&lt;4, "ON TIME", IF(Data[[#This Row],[REASON OF LATE]]="SUPPLIER","LATE BY SUPPLIER", "LATE")))</f>
        <v>LATE</v>
      </c>
      <c r="K2556" s="32" t="s">
        <v>6</v>
      </c>
      <c r="L2556" s="32"/>
      <c r="M2556" s="32" t="str">
        <f>TEXT(Data[[#This Row],[Ngày giao]],"yyyy")</f>
        <v>2022</v>
      </c>
      <c r="N2556" s="32" t="str">
        <f>IF(MONTH(Data[[#This Row],[Ngày giao]])&lt;4,"Qtr1", IF(MONTH(Data[[#This Row],[Ngày giao]])&lt;7,"Qtr2",IF(MONTH(Data[[#This Row],[Ngày giao]])&lt;10,"Qtr3","Qtr4")))</f>
        <v>Qtr2</v>
      </c>
      <c r="O2556" s="32" t="str">
        <f>TEXT(Data[[#This Row],[Ngày giao]],"MMM")</f>
        <v>May</v>
      </c>
    </row>
    <row r="2557" spans="1:15" ht="13" x14ac:dyDescent="0.3">
      <c r="A2557" s="1">
        <v>4516429907</v>
      </c>
      <c r="B2557" s="1">
        <v>2758193</v>
      </c>
      <c r="C2557" s="2" t="s">
        <v>53</v>
      </c>
      <c r="D2557" s="3">
        <v>183</v>
      </c>
      <c r="E2557" s="3">
        <v>443</v>
      </c>
      <c r="F2557" s="3">
        <f t="shared" si="44"/>
        <v>81069</v>
      </c>
      <c r="G2557" s="5">
        <v>44662</v>
      </c>
      <c r="H2557" s="4">
        <v>44665</v>
      </c>
      <c r="I2557" s="6">
        <f t="shared" si="45"/>
        <v>-3</v>
      </c>
      <c r="J2557" s="32" t="str">
        <f>IF(Data[[#This Row],[Chênh lệch ngày]]&lt;-2,"ADVANCE", IF(Data[[#This Row],[Chênh lệch ngày]]&lt;4, "ON TIME", IF(Data[[#This Row],[REASON OF LATE]]="SUPPLIER","LATE BY SUPPLIER", "LATE")))</f>
        <v>ADVANCE</v>
      </c>
      <c r="K2557" s="2"/>
      <c r="L2557" s="32"/>
      <c r="M2557" s="32" t="str">
        <f>TEXT(Data[[#This Row],[Ngày giao]],"yyyy")</f>
        <v>2022</v>
      </c>
      <c r="N2557" s="32" t="str">
        <f>IF(MONTH(Data[[#This Row],[Ngày giao]])&lt;4,"Qtr1", IF(MONTH(Data[[#This Row],[Ngày giao]])&lt;7,"Qtr2",IF(MONTH(Data[[#This Row],[Ngày giao]])&lt;10,"Qtr3","Qtr4")))</f>
        <v>Qtr2</v>
      </c>
      <c r="O2557" s="32" t="str">
        <f>TEXT(Data[[#This Row],[Ngày giao]],"MMM")</f>
        <v>Apr</v>
      </c>
    </row>
    <row r="2558" spans="1:15" ht="13" x14ac:dyDescent="0.3">
      <c r="A2558" s="1">
        <v>4517160561</v>
      </c>
      <c r="B2558" s="1">
        <v>2958114</v>
      </c>
      <c r="C2558" s="2" t="s">
        <v>55</v>
      </c>
      <c r="D2558" s="3">
        <v>60</v>
      </c>
      <c r="E2558" s="3">
        <v>580</v>
      </c>
      <c r="F2558" s="3">
        <f t="shared" si="44"/>
        <v>34800</v>
      </c>
      <c r="G2558" s="5">
        <v>44665</v>
      </c>
      <c r="H2558" s="4">
        <v>44665</v>
      </c>
      <c r="I2558" s="6">
        <f t="shared" si="45"/>
        <v>0</v>
      </c>
      <c r="J2558" s="32" t="str">
        <f>IF(Data[[#This Row],[Chênh lệch ngày]]&lt;-2,"ADVANCE", IF(Data[[#This Row],[Chênh lệch ngày]]&lt;4, "ON TIME", IF(Data[[#This Row],[REASON OF LATE]]="SUPPLIER","LATE BY SUPPLIER", "LATE")))</f>
        <v>ON TIME</v>
      </c>
      <c r="K2558" s="2"/>
      <c r="L2558" s="32"/>
      <c r="M2558" s="32" t="str">
        <f>TEXT(Data[[#This Row],[Ngày giao]],"yyyy")</f>
        <v>2022</v>
      </c>
      <c r="N2558" s="32" t="str">
        <f>IF(MONTH(Data[[#This Row],[Ngày giao]])&lt;4,"Qtr1", IF(MONTH(Data[[#This Row],[Ngày giao]])&lt;7,"Qtr2",IF(MONTH(Data[[#This Row],[Ngày giao]])&lt;10,"Qtr3","Qtr4")))</f>
        <v>Qtr2</v>
      </c>
      <c r="O2558" s="32" t="str">
        <f>TEXT(Data[[#This Row],[Ngày giao]],"MMM")</f>
        <v>Apr</v>
      </c>
    </row>
    <row r="2559" spans="1:15" ht="13" x14ac:dyDescent="0.3">
      <c r="A2559" s="1">
        <v>4517265587</v>
      </c>
      <c r="B2559" s="1">
        <v>2752324</v>
      </c>
      <c r="C2559" s="2" t="s">
        <v>55</v>
      </c>
      <c r="D2559" s="3">
        <v>6</v>
      </c>
      <c r="E2559" s="3">
        <v>1287</v>
      </c>
      <c r="F2559" s="3">
        <f t="shared" si="44"/>
        <v>7722</v>
      </c>
      <c r="G2559" s="5">
        <v>44665</v>
      </c>
      <c r="H2559" s="4">
        <v>44665</v>
      </c>
      <c r="I2559" s="6">
        <f t="shared" si="45"/>
        <v>0</v>
      </c>
      <c r="J2559" s="32" t="str">
        <f>IF(Data[[#This Row],[Chênh lệch ngày]]&lt;-2,"ADVANCE", IF(Data[[#This Row],[Chênh lệch ngày]]&lt;4, "ON TIME", IF(Data[[#This Row],[REASON OF LATE]]="SUPPLIER","LATE BY SUPPLIER", "LATE")))</f>
        <v>ON TIME</v>
      </c>
      <c r="K2559" s="2"/>
      <c r="L2559" s="32"/>
      <c r="M2559" s="32" t="str">
        <f>TEXT(Data[[#This Row],[Ngày giao]],"yyyy")</f>
        <v>2022</v>
      </c>
      <c r="N2559" s="32" t="str">
        <f>IF(MONTH(Data[[#This Row],[Ngày giao]])&lt;4,"Qtr1", IF(MONTH(Data[[#This Row],[Ngày giao]])&lt;7,"Qtr2",IF(MONTH(Data[[#This Row],[Ngày giao]])&lt;10,"Qtr3","Qtr4")))</f>
        <v>Qtr2</v>
      </c>
      <c r="O2559" s="32" t="str">
        <f>TEXT(Data[[#This Row],[Ngày giao]],"MMM")</f>
        <v>Apr</v>
      </c>
    </row>
    <row r="2560" spans="1:15" ht="13" x14ac:dyDescent="0.3">
      <c r="A2560" s="1">
        <v>4517376756</v>
      </c>
      <c r="B2560" s="1">
        <v>2958114</v>
      </c>
      <c r="C2560" s="2" t="s">
        <v>55</v>
      </c>
      <c r="D2560" s="3">
        <v>12</v>
      </c>
      <c r="E2560" s="3">
        <v>993</v>
      </c>
      <c r="F2560" s="3">
        <f t="shared" si="44"/>
        <v>11916</v>
      </c>
      <c r="G2560" s="5">
        <v>44665</v>
      </c>
      <c r="H2560" s="4">
        <v>44665</v>
      </c>
      <c r="I2560" s="6">
        <f t="shared" si="45"/>
        <v>0</v>
      </c>
      <c r="J2560" s="32" t="str">
        <f>IF(Data[[#This Row],[Chênh lệch ngày]]&lt;-2,"ADVANCE", IF(Data[[#This Row],[Chênh lệch ngày]]&lt;4, "ON TIME", IF(Data[[#This Row],[REASON OF LATE]]="SUPPLIER","LATE BY SUPPLIER", "LATE")))</f>
        <v>ON TIME</v>
      </c>
      <c r="K2560" s="2"/>
      <c r="L2560" s="32"/>
      <c r="M2560" s="32" t="str">
        <f>TEXT(Data[[#This Row],[Ngày giao]],"yyyy")</f>
        <v>2022</v>
      </c>
      <c r="N2560" s="32" t="str">
        <f>IF(MONTH(Data[[#This Row],[Ngày giao]])&lt;4,"Qtr1", IF(MONTH(Data[[#This Row],[Ngày giao]])&lt;7,"Qtr2",IF(MONTH(Data[[#This Row],[Ngày giao]])&lt;10,"Qtr3","Qtr4")))</f>
        <v>Qtr2</v>
      </c>
      <c r="O2560" s="32" t="str">
        <f>TEXT(Data[[#This Row],[Ngày giao]],"MMM")</f>
        <v>Apr</v>
      </c>
    </row>
    <row r="2561" spans="1:15" ht="13" x14ac:dyDescent="0.3">
      <c r="A2561" s="1">
        <v>4517098997</v>
      </c>
      <c r="B2561" s="1">
        <v>2884301</v>
      </c>
      <c r="C2561" s="2" t="s">
        <v>56</v>
      </c>
      <c r="D2561" s="3">
        <v>15</v>
      </c>
      <c r="E2561" s="3">
        <v>1283</v>
      </c>
      <c r="F2561" s="3">
        <f t="shared" si="44"/>
        <v>19245</v>
      </c>
      <c r="G2561" s="5">
        <v>44665</v>
      </c>
      <c r="H2561" s="4">
        <v>44665</v>
      </c>
      <c r="I2561" s="6">
        <f t="shared" si="45"/>
        <v>0</v>
      </c>
      <c r="J2561" s="32" t="str">
        <f>IF(Data[[#This Row],[Chênh lệch ngày]]&lt;-2,"ADVANCE", IF(Data[[#This Row],[Chênh lệch ngày]]&lt;4, "ON TIME", IF(Data[[#This Row],[REASON OF LATE]]="SUPPLIER","LATE BY SUPPLIER", "LATE")))</f>
        <v>ON TIME</v>
      </c>
      <c r="K2561" s="2"/>
      <c r="L2561" s="32"/>
      <c r="M2561" s="32" t="str">
        <f>TEXT(Data[[#This Row],[Ngày giao]],"yyyy")</f>
        <v>2022</v>
      </c>
      <c r="N2561" s="32" t="str">
        <f>IF(MONTH(Data[[#This Row],[Ngày giao]])&lt;4,"Qtr1", IF(MONTH(Data[[#This Row],[Ngày giao]])&lt;7,"Qtr2",IF(MONTH(Data[[#This Row],[Ngày giao]])&lt;10,"Qtr3","Qtr4")))</f>
        <v>Qtr2</v>
      </c>
      <c r="O2561" s="32" t="str">
        <f>TEXT(Data[[#This Row],[Ngày giao]],"MMM")</f>
        <v>Apr</v>
      </c>
    </row>
    <row r="2562" spans="1:15" ht="13" x14ac:dyDescent="0.3">
      <c r="A2562" s="1">
        <v>4516390336</v>
      </c>
      <c r="B2562" s="1">
        <v>2958114</v>
      </c>
      <c r="C2562" s="2" t="s">
        <v>53</v>
      </c>
      <c r="D2562" s="3">
        <v>2028</v>
      </c>
      <c r="E2562" s="3">
        <v>1264</v>
      </c>
      <c r="F2562" s="3">
        <f t="shared" si="44"/>
        <v>2563392</v>
      </c>
      <c r="G2562" s="5">
        <v>44665</v>
      </c>
      <c r="H2562" s="4">
        <v>44665</v>
      </c>
      <c r="I2562" s="6">
        <f t="shared" si="45"/>
        <v>0</v>
      </c>
      <c r="J2562" s="32" t="str">
        <f>IF(Data[[#This Row],[Chênh lệch ngày]]&lt;-2,"ADVANCE", IF(Data[[#This Row],[Chênh lệch ngày]]&lt;4, "ON TIME", IF(Data[[#This Row],[REASON OF LATE]]="SUPPLIER","LATE BY SUPPLIER", "LATE")))</f>
        <v>ON TIME</v>
      </c>
      <c r="K2562" s="2"/>
      <c r="L2562" s="32"/>
      <c r="M2562" s="32" t="str">
        <f>TEXT(Data[[#This Row],[Ngày giao]],"yyyy")</f>
        <v>2022</v>
      </c>
      <c r="N2562" s="32" t="str">
        <f>IF(MONTH(Data[[#This Row],[Ngày giao]])&lt;4,"Qtr1", IF(MONTH(Data[[#This Row],[Ngày giao]])&lt;7,"Qtr2",IF(MONTH(Data[[#This Row],[Ngày giao]])&lt;10,"Qtr3","Qtr4")))</f>
        <v>Qtr2</v>
      </c>
      <c r="O2562" s="32" t="str">
        <f>TEXT(Data[[#This Row],[Ngày giao]],"MMM")</f>
        <v>Apr</v>
      </c>
    </row>
    <row r="2563" spans="1:15" ht="13" x14ac:dyDescent="0.3">
      <c r="A2563" s="1">
        <v>4516413430</v>
      </c>
      <c r="B2563" s="1">
        <v>2752324</v>
      </c>
      <c r="C2563" s="2" t="s">
        <v>53</v>
      </c>
      <c r="D2563" s="3">
        <v>864</v>
      </c>
      <c r="E2563" s="3">
        <v>1339</v>
      </c>
      <c r="F2563" s="3">
        <f t="shared" si="44"/>
        <v>1156896</v>
      </c>
      <c r="G2563" s="5">
        <v>44665</v>
      </c>
      <c r="H2563" s="4">
        <v>44665</v>
      </c>
      <c r="I2563" s="6">
        <f t="shared" si="45"/>
        <v>0</v>
      </c>
      <c r="J2563" s="32" t="str">
        <f>IF(Data[[#This Row],[Chênh lệch ngày]]&lt;-2,"ADVANCE", IF(Data[[#This Row],[Chênh lệch ngày]]&lt;4, "ON TIME", IF(Data[[#This Row],[REASON OF LATE]]="SUPPLIER","LATE BY SUPPLIER", "LATE")))</f>
        <v>ON TIME</v>
      </c>
      <c r="K2563" s="2"/>
      <c r="L2563" s="32"/>
      <c r="M2563" s="32" t="str">
        <f>TEXT(Data[[#This Row],[Ngày giao]],"yyyy")</f>
        <v>2022</v>
      </c>
      <c r="N2563" s="32" t="str">
        <f>IF(MONTH(Data[[#This Row],[Ngày giao]])&lt;4,"Qtr1", IF(MONTH(Data[[#This Row],[Ngày giao]])&lt;7,"Qtr2",IF(MONTH(Data[[#This Row],[Ngày giao]])&lt;10,"Qtr3","Qtr4")))</f>
        <v>Qtr2</v>
      </c>
      <c r="O2563" s="32" t="str">
        <f>TEXT(Data[[#This Row],[Ngày giao]],"MMM")</f>
        <v>Apr</v>
      </c>
    </row>
    <row r="2564" spans="1:15" ht="13" x14ac:dyDescent="0.3">
      <c r="A2564" s="1">
        <v>4517723226</v>
      </c>
      <c r="B2564" s="1">
        <v>4062520</v>
      </c>
      <c r="C2564" s="2" t="s">
        <v>53</v>
      </c>
      <c r="D2564" s="3">
        <v>204</v>
      </c>
      <c r="E2564" s="3">
        <v>960</v>
      </c>
      <c r="F2564" s="3">
        <f t="shared" si="44"/>
        <v>195840</v>
      </c>
      <c r="G2564" s="5">
        <v>44683</v>
      </c>
      <c r="H2564" s="4">
        <v>44665</v>
      </c>
      <c r="I2564" s="6">
        <f t="shared" si="45"/>
        <v>18</v>
      </c>
      <c r="J2564" s="32" t="str">
        <f>IF(Data[[#This Row],[Chênh lệch ngày]]&lt;-2,"ADVANCE", IF(Data[[#This Row],[Chênh lệch ngày]]&lt;4, "ON TIME", IF(Data[[#This Row],[REASON OF LATE]]="SUPPLIER","LATE BY SUPPLIER", "LATE")))</f>
        <v>LATE BY SUPPLIER</v>
      </c>
      <c r="K2564" s="2" t="s">
        <v>8</v>
      </c>
      <c r="L2564" s="32" t="s">
        <v>73</v>
      </c>
      <c r="M2564" s="32" t="str">
        <f>TEXT(Data[[#This Row],[Ngày giao]],"yyyy")</f>
        <v>2022</v>
      </c>
      <c r="N2564" s="32" t="str">
        <f>IF(MONTH(Data[[#This Row],[Ngày giao]])&lt;4,"Qtr1", IF(MONTH(Data[[#This Row],[Ngày giao]])&lt;7,"Qtr2",IF(MONTH(Data[[#This Row],[Ngày giao]])&lt;10,"Qtr3","Qtr4")))</f>
        <v>Qtr2</v>
      </c>
      <c r="O2564" s="32" t="str">
        <f>TEXT(Data[[#This Row],[Ngày giao]],"MMM")</f>
        <v>May</v>
      </c>
    </row>
    <row r="2565" spans="1:15" ht="13" x14ac:dyDescent="0.3">
      <c r="A2565" s="1">
        <v>4517762214</v>
      </c>
      <c r="B2565" s="1">
        <v>4492204</v>
      </c>
      <c r="C2565" s="2" t="s">
        <v>53</v>
      </c>
      <c r="D2565" s="3">
        <v>1308</v>
      </c>
      <c r="E2565" s="3">
        <v>871</v>
      </c>
      <c r="F2565" s="3">
        <f t="shared" si="44"/>
        <v>1139268</v>
      </c>
      <c r="G2565" s="5">
        <v>44665</v>
      </c>
      <c r="H2565" s="4">
        <v>44665</v>
      </c>
      <c r="I2565" s="6">
        <f t="shared" si="45"/>
        <v>0</v>
      </c>
      <c r="J2565" s="32" t="str">
        <f>IF(Data[[#This Row],[Chênh lệch ngày]]&lt;-2,"ADVANCE", IF(Data[[#This Row],[Chênh lệch ngày]]&lt;4, "ON TIME", IF(Data[[#This Row],[REASON OF LATE]]="SUPPLIER","LATE BY SUPPLIER", "LATE")))</f>
        <v>ON TIME</v>
      </c>
      <c r="K2565" s="2"/>
      <c r="L2565" s="32"/>
      <c r="M2565" s="32" t="str">
        <f>TEXT(Data[[#This Row],[Ngày giao]],"yyyy")</f>
        <v>2022</v>
      </c>
      <c r="N2565" s="32" t="str">
        <f>IF(MONTH(Data[[#This Row],[Ngày giao]])&lt;4,"Qtr1", IF(MONTH(Data[[#This Row],[Ngày giao]])&lt;7,"Qtr2",IF(MONTH(Data[[#This Row],[Ngày giao]])&lt;10,"Qtr3","Qtr4")))</f>
        <v>Qtr2</v>
      </c>
      <c r="O2565" s="32" t="str">
        <f>TEXT(Data[[#This Row],[Ngày giao]],"MMM")</f>
        <v>Apr</v>
      </c>
    </row>
    <row r="2566" spans="1:15" ht="13" x14ac:dyDescent="0.3">
      <c r="A2566" s="1">
        <v>4517783325</v>
      </c>
      <c r="B2566" s="1">
        <v>2884301</v>
      </c>
      <c r="C2566" s="2" t="s">
        <v>53</v>
      </c>
      <c r="D2566" s="3">
        <v>1800</v>
      </c>
      <c r="E2566" s="3">
        <v>1074</v>
      </c>
      <c r="F2566" s="3">
        <f t="shared" si="44"/>
        <v>1933200</v>
      </c>
      <c r="G2566" s="5">
        <v>44665</v>
      </c>
      <c r="H2566" s="4">
        <v>44665</v>
      </c>
      <c r="I2566" s="6">
        <f t="shared" si="45"/>
        <v>0</v>
      </c>
      <c r="J2566" s="32" t="str">
        <f>IF(Data[[#This Row],[Chênh lệch ngày]]&lt;-2,"ADVANCE", IF(Data[[#This Row],[Chênh lệch ngày]]&lt;4, "ON TIME", IF(Data[[#This Row],[REASON OF LATE]]="SUPPLIER","LATE BY SUPPLIER", "LATE")))</f>
        <v>ON TIME</v>
      </c>
      <c r="K2566" s="2"/>
      <c r="L2566" s="32"/>
      <c r="M2566" s="32" t="str">
        <f>TEXT(Data[[#This Row],[Ngày giao]],"yyyy")</f>
        <v>2022</v>
      </c>
      <c r="N2566" s="32" t="str">
        <f>IF(MONTH(Data[[#This Row],[Ngày giao]])&lt;4,"Qtr1", IF(MONTH(Data[[#This Row],[Ngày giao]])&lt;7,"Qtr2",IF(MONTH(Data[[#This Row],[Ngày giao]])&lt;10,"Qtr3","Qtr4")))</f>
        <v>Qtr2</v>
      </c>
      <c r="O2566" s="32" t="str">
        <f>TEXT(Data[[#This Row],[Ngày giao]],"MMM")</f>
        <v>Apr</v>
      </c>
    </row>
    <row r="2567" spans="1:15" ht="13" x14ac:dyDescent="0.3">
      <c r="A2567" s="1">
        <v>4517791565</v>
      </c>
      <c r="B2567" s="1">
        <v>2965279</v>
      </c>
      <c r="C2567" s="2" t="s">
        <v>53</v>
      </c>
      <c r="D2567" s="3">
        <v>1287</v>
      </c>
      <c r="E2567" s="3">
        <v>1117</v>
      </c>
      <c r="F2567" s="3">
        <f t="shared" si="44"/>
        <v>1437579</v>
      </c>
      <c r="G2567" s="5">
        <v>44669</v>
      </c>
      <c r="H2567" s="4">
        <v>44665</v>
      </c>
      <c r="I2567" s="6">
        <f t="shared" si="45"/>
        <v>4</v>
      </c>
      <c r="J2567" s="32" t="str">
        <f>IF(Data[[#This Row],[Chênh lệch ngày]]&lt;-2,"ADVANCE", IF(Data[[#This Row],[Chênh lệch ngày]]&lt;4, "ON TIME", IF(Data[[#This Row],[REASON OF LATE]]="SUPPLIER","LATE BY SUPPLIER", "LATE")))</f>
        <v>LATE BY SUPPLIER</v>
      </c>
      <c r="K2567" s="2" t="s">
        <v>8</v>
      </c>
      <c r="L2567" s="32" t="s">
        <v>72</v>
      </c>
      <c r="M2567" s="32" t="str">
        <f>TEXT(Data[[#This Row],[Ngày giao]],"yyyy")</f>
        <v>2022</v>
      </c>
      <c r="N2567" s="32" t="str">
        <f>IF(MONTH(Data[[#This Row],[Ngày giao]])&lt;4,"Qtr1", IF(MONTH(Data[[#This Row],[Ngày giao]])&lt;7,"Qtr2",IF(MONTH(Data[[#This Row],[Ngày giao]])&lt;10,"Qtr3","Qtr4")))</f>
        <v>Qtr2</v>
      </c>
      <c r="O2567" s="32" t="str">
        <f>TEXT(Data[[#This Row],[Ngày giao]],"MMM")</f>
        <v>Apr</v>
      </c>
    </row>
    <row r="2568" spans="1:15" ht="14.5" x14ac:dyDescent="0.35">
      <c r="A2568" s="7">
        <v>4517184980</v>
      </c>
      <c r="B2568" s="7">
        <v>2487053</v>
      </c>
      <c r="C2568" s="8" t="s">
        <v>55</v>
      </c>
      <c r="D2568" s="9">
        <v>30</v>
      </c>
      <c r="E2568" s="3">
        <v>529</v>
      </c>
      <c r="F2568" s="3">
        <f t="shared" si="44"/>
        <v>15870</v>
      </c>
      <c r="G2568" s="5">
        <v>44665</v>
      </c>
      <c r="H2568" s="4">
        <v>44665</v>
      </c>
      <c r="I2568" s="10">
        <v>0</v>
      </c>
      <c r="J2568" s="32" t="str">
        <f>IF(Data[[#This Row],[Chênh lệch ngày]]&lt;-2,"ADVANCE", IF(Data[[#This Row],[Chênh lệch ngày]]&lt;4, "ON TIME", IF(Data[[#This Row],[REASON OF LATE]]="SUPPLIER","LATE BY SUPPLIER", "LATE")))</f>
        <v>ON TIME</v>
      </c>
      <c r="K2568" s="12"/>
      <c r="L2568" s="16"/>
      <c r="M2568" s="32" t="str">
        <f>TEXT(Data[[#This Row],[Ngày giao]],"yyyy")</f>
        <v>2022</v>
      </c>
      <c r="N2568" s="32" t="str">
        <f>IF(MONTH(Data[[#This Row],[Ngày giao]])&lt;4,"Qtr1", IF(MONTH(Data[[#This Row],[Ngày giao]])&lt;7,"Qtr2",IF(MONTH(Data[[#This Row],[Ngày giao]])&lt;10,"Qtr3","Qtr4")))</f>
        <v>Qtr2</v>
      </c>
      <c r="O2568" s="32" t="str">
        <f>TEXT(Data[[#This Row],[Ngày giao]],"MMM")</f>
        <v>Apr</v>
      </c>
    </row>
    <row r="2569" spans="1:15" ht="14.5" x14ac:dyDescent="0.35">
      <c r="A2569" s="7">
        <v>4517383514</v>
      </c>
      <c r="B2569" s="7">
        <v>2663481</v>
      </c>
      <c r="C2569" s="8" t="s">
        <v>53</v>
      </c>
      <c r="D2569" s="9">
        <v>5670</v>
      </c>
      <c r="E2569" s="3">
        <v>1489</v>
      </c>
      <c r="F2569" s="3">
        <f t="shared" si="44"/>
        <v>8442630</v>
      </c>
      <c r="G2569" s="5">
        <v>44662</v>
      </c>
      <c r="H2569" s="4">
        <v>44665</v>
      </c>
      <c r="I2569" s="10">
        <v>-3</v>
      </c>
      <c r="J2569" s="32" t="str">
        <f>IF(Data[[#This Row],[Chênh lệch ngày]]&lt;-2,"ADVANCE", IF(Data[[#This Row],[Chênh lệch ngày]]&lt;4, "ON TIME", IF(Data[[#This Row],[REASON OF LATE]]="SUPPLIER","LATE BY SUPPLIER", "LATE")))</f>
        <v>ADVANCE</v>
      </c>
      <c r="K2569" s="12"/>
      <c r="L2569" s="16"/>
      <c r="M2569" s="32" t="str">
        <f>TEXT(Data[[#This Row],[Ngày giao]],"yyyy")</f>
        <v>2022</v>
      </c>
      <c r="N2569" s="32" t="str">
        <f>IF(MONTH(Data[[#This Row],[Ngày giao]])&lt;4,"Qtr1", IF(MONTH(Data[[#This Row],[Ngày giao]])&lt;7,"Qtr2",IF(MONTH(Data[[#This Row],[Ngày giao]])&lt;10,"Qtr3","Qtr4")))</f>
        <v>Qtr2</v>
      </c>
      <c r="O2569" s="32" t="str">
        <f>TEXT(Data[[#This Row],[Ngày giao]],"MMM")</f>
        <v>Apr</v>
      </c>
    </row>
    <row r="2570" spans="1:15" ht="14.5" x14ac:dyDescent="0.35">
      <c r="A2570" s="7">
        <v>4517374360</v>
      </c>
      <c r="B2570" s="7">
        <v>4455281</v>
      </c>
      <c r="C2570" s="8" t="s">
        <v>53</v>
      </c>
      <c r="D2570" s="9">
        <v>3240</v>
      </c>
      <c r="E2570" s="3">
        <v>1432</v>
      </c>
      <c r="F2570" s="3">
        <f t="shared" si="44"/>
        <v>4639680</v>
      </c>
      <c r="G2570" s="14">
        <v>44662</v>
      </c>
      <c r="H2570" s="15">
        <v>44665</v>
      </c>
      <c r="I2570" s="10">
        <v>-3</v>
      </c>
      <c r="J2570" s="32" t="str">
        <f>IF(Data[[#This Row],[Chênh lệch ngày]]&lt;-2,"ADVANCE", IF(Data[[#This Row],[Chênh lệch ngày]]&lt;4, "ON TIME", IF(Data[[#This Row],[REASON OF LATE]]="SUPPLIER","LATE BY SUPPLIER", "LATE")))</f>
        <v>ADVANCE</v>
      </c>
      <c r="K2570" s="12"/>
      <c r="L2570" s="16"/>
      <c r="M2570" s="32" t="str">
        <f>TEXT(Data[[#This Row],[Ngày giao]],"yyyy")</f>
        <v>2022</v>
      </c>
      <c r="N2570" s="32" t="str">
        <f>IF(MONTH(Data[[#This Row],[Ngày giao]])&lt;4,"Qtr1", IF(MONTH(Data[[#This Row],[Ngày giao]])&lt;7,"Qtr2",IF(MONTH(Data[[#This Row],[Ngày giao]])&lt;10,"Qtr3","Qtr4")))</f>
        <v>Qtr2</v>
      </c>
      <c r="O2570" s="32" t="str">
        <f>TEXT(Data[[#This Row],[Ngày giao]],"MMM")</f>
        <v>Apr</v>
      </c>
    </row>
    <row r="2571" spans="1:15" ht="14.5" x14ac:dyDescent="0.35">
      <c r="A2571" s="7">
        <v>4517417853</v>
      </c>
      <c r="B2571" s="7">
        <v>2778179</v>
      </c>
      <c r="C2571" s="8" t="s">
        <v>53</v>
      </c>
      <c r="D2571" s="9">
        <v>240</v>
      </c>
      <c r="E2571" s="3">
        <v>652</v>
      </c>
      <c r="F2571" s="3">
        <f t="shared" si="44"/>
        <v>156480</v>
      </c>
      <c r="G2571" s="5">
        <v>44665</v>
      </c>
      <c r="H2571" s="4">
        <v>44665</v>
      </c>
      <c r="I2571" s="10">
        <v>0</v>
      </c>
      <c r="J2571" s="32" t="str">
        <f>IF(Data[[#This Row],[Chênh lệch ngày]]&lt;-2,"ADVANCE", IF(Data[[#This Row],[Chênh lệch ngày]]&lt;4, "ON TIME", IF(Data[[#This Row],[REASON OF LATE]]="SUPPLIER","LATE BY SUPPLIER", "LATE")))</f>
        <v>ON TIME</v>
      </c>
      <c r="K2571" s="12"/>
      <c r="L2571" s="16"/>
      <c r="M2571" s="32" t="str">
        <f>TEXT(Data[[#This Row],[Ngày giao]],"yyyy")</f>
        <v>2022</v>
      </c>
      <c r="N2571" s="32" t="str">
        <f>IF(MONTH(Data[[#This Row],[Ngày giao]])&lt;4,"Qtr1", IF(MONTH(Data[[#This Row],[Ngày giao]])&lt;7,"Qtr2",IF(MONTH(Data[[#This Row],[Ngày giao]])&lt;10,"Qtr3","Qtr4")))</f>
        <v>Qtr2</v>
      </c>
      <c r="O2571" s="32" t="str">
        <f>TEXT(Data[[#This Row],[Ngày giao]],"MMM")</f>
        <v>Apr</v>
      </c>
    </row>
    <row r="2572" spans="1:15" ht="14.5" x14ac:dyDescent="0.35">
      <c r="A2572" s="7">
        <v>4517537833</v>
      </c>
      <c r="B2572" s="7">
        <v>4333116</v>
      </c>
      <c r="C2572" s="8" t="s">
        <v>53</v>
      </c>
      <c r="D2572" s="9">
        <v>105</v>
      </c>
      <c r="E2572" s="3">
        <v>996</v>
      </c>
      <c r="F2572" s="3">
        <f t="shared" si="44"/>
        <v>104580</v>
      </c>
      <c r="G2572" s="5">
        <v>44662</v>
      </c>
      <c r="H2572" s="4">
        <v>44665</v>
      </c>
      <c r="I2572" s="10">
        <v>-3</v>
      </c>
      <c r="J2572" s="32" t="str">
        <f>IF(Data[[#This Row],[Chênh lệch ngày]]&lt;-2,"ADVANCE", IF(Data[[#This Row],[Chênh lệch ngày]]&lt;4, "ON TIME", IF(Data[[#This Row],[REASON OF LATE]]="SUPPLIER","LATE BY SUPPLIER", "LATE")))</f>
        <v>ADVANCE</v>
      </c>
      <c r="K2572" s="12"/>
      <c r="L2572" s="16"/>
      <c r="M2572" s="32" t="str">
        <f>TEXT(Data[[#This Row],[Ngày giao]],"yyyy")</f>
        <v>2022</v>
      </c>
      <c r="N2572" s="32" t="str">
        <f>IF(MONTH(Data[[#This Row],[Ngày giao]])&lt;4,"Qtr1", IF(MONTH(Data[[#This Row],[Ngày giao]])&lt;7,"Qtr2",IF(MONTH(Data[[#This Row],[Ngày giao]])&lt;10,"Qtr3","Qtr4")))</f>
        <v>Qtr2</v>
      </c>
      <c r="O2572" s="32" t="str">
        <f>TEXT(Data[[#This Row],[Ngày giao]],"MMM")</f>
        <v>Apr</v>
      </c>
    </row>
    <row r="2573" spans="1:15" ht="14.5" x14ac:dyDescent="0.35">
      <c r="A2573" s="7">
        <v>4517359169</v>
      </c>
      <c r="B2573" s="7">
        <v>4333116</v>
      </c>
      <c r="C2573" s="8" t="s">
        <v>53</v>
      </c>
      <c r="D2573" s="9">
        <v>441</v>
      </c>
      <c r="E2573" s="3">
        <v>1133</v>
      </c>
      <c r="F2573" s="3">
        <f t="shared" si="44"/>
        <v>499653</v>
      </c>
      <c r="G2573" s="5">
        <v>44665</v>
      </c>
      <c r="H2573" s="4">
        <v>44665</v>
      </c>
      <c r="I2573" s="10">
        <v>0</v>
      </c>
      <c r="J2573" s="32" t="str">
        <f>IF(Data[[#This Row],[Chênh lệch ngày]]&lt;-2,"ADVANCE", IF(Data[[#This Row],[Chênh lệch ngày]]&lt;4, "ON TIME", IF(Data[[#This Row],[REASON OF LATE]]="SUPPLIER","LATE BY SUPPLIER", "LATE")))</f>
        <v>ON TIME</v>
      </c>
      <c r="K2573" s="12"/>
      <c r="L2573" s="16"/>
      <c r="M2573" s="32" t="str">
        <f>TEXT(Data[[#This Row],[Ngày giao]],"yyyy")</f>
        <v>2022</v>
      </c>
      <c r="N2573" s="32" t="str">
        <f>IF(MONTH(Data[[#This Row],[Ngày giao]])&lt;4,"Qtr1", IF(MONTH(Data[[#This Row],[Ngày giao]])&lt;7,"Qtr2",IF(MONTH(Data[[#This Row],[Ngày giao]])&lt;10,"Qtr3","Qtr4")))</f>
        <v>Qtr2</v>
      </c>
      <c r="O2573" s="32" t="str">
        <f>TEXT(Data[[#This Row],[Ngày giao]],"MMM")</f>
        <v>Apr</v>
      </c>
    </row>
    <row r="2574" spans="1:15" ht="14.5" x14ac:dyDescent="0.35">
      <c r="A2574" s="7">
        <v>4517816812</v>
      </c>
      <c r="B2574" s="7">
        <v>4455281</v>
      </c>
      <c r="C2574" s="8" t="s">
        <v>55</v>
      </c>
      <c r="D2574" s="9">
        <v>360</v>
      </c>
      <c r="E2574" s="3">
        <v>601</v>
      </c>
      <c r="F2574" s="3">
        <f t="shared" si="44"/>
        <v>216360</v>
      </c>
      <c r="G2574" s="14">
        <v>44665</v>
      </c>
      <c r="H2574" s="15">
        <v>44665</v>
      </c>
      <c r="I2574" s="10">
        <v>0</v>
      </c>
      <c r="J2574" s="32" t="str">
        <f>IF(Data[[#This Row],[Chênh lệch ngày]]&lt;-2,"ADVANCE", IF(Data[[#This Row],[Chênh lệch ngày]]&lt;4, "ON TIME", IF(Data[[#This Row],[REASON OF LATE]]="SUPPLIER","LATE BY SUPPLIER", "LATE")))</f>
        <v>ON TIME</v>
      </c>
      <c r="K2574" s="12"/>
      <c r="L2574" s="16"/>
      <c r="M2574" s="32" t="str">
        <f>TEXT(Data[[#This Row],[Ngày giao]],"yyyy")</f>
        <v>2022</v>
      </c>
      <c r="N2574" s="32" t="str">
        <f>IF(MONTH(Data[[#This Row],[Ngày giao]])&lt;4,"Qtr1", IF(MONTH(Data[[#This Row],[Ngày giao]])&lt;7,"Qtr2",IF(MONTH(Data[[#This Row],[Ngày giao]])&lt;10,"Qtr3","Qtr4")))</f>
        <v>Qtr2</v>
      </c>
      <c r="O2574" s="32" t="str">
        <f>TEXT(Data[[#This Row],[Ngày giao]],"MMM")</f>
        <v>Apr</v>
      </c>
    </row>
    <row r="2575" spans="1:15" ht="14.5" x14ac:dyDescent="0.35">
      <c r="A2575" s="7">
        <v>4517368540</v>
      </c>
      <c r="B2575" s="7">
        <v>4454506</v>
      </c>
      <c r="C2575" s="8" t="s">
        <v>53</v>
      </c>
      <c r="D2575" s="9">
        <v>360</v>
      </c>
      <c r="E2575" s="3">
        <v>496</v>
      </c>
      <c r="F2575" s="3">
        <f t="shared" si="44"/>
        <v>178560</v>
      </c>
      <c r="G2575" s="5">
        <v>44704</v>
      </c>
      <c r="H2575" s="4">
        <v>44665</v>
      </c>
      <c r="I2575" s="10">
        <v>39</v>
      </c>
      <c r="J2575" s="32" t="str">
        <f>IF(Data[[#This Row],[Chênh lệch ngày]]&lt;-2,"ADVANCE", IF(Data[[#This Row],[Chênh lệch ngày]]&lt;4, "ON TIME", IF(Data[[#This Row],[REASON OF LATE]]="SUPPLIER","LATE BY SUPPLIER", "LATE")))</f>
        <v>LATE BY SUPPLIER</v>
      </c>
      <c r="K2575" s="11" t="s">
        <v>8</v>
      </c>
      <c r="L2575" s="16" t="s">
        <v>71</v>
      </c>
      <c r="M2575" s="32" t="str">
        <f>TEXT(Data[[#This Row],[Ngày giao]],"yyyy")</f>
        <v>2022</v>
      </c>
      <c r="N2575" s="32" t="str">
        <f>IF(MONTH(Data[[#This Row],[Ngày giao]])&lt;4,"Qtr1", IF(MONTH(Data[[#This Row],[Ngày giao]])&lt;7,"Qtr2",IF(MONTH(Data[[#This Row],[Ngày giao]])&lt;10,"Qtr3","Qtr4")))</f>
        <v>Qtr2</v>
      </c>
      <c r="O2575" s="32" t="str">
        <f>TEXT(Data[[#This Row],[Ngày giao]],"MMM")</f>
        <v>May</v>
      </c>
    </row>
    <row r="2576" spans="1:15" ht="14.5" x14ac:dyDescent="0.35">
      <c r="A2576" s="7">
        <v>4517367620</v>
      </c>
      <c r="B2576" s="7">
        <v>4335235</v>
      </c>
      <c r="C2576" s="8" t="s">
        <v>53</v>
      </c>
      <c r="D2576" s="9">
        <v>450</v>
      </c>
      <c r="E2576" s="3">
        <v>1278</v>
      </c>
      <c r="F2576" s="3">
        <f t="shared" si="44"/>
        <v>575100</v>
      </c>
      <c r="G2576" s="5">
        <v>44662</v>
      </c>
      <c r="H2576" s="4">
        <v>44665</v>
      </c>
      <c r="I2576" s="10">
        <v>-3</v>
      </c>
      <c r="J2576" s="32" t="str">
        <f>IF(Data[[#This Row],[Chênh lệch ngày]]&lt;-2,"ADVANCE", IF(Data[[#This Row],[Chênh lệch ngày]]&lt;4, "ON TIME", IF(Data[[#This Row],[REASON OF LATE]]="SUPPLIER","LATE BY SUPPLIER", "LATE")))</f>
        <v>ADVANCE</v>
      </c>
      <c r="K2576" s="12"/>
      <c r="L2576" s="16"/>
      <c r="M2576" s="32" t="str">
        <f>TEXT(Data[[#This Row],[Ngày giao]],"yyyy")</f>
        <v>2022</v>
      </c>
      <c r="N2576" s="32" t="str">
        <f>IF(MONTH(Data[[#This Row],[Ngày giao]])&lt;4,"Qtr1", IF(MONTH(Data[[#This Row],[Ngày giao]])&lt;7,"Qtr2",IF(MONTH(Data[[#This Row],[Ngày giao]])&lt;10,"Qtr3","Qtr4")))</f>
        <v>Qtr2</v>
      </c>
      <c r="O2576" s="32" t="str">
        <f>TEXT(Data[[#This Row],[Ngày giao]],"MMM")</f>
        <v>Apr</v>
      </c>
    </row>
    <row r="2577" spans="1:15" ht="14.5" x14ac:dyDescent="0.35">
      <c r="A2577" s="7">
        <v>4517350601</v>
      </c>
      <c r="B2577" s="7">
        <v>4455280</v>
      </c>
      <c r="C2577" s="8" t="s">
        <v>53</v>
      </c>
      <c r="D2577" s="9">
        <v>900</v>
      </c>
      <c r="E2577" s="3">
        <v>605</v>
      </c>
      <c r="F2577" s="3">
        <f t="shared" si="44"/>
        <v>544500</v>
      </c>
      <c r="G2577" s="5">
        <v>44662</v>
      </c>
      <c r="H2577" s="4">
        <v>44665</v>
      </c>
      <c r="I2577" s="10">
        <v>-3</v>
      </c>
      <c r="J2577" s="32" t="str">
        <f>IF(Data[[#This Row],[Chênh lệch ngày]]&lt;-2,"ADVANCE", IF(Data[[#This Row],[Chênh lệch ngày]]&lt;4, "ON TIME", IF(Data[[#This Row],[REASON OF LATE]]="SUPPLIER","LATE BY SUPPLIER", "LATE")))</f>
        <v>ADVANCE</v>
      </c>
      <c r="K2577" s="12"/>
      <c r="L2577" s="16"/>
      <c r="M2577" s="32" t="str">
        <f>TEXT(Data[[#This Row],[Ngày giao]],"yyyy")</f>
        <v>2022</v>
      </c>
      <c r="N2577" s="32" t="str">
        <f>IF(MONTH(Data[[#This Row],[Ngày giao]])&lt;4,"Qtr1", IF(MONTH(Data[[#This Row],[Ngày giao]])&lt;7,"Qtr2",IF(MONTH(Data[[#This Row],[Ngày giao]])&lt;10,"Qtr3","Qtr4")))</f>
        <v>Qtr2</v>
      </c>
      <c r="O2577" s="32" t="str">
        <f>TEXT(Data[[#This Row],[Ngày giao]],"MMM")</f>
        <v>Apr</v>
      </c>
    </row>
    <row r="2578" spans="1:15" ht="14.5" x14ac:dyDescent="0.35">
      <c r="A2578" s="7">
        <v>4517105282</v>
      </c>
      <c r="B2578" s="7">
        <v>4455280</v>
      </c>
      <c r="C2578" s="8" t="s">
        <v>56</v>
      </c>
      <c r="D2578" s="9">
        <v>360</v>
      </c>
      <c r="E2578" s="3">
        <v>1442</v>
      </c>
      <c r="F2578" s="3">
        <f t="shared" si="44"/>
        <v>519120</v>
      </c>
      <c r="G2578" s="5">
        <v>44665</v>
      </c>
      <c r="H2578" s="4">
        <v>44665</v>
      </c>
      <c r="I2578" s="10">
        <v>0</v>
      </c>
      <c r="J2578" s="32" t="str">
        <f>IF(Data[[#This Row],[Chênh lệch ngày]]&lt;-2,"ADVANCE", IF(Data[[#This Row],[Chênh lệch ngày]]&lt;4, "ON TIME", IF(Data[[#This Row],[REASON OF LATE]]="SUPPLIER","LATE BY SUPPLIER", "LATE")))</f>
        <v>ON TIME</v>
      </c>
      <c r="K2578" s="12"/>
      <c r="L2578" s="16"/>
      <c r="M2578" s="32" t="str">
        <f>TEXT(Data[[#This Row],[Ngày giao]],"yyyy")</f>
        <v>2022</v>
      </c>
      <c r="N2578" s="32" t="str">
        <f>IF(MONTH(Data[[#This Row],[Ngày giao]])&lt;4,"Qtr1", IF(MONTH(Data[[#This Row],[Ngày giao]])&lt;7,"Qtr2",IF(MONTH(Data[[#This Row],[Ngày giao]])&lt;10,"Qtr3","Qtr4")))</f>
        <v>Qtr2</v>
      </c>
      <c r="O2578" s="32" t="str">
        <f>TEXT(Data[[#This Row],[Ngày giao]],"MMM")</f>
        <v>Apr</v>
      </c>
    </row>
    <row r="2579" spans="1:15" ht="14.5" x14ac:dyDescent="0.35">
      <c r="A2579" s="7">
        <v>4517108969</v>
      </c>
      <c r="B2579" s="7">
        <v>2765851</v>
      </c>
      <c r="C2579" s="8" t="s">
        <v>56</v>
      </c>
      <c r="D2579" s="9">
        <v>48</v>
      </c>
      <c r="E2579" s="3">
        <v>801</v>
      </c>
      <c r="F2579" s="3">
        <f t="shared" si="44"/>
        <v>38448</v>
      </c>
      <c r="G2579" s="5">
        <v>44665</v>
      </c>
      <c r="H2579" s="4">
        <v>44665</v>
      </c>
      <c r="I2579" s="10">
        <v>0</v>
      </c>
      <c r="J2579" s="32" t="str">
        <f>IF(Data[[#This Row],[Chênh lệch ngày]]&lt;-2,"ADVANCE", IF(Data[[#This Row],[Chênh lệch ngày]]&lt;4, "ON TIME", IF(Data[[#This Row],[REASON OF LATE]]="SUPPLIER","LATE BY SUPPLIER", "LATE")))</f>
        <v>ON TIME</v>
      </c>
      <c r="K2579" s="12"/>
      <c r="L2579" s="16"/>
      <c r="M2579" s="32" t="str">
        <f>TEXT(Data[[#This Row],[Ngày giao]],"yyyy")</f>
        <v>2022</v>
      </c>
      <c r="N2579" s="32" t="str">
        <f>IF(MONTH(Data[[#This Row],[Ngày giao]])&lt;4,"Qtr1", IF(MONTH(Data[[#This Row],[Ngày giao]])&lt;7,"Qtr2",IF(MONTH(Data[[#This Row],[Ngày giao]])&lt;10,"Qtr3","Qtr4")))</f>
        <v>Qtr2</v>
      </c>
      <c r="O2579" s="32" t="str">
        <f>TEXT(Data[[#This Row],[Ngày giao]],"MMM")</f>
        <v>Apr</v>
      </c>
    </row>
    <row r="2580" spans="1:15" ht="14.5" x14ac:dyDescent="0.35">
      <c r="A2580" s="7">
        <v>4517774416</v>
      </c>
      <c r="B2580" s="7">
        <v>4455280</v>
      </c>
      <c r="C2580" s="8" t="s">
        <v>56</v>
      </c>
      <c r="D2580" s="9">
        <v>360</v>
      </c>
      <c r="E2580" s="3">
        <v>345</v>
      </c>
      <c r="F2580" s="3">
        <f t="shared" si="44"/>
        <v>124200</v>
      </c>
      <c r="G2580" s="5">
        <v>44665</v>
      </c>
      <c r="H2580" s="4">
        <v>44665</v>
      </c>
      <c r="I2580" s="10">
        <v>0</v>
      </c>
      <c r="J2580" s="32" t="str">
        <f>IF(Data[[#This Row],[Chênh lệch ngày]]&lt;-2,"ADVANCE", IF(Data[[#This Row],[Chênh lệch ngày]]&lt;4, "ON TIME", IF(Data[[#This Row],[REASON OF LATE]]="SUPPLIER","LATE BY SUPPLIER", "LATE")))</f>
        <v>ON TIME</v>
      </c>
      <c r="K2580" s="12"/>
      <c r="L2580" s="16"/>
      <c r="M2580" s="32" t="str">
        <f>TEXT(Data[[#This Row],[Ngày giao]],"yyyy")</f>
        <v>2022</v>
      </c>
      <c r="N2580" s="32" t="str">
        <f>IF(MONTH(Data[[#This Row],[Ngày giao]])&lt;4,"Qtr1", IF(MONTH(Data[[#This Row],[Ngày giao]])&lt;7,"Qtr2",IF(MONTH(Data[[#This Row],[Ngày giao]])&lt;10,"Qtr3","Qtr4")))</f>
        <v>Qtr2</v>
      </c>
      <c r="O2580" s="32" t="str">
        <f>TEXT(Data[[#This Row],[Ngày giao]],"MMM")</f>
        <v>Apr</v>
      </c>
    </row>
    <row r="2581" spans="1:15" ht="14.5" x14ac:dyDescent="0.35">
      <c r="A2581" s="7">
        <v>4517817643</v>
      </c>
      <c r="B2581" s="7">
        <v>4455906</v>
      </c>
      <c r="C2581" s="8" t="s">
        <v>53</v>
      </c>
      <c r="D2581" s="9">
        <v>1224</v>
      </c>
      <c r="E2581" s="3">
        <v>664</v>
      </c>
      <c r="F2581" s="3">
        <f t="shared" si="44"/>
        <v>812736</v>
      </c>
      <c r="G2581" s="5">
        <v>44651</v>
      </c>
      <c r="H2581" s="4">
        <v>44665</v>
      </c>
      <c r="I2581" s="10">
        <v>-14</v>
      </c>
      <c r="J2581" s="32" t="str">
        <f>IF(Data[[#This Row],[Chênh lệch ngày]]&lt;-2,"ADVANCE", IF(Data[[#This Row],[Chênh lệch ngày]]&lt;4, "ON TIME", IF(Data[[#This Row],[REASON OF LATE]]="SUPPLIER","LATE BY SUPPLIER", "LATE")))</f>
        <v>ADVANCE</v>
      </c>
      <c r="K2581" s="12"/>
      <c r="L2581" s="16"/>
      <c r="M2581" s="32" t="str">
        <f>TEXT(Data[[#This Row],[Ngày giao]],"yyyy")</f>
        <v>2022</v>
      </c>
      <c r="N2581" s="32" t="str">
        <f>IF(MONTH(Data[[#This Row],[Ngày giao]])&lt;4,"Qtr1", IF(MONTH(Data[[#This Row],[Ngày giao]])&lt;7,"Qtr2",IF(MONTH(Data[[#This Row],[Ngày giao]])&lt;10,"Qtr3","Qtr4")))</f>
        <v>Qtr1</v>
      </c>
      <c r="O2581" s="32" t="str">
        <f>TEXT(Data[[#This Row],[Ngày giao]],"MMM")</f>
        <v>Mar</v>
      </c>
    </row>
    <row r="2582" spans="1:15" ht="14.5" x14ac:dyDescent="0.35">
      <c r="A2582" s="7">
        <v>4517310037</v>
      </c>
      <c r="B2582" s="7">
        <v>2778106</v>
      </c>
      <c r="C2582" s="8" t="s">
        <v>53</v>
      </c>
      <c r="D2582" s="9">
        <v>1692</v>
      </c>
      <c r="E2582" s="3">
        <v>1366</v>
      </c>
      <c r="F2582" s="3">
        <f t="shared" si="44"/>
        <v>2311272</v>
      </c>
      <c r="G2582" s="5">
        <v>44665</v>
      </c>
      <c r="H2582" s="4">
        <v>44665</v>
      </c>
      <c r="I2582" s="10">
        <v>0</v>
      </c>
      <c r="J2582" s="32" t="str">
        <f>IF(Data[[#This Row],[Chênh lệch ngày]]&lt;-2,"ADVANCE", IF(Data[[#This Row],[Chênh lệch ngày]]&lt;4, "ON TIME", IF(Data[[#This Row],[REASON OF LATE]]="SUPPLIER","LATE BY SUPPLIER", "LATE")))</f>
        <v>ON TIME</v>
      </c>
      <c r="K2582" s="12"/>
      <c r="L2582" s="16"/>
      <c r="M2582" s="32" t="str">
        <f>TEXT(Data[[#This Row],[Ngày giao]],"yyyy")</f>
        <v>2022</v>
      </c>
      <c r="N2582" s="32" t="str">
        <f>IF(MONTH(Data[[#This Row],[Ngày giao]])&lt;4,"Qtr1", IF(MONTH(Data[[#This Row],[Ngày giao]])&lt;7,"Qtr2",IF(MONTH(Data[[#This Row],[Ngày giao]])&lt;10,"Qtr3","Qtr4")))</f>
        <v>Qtr2</v>
      </c>
      <c r="O2582" s="32" t="str">
        <f>TEXT(Data[[#This Row],[Ngày giao]],"MMM")</f>
        <v>Apr</v>
      </c>
    </row>
    <row r="2583" spans="1:15" ht="14.5" x14ac:dyDescent="0.35">
      <c r="A2583" s="7">
        <v>4517321213</v>
      </c>
      <c r="B2583" s="7">
        <v>4013297</v>
      </c>
      <c r="C2583" s="8" t="s">
        <v>53</v>
      </c>
      <c r="D2583" s="9">
        <v>1710</v>
      </c>
      <c r="E2583" s="3">
        <v>598</v>
      </c>
      <c r="F2583" s="3">
        <f t="shared" si="44"/>
        <v>1022580</v>
      </c>
      <c r="G2583" s="5">
        <v>44651</v>
      </c>
      <c r="H2583" s="4">
        <v>44665</v>
      </c>
      <c r="I2583" s="10">
        <v>-14</v>
      </c>
      <c r="J2583" s="32" t="str">
        <f>IF(Data[[#This Row],[Chênh lệch ngày]]&lt;-2,"ADVANCE", IF(Data[[#This Row],[Chênh lệch ngày]]&lt;4, "ON TIME", IF(Data[[#This Row],[REASON OF LATE]]="SUPPLIER","LATE BY SUPPLIER", "LATE")))</f>
        <v>ADVANCE</v>
      </c>
      <c r="K2583" s="12"/>
      <c r="L2583" s="16"/>
      <c r="M2583" s="32" t="str">
        <f>TEXT(Data[[#This Row],[Ngày giao]],"yyyy")</f>
        <v>2022</v>
      </c>
      <c r="N2583" s="32" t="str">
        <f>IF(MONTH(Data[[#This Row],[Ngày giao]])&lt;4,"Qtr1", IF(MONTH(Data[[#This Row],[Ngày giao]])&lt;7,"Qtr2",IF(MONTH(Data[[#This Row],[Ngày giao]])&lt;10,"Qtr3","Qtr4")))</f>
        <v>Qtr1</v>
      </c>
      <c r="O2583" s="32" t="str">
        <f>TEXT(Data[[#This Row],[Ngày giao]],"MMM")</f>
        <v>Mar</v>
      </c>
    </row>
    <row r="2584" spans="1:15" ht="14.5" x14ac:dyDescent="0.35">
      <c r="A2584" s="7">
        <v>4517370973</v>
      </c>
      <c r="B2584" s="7">
        <v>4333116</v>
      </c>
      <c r="C2584" s="8" t="s">
        <v>53</v>
      </c>
      <c r="D2584" s="9">
        <v>756</v>
      </c>
      <c r="E2584" s="3">
        <v>909</v>
      </c>
      <c r="F2584" s="3">
        <f t="shared" si="44"/>
        <v>687204</v>
      </c>
      <c r="G2584" s="5">
        <v>44665</v>
      </c>
      <c r="H2584" s="4">
        <v>44665</v>
      </c>
      <c r="I2584" s="10">
        <v>0</v>
      </c>
      <c r="J2584" s="32" t="str">
        <f>IF(Data[[#This Row],[Chênh lệch ngày]]&lt;-2,"ADVANCE", IF(Data[[#This Row],[Chênh lệch ngày]]&lt;4, "ON TIME", IF(Data[[#This Row],[REASON OF LATE]]="SUPPLIER","LATE BY SUPPLIER", "LATE")))</f>
        <v>ON TIME</v>
      </c>
      <c r="K2584" s="12"/>
      <c r="L2584" s="16"/>
      <c r="M2584" s="17" t="str">
        <f>TEXT(Data[[#This Row],[Ngày giao]],"yyyy")</f>
        <v>2022</v>
      </c>
      <c r="N2584" s="17" t="str">
        <f>IF(MONTH(Data[[#This Row],[Ngày giao]])&lt;4,"Qtr1", IF(MONTH(Data[[#This Row],[Ngày giao]])&lt;7,"Qtr2",IF(MONTH(Data[[#This Row],[Ngày giao]])&lt;10,"Qtr3","Qtr4")))</f>
        <v>Qtr2</v>
      </c>
      <c r="O2584" s="32" t="str">
        <f>TEXT(Data[[#This Row],[Ngày giao]],"MMM")</f>
        <v>Apr</v>
      </c>
    </row>
    <row r="2585" spans="1:15" ht="14.5" x14ac:dyDescent="0.35">
      <c r="A2585" s="7">
        <v>4517342519</v>
      </c>
      <c r="B2585" s="7">
        <v>4013293</v>
      </c>
      <c r="C2585" s="8" t="s">
        <v>53</v>
      </c>
      <c r="D2585" s="9">
        <v>105</v>
      </c>
      <c r="E2585" s="3">
        <v>677</v>
      </c>
      <c r="F2585" s="3">
        <f t="shared" si="44"/>
        <v>71085</v>
      </c>
      <c r="G2585" s="5">
        <v>44662</v>
      </c>
      <c r="H2585" s="4">
        <v>44665</v>
      </c>
      <c r="I2585" s="10">
        <v>-3</v>
      </c>
      <c r="J2585" s="32" t="str">
        <f>IF(Data[[#This Row],[Chênh lệch ngày]]&lt;-2,"ADVANCE", IF(Data[[#This Row],[Chênh lệch ngày]]&lt;4, "ON TIME", IF(Data[[#This Row],[REASON OF LATE]]="SUPPLIER","LATE BY SUPPLIER", "LATE")))</f>
        <v>ADVANCE</v>
      </c>
      <c r="K2585" s="12"/>
      <c r="L2585" s="16"/>
      <c r="M2585" s="32" t="str">
        <f>TEXT(Data[[#This Row],[Ngày giao]],"yyyy")</f>
        <v>2022</v>
      </c>
      <c r="N2585" s="32" t="str">
        <f>IF(MONTH(Data[[#This Row],[Ngày giao]])&lt;4,"Qtr1", IF(MONTH(Data[[#This Row],[Ngày giao]])&lt;7,"Qtr2",IF(MONTH(Data[[#This Row],[Ngày giao]])&lt;10,"Qtr3","Qtr4")))</f>
        <v>Qtr2</v>
      </c>
      <c r="O2585" s="32" t="str">
        <f>TEXT(Data[[#This Row],[Ngày giao]],"MMM")</f>
        <v>Apr</v>
      </c>
    </row>
    <row r="2586" spans="1:15" ht="13" x14ac:dyDescent="0.3">
      <c r="A2586" s="1">
        <v>4516704434</v>
      </c>
      <c r="B2586" s="1">
        <v>4271870</v>
      </c>
      <c r="C2586" s="2" t="s">
        <v>55</v>
      </c>
      <c r="D2586" s="3">
        <v>68</v>
      </c>
      <c r="E2586" s="3">
        <v>656</v>
      </c>
      <c r="F2586" s="3">
        <f t="shared" si="44"/>
        <v>44608</v>
      </c>
      <c r="G2586" s="5">
        <v>44714</v>
      </c>
      <c r="H2586" s="4">
        <v>44666</v>
      </c>
      <c r="I2586" s="6">
        <f>G2586-H2586</f>
        <v>48</v>
      </c>
      <c r="J2586" s="32" t="str">
        <f>IF(Data[[#This Row],[Chênh lệch ngày]]&lt;-2,"ADVANCE", IF(Data[[#This Row],[Chênh lệch ngày]]&lt;4, "ON TIME", IF(Data[[#This Row],[REASON OF LATE]]="SUPPLIER","LATE BY SUPPLIER", "LATE")))</f>
        <v>LATE</v>
      </c>
      <c r="K2586" s="32" t="s">
        <v>6</v>
      </c>
      <c r="L2586" s="32"/>
      <c r="M2586" s="32" t="str">
        <f>TEXT(Data[[#This Row],[Ngày giao]],"yyyy")</f>
        <v>2022</v>
      </c>
      <c r="N2586" s="32" t="str">
        <f>IF(MONTH(Data[[#This Row],[Ngày giao]])&lt;4,"Qtr1", IF(MONTH(Data[[#This Row],[Ngày giao]])&lt;7,"Qtr2",IF(MONTH(Data[[#This Row],[Ngày giao]])&lt;10,"Qtr3","Qtr4")))</f>
        <v>Qtr2</v>
      </c>
      <c r="O2586" s="32" t="str">
        <f>TEXT(Data[[#This Row],[Ngày giao]],"MMM")</f>
        <v>Jun</v>
      </c>
    </row>
    <row r="2587" spans="1:15" ht="14.5" x14ac:dyDescent="0.35">
      <c r="A2587" s="7">
        <v>4517807343</v>
      </c>
      <c r="B2587" s="7">
        <v>2725582</v>
      </c>
      <c r="C2587" s="37" t="s">
        <v>52</v>
      </c>
      <c r="D2587" s="9">
        <v>750</v>
      </c>
      <c r="E2587" s="3">
        <v>1018</v>
      </c>
      <c r="F2587" s="3">
        <f t="shared" si="44"/>
        <v>763500</v>
      </c>
      <c r="G2587" s="5">
        <v>44662</v>
      </c>
      <c r="H2587" s="4">
        <v>44666</v>
      </c>
      <c r="I2587" s="10">
        <v>-4</v>
      </c>
      <c r="J2587" s="32" t="str">
        <f>IF(Data[[#This Row],[Chênh lệch ngày]]&lt;-2,"ADVANCE", IF(Data[[#This Row],[Chênh lệch ngày]]&lt;4, "ON TIME", IF(Data[[#This Row],[REASON OF LATE]]="SUPPLIER","LATE BY SUPPLIER", "LATE")))</f>
        <v>ADVANCE</v>
      </c>
      <c r="K2587" s="12"/>
      <c r="L2587" s="16"/>
      <c r="M2587" s="32" t="str">
        <f>TEXT(Data[[#This Row],[Ngày giao]],"yyyy")</f>
        <v>2022</v>
      </c>
      <c r="N2587" s="32" t="str">
        <f>IF(MONTH(Data[[#This Row],[Ngày giao]])&lt;4,"Qtr1", IF(MONTH(Data[[#This Row],[Ngày giao]])&lt;7,"Qtr2",IF(MONTH(Data[[#This Row],[Ngày giao]])&lt;10,"Qtr3","Qtr4")))</f>
        <v>Qtr2</v>
      </c>
      <c r="O2587" s="32" t="str">
        <f>TEXT(Data[[#This Row],[Ngày giao]],"MMM")</f>
        <v>Apr</v>
      </c>
    </row>
    <row r="2588" spans="1:15" ht="14.5" x14ac:dyDescent="0.35">
      <c r="A2588" s="7">
        <v>4517455909</v>
      </c>
      <c r="B2588" s="7">
        <v>4455281</v>
      </c>
      <c r="C2588" s="8" t="s">
        <v>58</v>
      </c>
      <c r="D2588" s="9">
        <v>630</v>
      </c>
      <c r="E2588" s="3">
        <v>534</v>
      </c>
      <c r="F2588" s="3">
        <f t="shared" ref="F2588:F2605" si="46" xml:space="preserve"> D2588 * E2588</f>
        <v>336420</v>
      </c>
      <c r="G2588" s="14">
        <v>44665</v>
      </c>
      <c r="H2588" s="15">
        <v>44666</v>
      </c>
      <c r="I2588" s="10">
        <v>-1</v>
      </c>
      <c r="J2588" s="32" t="str">
        <f>IF(Data[[#This Row],[Chênh lệch ngày]]&lt;-2,"ADVANCE", IF(Data[[#This Row],[Chênh lệch ngày]]&lt;4, "ON TIME", IF(Data[[#This Row],[REASON OF LATE]]="SUPPLIER","LATE BY SUPPLIER", "LATE")))</f>
        <v>ON TIME</v>
      </c>
      <c r="K2588" s="12"/>
      <c r="L2588" s="16"/>
      <c r="M2588" s="32" t="str">
        <f>TEXT(Data[[#This Row],[Ngày giao]],"yyyy")</f>
        <v>2022</v>
      </c>
      <c r="N2588" s="32" t="str">
        <f>IF(MONTH(Data[[#This Row],[Ngày giao]])&lt;4,"Qtr1", IF(MONTH(Data[[#This Row],[Ngày giao]])&lt;7,"Qtr2",IF(MONTH(Data[[#This Row],[Ngày giao]])&lt;10,"Qtr3","Qtr4")))</f>
        <v>Qtr2</v>
      </c>
      <c r="O2588" s="32" t="str">
        <f>TEXT(Data[[#This Row],[Ngày giao]],"MMM")</f>
        <v>Apr</v>
      </c>
    </row>
    <row r="2589" spans="1:15" ht="14.5" x14ac:dyDescent="0.35">
      <c r="A2589" s="7">
        <v>4517454273</v>
      </c>
      <c r="B2589" s="7">
        <v>4333116</v>
      </c>
      <c r="C2589" s="8" t="s">
        <v>53</v>
      </c>
      <c r="D2589" s="9">
        <v>1239</v>
      </c>
      <c r="E2589" s="3">
        <v>1170</v>
      </c>
      <c r="F2589" s="3">
        <f t="shared" si="46"/>
        <v>1449630</v>
      </c>
      <c r="G2589" s="5">
        <v>44695</v>
      </c>
      <c r="H2589" s="4">
        <v>44666</v>
      </c>
      <c r="I2589" s="10">
        <v>29</v>
      </c>
      <c r="J2589" s="32" t="str">
        <f>IF(Data[[#This Row],[Chênh lệch ngày]]&lt;-2,"ADVANCE", IF(Data[[#This Row],[Chênh lệch ngày]]&lt;4, "ON TIME", IF(Data[[#This Row],[REASON OF LATE]]="SUPPLIER","LATE BY SUPPLIER", "LATE")))</f>
        <v>LATE</v>
      </c>
      <c r="K2589" s="32" t="s">
        <v>6</v>
      </c>
      <c r="L2589" s="16"/>
      <c r="M2589" s="32" t="str">
        <f>TEXT(Data[[#This Row],[Ngày giao]],"yyyy")</f>
        <v>2022</v>
      </c>
      <c r="N2589" s="32" t="str">
        <f>IF(MONTH(Data[[#This Row],[Ngày giao]])&lt;4,"Qtr1", IF(MONTH(Data[[#This Row],[Ngày giao]])&lt;7,"Qtr2",IF(MONTH(Data[[#This Row],[Ngày giao]])&lt;10,"Qtr3","Qtr4")))</f>
        <v>Qtr2</v>
      </c>
      <c r="O2589" s="32" t="str">
        <f>TEXT(Data[[#This Row],[Ngày giao]],"MMM")</f>
        <v>May</v>
      </c>
    </row>
    <row r="2590" spans="1:15" ht="13" x14ac:dyDescent="0.3">
      <c r="A2590" s="1">
        <v>4516558302</v>
      </c>
      <c r="B2590" s="1">
        <v>2963896</v>
      </c>
      <c r="C2590" s="37" t="s">
        <v>52</v>
      </c>
      <c r="D2590" s="3">
        <v>44</v>
      </c>
      <c r="E2590" s="3">
        <v>1140</v>
      </c>
      <c r="F2590" s="3">
        <f t="shared" si="46"/>
        <v>50160</v>
      </c>
      <c r="G2590" s="5">
        <v>44662</v>
      </c>
      <c r="H2590" s="4">
        <v>44668</v>
      </c>
      <c r="I2590" s="6">
        <f>G2590-H2590</f>
        <v>-6</v>
      </c>
      <c r="J2590" s="32" t="str">
        <f>IF(Data[[#This Row],[Chênh lệch ngày]]&lt;-2,"ADVANCE", IF(Data[[#This Row],[Chênh lệch ngày]]&lt;4, "ON TIME", IF(Data[[#This Row],[REASON OF LATE]]="SUPPLIER","LATE BY SUPPLIER", "LATE")))</f>
        <v>ADVANCE</v>
      </c>
      <c r="K2590" s="2"/>
      <c r="L2590" s="32"/>
      <c r="M2590" s="32" t="str">
        <f>TEXT(Data[[#This Row],[Ngày giao]],"yyyy")</f>
        <v>2022</v>
      </c>
      <c r="N2590" s="32" t="str">
        <f>IF(MONTH(Data[[#This Row],[Ngày giao]])&lt;4,"Qtr1", IF(MONTH(Data[[#This Row],[Ngày giao]])&lt;7,"Qtr2",IF(MONTH(Data[[#This Row],[Ngày giao]])&lt;10,"Qtr3","Qtr4")))</f>
        <v>Qtr2</v>
      </c>
      <c r="O2590" s="32" t="str">
        <f>TEXT(Data[[#This Row],[Ngày giao]],"MMM")</f>
        <v>Apr</v>
      </c>
    </row>
    <row r="2591" spans="1:15" ht="14.5" x14ac:dyDescent="0.35">
      <c r="A2591" s="7">
        <v>4517480307</v>
      </c>
      <c r="B2591" s="7">
        <v>4455281</v>
      </c>
      <c r="C2591" s="8" t="s">
        <v>63</v>
      </c>
      <c r="D2591" s="9">
        <v>360</v>
      </c>
      <c r="E2591" s="3">
        <v>396</v>
      </c>
      <c r="F2591" s="3">
        <f t="shared" si="46"/>
        <v>142560</v>
      </c>
      <c r="G2591" s="14">
        <v>44669</v>
      </c>
      <c r="H2591" s="15">
        <v>44668</v>
      </c>
      <c r="I2591" s="10">
        <v>1</v>
      </c>
      <c r="J2591" s="32" t="str">
        <f>IF(Data[[#This Row],[Chênh lệch ngày]]&lt;-2,"ADVANCE", IF(Data[[#This Row],[Chênh lệch ngày]]&lt;4, "ON TIME", IF(Data[[#This Row],[REASON OF LATE]]="SUPPLIER","LATE BY SUPPLIER", "LATE")))</f>
        <v>ON TIME</v>
      </c>
      <c r="K2591" s="12"/>
      <c r="L2591" s="16"/>
      <c r="M2591" s="32" t="str">
        <f>TEXT(Data[[#This Row],[Ngày giao]],"yyyy")</f>
        <v>2022</v>
      </c>
      <c r="N2591" s="32" t="str">
        <f>IF(MONTH(Data[[#This Row],[Ngày giao]])&lt;4,"Qtr1", IF(MONTH(Data[[#This Row],[Ngày giao]])&lt;7,"Qtr2",IF(MONTH(Data[[#This Row],[Ngày giao]])&lt;10,"Qtr3","Qtr4")))</f>
        <v>Qtr2</v>
      </c>
      <c r="O2591" s="32" t="str">
        <f>TEXT(Data[[#This Row],[Ngày giao]],"MMM")</f>
        <v>Apr</v>
      </c>
    </row>
    <row r="2592" spans="1:15" ht="14.5" x14ac:dyDescent="0.35">
      <c r="A2592" s="7">
        <v>4517712219</v>
      </c>
      <c r="B2592" s="7">
        <v>4013297</v>
      </c>
      <c r="C2592" s="8" t="s">
        <v>63</v>
      </c>
      <c r="D2592" s="9">
        <v>750</v>
      </c>
      <c r="E2592" s="3">
        <v>771</v>
      </c>
      <c r="F2592" s="3">
        <f t="shared" si="46"/>
        <v>578250</v>
      </c>
      <c r="G2592" s="5">
        <v>44669</v>
      </c>
      <c r="H2592" s="4">
        <v>44668</v>
      </c>
      <c r="I2592" s="10">
        <v>1</v>
      </c>
      <c r="J2592" s="32" t="str">
        <f>IF(Data[[#This Row],[Chênh lệch ngày]]&lt;-2,"ADVANCE", IF(Data[[#This Row],[Chênh lệch ngày]]&lt;4, "ON TIME", IF(Data[[#This Row],[REASON OF LATE]]="SUPPLIER","LATE BY SUPPLIER", "LATE")))</f>
        <v>ON TIME</v>
      </c>
      <c r="K2592" s="12"/>
      <c r="L2592" s="16"/>
      <c r="M2592" s="32" t="str">
        <f>TEXT(Data[[#This Row],[Ngày giao]],"yyyy")</f>
        <v>2022</v>
      </c>
      <c r="N2592" s="32" t="str">
        <f>IF(MONTH(Data[[#This Row],[Ngày giao]])&lt;4,"Qtr1", IF(MONTH(Data[[#This Row],[Ngày giao]])&lt;7,"Qtr2",IF(MONTH(Data[[#This Row],[Ngày giao]])&lt;10,"Qtr3","Qtr4")))</f>
        <v>Qtr2</v>
      </c>
      <c r="O2592" s="32" t="str">
        <f>TEXT(Data[[#This Row],[Ngày giao]],"MMM")</f>
        <v>Apr</v>
      </c>
    </row>
    <row r="2593" spans="1:15" ht="13" x14ac:dyDescent="0.3">
      <c r="A2593" s="1">
        <v>4517382559</v>
      </c>
      <c r="B2593" s="1">
        <v>2899631</v>
      </c>
      <c r="C2593" s="2" t="s">
        <v>53</v>
      </c>
      <c r="D2593" s="3">
        <v>640</v>
      </c>
      <c r="E2593" s="3">
        <v>364</v>
      </c>
      <c r="F2593" s="3">
        <f t="shared" si="46"/>
        <v>232960</v>
      </c>
      <c r="G2593" s="5">
        <v>44648</v>
      </c>
      <c r="H2593" s="4">
        <v>44669</v>
      </c>
      <c r="I2593" s="6">
        <f t="shared" ref="I2593:I2626" si="47">G2593-H2593</f>
        <v>-21</v>
      </c>
      <c r="J2593" s="32" t="str">
        <f>IF(Data[[#This Row],[Chênh lệch ngày]]&lt;-2,"ADVANCE", IF(Data[[#This Row],[Chênh lệch ngày]]&lt;4, "ON TIME", IF(Data[[#This Row],[REASON OF LATE]]="SUPPLIER","LATE BY SUPPLIER", "LATE")))</f>
        <v>ADVANCE</v>
      </c>
      <c r="K2593" s="2"/>
      <c r="L2593" s="32"/>
      <c r="M2593" s="32" t="str">
        <f>TEXT(Data[[#This Row],[Ngày giao]],"yyyy")</f>
        <v>2022</v>
      </c>
      <c r="N2593" s="32" t="str">
        <f>IF(MONTH(Data[[#This Row],[Ngày giao]])&lt;4,"Qtr1", IF(MONTH(Data[[#This Row],[Ngày giao]])&lt;7,"Qtr2",IF(MONTH(Data[[#This Row],[Ngày giao]])&lt;10,"Qtr3","Qtr4")))</f>
        <v>Qtr1</v>
      </c>
      <c r="O2593" s="32" t="str">
        <f>TEXT(Data[[#This Row],[Ngày giao]],"MMM")</f>
        <v>Mar</v>
      </c>
    </row>
    <row r="2594" spans="1:15" ht="13" x14ac:dyDescent="0.3">
      <c r="A2594" s="1">
        <v>4517432414</v>
      </c>
      <c r="B2594" s="1">
        <v>4451121</v>
      </c>
      <c r="C2594" s="2" t="s">
        <v>53</v>
      </c>
      <c r="D2594" s="3">
        <v>520</v>
      </c>
      <c r="E2594" s="3">
        <v>305</v>
      </c>
      <c r="F2594" s="3">
        <f t="shared" si="46"/>
        <v>158600</v>
      </c>
      <c r="G2594" s="5">
        <v>44648</v>
      </c>
      <c r="H2594" s="4">
        <v>44669</v>
      </c>
      <c r="I2594" s="6">
        <f t="shared" si="47"/>
        <v>-21</v>
      </c>
      <c r="J2594" s="32" t="str">
        <f>IF(Data[[#This Row],[Chênh lệch ngày]]&lt;-2,"ADVANCE", IF(Data[[#This Row],[Chênh lệch ngày]]&lt;4, "ON TIME", IF(Data[[#This Row],[REASON OF LATE]]="SUPPLIER","LATE BY SUPPLIER", "LATE")))</f>
        <v>ADVANCE</v>
      </c>
      <c r="K2594" s="2"/>
      <c r="L2594" s="32"/>
      <c r="M2594" s="32" t="str">
        <f>TEXT(Data[[#This Row],[Ngày giao]],"yyyy")</f>
        <v>2022</v>
      </c>
      <c r="N2594" s="32" t="str">
        <f>IF(MONTH(Data[[#This Row],[Ngày giao]])&lt;4,"Qtr1", IF(MONTH(Data[[#This Row],[Ngày giao]])&lt;7,"Qtr2",IF(MONTH(Data[[#This Row],[Ngày giao]])&lt;10,"Qtr3","Qtr4")))</f>
        <v>Qtr1</v>
      </c>
      <c r="O2594" s="32" t="str">
        <f>TEXT(Data[[#This Row],[Ngày giao]],"MMM")</f>
        <v>Mar</v>
      </c>
    </row>
    <row r="2595" spans="1:15" ht="13" x14ac:dyDescent="0.3">
      <c r="A2595" s="1">
        <v>4517493094</v>
      </c>
      <c r="B2595" s="1">
        <v>4451121</v>
      </c>
      <c r="C2595" s="2" t="s">
        <v>53</v>
      </c>
      <c r="D2595" s="3">
        <v>705</v>
      </c>
      <c r="E2595" s="3">
        <v>959</v>
      </c>
      <c r="F2595" s="3">
        <f t="shared" si="46"/>
        <v>676095</v>
      </c>
      <c r="G2595" s="5">
        <v>44648</v>
      </c>
      <c r="H2595" s="4">
        <v>44669</v>
      </c>
      <c r="I2595" s="6">
        <f t="shared" si="47"/>
        <v>-21</v>
      </c>
      <c r="J2595" s="32" t="str">
        <f>IF(Data[[#This Row],[Chênh lệch ngày]]&lt;-2,"ADVANCE", IF(Data[[#This Row],[Chênh lệch ngày]]&lt;4, "ON TIME", IF(Data[[#This Row],[REASON OF LATE]]="SUPPLIER","LATE BY SUPPLIER", "LATE")))</f>
        <v>ADVANCE</v>
      </c>
      <c r="K2595" s="2"/>
      <c r="L2595" s="32"/>
      <c r="M2595" s="32" t="str">
        <f>TEXT(Data[[#This Row],[Ngày giao]],"yyyy")</f>
        <v>2022</v>
      </c>
      <c r="N2595" s="32" t="str">
        <f>IF(MONTH(Data[[#This Row],[Ngày giao]])&lt;4,"Qtr1", IF(MONTH(Data[[#This Row],[Ngày giao]])&lt;7,"Qtr2",IF(MONTH(Data[[#This Row],[Ngày giao]])&lt;10,"Qtr3","Qtr4")))</f>
        <v>Qtr1</v>
      </c>
      <c r="O2595" s="32" t="str">
        <f>TEXT(Data[[#This Row],[Ngày giao]],"MMM")</f>
        <v>Mar</v>
      </c>
    </row>
    <row r="2596" spans="1:15" ht="13" x14ac:dyDescent="0.3">
      <c r="A2596" s="1">
        <v>4517367820</v>
      </c>
      <c r="B2596" s="1">
        <v>2989761</v>
      </c>
      <c r="C2596" s="2" t="s">
        <v>53</v>
      </c>
      <c r="D2596" s="3">
        <v>960</v>
      </c>
      <c r="E2596" s="3">
        <v>381</v>
      </c>
      <c r="F2596" s="3">
        <f t="shared" si="46"/>
        <v>365760</v>
      </c>
      <c r="G2596" s="5">
        <v>44669</v>
      </c>
      <c r="H2596" s="4">
        <v>44669</v>
      </c>
      <c r="I2596" s="6">
        <f t="shared" si="47"/>
        <v>0</v>
      </c>
      <c r="J2596" s="32" t="str">
        <f>IF(Data[[#This Row],[Chênh lệch ngày]]&lt;-2,"ADVANCE", IF(Data[[#This Row],[Chênh lệch ngày]]&lt;4, "ON TIME", IF(Data[[#This Row],[REASON OF LATE]]="SUPPLIER","LATE BY SUPPLIER", "LATE")))</f>
        <v>ON TIME</v>
      </c>
      <c r="K2596" s="2"/>
      <c r="L2596" s="32"/>
      <c r="M2596" s="32" t="str">
        <f>TEXT(Data[[#This Row],[Ngày giao]],"yyyy")</f>
        <v>2022</v>
      </c>
      <c r="N2596" s="32" t="str">
        <f>IF(MONTH(Data[[#This Row],[Ngày giao]])&lt;4,"Qtr1", IF(MONTH(Data[[#This Row],[Ngày giao]])&lt;7,"Qtr2",IF(MONTH(Data[[#This Row],[Ngày giao]])&lt;10,"Qtr3","Qtr4")))</f>
        <v>Qtr2</v>
      </c>
      <c r="O2596" s="32" t="str">
        <f>TEXT(Data[[#This Row],[Ngày giao]],"MMM")</f>
        <v>Apr</v>
      </c>
    </row>
    <row r="2597" spans="1:15" ht="13" x14ac:dyDescent="0.3">
      <c r="A2597" s="1">
        <v>4517280174</v>
      </c>
      <c r="B2597" s="1">
        <v>2899945</v>
      </c>
      <c r="C2597" s="2" t="s">
        <v>53</v>
      </c>
      <c r="D2597" s="3">
        <v>3120</v>
      </c>
      <c r="E2597" s="3">
        <v>876</v>
      </c>
      <c r="F2597" s="3">
        <f t="shared" si="46"/>
        <v>2733120</v>
      </c>
      <c r="G2597" s="5">
        <v>44669</v>
      </c>
      <c r="H2597" s="4">
        <v>44669</v>
      </c>
      <c r="I2597" s="6">
        <f t="shared" si="47"/>
        <v>0</v>
      </c>
      <c r="J2597" s="32" t="str">
        <f>IF(Data[[#This Row],[Chênh lệch ngày]]&lt;-2,"ADVANCE", IF(Data[[#This Row],[Chênh lệch ngày]]&lt;4, "ON TIME", IF(Data[[#This Row],[REASON OF LATE]]="SUPPLIER","LATE BY SUPPLIER", "LATE")))</f>
        <v>ON TIME</v>
      </c>
      <c r="K2597" s="2"/>
      <c r="L2597" s="32"/>
      <c r="M2597" s="32" t="str">
        <f>TEXT(Data[[#This Row],[Ngày giao]],"yyyy")</f>
        <v>2022</v>
      </c>
      <c r="N2597" s="32" t="str">
        <f>IF(MONTH(Data[[#This Row],[Ngày giao]])&lt;4,"Qtr1", IF(MONTH(Data[[#This Row],[Ngày giao]])&lt;7,"Qtr2",IF(MONTH(Data[[#This Row],[Ngày giao]])&lt;10,"Qtr3","Qtr4")))</f>
        <v>Qtr2</v>
      </c>
      <c r="O2597" s="32" t="str">
        <f>TEXT(Data[[#This Row],[Ngày giao]],"MMM")</f>
        <v>Apr</v>
      </c>
    </row>
    <row r="2598" spans="1:15" ht="13" x14ac:dyDescent="0.3">
      <c r="A2598" s="1">
        <v>4517704314</v>
      </c>
      <c r="B2598" s="1">
        <v>4334436</v>
      </c>
      <c r="C2598" s="2" t="s">
        <v>53</v>
      </c>
      <c r="D2598" s="3">
        <v>5408</v>
      </c>
      <c r="E2598" s="3">
        <v>1426</v>
      </c>
      <c r="F2598" s="3">
        <f t="shared" si="46"/>
        <v>7711808</v>
      </c>
      <c r="G2598" s="5">
        <v>44669</v>
      </c>
      <c r="H2598" s="4">
        <v>44669</v>
      </c>
      <c r="I2598" s="6">
        <f t="shared" si="47"/>
        <v>0</v>
      </c>
      <c r="J2598" s="32" t="str">
        <f>IF(Data[[#This Row],[Chênh lệch ngày]]&lt;-2,"ADVANCE", IF(Data[[#This Row],[Chênh lệch ngày]]&lt;4, "ON TIME", IF(Data[[#This Row],[REASON OF LATE]]="SUPPLIER","LATE BY SUPPLIER", "LATE")))</f>
        <v>ON TIME</v>
      </c>
      <c r="K2598" s="2"/>
      <c r="L2598" s="32"/>
      <c r="M2598" s="32" t="str">
        <f>TEXT(Data[[#This Row],[Ngày giao]],"yyyy")</f>
        <v>2022</v>
      </c>
      <c r="N2598" s="32" t="str">
        <f>IF(MONTH(Data[[#This Row],[Ngày giao]])&lt;4,"Qtr1", IF(MONTH(Data[[#This Row],[Ngày giao]])&lt;7,"Qtr2",IF(MONTH(Data[[#This Row],[Ngày giao]])&lt;10,"Qtr3","Qtr4")))</f>
        <v>Qtr2</v>
      </c>
      <c r="O2598" s="32" t="str">
        <f>TEXT(Data[[#This Row],[Ngày giao]],"MMM")</f>
        <v>Apr</v>
      </c>
    </row>
    <row r="2599" spans="1:15" ht="13" x14ac:dyDescent="0.3">
      <c r="A2599" s="1">
        <v>4517343098</v>
      </c>
      <c r="B2599" s="1">
        <v>4451121</v>
      </c>
      <c r="C2599" s="2" t="s">
        <v>53</v>
      </c>
      <c r="D2599" s="3">
        <v>1340</v>
      </c>
      <c r="E2599" s="3">
        <v>927</v>
      </c>
      <c r="F2599" s="3">
        <f t="shared" si="46"/>
        <v>1242180</v>
      </c>
      <c r="G2599" s="5">
        <v>44669</v>
      </c>
      <c r="H2599" s="4">
        <v>44669</v>
      </c>
      <c r="I2599" s="6">
        <f t="shared" si="47"/>
        <v>0</v>
      </c>
      <c r="J2599" s="32" t="str">
        <f>IF(Data[[#This Row],[Chênh lệch ngày]]&lt;-2,"ADVANCE", IF(Data[[#This Row],[Chênh lệch ngày]]&lt;4, "ON TIME", IF(Data[[#This Row],[REASON OF LATE]]="SUPPLIER","LATE BY SUPPLIER", "LATE")))</f>
        <v>ON TIME</v>
      </c>
      <c r="K2599" s="2"/>
      <c r="L2599" s="32"/>
      <c r="M2599" s="32" t="str">
        <f>TEXT(Data[[#This Row],[Ngày giao]],"yyyy")</f>
        <v>2022</v>
      </c>
      <c r="N2599" s="32" t="str">
        <f>IF(MONTH(Data[[#This Row],[Ngày giao]])&lt;4,"Qtr1", IF(MONTH(Data[[#This Row],[Ngày giao]])&lt;7,"Qtr2",IF(MONTH(Data[[#This Row],[Ngày giao]])&lt;10,"Qtr3","Qtr4")))</f>
        <v>Qtr2</v>
      </c>
      <c r="O2599" s="32" t="str">
        <f>TEXT(Data[[#This Row],[Ngày giao]],"MMM")</f>
        <v>Apr</v>
      </c>
    </row>
    <row r="2600" spans="1:15" ht="13" x14ac:dyDescent="0.3">
      <c r="A2600" s="1">
        <v>4517372789</v>
      </c>
      <c r="B2600" s="1">
        <v>2899475</v>
      </c>
      <c r="C2600" s="2" t="s">
        <v>53</v>
      </c>
      <c r="D2600" s="3">
        <v>1700</v>
      </c>
      <c r="E2600" s="3">
        <v>729</v>
      </c>
      <c r="F2600" s="3">
        <f t="shared" si="46"/>
        <v>1239300</v>
      </c>
      <c r="G2600" s="5">
        <v>44669</v>
      </c>
      <c r="H2600" s="4">
        <v>44669</v>
      </c>
      <c r="I2600" s="6">
        <f t="shared" si="47"/>
        <v>0</v>
      </c>
      <c r="J2600" s="32" t="str">
        <f>IF(Data[[#This Row],[Chênh lệch ngày]]&lt;-2,"ADVANCE", IF(Data[[#This Row],[Chênh lệch ngày]]&lt;4, "ON TIME", IF(Data[[#This Row],[REASON OF LATE]]="SUPPLIER","LATE BY SUPPLIER", "LATE")))</f>
        <v>ON TIME</v>
      </c>
      <c r="K2600" s="2"/>
      <c r="L2600" s="32"/>
      <c r="M2600" s="32" t="str">
        <f>TEXT(Data[[#This Row],[Ngày giao]],"yyyy")</f>
        <v>2022</v>
      </c>
      <c r="N2600" s="32" t="str">
        <f>IF(MONTH(Data[[#This Row],[Ngày giao]])&lt;4,"Qtr1", IF(MONTH(Data[[#This Row],[Ngày giao]])&lt;7,"Qtr2",IF(MONTH(Data[[#This Row],[Ngày giao]])&lt;10,"Qtr3","Qtr4")))</f>
        <v>Qtr2</v>
      </c>
      <c r="O2600" s="32" t="str">
        <f>TEXT(Data[[#This Row],[Ngày giao]],"MMM")</f>
        <v>Apr</v>
      </c>
    </row>
    <row r="2601" spans="1:15" ht="13" x14ac:dyDescent="0.3">
      <c r="A2601" s="1">
        <v>4517531407</v>
      </c>
      <c r="B2601" s="1">
        <v>4334436</v>
      </c>
      <c r="C2601" s="2" t="s">
        <v>53</v>
      </c>
      <c r="D2601" s="3">
        <v>912</v>
      </c>
      <c r="E2601" s="3">
        <v>325</v>
      </c>
      <c r="F2601" s="3">
        <f t="shared" si="46"/>
        <v>296400</v>
      </c>
      <c r="G2601" s="5">
        <v>44669</v>
      </c>
      <c r="H2601" s="4">
        <v>44669</v>
      </c>
      <c r="I2601" s="6">
        <f t="shared" si="47"/>
        <v>0</v>
      </c>
      <c r="J2601" s="32" t="str">
        <f>IF(Data[[#This Row],[Chênh lệch ngày]]&lt;-2,"ADVANCE", IF(Data[[#This Row],[Chênh lệch ngày]]&lt;4, "ON TIME", IF(Data[[#This Row],[REASON OF LATE]]="SUPPLIER","LATE BY SUPPLIER", "LATE")))</f>
        <v>ON TIME</v>
      </c>
      <c r="K2601" s="2"/>
      <c r="L2601" s="32"/>
      <c r="M2601" s="32" t="str">
        <f>TEXT(Data[[#This Row],[Ngày giao]],"yyyy")</f>
        <v>2022</v>
      </c>
      <c r="N2601" s="32" t="str">
        <f>IF(MONTH(Data[[#This Row],[Ngày giao]])&lt;4,"Qtr1", IF(MONTH(Data[[#This Row],[Ngày giao]])&lt;7,"Qtr2",IF(MONTH(Data[[#This Row],[Ngày giao]])&lt;10,"Qtr3","Qtr4")))</f>
        <v>Qtr2</v>
      </c>
      <c r="O2601" s="32" t="str">
        <f>TEXT(Data[[#This Row],[Ngày giao]],"MMM")</f>
        <v>Apr</v>
      </c>
    </row>
    <row r="2602" spans="1:15" ht="13" x14ac:dyDescent="0.3">
      <c r="A2602" s="1">
        <v>4517780484</v>
      </c>
      <c r="B2602" s="1">
        <v>2899475</v>
      </c>
      <c r="C2602" s="2" t="s">
        <v>53</v>
      </c>
      <c r="D2602" s="3">
        <v>700</v>
      </c>
      <c r="E2602" s="3">
        <v>531</v>
      </c>
      <c r="F2602" s="3">
        <f t="shared" si="46"/>
        <v>371700</v>
      </c>
      <c r="G2602" s="5">
        <v>44669</v>
      </c>
      <c r="H2602" s="4">
        <v>44669</v>
      </c>
      <c r="I2602" s="6">
        <f t="shared" si="47"/>
        <v>0</v>
      </c>
      <c r="J2602" s="32" t="str">
        <f>IF(Data[[#This Row],[Chênh lệch ngày]]&lt;-2,"ADVANCE", IF(Data[[#This Row],[Chênh lệch ngày]]&lt;4, "ON TIME", IF(Data[[#This Row],[REASON OF LATE]]="SUPPLIER","LATE BY SUPPLIER", "LATE")))</f>
        <v>ON TIME</v>
      </c>
      <c r="K2602" s="2"/>
      <c r="L2602" s="32"/>
      <c r="M2602" s="32" t="str">
        <f>TEXT(Data[[#This Row],[Ngày giao]],"yyyy")</f>
        <v>2022</v>
      </c>
      <c r="N2602" s="32" t="str">
        <f>IF(MONTH(Data[[#This Row],[Ngày giao]])&lt;4,"Qtr1", IF(MONTH(Data[[#This Row],[Ngày giao]])&lt;7,"Qtr2",IF(MONTH(Data[[#This Row],[Ngày giao]])&lt;10,"Qtr3","Qtr4")))</f>
        <v>Qtr2</v>
      </c>
      <c r="O2602" s="32" t="str">
        <f>TEXT(Data[[#This Row],[Ngày giao]],"MMM")</f>
        <v>Apr</v>
      </c>
    </row>
    <row r="2603" spans="1:15" ht="13" x14ac:dyDescent="0.3">
      <c r="A2603" s="1">
        <v>4517770741</v>
      </c>
      <c r="B2603" s="1">
        <v>2903189</v>
      </c>
      <c r="C2603" s="2" t="s">
        <v>53</v>
      </c>
      <c r="D2603" s="3">
        <v>2670</v>
      </c>
      <c r="E2603" s="3">
        <v>406</v>
      </c>
      <c r="F2603" s="3">
        <f t="shared" si="46"/>
        <v>1084020</v>
      </c>
      <c r="G2603" s="5">
        <v>44669</v>
      </c>
      <c r="H2603" s="4">
        <v>44669</v>
      </c>
      <c r="I2603" s="6">
        <f t="shared" si="47"/>
        <v>0</v>
      </c>
      <c r="J2603" s="32" t="str">
        <f>IF(Data[[#This Row],[Chênh lệch ngày]]&lt;-2,"ADVANCE", IF(Data[[#This Row],[Chênh lệch ngày]]&lt;4, "ON TIME", IF(Data[[#This Row],[REASON OF LATE]]="SUPPLIER","LATE BY SUPPLIER", "LATE")))</f>
        <v>ON TIME</v>
      </c>
      <c r="K2603" s="2"/>
      <c r="L2603" s="32"/>
      <c r="M2603" s="32" t="str">
        <f>TEXT(Data[[#This Row],[Ngày giao]],"yyyy")</f>
        <v>2022</v>
      </c>
      <c r="N2603" s="32" t="str">
        <f>IF(MONTH(Data[[#This Row],[Ngày giao]])&lt;4,"Qtr1", IF(MONTH(Data[[#This Row],[Ngày giao]])&lt;7,"Qtr2",IF(MONTH(Data[[#This Row],[Ngày giao]])&lt;10,"Qtr3","Qtr4")))</f>
        <v>Qtr2</v>
      </c>
      <c r="O2603" s="32" t="str">
        <f>TEXT(Data[[#This Row],[Ngày giao]],"MMM")</f>
        <v>Apr</v>
      </c>
    </row>
    <row r="2604" spans="1:15" ht="13" x14ac:dyDescent="0.3">
      <c r="A2604" s="1">
        <v>4517804584</v>
      </c>
      <c r="B2604" s="1">
        <v>2903184</v>
      </c>
      <c r="C2604" s="2" t="s">
        <v>53</v>
      </c>
      <c r="D2604" s="3">
        <v>920</v>
      </c>
      <c r="E2604" s="3">
        <v>1130</v>
      </c>
      <c r="F2604" s="3">
        <f t="shared" si="46"/>
        <v>1039600</v>
      </c>
      <c r="G2604" s="5">
        <v>44676</v>
      </c>
      <c r="H2604" s="4">
        <v>44669</v>
      </c>
      <c r="I2604" s="6">
        <f t="shared" si="47"/>
        <v>7</v>
      </c>
      <c r="J2604" s="32" t="str">
        <f>IF(Data[[#This Row],[Chênh lệch ngày]]&lt;-2,"ADVANCE", IF(Data[[#This Row],[Chênh lệch ngày]]&lt;4, "ON TIME", IF(Data[[#This Row],[REASON OF LATE]]="SUPPLIER","LATE BY SUPPLIER", "LATE")))</f>
        <v>LATE BY SUPPLIER</v>
      </c>
      <c r="K2604" s="2" t="s">
        <v>8</v>
      </c>
      <c r="L2604" s="32" t="s">
        <v>72</v>
      </c>
      <c r="M2604" s="32" t="str">
        <f>TEXT(Data[[#This Row],[Ngày giao]],"yyyy")</f>
        <v>2022</v>
      </c>
      <c r="N2604" s="32" t="str">
        <f>IF(MONTH(Data[[#This Row],[Ngày giao]])&lt;4,"Qtr1", IF(MONTH(Data[[#This Row],[Ngày giao]])&lt;7,"Qtr2",IF(MONTH(Data[[#This Row],[Ngày giao]])&lt;10,"Qtr3","Qtr4")))</f>
        <v>Qtr2</v>
      </c>
      <c r="O2604" s="32" t="str">
        <f>TEXT(Data[[#This Row],[Ngày giao]],"MMM")</f>
        <v>Apr</v>
      </c>
    </row>
    <row r="2605" spans="1:15" ht="13" x14ac:dyDescent="0.3">
      <c r="A2605" s="1">
        <v>4517804591</v>
      </c>
      <c r="B2605" s="1">
        <v>4228041</v>
      </c>
      <c r="C2605" s="2" t="s">
        <v>53</v>
      </c>
      <c r="D2605" s="3">
        <v>1740</v>
      </c>
      <c r="E2605" s="3">
        <v>760</v>
      </c>
      <c r="F2605" s="3">
        <f t="shared" si="46"/>
        <v>1322400</v>
      </c>
      <c r="G2605" s="5">
        <v>44669</v>
      </c>
      <c r="H2605" s="4">
        <v>44669</v>
      </c>
      <c r="I2605" s="6">
        <f t="shared" si="47"/>
        <v>0</v>
      </c>
      <c r="J2605" s="32" t="str">
        <f>IF(Data[[#This Row],[Chênh lệch ngày]]&lt;-2,"ADVANCE", IF(Data[[#This Row],[Chênh lệch ngày]]&lt;4, "ON TIME", IF(Data[[#This Row],[REASON OF LATE]]="SUPPLIER","LATE BY SUPPLIER", "LATE")))</f>
        <v>ON TIME</v>
      </c>
      <c r="K2605" s="2"/>
      <c r="L2605" s="32"/>
      <c r="M2605" s="32" t="str">
        <f>TEXT(Data[[#This Row],[Ngày giao]],"yyyy")</f>
        <v>2022</v>
      </c>
      <c r="N2605" s="32" t="str">
        <f>IF(MONTH(Data[[#This Row],[Ngày giao]])&lt;4,"Qtr1", IF(MONTH(Data[[#This Row],[Ngày giao]])&lt;7,"Qtr2",IF(MONTH(Data[[#This Row],[Ngày giao]])&lt;10,"Qtr3","Qtr4")))</f>
        <v>Qtr2</v>
      </c>
      <c r="O2605" s="32" t="str">
        <f>TEXT(Data[[#This Row],[Ngày giao]],"MMM")</f>
        <v>Apr</v>
      </c>
    </row>
    <row r="2606" spans="1:15" ht="13" x14ac:dyDescent="0.3">
      <c r="A2606" s="1">
        <v>4517809685</v>
      </c>
      <c r="B2606" s="1">
        <v>2903184</v>
      </c>
      <c r="C2606" s="2" t="s">
        <v>53</v>
      </c>
      <c r="D2606" s="3">
        <v>1500</v>
      </c>
      <c r="E2606" s="3">
        <v>385</v>
      </c>
      <c r="F2606" s="3">
        <f xml:space="preserve"> D2606 * E2606</f>
        <v>577500</v>
      </c>
      <c r="G2606" s="5">
        <v>44872</v>
      </c>
      <c r="H2606" s="4">
        <v>44669</v>
      </c>
      <c r="I2606" s="6">
        <f t="shared" si="47"/>
        <v>203</v>
      </c>
      <c r="J2606" s="32" t="str">
        <f>IF(Data[[#This Row],[Chênh lệch ngày]]&lt;-2,"ADVANCE", IF(Data[[#This Row],[Chênh lệch ngày]]&lt;4, "ON TIME", IF(Data[[#This Row],[REASON OF LATE]]="SUPPLIER","LATE BY SUPPLIER", "LATE")))</f>
        <v>LATE BY SUPPLIER</v>
      </c>
      <c r="K2606" s="2" t="s">
        <v>8</v>
      </c>
      <c r="L2606" s="16" t="s">
        <v>71</v>
      </c>
      <c r="M2606" s="32" t="str">
        <f>TEXT(Data[[#This Row],[Ngày giao]],"yyyy")</f>
        <v>2022</v>
      </c>
      <c r="N2606" s="32" t="str">
        <f>IF(MONTH(Data[[#This Row],[Ngày giao]])&lt;4,"Qtr1", IF(MONTH(Data[[#This Row],[Ngày giao]])&lt;7,"Qtr2",IF(MONTH(Data[[#This Row],[Ngày giao]])&lt;10,"Qtr3","Qtr4")))</f>
        <v>Qtr4</v>
      </c>
      <c r="O2606" s="32" t="str">
        <f>TEXT(Data[[#This Row],[Ngày giao]],"MMM")</f>
        <v>Nov</v>
      </c>
    </row>
    <row r="2607" spans="1:15" ht="13" x14ac:dyDescent="0.3">
      <c r="A2607" s="1">
        <v>4517804583</v>
      </c>
      <c r="B2607" s="1">
        <v>2903184</v>
      </c>
      <c r="C2607" s="2" t="s">
        <v>53</v>
      </c>
      <c r="D2607" s="3">
        <v>1240</v>
      </c>
      <c r="E2607" s="3">
        <v>1277</v>
      </c>
      <c r="F2607" s="3">
        <f t="shared" ref="F2607:F2670" si="48" xml:space="preserve"> D2607 * E2607</f>
        <v>1583480</v>
      </c>
      <c r="G2607" s="5">
        <v>44690</v>
      </c>
      <c r="H2607" s="4">
        <v>44669</v>
      </c>
      <c r="I2607" s="6">
        <f t="shared" si="47"/>
        <v>21</v>
      </c>
      <c r="J2607" s="32" t="str">
        <f>IF(Data[[#This Row],[Chênh lệch ngày]]&lt;-2,"ADVANCE", IF(Data[[#This Row],[Chênh lệch ngày]]&lt;4, "ON TIME", IF(Data[[#This Row],[REASON OF LATE]]="SUPPLIER","LATE BY SUPPLIER", "LATE")))</f>
        <v>LATE BY SUPPLIER</v>
      </c>
      <c r="K2607" s="2" t="s">
        <v>8</v>
      </c>
      <c r="L2607" s="32" t="s">
        <v>72</v>
      </c>
      <c r="M2607" s="32" t="str">
        <f>TEXT(Data[[#This Row],[Ngày giao]],"yyyy")</f>
        <v>2022</v>
      </c>
      <c r="N2607" s="32" t="str">
        <f>IF(MONTH(Data[[#This Row],[Ngày giao]])&lt;4,"Qtr1", IF(MONTH(Data[[#This Row],[Ngày giao]])&lt;7,"Qtr2",IF(MONTH(Data[[#This Row],[Ngày giao]])&lt;10,"Qtr3","Qtr4")))</f>
        <v>Qtr2</v>
      </c>
      <c r="O2607" s="32" t="str">
        <f>TEXT(Data[[#This Row],[Ngày giao]],"MMM")</f>
        <v>May</v>
      </c>
    </row>
    <row r="2608" spans="1:15" ht="13" x14ac:dyDescent="0.3">
      <c r="A2608" s="1">
        <v>4517804589</v>
      </c>
      <c r="B2608" s="1">
        <v>2903189</v>
      </c>
      <c r="C2608" s="2" t="s">
        <v>53</v>
      </c>
      <c r="D2608" s="3">
        <v>4380</v>
      </c>
      <c r="E2608" s="3">
        <v>636</v>
      </c>
      <c r="F2608" s="3">
        <f t="shared" si="48"/>
        <v>2785680</v>
      </c>
      <c r="G2608" s="5">
        <v>44669</v>
      </c>
      <c r="H2608" s="4">
        <v>44669</v>
      </c>
      <c r="I2608" s="6">
        <f t="shared" si="47"/>
        <v>0</v>
      </c>
      <c r="J2608" s="32" t="str">
        <f>IF(Data[[#This Row],[Chênh lệch ngày]]&lt;-2,"ADVANCE", IF(Data[[#This Row],[Chênh lệch ngày]]&lt;4, "ON TIME", IF(Data[[#This Row],[REASON OF LATE]]="SUPPLIER","LATE BY SUPPLIER", "LATE")))</f>
        <v>ON TIME</v>
      </c>
      <c r="K2608" s="2"/>
      <c r="L2608" s="32"/>
      <c r="M2608" s="32" t="str">
        <f>TEXT(Data[[#This Row],[Ngày giao]],"yyyy")</f>
        <v>2022</v>
      </c>
      <c r="N2608" s="32" t="str">
        <f>IF(MONTH(Data[[#This Row],[Ngày giao]])&lt;4,"Qtr1", IF(MONTH(Data[[#This Row],[Ngày giao]])&lt;7,"Qtr2",IF(MONTH(Data[[#This Row],[Ngày giao]])&lt;10,"Qtr3","Qtr4")))</f>
        <v>Qtr2</v>
      </c>
      <c r="O2608" s="32" t="str">
        <f>TEXT(Data[[#This Row],[Ngày giao]],"MMM")</f>
        <v>Apr</v>
      </c>
    </row>
    <row r="2609" spans="1:15" ht="13" x14ac:dyDescent="0.3">
      <c r="A2609" s="1">
        <v>4517804592</v>
      </c>
      <c r="B2609" s="1">
        <v>2903183</v>
      </c>
      <c r="C2609" s="2" t="s">
        <v>53</v>
      </c>
      <c r="D2609" s="3">
        <v>1940</v>
      </c>
      <c r="E2609" s="3">
        <v>1457</v>
      </c>
      <c r="F2609" s="3">
        <f t="shared" si="48"/>
        <v>2826580</v>
      </c>
      <c r="G2609" s="5">
        <v>44669</v>
      </c>
      <c r="H2609" s="4">
        <v>44669</v>
      </c>
      <c r="I2609" s="6">
        <f t="shared" si="47"/>
        <v>0</v>
      </c>
      <c r="J2609" s="32" t="str">
        <f>IF(Data[[#This Row],[Chênh lệch ngày]]&lt;-2,"ADVANCE", IF(Data[[#This Row],[Chênh lệch ngày]]&lt;4, "ON TIME", IF(Data[[#This Row],[REASON OF LATE]]="SUPPLIER","LATE BY SUPPLIER", "LATE")))</f>
        <v>ON TIME</v>
      </c>
      <c r="K2609" s="2"/>
      <c r="L2609" s="32"/>
      <c r="M2609" s="32" t="str">
        <f>TEXT(Data[[#This Row],[Ngày giao]],"yyyy")</f>
        <v>2022</v>
      </c>
      <c r="N2609" s="32" t="str">
        <f>IF(MONTH(Data[[#This Row],[Ngày giao]])&lt;4,"Qtr1", IF(MONTH(Data[[#This Row],[Ngày giao]])&lt;7,"Qtr2",IF(MONTH(Data[[#This Row],[Ngày giao]])&lt;10,"Qtr3","Qtr4")))</f>
        <v>Qtr2</v>
      </c>
      <c r="O2609" s="32" t="str">
        <f>TEXT(Data[[#This Row],[Ngày giao]],"MMM")</f>
        <v>Apr</v>
      </c>
    </row>
    <row r="2610" spans="1:15" ht="13" x14ac:dyDescent="0.3">
      <c r="A2610" s="1">
        <v>4517493096</v>
      </c>
      <c r="B2610" s="1">
        <v>4334436</v>
      </c>
      <c r="C2610" s="2" t="s">
        <v>53</v>
      </c>
      <c r="D2610" s="3">
        <v>1568</v>
      </c>
      <c r="E2610" s="3">
        <v>1301</v>
      </c>
      <c r="F2610" s="3">
        <f t="shared" si="48"/>
        <v>2039968</v>
      </c>
      <c r="G2610" s="5">
        <v>44672</v>
      </c>
      <c r="H2610" s="4">
        <v>44669</v>
      </c>
      <c r="I2610" s="6">
        <f t="shared" si="47"/>
        <v>3</v>
      </c>
      <c r="J2610" s="32" t="str">
        <f>IF(Data[[#This Row],[Chênh lệch ngày]]&lt;-2,"ADVANCE", IF(Data[[#This Row],[Chênh lệch ngày]]&lt;4, "ON TIME", IF(Data[[#This Row],[REASON OF LATE]]="SUPPLIER","LATE BY SUPPLIER", "LATE")))</f>
        <v>ON TIME</v>
      </c>
      <c r="K2610" s="2"/>
      <c r="L2610" s="32"/>
      <c r="M2610" s="32" t="str">
        <f>TEXT(Data[[#This Row],[Ngày giao]],"yyyy")</f>
        <v>2022</v>
      </c>
      <c r="N2610" s="32" t="str">
        <f>IF(MONTH(Data[[#This Row],[Ngày giao]])&lt;4,"Qtr1", IF(MONTH(Data[[#This Row],[Ngày giao]])&lt;7,"Qtr2",IF(MONTH(Data[[#This Row],[Ngày giao]])&lt;10,"Qtr3","Qtr4")))</f>
        <v>Qtr2</v>
      </c>
      <c r="O2610" s="32" t="str">
        <f>TEXT(Data[[#This Row],[Ngày giao]],"MMM")</f>
        <v>Apr</v>
      </c>
    </row>
    <row r="2611" spans="1:15" ht="13" x14ac:dyDescent="0.3">
      <c r="A2611" s="1">
        <v>4517860270</v>
      </c>
      <c r="B2611" s="1">
        <v>2899944</v>
      </c>
      <c r="C2611" s="2" t="s">
        <v>53</v>
      </c>
      <c r="D2611" s="3">
        <v>4992</v>
      </c>
      <c r="E2611" s="3">
        <v>1286</v>
      </c>
      <c r="F2611" s="3">
        <f t="shared" si="48"/>
        <v>6419712</v>
      </c>
      <c r="G2611" s="5">
        <v>44662</v>
      </c>
      <c r="H2611" s="4">
        <v>44669</v>
      </c>
      <c r="I2611" s="6">
        <f t="shared" si="47"/>
        <v>-7</v>
      </c>
      <c r="J2611" s="32" t="str">
        <f>IF(Data[[#This Row],[Chênh lệch ngày]]&lt;-2,"ADVANCE", IF(Data[[#This Row],[Chênh lệch ngày]]&lt;4, "ON TIME", IF(Data[[#This Row],[REASON OF LATE]]="SUPPLIER","LATE BY SUPPLIER", "LATE")))</f>
        <v>ADVANCE</v>
      </c>
      <c r="K2611" s="2"/>
      <c r="L2611" s="32"/>
      <c r="M2611" s="32" t="str">
        <f>TEXT(Data[[#This Row],[Ngày giao]],"yyyy")</f>
        <v>2022</v>
      </c>
      <c r="N2611" s="32" t="str">
        <f>IF(MONTH(Data[[#This Row],[Ngày giao]])&lt;4,"Qtr1", IF(MONTH(Data[[#This Row],[Ngày giao]])&lt;7,"Qtr2",IF(MONTH(Data[[#This Row],[Ngày giao]])&lt;10,"Qtr3","Qtr4")))</f>
        <v>Qtr2</v>
      </c>
      <c r="O2611" s="32" t="str">
        <f>TEXT(Data[[#This Row],[Ngày giao]],"MMM")</f>
        <v>Apr</v>
      </c>
    </row>
    <row r="2612" spans="1:15" ht="13" x14ac:dyDescent="0.3">
      <c r="A2612" s="1">
        <v>4516673933</v>
      </c>
      <c r="B2612" s="1">
        <v>2461389</v>
      </c>
      <c r="C2612" s="2" t="s">
        <v>65</v>
      </c>
      <c r="D2612" s="3">
        <v>400</v>
      </c>
      <c r="E2612" s="3">
        <v>1356</v>
      </c>
      <c r="F2612" s="3">
        <f t="shared" si="48"/>
        <v>542400</v>
      </c>
      <c r="G2612" s="5">
        <v>44676</v>
      </c>
      <c r="H2612" s="4">
        <v>44669</v>
      </c>
      <c r="I2612" s="6">
        <f t="shared" si="47"/>
        <v>7</v>
      </c>
      <c r="J2612" s="32" t="str">
        <f>IF(Data[[#This Row],[Chênh lệch ngày]]&lt;-2,"ADVANCE", IF(Data[[#This Row],[Chênh lệch ngày]]&lt;4, "ON TIME", IF(Data[[#This Row],[REASON OF LATE]]="SUPPLIER","LATE BY SUPPLIER", "LATE")))</f>
        <v>LATE</v>
      </c>
      <c r="K2612" s="32" t="s">
        <v>6</v>
      </c>
      <c r="L2612" s="32"/>
      <c r="M2612" s="32" t="str">
        <f>TEXT(Data[[#This Row],[Ngày giao]],"yyyy")</f>
        <v>2022</v>
      </c>
      <c r="N2612" s="32" t="str">
        <f>IF(MONTH(Data[[#This Row],[Ngày giao]])&lt;4,"Qtr1", IF(MONTH(Data[[#This Row],[Ngày giao]])&lt;7,"Qtr2",IF(MONTH(Data[[#This Row],[Ngày giao]])&lt;10,"Qtr3","Qtr4")))</f>
        <v>Qtr2</v>
      </c>
      <c r="O2612" s="32" t="str">
        <f>TEXT(Data[[#This Row],[Ngày giao]],"MMM")</f>
        <v>Apr</v>
      </c>
    </row>
    <row r="2613" spans="1:15" ht="13" x14ac:dyDescent="0.3">
      <c r="A2613" s="1">
        <v>4517380583</v>
      </c>
      <c r="B2613" s="1">
        <v>4327106</v>
      </c>
      <c r="C2613" s="2" t="s">
        <v>53</v>
      </c>
      <c r="D2613" s="3">
        <v>666</v>
      </c>
      <c r="E2613" s="3">
        <v>943</v>
      </c>
      <c r="F2613" s="3">
        <f t="shared" si="48"/>
        <v>628038</v>
      </c>
      <c r="G2613" s="5">
        <v>44669</v>
      </c>
      <c r="H2613" s="4">
        <v>44669</v>
      </c>
      <c r="I2613" s="6">
        <f t="shared" si="47"/>
        <v>0</v>
      </c>
      <c r="J2613" s="32" t="str">
        <f>IF(Data[[#This Row],[Chênh lệch ngày]]&lt;-2,"ADVANCE", IF(Data[[#This Row],[Chênh lệch ngày]]&lt;4, "ON TIME", IF(Data[[#This Row],[REASON OF LATE]]="SUPPLIER","LATE BY SUPPLIER", "LATE")))</f>
        <v>ON TIME</v>
      </c>
      <c r="K2613" s="2"/>
      <c r="L2613" s="32"/>
      <c r="M2613" s="32" t="str">
        <f>TEXT(Data[[#This Row],[Ngày giao]],"yyyy")</f>
        <v>2022</v>
      </c>
      <c r="N2613" s="32" t="str">
        <f>IF(MONTH(Data[[#This Row],[Ngày giao]])&lt;4,"Qtr1", IF(MONTH(Data[[#This Row],[Ngày giao]])&lt;7,"Qtr2",IF(MONTH(Data[[#This Row],[Ngày giao]])&lt;10,"Qtr3","Qtr4")))</f>
        <v>Qtr2</v>
      </c>
      <c r="O2613" s="32" t="str">
        <f>TEXT(Data[[#This Row],[Ngày giao]],"MMM")</f>
        <v>Apr</v>
      </c>
    </row>
    <row r="2614" spans="1:15" ht="13" x14ac:dyDescent="0.3">
      <c r="A2614" s="1">
        <v>4517500640</v>
      </c>
      <c r="B2614" s="1">
        <v>2963895</v>
      </c>
      <c r="C2614" s="37" t="s">
        <v>52</v>
      </c>
      <c r="D2614" s="3">
        <v>688</v>
      </c>
      <c r="E2614" s="3">
        <v>898</v>
      </c>
      <c r="F2614" s="3">
        <f t="shared" si="48"/>
        <v>617824</v>
      </c>
      <c r="G2614" s="5">
        <v>44662</v>
      </c>
      <c r="H2614" s="4">
        <v>44669</v>
      </c>
      <c r="I2614" s="6">
        <f t="shared" si="47"/>
        <v>-7</v>
      </c>
      <c r="J2614" s="32" t="str">
        <f>IF(Data[[#This Row],[Chênh lệch ngày]]&lt;-2,"ADVANCE", IF(Data[[#This Row],[Chênh lệch ngày]]&lt;4, "ON TIME", IF(Data[[#This Row],[REASON OF LATE]]="SUPPLIER","LATE BY SUPPLIER", "LATE")))</f>
        <v>ADVANCE</v>
      </c>
      <c r="K2614" s="2"/>
      <c r="L2614" s="32"/>
      <c r="M2614" s="32" t="str">
        <f>TEXT(Data[[#This Row],[Ngày giao]],"yyyy")</f>
        <v>2022</v>
      </c>
      <c r="N2614" s="32" t="str">
        <f>IF(MONTH(Data[[#This Row],[Ngày giao]])&lt;4,"Qtr1", IF(MONTH(Data[[#This Row],[Ngày giao]])&lt;7,"Qtr2",IF(MONTH(Data[[#This Row],[Ngày giao]])&lt;10,"Qtr3","Qtr4")))</f>
        <v>Qtr2</v>
      </c>
      <c r="O2614" s="32" t="str">
        <f>TEXT(Data[[#This Row],[Ngày giao]],"MMM")</f>
        <v>Apr</v>
      </c>
    </row>
    <row r="2615" spans="1:15" ht="13" x14ac:dyDescent="0.3">
      <c r="A2615" s="1">
        <v>4516500457</v>
      </c>
      <c r="B2615" s="1">
        <v>2758193</v>
      </c>
      <c r="C2615" s="37" t="s">
        <v>52</v>
      </c>
      <c r="D2615" s="23">
        <v>132</v>
      </c>
      <c r="E2615" s="3">
        <v>1261</v>
      </c>
      <c r="F2615" s="3">
        <f t="shared" si="48"/>
        <v>166452</v>
      </c>
      <c r="G2615" s="5">
        <v>44690</v>
      </c>
      <c r="H2615" s="4">
        <v>44669</v>
      </c>
      <c r="I2615" s="6">
        <f t="shared" si="47"/>
        <v>21</v>
      </c>
      <c r="J2615" s="32" t="str">
        <f>IF(Data[[#This Row],[Chênh lệch ngày]]&lt;-2,"ADVANCE", IF(Data[[#This Row],[Chênh lệch ngày]]&lt;4, "ON TIME", IF(Data[[#This Row],[REASON OF LATE]]="SUPPLIER","LATE BY SUPPLIER", "LATE")))</f>
        <v>LATE</v>
      </c>
      <c r="K2615" s="32" t="s">
        <v>6</v>
      </c>
      <c r="L2615" s="32"/>
      <c r="M2615" s="32" t="str">
        <f>TEXT(Data[[#This Row],[Ngày giao]],"yyyy")</f>
        <v>2022</v>
      </c>
      <c r="N2615" s="32" t="str">
        <f>IF(MONTH(Data[[#This Row],[Ngày giao]])&lt;4,"Qtr1", IF(MONTH(Data[[#This Row],[Ngày giao]])&lt;7,"Qtr2",IF(MONTH(Data[[#This Row],[Ngày giao]])&lt;10,"Qtr3","Qtr4")))</f>
        <v>Qtr2</v>
      </c>
      <c r="O2615" s="32" t="str">
        <f>TEXT(Data[[#This Row],[Ngày giao]],"MMM")</f>
        <v>May</v>
      </c>
    </row>
    <row r="2616" spans="1:15" ht="13" x14ac:dyDescent="0.3">
      <c r="A2616" s="1">
        <v>4516527468</v>
      </c>
      <c r="B2616" s="1">
        <v>2467687</v>
      </c>
      <c r="C2616" s="37" t="s">
        <v>52</v>
      </c>
      <c r="D2616" s="3">
        <v>175</v>
      </c>
      <c r="E2616" s="3">
        <v>896</v>
      </c>
      <c r="F2616" s="3">
        <f t="shared" si="48"/>
        <v>156800</v>
      </c>
      <c r="G2616" s="5">
        <v>44662</v>
      </c>
      <c r="H2616" s="4">
        <v>44669</v>
      </c>
      <c r="I2616" s="6">
        <f t="shared" si="47"/>
        <v>-7</v>
      </c>
      <c r="J2616" s="32" t="str">
        <f>IF(Data[[#This Row],[Chênh lệch ngày]]&lt;-2,"ADVANCE", IF(Data[[#This Row],[Chênh lệch ngày]]&lt;4, "ON TIME", IF(Data[[#This Row],[REASON OF LATE]]="SUPPLIER","LATE BY SUPPLIER", "LATE")))</f>
        <v>ADVANCE</v>
      </c>
      <c r="K2616" s="2"/>
      <c r="L2616" s="32"/>
      <c r="M2616" s="32" t="str">
        <f>TEXT(Data[[#This Row],[Ngày giao]],"yyyy")</f>
        <v>2022</v>
      </c>
      <c r="N2616" s="32" t="str">
        <f>IF(MONTH(Data[[#This Row],[Ngày giao]])&lt;4,"Qtr1", IF(MONTH(Data[[#This Row],[Ngày giao]])&lt;7,"Qtr2",IF(MONTH(Data[[#This Row],[Ngày giao]])&lt;10,"Qtr3","Qtr4")))</f>
        <v>Qtr2</v>
      </c>
      <c r="O2616" s="32" t="str">
        <f>TEXT(Data[[#This Row],[Ngày giao]],"MMM")</f>
        <v>Apr</v>
      </c>
    </row>
    <row r="2617" spans="1:15" ht="13" x14ac:dyDescent="0.3">
      <c r="A2617" s="1">
        <v>4517512705</v>
      </c>
      <c r="B2617" s="1">
        <v>4327106</v>
      </c>
      <c r="C2617" s="2" t="s">
        <v>53</v>
      </c>
      <c r="D2617" s="3">
        <v>2400</v>
      </c>
      <c r="E2617" s="3">
        <v>1270</v>
      </c>
      <c r="F2617" s="3">
        <f t="shared" si="48"/>
        <v>3048000</v>
      </c>
      <c r="G2617" s="5">
        <v>44665</v>
      </c>
      <c r="H2617" s="4">
        <v>44669</v>
      </c>
      <c r="I2617" s="6">
        <f t="shared" si="47"/>
        <v>-4</v>
      </c>
      <c r="J2617" s="32" t="str">
        <f>IF(Data[[#This Row],[Chênh lệch ngày]]&lt;-2,"ADVANCE", IF(Data[[#This Row],[Chênh lệch ngày]]&lt;4, "ON TIME", IF(Data[[#This Row],[REASON OF LATE]]="SUPPLIER","LATE BY SUPPLIER", "LATE")))</f>
        <v>ADVANCE</v>
      </c>
      <c r="K2617" s="2"/>
      <c r="L2617" s="32"/>
      <c r="M2617" s="32" t="str">
        <f>TEXT(Data[[#This Row],[Ngày giao]],"yyyy")</f>
        <v>2022</v>
      </c>
      <c r="N2617" s="32" t="str">
        <f>IF(MONTH(Data[[#This Row],[Ngày giao]])&lt;4,"Qtr1", IF(MONTH(Data[[#This Row],[Ngày giao]])&lt;7,"Qtr2",IF(MONTH(Data[[#This Row],[Ngày giao]])&lt;10,"Qtr3","Qtr4")))</f>
        <v>Qtr2</v>
      </c>
      <c r="O2617" s="32" t="str">
        <f>TEXT(Data[[#This Row],[Ngày giao]],"MMM")</f>
        <v>Apr</v>
      </c>
    </row>
    <row r="2618" spans="1:15" ht="13" x14ac:dyDescent="0.3">
      <c r="A2618" s="1">
        <v>4516500971</v>
      </c>
      <c r="B2618" s="1">
        <v>4327058</v>
      </c>
      <c r="C2618" s="37" t="s">
        <v>52</v>
      </c>
      <c r="D2618" s="3">
        <v>17</v>
      </c>
      <c r="E2618" s="3">
        <v>1099</v>
      </c>
      <c r="F2618" s="3">
        <f t="shared" si="48"/>
        <v>18683</v>
      </c>
      <c r="G2618" s="5">
        <v>44718</v>
      </c>
      <c r="H2618" s="4">
        <v>44669</v>
      </c>
      <c r="I2618" s="6">
        <f t="shared" si="47"/>
        <v>49</v>
      </c>
      <c r="J2618" s="32" t="str">
        <f>IF(Data[[#This Row],[Chênh lệch ngày]]&lt;-2,"ADVANCE", IF(Data[[#This Row],[Chênh lệch ngày]]&lt;4, "ON TIME", IF(Data[[#This Row],[REASON OF LATE]]="SUPPLIER","LATE BY SUPPLIER", "LATE")))</f>
        <v>LATE</v>
      </c>
      <c r="K2618" s="32" t="s">
        <v>6</v>
      </c>
      <c r="L2618" s="32"/>
      <c r="M2618" s="32" t="str">
        <f>TEXT(Data[[#This Row],[Ngày giao]],"yyyy")</f>
        <v>2022</v>
      </c>
      <c r="N2618" s="32" t="str">
        <f>IF(MONTH(Data[[#This Row],[Ngày giao]])&lt;4,"Qtr1", IF(MONTH(Data[[#This Row],[Ngày giao]])&lt;7,"Qtr2",IF(MONTH(Data[[#This Row],[Ngày giao]])&lt;10,"Qtr3","Qtr4")))</f>
        <v>Qtr2</v>
      </c>
      <c r="O2618" s="32" t="str">
        <f>TEXT(Data[[#This Row],[Ngày giao]],"MMM")</f>
        <v>Jun</v>
      </c>
    </row>
    <row r="2619" spans="1:15" ht="13" x14ac:dyDescent="0.3">
      <c r="A2619" s="1">
        <v>4516520489</v>
      </c>
      <c r="B2619" s="1">
        <v>4271870</v>
      </c>
      <c r="C2619" s="37" t="s">
        <v>52</v>
      </c>
      <c r="D2619" s="3">
        <v>16</v>
      </c>
      <c r="E2619" s="3">
        <v>435</v>
      </c>
      <c r="F2619" s="3">
        <f t="shared" si="48"/>
        <v>6960</v>
      </c>
      <c r="G2619" s="5">
        <v>44704</v>
      </c>
      <c r="H2619" s="4">
        <v>44669</v>
      </c>
      <c r="I2619" s="6">
        <f t="shared" si="47"/>
        <v>35</v>
      </c>
      <c r="J2619" s="32" t="str">
        <f>IF(Data[[#This Row],[Chênh lệch ngày]]&lt;-2,"ADVANCE", IF(Data[[#This Row],[Chênh lệch ngày]]&lt;4, "ON TIME", IF(Data[[#This Row],[REASON OF LATE]]="SUPPLIER","LATE BY SUPPLIER", "LATE")))</f>
        <v>LATE</v>
      </c>
      <c r="K2619" s="32" t="s">
        <v>6</v>
      </c>
      <c r="L2619" s="32"/>
      <c r="M2619" s="32" t="str">
        <f>TEXT(Data[[#This Row],[Ngày giao]],"yyyy")</f>
        <v>2022</v>
      </c>
      <c r="N2619" s="32" t="str">
        <f>IF(MONTH(Data[[#This Row],[Ngày giao]])&lt;4,"Qtr1", IF(MONTH(Data[[#This Row],[Ngày giao]])&lt;7,"Qtr2",IF(MONTH(Data[[#This Row],[Ngày giao]])&lt;10,"Qtr3","Qtr4")))</f>
        <v>Qtr2</v>
      </c>
      <c r="O2619" s="32" t="str">
        <f>TEXT(Data[[#This Row],[Ngày giao]],"MMM")</f>
        <v>May</v>
      </c>
    </row>
    <row r="2620" spans="1:15" ht="13" x14ac:dyDescent="0.3">
      <c r="A2620" s="1">
        <v>4516603464</v>
      </c>
      <c r="B2620" s="1">
        <v>2958114</v>
      </c>
      <c r="C2620" s="37" t="s">
        <v>52</v>
      </c>
      <c r="D2620" s="3">
        <v>6</v>
      </c>
      <c r="E2620" s="3">
        <v>666</v>
      </c>
      <c r="F2620" s="3">
        <f t="shared" si="48"/>
        <v>3996</v>
      </c>
      <c r="G2620" s="5">
        <v>44669</v>
      </c>
      <c r="H2620" s="4">
        <v>44669</v>
      </c>
      <c r="I2620" s="6">
        <f t="shared" si="47"/>
        <v>0</v>
      </c>
      <c r="J2620" s="32" t="str">
        <f>IF(Data[[#This Row],[Chênh lệch ngày]]&lt;-2,"ADVANCE", IF(Data[[#This Row],[Chênh lệch ngày]]&lt;4, "ON TIME", IF(Data[[#This Row],[REASON OF LATE]]="SUPPLIER","LATE BY SUPPLIER", "LATE")))</f>
        <v>ON TIME</v>
      </c>
      <c r="K2620" s="2"/>
      <c r="L2620" s="32"/>
      <c r="M2620" s="32" t="str">
        <f>TEXT(Data[[#This Row],[Ngày giao]],"yyyy")</f>
        <v>2022</v>
      </c>
      <c r="N2620" s="32" t="str">
        <f>IF(MONTH(Data[[#This Row],[Ngày giao]])&lt;4,"Qtr1", IF(MONTH(Data[[#This Row],[Ngày giao]])&lt;7,"Qtr2",IF(MONTH(Data[[#This Row],[Ngày giao]])&lt;10,"Qtr3","Qtr4")))</f>
        <v>Qtr2</v>
      </c>
      <c r="O2620" s="32" t="str">
        <f>TEXT(Data[[#This Row],[Ngày giao]],"MMM")</f>
        <v>Apr</v>
      </c>
    </row>
    <row r="2621" spans="1:15" ht="13" x14ac:dyDescent="0.3">
      <c r="A2621" s="1">
        <v>4516503366</v>
      </c>
      <c r="B2621" s="1">
        <v>2958114</v>
      </c>
      <c r="C2621" s="37" t="s">
        <v>52</v>
      </c>
      <c r="D2621" s="3">
        <v>54</v>
      </c>
      <c r="E2621" s="3">
        <v>321</v>
      </c>
      <c r="F2621" s="3">
        <f t="shared" si="48"/>
        <v>17334</v>
      </c>
      <c r="G2621" s="5">
        <v>44669</v>
      </c>
      <c r="H2621" s="4">
        <v>44669</v>
      </c>
      <c r="I2621" s="6">
        <f t="shared" si="47"/>
        <v>0</v>
      </c>
      <c r="J2621" s="32" t="str">
        <f>IF(Data[[#This Row],[Chênh lệch ngày]]&lt;-2,"ADVANCE", IF(Data[[#This Row],[Chênh lệch ngày]]&lt;4, "ON TIME", IF(Data[[#This Row],[REASON OF LATE]]="SUPPLIER","LATE BY SUPPLIER", "LATE")))</f>
        <v>ON TIME</v>
      </c>
      <c r="K2621" s="2"/>
      <c r="L2621" s="32"/>
      <c r="M2621" s="32" t="str">
        <f>TEXT(Data[[#This Row],[Ngày giao]],"yyyy")</f>
        <v>2022</v>
      </c>
      <c r="N2621" s="32" t="str">
        <f>IF(MONTH(Data[[#This Row],[Ngày giao]])&lt;4,"Qtr1", IF(MONTH(Data[[#This Row],[Ngày giao]])&lt;7,"Qtr2",IF(MONTH(Data[[#This Row],[Ngày giao]])&lt;10,"Qtr3","Qtr4")))</f>
        <v>Qtr2</v>
      </c>
      <c r="O2621" s="32" t="str">
        <f>TEXT(Data[[#This Row],[Ngày giao]],"MMM")</f>
        <v>Apr</v>
      </c>
    </row>
    <row r="2622" spans="1:15" ht="13" x14ac:dyDescent="0.3">
      <c r="A2622" s="1">
        <v>4517778738</v>
      </c>
      <c r="B2622" s="1">
        <v>2884301</v>
      </c>
      <c r="C2622" s="2" t="s">
        <v>53</v>
      </c>
      <c r="D2622" s="3">
        <v>5430</v>
      </c>
      <c r="E2622" s="3">
        <v>1405</v>
      </c>
      <c r="F2622" s="3">
        <f t="shared" si="48"/>
        <v>7629150</v>
      </c>
      <c r="G2622" s="5">
        <v>44683</v>
      </c>
      <c r="H2622" s="4">
        <v>44669</v>
      </c>
      <c r="I2622" s="6">
        <f t="shared" si="47"/>
        <v>14</v>
      </c>
      <c r="J2622" s="32" t="str">
        <f>IF(Data[[#This Row],[Chênh lệch ngày]]&lt;-2,"ADVANCE", IF(Data[[#This Row],[Chênh lệch ngày]]&lt;4, "ON TIME", IF(Data[[#This Row],[REASON OF LATE]]="SUPPLIER","LATE BY SUPPLIER", "LATE")))</f>
        <v>LATE BY SUPPLIER</v>
      </c>
      <c r="K2622" s="2" t="s">
        <v>8</v>
      </c>
      <c r="L2622" s="32" t="s">
        <v>72</v>
      </c>
      <c r="M2622" s="32" t="str">
        <f>TEXT(Data[[#This Row],[Ngày giao]],"yyyy")</f>
        <v>2022</v>
      </c>
      <c r="N2622" s="32" t="str">
        <f>IF(MONTH(Data[[#This Row],[Ngày giao]])&lt;4,"Qtr1", IF(MONTH(Data[[#This Row],[Ngày giao]])&lt;7,"Qtr2",IF(MONTH(Data[[#This Row],[Ngày giao]])&lt;10,"Qtr3","Qtr4")))</f>
        <v>Qtr2</v>
      </c>
      <c r="O2622" s="32" t="str">
        <f>TEXT(Data[[#This Row],[Ngày giao]],"MMM")</f>
        <v>May</v>
      </c>
    </row>
    <row r="2623" spans="1:15" ht="13" x14ac:dyDescent="0.3">
      <c r="A2623" s="1">
        <v>4517783233</v>
      </c>
      <c r="B2623" s="1">
        <v>4062520</v>
      </c>
      <c r="C2623" s="2" t="s">
        <v>53</v>
      </c>
      <c r="D2623" s="3">
        <v>864</v>
      </c>
      <c r="E2623" s="3">
        <v>504</v>
      </c>
      <c r="F2623" s="3">
        <f t="shared" si="48"/>
        <v>435456</v>
      </c>
      <c r="G2623" s="5">
        <v>44683</v>
      </c>
      <c r="H2623" s="4">
        <v>44669</v>
      </c>
      <c r="I2623" s="6">
        <f t="shared" si="47"/>
        <v>14</v>
      </c>
      <c r="J2623" s="32" t="str">
        <f>IF(Data[[#This Row],[Chênh lệch ngày]]&lt;-2,"ADVANCE", IF(Data[[#This Row],[Chênh lệch ngày]]&lt;4, "ON TIME", IF(Data[[#This Row],[REASON OF LATE]]="SUPPLIER","LATE BY SUPPLIER", "LATE")))</f>
        <v>LATE BY SUPPLIER</v>
      </c>
      <c r="K2623" s="2" t="s">
        <v>8</v>
      </c>
      <c r="L2623" s="32" t="s">
        <v>73</v>
      </c>
      <c r="M2623" s="32" t="str">
        <f>TEXT(Data[[#This Row],[Ngày giao]],"yyyy")</f>
        <v>2022</v>
      </c>
      <c r="N2623" s="32" t="str">
        <f>IF(MONTH(Data[[#This Row],[Ngày giao]])&lt;4,"Qtr1", IF(MONTH(Data[[#This Row],[Ngày giao]])&lt;7,"Qtr2",IF(MONTH(Data[[#This Row],[Ngày giao]])&lt;10,"Qtr3","Qtr4")))</f>
        <v>Qtr2</v>
      </c>
      <c r="O2623" s="32" t="str">
        <f>TEXT(Data[[#This Row],[Ngày giao]],"MMM")</f>
        <v>May</v>
      </c>
    </row>
    <row r="2624" spans="1:15" ht="13" x14ac:dyDescent="0.3">
      <c r="A2624" s="1">
        <v>4517762946</v>
      </c>
      <c r="B2624" s="1">
        <v>2965279</v>
      </c>
      <c r="C2624" s="2" t="s">
        <v>53</v>
      </c>
      <c r="D2624" s="3">
        <v>927</v>
      </c>
      <c r="E2624" s="3">
        <v>1241</v>
      </c>
      <c r="F2624" s="3">
        <f t="shared" si="48"/>
        <v>1150407</v>
      </c>
      <c r="G2624" s="5">
        <v>44669</v>
      </c>
      <c r="H2624" s="4">
        <v>44669</v>
      </c>
      <c r="I2624" s="6">
        <f t="shared" si="47"/>
        <v>0</v>
      </c>
      <c r="J2624" s="32" t="str">
        <f>IF(Data[[#This Row],[Chênh lệch ngày]]&lt;-2,"ADVANCE", IF(Data[[#This Row],[Chênh lệch ngày]]&lt;4, "ON TIME", IF(Data[[#This Row],[REASON OF LATE]]="SUPPLIER","LATE BY SUPPLIER", "LATE")))</f>
        <v>ON TIME</v>
      </c>
      <c r="K2624" s="2"/>
      <c r="L2624" s="32"/>
      <c r="M2624" s="32" t="str">
        <f>TEXT(Data[[#This Row],[Ngày giao]],"yyyy")</f>
        <v>2022</v>
      </c>
      <c r="N2624" s="32" t="str">
        <f>IF(MONTH(Data[[#This Row],[Ngày giao]])&lt;4,"Qtr1", IF(MONTH(Data[[#This Row],[Ngày giao]])&lt;7,"Qtr2",IF(MONTH(Data[[#This Row],[Ngày giao]])&lt;10,"Qtr3","Qtr4")))</f>
        <v>Qtr2</v>
      </c>
      <c r="O2624" s="32" t="str">
        <f>TEXT(Data[[#This Row],[Ngày giao]],"MMM")</f>
        <v>Apr</v>
      </c>
    </row>
    <row r="2625" spans="1:15" ht="13" x14ac:dyDescent="0.3">
      <c r="A2625" s="1">
        <v>4517789319</v>
      </c>
      <c r="B2625" s="1">
        <v>4492204</v>
      </c>
      <c r="C2625" s="2" t="s">
        <v>53</v>
      </c>
      <c r="D2625" s="3">
        <v>5232</v>
      </c>
      <c r="E2625" s="3">
        <v>1093</v>
      </c>
      <c r="F2625" s="3">
        <f t="shared" si="48"/>
        <v>5718576</v>
      </c>
      <c r="G2625" s="5">
        <v>44669</v>
      </c>
      <c r="H2625" s="4">
        <v>44669</v>
      </c>
      <c r="I2625" s="6">
        <f t="shared" si="47"/>
        <v>0</v>
      </c>
      <c r="J2625" s="32" t="str">
        <f>IF(Data[[#This Row],[Chênh lệch ngày]]&lt;-2,"ADVANCE", IF(Data[[#This Row],[Chênh lệch ngày]]&lt;4, "ON TIME", IF(Data[[#This Row],[REASON OF LATE]]="SUPPLIER","LATE BY SUPPLIER", "LATE")))</f>
        <v>ON TIME</v>
      </c>
      <c r="K2625" s="2"/>
      <c r="L2625" s="32"/>
      <c r="M2625" s="32" t="str">
        <f>TEXT(Data[[#This Row],[Ngày giao]],"yyyy")</f>
        <v>2022</v>
      </c>
      <c r="N2625" s="32" t="str">
        <f>IF(MONTH(Data[[#This Row],[Ngày giao]])&lt;4,"Qtr1", IF(MONTH(Data[[#This Row],[Ngày giao]])&lt;7,"Qtr2",IF(MONTH(Data[[#This Row],[Ngày giao]])&lt;10,"Qtr3","Qtr4")))</f>
        <v>Qtr2</v>
      </c>
      <c r="O2625" s="32" t="str">
        <f>TEXT(Data[[#This Row],[Ngày giao]],"MMM")</f>
        <v>Apr</v>
      </c>
    </row>
    <row r="2626" spans="1:15" ht="13" x14ac:dyDescent="0.3">
      <c r="A2626" s="1">
        <v>4517791402</v>
      </c>
      <c r="B2626" s="1">
        <v>1620152</v>
      </c>
      <c r="C2626" s="2" t="s">
        <v>53</v>
      </c>
      <c r="D2626" s="3">
        <v>594</v>
      </c>
      <c r="E2626" s="3">
        <v>327</v>
      </c>
      <c r="F2626" s="3">
        <f t="shared" si="48"/>
        <v>194238</v>
      </c>
      <c r="G2626" s="5">
        <v>44669</v>
      </c>
      <c r="H2626" s="4">
        <v>44669</v>
      </c>
      <c r="I2626" s="6">
        <f t="shared" si="47"/>
        <v>0</v>
      </c>
      <c r="J2626" s="32" t="str">
        <f>IF(Data[[#This Row],[Chênh lệch ngày]]&lt;-2,"ADVANCE", IF(Data[[#This Row],[Chênh lệch ngày]]&lt;4, "ON TIME", IF(Data[[#This Row],[REASON OF LATE]]="SUPPLIER","LATE BY SUPPLIER", "LATE")))</f>
        <v>ON TIME</v>
      </c>
      <c r="K2626" s="2"/>
      <c r="L2626" s="32"/>
      <c r="M2626" s="32" t="str">
        <f>TEXT(Data[[#This Row],[Ngày giao]],"yyyy")</f>
        <v>2022</v>
      </c>
      <c r="N2626" s="32" t="str">
        <f>IF(MONTH(Data[[#This Row],[Ngày giao]])&lt;4,"Qtr1", IF(MONTH(Data[[#This Row],[Ngày giao]])&lt;7,"Qtr2",IF(MONTH(Data[[#This Row],[Ngày giao]])&lt;10,"Qtr3","Qtr4")))</f>
        <v>Qtr2</v>
      </c>
      <c r="O2626" s="32" t="str">
        <f>TEXT(Data[[#This Row],[Ngày giao]],"MMM")</f>
        <v>Apr</v>
      </c>
    </row>
    <row r="2627" spans="1:15" ht="14.5" x14ac:dyDescent="0.35">
      <c r="A2627" s="7">
        <v>4517809990</v>
      </c>
      <c r="B2627" s="7">
        <v>2487061</v>
      </c>
      <c r="C2627" s="8" t="s">
        <v>53</v>
      </c>
      <c r="D2627" s="9">
        <v>2340</v>
      </c>
      <c r="E2627" s="3">
        <v>351</v>
      </c>
      <c r="F2627" s="3">
        <f t="shared" si="48"/>
        <v>821340</v>
      </c>
      <c r="G2627" s="5">
        <v>44651</v>
      </c>
      <c r="H2627" s="4">
        <v>44669</v>
      </c>
      <c r="I2627" s="10">
        <v>-18</v>
      </c>
      <c r="J2627" s="32" t="str">
        <f>IF(Data[[#This Row],[Chênh lệch ngày]]&lt;-2,"ADVANCE", IF(Data[[#This Row],[Chênh lệch ngày]]&lt;4, "ON TIME", IF(Data[[#This Row],[REASON OF LATE]]="SUPPLIER","LATE BY SUPPLIER", "LATE")))</f>
        <v>ADVANCE</v>
      </c>
      <c r="K2627" s="12"/>
      <c r="L2627" s="16"/>
      <c r="M2627" s="32" t="str">
        <f>TEXT(Data[[#This Row],[Ngày giao]],"yyyy")</f>
        <v>2022</v>
      </c>
      <c r="N2627" s="32" t="str">
        <f>IF(MONTH(Data[[#This Row],[Ngày giao]])&lt;4,"Qtr1", IF(MONTH(Data[[#This Row],[Ngày giao]])&lt;7,"Qtr2",IF(MONTH(Data[[#This Row],[Ngày giao]])&lt;10,"Qtr3","Qtr4")))</f>
        <v>Qtr1</v>
      </c>
      <c r="O2627" s="32" t="str">
        <f>TEXT(Data[[#This Row],[Ngày giao]],"MMM")</f>
        <v>Mar</v>
      </c>
    </row>
    <row r="2628" spans="1:15" ht="14.5" x14ac:dyDescent="0.35">
      <c r="A2628" s="7">
        <v>4517704332</v>
      </c>
      <c r="B2628" s="7">
        <v>2778106</v>
      </c>
      <c r="C2628" s="8" t="s">
        <v>53</v>
      </c>
      <c r="D2628" s="9">
        <v>3660</v>
      </c>
      <c r="E2628" s="3">
        <v>1071</v>
      </c>
      <c r="F2628" s="3">
        <f t="shared" si="48"/>
        <v>3919860</v>
      </c>
      <c r="G2628" s="5">
        <v>44676</v>
      </c>
      <c r="H2628" s="4">
        <v>44669</v>
      </c>
      <c r="I2628" s="10">
        <v>7</v>
      </c>
      <c r="J2628" s="32" t="str">
        <f>IF(Data[[#This Row],[Chênh lệch ngày]]&lt;-2,"ADVANCE", IF(Data[[#This Row],[Chênh lệch ngày]]&lt;4, "ON TIME", IF(Data[[#This Row],[REASON OF LATE]]="SUPPLIER","LATE BY SUPPLIER", "LATE")))</f>
        <v>LATE</v>
      </c>
      <c r="K2628" s="32" t="s">
        <v>6</v>
      </c>
      <c r="L2628" s="16"/>
      <c r="M2628" s="32" t="str">
        <f>TEXT(Data[[#This Row],[Ngày giao]],"yyyy")</f>
        <v>2022</v>
      </c>
      <c r="N2628" s="32" t="str">
        <f>IF(MONTH(Data[[#This Row],[Ngày giao]])&lt;4,"Qtr1", IF(MONTH(Data[[#This Row],[Ngày giao]])&lt;7,"Qtr2",IF(MONTH(Data[[#This Row],[Ngày giao]])&lt;10,"Qtr3","Qtr4")))</f>
        <v>Qtr2</v>
      </c>
      <c r="O2628" s="32" t="str">
        <f>TEXT(Data[[#This Row],[Ngày giao]],"MMM")</f>
        <v>Apr</v>
      </c>
    </row>
    <row r="2629" spans="1:15" ht="14.5" x14ac:dyDescent="0.35">
      <c r="A2629" s="7">
        <v>4517355948</v>
      </c>
      <c r="B2629" s="7">
        <v>2779823</v>
      </c>
      <c r="C2629" s="8" t="s">
        <v>53</v>
      </c>
      <c r="D2629" s="9">
        <v>5490</v>
      </c>
      <c r="E2629" s="3">
        <v>730</v>
      </c>
      <c r="F2629" s="3">
        <f t="shared" si="48"/>
        <v>4007700</v>
      </c>
      <c r="G2629" s="5">
        <v>44669</v>
      </c>
      <c r="H2629" s="4">
        <v>44669</v>
      </c>
      <c r="I2629" s="10">
        <v>0</v>
      </c>
      <c r="J2629" s="32" t="str">
        <f>IF(Data[[#This Row],[Chênh lệch ngày]]&lt;-2,"ADVANCE", IF(Data[[#This Row],[Chênh lệch ngày]]&lt;4, "ON TIME", IF(Data[[#This Row],[REASON OF LATE]]="SUPPLIER","LATE BY SUPPLIER", "LATE")))</f>
        <v>ON TIME</v>
      </c>
      <c r="K2629" s="12"/>
      <c r="L2629" s="16"/>
      <c r="M2629" s="32" t="str">
        <f>TEXT(Data[[#This Row],[Ngày giao]],"yyyy")</f>
        <v>2022</v>
      </c>
      <c r="N2629" s="32" t="str">
        <f>IF(MONTH(Data[[#This Row],[Ngày giao]])&lt;4,"Qtr1", IF(MONTH(Data[[#This Row],[Ngày giao]])&lt;7,"Qtr2",IF(MONTH(Data[[#This Row],[Ngày giao]])&lt;10,"Qtr3","Qtr4")))</f>
        <v>Qtr2</v>
      </c>
      <c r="O2629" s="32" t="str">
        <f>TEXT(Data[[#This Row],[Ngày giao]],"MMM")</f>
        <v>Apr</v>
      </c>
    </row>
    <row r="2630" spans="1:15" ht="14.5" x14ac:dyDescent="0.35">
      <c r="A2630" s="7">
        <v>4517531383</v>
      </c>
      <c r="B2630" s="7">
        <v>2663481</v>
      </c>
      <c r="C2630" s="8" t="s">
        <v>53</v>
      </c>
      <c r="D2630" s="9">
        <v>1455</v>
      </c>
      <c r="E2630" s="3">
        <v>1199</v>
      </c>
      <c r="F2630" s="3">
        <f t="shared" si="48"/>
        <v>1744545</v>
      </c>
      <c r="G2630" s="5">
        <v>44669</v>
      </c>
      <c r="H2630" s="4">
        <v>44669</v>
      </c>
      <c r="I2630" s="10">
        <v>0</v>
      </c>
      <c r="J2630" s="32" t="str">
        <f>IF(Data[[#This Row],[Chênh lệch ngày]]&lt;-2,"ADVANCE", IF(Data[[#This Row],[Chênh lệch ngày]]&lt;4, "ON TIME", IF(Data[[#This Row],[REASON OF LATE]]="SUPPLIER","LATE BY SUPPLIER", "LATE")))</f>
        <v>ON TIME</v>
      </c>
      <c r="K2630" s="12"/>
      <c r="L2630" s="16"/>
      <c r="M2630" s="32" t="str">
        <f>TEXT(Data[[#This Row],[Ngày giao]],"yyyy")</f>
        <v>2022</v>
      </c>
      <c r="N2630" s="32" t="str">
        <f>IF(MONTH(Data[[#This Row],[Ngày giao]])&lt;4,"Qtr1", IF(MONTH(Data[[#This Row],[Ngày giao]])&lt;7,"Qtr2",IF(MONTH(Data[[#This Row],[Ngày giao]])&lt;10,"Qtr3","Qtr4")))</f>
        <v>Qtr2</v>
      </c>
      <c r="O2630" s="32" t="str">
        <f>TEXT(Data[[#This Row],[Ngày giao]],"MMM")</f>
        <v>Apr</v>
      </c>
    </row>
    <row r="2631" spans="1:15" ht="14.5" x14ac:dyDescent="0.35">
      <c r="A2631" s="7">
        <v>4517710896</v>
      </c>
      <c r="B2631" s="7">
        <v>2663481</v>
      </c>
      <c r="C2631" s="8" t="s">
        <v>53</v>
      </c>
      <c r="D2631" s="9">
        <v>4560</v>
      </c>
      <c r="E2631" s="3">
        <v>1172</v>
      </c>
      <c r="F2631" s="3">
        <f t="shared" si="48"/>
        <v>5344320</v>
      </c>
      <c r="G2631" s="5">
        <v>44669</v>
      </c>
      <c r="H2631" s="4">
        <v>44669</v>
      </c>
      <c r="I2631" s="10">
        <v>0</v>
      </c>
      <c r="J2631" s="32" t="str">
        <f>IF(Data[[#This Row],[Chênh lệch ngày]]&lt;-2,"ADVANCE", IF(Data[[#This Row],[Chênh lệch ngày]]&lt;4, "ON TIME", IF(Data[[#This Row],[REASON OF LATE]]="SUPPLIER","LATE BY SUPPLIER", "LATE")))</f>
        <v>ON TIME</v>
      </c>
      <c r="K2631" s="12"/>
      <c r="L2631" s="16"/>
      <c r="M2631" s="32" t="str">
        <f>TEXT(Data[[#This Row],[Ngày giao]],"yyyy")</f>
        <v>2022</v>
      </c>
      <c r="N2631" s="32" t="str">
        <f>IF(MONTH(Data[[#This Row],[Ngày giao]])&lt;4,"Qtr1", IF(MONTH(Data[[#This Row],[Ngày giao]])&lt;7,"Qtr2",IF(MONTH(Data[[#This Row],[Ngày giao]])&lt;10,"Qtr3","Qtr4")))</f>
        <v>Qtr2</v>
      </c>
      <c r="O2631" s="32" t="str">
        <f>TEXT(Data[[#This Row],[Ngày giao]],"MMM")</f>
        <v>Apr</v>
      </c>
    </row>
    <row r="2632" spans="1:15" ht="14.5" x14ac:dyDescent="0.35">
      <c r="A2632" s="7">
        <v>4517531390</v>
      </c>
      <c r="B2632" s="7">
        <v>4333113</v>
      </c>
      <c r="C2632" s="8" t="s">
        <v>53</v>
      </c>
      <c r="D2632" s="9">
        <v>63</v>
      </c>
      <c r="E2632" s="3">
        <v>525</v>
      </c>
      <c r="F2632" s="3">
        <f t="shared" si="48"/>
        <v>33075</v>
      </c>
      <c r="G2632" s="5">
        <v>44669</v>
      </c>
      <c r="H2632" s="4">
        <v>44669</v>
      </c>
      <c r="I2632" s="10">
        <v>0</v>
      </c>
      <c r="J2632" s="32" t="str">
        <f>IF(Data[[#This Row],[Chênh lệch ngày]]&lt;-2,"ADVANCE", IF(Data[[#This Row],[Chênh lệch ngày]]&lt;4, "ON TIME", IF(Data[[#This Row],[REASON OF LATE]]="SUPPLIER","LATE BY SUPPLIER", "LATE")))</f>
        <v>ON TIME</v>
      </c>
      <c r="K2632" s="12"/>
      <c r="L2632" s="16"/>
      <c r="M2632" s="32" t="str">
        <f>TEXT(Data[[#This Row],[Ngày giao]],"yyyy")</f>
        <v>2022</v>
      </c>
      <c r="N2632" s="32" t="str">
        <f>IF(MONTH(Data[[#This Row],[Ngày giao]])&lt;4,"Qtr1", IF(MONTH(Data[[#This Row],[Ngày giao]])&lt;7,"Qtr2",IF(MONTH(Data[[#This Row],[Ngày giao]])&lt;10,"Qtr3","Qtr4")))</f>
        <v>Qtr2</v>
      </c>
      <c r="O2632" s="32" t="str">
        <f>TEXT(Data[[#This Row],[Ngày giao]],"MMM")</f>
        <v>Apr</v>
      </c>
    </row>
    <row r="2633" spans="1:15" ht="14.5" x14ac:dyDescent="0.35">
      <c r="A2633" s="7">
        <v>4517537842</v>
      </c>
      <c r="B2633" s="7">
        <v>4333116</v>
      </c>
      <c r="C2633" s="8" t="s">
        <v>53</v>
      </c>
      <c r="D2633" s="9">
        <v>84</v>
      </c>
      <c r="E2633" s="3">
        <v>1140</v>
      </c>
      <c r="F2633" s="3">
        <f t="shared" si="48"/>
        <v>95760</v>
      </c>
      <c r="G2633" s="5">
        <v>44669</v>
      </c>
      <c r="H2633" s="4">
        <v>44669</v>
      </c>
      <c r="I2633" s="10">
        <v>0</v>
      </c>
      <c r="J2633" s="32" t="str">
        <f>IF(Data[[#This Row],[Chênh lệch ngày]]&lt;-2,"ADVANCE", IF(Data[[#This Row],[Chênh lệch ngày]]&lt;4, "ON TIME", IF(Data[[#This Row],[REASON OF LATE]]="SUPPLIER","LATE BY SUPPLIER", "LATE")))</f>
        <v>ON TIME</v>
      </c>
      <c r="K2633" s="12"/>
      <c r="L2633" s="16"/>
      <c r="M2633" s="32" t="str">
        <f>TEXT(Data[[#This Row],[Ngày giao]],"yyyy")</f>
        <v>2022</v>
      </c>
      <c r="N2633" s="32" t="str">
        <f>IF(MONTH(Data[[#This Row],[Ngày giao]])&lt;4,"Qtr1", IF(MONTH(Data[[#This Row],[Ngày giao]])&lt;7,"Qtr2",IF(MONTH(Data[[#This Row],[Ngày giao]])&lt;10,"Qtr3","Qtr4")))</f>
        <v>Qtr2</v>
      </c>
      <c r="O2633" s="32" t="str">
        <f>TEXT(Data[[#This Row],[Ngày giao]],"MMM")</f>
        <v>Apr</v>
      </c>
    </row>
    <row r="2634" spans="1:15" ht="14.5" x14ac:dyDescent="0.35">
      <c r="A2634" s="7">
        <v>4517594829</v>
      </c>
      <c r="B2634" s="7">
        <v>4455299</v>
      </c>
      <c r="C2634" s="8" t="s">
        <v>53</v>
      </c>
      <c r="D2634" s="9">
        <v>645</v>
      </c>
      <c r="E2634" s="3">
        <v>792</v>
      </c>
      <c r="F2634" s="3">
        <f t="shared" si="48"/>
        <v>510840</v>
      </c>
      <c r="G2634" s="5">
        <v>44669</v>
      </c>
      <c r="H2634" s="4">
        <v>44669</v>
      </c>
      <c r="I2634" s="10">
        <v>0</v>
      </c>
      <c r="J2634" s="32" t="str">
        <f>IF(Data[[#This Row],[Chênh lệch ngày]]&lt;-2,"ADVANCE", IF(Data[[#This Row],[Chênh lệch ngày]]&lt;4, "ON TIME", IF(Data[[#This Row],[REASON OF LATE]]="SUPPLIER","LATE BY SUPPLIER", "LATE")))</f>
        <v>ON TIME</v>
      </c>
      <c r="K2634" s="12"/>
      <c r="L2634" s="16"/>
      <c r="M2634" s="32" t="str">
        <f>TEXT(Data[[#This Row],[Ngày giao]],"yyyy")</f>
        <v>2022</v>
      </c>
      <c r="N2634" s="32" t="str">
        <f>IF(MONTH(Data[[#This Row],[Ngày giao]])&lt;4,"Qtr1", IF(MONTH(Data[[#This Row],[Ngày giao]])&lt;7,"Qtr2",IF(MONTH(Data[[#This Row],[Ngày giao]])&lt;10,"Qtr3","Qtr4")))</f>
        <v>Qtr2</v>
      </c>
      <c r="O2634" s="32" t="str">
        <f>TEXT(Data[[#This Row],[Ngày giao]],"MMM")</f>
        <v>Apr</v>
      </c>
    </row>
    <row r="2635" spans="1:15" ht="14.5" x14ac:dyDescent="0.35">
      <c r="A2635" s="7">
        <v>4517809988</v>
      </c>
      <c r="B2635" s="7">
        <v>2487061</v>
      </c>
      <c r="C2635" s="8" t="s">
        <v>53</v>
      </c>
      <c r="D2635" s="9">
        <v>2790</v>
      </c>
      <c r="E2635" s="3">
        <v>461</v>
      </c>
      <c r="F2635" s="3">
        <f t="shared" si="48"/>
        <v>1286190</v>
      </c>
      <c r="G2635" s="5">
        <v>44669</v>
      </c>
      <c r="H2635" s="4">
        <v>44669</v>
      </c>
      <c r="I2635" s="10">
        <v>0</v>
      </c>
      <c r="J2635" s="32" t="str">
        <f>IF(Data[[#This Row],[Chênh lệch ngày]]&lt;-2,"ADVANCE", IF(Data[[#This Row],[Chênh lệch ngày]]&lt;4, "ON TIME", IF(Data[[#This Row],[REASON OF LATE]]="SUPPLIER","LATE BY SUPPLIER", "LATE")))</f>
        <v>ON TIME</v>
      </c>
      <c r="K2635" s="12"/>
      <c r="L2635" s="16"/>
      <c r="M2635" s="32" t="str">
        <f>TEXT(Data[[#This Row],[Ngày giao]],"yyyy")</f>
        <v>2022</v>
      </c>
      <c r="N2635" s="32" t="str">
        <f>IF(MONTH(Data[[#This Row],[Ngày giao]])&lt;4,"Qtr1", IF(MONTH(Data[[#This Row],[Ngày giao]])&lt;7,"Qtr2",IF(MONTH(Data[[#This Row],[Ngày giao]])&lt;10,"Qtr3","Qtr4")))</f>
        <v>Qtr2</v>
      </c>
      <c r="O2635" s="32" t="str">
        <f>TEXT(Data[[#This Row],[Ngày giao]],"MMM")</f>
        <v>Apr</v>
      </c>
    </row>
    <row r="2636" spans="1:15" ht="14.5" x14ac:dyDescent="0.35">
      <c r="A2636" s="7">
        <v>4517382560</v>
      </c>
      <c r="B2636" s="7">
        <v>4455298</v>
      </c>
      <c r="C2636" s="8" t="s">
        <v>53</v>
      </c>
      <c r="D2636" s="9">
        <v>255</v>
      </c>
      <c r="E2636" s="3">
        <v>526</v>
      </c>
      <c r="F2636" s="3">
        <f t="shared" si="48"/>
        <v>134130</v>
      </c>
      <c r="G2636" s="5">
        <v>44669</v>
      </c>
      <c r="H2636" s="4">
        <v>44669</v>
      </c>
      <c r="I2636" s="10">
        <v>0</v>
      </c>
      <c r="J2636" s="32" t="str">
        <f>IF(Data[[#This Row],[Chênh lệch ngày]]&lt;-2,"ADVANCE", IF(Data[[#This Row],[Chênh lệch ngày]]&lt;4, "ON TIME", IF(Data[[#This Row],[REASON OF LATE]]="SUPPLIER","LATE BY SUPPLIER", "LATE")))</f>
        <v>ON TIME</v>
      </c>
      <c r="K2636" s="12"/>
      <c r="L2636" s="16"/>
      <c r="M2636" s="32" t="str">
        <f>TEXT(Data[[#This Row],[Ngày giao]],"yyyy")</f>
        <v>2022</v>
      </c>
      <c r="N2636" s="32" t="str">
        <f>IF(MONTH(Data[[#This Row],[Ngày giao]])&lt;4,"Qtr1", IF(MONTH(Data[[#This Row],[Ngày giao]])&lt;7,"Qtr2",IF(MONTH(Data[[#This Row],[Ngày giao]])&lt;10,"Qtr3","Qtr4")))</f>
        <v>Qtr2</v>
      </c>
      <c r="O2636" s="32" t="str">
        <f>TEXT(Data[[#This Row],[Ngày giao]],"MMM")</f>
        <v>Apr</v>
      </c>
    </row>
    <row r="2637" spans="1:15" ht="14.5" x14ac:dyDescent="0.35">
      <c r="A2637" s="7">
        <v>4517509572</v>
      </c>
      <c r="B2637" s="7">
        <v>4333116</v>
      </c>
      <c r="C2637" s="8" t="s">
        <v>53</v>
      </c>
      <c r="D2637" s="9">
        <v>1281</v>
      </c>
      <c r="E2637" s="3">
        <v>950</v>
      </c>
      <c r="F2637" s="3">
        <f t="shared" si="48"/>
        <v>1216950</v>
      </c>
      <c r="G2637" s="5">
        <v>44669</v>
      </c>
      <c r="H2637" s="4">
        <v>44669</v>
      </c>
      <c r="I2637" s="10">
        <v>0</v>
      </c>
      <c r="J2637" s="32" t="str">
        <f>IF(Data[[#This Row],[Chênh lệch ngày]]&lt;-2,"ADVANCE", IF(Data[[#This Row],[Chênh lệch ngày]]&lt;4, "ON TIME", IF(Data[[#This Row],[REASON OF LATE]]="SUPPLIER","LATE BY SUPPLIER", "LATE")))</f>
        <v>ON TIME</v>
      </c>
      <c r="K2637" s="12"/>
      <c r="L2637" s="16"/>
      <c r="M2637" s="32" t="str">
        <f>TEXT(Data[[#This Row],[Ngày giao]],"yyyy")</f>
        <v>2022</v>
      </c>
      <c r="N2637" s="32" t="str">
        <f>IF(MONTH(Data[[#This Row],[Ngày giao]])&lt;4,"Qtr1", IF(MONTH(Data[[#This Row],[Ngày giao]])&lt;7,"Qtr2",IF(MONTH(Data[[#This Row],[Ngày giao]])&lt;10,"Qtr3","Qtr4")))</f>
        <v>Qtr2</v>
      </c>
      <c r="O2637" s="32" t="str">
        <f>TEXT(Data[[#This Row],[Ngày giao]],"MMM")</f>
        <v>Apr</v>
      </c>
    </row>
    <row r="2638" spans="1:15" ht="14.5" x14ac:dyDescent="0.35">
      <c r="A2638" s="7">
        <v>4517344685</v>
      </c>
      <c r="B2638" s="7">
        <v>4333116</v>
      </c>
      <c r="C2638" s="8" t="s">
        <v>53</v>
      </c>
      <c r="D2638" s="9">
        <v>798</v>
      </c>
      <c r="E2638" s="3">
        <v>1395</v>
      </c>
      <c r="F2638" s="3">
        <f t="shared" si="48"/>
        <v>1113210</v>
      </c>
      <c r="G2638" s="5">
        <v>44669</v>
      </c>
      <c r="H2638" s="4">
        <v>44669</v>
      </c>
      <c r="I2638" s="10">
        <v>0</v>
      </c>
      <c r="J2638" s="32" t="str">
        <f>IF(Data[[#This Row],[Chênh lệch ngày]]&lt;-2,"ADVANCE", IF(Data[[#This Row],[Chênh lệch ngày]]&lt;4, "ON TIME", IF(Data[[#This Row],[REASON OF LATE]]="SUPPLIER","LATE BY SUPPLIER", "LATE")))</f>
        <v>ON TIME</v>
      </c>
      <c r="K2638" s="12"/>
      <c r="L2638" s="16"/>
      <c r="M2638" s="32" t="str">
        <f>TEXT(Data[[#This Row],[Ngày giao]],"yyyy")</f>
        <v>2022</v>
      </c>
      <c r="N2638" s="32" t="str">
        <f>IF(MONTH(Data[[#This Row],[Ngày giao]])&lt;4,"Qtr1", IF(MONTH(Data[[#This Row],[Ngày giao]])&lt;7,"Qtr2",IF(MONTH(Data[[#This Row],[Ngày giao]])&lt;10,"Qtr3","Qtr4")))</f>
        <v>Qtr2</v>
      </c>
      <c r="O2638" s="32" t="str">
        <f>TEXT(Data[[#This Row],[Ngày giao]],"MMM")</f>
        <v>Apr</v>
      </c>
    </row>
    <row r="2639" spans="1:15" ht="14.5" x14ac:dyDescent="0.35">
      <c r="A2639" s="7">
        <v>4517414561</v>
      </c>
      <c r="B2639" s="7">
        <v>2778179</v>
      </c>
      <c r="C2639" s="8" t="s">
        <v>53</v>
      </c>
      <c r="D2639" s="9">
        <v>480</v>
      </c>
      <c r="E2639" s="3">
        <v>1478</v>
      </c>
      <c r="F2639" s="3">
        <f t="shared" si="48"/>
        <v>709440</v>
      </c>
      <c r="G2639" s="5">
        <v>44669</v>
      </c>
      <c r="H2639" s="4">
        <v>44669</v>
      </c>
      <c r="I2639" s="10">
        <v>0</v>
      </c>
      <c r="J2639" s="32" t="str">
        <f>IF(Data[[#This Row],[Chênh lệch ngày]]&lt;-2,"ADVANCE", IF(Data[[#This Row],[Chênh lệch ngày]]&lt;4, "ON TIME", IF(Data[[#This Row],[REASON OF LATE]]="SUPPLIER","LATE BY SUPPLIER", "LATE")))</f>
        <v>ON TIME</v>
      </c>
      <c r="K2639" s="12"/>
      <c r="L2639" s="16"/>
      <c r="M2639" s="32" t="str">
        <f>TEXT(Data[[#This Row],[Ngày giao]],"yyyy")</f>
        <v>2022</v>
      </c>
      <c r="N2639" s="32" t="str">
        <f>IF(MONTH(Data[[#This Row],[Ngày giao]])&lt;4,"Qtr1", IF(MONTH(Data[[#This Row],[Ngày giao]])&lt;7,"Qtr2",IF(MONTH(Data[[#This Row],[Ngày giao]])&lt;10,"Qtr3","Qtr4")))</f>
        <v>Qtr2</v>
      </c>
      <c r="O2639" s="32" t="str">
        <f>TEXT(Data[[#This Row],[Ngày giao]],"MMM")</f>
        <v>Apr</v>
      </c>
    </row>
    <row r="2640" spans="1:15" ht="14.5" x14ac:dyDescent="0.35">
      <c r="A2640" s="7">
        <v>4517531393</v>
      </c>
      <c r="B2640" s="7">
        <v>4333113</v>
      </c>
      <c r="C2640" s="8" t="s">
        <v>53</v>
      </c>
      <c r="D2640" s="9">
        <v>63</v>
      </c>
      <c r="E2640" s="3">
        <v>359</v>
      </c>
      <c r="F2640" s="3">
        <f t="shared" si="48"/>
        <v>22617</v>
      </c>
      <c r="G2640" s="5">
        <v>44669</v>
      </c>
      <c r="H2640" s="4">
        <v>44669</v>
      </c>
      <c r="I2640" s="10">
        <v>0</v>
      </c>
      <c r="J2640" s="32" t="str">
        <f>IF(Data[[#This Row],[Chênh lệch ngày]]&lt;-2,"ADVANCE", IF(Data[[#This Row],[Chênh lệch ngày]]&lt;4, "ON TIME", IF(Data[[#This Row],[REASON OF LATE]]="SUPPLIER","LATE BY SUPPLIER", "LATE")))</f>
        <v>ON TIME</v>
      </c>
      <c r="K2640" s="12"/>
      <c r="L2640" s="16"/>
      <c r="M2640" s="32" t="str">
        <f>TEXT(Data[[#This Row],[Ngày giao]],"yyyy")</f>
        <v>2022</v>
      </c>
      <c r="N2640" s="32" t="str">
        <f>IF(MONTH(Data[[#This Row],[Ngày giao]])&lt;4,"Qtr1", IF(MONTH(Data[[#This Row],[Ngày giao]])&lt;7,"Qtr2",IF(MONTH(Data[[#This Row],[Ngày giao]])&lt;10,"Qtr3","Qtr4")))</f>
        <v>Qtr2</v>
      </c>
      <c r="O2640" s="32" t="str">
        <f>TEXT(Data[[#This Row],[Ngày giao]],"MMM")</f>
        <v>Apr</v>
      </c>
    </row>
    <row r="2641" spans="1:15" ht="14.5" x14ac:dyDescent="0.35">
      <c r="A2641" s="7">
        <v>4517422489</v>
      </c>
      <c r="B2641" s="7">
        <v>2765851</v>
      </c>
      <c r="C2641" s="8" t="s">
        <v>53</v>
      </c>
      <c r="D2641" s="9">
        <v>864</v>
      </c>
      <c r="E2641" s="3">
        <v>418</v>
      </c>
      <c r="F2641" s="3">
        <f t="shared" si="48"/>
        <v>361152</v>
      </c>
      <c r="G2641" s="5">
        <v>44669</v>
      </c>
      <c r="H2641" s="4">
        <v>44669</v>
      </c>
      <c r="I2641" s="10">
        <v>0</v>
      </c>
      <c r="J2641" s="32" t="str">
        <f>IF(Data[[#This Row],[Chênh lệch ngày]]&lt;-2,"ADVANCE", IF(Data[[#This Row],[Chênh lệch ngày]]&lt;4, "ON TIME", IF(Data[[#This Row],[REASON OF LATE]]="SUPPLIER","LATE BY SUPPLIER", "LATE")))</f>
        <v>ON TIME</v>
      </c>
      <c r="K2641" s="12"/>
      <c r="L2641" s="16"/>
      <c r="M2641" s="32" t="str">
        <f>TEXT(Data[[#This Row],[Ngày giao]],"yyyy")</f>
        <v>2022</v>
      </c>
      <c r="N2641" s="32" t="str">
        <f>IF(MONTH(Data[[#This Row],[Ngày giao]])&lt;4,"Qtr1", IF(MONTH(Data[[#This Row],[Ngày giao]])&lt;7,"Qtr2",IF(MONTH(Data[[#This Row],[Ngày giao]])&lt;10,"Qtr3","Qtr4")))</f>
        <v>Qtr2</v>
      </c>
      <c r="O2641" s="32" t="str">
        <f>TEXT(Data[[#This Row],[Ngày giao]],"MMM")</f>
        <v>Apr</v>
      </c>
    </row>
    <row r="2642" spans="1:15" ht="14.5" x14ac:dyDescent="0.35">
      <c r="A2642" s="7">
        <v>4517493098</v>
      </c>
      <c r="B2642" s="7">
        <v>4333113</v>
      </c>
      <c r="C2642" s="8" t="s">
        <v>53</v>
      </c>
      <c r="D2642" s="9">
        <v>126</v>
      </c>
      <c r="E2642" s="3">
        <v>899</v>
      </c>
      <c r="F2642" s="3">
        <f t="shared" si="48"/>
        <v>113274</v>
      </c>
      <c r="G2642" s="5">
        <v>44669</v>
      </c>
      <c r="H2642" s="4">
        <v>44669</v>
      </c>
      <c r="I2642" s="10">
        <v>0</v>
      </c>
      <c r="J2642" s="32" t="str">
        <f>IF(Data[[#This Row],[Chênh lệch ngày]]&lt;-2,"ADVANCE", IF(Data[[#This Row],[Chênh lệch ngày]]&lt;4, "ON TIME", IF(Data[[#This Row],[REASON OF LATE]]="SUPPLIER","LATE BY SUPPLIER", "LATE")))</f>
        <v>ON TIME</v>
      </c>
      <c r="K2642" s="12"/>
      <c r="L2642" s="16"/>
      <c r="M2642" s="32" t="str">
        <f>TEXT(Data[[#This Row],[Ngày giao]],"yyyy")</f>
        <v>2022</v>
      </c>
      <c r="N2642" s="32" t="str">
        <f>IF(MONTH(Data[[#This Row],[Ngày giao]])&lt;4,"Qtr1", IF(MONTH(Data[[#This Row],[Ngày giao]])&lt;7,"Qtr2",IF(MONTH(Data[[#This Row],[Ngày giao]])&lt;10,"Qtr3","Qtr4")))</f>
        <v>Qtr2</v>
      </c>
      <c r="O2642" s="32" t="str">
        <f>TEXT(Data[[#This Row],[Ngày giao]],"MMM")</f>
        <v>Apr</v>
      </c>
    </row>
    <row r="2643" spans="1:15" ht="14.5" x14ac:dyDescent="0.35">
      <c r="A2643" s="7">
        <v>4517493100</v>
      </c>
      <c r="B2643" s="7">
        <v>4333116</v>
      </c>
      <c r="C2643" s="8" t="s">
        <v>53</v>
      </c>
      <c r="D2643" s="9">
        <v>1827</v>
      </c>
      <c r="E2643" s="3">
        <v>385</v>
      </c>
      <c r="F2643" s="3">
        <f t="shared" si="48"/>
        <v>703395</v>
      </c>
      <c r="G2643" s="5">
        <v>44669</v>
      </c>
      <c r="H2643" s="4">
        <v>44669</v>
      </c>
      <c r="I2643" s="10">
        <v>0</v>
      </c>
      <c r="J2643" s="32" t="str">
        <f>IF(Data[[#This Row],[Chênh lệch ngày]]&lt;-2,"ADVANCE", IF(Data[[#This Row],[Chênh lệch ngày]]&lt;4, "ON TIME", IF(Data[[#This Row],[REASON OF LATE]]="SUPPLIER","LATE BY SUPPLIER", "LATE")))</f>
        <v>ON TIME</v>
      </c>
      <c r="K2643" s="12"/>
      <c r="L2643" s="16"/>
      <c r="M2643" s="32" t="str">
        <f>TEXT(Data[[#This Row],[Ngày giao]],"yyyy")</f>
        <v>2022</v>
      </c>
      <c r="N2643" s="32" t="str">
        <f>IF(MONTH(Data[[#This Row],[Ngày giao]])&lt;4,"Qtr1", IF(MONTH(Data[[#This Row],[Ngày giao]])&lt;7,"Qtr2",IF(MONTH(Data[[#This Row],[Ngày giao]])&lt;10,"Qtr3","Qtr4")))</f>
        <v>Qtr2</v>
      </c>
      <c r="O2643" s="32" t="str">
        <f>TEXT(Data[[#This Row],[Ngày giao]],"MMM")</f>
        <v>Apr</v>
      </c>
    </row>
    <row r="2644" spans="1:15" ht="14.5" x14ac:dyDescent="0.35">
      <c r="A2644" s="7">
        <v>4517531394</v>
      </c>
      <c r="B2644" s="7">
        <v>4333114</v>
      </c>
      <c r="C2644" s="8" t="s">
        <v>53</v>
      </c>
      <c r="D2644" s="9">
        <v>714</v>
      </c>
      <c r="E2644" s="3">
        <v>527</v>
      </c>
      <c r="F2644" s="3">
        <f t="shared" si="48"/>
        <v>376278</v>
      </c>
      <c r="G2644" s="5">
        <v>44669</v>
      </c>
      <c r="H2644" s="4">
        <v>44669</v>
      </c>
      <c r="I2644" s="10">
        <v>0</v>
      </c>
      <c r="J2644" s="32" t="str">
        <f>IF(Data[[#This Row],[Chênh lệch ngày]]&lt;-2,"ADVANCE", IF(Data[[#This Row],[Chênh lệch ngày]]&lt;4, "ON TIME", IF(Data[[#This Row],[REASON OF LATE]]="SUPPLIER","LATE BY SUPPLIER", "LATE")))</f>
        <v>ON TIME</v>
      </c>
      <c r="K2644" s="12"/>
      <c r="L2644" s="16"/>
      <c r="M2644" s="32" t="str">
        <f>TEXT(Data[[#This Row],[Ngày giao]],"yyyy")</f>
        <v>2022</v>
      </c>
      <c r="N2644" s="32" t="str">
        <f>IF(MONTH(Data[[#This Row],[Ngày giao]])&lt;4,"Qtr1", IF(MONTH(Data[[#This Row],[Ngày giao]])&lt;7,"Qtr2",IF(MONTH(Data[[#This Row],[Ngày giao]])&lt;10,"Qtr3","Qtr4")))</f>
        <v>Qtr2</v>
      </c>
      <c r="O2644" s="32" t="str">
        <f>TEXT(Data[[#This Row],[Ngày giao]],"MMM")</f>
        <v>Apr</v>
      </c>
    </row>
    <row r="2645" spans="1:15" ht="14.5" x14ac:dyDescent="0.35">
      <c r="A2645" s="7">
        <v>4516671467</v>
      </c>
      <c r="B2645" s="7">
        <v>2765851</v>
      </c>
      <c r="C2645" s="8" t="s">
        <v>65</v>
      </c>
      <c r="D2645" s="9">
        <v>64</v>
      </c>
      <c r="E2645" s="3">
        <v>1347</v>
      </c>
      <c r="F2645" s="3">
        <f t="shared" si="48"/>
        <v>86208</v>
      </c>
      <c r="G2645" s="5">
        <v>44676</v>
      </c>
      <c r="H2645" s="4">
        <v>44669</v>
      </c>
      <c r="I2645" s="10">
        <v>7</v>
      </c>
      <c r="J2645" s="32" t="str">
        <f>IF(Data[[#This Row],[Chênh lệch ngày]]&lt;-2,"ADVANCE", IF(Data[[#This Row],[Chênh lệch ngày]]&lt;4, "ON TIME", IF(Data[[#This Row],[REASON OF LATE]]="SUPPLIER","LATE BY SUPPLIER", "LATE")))</f>
        <v>LATE BY SUPPLIER</v>
      </c>
      <c r="K2645" s="11" t="s">
        <v>8</v>
      </c>
      <c r="L2645" s="16" t="s">
        <v>71</v>
      </c>
      <c r="M2645" s="32" t="str">
        <f>TEXT(Data[[#This Row],[Ngày giao]],"yyyy")</f>
        <v>2022</v>
      </c>
      <c r="N2645" s="32" t="str">
        <f>IF(MONTH(Data[[#This Row],[Ngày giao]])&lt;4,"Qtr1", IF(MONTH(Data[[#This Row],[Ngày giao]])&lt;7,"Qtr2",IF(MONTH(Data[[#This Row],[Ngày giao]])&lt;10,"Qtr3","Qtr4")))</f>
        <v>Qtr2</v>
      </c>
      <c r="O2645" s="32" t="str">
        <f>TEXT(Data[[#This Row],[Ngày giao]],"MMM")</f>
        <v>Apr</v>
      </c>
    </row>
    <row r="2646" spans="1:15" ht="14.5" x14ac:dyDescent="0.35">
      <c r="A2646" s="7">
        <v>4517517085</v>
      </c>
      <c r="B2646" s="7">
        <v>4454506</v>
      </c>
      <c r="C2646" s="8" t="s">
        <v>53</v>
      </c>
      <c r="D2646" s="9">
        <v>1350</v>
      </c>
      <c r="E2646" s="3">
        <v>1390</v>
      </c>
      <c r="F2646" s="3">
        <f t="shared" si="48"/>
        <v>1876500</v>
      </c>
      <c r="G2646" s="5">
        <v>44704</v>
      </c>
      <c r="H2646" s="4">
        <v>44669</v>
      </c>
      <c r="I2646" s="10">
        <v>35</v>
      </c>
      <c r="J2646" s="32" t="str">
        <f>IF(Data[[#This Row],[Chênh lệch ngày]]&lt;-2,"ADVANCE", IF(Data[[#This Row],[Chênh lệch ngày]]&lt;4, "ON TIME", IF(Data[[#This Row],[REASON OF LATE]]="SUPPLIER","LATE BY SUPPLIER", "LATE")))</f>
        <v>LATE BY SUPPLIER</v>
      </c>
      <c r="K2646" s="13" t="s">
        <v>8</v>
      </c>
      <c r="L2646" s="16" t="s">
        <v>41</v>
      </c>
      <c r="M2646" s="32" t="str">
        <f>TEXT(Data[[#This Row],[Ngày giao]],"yyyy")</f>
        <v>2022</v>
      </c>
      <c r="N2646" s="32" t="str">
        <f>IF(MONTH(Data[[#This Row],[Ngày giao]])&lt;4,"Qtr1", IF(MONTH(Data[[#This Row],[Ngày giao]])&lt;7,"Qtr2",IF(MONTH(Data[[#This Row],[Ngày giao]])&lt;10,"Qtr3","Qtr4")))</f>
        <v>Qtr2</v>
      </c>
      <c r="O2646" s="32" t="str">
        <f>TEXT(Data[[#This Row],[Ngày giao]],"MMM")</f>
        <v>May</v>
      </c>
    </row>
    <row r="2647" spans="1:15" ht="14.5" x14ac:dyDescent="0.35">
      <c r="A2647" s="7">
        <v>4517531392</v>
      </c>
      <c r="B2647" s="7">
        <v>4333116</v>
      </c>
      <c r="C2647" s="8" t="s">
        <v>53</v>
      </c>
      <c r="D2647" s="9">
        <v>3780</v>
      </c>
      <c r="E2647" s="3">
        <v>1347</v>
      </c>
      <c r="F2647" s="3">
        <f t="shared" si="48"/>
        <v>5091660</v>
      </c>
      <c r="G2647" s="5">
        <v>44669</v>
      </c>
      <c r="H2647" s="4">
        <v>44669</v>
      </c>
      <c r="I2647" s="10">
        <v>0</v>
      </c>
      <c r="J2647" s="32" t="str">
        <f>IF(Data[[#This Row],[Chênh lệch ngày]]&lt;-2,"ADVANCE", IF(Data[[#This Row],[Chênh lệch ngày]]&lt;4, "ON TIME", IF(Data[[#This Row],[REASON OF LATE]]="SUPPLIER","LATE BY SUPPLIER", "LATE")))</f>
        <v>ON TIME</v>
      </c>
      <c r="K2647" s="12"/>
      <c r="L2647" s="16"/>
      <c r="M2647" s="32" t="str">
        <f>TEXT(Data[[#This Row],[Ngày giao]],"yyyy")</f>
        <v>2022</v>
      </c>
      <c r="N2647" s="32" t="str">
        <f>IF(MONTH(Data[[#This Row],[Ngày giao]])&lt;4,"Qtr1", IF(MONTH(Data[[#This Row],[Ngày giao]])&lt;7,"Qtr2",IF(MONTH(Data[[#This Row],[Ngày giao]])&lt;10,"Qtr3","Qtr4")))</f>
        <v>Qtr2</v>
      </c>
      <c r="O2647" s="32" t="str">
        <f>TEXT(Data[[#This Row],[Ngày giao]],"MMM")</f>
        <v>Apr</v>
      </c>
    </row>
    <row r="2648" spans="1:15" ht="14.5" x14ac:dyDescent="0.35">
      <c r="A2648" s="7">
        <v>4517016612</v>
      </c>
      <c r="B2648" s="7">
        <v>2044651</v>
      </c>
      <c r="C2648" s="8" t="s">
        <v>53</v>
      </c>
      <c r="D2648" s="9">
        <v>108000</v>
      </c>
      <c r="E2648" s="3">
        <v>1020</v>
      </c>
      <c r="F2648" s="3">
        <f t="shared" si="48"/>
        <v>110160000</v>
      </c>
      <c r="G2648" s="5">
        <v>44648</v>
      </c>
      <c r="H2648" s="4">
        <v>44669</v>
      </c>
      <c r="I2648" s="10">
        <v>-21</v>
      </c>
      <c r="J2648" s="32" t="str">
        <f>IF(Data[[#This Row],[Chênh lệch ngày]]&lt;-2,"ADVANCE", IF(Data[[#This Row],[Chênh lệch ngày]]&lt;4, "ON TIME", IF(Data[[#This Row],[REASON OF LATE]]="SUPPLIER","LATE BY SUPPLIER", "LATE")))</f>
        <v>ADVANCE</v>
      </c>
      <c r="K2648" s="12"/>
      <c r="L2648" s="16"/>
      <c r="M2648" s="32" t="str">
        <f>TEXT(Data[[#This Row],[Ngày giao]],"yyyy")</f>
        <v>2022</v>
      </c>
      <c r="N2648" s="32" t="str">
        <f>IF(MONTH(Data[[#This Row],[Ngày giao]])&lt;4,"Qtr1", IF(MONTH(Data[[#This Row],[Ngày giao]])&lt;7,"Qtr2",IF(MONTH(Data[[#This Row],[Ngày giao]])&lt;10,"Qtr3","Qtr4")))</f>
        <v>Qtr1</v>
      </c>
      <c r="O2648" s="32" t="str">
        <f>TEXT(Data[[#This Row],[Ngày giao]],"MMM")</f>
        <v>Mar</v>
      </c>
    </row>
    <row r="2649" spans="1:15" ht="14.5" x14ac:dyDescent="0.35">
      <c r="A2649" s="7">
        <v>4517493101</v>
      </c>
      <c r="B2649" s="7">
        <v>4333114</v>
      </c>
      <c r="C2649" s="8" t="s">
        <v>53</v>
      </c>
      <c r="D2649" s="9">
        <v>399</v>
      </c>
      <c r="E2649" s="3">
        <v>662</v>
      </c>
      <c r="F2649" s="3">
        <f t="shared" si="48"/>
        <v>264138</v>
      </c>
      <c r="G2649" s="5">
        <v>44669</v>
      </c>
      <c r="H2649" s="4">
        <v>44669</v>
      </c>
      <c r="I2649" s="10">
        <v>0</v>
      </c>
      <c r="J2649" s="32" t="str">
        <f>IF(Data[[#This Row],[Chênh lệch ngày]]&lt;-2,"ADVANCE", IF(Data[[#This Row],[Chênh lệch ngày]]&lt;4, "ON TIME", IF(Data[[#This Row],[REASON OF LATE]]="SUPPLIER","LATE BY SUPPLIER", "LATE")))</f>
        <v>ON TIME</v>
      </c>
      <c r="K2649" s="12"/>
      <c r="L2649" s="16"/>
      <c r="M2649" s="32" t="str">
        <f>TEXT(Data[[#This Row],[Ngày giao]],"yyyy")</f>
        <v>2022</v>
      </c>
      <c r="N2649" s="32" t="str">
        <f>IF(MONTH(Data[[#This Row],[Ngày giao]])&lt;4,"Qtr1", IF(MONTH(Data[[#This Row],[Ngày giao]])&lt;7,"Qtr2",IF(MONTH(Data[[#This Row],[Ngày giao]])&lt;10,"Qtr3","Qtr4")))</f>
        <v>Qtr2</v>
      </c>
      <c r="O2649" s="32" t="str">
        <f>TEXT(Data[[#This Row],[Ngày giao]],"MMM")</f>
        <v>Apr</v>
      </c>
    </row>
    <row r="2650" spans="1:15" ht="14.5" x14ac:dyDescent="0.35">
      <c r="A2650" s="7">
        <v>4517383277</v>
      </c>
      <c r="B2650" s="7">
        <v>4335235</v>
      </c>
      <c r="C2650" s="8" t="s">
        <v>53</v>
      </c>
      <c r="D2650" s="9">
        <v>360</v>
      </c>
      <c r="E2650" s="3">
        <v>525</v>
      </c>
      <c r="F2650" s="3">
        <f t="shared" si="48"/>
        <v>189000</v>
      </c>
      <c r="G2650" s="5">
        <v>44669</v>
      </c>
      <c r="H2650" s="4">
        <v>44669</v>
      </c>
      <c r="I2650" s="10">
        <v>0</v>
      </c>
      <c r="J2650" s="32" t="str">
        <f>IF(Data[[#This Row],[Chênh lệch ngày]]&lt;-2,"ADVANCE", IF(Data[[#This Row],[Chênh lệch ngày]]&lt;4, "ON TIME", IF(Data[[#This Row],[REASON OF LATE]]="SUPPLIER","LATE BY SUPPLIER", "LATE")))</f>
        <v>ON TIME</v>
      </c>
      <c r="K2650" s="12"/>
      <c r="L2650" s="16"/>
      <c r="M2650" s="32" t="str">
        <f>TEXT(Data[[#This Row],[Ngày giao]],"yyyy")</f>
        <v>2022</v>
      </c>
      <c r="N2650" s="32" t="str">
        <f>IF(MONTH(Data[[#This Row],[Ngày giao]])&lt;4,"Qtr1", IF(MONTH(Data[[#This Row],[Ngày giao]])&lt;7,"Qtr2",IF(MONTH(Data[[#This Row],[Ngày giao]])&lt;10,"Qtr3","Qtr4")))</f>
        <v>Qtr2</v>
      </c>
      <c r="O2650" s="32" t="str">
        <f>TEXT(Data[[#This Row],[Ngày giao]],"MMM")</f>
        <v>Apr</v>
      </c>
    </row>
    <row r="2651" spans="1:15" ht="14.5" x14ac:dyDescent="0.35">
      <c r="A2651" s="7">
        <v>4517531386</v>
      </c>
      <c r="B2651" s="7">
        <v>4455299</v>
      </c>
      <c r="C2651" s="8" t="s">
        <v>53</v>
      </c>
      <c r="D2651" s="9">
        <v>465</v>
      </c>
      <c r="E2651" s="3">
        <v>514</v>
      </c>
      <c r="F2651" s="3">
        <f t="shared" si="48"/>
        <v>239010</v>
      </c>
      <c r="G2651" s="5">
        <v>44669</v>
      </c>
      <c r="H2651" s="4">
        <v>44669</v>
      </c>
      <c r="I2651" s="10">
        <v>0</v>
      </c>
      <c r="J2651" s="32" t="str">
        <f>IF(Data[[#This Row],[Chênh lệch ngày]]&lt;-2,"ADVANCE", IF(Data[[#This Row],[Chênh lệch ngày]]&lt;4, "ON TIME", IF(Data[[#This Row],[REASON OF LATE]]="SUPPLIER","LATE BY SUPPLIER", "LATE")))</f>
        <v>ON TIME</v>
      </c>
      <c r="K2651" s="12"/>
      <c r="L2651" s="16"/>
      <c r="M2651" s="32" t="str">
        <f>TEXT(Data[[#This Row],[Ngày giao]],"yyyy")</f>
        <v>2022</v>
      </c>
      <c r="N2651" s="32" t="str">
        <f>IF(MONTH(Data[[#This Row],[Ngày giao]])&lt;4,"Qtr1", IF(MONTH(Data[[#This Row],[Ngày giao]])&lt;7,"Qtr2",IF(MONTH(Data[[#This Row],[Ngày giao]])&lt;10,"Qtr3","Qtr4")))</f>
        <v>Qtr2</v>
      </c>
      <c r="O2651" s="32" t="str">
        <f>TEXT(Data[[#This Row],[Ngày giao]],"MMM")</f>
        <v>Apr</v>
      </c>
    </row>
    <row r="2652" spans="1:15" ht="14.5" x14ac:dyDescent="0.35">
      <c r="A2652" s="7">
        <v>4517799829</v>
      </c>
      <c r="B2652" s="7">
        <v>2487053</v>
      </c>
      <c r="C2652" s="8" t="s">
        <v>53</v>
      </c>
      <c r="D2652" s="9">
        <v>5490</v>
      </c>
      <c r="E2652" s="3">
        <v>948</v>
      </c>
      <c r="F2652" s="3">
        <f t="shared" si="48"/>
        <v>5204520</v>
      </c>
      <c r="G2652" s="5">
        <v>44669</v>
      </c>
      <c r="H2652" s="4">
        <v>44669</v>
      </c>
      <c r="I2652" s="10">
        <v>0</v>
      </c>
      <c r="J2652" s="32" t="str">
        <f>IF(Data[[#This Row],[Chênh lệch ngày]]&lt;-2,"ADVANCE", IF(Data[[#This Row],[Chênh lệch ngày]]&lt;4, "ON TIME", IF(Data[[#This Row],[REASON OF LATE]]="SUPPLIER","LATE BY SUPPLIER", "LATE")))</f>
        <v>ON TIME</v>
      </c>
      <c r="K2652" s="12"/>
      <c r="L2652" s="16"/>
      <c r="M2652" s="32" t="str">
        <f>TEXT(Data[[#This Row],[Ngày giao]],"yyyy")</f>
        <v>2022</v>
      </c>
      <c r="N2652" s="32" t="str">
        <f>IF(MONTH(Data[[#This Row],[Ngày giao]])&lt;4,"Qtr1", IF(MONTH(Data[[#This Row],[Ngày giao]])&lt;7,"Qtr2",IF(MONTH(Data[[#This Row],[Ngày giao]])&lt;10,"Qtr3","Qtr4")))</f>
        <v>Qtr2</v>
      </c>
      <c r="O2652" s="32" t="str">
        <f>TEXT(Data[[#This Row],[Ngày giao]],"MMM")</f>
        <v>Apr</v>
      </c>
    </row>
    <row r="2653" spans="1:15" ht="14.5" x14ac:dyDescent="0.35">
      <c r="A2653" s="7">
        <v>4517531410</v>
      </c>
      <c r="B2653" s="7">
        <v>4454506</v>
      </c>
      <c r="C2653" s="8" t="s">
        <v>53</v>
      </c>
      <c r="D2653" s="9">
        <v>270</v>
      </c>
      <c r="E2653" s="3">
        <v>1273</v>
      </c>
      <c r="F2653" s="3">
        <f t="shared" si="48"/>
        <v>343710</v>
      </c>
      <c r="G2653" s="5">
        <v>44704</v>
      </c>
      <c r="H2653" s="4">
        <v>44669</v>
      </c>
      <c r="I2653" s="10">
        <v>35</v>
      </c>
      <c r="J2653" s="32" t="str">
        <f>IF(Data[[#This Row],[Chênh lệch ngày]]&lt;-2,"ADVANCE", IF(Data[[#This Row],[Chênh lệch ngày]]&lt;4, "ON TIME", IF(Data[[#This Row],[REASON OF LATE]]="SUPPLIER","LATE BY SUPPLIER", "LATE")))</f>
        <v>LATE BY SUPPLIER</v>
      </c>
      <c r="K2653" s="13" t="s">
        <v>8</v>
      </c>
      <c r="L2653" s="16" t="s">
        <v>41</v>
      </c>
      <c r="M2653" s="32" t="str">
        <f>TEXT(Data[[#This Row],[Ngày giao]],"yyyy")</f>
        <v>2022</v>
      </c>
      <c r="N2653" s="32" t="str">
        <f>IF(MONTH(Data[[#This Row],[Ngày giao]])&lt;4,"Qtr1", IF(MONTH(Data[[#This Row],[Ngày giao]])&lt;7,"Qtr2",IF(MONTH(Data[[#This Row],[Ngày giao]])&lt;10,"Qtr3","Qtr4")))</f>
        <v>Qtr2</v>
      </c>
      <c r="O2653" s="32" t="str">
        <f>TEXT(Data[[#This Row],[Ngày giao]],"MMM")</f>
        <v>May</v>
      </c>
    </row>
    <row r="2654" spans="1:15" ht="13" x14ac:dyDescent="0.3">
      <c r="A2654" s="1">
        <v>4516540916</v>
      </c>
      <c r="B2654" s="1">
        <v>2903189</v>
      </c>
      <c r="C2654" s="2" t="s">
        <v>53</v>
      </c>
      <c r="D2654" s="3">
        <v>4350</v>
      </c>
      <c r="E2654" s="3">
        <v>864</v>
      </c>
      <c r="F2654" s="3">
        <f t="shared" si="48"/>
        <v>3758400</v>
      </c>
      <c r="G2654" s="5">
        <v>44669</v>
      </c>
      <c r="H2654" s="4">
        <v>44670</v>
      </c>
      <c r="I2654" s="6">
        <f t="shared" ref="I2654:I2661" si="49">G2654-H2654</f>
        <v>-1</v>
      </c>
      <c r="J2654" s="32" t="str">
        <f>IF(Data[[#This Row],[Chênh lệch ngày]]&lt;-2,"ADVANCE", IF(Data[[#This Row],[Chênh lệch ngày]]&lt;4, "ON TIME", IF(Data[[#This Row],[REASON OF LATE]]="SUPPLIER","LATE BY SUPPLIER", "LATE")))</f>
        <v>ON TIME</v>
      </c>
      <c r="K2654" s="2"/>
      <c r="L2654" s="32"/>
      <c r="M2654" s="32" t="str">
        <f>TEXT(Data[[#This Row],[Ngày giao]],"yyyy")</f>
        <v>2022</v>
      </c>
      <c r="N2654" s="32" t="str">
        <f>IF(MONTH(Data[[#This Row],[Ngày giao]])&lt;4,"Qtr1", IF(MONTH(Data[[#This Row],[Ngày giao]])&lt;7,"Qtr2",IF(MONTH(Data[[#This Row],[Ngày giao]])&lt;10,"Qtr3","Qtr4")))</f>
        <v>Qtr2</v>
      </c>
      <c r="O2654" s="32" t="str">
        <f>TEXT(Data[[#This Row],[Ngày giao]],"MMM")</f>
        <v>Apr</v>
      </c>
    </row>
    <row r="2655" spans="1:15" ht="13" x14ac:dyDescent="0.3">
      <c r="A2655" s="1">
        <v>4516561555</v>
      </c>
      <c r="B2655" s="1">
        <v>4451134</v>
      </c>
      <c r="C2655" s="2" t="s">
        <v>53</v>
      </c>
      <c r="D2655" s="3">
        <v>592</v>
      </c>
      <c r="E2655" s="3">
        <v>1096</v>
      </c>
      <c r="F2655" s="3">
        <f t="shared" si="48"/>
        <v>648832</v>
      </c>
      <c r="G2655" s="5">
        <v>44669</v>
      </c>
      <c r="H2655" s="4">
        <v>44670</v>
      </c>
      <c r="I2655" s="6">
        <f t="shared" si="49"/>
        <v>-1</v>
      </c>
      <c r="J2655" s="32" t="str">
        <f>IF(Data[[#This Row],[Chênh lệch ngày]]&lt;-2,"ADVANCE", IF(Data[[#This Row],[Chênh lệch ngày]]&lt;4, "ON TIME", IF(Data[[#This Row],[REASON OF LATE]]="SUPPLIER","LATE BY SUPPLIER", "LATE")))</f>
        <v>ON TIME</v>
      </c>
      <c r="K2655" s="2"/>
      <c r="L2655" s="32"/>
      <c r="M2655" s="32" t="str">
        <f>TEXT(Data[[#This Row],[Ngày giao]],"yyyy")</f>
        <v>2022</v>
      </c>
      <c r="N2655" s="32" t="str">
        <f>IF(MONTH(Data[[#This Row],[Ngày giao]])&lt;4,"Qtr1", IF(MONTH(Data[[#This Row],[Ngày giao]])&lt;7,"Qtr2",IF(MONTH(Data[[#This Row],[Ngày giao]])&lt;10,"Qtr3","Qtr4")))</f>
        <v>Qtr2</v>
      </c>
      <c r="O2655" s="32" t="str">
        <f>TEXT(Data[[#This Row],[Ngày giao]],"MMM")</f>
        <v>Apr</v>
      </c>
    </row>
    <row r="2656" spans="1:15" ht="13" x14ac:dyDescent="0.3">
      <c r="A2656" s="1">
        <v>4516455630</v>
      </c>
      <c r="B2656" s="1">
        <v>4334436</v>
      </c>
      <c r="C2656" s="2" t="s">
        <v>53</v>
      </c>
      <c r="D2656" s="3">
        <v>4944</v>
      </c>
      <c r="E2656" s="3">
        <v>446</v>
      </c>
      <c r="F2656" s="3">
        <f t="shared" si="48"/>
        <v>2205024</v>
      </c>
      <c r="G2656" s="5">
        <v>44669</v>
      </c>
      <c r="H2656" s="4">
        <v>44670</v>
      </c>
      <c r="I2656" s="6">
        <f t="shared" si="49"/>
        <v>-1</v>
      </c>
      <c r="J2656" s="32" t="str">
        <f>IF(Data[[#This Row],[Chênh lệch ngày]]&lt;-2,"ADVANCE", IF(Data[[#This Row],[Chênh lệch ngày]]&lt;4, "ON TIME", IF(Data[[#This Row],[REASON OF LATE]]="SUPPLIER","LATE BY SUPPLIER", "LATE")))</f>
        <v>ON TIME</v>
      </c>
      <c r="K2656" s="2"/>
      <c r="L2656" s="32"/>
      <c r="M2656" s="32" t="str">
        <f>TEXT(Data[[#This Row],[Ngày giao]],"yyyy")</f>
        <v>2022</v>
      </c>
      <c r="N2656" s="32" t="str">
        <f>IF(MONTH(Data[[#This Row],[Ngày giao]])&lt;4,"Qtr1", IF(MONTH(Data[[#This Row],[Ngày giao]])&lt;7,"Qtr2",IF(MONTH(Data[[#This Row],[Ngày giao]])&lt;10,"Qtr3","Qtr4")))</f>
        <v>Qtr2</v>
      </c>
      <c r="O2656" s="32" t="str">
        <f>TEXT(Data[[#This Row],[Ngày giao]],"MMM")</f>
        <v>Apr</v>
      </c>
    </row>
    <row r="2657" spans="1:15" ht="13" x14ac:dyDescent="0.3">
      <c r="A2657" s="1">
        <v>4516517449</v>
      </c>
      <c r="B2657" s="1">
        <v>2165271</v>
      </c>
      <c r="C2657" s="2" t="s">
        <v>53</v>
      </c>
      <c r="D2657" s="3">
        <v>252</v>
      </c>
      <c r="E2657" s="3">
        <v>498</v>
      </c>
      <c r="F2657" s="3">
        <f t="shared" si="48"/>
        <v>125496</v>
      </c>
      <c r="G2657" s="5">
        <v>44665</v>
      </c>
      <c r="H2657" s="4">
        <v>44670</v>
      </c>
      <c r="I2657" s="6">
        <f t="shared" si="49"/>
        <v>-5</v>
      </c>
      <c r="J2657" s="32" t="str">
        <f>IF(Data[[#This Row],[Chênh lệch ngày]]&lt;-2,"ADVANCE", IF(Data[[#This Row],[Chênh lệch ngày]]&lt;4, "ON TIME", IF(Data[[#This Row],[REASON OF LATE]]="SUPPLIER","LATE BY SUPPLIER", "LATE")))</f>
        <v>ADVANCE</v>
      </c>
      <c r="K2657" s="2"/>
      <c r="L2657" s="32"/>
      <c r="M2657" s="32" t="str">
        <f>TEXT(Data[[#This Row],[Ngày giao]],"yyyy")</f>
        <v>2022</v>
      </c>
      <c r="N2657" s="32" t="str">
        <f>IF(MONTH(Data[[#This Row],[Ngày giao]])&lt;4,"Qtr1", IF(MONTH(Data[[#This Row],[Ngày giao]])&lt;7,"Qtr2",IF(MONTH(Data[[#This Row],[Ngày giao]])&lt;10,"Qtr3","Qtr4")))</f>
        <v>Qtr2</v>
      </c>
      <c r="O2657" s="32" t="str">
        <f>TEXT(Data[[#This Row],[Ngày giao]],"MMM")</f>
        <v>Apr</v>
      </c>
    </row>
    <row r="2658" spans="1:15" ht="13" x14ac:dyDescent="0.3">
      <c r="A2658" s="1">
        <v>4516822566</v>
      </c>
      <c r="B2658" s="1">
        <v>4108990</v>
      </c>
      <c r="C2658" s="2" t="s">
        <v>59</v>
      </c>
      <c r="D2658" s="3">
        <v>500</v>
      </c>
      <c r="E2658" s="3">
        <v>1404</v>
      </c>
      <c r="F2658" s="3">
        <f t="shared" si="48"/>
        <v>702000</v>
      </c>
      <c r="G2658" s="5">
        <v>44718</v>
      </c>
      <c r="H2658" s="4">
        <v>44670</v>
      </c>
      <c r="I2658" s="6">
        <f t="shared" si="49"/>
        <v>48</v>
      </c>
      <c r="J2658" s="32" t="str">
        <f>IF(Data[[#This Row],[Chênh lệch ngày]]&lt;-2,"ADVANCE", IF(Data[[#This Row],[Chênh lệch ngày]]&lt;4, "ON TIME", IF(Data[[#This Row],[REASON OF LATE]]="SUPPLIER","LATE BY SUPPLIER", "LATE")))</f>
        <v>LATE</v>
      </c>
      <c r="K2658" s="32" t="s">
        <v>6</v>
      </c>
      <c r="L2658" s="32"/>
      <c r="M2658" s="32" t="str">
        <f>TEXT(Data[[#This Row],[Ngày giao]],"yyyy")</f>
        <v>2022</v>
      </c>
      <c r="N2658" s="32" t="str">
        <f>IF(MONTH(Data[[#This Row],[Ngày giao]])&lt;4,"Qtr1", IF(MONTH(Data[[#This Row],[Ngày giao]])&lt;7,"Qtr2",IF(MONTH(Data[[#This Row],[Ngày giao]])&lt;10,"Qtr3","Qtr4")))</f>
        <v>Qtr2</v>
      </c>
      <c r="O2658" s="32" t="str">
        <f>TEXT(Data[[#This Row],[Ngày giao]],"MMM")</f>
        <v>Jun</v>
      </c>
    </row>
    <row r="2659" spans="1:15" ht="13" x14ac:dyDescent="0.3">
      <c r="A2659" s="1">
        <v>4517079718</v>
      </c>
      <c r="B2659" s="1">
        <v>4109008</v>
      </c>
      <c r="C2659" s="2" t="s">
        <v>59</v>
      </c>
      <c r="D2659" s="3">
        <v>500</v>
      </c>
      <c r="E2659" s="3">
        <v>1325</v>
      </c>
      <c r="F2659" s="3">
        <f t="shared" si="48"/>
        <v>662500</v>
      </c>
      <c r="G2659" s="5">
        <v>44718</v>
      </c>
      <c r="H2659" s="4">
        <v>44670</v>
      </c>
      <c r="I2659" s="6">
        <f t="shared" si="49"/>
        <v>48</v>
      </c>
      <c r="J2659" s="32" t="str">
        <f>IF(Data[[#This Row],[Chênh lệch ngày]]&lt;-2,"ADVANCE", IF(Data[[#This Row],[Chênh lệch ngày]]&lt;4, "ON TIME", IF(Data[[#This Row],[REASON OF LATE]]="SUPPLIER","LATE BY SUPPLIER", "LATE")))</f>
        <v>LATE</v>
      </c>
      <c r="K2659" s="32" t="s">
        <v>6</v>
      </c>
      <c r="L2659" s="32"/>
      <c r="M2659" s="32" t="str">
        <f>TEXT(Data[[#This Row],[Ngày giao]],"yyyy")</f>
        <v>2022</v>
      </c>
      <c r="N2659" s="32" t="str">
        <f>IF(MONTH(Data[[#This Row],[Ngày giao]])&lt;4,"Qtr1", IF(MONTH(Data[[#This Row],[Ngày giao]])&lt;7,"Qtr2",IF(MONTH(Data[[#This Row],[Ngày giao]])&lt;10,"Qtr3","Qtr4")))</f>
        <v>Qtr2</v>
      </c>
      <c r="O2659" s="32" t="str">
        <f>TEXT(Data[[#This Row],[Ngày giao]],"MMM")</f>
        <v>Jun</v>
      </c>
    </row>
    <row r="2660" spans="1:15" ht="13" x14ac:dyDescent="0.3">
      <c r="A2660" s="1">
        <v>4516494341</v>
      </c>
      <c r="B2660" s="1">
        <v>4327106</v>
      </c>
      <c r="C2660" s="37" t="s">
        <v>52</v>
      </c>
      <c r="D2660" s="3">
        <v>96</v>
      </c>
      <c r="E2660" s="3">
        <v>1479</v>
      </c>
      <c r="F2660" s="3">
        <f t="shared" si="48"/>
        <v>141984</v>
      </c>
      <c r="G2660" s="5">
        <v>44690</v>
      </c>
      <c r="H2660" s="4">
        <v>44670</v>
      </c>
      <c r="I2660" s="6">
        <f t="shared" si="49"/>
        <v>20</v>
      </c>
      <c r="J2660" s="32" t="str">
        <f>IF(Data[[#This Row],[Chênh lệch ngày]]&lt;-2,"ADVANCE", IF(Data[[#This Row],[Chênh lệch ngày]]&lt;4, "ON TIME", IF(Data[[#This Row],[REASON OF LATE]]="SUPPLIER","LATE BY SUPPLIER", "LATE")))</f>
        <v>LATE</v>
      </c>
      <c r="K2660" s="32" t="s">
        <v>6</v>
      </c>
      <c r="L2660" s="32"/>
      <c r="M2660" s="32" t="str">
        <f>TEXT(Data[[#This Row],[Ngày giao]],"yyyy")</f>
        <v>2022</v>
      </c>
      <c r="N2660" s="32" t="str">
        <f>IF(MONTH(Data[[#This Row],[Ngày giao]])&lt;4,"Qtr1", IF(MONTH(Data[[#This Row],[Ngày giao]])&lt;7,"Qtr2",IF(MONTH(Data[[#This Row],[Ngày giao]])&lt;10,"Qtr3","Qtr4")))</f>
        <v>Qtr2</v>
      </c>
      <c r="O2660" s="32" t="str">
        <f>TEXT(Data[[#This Row],[Ngày giao]],"MMM")</f>
        <v>May</v>
      </c>
    </row>
    <row r="2661" spans="1:15" ht="13" x14ac:dyDescent="0.3">
      <c r="A2661" s="1">
        <v>4516497791</v>
      </c>
      <c r="B2661" s="1">
        <v>2965279</v>
      </c>
      <c r="C2661" s="2" t="s">
        <v>53</v>
      </c>
      <c r="D2661" s="3">
        <v>3288</v>
      </c>
      <c r="E2661" s="3">
        <v>1140</v>
      </c>
      <c r="F2661" s="3">
        <f t="shared" si="48"/>
        <v>3748320</v>
      </c>
      <c r="G2661" s="5">
        <v>44683</v>
      </c>
      <c r="H2661" s="4">
        <v>44670</v>
      </c>
      <c r="I2661" s="6">
        <f t="shared" si="49"/>
        <v>13</v>
      </c>
      <c r="J2661" s="32" t="str">
        <f>IF(Data[[#This Row],[Chênh lệch ngày]]&lt;-2,"ADVANCE", IF(Data[[#This Row],[Chênh lệch ngày]]&lt;4, "ON TIME", IF(Data[[#This Row],[REASON OF LATE]]="SUPPLIER","LATE BY SUPPLIER", "LATE")))</f>
        <v>LATE</v>
      </c>
      <c r="K2661" s="32" t="s">
        <v>6</v>
      </c>
      <c r="L2661" s="32"/>
      <c r="M2661" s="32" t="str">
        <f>TEXT(Data[[#This Row],[Ngày giao]],"yyyy")</f>
        <v>2022</v>
      </c>
      <c r="N2661" s="32" t="str">
        <f>IF(MONTH(Data[[#This Row],[Ngày giao]])&lt;4,"Qtr1", IF(MONTH(Data[[#This Row],[Ngày giao]])&lt;7,"Qtr2",IF(MONTH(Data[[#This Row],[Ngày giao]])&lt;10,"Qtr3","Qtr4")))</f>
        <v>Qtr2</v>
      </c>
      <c r="O2661" s="32" t="str">
        <f>TEXT(Data[[#This Row],[Ngày giao]],"MMM")</f>
        <v>May</v>
      </c>
    </row>
    <row r="2662" spans="1:15" ht="14.5" x14ac:dyDescent="0.35">
      <c r="A2662" s="7">
        <v>5501183136</v>
      </c>
      <c r="B2662" s="7">
        <v>4335235</v>
      </c>
      <c r="C2662" s="8" t="s">
        <v>60</v>
      </c>
      <c r="D2662" s="9">
        <v>120</v>
      </c>
      <c r="E2662" s="3">
        <v>1063</v>
      </c>
      <c r="F2662" s="3">
        <f t="shared" si="48"/>
        <v>127560</v>
      </c>
      <c r="G2662" s="5">
        <v>44711</v>
      </c>
      <c r="H2662" s="4">
        <v>44670</v>
      </c>
      <c r="I2662" s="10">
        <v>41</v>
      </c>
      <c r="J2662" s="32" t="str">
        <f>IF(Data[[#This Row],[Chênh lệch ngày]]&lt;-2,"ADVANCE", IF(Data[[#This Row],[Chênh lệch ngày]]&lt;4, "ON TIME", IF(Data[[#This Row],[REASON OF LATE]]="SUPPLIER","LATE BY SUPPLIER", "LATE")))</f>
        <v>LATE BY SUPPLIER</v>
      </c>
      <c r="K2662" s="13" t="s">
        <v>8</v>
      </c>
      <c r="L2662" s="16" t="s">
        <v>41</v>
      </c>
      <c r="M2662" s="32" t="str">
        <f>TEXT(Data[[#This Row],[Ngày giao]],"yyyy")</f>
        <v>2022</v>
      </c>
      <c r="N2662" s="32" t="str">
        <f>IF(MONTH(Data[[#This Row],[Ngày giao]])&lt;4,"Qtr1", IF(MONTH(Data[[#This Row],[Ngày giao]])&lt;7,"Qtr2",IF(MONTH(Data[[#This Row],[Ngày giao]])&lt;10,"Qtr3","Qtr4")))</f>
        <v>Qtr2</v>
      </c>
      <c r="O2662" s="32" t="str">
        <f>TEXT(Data[[#This Row],[Ngày giao]],"MMM")</f>
        <v>May</v>
      </c>
    </row>
    <row r="2663" spans="1:15" ht="14.5" x14ac:dyDescent="0.35">
      <c r="A2663" s="7">
        <v>5501183487</v>
      </c>
      <c r="B2663" s="7">
        <v>4454507</v>
      </c>
      <c r="C2663" s="8" t="s">
        <v>60</v>
      </c>
      <c r="D2663" s="9">
        <v>840</v>
      </c>
      <c r="E2663" s="3">
        <v>423</v>
      </c>
      <c r="F2663" s="3">
        <f t="shared" si="48"/>
        <v>355320</v>
      </c>
      <c r="G2663" s="5">
        <v>44711</v>
      </c>
      <c r="H2663" s="4">
        <v>44670</v>
      </c>
      <c r="I2663" s="10">
        <v>41</v>
      </c>
      <c r="J2663" s="32" t="str">
        <f>IF(Data[[#This Row],[Chênh lệch ngày]]&lt;-2,"ADVANCE", IF(Data[[#This Row],[Chênh lệch ngày]]&lt;4, "ON TIME", IF(Data[[#This Row],[REASON OF LATE]]="SUPPLIER","LATE BY SUPPLIER", "LATE")))</f>
        <v>LATE BY SUPPLIER</v>
      </c>
      <c r="K2663" s="13" t="s">
        <v>8</v>
      </c>
      <c r="L2663" s="16" t="s">
        <v>41</v>
      </c>
      <c r="M2663" s="32" t="str">
        <f>TEXT(Data[[#This Row],[Ngày giao]],"yyyy")</f>
        <v>2022</v>
      </c>
      <c r="N2663" s="32" t="str">
        <f>IF(MONTH(Data[[#This Row],[Ngày giao]])&lt;4,"Qtr1", IF(MONTH(Data[[#This Row],[Ngày giao]])&lt;7,"Qtr2",IF(MONTH(Data[[#This Row],[Ngày giao]])&lt;10,"Qtr3","Qtr4")))</f>
        <v>Qtr2</v>
      </c>
      <c r="O2663" s="32" t="str">
        <f>TEXT(Data[[#This Row],[Ngày giao]],"MMM")</f>
        <v>May</v>
      </c>
    </row>
    <row r="2664" spans="1:15" ht="13" x14ac:dyDescent="0.3">
      <c r="A2664" s="1">
        <v>4516524062</v>
      </c>
      <c r="B2664" s="1">
        <v>2556834</v>
      </c>
      <c r="C2664" s="37" t="s">
        <v>52</v>
      </c>
      <c r="D2664" s="3">
        <v>9</v>
      </c>
      <c r="E2664" s="3">
        <v>655</v>
      </c>
      <c r="F2664" s="3">
        <f t="shared" si="48"/>
        <v>5895</v>
      </c>
      <c r="G2664" s="5">
        <v>44662</v>
      </c>
      <c r="H2664" s="4">
        <v>44671</v>
      </c>
      <c r="I2664" s="6">
        <f t="shared" ref="I2664:I2698" si="50">G2664-H2664</f>
        <v>-9</v>
      </c>
      <c r="J2664" s="32" t="str">
        <f>IF(Data[[#This Row],[Chênh lệch ngày]]&lt;-2,"ADVANCE", IF(Data[[#This Row],[Chênh lệch ngày]]&lt;4, "ON TIME", IF(Data[[#This Row],[REASON OF LATE]]="SUPPLIER","LATE BY SUPPLIER", "LATE")))</f>
        <v>ADVANCE</v>
      </c>
      <c r="K2664" s="2"/>
      <c r="L2664" s="32"/>
      <c r="M2664" s="32" t="str">
        <f>TEXT(Data[[#This Row],[Ngày giao]],"yyyy")</f>
        <v>2022</v>
      </c>
      <c r="N2664" s="32" t="str">
        <f>IF(MONTH(Data[[#This Row],[Ngày giao]])&lt;4,"Qtr1", IF(MONTH(Data[[#This Row],[Ngày giao]])&lt;7,"Qtr2",IF(MONTH(Data[[#This Row],[Ngày giao]])&lt;10,"Qtr3","Qtr4")))</f>
        <v>Qtr2</v>
      </c>
      <c r="O2664" s="32" t="str">
        <f>TEXT(Data[[#This Row],[Ngày giao]],"MMM")</f>
        <v>Apr</v>
      </c>
    </row>
    <row r="2665" spans="1:15" ht="13" x14ac:dyDescent="0.3">
      <c r="A2665" s="1">
        <v>4517367816</v>
      </c>
      <c r="B2665" s="1">
        <v>2899631</v>
      </c>
      <c r="C2665" s="2" t="s">
        <v>53</v>
      </c>
      <c r="D2665" s="3">
        <v>960</v>
      </c>
      <c r="E2665" s="3">
        <v>604</v>
      </c>
      <c r="F2665" s="3">
        <f t="shared" si="48"/>
        <v>579840</v>
      </c>
      <c r="G2665" s="5">
        <v>44651</v>
      </c>
      <c r="H2665" s="4">
        <v>44672</v>
      </c>
      <c r="I2665" s="6">
        <f t="shared" si="50"/>
        <v>-21</v>
      </c>
      <c r="J2665" s="32" t="str">
        <f>IF(Data[[#This Row],[Chênh lệch ngày]]&lt;-2,"ADVANCE", IF(Data[[#This Row],[Chênh lệch ngày]]&lt;4, "ON TIME", IF(Data[[#This Row],[REASON OF LATE]]="SUPPLIER","LATE BY SUPPLIER", "LATE")))</f>
        <v>ADVANCE</v>
      </c>
      <c r="K2665" s="2"/>
      <c r="L2665" s="32"/>
      <c r="M2665" s="32" t="str">
        <f>TEXT(Data[[#This Row],[Ngày giao]],"yyyy")</f>
        <v>2022</v>
      </c>
      <c r="N2665" s="32" t="str">
        <f>IF(MONTH(Data[[#This Row],[Ngày giao]])&lt;4,"Qtr1", IF(MONTH(Data[[#This Row],[Ngày giao]])&lt;7,"Qtr2",IF(MONTH(Data[[#This Row],[Ngày giao]])&lt;10,"Qtr3","Qtr4")))</f>
        <v>Qtr1</v>
      </c>
      <c r="O2665" s="32" t="str">
        <f>TEXT(Data[[#This Row],[Ngày giao]],"MMM")</f>
        <v>Mar</v>
      </c>
    </row>
    <row r="2666" spans="1:15" ht="13" x14ac:dyDescent="0.3">
      <c r="A2666" s="1">
        <v>4517320506</v>
      </c>
      <c r="B2666" s="1">
        <v>2989761</v>
      </c>
      <c r="C2666" s="2" t="s">
        <v>53</v>
      </c>
      <c r="D2666" s="3">
        <v>320</v>
      </c>
      <c r="E2666" s="3">
        <v>375</v>
      </c>
      <c r="F2666" s="3">
        <f t="shared" si="48"/>
        <v>120000</v>
      </c>
      <c r="G2666" s="5">
        <v>44672</v>
      </c>
      <c r="H2666" s="4">
        <v>44672</v>
      </c>
      <c r="I2666" s="6">
        <f t="shared" si="50"/>
        <v>0</v>
      </c>
      <c r="J2666" s="32" t="str">
        <f>IF(Data[[#This Row],[Chênh lệch ngày]]&lt;-2,"ADVANCE", IF(Data[[#This Row],[Chênh lệch ngày]]&lt;4, "ON TIME", IF(Data[[#This Row],[REASON OF LATE]]="SUPPLIER","LATE BY SUPPLIER", "LATE")))</f>
        <v>ON TIME</v>
      </c>
      <c r="K2666" s="2"/>
      <c r="L2666" s="32"/>
      <c r="M2666" s="32" t="str">
        <f>TEXT(Data[[#This Row],[Ngày giao]],"yyyy")</f>
        <v>2022</v>
      </c>
      <c r="N2666" s="32" t="str">
        <f>IF(MONTH(Data[[#This Row],[Ngày giao]])&lt;4,"Qtr1", IF(MONTH(Data[[#This Row],[Ngày giao]])&lt;7,"Qtr2",IF(MONTH(Data[[#This Row],[Ngày giao]])&lt;10,"Qtr3","Qtr4")))</f>
        <v>Qtr2</v>
      </c>
      <c r="O2666" s="32" t="str">
        <f>TEXT(Data[[#This Row],[Ngày giao]],"MMM")</f>
        <v>Apr</v>
      </c>
    </row>
    <row r="2667" spans="1:15" ht="13" x14ac:dyDescent="0.3">
      <c r="A2667" s="1">
        <v>4517531421</v>
      </c>
      <c r="B2667" s="1">
        <v>4334436</v>
      </c>
      <c r="C2667" s="2" t="s">
        <v>67</v>
      </c>
      <c r="D2667" s="3">
        <v>304</v>
      </c>
      <c r="E2667" s="3">
        <v>1493</v>
      </c>
      <c r="F2667" s="3">
        <f t="shared" si="48"/>
        <v>453872</v>
      </c>
      <c r="G2667" s="5">
        <v>44672</v>
      </c>
      <c r="H2667" s="4">
        <v>44672</v>
      </c>
      <c r="I2667" s="6">
        <f t="shared" si="50"/>
        <v>0</v>
      </c>
      <c r="J2667" s="32" t="str">
        <f>IF(Data[[#This Row],[Chênh lệch ngày]]&lt;-2,"ADVANCE", IF(Data[[#This Row],[Chênh lệch ngày]]&lt;4, "ON TIME", IF(Data[[#This Row],[REASON OF LATE]]="SUPPLIER","LATE BY SUPPLIER", "LATE")))</f>
        <v>ON TIME</v>
      </c>
      <c r="K2667" s="2"/>
      <c r="L2667" s="32"/>
      <c r="M2667" s="32" t="str">
        <f>TEXT(Data[[#This Row],[Ngày giao]],"yyyy")</f>
        <v>2022</v>
      </c>
      <c r="N2667" s="32" t="str">
        <f>IF(MONTH(Data[[#This Row],[Ngày giao]])&lt;4,"Qtr1", IF(MONTH(Data[[#This Row],[Ngày giao]])&lt;7,"Qtr2",IF(MONTH(Data[[#This Row],[Ngày giao]])&lt;10,"Qtr3","Qtr4")))</f>
        <v>Qtr2</v>
      </c>
      <c r="O2667" s="32" t="str">
        <f>TEXT(Data[[#This Row],[Ngày giao]],"MMM")</f>
        <v>Apr</v>
      </c>
    </row>
    <row r="2668" spans="1:15" ht="13" x14ac:dyDescent="0.3">
      <c r="A2668" s="1">
        <v>4517531423</v>
      </c>
      <c r="B2668" s="1">
        <v>4451134</v>
      </c>
      <c r="C2668" s="2" t="s">
        <v>67</v>
      </c>
      <c r="D2668" s="3">
        <v>152</v>
      </c>
      <c r="E2668" s="3">
        <v>1094</v>
      </c>
      <c r="F2668" s="3">
        <f t="shared" si="48"/>
        <v>166288</v>
      </c>
      <c r="G2668" s="5">
        <v>44672</v>
      </c>
      <c r="H2668" s="4">
        <v>44672</v>
      </c>
      <c r="I2668" s="6">
        <f t="shared" si="50"/>
        <v>0</v>
      </c>
      <c r="J2668" s="32" t="str">
        <f>IF(Data[[#This Row],[Chênh lệch ngày]]&lt;-2,"ADVANCE", IF(Data[[#This Row],[Chênh lệch ngày]]&lt;4, "ON TIME", IF(Data[[#This Row],[REASON OF LATE]]="SUPPLIER","LATE BY SUPPLIER", "LATE")))</f>
        <v>ON TIME</v>
      </c>
      <c r="K2668" s="2"/>
      <c r="L2668" s="32"/>
      <c r="M2668" s="32" t="str">
        <f>TEXT(Data[[#This Row],[Ngày giao]],"yyyy")</f>
        <v>2022</v>
      </c>
      <c r="N2668" s="32" t="str">
        <f>IF(MONTH(Data[[#This Row],[Ngày giao]])&lt;4,"Qtr1", IF(MONTH(Data[[#This Row],[Ngày giao]])&lt;7,"Qtr2",IF(MONTH(Data[[#This Row],[Ngày giao]])&lt;10,"Qtr3","Qtr4")))</f>
        <v>Qtr2</v>
      </c>
      <c r="O2668" s="32" t="str">
        <f>TEXT(Data[[#This Row],[Ngày giao]],"MMM")</f>
        <v>Apr</v>
      </c>
    </row>
    <row r="2669" spans="1:15" ht="13" x14ac:dyDescent="0.3">
      <c r="A2669" s="1">
        <v>4516986288</v>
      </c>
      <c r="B2669" s="1">
        <v>2903184</v>
      </c>
      <c r="C2669" s="2" t="s">
        <v>67</v>
      </c>
      <c r="D2669" s="3">
        <v>20</v>
      </c>
      <c r="E2669" s="3">
        <v>1034</v>
      </c>
      <c r="F2669" s="3">
        <f t="shared" si="48"/>
        <v>20680</v>
      </c>
      <c r="G2669" s="5">
        <v>44672</v>
      </c>
      <c r="H2669" s="4">
        <v>44672</v>
      </c>
      <c r="I2669" s="6">
        <f t="shared" si="50"/>
        <v>0</v>
      </c>
      <c r="J2669" s="32" t="str">
        <f>IF(Data[[#This Row],[Chênh lệch ngày]]&lt;-2,"ADVANCE", IF(Data[[#This Row],[Chênh lệch ngày]]&lt;4, "ON TIME", IF(Data[[#This Row],[REASON OF LATE]]="SUPPLIER","LATE BY SUPPLIER", "LATE")))</f>
        <v>ON TIME</v>
      </c>
      <c r="K2669" s="2"/>
      <c r="L2669" s="32"/>
      <c r="M2669" s="32" t="str">
        <f>TEXT(Data[[#This Row],[Ngày giao]],"yyyy")</f>
        <v>2022</v>
      </c>
      <c r="N2669" s="32" t="str">
        <f>IF(MONTH(Data[[#This Row],[Ngày giao]])&lt;4,"Qtr1", IF(MONTH(Data[[#This Row],[Ngày giao]])&lt;7,"Qtr2",IF(MONTH(Data[[#This Row],[Ngày giao]])&lt;10,"Qtr3","Qtr4")))</f>
        <v>Qtr2</v>
      </c>
      <c r="O2669" s="32" t="str">
        <f>TEXT(Data[[#This Row],[Ngày giao]],"MMM")</f>
        <v>Apr</v>
      </c>
    </row>
    <row r="2670" spans="1:15" ht="13" x14ac:dyDescent="0.3">
      <c r="A2670" s="1">
        <v>4517012307</v>
      </c>
      <c r="B2670" s="1">
        <v>2903183</v>
      </c>
      <c r="C2670" s="2" t="s">
        <v>67</v>
      </c>
      <c r="D2670" s="3">
        <v>20</v>
      </c>
      <c r="E2670" s="3">
        <v>1002</v>
      </c>
      <c r="F2670" s="3">
        <f t="shared" si="48"/>
        <v>20040</v>
      </c>
      <c r="G2670" s="5">
        <v>44672</v>
      </c>
      <c r="H2670" s="4">
        <v>44672</v>
      </c>
      <c r="I2670" s="6">
        <f t="shared" si="50"/>
        <v>0</v>
      </c>
      <c r="J2670" s="32" t="str">
        <f>IF(Data[[#This Row],[Chênh lệch ngày]]&lt;-2,"ADVANCE", IF(Data[[#This Row],[Chênh lệch ngày]]&lt;4, "ON TIME", IF(Data[[#This Row],[REASON OF LATE]]="SUPPLIER","LATE BY SUPPLIER", "LATE")))</f>
        <v>ON TIME</v>
      </c>
      <c r="K2670" s="2"/>
      <c r="L2670" s="32"/>
      <c r="M2670" s="32" t="str">
        <f>TEXT(Data[[#This Row],[Ngày giao]],"yyyy")</f>
        <v>2022</v>
      </c>
      <c r="N2670" s="32" t="str">
        <f>IF(MONTH(Data[[#This Row],[Ngày giao]])&lt;4,"Qtr1", IF(MONTH(Data[[#This Row],[Ngày giao]])&lt;7,"Qtr2",IF(MONTH(Data[[#This Row],[Ngày giao]])&lt;10,"Qtr3","Qtr4")))</f>
        <v>Qtr2</v>
      </c>
      <c r="O2670" s="32" t="str">
        <f>TEXT(Data[[#This Row],[Ngày giao]],"MMM")</f>
        <v>Apr</v>
      </c>
    </row>
    <row r="2671" spans="1:15" ht="13" x14ac:dyDescent="0.3">
      <c r="A2671" s="1">
        <v>4517400785</v>
      </c>
      <c r="B2671" s="1">
        <v>4451121</v>
      </c>
      <c r="C2671" s="2" t="s">
        <v>67</v>
      </c>
      <c r="D2671" s="3">
        <v>200</v>
      </c>
      <c r="E2671" s="3">
        <v>1061</v>
      </c>
      <c r="F2671" s="3">
        <f t="shared" ref="F2671:F2734" si="51" xml:space="preserve"> D2671 * E2671</f>
        <v>212200</v>
      </c>
      <c r="G2671" s="5">
        <v>44672</v>
      </c>
      <c r="H2671" s="4">
        <v>44672</v>
      </c>
      <c r="I2671" s="6">
        <f t="shared" si="50"/>
        <v>0</v>
      </c>
      <c r="J2671" s="32" t="str">
        <f>IF(Data[[#This Row],[Chênh lệch ngày]]&lt;-2,"ADVANCE", IF(Data[[#This Row],[Chênh lệch ngày]]&lt;4, "ON TIME", IF(Data[[#This Row],[REASON OF LATE]]="SUPPLIER","LATE BY SUPPLIER", "LATE")))</f>
        <v>ON TIME</v>
      </c>
      <c r="K2671" s="2"/>
      <c r="L2671" s="32"/>
      <c r="M2671" s="32" t="str">
        <f>TEXT(Data[[#This Row],[Ngày giao]],"yyyy")</f>
        <v>2022</v>
      </c>
      <c r="N2671" s="32" t="str">
        <f>IF(MONTH(Data[[#This Row],[Ngày giao]])&lt;4,"Qtr1", IF(MONTH(Data[[#This Row],[Ngày giao]])&lt;7,"Qtr2",IF(MONTH(Data[[#This Row],[Ngày giao]])&lt;10,"Qtr3","Qtr4")))</f>
        <v>Qtr2</v>
      </c>
      <c r="O2671" s="32" t="str">
        <f>TEXT(Data[[#This Row],[Ngày giao]],"MMM")</f>
        <v>Apr</v>
      </c>
    </row>
    <row r="2672" spans="1:15" ht="13" x14ac:dyDescent="0.3">
      <c r="A2672" s="1">
        <v>4517447761</v>
      </c>
      <c r="B2672" s="1">
        <v>4334436</v>
      </c>
      <c r="C2672" s="2" t="s">
        <v>67</v>
      </c>
      <c r="D2672" s="3">
        <v>304</v>
      </c>
      <c r="E2672" s="3">
        <v>374</v>
      </c>
      <c r="F2672" s="3">
        <f t="shared" si="51"/>
        <v>113696</v>
      </c>
      <c r="G2672" s="5">
        <v>44672</v>
      </c>
      <c r="H2672" s="4">
        <v>44672</v>
      </c>
      <c r="I2672" s="6">
        <f t="shared" si="50"/>
        <v>0</v>
      </c>
      <c r="J2672" s="32" t="str">
        <f>IF(Data[[#This Row],[Chênh lệch ngày]]&lt;-2,"ADVANCE", IF(Data[[#This Row],[Chênh lệch ngày]]&lt;4, "ON TIME", IF(Data[[#This Row],[REASON OF LATE]]="SUPPLIER","LATE BY SUPPLIER", "LATE")))</f>
        <v>ON TIME</v>
      </c>
      <c r="K2672" s="2"/>
      <c r="L2672" s="32"/>
      <c r="M2672" s="32" t="str">
        <f>TEXT(Data[[#This Row],[Ngày giao]],"yyyy")</f>
        <v>2022</v>
      </c>
      <c r="N2672" s="32" t="str">
        <f>IF(MONTH(Data[[#This Row],[Ngày giao]])&lt;4,"Qtr1", IF(MONTH(Data[[#This Row],[Ngày giao]])&lt;7,"Qtr2",IF(MONTH(Data[[#This Row],[Ngày giao]])&lt;10,"Qtr3","Qtr4")))</f>
        <v>Qtr2</v>
      </c>
      <c r="O2672" s="32" t="str">
        <f>TEXT(Data[[#This Row],[Ngày giao]],"MMM")</f>
        <v>Apr</v>
      </c>
    </row>
    <row r="2673" spans="1:15" ht="13" x14ac:dyDescent="0.3">
      <c r="A2673" s="1">
        <v>4517466541</v>
      </c>
      <c r="B2673" s="1">
        <v>4334436</v>
      </c>
      <c r="C2673" s="2" t="s">
        <v>67</v>
      </c>
      <c r="D2673" s="3">
        <v>320</v>
      </c>
      <c r="E2673" s="3">
        <v>984</v>
      </c>
      <c r="F2673" s="3">
        <f t="shared" si="51"/>
        <v>314880</v>
      </c>
      <c r="G2673" s="5">
        <v>44672</v>
      </c>
      <c r="H2673" s="4">
        <v>44672</v>
      </c>
      <c r="I2673" s="6">
        <f t="shared" si="50"/>
        <v>0</v>
      </c>
      <c r="J2673" s="32" t="str">
        <f>IF(Data[[#This Row],[Chênh lệch ngày]]&lt;-2,"ADVANCE", IF(Data[[#This Row],[Chênh lệch ngày]]&lt;4, "ON TIME", IF(Data[[#This Row],[REASON OF LATE]]="SUPPLIER","LATE BY SUPPLIER", "LATE")))</f>
        <v>ON TIME</v>
      </c>
      <c r="K2673" s="2"/>
      <c r="L2673" s="32"/>
      <c r="M2673" s="32" t="str">
        <f>TEXT(Data[[#This Row],[Ngày giao]],"yyyy")</f>
        <v>2022</v>
      </c>
      <c r="N2673" s="32" t="str">
        <f>IF(MONTH(Data[[#This Row],[Ngày giao]])&lt;4,"Qtr1", IF(MONTH(Data[[#This Row],[Ngày giao]])&lt;7,"Qtr2",IF(MONTH(Data[[#This Row],[Ngày giao]])&lt;10,"Qtr3","Qtr4")))</f>
        <v>Qtr2</v>
      </c>
      <c r="O2673" s="32" t="str">
        <f>TEXT(Data[[#This Row],[Ngày giao]],"MMM")</f>
        <v>Apr</v>
      </c>
    </row>
    <row r="2674" spans="1:15" ht="13" x14ac:dyDescent="0.3">
      <c r="A2674" s="1">
        <v>4517328067</v>
      </c>
      <c r="B2674" s="1">
        <v>2899475</v>
      </c>
      <c r="C2674" s="2" t="s">
        <v>53</v>
      </c>
      <c r="D2674" s="3">
        <v>700</v>
      </c>
      <c r="E2674" s="3">
        <v>1112</v>
      </c>
      <c r="F2674" s="3">
        <f t="shared" si="51"/>
        <v>778400</v>
      </c>
      <c r="G2674" s="5">
        <v>44672</v>
      </c>
      <c r="H2674" s="4">
        <v>44672</v>
      </c>
      <c r="I2674" s="6">
        <f t="shared" si="50"/>
        <v>0</v>
      </c>
      <c r="J2674" s="32" t="str">
        <f>IF(Data[[#This Row],[Chênh lệch ngày]]&lt;-2,"ADVANCE", IF(Data[[#This Row],[Chênh lệch ngày]]&lt;4, "ON TIME", IF(Data[[#This Row],[REASON OF LATE]]="SUPPLIER","LATE BY SUPPLIER", "LATE")))</f>
        <v>ON TIME</v>
      </c>
      <c r="K2674" s="2"/>
      <c r="L2674" s="32"/>
      <c r="M2674" s="32" t="str">
        <f>TEXT(Data[[#This Row],[Ngày giao]],"yyyy")</f>
        <v>2022</v>
      </c>
      <c r="N2674" s="32" t="str">
        <f>IF(MONTH(Data[[#This Row],[Ngày giao]])&lt;4,"Qtr1", IF(MONTH(Data[[#This Row],[Ngày giao]])&lt;7,"Qtr2",IF(MONTH(Data[[#This Row],[Ngày giao]])&lt;10,"Qtr3","Qtr4")))</f>
        <v>Qtr2</v>
      </c>
      <c r="O2674" s="32" t="str">
        <f>TEXT(Data[[#This Row],[Ngày giao]],"MMM")</f>
        <v>Apr</v>
      </c>
    </row>
    <row r="2675" spans="1:15" ht="13" x14ac:dyDescent="0.3">
      <c r="A2675" s="1">
        <v>4517764189</v>
      </c>
      <c r="B2675" s="1">
        <v>2899475</v>
      </c>
      <c r="C2675" s="2" t="s">
        <v>53</v>
      </c>
      <c r="D2675" s="3">
        <v>200</v>
      </c>
      <c r="E2675" s="3">
        <v>367</v>
      </c>
      <c r="F2675" s="3">
        <f t="shared" si="51"/>
        <v>73400</v>
      </c>
      <c r="G2675" s="5">
        <v>44672</v>
      </c>
      <c r="H2675" s="4">
        <v>44672</v>
      </c>
      <c r="I2675" s="6">
        <f t="shared" si="50"/>
        <v>0</v>
      </c>
      <c r="J2675" s="32" t="str">
        <f>IF(Data[[#This Row],[Chênh lệch ngày]]&lt;-2,"ADVANCE", IF(Data[[#This Row],[Chênh lệch ngày]]&lt;4, "ON TIME", IF(Data[[#This Row],[REASON OF LATE]]="SUPPLIER","LATE BY SUPPLIER", "LATE")))</f>
        <v>ON TIME</v>
      </c>
      <c r="K2675" s="2"/>
      <c r="L2675" s="32"/>
      <c r="M2675" s="32" t="str">
        <f>TEXT(Data[[#This Row],[Ngày giao]],"yyyy")</f>
        <v>2022</v>
      </c>
      <c r="N2675" s="32" t="str">
        <f>IF(MONTH(Data[[#This Row],[Ngày giao]])&lt;4,"Qtr1", IF(MONTH(Data[[#This Row],[Ngày giao]])&lt;7,"Qtr2",IF(MONTH(Data[[#This Row],[Ngày giao]])&lt;10,"Qtr3","Qtr4")))</f>
        <v>Qtr2</v>
      </c>
      <c r="O2675" s="32" t="str">
        <f>TEXT(Data[[#This Row],[Ngày giao]],"MMM")</f>
        <v>Apr</v>
      </c>
    </row>
    <row r="2676" spans="1:15" ht="13" x14ac:dyDescent="0.3">
      <c r="A2676" s="1">
        <v>4517431077</v>
      </c>
      <c r="B2676" s="1">
        <v>4451134</v>
      </c>
      <c r="C2676" s="2" t="s">
        <v>67</v>
      </c>
      <c r="D2676" s="3">
        <v>152</v>
      </c>
      <c r="E2676" s="3">
        <v>1232</v>
      </c>
      <c r="F2676" s="3">
        <f t="shared" si="51"/>
        <v>187264</v>
      </c>
      <c r="G2676" s="5">
        <v>44672</v>
      </c>
      <c r="H2676" s="4">
        <v>44672</v>
      </c>
      <c r="I2676" s="6">
        <f t="shared" si="50"/>
        <v>0</v>
      </c>
      <c r="J2676" s="32" t="str">
        <f>IF(Data[[#This Row],[Chênh lệch ngày]]&lt;-2,"ADVANCE", IF(Data[[#This Row],[Chênh lệch ngày]]&lt;4, "ON TIME", IF(Data[[#This Row],[REASON OF LATE]]="SUPPLIER","LATE BY SUPPLIER", "LATE")))</f>
        <v>ON TIME</v>
      </c>
      <c r="K2676" s="2" t="s">
        <v>6</v>
      </c>
      <c r="L2676" s="32"/>
      <c r="M2676" s="32" t="str">
        <f>TEXT(Data[[#This Row],[Ngày giao]],"yyyy")</f>
        <v>2022</v>
      </c>
      <c r="N2676" s="32" t="str">
        <f>IF(MONTH(Data[[#This Row],[Ngày giao]])&lt;4,"Qtr1", IF(MONTH(Data[[#This Row],[Ngày giao]])&lt;7,"Qtr2",IF(MONTH(Data[[#This Row],[Ngày giao]])&lt;10,"Qtr3","Qtr4")))</f>
        <v>Qtr2</v>
      </c>
      <c r="O2676" s="32" t="str">
        <f>TEXT(Data[[#This Row],[Ngày giao]],"MMM")</f>
        <v>Apr</v>
      </c>
    </row>
    <row r="2677" spans="1:15" ht="13" x14ac:dyDescent="0.3">
      <c r="A2677" s="1">
        <v>4517836343</v>
      </c>
      <c r="B2677" s="1">
        <v>2899631</v>
      </c>
      <c r="C2677" s="2" t="s">
        <v>55</v>
      </c>
      <c r="D2677" s="3">
        <v>320</v>
      </c>
      <c r="E2677" s="3">
        <v>658</v>
      </c>
      <c r="F2677" s="3">
        <f t="shared" si="51"/>
        <v>210560</v>
      </c>
      <c r="G2677" s="5">
        <v>44672</v>
      </c>
      <c r="H2677" s="4">
        <v>44672</v>
      </c>
      <c r="I2677" s="6">
        <f t="shared" si="50"/>
        <v>0</v>
      </c>
      <c r="J2677" s="32" t="str">
        <f>IF(Data[[#This Row],[Chênh lệch ngày]]&lt;-2,"ADVANCE", IF(Data[[#This Row],[Chênh lệch ngày]]&lt;4, "ON TIME", IF(Data[[#This Row],[REASON OF LATE]]="SUPPLIER","LATE BY SUPPLIER", "LATE")))</f>
        <v>ON TIME</v>
      </c>
      <c r="K2677" s="2"/>
      <c r="L2677" s="32"/>
      <c r="M2677" s="32" t="str">
        <f>TEXT(Data[[#This Row],[Ngày giao]],"yyyy")</f>
        <v>2022</v>
      </c>
      <c r="N2677" s="32" t="str">
        <f>IF(MONTH(Data[[#This Row],[Ngày giao]])&lt;4,"Qtr1", IF(MONTH(Data[[#This Row],[Ngày giao]])&lt;7,"Qtr2",IF(MONTH(Data[[#This Row],[Ngày giao]])&lt;10,"Qtr3","Qtr4")))</f>
        <v>Qtr2</v>
      </c>
      <c r="O2677" s="32" t="str">
        <f>TEXT(Data[[#This Row],[Ngày giao]],"MMM")</f>
        <v>Apr</v>
      </c>
    </row>
    <row r="2678" spans="1:15" ht="13" x14ac:dyDescent="0.3">
      <c r="A2678" s="1">
        <v>4517863109</v>
      </c>
      <c r="B2678" s="1">
        <v>2899944</v>
      </c>
      <c r="C2678" s="2" t="s">
        <v>53</v>
      </c>
      <c r="D2678" s="3">
        <v>3024</v>
      </c>
      <c r="E2678" s="3">
        <v>650</v>
      </c>
      <c r="F2678" s="3">
        <f t="shared" si="51"/>
        <v>1965600</v>
      </c>
      <c r="G2678" s="5">
        <v>44669</v>
      </c>
      <c r="H2678" s="4">
        <v>44672</v>
      </c>
      <c r="I2678" s="6">
        <f t="shared" si="50"/>
        <v>-3</v>
      </c>
      <c r="J2678" s="32" t="str">
        <f>IF(Data[[#This Row],[Chênh lệch ngày]]&lt;-2,"ADVANCE", IF(Data[[#This Row],[Chênh lệch ngày]]&lt;4, "ON TIME", IF(Data[[#This Row],[REASON OF LATE]]="SUPPLIER","LATE BY SUPPLIER", "LATE")))</f>
        <v>ADVANCE</v>
      </c>
      <c r="K2678" s="2"/>
      <c r="L2678" s="32"/>
      <c r="M2678" s="32" t="str">
        <f>TEXT(Data[[#This Row],[Ngày giao]],"yyyy")</f>
        <v>2022</v>
      </c>
      <c r="N2678" s="32" t="str">
        <f>IF(MONTH(Data[[#This Row],[Ngày giao]])&lt;4,"Qtr1", IF(MONTH(Data[[#This Row],[Ngày giao]])&lt;7,"Qtr2",IF(MONTH(Data[[#This Row],[Ngày giao]])&lt;10,"Qtr3","Qtr4")))</f>
        <v>Qtr2</v>
      </c>
      <c r="O2678" s="32" t="str">
        <f>TEXT(Data[[#This Row],[Ngày giao]],"MMM")</f>
        <v>Apr</v>
      </c>
    </row>
    <row r="2679" spans="1:15" ht="13" x14ac:dyDescent="0.3">
      <c r="A2679" s="1">
        <v>4517023091</v>
      </c>
      <c r="B2679" s="1">
        <v>4567352</v>
      </c>
      <c r="C2679" s="2" t="s">
        <v>53</v>
      </c>
      <c r="D2679" s="3">
        <v>800</v>
      </c>
      <c r="E2679" s="3">
        <v>802</v>
      </c>
      <c r="F2679" s="3">
        <f t="shared" si="51"/>
        <v>641600</v>
      </c>
      <c r="G2679" s="5">
        <v>44672</v>
      </c>
      <c r="H2679" s="4">
        <v>44672</v>
      </c>
      <c r="I2679" s="6">
        <f t="shared" si="50"/>
        <v>0</v>
      </c>
      <c r="J2679" s="32" t="str">
        <f>IF(Data[[#This Row],[Chênh lệch ngày]]&lt;-2,"ADVANCE", IF(Data[[#This Row],[Chênh lệch ngày]]&lt;4, "ON TIME", IF(Data[[#This Row],[REASON OF LATE]]="SUPPLIER","LATE BY SUPPLIER", "LATE")))</f>
        <v>ON TIME</v>
      </c>
      <c r="K2679" s="2"/>
      <c r="L2679" s="32"/>
      <c r="M2679" s="32" t="str">
        <f>TEXT(Data[[#This Row],[Ngày giao]],"yyyy")</f>
        <v>2022</v>
      </c>
      <c r="N2679" s="32" t="str">
        <f>IF(MONTH(Data[[#This Row],[Ngày giao]])&lt;4,"Qtr1", IF(MONTH(Data[[#This Row],[Ngày giao]])&lt;7,"Qtr2",IF(MONTH(Data[[#This Row],[Ngày giao]])&lt;10,"Qtr3","Qtr4")))</f>
        <v>Qtr2</v>
      </c>
      <c r="O2679" s="32" t="str">
        <f>TEXT(Data[[#This Row],[Ngày giao]],"MMM")</f>
        <v>Apr</v>
      </c>
    </row>
    <row r="2680" spans="1:15" ht="13" x14ac:dyDescent="0.3">
      <c r="A2680" s="1">
        <v>4517148659</v>
      </c>
      <c r="B2680" s="1">
        <v>2467687</v>
      </c>
      <c r="C2680" s="2" t="s">
        <v>55</v>
      </c>
      <c r="D2680" s="3">
        <v>100</v>
      </c>
      <c r="E2680" s="3">
        <v>432</v>
      </c>
      <c r="F2680" s="3">
        <f t="shared" si="51"/>
        <v>43200</v>
      </c>
      <c r="G2680" s="5">
        <v>44665</v>
      </c>
      <c r="H2680" s="4">
        <v>44672</v>
      </c>
      <c r="I2680" s="6">
        <f t="shared" si="50"/>
        <v>-7</v>
      </c>
      <c r="J2680" s="32" t="str">
        <f>IF(Data[[#This Row],[Chênh lệch ngày]]&lt;-2,"ADVANCE", IF(Data[[#This Row],[Chênh lệch ngày]]&lt;4, "ON TIME", IF(Data[[#This Row],[REASON OF LATE]]="SUPPLIER","LATE BY SUPPLIER", "LATE")))</f>
        <v>ADVANCE</v>
      </c>
      <c r="K2680" s="2"/>
      <c r="L2680" s="32"/>
      <c r="M2680" s="32" t="str">
        <f>TEXT(Data[[#This Row],[Ngày giao]],"yyyy")</f>
        <v>2022</v>
      </c>
      <c r="N2680" s="32" t="str">
        <f>IF(MONTH(Data[[#This Row],[Ngày giao]])&lt;4,"Qtr1", IF(MONTH(Data[[#This Row],[Ngày giao]])&lt;7,"Qtr2",IF(MONTH(Data[[#This Row],[Ngày giao]])&lt;10,"Qtr3","Qtr4")))</f>
        <v>Qtr2</v>
      </c>
      <c r="O2680" s="32" t="str">
        <f>TEXT(Data[[#This Row],[Ngày giao]],"MMM")</f>
        <v>Apr</v>
      </c>
    </row>
    <row r="2681" spans="1:15" ht="13" x14ac:dyDescent="0.3">
      <c r="A2681" s="1">
        <v>4517160952</v>
      </c>
      <c r="B2681" s="1">
        <v>2758193</v>
      </c>
      <c r="C2681" s="2" t="s">
        <v>55</v>
      </c>
      <c r="D2681" s="3">
        <v>69</v>
      </c>
      <c r="E2681" s="3">
        <v>1307</v>
      </c>
      <c r="F2681" s="3">
        <f t="shared" si="51"/>
        <v>90183</v>
      </c>
      <c r="G2681" s="5">
        <v>44672</v>
      </c>
      <c r="H2681" s="4">
        <v>44672</v>
      </c>
      <c r="I2681" s="6">
        <f t="shared" si="50"/>
        <v>0</v>
      </c>
      <c r="J2681" s="32" t="str">
        <f>IF(Data[[#This Row],[Chênh lệch ngày]]&lt;-2,"ADVANCE", IF(Data[[#This Row],[Chênh lệch ngày]]&lt;4, "ON TIME", IF(Data[[#This Row],[REASON OF LATE]]="SUPPLIER","LATE BY SUPPLIER", "LATE")))</f>
        <v>ON TIME</v>
      </c>
      <c r="K2681" s="2"/>
      <c r="L2681" s="32"/>
      <c r="M2681" s="32" t="str">
        <f>TEXT(Data[[#This Row],[Ngày giao]],"yyyy")</f>
        <v>2022</v>
      </c>
      <c r="N2681" s="32" t="str">
        <f>IF(MONTH(Data[[#This Row],[Ngày giao]])&lt;4,"Qtr1", IF(MONTH(Data[[#This Row],[Ngày giao]])&lt;7,"Qtr2",IF(MONTH(Data[[#This Row],[Ngày giao]])&lt;10,"Qtr3","Qtr4")))</f>
        <v>Qtr2</v>
      </c>
      <c r="O2681" s="32" t="str">
        <f>TEXT(Data[[#This Row],[Ngày giao]],"MMM")</f>
        <v>Apr</v>
      </c>
    </row>
    <row r="2682" spans="1:15" ht="13" x14ac:dyDescent="0.3">
      <c r="A2682" s="1">
        <v>4517563904</v>
      </c>
      <c r="B2682" s="1">
        <v>4271870</v>
      </c>
      <c r="C2682" s="2" t="s">
        <v>55</v>
      </c>
      <c r="D2682" s="3">
        <v>69</v>
      </c>
      <c r="E2682" s="3">
        <v>1317</v>
      </c>
      <c r="F2682" s="3">
        <f t="shared" si="51"/>
        <v>90873</v>
      </c>
      <c r="G2682" s="5">
        <v>44683</v>
      </c>
      <c r="H2682" s="4">
        <v>44672</v>
      </c>
      <c r="I2682" s="6">
        <f t="shared" si="50"/>
        <v>11</v>
      </c>
      <c r="J2682" s="32" t="str">
        <f>IF(Data[[#This Row],[Chênh lệch ngày]]&lt;-2,"ADVANCE", IF(Data[[#This Row],[Chênh lệch ngày]]&lt;4, "ON TIME", IF(Data[[#This Row],[REASON OF LATE]]="SUPPLIER","LATE BY SUPPLIER", "LATE")))</f>
        <v>LATE</v>
      </c>
      <c r="K2682" s="32" t="s">
        <v>6</v>
      </c>
      <c r="L2682" s="32"/>
      <c r="M2682" s="32" t="str">
        <f>TEXT(Data[[#This Row],[Ngày giao]],"yyyy")</f>
        <v>2022</v>
      </c>
      <c r="N2682" s="32" t="str">
        <f>IF(MONTH(Data[[#This Row],[Ngày giao]])&lt;4,"Qtr1", IF(MONTH(Data[[#This Row],[Ngày giao]])&lt;7,"Qtr2",IF(MONTH(Data[[#This Row],[Ngày giao]])&lt;10,"Qtr3","Qtr4")))</f>
        <v>Qtr2</v>
      </c>
      <c r="O2682" s="32" t="str">
        <f>TEXT(Data[[#This Row],[Ngày giao]],"MMM")</f>
        <v>May</v>
      </c>
    </row>
    <row r="2683" spans="1:15" ht="13" x14ac:dyDescent="0.3">
      <c r="A2683" s="1">
        <v>4516413482</v>
      </c>
      <c r="B2683" s="1">
        <v>2758193</v>
      </c>
      <c r="C2683" s="2" t="s">
        <v>53</v>
      </c>
      <c r="D2683" s="3">
        <v>2559</v>
      </c>
      <c r="E2683" s="3">
        <v>1468</v>
      </c>
      <c r="F2683" s="3">
        <f t="shared" si="51"/>
        <v>3756612</v>
      </c>
      <c r="G2683" s="5">
        <v>44672</v>
      </c>
      <c r="H2683" s="4">
        <v>44672</v>
      </c>
      <c r="I2683" s="6">
        <f t="shared" si="50"/>
        <v>0</v>
      </c>
      <c r="J2683" s="32" t="str">
        <f>IF(Data[[#This Row],[Chênh lệch ngày]]&lt;-2,"ADVANCE", IF(Data[[#This Row],[Chênh lệch ngày]]&lt;4, "ON TIME", IF(Data[[#This Row],[REASON OF LATE]]="SUPPLIER","LATE BY SUPPLIER", "LATE")))</f>
        <v>ON TIME</v>
      </c>
      <c r="K2683" s="2"/>
      <c r="L2683" s="32"/>
      <c r="M2683" s="32" t="str">
        <f>TEXT(Data[[#This Row],[Ngày giao]],"yyyy")</f>
        <v>2022</v>
      </c>
      <c r="N2683" s="32" t="str">
        <f>IF(MONTH(Data[[#This Row],[Ngày giao]])&lt;4,"Qtr1", IF(MONTH(Data[[#This Row],[Ngày giao]])&lt;7,"Qtr2",IF(MONTH(Data[[#This Row],[Ngày giao]])&lt;10,"Qtr3","Qtr4")))</f>
        <v>Qtr2</v>
      </c>
      <c r="O2683" s="32" t="str">
        <f>TEXT(Data[[#This Row],[Ngày giao]],"MMM")</f>
        <v>Apr</v>
      </c>
    </row>
    <row r="2684" spans="1:15" ht="13" x14ac:dyDescent="0.3">
      <c r="A2684" s="1">
        <v>4516417791</v>
      </c>
      <c r="B2684" s="1">
        <v>2467687</v>
      </c>
      <c r="C2684" s="2" t="s">
        <v>53</v>
      </c>
      <c r="D2684" s="3">
        <v>5775</v>
      </c>
      <c r="E2684" s="3">
        <v>1151</v>
      </c>
      <c r="F2684" s="3">
        <f t="shared" si="51"/>
        <v>6647025</v>
      </c>
      <c r="G2684" s="5">
        <v>44662</v>
      </c>
      <c r="H2684" s="4">
        <v>44672</v>
      </c>
      <c r="I2684" s="6">
        <f t="shared" si="50"/>
        <v>-10</v>
      </c>
      <c r="J2684" s="32" t="str">
        <f>IF(Data[[#This Row],[Chênh lệch ngày]]&lt;-2,"ADVANCE", IF(Data[[#This Row],[Chênh lệch ngày]]&lt;4, "ON TIME", IF(Data[[#This Row],[REASON OF LATE]]="SUPPLIER","LATE BY SUPPLIER", "LATE")))</f>
        <v>ADVANCE</v>
      </c>
      <c r="K2684" s="2"/>
      <c r="L2684" s="32"/>
      <c r="M2684" s="32" t="str">
        <f>TEXT(Data[[#This Row],[Ngày giao]],"yyyy")</f>
        <v>2022</v>
      </c>
      <c r="N2684" s="32" t="str">
        <f>IF(MONTH(Data[[#This Row],[Ngày giao]])&lt;4,"Qtr1", IF(MONTH(Data[[#This Row],[Ngày giao]])&lt;7,"Qtr2",IF(MONTH(Data[[#This Row],[Ngày giao]])&lt;10,"Qtr3","Qtr4")))</f>
        <v>Qtr2</v>
      </c>
      <c r="O2684" s="32" t="str">
        <f>TEXT(Data[[#This Row],[Ngày giao]],"MMM")</f>
        <v>Apr</v>
      </c>
    </row>
    <row r="2685" spans="1:15" ht="13" x14ac:dyDescent="0.3">
      <c r="A2685" s="1">
        <v>4516429903</v>
      </c>
      <c r="B2685" s="1">
        <v>2758193</v>
      </c>
      <c r="C2685" s="2" t="s">
        <v>53</v>
      </c>
      <c r="D2685" s="3">
        <v>237</v>
      </c>
      <c r="E2685" s="3">
        <v>372</v>
      </c>
      <c r="F2685" s="3">
        <f t="shared" si="51"/>
        <v>88164</v>
      </c>
      <c r="G2685" s="5">
        <v>44672</v>
      </c>
      <c r="H2685" s="4">
        <v>44672</v>
      </c>
      <c r="I2685" s="6">
        <f t="shared" si="50"/>
        <v>0</v>
      </c>
      <c r="J2685" s="32" t="str">
        <f>IF(Data[[#This Row],[Chênh lệch ngày]]&lt;-2,"ADVANCE", IF(Data[[#This Row],[Chênh lệch ngày]]&lt;4, "ON TIME", IF(Data[[#This Row],[REASON OF LATE]]="SUPPLIER","LATE BY SUPPLIER", "LATE")))</f>
        <v>ON TIME</v>
      </c>
      <c r="K2685" s="2"/>
      <c r="L2685" s="32"/>
      <c r="M2685" s="32" t="str">
        <f>TEXT(Data[[#This Row],[Ngày giao]],"yyyy")</f>
        <v>2022</v>
      </c>
      <c r="N2685" s="32" t="str">
        <f>IF(MONTH(Data[[#This Row],[Ngày giao]])&lt;4,"Qtr1", IF(MONTH(Data[[#This Row],[Ngày giao]])&lt;7,"Qtr2",IF(MONTH(Data[[#This Row],[Ngày giao]])&lt;10,"Qtr3","Qtr4")))</f>
        <v>Qtr2</v>
      </c>
      <c r="O2685" s="32" t="str">
        <f>TEXT(Data[[#This Row],[Ngày giao]],"MMM")</f>
        <v>Apr</v>
      </c>
    </row>
    <row r="2686" spans="1:15" ht="13" x14ac:dyDescent="0.3">
      <c r="A2686" s="1">
        <v>4517048801</v>
      </c>
      <c r="B2686" s="1">
        <v>4271870</v>
      </c>
      <c r="C2686" s="2" t="s">
        <v>67</v>
      </c>
      <c r="D2686" s="3">
        <v>24</v>
      </c>
      <c r="E2686" s="3">
        <v>1296</v>
      </c>
      <c r="F2686" s="3">
        <f t="shared" si="51"/>
        <v>31104</v>
      </c>
      <c r="G2686" s="5">
        <v>44707</v>
      </c>
      <c r="H2686" s="4">
        <v>44672</v>
      </c>
      <c r="I2686" s="6">
        <f t="shared" si="50"/>
        <v>35</v>
      </c>
      <c r="J2686" s="32" t="str">
        <f>IF(Data[[#This Row],[Chênh lệch ngày]]&lt;-2,"ADVANCE", IF(Data[[#This Row],[Chênh lệch ngày]]&lt;4, "ON TIME", IF(Data[[#This Row],[REASON OF LATE]]="SUPPLIER","LATE BY SUPPLIER", "LATE")))</f>
        <v>LATE</v>
      </c>
      <c r="K2686" s="32" t="s">
        <v>6</v>
      </c>
      <c r="L2686" s="32"/>
      <c r="M2686" s="32" t="str">
        <f>TEXT(Data[[#This Row],[Ngày giao]],"yyyy")</f>
        <v>2022</v>
      </c>
      <c r="N2686" s="32" t="str">
        <f>IF(MONTH(Data[[#This Row],[Ngày giao]])&lt;4,"Qtr1", IF(MONTH(Data[[#This Row],[Ngày giao]])&lt;7,"Qtr2",IF(MONTH(Data[[#This Row],[Ngày giao]])&lt;10,"Qtr3","Qtr4")))</f>
        <v>Qtr2</v>
      </c>
      <c r="O2686" s="32" t="str">
        <f>TEXT(Data[[#This Row],[Ngày giao]],"MMM")</f>
        <v>May</v>
      </c>
    </row>
    <row r="2687" spans="1:15" ht="13" x14ac:dyDescent="0.3">
      <c r="A2687" s="1">
        <v>4517048941</v>
      </c>
      <c r="B2687" s="1">
        <v>4271870</v>
      </c>
      <c r="C2687" s="2" t="s">
        <v>67</v>
      </c>
      <c r="D2687" s="3">
        <v>32</v>
      </c>
      <c r="E2687" s="3">
        <v>864</v>
      </c>
      <c r="F2687" s="3">
        <f t="shared" si="51"/>
        <v>27648</v>
      </c>
      <c r="G2687" s="5">
        <v>44707</v>
      </c>
      <c r="H2687" s="4">
        <v>44672</v>
      </c>
      <c r="I2687" s="6">
        <f t="shared" si="50"/>
        <v>35</v>
      </c>
      <c r="J2687" s="32" t="str">
        <f>IF(Data[[#This Row],[Chênh lệch ngày]]&lt;-2,"ADVANCE", IF(Data[[#This Row],[Chênh lệch ngày]]&lt;4, "ON TIME", IF(Data[[#This Row],[REASON OF LATE]]="SUPPLIER","LATE BY SUPPLIER", "LATE")))</f>
        <v>LATE</v>
      </c>
      <c r="K2687" s="32" t="s">
        <v>6</v>
      </c>
      <c r="L2687" s="32"/>
      <c r="M2687" s="32" t="str">
        <f>TEXT(Data[[#This Row],[Ngày giao]],"yyyy")</f>
        <v>2022</v>
      </c>
      <c r="N2687" s="32" t="str">
        <f>IF(MONTH(Data[[#This Row],[Ngày giao]])&lt;4,"Qtr1", IF(MONTH(Data[[#This Row],[Ngày giao]])&lt;7,"Qtr2",IF(MONTH(Data[[#This Row],[Ngày giao]])&lt;10,"Qtr3","Qtr4")))</f>
        <v>Qtr2</v>
      </c>
      <c r="O2687" s="32" t="str">
        <f>TEXT(Data[[#This Row],[Ngày giao]],"MMM")</f>
        <v>May</v>
      </c>
    </row>
    <row r="2688" spans="1:15" ht="13" x14ac:dyDescent="0.3">
      <c r="A2688" s="1">
        <v>4517140626</v>
      </c>
      <c r="B2688" s="1">
        <v>2958114</v>
      </c>
      <c r="C2688" s="2" t="s">
        <v>55</v>
      </c>
      <c r="D2688" s="3">
        <v>186</v>
      </c>
      <c r="E2688" s="3">
        <v>525</v>
      </c>
      <c r="F2688" s="3">
        <f t="shared" si="51"/>
        <v>97650</v>
      </c>
      <c r="G2688" s="5">
        <v>44672</v>
      </c>
      <c r="H2688" s="4">
        <v>44672</v>
      </c>
      <c r="I2688" s="6">
        <f t="shared" si="50"/>
        <v>0</v>
      </c>
      <c r="J2688" s="32" t="str">
        <f>IF(Data[[#This Row],[Chênh lệch ngày]]&lt;-2,"ADVANCE", IF(Data[[#This Row],[Chênh lệch ngày]]&lt;4, "ON TIME", IF(Data[[#This Row],[REASON OF LATE]]="SUPPLIER","LATE BY SUPPLIER", "LATE")))</f>
        <v>ON TIME</v>
      </c>
      <c r="K2688" s="2"/>
      <c r="L2688" s="32"/>
      <c r="M2688" s="32" t="str">
        <f>TEXT(Data[[#This Row],[Ngày giao]],"yyyy")</f>
        <v>2022</v>
      </c>
      <c r="N2688" s="32" t="str">
        <f>IF(MONTH(Data[[#This Row],[Ngày giao]])&lt;4,"Qtr1", IF(MONTH(Data[[#This Row],[Ngày giao]])&lt;7,"Qtr2",IF(MONTH(Data[[#This Row],[Ngày giao]])&lt;10,"Qtr3","Qtr4")))</f>
        <v>Qtr2</v>
      </c>
      <c r="O2688" s="32" t="str">
        <f>TEXT(Data[[#This Row],[Ngày giao]],"MMM")</f>
        <v>Apr</v>
      </c>
    </row>
    <row r="2689" spans="1:15" ht="13" x14ac:dyDescent="0.3">
      <c r="A2689" s="1">
        <v>4517153069</v>
      </c>
      <c r="B2689" s="1">
        <v>2752324</v>
      </c>
      <c r="C2689" s="2" t="s">
        <v>55</v>
      </c>
      <c r="D2689" s="3">
        <v>18</v>
      </c>
      <c r="E2689" s="3">
        <v>905</v>
      </c>
      <c r="F2689" s="3">
        <f t="shared" si="51"/>
        <v>16290</v>
      </c>
      <c r="G2689" s="5">
        <v>44672</v>
      </c>
      <c r="H2689" s="4">
        <v>44672</v>
      </c>
      <c r="I2689" s="6">
        <f t="shared" si="50"/>
        <v>0</v>
      </c>
      <c r="J2689" s="32" t="str">
        <f>IF(Data[[#This Row],[Chênh lệch ngày]]&lt;-2,"ADVANCE", IF(Data[[#This Row],[Chênh lệch ngày]]&lt;4, "ON TIME", IF(Data[[#This Row],[REASON OF LATE]]="SUPPLIER","LATE BY SUPPLIER", "LATE")))</f>
        <v>ON TIME</v>
      </c>
      <c r="K2689" s="2"/>
      <c r="L2689" s="32"/>
      <c r="M2689" s="32" t="str">
        <f>TEXT(Data[[#This Row],[Ngày giao]],"yyyy")</f>
        <v>2022</v>
      </c>
      <c r="N2689" s="32" t="str">
        <f>IF(MONTH(Data[[#This Row],[Ngày giao]])&lt;4,"Qtr1", IF(MONTH(Data[[#This Row],[Ngày giao]])&lt;7,"Qtr2",IF(MONTH(Data[[#This Row],[Ngày giao]])&lt;10,"Qtr3","Qtr4")))</f>
        <v>Qtr2</v>
      </c>
      <c r="O2689" s="32" t="str">
        <f>TEXT(Data[[#This Row],[Ngày giao]],"MMM")</f>
        <v>Apr</v>
      </c>
    </row>
    <row r="2690" spans="1:15" ht="13" x14ac:dyDescent="0.3">
      <c r="A2690" s="1">
        <v>4517243209</v>
      </c>
      <c r="B2690" s="1">
        <v>2958114</v>
      </c>
      <c r="C2690" s="2" t="s">
        <v>67</v>
      </c>
      <c r="D2690" s="3">
        <v>18</v>
      </c>
      <c r="E2690" s="3">
        <v>858</v>
      </c>
      <c r="F2690" s="3">
        <f t="shared" si="51"/>
        <v>15444</v>
      </c>
      <c r="G2690" s="5">
        <v>44672</v>
      </c>
      <c r="H2690" s="4">
        <v>44672</v>
      </c>
      <c r="I2690" s="6">
        <f t="shared" si="50"/>
        <v>0</v>
      </c>
      <c r="J2690" s="32" t="str">
        <f>IF(Data[[#This Row],[Chênh lệch ngày]]&lt;-2,"ADVANCE", IF(Data[[#This Row],[Chênh lệch ngày]]&lt;4, "ON TIME", IF(Data[[#This Row],[REASON OF LATE]]="SUPPLIER","LATE BY SUPPLIER", "LATE")))</f>
        <v>ON TIME</v>
      </c>
      <c r="K2690" s="2"/>
      <c r="L2690" s="32"/>
      <c r="M2690" s="32" t="str">
        <f>TEXT(Data[[#This Row],[Ngày giao]],"yyyy")</f>
        <v>2022</v>
      </c>
      <c r="N2690" s="32" t="str">
        <f>IF(MONTH(Data[[#This Row],[Ngày giao]])&lt;4,"Qtr1", IF(MONTH(Data[[#This Row],[Ngày giao]])&lt;7,"Qtr2",IF(MONTH(Data[[#This Row],[Ngày giao]])&lt;10,"Qtr3","Qtr4")))</f>
        <v>Qtr2</v>
      </c>
      <c r="O2690" s="32" t="str">
        <f>TEXT(Data[[#This Row],[Ngày giao]],"MMM")</f>
        <v>Apr</v>
      </c>
    </row>
    <row r="2691" spans="1:15" ht="13" x14ac:dyDescent="0.3">
      <c r="A2691" s="1">
        <v>4517358810</v>
      </c>
      <c r="B2691" s="1">
        <v>2752324</v>
      </c>
      <c r="C2691" s="2" t="s">
        <v>67</v>
      </c>
      <c r="D2691" s="3">
        <v>18</v>
      </c>
      <c r="E2691" s="3">
        <v>1499</v>
      </c>
      <c r="F2691" s="3">
        <f t="shared" si="51"/>
        <v>26982</v>
      </c>
      <c r="G2691" s="5">
        <v>44672</v>
      </c>
      <c r="H2691" s="4">
        <v>44672</v>
      </c>
      <c r="I2691" s="6">
        <f t="shared" si="50"/>
        <v>0</v>
      </c>
      <c r="J2691" s="32" t="str">
        <f>IF(Data[[#This Row],[Chênh lệch ngày]]&lt;-2,"ADVANCE", IF(Data[[#This Row],[Chênh lệch ngày]]&lt;4, "ON TIME", IF(Data[[#This Row],[REASON OF LATE]]="SUPPLIER","LATE BY SUPPLIER", "LATE")))</f>
        <v>ON TIME</v>
      </c>
      <c r="K2691" s="2"/>
      <c r="L2691" s="32"/>
      <c r="M2691" s="32" t="str">
        <f>TEXT(Data[[#This Row],[Ngày giao]],"yyyy")</f>
        <v>2022</v>
      </c>
      <c r="N2691" s="32" t="str">
        <f>IF(MONTH(Data[[#This Row],[Ngày giao]])&lt;4,"Qtr1", IF(MONTH(Data[[#This Row],[Ngày giao]])&lt;7,"Qtr2",IF(MONTH(Data[[#This Row],[Ngày giao]])&lt;10,"Qtr3","Qtr4")))</f>
        <v>Qtr2</v>
      </c>
      <c r="O2691" s="32" t="str">
        <f>TEXT(Data[[#This Row],[Ngày giao]],"MMM")</f>
        <v>Apr</v>
      </c>
    </row>
    <row r="2692" spans="1:15" ht="13" x14ac:dyDescent="0.3">
      <c r="A2692" s="1">
        <v>4516414761</v>
      </c>
      <c r="B2692" s="1">
        <v>2752324</v>
      </c>
      <c r="C2692" s="2" t="s">
        <v>53</v>
      </c>
      <c r="D2692" s="3">
        <v>1542</v>
      </c>
      <c r="E2692" s="3">
        <v>583</v>
      </c>
      <c r="F2692" s="3">
        <f t="shared" si="51"/>
        <v>898986</v>
      </c>
      <c r="G2692" s="5">
        <v>44672</v>
      </c>
      <c r="H2692" s="4">
        <v>44672</v>
      </c>
      <c r="I2692" s="6">
        <f t="shared" si="50"/>
        <v>0</v>
      </c>
      <c r="J2692" s="32" t="str">
        <f>IF(Data[[#This Row],[Chênh lệch ngày]]&lt;-2,"ADVANCE", IF(Data[[#This Row],[Chênh lệch ngày]]&lt;4, "ON TIME", IF(Data[[#This Row],[REASON OF LATE]]="SUPPLIER","LATE BY SUPPLIER", "LATE")))</f>
        <v>ON TIME</v>
      </c>
      <c r="K2692" s="2"/>
      <c r="L2692" s="32"/>
      <c r="M2692" s="32" t="str">
        <f>TEXT(Data[[#This Row],[Ngày giao]],"yyyy")</f>
        <v>2022</v>
      </c>
      <c r="N2692" s="32" t="str">
        <f>IF(MONTH(Data[[#This Row],[Ngày giao]])&lt;4,"Qtr1", IF(MONTH(Data[[#This Row],[Ngày giao]])&lt;7,"Qtr2",IF(MONTH(Data[[#This Row],[Ngày giao]])&lt;10,"Qtr3","Qtr4")))</f>
        <v>Qtr2</v>
      </c>
      <c r="O2692" s="32" t="str">
        <f>TEXT(Data[[#This Row],[Ngày giao]],"MMM")</f>
        <v>Apr</v>
      </c>
    </row>
    <row r="2693" spans="1:15" ht="13" x14ac:dyDescent="0.3">
      <c r="A2693" s="1">
        <v>4516417307</v>
      </c>
      <c r="B2693" s="1">
        <v>2958114</v>
      </c>
      <c r="C2693" s="2" t="s">
        <v>53</v>
      </c>
      <c r="D2693" s="3">
        <v>2100</v>
      </c>
      <c r="E2693" s="3">
        <v>355</v>
      </c>
      <c r="F2693" s="3">
        <f t="shared" si="51"/>
        <v>745500</v>
      </c>
      <c r="G2693" s="5">
        <v>44672</v>
      </c>
      <c r="H2693" s="4">
        <v>44672</v>
      </c>
      <c r="I2693" s="6">
        <f t="shared" si="50"/>
        <v>0</v>
      </c>
      <c r="J2693" s="32" t="str">
        <f>IF(Data[[#This Row],[Chênh lệch ngày]]&lt;-2,"ADVANCE", IF(Data[[#This Row],[Chênh lệch ngày]]&lt;4, "ON TIME", IF(Data[[#This Row],[REASON OF LATE]]="SUPPLIER","LATE BY SUPPLIER", "LATE")))</f>
        <v>ON TIME</v>
      </c>
      <c r="K2693" s="2"/>
      <c r="L2693" s="32"/>
      <c r="M2693" s="32" t="str">
        <f>TEXT(Data[[#This Row],[Ngày giao]],"yyyy")</f>
        <v>2022</v>
      </c>
      <c r="N2693" s="32" t="str">
        <f>IF(MONTH(Data[[#This Row],[Ngày giao]])&lt;4,"Qtr1", IF(MONTH(Data[[#This Row],[Ngày giao]])&lt;7,"Qtr2",IF(MONTH(Data[[#This Row],[Ngày giao]])&lt;10,"Qtr3","Qtr4")))</f>
        <v>Qtr2</v>
      </c>
      <c r="O2693" s="32" t="str">
        <f>TEXT(Data[[#This Row],[Ngày giao]],"MMM")</f>
        <v>Apr</v>
      </c>
    </row>
    <row r="2694" spans="1:15" ht="13" x14ac:dyDescent="0.3">
      <c r="A2694" s="1">
        <v>4517765261</v>
      </c>
      <c r="B2694" s="1">
        <v>4062520</v>
      </c>
      <c r="C2694" s="2" t="s">
        <v>53</v>
      </c>
      <c r="D2694" s="3">
        <v>168</v>
      </c>
      <c r="E2694" s="3">
        <v>792</v>
      </c>
      <c r="F2694" s="3">
        <f t="shared" si="51"/>
        <v>133056</v>
      </c>
      <c r="G2694" s="5">
        <v>44683</v>
      </c>
      <c r="H2694" s="4">
        <v>44672</v>
      </c>
      <c r="I2694" s="6">
        <f t="shared" si="50"/>
        <v>11</v>
      </c>
      <c r="J2694" s="32" t="str">
        <f>IF(Data[[#This Row],[Chênh lệch ngày]]&lt;-2,"ADVANCE", IF(Data[[#This Row],[Chênh lệch ngày]]&lt;4, "ON TIME", IF(Data[[#This Row],[REASON OF LATE]]="SUPPLIER","LATE BY SUPPLIER", "LATE")))</f>
        <v>LATE BY SUPPLIER</v>
      </c>
      <c r="K2694" s="2" t="s">
        <v>8</v>
      </c>
      <c r="L2694" s="32" t="s">
        <v>73</v>
      </c>
      <c r="M2694" s="32" t="str">
        <f>TEXT(Data[[#This Row],[Ngày giao]],"yyyy")</f>
        <v>2022</v>
      </c>
      <c r="N2694" s="32" t="str">
        <f>IF(MONTH(Data[[#This Row],[Ngày giao]])&lt;4,"Qtr1", IF(MONTH(Data[[#This Row],[Ngày giao]])&lt;7,"Qtr2",IF(MONTH(Data[[#This Row],[Ngày giao]])&lt;10,"Qtr3","Qtr4")))</f>
        <v>Qtr2</v>
      </c>
      <c r="O2694" s="32" t="str">
        <f>TEXT(Data[[#This Row],[Ngày giao]],"MMM")</f>
        <v>May</v>
      </c>
    </row>
    <row r="2695" spans="1:15" ht="13" x14ac:dyDescent="0.3">
      <c r="A2695" s="1">
        <v>4517773414</v>
      </c>
      <c r="B2695" s="1">
        <v>4403290</v>
      </c>
      <c r="C2695" s="2" t="s">
        <v>53</v>
      </c>
      <c r="D2695" s="3">
        <v>96</v>
      </c>
      <c r="E2695" s="3">
        <v>1374</v>
      </c>
      <c r="F2695" s="3">
        <f t="shared" si="51"/>
        <v>131904</v>
      </c>
      <c r="G2695" s="5">
        <v>44672</v>
      </c>
      <c r="H2695" s="4">
        <v>44672</v>
      </c>
      <c r="I2695" s="6">
        <f t="shared" si="50"/>
        <v>0</v>
      </c>
      <c r="J2695" s="32" t="str">
        <f>IF(Data[[#This Row],[Chênh lệch ngày]]&lt;-2,"ADVANCE", IF(Data[[#This Row],[Chênh lệch ngày]]&lt;4, "ON TIME", IF(Data[[#This Row],[REASON OF LATE]]="SUPPLIER","LATE BY SUPPLIER", "LATE")))</f>
        <v>ON TIME</v>
      </c>
      <c r="K2695" s="2"/>
      <c r="L2695" s="32"/>
      <c r="M2695" s="32" t="str">
        <f>TEXT(Data[[#This Row],[Ngày giao]],"yyyy")</f>
        <v>2022</v>
      </c>
      <c r="N2695" s="32" t="str">
        <f>IF(MONTH(Data[[#This Row],[Ngày giao]])&lt;4,"Qtr1", IF(MONTH(Data[[#This Row],[Ngày giao]])&lt;7,"Qtr2",IF(MONTH(Data[[#This Row],[Ngày giao]])&lt;10,"Qtr3","Qtr4")))</f>
        <v>Qtr2</v>
      </c>
      <c r="O2695" s="32" t="str">
        <f>TEXT(Data[[#This Row],[Ngày giao]],"MMM")</f>
        <v>Apr</v>
      </c>
    </row>
    <row r="2696" spans="1:15" ht="13" x14ac:dyDescent="0.3">
      <c r="A2696" s="1">
        <v>4517774942</v>
      </c>
      <c r="B2696" s="1">
        <v>4492204</v>
      </c>
      <c r="C2696" s="2" t="s">
        <v>53</v>
      </c>
      <c r="D2696" s="3">
        <v>1260</v>
      </c>
      <c r="E2696" s="3">
        <v>387</v>
      </c>
      <c r="F2696" s="3">
        <f t="shared" si="51"/>
        <v>487620</v>
      </c>
      <c r="G2696" s="5">
        <v>44672</v>
      </c>
      <c r="H2696" s="4">
        <v>44672</v>
      </c>
      <c r="I2696" s="6">
        <f t="shared" si="50"/>
        <v>0</v>
      </c>
      <c r="J2696" s="32" t="str">
        <f>IF(Data[[#This Row],[Chênh lệch ngày]]&lt;-2,"ADVANCE", IF(Data[[#This Row],[Chênh lệch ngày]]&lt;4, "ON TIME", IF(Data[[#This Row],[REASON OF LATE]]="SUPPLIER","LATE BY SUPPLIER", "LATE")))</f>
        <v>ON TIME</v>
      </c>
      <c r="K2696" s="2"/>
      <c r="L2696" s="32"/>
      <c r="M2696" s="32" t="str">
        <f>TEXT(Data[[#This Row],[Ngày giao]],"yyyy")</f>
        <v>2022</v>
      </c>
      <c r="N2696" s="32" t="str">
        <f>IF(MONTH(Data[[#This Row],[Ngày giao]])&lt;4,"Qtr1", IF(MONTH(Data[[#This Row],[Ngày giao]])&lt;7,"Qtr2",IF(MONTH(Data[[#This Row],[Ngày giao]])&lt;10,"Qtr3","Qtr4")))</f>
        <v>Qtr2</v>
      </c>
      <c r="O2696" s="32" t="str">
        <f>TEXT(Data[[#This Row],[Ngày giao]],"MMM")</f>
        <v>Apr</v>
      </c>
    </row>
    <row r="2697" spans="1:15" ht="13" x14ac:dyDescent="0.3">
      <c r="A2697" s="1">
        <v>4517779602</v>
      </c>
      <c r="B2697" s="1">
        <v>2884301</v>
      </c>
      <c r="C2697" s="2" t="s">
        <v>53</v>
      </c>
      <c r="D2697" s="3">
        <v>1200</v>
      </c>
      <c r="E2697" s="3">
        <v>1182</v>
      </c>
      <c r="F2697" s="3">
        <f t="shared" si="51"/>
        <v>1418400</v>
      </c>
      <c r="G2697" s="5">
        <v>44672</v>
      </c>
      <c r="H2697" s="4">
        <v>44672</v>
      </c>
      <c r="I2697" s="6">
        <f t="shared" si="50"/>
        <v>0</v>
      </c>
      <c r="J2697" s="32" t="str">
        <f>IF(Data[[#This Row],[Chênh lệch ngày]]&lt;-2,"ADVANCE", IF(Data[[#This Row],[Chênh lệch ngày]]&lt;4, "ON TIME", IF(Data[[#This Row],[REASON OF LATE]]="SUPPLIER","LATE BY SUPPLIER", "LATE")))</f>
        <v>ON TIME</v>
      </c>
      <c r="K2697" s="2"/>
      <c r="L2697" s="32"/>
      <c r="M2697" s="32" t="str">
        <f>TEXT(Data[[#This Row],[Ngày giao]],"yyyy")</f>
        <v>2022</v>
      </c>
      <c r="N2697" s="32" t="str">
        <f>IF(MONTH(Data[[#This Row],[Ngày giao]])&lt;4,"Qtr1", IF(MONTH(Data[[#This Row],[Ngày giao]])&lt;7,"Qtr2",IF(MONTH(Data[[#This Row],[Ngày giao]])&lt;10,"Qtr3","Qtr4")))</f>
        <v>Qtr2</v>
      </c>
      <c r="O2697" s="32" t="str">
        <f>TEXT(Data[[#This Row],[Ngày giao]],"MMM")</f>
        <v>Apr</v>
      </c>
    </row>
    <row r="2698" spans="1:15" ht="13" x14ac:dyDescent="0.3">
      <c r="A2698" s="1">
        <v>4517796265</v>
      </c>
      <c r="B2698" s="1">
        <v>2965279</v>
      </c>
      <c r="C2698" s="2" t="s">
        <v>53</v>
      </c>
      <c r="D2698" s="3">
        <v>360</v>
      </c>
      <c r="E2698" s="3">
        <v>742</v>
      </c>
      <c r="F2698" s="3">
        <f t="shared" si="51"/>
        <v>267120</v>
      </c>
      <c r="G2698" s="5">
        <v>44672</v>
      </c>
      <c r="H2698" s="4">
        <v>44672</v>
      </c>
      <c r="I2698" s="6">
        <f t="shared" si="50"/>
        <v>0</v>
      </c>
      <c r="J2698" s="32" t="str">
        <f>IF(Data[[#This Row],[Chênh lệch ngày]]&lt;-2,"ADVANCE", IF(Data[[#This Row],[Chênh lệch ngày]]&lt;4, "ON TIME", IF(Data[[#This Row],[REASON OF LATE]]="SUPPLIER","LATE BY SUPPLIER", "LATE")))</f>
        <v>ON TIME</v>
      </c>
      <c r="K2698" s="2"/>
      <c r="L2698" s="32"/>
      <c r="M2698" s="32" t="str">
        <f>TEXT(Data[[#This Row],[Ngày giao]],"yyyy")</f>
        <v>2022</v>
      </c>
      <c r="N2698" s="32" t="str">
        <f>IF(MONTH(Data[[#This Row],[Ngày giao]])&lt;4,"Qtr1", IF(MONTH(Data[[#This Row],[Ngày giao]])&lt;7,"Qtr2",IF(MONTH(Data[[#This Row],[Ngày giao]])&lt;10,"Qtr3","Qtr4")))</f>
        <v>Qtr2</v>
      </c>
      <c r="O2698" s="32" t="str">
        <f>TEXT(Data[[#This Row],[Ngày giao]],"MMM")</f>
        <v>Apr</v>
      </c>
    </row>
    <row r="2699" spans="1:15" ht="14.5" x14ac:dyDescent="0.35">
      <c r="A2699" s="7">
        <v>4516751969</v>
      </c>
      <c r="B2699" s="7">
        <v>2765851</v>
      </c>
      <c r="C2699" s="8" t="s">
        <v>55</v>
      </c>
      <c r="D2699" s="9">
        <v>16</v>
      </c>
      <c r="E2699" s="3">
        <v>1160</v>
      </c>
      <c r="F2699" s="3">
        <f t="shared" si="51"/>
        <v>18560</v>
      </c>
      <c r="G2699" s="5">
        <v>44672</v>
      </c>
      <c r="H2699" s="4">
        <v>44672</v>
      </c>
      <c r="I2699" s="10">
        <v>0</v>
      </c>
      <c r="J2699" s="32" t="str">
        <f>IF(Data[[#This Row],[Chênh lệch ngày]]&lt;-2,"ADVANCE", IF(Data[[#This Row],[Chênh lệch ngày]]&lt;4, "ON TIME", IF(Data[[#This Row],[REASON OF LATE]]="SUPPLIER","LATE BY SUPPLIER", "LATE")))</f>
        <v>ON TIME</v>
      </c>
      <c r="K2699" s="12"/>
      <c r="L2699" s="16"/>
      <c r="M2699" s="32" t="str">
        <f>TEXT(Data[[#This Row],[Ngày giao]],"yyyy")</f>
        <v>2022</v>
      </c>
      <c r="N2699" s="32" t="str">
        <f>IF(MONTH(Data[[#This Row],[Ngày giao]])&lt;4,"Qtr1", IF(MONTH(Data[[#This Row],[Ngày giao]])&lt;7,"Qtr2",IF(MONTH(Data[[#This Row],[Ngày giao]])&lt;10,"Qtr3","Qtr4")))</f>
        <v>Qtr2</v>
      </c>
      <c r="O2699" s="32" t="str">
        <f>TEXT(Data[[#This Row],[Ngày giao]],"MMM")</f>
        <v>Apr</v>
      </c>
    </row>
    <row r="2700" spans="1:15" ht="14.5" x14ac:dyDescent="0.35">
      <c r="A2700" s="7">
        <v>4517414544</v>
      </c>
      <c r="B2700" s="7">
        <v>2778179</v>
      </c>
      <c r="C2700" s="8" t="s">
        <v>53</v>
      </c>
      <c r="D2700" s="9">
        <v>480</v>
      </c>
      <c r="E2700" s="3">
        <v>325</v>
      </c>
      <c r="F2700" s="3">
        <f t="shared" si="51"/>
        <v>156000</v>
      </c>
      <c r="G2700" s="5">
        <v>44669</v>
      </c>
      <c r="H2700" s="4">
        <v>44672</v>
      </c>
      <c r="I2700" s="10">
        <v>-3</v>
      </c>
      <c r="J2700" s="32" t="str">
        <f>IF(Data[[#This Row],[Chênh lệch ngày]]&lt;-2,"ADVANCE", IF(Data[[#This Row],[Chênh lệch ngày]]&lt;4, "ON TIME", IF(Data[[#This Row],[REASON OF LATE]]="SUPPLIER","LATE BY SUPPLIER", "LATE")))</f>
        <v>ADVANCE</v>
      </c>
      <c r="K2700" s="12"/>
      <c r="L2700" s="16"/>
      <c r="M2700" s="32" t="str">
        <f>TEXT(Data[[#This Row],[Ngày giao]],"yyyy")</f>
        <v>2022</v>
      </c>
      <c r="N2700" s="32" t="str">
        <f>IF(MONTH(Data[[#This Row],[Ngày giao]])&lt;4,"Qtr1", IF(MONTH(Data[[#This Row],[Ngày giao]])&lt;7,"Qtr2",IF(MONTH(Data[[#This Row],[Ngày giao]])&lt;10,"Qtr3","Qtr4")))</f>
        <v>Qtr2</v>
      </c>
      <c r="O2700" s="32" t="str">
        <f>TEXT(Data[[#This Row],[Ngày giao]],"MMM")</f>
        <v>Apr</v>
      </c>
    </row>
    <row r="2701" spans="1:15" ht="14.5" x14ac:dyDescent="0.35">
      <c r="A2701" s="7">
        <v>4517359075</v>
      </c>
      <c r="B2701" s="7">
        <v>4333116</v>
      </c>
      <c r="C2701" s="8" t="s">
        <v>53</v>
      </c>
      <c r="D2701" s="9">
        <v>798</v>
      </c>
      <c r="E2701" s="3">
        <v>1344</v>
      </c>
      <c r="F2701" s="3">
        <f t="shared" si="51"/>
        <v>1072512</v>
      </c>
      <c r="G2701" s="5">
        <v>44669</v>
      </c>
      <c r="H2701" s="4">
        <v>44672</v>
      </c>
      <c r="I2701" s="10">
        <v>-3</v>
      </c>
      <c r="J2701" s="32" t="str">
        <f>IF(Data[[#This Row],[Chênh lệch ngày]]&lt;-2,"ADVANCE", IF(Data[[#This Row],[Chênh lệch ngày]]&lt;4, "ON TIME", IF(Data[[#This Row],[REASON OF LATE]]="SUPPLIER","LATE BY SUPPLIER", "LATE")))</f>
        <v>ADVANCE</v>
      </c>
      <c r="K2701" s="12"/>
      <c r="L2701" s="16"/>
      <c r="M2701" s="32" t="str">
        <f>TEXT(Data[[#This Row],[Ngày giao]],"yyyy")</f>
        <v>2022</v>
      </c>
      <c r="N2701" s="32" t="str">
        <f>IF(MONTH(Data[[#This Row],[Ngày giao]])&lt;4,"Qtr1", IF(MONTH(Data[[#This Row],[Ngày giao]])&lt;7,"Qtr2",IF(MONTH(Data[[#This Row],[Ngày giao]])&lt;10,"Qtr3","Qtr4")))</f>
        <v>Qtr2</v>
      </c>
      <c r="O2701" s="32" t="str">
        <f>TEXT(Data[[#This Row],[Ngày giao]],"MMM")</f>
        <v>Apr</v>
      </c>
    </row>
    <row r="2702" spans="1:15" ht="14.5" x14ac:dyDescent="0.35">
      <c r="A2702" s="7">
        <v>4517448842</v>
      </c>
      <c r="B2702" s="7">
        <v>4455281</v>
      </c>
      <c r="C2702" s="8" t="s">
        <v>57</v>
      </c>
      <c r="D2702" s="9">
        <v>630</v>
      </c>
      <c r="E2702" s="3">
        <v>1445</v>
      </c>
      <c r="F2702" s="3">
        <f t="shared" si="51"/>
        <v>910350</v>
      </c>
      <c r="G2702" s="14">
        <v>44672</v>
      </c>
      <c r="H2702" s="15">
        <v>44672</v>
      </c>
      <c r="I2702" s="10">
        <v>0</v>
      </c>
      <c r="J2702" s="32" t="str">
        <f>IF(Data[[#This Row],[Chênh lệch ngày]]&lt;-2,"ADVANCE", IF(Data[[#This Row],[Chênh lệch ngày]]&lt;4, "ON TIME", IF(Data[[#This Row],[REASON OF LATE]]="SUPPLIER","LATE BY SUPPLIER", "LATE")))</f>
        <v>ON TIME</v>
      </c>
      <c r="K2702" s="12"/>
      <c r="L2702" s="16"/>
      <c r="M2702" s="32" t="str">
        <f>TEXT(Data[[#This Row],[Ngày giao]],"yyyy")</f>
        <v>2022</v>
      </c>
      <c r="N2702" s="32" t="str">
        <f>IF(MONTH(Data[[#This Row],[Ngày giao]])&lt;4,"Qtr1", IF(MONTH(Data[[#This Row],[Ngày giao]])&lt;7,"Qtr2",IF(MONTH(Data[[#This Row],[Ngày giao]])&lt;10,"Qtr3","Qtr4")))</f>
        <v>Qtr2</v>
      </c>
      <c r="O2702" s="32" t="str">
        <f>TEXT(Data[[#This Row],[Ngày giao]],"MMM")</f>
        <v>Apr</v>
      </c>
    </row>
    <row r="2703" spans="1:15" ht="14.5" x14ac:dyDescent="0.35">
      <c r="A2703" s="7">
        <v>4517371677</v>
      </c>
      <c r="B2703" s="7">
        <v>4455906</v>
      </c>
      <c r="C2703" s="8" t="s">
        <v>53</v>
      </c>
      <c r="D2703" s="9">
        <v>1260</v>
      </c>
      <c r="E2703" s="3">
        <v>926</v>
      </c>
      <c r="F2703" s="3">
        <f t="shared" si="51"/>
        <v>1166760</v>
      </c>
      <c r="G2703" s="5">
        <v>44651</v>
      </c>
      <c r="H2703" s="4">
        <v>44672</v>
      </c>
      <c r="I2703" s="10">
        <v>-21</v>
      </c>
      <c r="J2703" s="32" t="str">
        <f>IF(Data[[#This Row],[Chênh lệch ngày]]&lt;-2,"ADVANCE", IF(Data[[#This Row],[Chênh lệch ngày]]&lt;4, "ON TIME", IF(Data[[#This Row],[REASON OF LATE]]="SUPPLIER","LATE BY SUPPLIER", "LATE")))</f>
        <v>ADVANCE</v>
      </c>
      <c r="K2703" s="12"/>
      <c r="L2703" s="16"/>
      <c r="M2703" s="32" t="str">
        <f>TEXT(Data[[#This Row],[Ngày giao]],"yyyy")</f>
        <v>2022</v>
      </c>
      <c r="N2703" s="32" t="str">
        <f>IF(MONTH(Data[[#This Row],[Ngày giao]])&lt;4,"Qtr1", IF(MONTH(Data[[#This Row],[Ngày giao]])&lt;7,"Qtr2",IF(MONTH(Data[[#This Row],[Ngày giao]])&lt;10,"Qtr3","Qtr4")))</f>
        <v>Qtr1</v>
      </c>
      <c r="O2703" s="32" t="str">
        <f>TEXT(Data[[#This Row],[Ngày giao]],"MMM")</f>
        <v>Mar</v>
      </c>
    </row>
    <row r="2704" spans="1:15" ht="14.5" x14ac:dyDescent="0.35">
      <c r="A2704" s="7">
        <v>4517537850</v>
      </c>
      <c r="B2704" s="7">
        <v>4333116</v>
      </c>
      <c r="C2704" s="8" t="s">
        <v>53</v>
      </c>
      <c r="D2704" s="9">
        <v>693</v>
      </c>
      <c r="E2704" s="3">
        <v>1300</v>
      </c>
      <c r="F2704" s="3">
        <f t="shared" si="51"/>
        <v>900900</v>
      </c>
      <c r="G2704" s="5">
        <v>44669</v>
      </c>
      <c r="H2704" s="4">
        <v>44672</v>
      </c>
      <c r="I2704" s="10">
        <v>-3</v>
      </c>
      <c r="J2704" s="32" t="str">
        <f>IF(Data[[#This Row],[Chênh lệch ngày]]&lt;-2,"ADVANCE", IF(Data[[#This Row],[Chênh lệch ngày]]&lt;4, "ON TIME", IF(Data[[#This Row],[REASON OF LATE]]="SUPPLIER","LATE BY SUPPLIER", "LATE")))</f>
        <v>ADVANCE</v>
      </c>
      <c r="K2704" s="12"/>
      <c r="L2704" s="16"/>
      <c r="M2704" s="32" t="str">
        <f>TEXT(Data[[#This Row],[Ngày giao]],"yyyy")</f>
        <v>2022</v>
      </c>
      <c r="N2704" s="32" t="str">
        <f>IF(MONTH(Data[[#This Row],[Ngày giao]])&lt;4,"Qtr1", IF(MONTH(Data[[#This Row],[Ngày giao]])&lt;7,"Qtr2",IF(MONTH(Data[[#This Row],[Ngày giao]])&lt;10,"Qtr3","Qtr4")))</f>
        <v>Qtr2</v>
      </c>
      <c r="O2704" s="32" t="str">
        <f>TEXT(Data[[#This Row],[Ngày giao]],"MMM")</f>
        <v>Apr</v>
      </c>
    </row>
    <row r="2705" spans="1:15" ht="14.5" x14ac:dyDescent="0.35">
      <c r="A2705" s="7">
        <v>4517400905</v>
      </c>
      <c r="B2705" s="7">
        <v>4333116</v>
      </c>
      <c r="C2705" s="8" t="s">
        <v>67</v>
      </c>
      <c r="D2705" s="9">
        <v>945</v>
      </c>
      <c r="E2705" s="3">
        <v>1419</v>
      </c>
      <c r="F2705" s="3">
        <f t="shared" si="51"/>
        <v>1340955</v>
      </c>
      <c r="G2705" s="5">
        <v>44672</v>
      </c>
      <c r="H2705" s="4">
        <v>44672</v>
      </c>
      <c r="I2705" s="10">
        <v>0</v>
      </c>
      <c r="J2705" s="32" t="str">
        <f>IF(Data[[#This Row],[Chênh lệch ngày]]&lt;-2,"ADVANCE", IF(Data[[#This Row],[Chênh lệch ngày]]&lt;4, "ON TIME", IF(Data[[#This Row],[REASON OF LATE]]="SUPPLIER","LATE BY SUPPLIER", "LATE")))</f>
        <v>ON TIME</v>
      </c>
      <c r="K2705" s="12"/>
      <c r="L2705" s="16"/>
      <c r="M2705" s="32" t="str">
        <f>TEXT(Data[[#This Row],[Ngày giao]],"yyyy")</f>
        <v>2022</v>
      </c>
      <c r="N2705" s="32" t="str">
        <f>IF(MONTH(Data[[#This Row],[Ngày giao]])&lt;4,"Qtr1", IF(MONTH(Data[[#This Row],[Ngày giao]])&lt;7,"Qtr2",IF(MONTH(Data[[#This Row],[Ngày giao]])&lt;10,"Qtr3","Qtr4")))</f>
        <v>Qtr2</v>
      </c>
      <c r="O2705" s="32" t="str">
        <f>TEXT(Data[[#This Row],[Ngày giao]],"MMM")</f>
        <v>Apr</v>
      </c>
    </row>
    <row r="2706" spans="1:15" ht="14.5" x14ac:dyDescent="0.35">
      <c r="A2706" s="7">
        <v>4517382075</v>
      </c>
      <c r="B2706" s="7">
        <v>2663481</v>
      </c>
      <c r="C2706" s="8" t="s">
        <v>53</v>
      </c>
      <c r="D2706" s="9">
        <v>5670</v>
      </c>
      <c r="E2706" s="3">
        <v>845</v>
      </c>
      <c r="F2706" s="3">
        <f t="shared" si="51"/>
        <v>4791150</v>
      </c>
      <c r="G2706" s="5">
        <v>44672</v>
      </c>
      <c r="H2706" s="4">
        <v>44672</v>
      </c>
      <c r="I2706" s="10">
        <v>0</v>
      </c>
      <c r="J2706" s="32" t="str">
        <f>IF(Data[[#This Row],[Chênh lệch ngày]]&lt;-2,"ADVANCE", IF(Data[[#This Row],[Chênh lệch ngày]]&lt;4, "ON TIME", IF(Data[[#This Row],[REASON OF LATE]]="SUPPLIER","LATE BY SUPPLIER", "LATE")))</f>
        <v>ON TIME</v>
      </c>
      <c r="K2706" s="12"/>
      <c r="L2706" s="16"/>
      <c r="M2706" s="32" t="str">
        <f>TEXT(Data[[#This Row],[Ngày giao]],"yyyy")</f>
        <v>2022</v>
      </c>
      <c r="N2706" s="32" t="str">
        <f>IF(MONTH(Data[[#This Row],[Ngày giao]])&lt;4,"Qtr1", IF(MONTH(Data[[#This Row],[Ngày giao]])&lt;7,"Qtr2",IF(MONTH(Data[[#This Row],[Ngày giao]])&lt;10,"Qtr3","Qtr4")))</f>
        <v>Qtr2</v>
      </c>
      <c r="O2706" s="32" t="str">
        <f>TEXT(Data[[#This Row],[Ngày giao]],"MMM")</f>
        <v>Apr</v>
      </c>
    </row>
    <row r="2707" spans="1:15" ht="14.5" x14ac:dyDescent="0.35">
      <c r="A2707" s="7">
        <v>4517369987</v>
      </c>
      <c r="B2707" s="7">
        <v>4454507</v>
      </c>
      <c r="C2707" s="8" t="s">
        <v>53</v>
      </c>
      <c r="D2707" s="9">
        <v>1710</v>
      </c>
      <c r="E2707" s="3">
        <v>652</v>
      </c>
      <c r="F2707" s="3">
        <f t="shared" si="51"/>
        <v>1114920</v>
      </c>
      <c r="G2707" s="5">
        <v>44669</v>
      </c>
      <c r="H2707" s="4">
        <v>44672</v>
      </c>
      <c r="I2707" s="10">
        <v>-3</v>
      </c>
      <c r="J2707" s="32" t="str">
        <f>IF(Data[[#This Row],[Chênh lệch ngày]]&lt;-2,"ADVANCE", IF(Data[[#This Row],[Chênh lệch ngày]]&lt;4, "ON TIME", IF(Data[[#This Row],[REASON OF LATE]]="SUPPLIER","LATE BY SUPPLIER", "LATE")))</f>
        <v>ADVANCE</v>
      </c>
      <c r="K2707" s="12"/>
      <c r="L2707" s="16"/>
      <c r="M2707" s="32" t="str">
        <f>TEXT(Data[[#This Row],[Ngày giao]],"yyyy")</f>
        <v>2022</v>
      </c>
      <c r="N2707" s="32" t="str">
        <f>IF(MONTH(Data[[#This Row],[Ngày giao]])&lt;4,"Qtr1", IF(MONTH(Data[[#This Row],[Ngày giao]])&lt;7,"Qtr2",IF(MONTH(Data[[#This Row],[Ngày giao]])&lt;10,"Qtr3","Qtr4")))</f>
        <v>Qtr2</v>
      </c>
      <c r="O2707" s="32" t="str">
        <f>TEXT(Data[[#This Row],[Ngày giao]],"MMM")</f>
        <v>Apr</v>
      </c>
    </row>
    <row r="2708" spans="1:15" ht="14.5" x14ac:dyDescent="0.35">
      <c r="A2708" s="7">
        <v>4516964894</v>
      </c>
      <c r="B2708" s="7">
        <v>4333116</v>
      </c>
      <c r="C2708" s="8" t="s">
        <v>67</v>
      </c>
      <c r="D2708" s="9">
        <v>210</v>
      </c>
      <c r="E2708" s="3">
        <v>902</v>
      </c>
      <c r="F2708" s="3">
        <f t="shared" si="51"/>
        <v>189420</v>
      </c>
      <c r="G2708" s="5">
        <v>44672</v>
      </c>
      <c r="H2708" s="4">
        <v>44672</v>
      </c>
      <c r="I2708" s="10">
        <v>0</v>
      </c>
      <c r="J2708" s="32" t="str">
        <f>IF(Data[[#This Row],[Chênh lệch ngày]]&lt;-2,"ADVANCE", IF(Data[[#This Row],[Chênh lệch ngày]]&lt;4, "ON TIME", IF(Data[[#This Row],[REASON OF LATE]]="SUPPLIER","LATE BY SUPPLIER", "LATE")))</f>
        <v>ON TIME</v>
      </c>
      <c r="K2708" s="12"/>
      <c r="L2708" s="16"/>
      <c r="M2708" s="32" t="str">
        <f>TEXT(Data[[#This Row],[Ngày giao]],"yyyy")</f>
        <v>2022</v>
      </c>
      <c r="N2708" s="32" t="str">
        <f>IF(MONTH(Data[[#This Row],[Ngày giao]])&lt;4,"Qtr1", IF(MONTH(Data[[#This Row],[Ngày giao]])&lt;7,"Qtr2",IF(MONTH(Data[[#This Row],[Ngày giao]])&lt;10,"Qtr3","Qtr4")))</f>
        <v>Qtr2</v>
      </c>
      <c r="O2708" s="32" t="str">
        <f>TEXT(Data[[#This Row],[Ngày giao]],"MMM")</f>
        <v>Apr</v>
      </c>
    </row>
    <row r="2709" spans="1:15" ht="14.5" x14ac:dyDescent="0.35">
      <c r="A2709" s="7">
        <v>4517400906</v>
      </c>
      <c r="B2709" s="7">
        <v>4333116</v>
      </c>
      <c r="C2709" s="8" t="s">
        <v>67</v>
      </c>
      <c r="D2709" s="9">
        <v>483</v>
      </c>
      <c r="E2709" s="3">
        <v>1227</v>
      </c>
      <c r="F2709" s="3">
        <f t="shared" si="51"/>
        <v>592641</v>
      </c>
      <c r="G2709" s="5">
        <v>44672</v>
      </c>
      <c r="H2709" s="4">
        <v>44672</v>
      </c>
      <c r="I2709" s="10">
        <v>0</v>
      </c>
      <c r="J2709" s="32" t="str">
        <f>IF(Data[[#This Row],[Chênh lệch ngày]]&lt;-2,"ADVANCE", IF(Data[[#This Row],[Chênh lệch ngày]]&lt;4, "ON TIME", IF(Data[[#This Row],[REASON OF LATE]]="SUPPLIER","LATE BY SUPPLIER", "LATE")))</f>
        <v>ON TIME</v>
      </c>
      <c r="K2709" s="12"/>
      <c r="L2709" s="16"/>
      <c r="M2709" s="32" t="str">
        <f>TEXT(Data[[#This Row],[Ngày giao]],"yyyy")</f>
        <v>2022</v>
      </c>
      <c r="N2709" s="32" t="str">
        <f>IF(MONTH(Data[[#This Row],[Ngày giao]])&lt;4,"Qtr1", IF(MONTH(Data[[#This Row],[Ngày giao]])&lt;7,"Qtr2",IF(MONTH(Data[[#This Row],[Ngày giao]])&lt;10,"Qtr3","Qtr4")))</f>
        <v>Qtr2</v>
      </c>
      <c r="O2709" s="32" t="str">
        <f>TEXT(Data[[#This Row],[Ngày giao]],"MMM")</f>
        <v>Apr</v>
      </c>
    </row>
    <row r="2710" spans="1:15" ht="14.5" x14ac:dyDescent="0.35">
      <c r="A2710" s="7">
        <v>4516936392</v>
      </c>
      <c r="B2710" s="7">
        <v>2765851</v>
      </c>
      <c r="C2710" s="8" t="s">
        <v>67</v>
      </c>
      <c r="D2710" s="9">
        <v>48</v>
      </c>
      <c r="E2710" s="3">
        <v>941</v>
      </c>
      <c r="F2710" s="3">
        <f t="shared" si="51"/>
        <v>45168</v>
      </c>
      <c r="G2710" s="5">
        <v>44672</v>
      </c>
      <c r="H2710" s="4">
        <v>44672</v>
      </c>
      <c r="I2710" s="10">
        <v>0</v>
      </c>
      <c r="J2710" s="32" t="str">
        <f>IF(Data[[#This Row],[Chênh lệch ngày]]&lt;-2,"ADVANCE", IF(Data[[#This Row],[Chênh lệch ngày]]&lt;4, "ON TIME", IF(Data[[#This Row],[REASON OF LATE]]="SUPPLIER","LATE BY SUPPLIER", "LATE")))</f>
        <v>ON TIME</v>
      </c>
      <c r="K2710" s="12"/>
      <c r="L2710" s="16"/>
      <c r="M2710" s="32" t="str">
        <f>TEXT(Data[[#This Row],[Ngày giao]],"yyyy")</f>
        <v>2022</v>
      </c>
      <c r="N2710" s="32" t="str">
        <f>IF(MONTH(Data[[#This Row],[Ngày giao]])&lt;4,"Qtr1", IF(MONTH(Data[[#This Row],[Ngày giao]])&lt;7,"Qtr2",IF(MONTH(Data[[#This Row],[Ngày giao]])&lt;10,"Qtr3","Qtr4")))</f>
        <v>Qtr2</v>
      </c>
      <c r="O2710" s="32" t="str">
        <f>TEXT(Data[[#This Row],[Ngày giao]],"MMM")</f>
        <v>Apr</v>
      </c>
    </row>
    <row r="2711" spans="1:15" ht="14.5" x14ac:dyDescent="0.35">
      <c r="A2711" s="7">
        <v>4517416470</v>
      </c>
      <c r="B2711" s="7">
        <v>2765851</v>
      </c>
      <c r="C2711" s="8" t="s">
        <v>53</v>
      </c>
      <c r="D2711" s="9">
        <v>1120</v>
      </c>
      <c r="E2711" s="3">
        <v>853</v>
      </c>
      <c r="F2711" s="3">
        <f t="shared" si="51"/>
        <v>955360</v>
      </c>
      <c r="G2711" s="5">
        <v>44669</v>
      </c>
      <c r="H2711" s="4">
        <v>44672</v>
      </c>
      <c r="I2711" s="10">
        <v>-3</v>
      </c>
      <c r="J2711" s="32" t="str">
        <f>IF(Data[[#This Row],[Chênh lệch ngày]]&lt;-2,"ADVANCE", IF(Data[[#This Row],[Chênh lệch ngày]]&lt;4, "ON TIME", IF(Data[[#This Row],[REASON OF LATE]]="SUPPLIER","LATE BY SUPPLIER", "LATE")))</f>
        <v>ADVANCE</v>
      </c>
      <c r="K2711" s="12"/>
      <c r="L2711" s="16"/>
      <c r="M2711" s="32" t="str">
        <f>TEXT(Data[[#This Row],[Ngày giao]],"yyyy")</f>
        <v>2022</v>
      </c>
      <c r="N2711" s="32" t="str">
        <f>IF(MONTH(Data[[#This Row],[Ngày giao]])&lt;4,"Qtr1", IF(MONTH(Data[[#This Row],[Ngày giao]])&lt;7,"Qtr2",IF(MONTH(Data[[#This Row],[Ngày giao]])&lt;10,"Qtr3","Qtr4")))</f>
        <v>Qtr2</v>
      </c>
      <c r="O2711" s="32" t="str">
        <f>TEXT(Data[[#This Row],[Ngày giao]],"MMM")</f>
        <v>Apr</v>
      </c>
    </row>
    <row r="2712" spans="1:15" ht="14.5" x14ac:dyDescent="0.35">
      <c r="A2712" s="7">
        <v>4517284237</v>
      </c>
      <c r="B2712" s="7">
        <v>4333116</v>
      </c>
      <c r="C2712" s="8" t="s">
        <v>53</v>
      </c>
      <c r="D2712" s="9">
        <v>441</v>
      </c>
      <c r="E2712" s="3">
        <v>493</v>
      </c>
      <c r="F2712" s="3">
        <f t="shared" si="51"/>
        <v>217413</v>
      </c>
      <c r="G2712" s="5">
        <v>44669</v>
      </c>
      <c r="H2712" s="4">
        <v>44672</v>
      </c>
      <c r="I2712" s="10">
        <v>-3</v>
      </c>
      <c r="J2712" s="32" t="str">
        <f>IF(Data[[#This Row],[Chênh lệch ngày]]&lt;-2,"ADVANCE", IF(Data[[#This Row],[Chênh lệch ngày]]&lt;4, "ON TIME", IF(Data[[#This Row],[REASON OF LATE]]="SUPPLIER","LATE BY SUPPLIER", "LATE")))</f>
        <v>ADVANCE</v>
      </c>
      <c r="K2712" s="12"/>
      <c r="L2712" s="16"/>
      <c r="M2712" s="32" t="str">
        <f>TEXT(Data[[#This Row],[Ngày giao]],"yyyy")</f>
        <v>2022</v>
      </c>
      <c r="N2712" s="32" t="str">
        <f>IF(MONTH(Data[[#This Row],[Ngày giao]])&lt;4,"Qtr1", IF(MONTH(Data[[#This Row],[Ngày giao]])&lt;7,"Qtr2",IF(MONTH(Data[[#This Row],[Ngày giao]])&lt;10,"Qtr3","Qtr4")))</f>
        <v>Qtr2</v>
      </c>
      <c r="O2712" s="32" t="str">
        <f>TEXT(Data[[#This Row],[Ngày giao]],"MMM")</f>
        <v>Apr</v>
      </c>
    </row>
    <row r="2713" spans="1:15" ht="14.5" x14ac:dyDescent="0.35">
      <c r="A2713" s="7">
        <v>4517836373</v>
      </c>
      <c r="B2713" s="7">
        <v>4455281</v>
      </c>
      <c r="C2713" s="8" t="s">
        <v>55</v>
      </c>
      <c r="D2713" s="9">
        <v>360</v>
      </c>
      <c r="E2713" s="3">
        <v>435</v>
      </c>
      <c r="F2713" s="3">
        <f t="shared" si="51"/>
        <v>156600</v>
      </c>
      <c r="G2713" s="14">
        <v>44672</v>
      </c>
      <c r="H2713" s="15">
        <v>44672</v>
      </c>
      <c r="I2713" s="10">
        <v>0</v>
      </c>
      <c r="J2713" s="32" t="str">
        <f>IF(Data[[#This Row],[Chênh lệch ngày]]&lt;-2,"ADVANCE", IF(Data[[#This Row],[Chênh lệch ngày]]&lt;4, "ON TIME", IF(Data[[#This Row],[REASON OF LATE]]="SUPPLIER","LATE BY SUPPLIER", "LATE")))</f>
        <v>ON TIME</v>
      </c>
      <c r="K2713" s="12"/>
      <c r="L2713" s="16"/>
      <c r="M2713" s="32" t="str">
        <f>TEXT(Data[[#This Row],[Ngày giao]],"yyyy")</f>
        <v>2022</v>
      </c>
      <c r="N2713" s="32" t="str">
        <f>IF(MONTH(Data[[#This Row],[Ngày giao]])&lt;4,"Qtr1", IF(MONTH(Data[[#This Row],[Ngày giao]])&lt;7,"Qtr2",IF(MONTH(Data[[#This Row],[Ngày giao]])&lt;10,"Qtr3","Qtr4")))</f>
        <v>Qtr2</v>
      </c>
      <c r="O2713" s="32" t="str">
        <f>TEXT(Data[[#This Row],[Ngày giao]],"MMM")</f>
        <v>Apr</v>
      </c>
    </row>
    <row r="2714" spans="1:15" ht="14.5" x14ac:dyDescent="0.35">
      <c r="A2714" s="7">
        <v>4517329331</v>
      </c>
      <c r="B2714" s="7">
        <v>4335235</v>
      </c>
      <c r="C2714" s="8" t="s">
        <v>53</v>
      </c>
      <c r="D2714" s="9">
        <v>360</v>
      </c>
      <c r="E2714" s="3">
        <v>461</v>
      </c>
      <c r="F2714" s="3">
        <f t="shared" si="51"/>
        <v>165960</v>
      </c>
      <c r="G2714" s="5">
        <v>44669</v>
      </c>
      <c r="H2714" s="4">
        <v>44672</v>
      </c>
      <c r="I2714" s="10">
        <v>-3</v>
      </c>
      <c r="J2714" s="32" t="str">
        <f>IF(Data[[#This Row],[Chênh lệch ngày]]&lt;-2,"ADVANCE", IF(Data[[#This Row],[Chênh lệch ngày]]&lt;4, "ON TIME", IF(Data[[#This Row],[REASON OF LATE]]="SUPPLIER","LATE BY SUPPLIER", "LATE")))</f>
        <v>ADVANCE</v>
      </c>
      <c r="K2714" s="12"/>
      <c r="L2714" s="16"/>
      <c r="M2714" s="32" t="str">
        <f>TEXT(Data[[#This Row],[Ngày giao]],"yyyy")</f>
        <v>2022</v>
      </c>
      <c r="N2714" s="32" t="str">
        <f>IF(MONTH(Data[[#This Row],[Ngày giao]])&lt;4,"Qtr1", IF(MONTH(Data[[#This Row],[Ngày giao]])&lt;7,"Qtr2",IF(MONTH(Data[[#This Row],[Ngày giao]])&lt;10,"Qtr3","Qtr4")))</f>
        <v>Qtr2</v>
      </c>
      <c r="O2714" s="32" t="str">
        <f>TEXT(Data[[#This Row],[Ngày giao]],"MMM")</f>
        <v>Apr</v>
      </c>
    </row>
    <row r="2715" spans="1:15" ht="14.5" x14ac:dyDescent="0.35">
      <c r="A2715" s="7">
        <v>4517327292</v>
      </c>
      <c r="B2715" s="7">
        <v>4013297</v>
      </c>
      <c r="C2715" s="8" t="s">
        <v>53</v>
      </c>
      <c r="D2715" s="9">
        <v>1545</v>
      </c>
      <c r="E2715" s="3">
        <v>719</v>
      </c>
      <c r="F2715" s="3">
        <f t="shared" si="51"/>
        <v>1110855</v>
      </c>
      <c r="G2715" s="5">
        <v>44672</v>
      </c>
      <c r="H2715" s="4">
        <v>44672</v>
      </c>
      <c r="I2715" s="10">
        <v>0</v>
      </c>
      <c r="J2715" s="32" t="str">
        <f>IF(Data[[#This Row],[Chênh lệch ngày]]&lt;-2,"ADVANCE", IF(Data[[#This Row],[Chênh lệch ngày]]&lt;4, "ON TIME", IF(Data[[#This Row],[REASON OF LATE]]="SUPPLIER","LATE BY SUPPLIER", "LATE")))</f>
        <v>ON TIME</v>
      </c>
      <c r="K2715" s="12"/>
      <c r="L2715" s="16"/>
      <c r="M2715" s="32" t="str">
        <f>TEXT(Data[[#This Row],[Ngày giao]],"yyyy")</f>
        <v>2022</v>
      </c>
      <c r="N2715" s="32" t="str">
        <f>IF(MONTH(Data[[#This Row],[Ngày giao]])&lt;4,"Qtr1", IF(MONTH(Data[[#This Row],[Ngày giao]])&lt;7,"Qtr2",IF(MONTH(Data[[#This Row],[Ngày giao]])&lt;10,"Qtr3","Qtr4")))</f>
        <v>Qtr2</v>
      </c>
      <c r="O2715" s="32" t="str">
        <f>TEXT(Data[[#This Row],[Ngày giao]],"MMM")</f>
        <v>Apr</v>
      </c>
    </row>
    <row r="2716" spans="1:15" ht="14.5" x14ac:dyDescent="0.35">
      <c r="A2716" s="7">
        <v>4517344242</v>
      </c>
      <c r="B2716" s="7">
        <v>4455280</v>
      </c>
      <c r="C2716" s="8" t="s">
        <v>53</v>
      </c>
      <c r="D2716" s="9">
        <v>990</v>
      </c>
      <c r="E2716" s="3">
        <v>422</v>
      </c>
      <c r="F2716" s="3">
        <f t="shared" si="51"/>
        <v>417780</v>
      </c>
      <c r="G2716" s="5">
        <v>44669</v>
      </c>
      <c r="H2716" s="4">
        <v>44672</v>
      </c>
      <c r="I2716" s="10">
        <v>-3</v>
      </c>
      <c r="J2716" s="32" t="str">
        <f>IF(Data[[#This Row],[Chênh lệch ngày]]&lt;-2,"ADVANCE", IF(Data[[#This Row],[Chênh lệch ngày]]&lt;4, "ON TIME", IF(Data[[#This Row],[REASON OF LATE]]="SUPPLIER","LATE BY SUPPLIER", "LATE")))</f>
        <v>ADVANCE</v>
      </c>
      <c r="K2716" s="12"/>
      <c r="L2716" s="16"/>
      <c r="M2716" s="32" t="str">
        <f>TEXT(Data[[#This Row],[Ngày giao]],"yyyy")</f>
        <v>2022</v>
      </c>
      <c r="N2716" s="32" t="str">
        <f>IF(MONTH(Data[[#This Row],[Ngày giao]])&lt;4,"Qtr1", IF(MONTH(Data[[#This Row],[Ngày giao]])&lt;7,"Qtr2",IF(MONTH(Data[[#This Row],[Ngày giao]])&lt;10,"Qtr3","Qtr4")))</f>
        <v>Qtr2</v>
      </c>
      <c r="O2716" s="32" t="str">
        <f>TEXT(Data[[#This Row],[Ngày giao]],"MMM")</f>
        <v>Apr</v>
      </c>
    </row>
    <row r="2717" spans="1:15" ht="14.5" x14ac:dyDescent="0.35">
      <c r="A2717" s="7">
        <v>4517358669</v>
      </c>
      <c r="B2717" s="7">
        <v>4013293</v>
      </c>
      <c r="C2717" s="8" t="s">
        <v>53</v>
      </c>
      <c r="D2717" s="9">
        <v>90</v>
      </c>
      <c r="E2717" s="3">
        <v>341</v>
      </c>
      <c r="F2717" s="3">
        <f t="shared" si="51"/>
        <v>30690</v>
      </c>
      <c r="G2717" s="5">
        <v>44669</v>
      </c>
      <c r="H2717" s="4">
        <v>44672</v>
      </c>
      <c r="I2717" s="10">
        <v>-3</v>
      </c>
      <c r="J2717" s="32" t="str">
        <f>IF(Data[[#This Row],[Chênh lệch ngày]]&lt;-2,"ADVANCE", IF(Data[[#This Row],[Chênh lệch ngày]]&lt;4, "ON TIME", IF(Data[[#This Row],[REASON OF LATE]]="SUPPLIER","LATE BY SUPPLIER", "LATE")))</f>
        <v>ADVANCE</v>
      </c>
      <c r="K2717" s="12"/>
      <c r="L2717" s="16"/>
      <c r="M2717" s="32" t="str">
        <f>TEXT(Data[[#This Row],[Ngày giao]],"yyyy")</f>
        <v>2022</v>
      </c>
      <c r="N2717" s="32" t="str">
        <f>IF(MONTH(Data[[#This Row],[Ngày giao]])&lt;4,"Qtr1", IF(MONTH(Data[[#This Row],[Ngày giao]])&lt;7,"Qtr2",IF(MONTH(Data[[#This Row],[Ngày giao]])&lt;10,"Qtr3","Qtr4")))</f>
        <v>Qtr2</v>
      </c>
      <c r="O2717" s="32" t="str">
        <f>TEXT(Data[[#This Row],[Ngày giao]],"MMM")</f>
        <v>Apr</v>
      </c>
    </row>
    <row r="2718" spans="1:15" ht="14.5" x14ac:dyDescent="0.35">
      <c r="A2718" s="7">
        <v>4517381724</v>
      </c>
      <c r="B2718" s="7">
        <v>4455281</v>
      </c>
      <c r="C2718" s="8" t="s">
        <v>53</v>
      </c>
      <c r="D2718" s="9">
        <v>3060</v>
      </c>
      <c r="E2718" s="3">
        <v>354</v>
      </c>
      <c r="F2718" s="3">
        <f t="shared" si="51"/>
        <v>1083240</v>
      </c>
      <c r="G2718" s="14">
        <v>44669</v>
      </c>
      <c r="H2718" s="15">
        <v>44672</v>
      </c>
      <c r="I2718" s="10">
        <v>-3</v>
      </c>
      <c r="J2718" s="32" t="str">
        <f>IF(Data[[#This Row],[Chênh lệch ngày]]&lt;-2,"ADVANCE", IF(Data[[#This Row],[Chênh lệch ngày]]&lt;4, "ON TIME", IF(Data[[#This Row],[REASON OF LATE]]="SUPPLIER","LATE BY SUPPLIER", "LATE")))</f>
        <v>ADVANCE</v>
      </c>
      <c r="K2718" s="12"/>
      <c r="L2718" s="16"/>
      <c r="M2718" s="32" t="str">
        <f>TEXT(Data[[#This Row],[Ngày giao]],"yyyy")</f>
        <v>2022</v>
      </c>
      <c r="N2718" s="32" t="str">
        <f>IF(MONTH(Data[[#This Row],[Ngày giao]])&lt;4,"Qtr1", IF(MONTH(Data[[#This Row],[Ngày giao]])&lt;7,"Qtr2",IF(MONTH(Data[[#This Row],[Ngày giao]])&lt;10,"Qtr3","Qtr4")))</f>
        <v>Qtr2</v>
      </c>
      <c r="O2718" s="32" t="str">
        <f>TEXT(Data[[#This Row],[Ngày giao]],"MMM")</f>
        <v>Apr</v>
      </c>
    </row>
    <row r="2719" spans="1:15" ht="13" x14ac:dyDescent="0.3">
      <c r="A2719" s="1">
        <v>4516571646</v>
      </c>
      <c r="B2719" s="1">
        <v>2556834</v>
      </c>
      <c r="C2719" s="37" t="s">
        <v>52</v>
      </c>
      <c r="D2719" s="3">
        <v>30</v>
      </c>
      <c r="E2719" s="3">
        <v>1398</v>
      </c>
      <c r="F2719" s="3">
        <f t="shared" si="51"/>
        <v>41940</v>
      </c>
      <c r="G2719" s="5">
        <v>44662</v>
      </c>
      <c r="H2719" s="4">
        <v>44673</v>
      </c>
      <c r="I2719" s="6">
        <f>G2719-H2719</f>
        <v>-11</v>
      </c>
      <c r="J2719" s="32" t="str">
        <f>IF(Data[[#This Row],[Chênh lệch ngày]]&lt;-2,"ADVANCE", IF(Data[[#This Row],[Chênh lệch ngày]]&lt;4, "ON TIME", IF(Data[[#This Row],[REASON OF LATE]]="SUPPLIER","LATE BY SUPPLIER", "LATE")))</f>
        <v>ADVANCE</v>
      </c>
      <c r="K2719" s="2"/>
      <c r="L2719" s="32"/>
      <c r="M2719" s="32" t="str">
        <f>TEXT(Data[[#This Row],[Ngày giao]],"yyyy")</f>
        <v>2022</v>
      </c>
      <c r="N2719" s="32" t="str">
        <f>IF(MONTH(Data[[#This Row],[Ngày giao]])&lt;4,"Qtr1", IF(MONTH(Data[[#This Row],[Ngày giao]])&lt;7,"Qtr2",IF(MONTH(Data[[#This Row],[Ngày giao]])&lt;10,"Qtr3","Qtr4")))</f>
        <v>Qtr2</v>
      </c>
      <c r="O2719" s="32" t="str">
        <f>TEXT(Data[[#This Row],[Ngày giao]],"MMM")</f>
        <v>Apr</v>
      </c>
    </row>
    <row r="2720" spans="1:15" ht="13" x14ac:dyDescent="0.3">
      <c r="A2720" s="1">
        <v>4516695935</v>
      </c>
      <c r="B2720" s="1">
        <v>4271870</v>
      </c>
      <c r="C2720" s="2" t="s">
        <v>55</v>
      </c>
      <c r="D2720" s="3">
        <v>56</v>
      </c>
      <c r="E2720" s="3">
        <v>1273</v>
      </c>
      <c r="F2720" s="3">
        <f t="shared" si="51"/>
        <v>71288</v>
      </c>
      <c r="G2720" s="5">
        <v>44721</v>
      </c>
      <c r="H2720" s="4">
        <v>44673</v>
      </c>
      <c r="I2720" s="6">
        <f>G2720-H2720</f>
        <v>48</v>
      </c>
      <c r="J2720" s="32" t="str">
        <f>IF(Data[[#This Row],[Chênh lệch ngày]]&lt;-2,"ADVANCE", IF(Data[[#This Row],[Chênh lệch ngày]]&lt;4, "ON TIME", IF(Data[[#This Row],[REASON OF LATE]]="SUPPLIER","LATE BY SUPPLIER", "LATE")))</f>
        <v>LATE</v>
      </c>
      <c r="K2720" s="32" t="s">
        <v>6</v>
      </c>
      <c r="L2720" s="32"/>
      <c r="M2720" s="32" t="str">
        <f>TEXT(Data[[#This Row],[Ngày giao]],"yyyy")</f>
        <v>2022</v>
      </c>
      <c r="N2720" s="32" t="str">
        <f>IF(MONTH(Data[[#This Row],[Ngày giao]])&lt;4,"Qtr1", IF(MONTH(Data[[#This Row],[Ngày giao]])&lt;7,"Qtr2",IF(MONTH(Data[[#This Row],[Ngày giao]])&lt;10,"Qtr3","Qtr4")))</f>
        <v>Qtr2</v>
      </c>
      <c r="O2720" s="32" t="str">
        <f>TEXT(Data[[#This Row],[Ngày giao]],"MMM")</f>
        <v>Jun</v>
      </c>
    </row>
    <row r="2721" spans="1:15" ht="14.5" x14ac:dyDescent="0.35">
      <c r="A2721" s="7">
        <v>4517427817</v>
      </c>
      <c r="B2721" s="7">
        <v>4455281</v>
      </c>
      <c r="C2721" s="8" t="s">
        <v>58</v>
      </c>
      <c r="D2721" s="9">
        <v>630</v>
      </c>
      <c r="E2721" s="3">
        <v>1113</v>
      </c>
      <c r="F2721" s="3">
        <f t="shared" si="51"/>
        <v>701190</v>
      </c>
      <c r="G2721" s="14">
        <v>44673</v>
      </c>
      <c r="H2721" s="15">
        <v>44673</v>
      </c>
      <c r="I2721" s="10">
        <v>0</v>
      </c>
      <c r="J2721" s="32" t="str">
        <f>IF(Data[[#This Row],[Chênh lệch ngày]]&lt;-2,"ADVANCE", IF(Data[[#This Row],[Chênh lệch ngày]]&lt;4, "ON TIME", IF(Data[[#This Row],[REASON OF LATE]]="SUPPLIER","LATE BY SUPPLIER", "LATE")))</f>
        <v>ON TIME</v>
      </c>
      <c r="K2721" s="12"/>
      <c r="L2721" s="16"/>
      <c r="M2721" s="32" t="str">
        <f>TEXT(Data[[#This Row],[Ngày giao]],"yyyy")</f>
        <v>2022</v>
      </c>
      <c r="N2721" s="32" t="str">
        <f>IF(MONTH(Data[[#This Row],[Ngày giao]])&lt;4,"Qtr1", IF(MONTH(Data[[#This Row],[Ngày giao]])&lt;7,"Qtr2",IF(MONTH(Data[[#This Row],[Ngày giao]])&lt;10,"Qtr3","Qtr4")))</f>
        <v>Qtr2</v>
      </c>
      <c r="O2721" s="32" t="str">
        <f>TEXT(Data[[#This Row],[Ngày giao]],"MMM")</f>
        <v>Apr</v>
      </c>
    </row>
    <row r="2722" spans="1:15" ht="13" x14ac:dyDescent="0.3">
      <c r="A2722" s="1">
        <v>4516576980</v>
      </c>
      <c r="B2722" s="1">
        <v>2963896</v>
      </c>
      <c r="C2722" s="37" t="s">
        <v>52</v>
      </c>
      <c r="D2722" s="3">
        <v>36</v>
      </c>
      <c r="E2722" s="3">
        <v>572</v>
      </c>
      <c r="F2722" s="3">
        <f t="shared" si="51"/>
        <v>20592</v>
      </c>
      <c r="G2722" s="5">
        <v>44662</v>
      </c>
      <c r="H2722" s="4">
        <v>44675</v>
      </c>
      <c r="I2722" s="6">
        <f>G2722-H2722</f>
        <v>-13</v>
      </c>
      <c r="J2722" s="32" t="str">
        <f>IF(Data[[#This Row],[Chênh lệch ngày]]&lt;-2,"ADVANCE", IF(Data[[#This Row],[Chênh lệch ngày]]&lt;4, "ON TIME", IF(Data[[#This Row],[REASON OF LATE]]="SUPPLIER","LATE BY SUPPLIER", "LATE")))</f>
        <v>ADVANCE</v>
      </c>
      <c r="K2722" s="2"/>
      <c r="L2722" s="32"/>
      <c r="M2722" s="32" t="str">
        <f>TEXT(Data[[#This Row],[Ngày giao]],"yyyy")</f>
        <v>2022</v>
      </c>
      <c r="N2722" s="32" t="str">
        <f>IF(MONTH(Data[[#This Row],[Ngày giao]])&lt;4,"Qtr1", IF(MONTH(Data[[#This Row],[Ngày giao]])&lt;7,"Qtr2",IF(MONTH(Data[[#This Row],[Ngày giao]])&lt;10,"Qtr3","Qtr4")))</f>
        <v>Qtr2</v>
      </c>
      <c r="O2722" s="32" t="str">
        <f>TEXT(Data[[#This Row],[Ngày giao]],"MMM")</f>
        <v>Apr</v>
      </c>
    </row>
    <row r="2723" spans="1:15" ht="14.5" x14ac:dyDescent="0.35">
      <c r="A2723" s="7">
        <v>4517498266</v>
      </c>
      <c r="B2723" s="7">
        <v>4455281</v>
      </c>
      <c r="C2723" s="8" t="s">
        <v>63</v>
      </c>
      <c r="D2723" s="9">
        <v>540</v>
      </c>
      <c r="E2723" s="3">
        <v>556</v>
      </c>
      <c r="F2723" s="3">
        <f t="shared" si="51"/>
        <v>300240</v>
      </c>
      <c r="G2723" s="14">
        <v>44676</v>
      </c>
      <c r="H2723" s="15">
        <v>44675</v>
      </c>
      <c r="I2723" s="10">
        <v>1</v>
      </c>
      <c r="J2723" s="32" t="str">
        <f>IF(Data[[#This Row],[Chênh lệch ngày]]&lt;-2,"ADVANCE", IF(Data[[#This Row],[Chênh lệch ngày]]&lt;4, "ON TIME", IF(Data[[#This Row],[REASON OF LATE]]="SUPPLIER","LATE BY SUPPLIER", "LATE")))</f>
        <v>ON TIME</v>
      </c>
      <c r="K2723" s="12"/>
      <c r="L2723" s="16"/>
      <c r="M2723" s="32" t="str">
        <f>TEXT(Data[[#This Row],[Ngày giao]],"yyyy")</f>
        <v>2022</v>
      </c>
      <c r="N2723" s="32" t="str">
        <f>IF(MONTH(Data[[#This Row],[Ngày giao]])&lt;4,"Qtr1", IF(MONTH(Data[[#This Row],[Ngày giao]])&lt;7,"Qtr2",IF(MONTH(Data[[#This Row],[Ngày giao]])&lt;10,"Qtr3","Qtr4")))</f>
        <v>Qtr2</v>
      </c>
      <c r="O2723" s="32" t="str">
        <f>TEXT(Data[[#This Row],[Ngày giao]],"MMM")</f>
        <v>Apr</v>
      </c>
    </row>
    <row r="2724" spans="1:15" ht="13" x14ac:dyDescent="0.3">
      <c r="A2724" s="1">
        <v>4517397033</v>
      </c>
      <c r="B2724" s="1">
        <v>2899634</v>
      </c>
      <c r="C2724" s="2" t="s">
        <v>59</v>
      </c>
      <c r="D2724" s="3">
        <v>640</v>
      </c>
      <c r="E2724" s="3">
        <v>605</v>
      </c>
      <c r="F2724" s="3">
        <f t="shared" si="51"/>
        <v>387200</v>
      </c>
      <c r="G2724" s="5">
        <v>44676</v>
      </c>
      <c r="H2724" s="4">
        <v>44676</v>
      </c>
      <c r="I2724" s="6">
        <f t="shared" ref="I2724:I2759" si="52">G2724-H2724</f>
        <v>0</v>
      </c>
      <c r="J2724" s="32" t="str">
        <f>IF(Data[[#This Row],[Chênh lệch ngày]]&lt;-2,"ADVANCE", IF(Data[[#This Row],[Chênh lệch ngày]]&lt;4, "ON TIME", IF(Data[[#This Row],[REASON OF LATE]]="SUPPLIER","LATE BY SUPPLIER", "LATE")))</f>
        <v>ON TIME</v>
      </c>
      <c r="K2724" s="2"/>
      <c r="L2724" s="32"/>
      <c r="M2724" s="32" t="str">
        <f>TEXT(Data[[#This Row],[Ngày giao]],"yyyy")</f>
        <v>2022</v>
      </c>
      <c r="N2724" s="32" t="str">
        <f>IF(MONTH(Data[[#This Row],[Ngày giao]])&lt;4,"Qtr1", IF(MONTH(Data[[#This Row],[Ngày giao]])&lt;7,"Qtr2",IF(MONTH(Data[[#This Row],[Ngày giao]])&lt;10,"Qtr3","Qtr4")))</f>
        <v>Qtr2</v>
      </c>
      <c r="O2724" s="32" t="str">
        <f>TEXT(Data[[#This Row],[Ngày giao]],"MMM")</f>
        <v>Apr</v>
      </c>
    </row>
    <row r="2725" spans="1:15" ht="13" x14ac:dyDescent="0.3">
      <c r="A2725" s="1">
        <v>4517415024</v>
      </c>
      <c r="B2725" s="1">
        <v>2989761</v>
      </c>
      <c r="C2725" s="2" t="s">
        <v>59</v>
      </c>
      <c r="D2725" s="3">
        <v>960</v>
      </c>
      <c r="E2725" s="3">
        <v>1021</v>
      </c>
      <c r="F2725" s="3">
        <f t="shared" si="51"/>
        <v>980160</v>
      </c>
      <c r="G2725" s="5">
        <v>44676</v>
      </c>
      <c r="H2725" s="4">
        <v>44676</v>
      </c>
      <c r="I2725" s="6">
        <f t="shared" si="52"/>
        <v>0</v>
      </c>
      <c r="J2725" s="32" t="str">
        <f>IF(Data[[#This Row],[Chênh lệch ngày]]&lt;-2,"ADVANCE", IF(Data[[#This Row],[Chênh lệch ngày]]&lt;4, "ON TIME", IF(Data[[#This Row],[REASON OF LATE]]="SUPPLIER","LATE BY SUPPLIER", "LATE")))</f>
        <v>ON TIME</v>
      </c>
      <c r="K2725" s="2"/>
      <c r="L2725" s="32"/>
      <c r="M2725" s="32" t="str">
        <f>TEXT(Data[[#This Row],[Ngày giao]],"yyyy")</f>
        <v>2022</v>
      </c>
      <c r="N2725" s="32" t="str">
        <f>IF(MONTH(Data[[#This Row],[Ngày giao]])&lt;4,"Qtr1", IF(MONTH(Data[[#This Row],[Ngày giao]])&lt;7,"Qtr2",IF(MONTH(Data[[#This Row],[Ngày giao]])&lt;10,"Qtr3","Qtr4")))</f>
        <v>Qtr2</v>
      </c>
      <c r="O2725" s="32" t="str">
        <f>TEXT(Data[[#This Row],[Ngày giao]],"MMM")</f>
        <v>Apr</v>
      </c>
    </row>
    <row r="2726" spans="1:15" ht="13" x14ac:dyDescent="0.3">
      <c r="A2726" s="1">
        <v>4517352518</v>
      </c>
      <c r="B2726" s="1">
        <v>2989761</v>
      </c>
      <c r="C2726" s="2" t="s">
        <v>53</v>
      </c>
      <c r="D2726" s="3">
        <v>960</v>
      </c>
      <c r="E2726" s="3">
        <v>906</v>
      </c>
      <c r="F2726" s="3">
        <f t="shared" si="51"/>
        <v>869760</v>
      </c>
      <c r="G2726" s="5">
        <v>44669</v>
      </c>
      <c r="H2726" s="4">
        <v>44676</v>
      </c>
      <c r="I2726" s="6">
        <f t="shared" si="52"/>
        <v>-7</v>
      </c>
      <c r="J2726" s="32" t="str">
        <f>IF(Data[[#This Row],[Chênh lệch ngày]]&lt;-2,"ADVANCE", IF(Data[[#This Row],[Chênh lệch ngày]]&lt;4, "ON TIME", IF(Data[[#This Row],[REASON OF LATE]]="SUPPLIER","LATE BY SUPPLIER", "LATE")))</f>
        <v>ADVANCE</v>
      </c>
      <c r="K2726" s="2"/>
      <c r="L2726" s="32"/>
      <c r="M2726" s="32" t="str">
        <f>TEXT(Data[[#This Row],[Ngày giao]],"yyyy")</f>
        <v>2022</v>
      </c>
      <c r="N2726" s="32" t="str">
        <f>IF(MONTH(Data[[#This Row],[Ngày giao]])&lt;4,"Qtr1", IF(MONTH(Data[[#This Row],[Ngày giao]])&lt;7,"Qtr2",IF(MONTH(Data[[#This Row],[Ngày giao]])&lt;10,"Qtr3","Qtr4")))</f>
        <v>Qtr2</v>
      </c>
      <c r="O2726" s="32" t="str">
        <f>TEXT(Data[[#This Row],[Ngày giao]],"MMM")</f>
        <v>Apr</v>
      </c>
    </row>
    <row r="2727" spans="1:15" ht="13" x14ac:dyDescent="0.3">
      <c r="A2727" s="1">
        <v>4517354997</v>
      </c>
      <c r="B2727" s="1">
        <v>2899631</v>
      </c>
      <c r="C2727" s="2" t="s">
        <v>53</v>
      </c>
      <c r="D2727" s="3">
        <v>960</v>
      </c>
      <c r="E2727" s="3">
        <v>1495</v>
      </c>
      <c r="F2727" s="3">
        <f t="shared" si="51"/>
        <v>1435200</v>
      </c>
      <c r="G2727" s="5">
        <v>44676</v>
      </c>
      <c r="H2727" s="4">
        <v>44676</v>
      </c>
      <c r="I2727" s="6">
        <f t="shared" si="52"/>
        <v>0</v>
      </c>
      <c r="J2727" s="32" t="str">
        <f>IF(Data[[#This Row],[Chênh lệch ngày]]&lt;-2,"ADVANCE", IF(Data[[#This Row],[Chênh lệch ngày]]&lt;4, "ON TIME", IF(Data[[#This Row],[REASON OF LATE]]="SUPPLIER","LATE BY SUPPLIER", "LATE")))</f>
        <v>ON TIME</v>
      </c>
      <c r="K2727" s="2"/>
      <c r="L2727" s="32"/>
      <c r="M2727" s="32" t="str">
        <f>TEXT(Data[[#This Row],[Ngày giao]],"yyyy")</f>
        <v>2022</v>
      </c>
      <c r="N2727" s="32" t="str">
        <f>IF(MONTH(Data[[#This Row],[Ngày giao]])&lt;4,"Qtr1", IF(MONTH(Data[[#This Row],[Ngày giao]])&lt;7,"Qtr2",IF(MONTH(Data[[#This Row],[Ngày giao]])&lt;10,"Qtr3","Qtr4")))</f>
        <v>Qtr2</v>
      </c>
      <c r="O2727" s="32" t="str">
        <f>TEXT(Data[[#This Row],[Ngày giao]],"MMM")</f>
        <v>Apr</v>
      </c>
    </row>
    <row r="2728" spans="1:15" ht="13" x14ac:dyDescent="0.3">
      <c r="A2728" s="1">
        <v>4517778468</v>
      </c>
      <c r="B2728" s="1">
        <v>2899631</v>
      </c>
      <c r="C2728" s="2" t="s">
        <v>53</v>
      </c>
      <c r="D2728" s="3">
        <v>960</v>
      </c>
      <c r="E2728" s="3">
        <v>466</v>
      </c>
      <c r="F2728" s="3">
        <f t="shared" si="51"/>
        <v>447360</v>
      </c>
      <c r="G2728" s="5">
        <v>44669</v>
      </c>
      <c r="H2728" s="4">
        <v>44676</v>
      </c>
      <c r="I2728" s="6">
        <f t="shared" si="52"/>
        <v>-7</v>
      </c>
      <c r="J2728" s="32" t="str">
        <f>IF(Data[[#This Row],[Chênh lệch ngày]]&lt;-2,"ADVANCE", IF(Data[[#This Row],[Chênh lệch ngày]]&lt;4, "ON TIME", IF(Data[[#This Row],[REASON OF LATE]]="SUPPLIER","LATE BY SUPPLIER", "LATE")))</f>
        <v>ADVANCE</v>
      </c>
      <c r="K2728" s="2"/>
      <c r="L2728" s="32"/>
      <c r="M2728" s="32" t="str">
        <f>TEXT(Data[[#This Row],[Ngày giao]],"yyyy")</f>
        <v>2022</v>
      </c>
      <c r="N2728" s="32" t="str">
        <f>IF(MONTH(Data[[#This Row],[Ngày giao]])&lt;4,"Qtr1", IF(MONTH(Data[[#This Row],[Ngày giao]])&lt;7,"Qtr2",IF(MONTH(Data[[#This Row],[Ngày giao]])&lt;10,"Qtr3","Qtr4")))</f>
        <v>Qtr2</v>
      </c>
      <c r="O2728" s="32" t="str">
        <f>TEXT(Data[[#This Row],[Ngày giao]],"MMM")</f>
        <v>Apr</v>
      </c>
    </row>
    <row r="2729" spans="1:15" ht="13" x14ac:dyDescent="0.3">
      <c r="A2729" s="1">
        <v>4517573118</v>
      </c>
      <c r="B2729" s="1">
        <v>4451121</v>
      </c>
      <c r="C2729" s="2" t="s">
        <v>59</v>
      </c>
      <c r="D2729" s="3">
        <v>155</v>
      </c>
      <c r="E2729" s="3">
        <v>941</v>
      </c>
      <c r="F2729" s="3">
        <f t="shared" si="51"/>
        <v>145855</v>
      </c>
      <c r="G2729" s="5">
        <v>44676</v>
      </c>
      <c r="H2729" s="4">
        <v>44676</v>
      </c>
      <c r="I2729" s="6">
        <f t="shared" si="52"/>
        <v>0</v>
      </c>
      <c r="J2729" s="32" t="str">
        <f>IF(Data[[#This Row],[Chênh lệch ngày]]&lt;-2,"ADVANCE", IF(Data[[#This Row],[Chênh lệch ngày]]&lt;4, "ON TIME", IF(Data[[#This Row],[REASON OF LATE]]="SUPPLIER","LATE BY SUPPLIER", "LATE")))</f>
        <v>ON TIME</v>
      </c>
      <c r="K2729" s="2"/>
      <c r="L2729" s="32"/>
      <c r="M2729" s="32" t="str">
        <f>TEXT(Data[[#This Row],[Ngày giao]],"yyyy")</f>
        <v>2022</v>
      </c>
      <c r="N2729" s="32" t="str">
        <f>IF(MONTH(Data[[#This Row],[Ngày giao]])&lt;4,"Qtr1", IF(MONTH(Data[[#This Row],[Ngày giao]])&lt;7,"Qtr2",IF(MONTH(Data[[#This Row],[Ngày giao]])&lt;10,"Qtr3","Qtr4")))</f>
        <v>Qtr2</v>
      </c>
      <c r="O2729" s="32" t="str">
        <f>TEXT(Data[[#This Row],[Ngày giao]],"MMM")</f>
        <v>Apr</v>
      </c>
    </row>
    <row r="2730" spans="1:15" ht="13" x14ac:dyDescent="0.3">
      <c r="A2730" s="1">
        <v>4517573121</v>
      </c>
      <c r="B2730" s="1">
        <v>4451121</v>
      </c>
      <c r="C2730" s="2" t="s">
        <v>59</v>
      </c>
      <c r="D2730" s="3">
        <v>275</v>
      </c>
      <c r="E2730" s="3">
        <v>854</v>
      </c>
      <c r="F2730" s="3">
        <f t="shared" si="51"/>
        <v>234850</v>
      </c>
      <c r="G2730" s="5">
        <v>44676</v>
      </c>
      <c r="H2730" s="4">
        <v>44676</v>
      </c>
      <c r="I2730" s="6">
        <f t="shared" si="52"/>
        <v>0</v>
      </c>
      <c r="J2730" s="32" t="str">
        <f>IF(Data[[#This Row],[Chênh lệch ngày]]&lt;-2,"ADVANCE", IF(Data[[#This Row],[Chênh lệch ngày]]&lt;4, "ON TIME", IF(Data[[#This Row],[REASON OF LATE]]="SUPPLIER","LATE BY SUPPLIER", "LATE")))</f>
        <v>ON TIME</v>
      </c>
      <c r="K2730" s="2"/>
      <c r="L2730" s="32"/>
      <c r="M2730" s="32" t="str">
        <f>TEXT(Data[[#This Row],[Ngày giao]],"yyyy")</f>
        <v>2022</v>
      </c>
      <c r="N2730" s="32" t="str">
        <f>IF(MONTH(Data[[#This Row],[Ngày giao]])&lt;4,"Qtr1", IF(MONTH(Data[[#This Row],[Ngày giao]])&lt;7,"Qtr2",IF(MONTH(Data[[#This Row],[Ngày giao]])&lt;10,"Qtr3","Qtr4")))</f>
        <v>Qtr2</v>
      </c>
      <c r="O2730" s="32" t="str">
        <f>TEXT(Data[[#This Row],[Ngày giao]],"MMM")</f>
        <v>Apr</v>
      </c>
    </row>
    <row r="2731" spans="1:15" ht="13" x14ac:dyDescent="0.3">
      <c r="A2731" s="1">
        <v>4517573122</v>
      </c>
      <c r="B2731" s="1">
        <v>4451121</v>
      </c>
      <c r="C2731" s="2" t="s">
        <v>59</v>
      </c>
      <c r="D2731" s="3">
        <v>495</v>
      </c>
      <c r="E2731" s="3">
        <v>1105</v>
      </c>
      <c r="F2731" s="3">
        <f t="shared" si="51"/>
        <v>546975</v>
      </c>
      <c r="G2731" s="5">
        <v>44676</v>
      </c>
      <c r="H2731" s="4">
        <v>44676</v>
      </c>
      <c r="I2731" s="6">
        <f t="shared" si="52"/>
        <v>0</v>
      </c>
      <c r="J2731" s="32" t="str">
        <f>IF(Data[[#This Row],[Chênh lệch ngày]]&lt;-2,"ADVANCE", IF(Data[[#This Row],[Chênh lệch ngày]]&lt;4, "ON TIME", IF(Data[[#This Row],[REASON OF LATE]]="SUPPLIER","LATE BY SUPPLIER", "LATE")))</f>
        <v>ON TIME</v>
      </c>
      <c r="K2731" s="2"/>
      <c r="L2731" s="32"/>
      <c r="M2731" s="32" t="str">
        <f>TEXT(Data[[#This Row],[Ngày giao]],"yyyy")</f>
        <v>2022</v>
      </c>
      <c r="N2731" s="32" t="str">
        <f>IF(MONTH(Data[[#This Row],[Ngày giao]])&lt;4,"Qtr1", IF(MONTH(Data[[#This Row],[Ngày giao]])&lt;7,"Qtr2",IF(MONTH(Data[[#This Row],[Ngày giao]])&lt;10,"Qtr3","Qtr4")))</f>
        <v>Qtr2</v>
      </c>
      <c r="O2731" s="32" t="str">
        <f>TEXT(Data[[#This Row],[Ngày giao]],"MMM")</f>
        <v>Apr</v>
      </c>
    </row>
    <row r="2732" spans="1:15" ht="13" x14ac:dyDescent="0.3">
      <c r="A2732" s="1">
        <v>4517395325</v>
      </c>
      <c r="B2732" s="1">
        <v>4451121</v>
      </c>
      <c r="C2732" s="2" t="s">
        <v>59</v>
      </c>
      <c r="D2732" s="3">
        <v>215</v>
      </c>
      <c r="E2732" s="3">
        <v>780</v>
      </c>
      <c r="F2732" s="3">
        <f t="shared" si="51"/>
        <v>167700</v>
      </c>
      <c r="G2732" s="5">
        <v>44676</v>
      </c>
      <c r="H2732" s="4">
        <v>44676</v>
      </c>
      <c r="I2732" s="6">
        <f t="shared" si="52"/>
        <v>0</v>
      </c>
      <c r="J2732" s="32" t="str">
        <f>IF(Data[[#This Row],[Chênh lệch ngày]]&lt;-2,"ADVANCE", IF(Data[[#This Row],[Chênh lệch ngày]]&lt;4, "ON TIME", IF(Data[[#This Row],[REASON OF LATE]]="SUPPLIER","LATE BY SUPPLIER", "LATE")))</f>
        <v>ON TIME</v>
      </c>
      <c r="K2732" s="2"/>
      <c r="L2732" s="32"/>
      <c r="M2732" s="32" t="str">
        <f>TEXT(Data[[#This Row],[Ngày giao]],"yyyy")</f>
        <v>2022</v>
      </c>
      <c r="N2732" s="32" t="str">
        <f>IF(MONTH(Data[[#This Row],[Ngày giao]])&lt;4,"Qtr1", IF(MONTH(Data[[#This Row],[Ngày giao]])&lt;7,"Qtr2",IF(MONTH(Data[[#This Row],[Ngày giao]])&lt;10,"Qtr3","Qtr4")))</f>
        <v>Qtr2</v>
      </c>
      <c r="O2732" s="32" t="str">
        <f>TEXT(Data[[#This Row],[Ngày giao]],"MMM")</f>
        <v>Apr</v>
      </c>
    </row>
    <row r="2733" spans="1:15" ht="13" x14ac:dyDescent="0.3">
      <c r="A2733" s="1">
        <v>4517400241</v>
      </c>
      <c r="B2733" s="1">
        <v>4334436</v>
      </c>
      <c r="C2733" s="2" t="s">
        <v>59</v>
      </c>
      <c r="D2733" s="3">
        <v>384</v>
      </c>
      <c r="E2733" s="3">
        <v>952</v>
      </c>
      <c r="F2733" s="3">
        <f t="shared" si="51"/>
        <v>365568</v>
      </c>
      <c r="G2733" s="5">
        <v>44676</v>
      </c>
      <c r="H2733" s="4">
        <v>44676</v>
      </c>
      <c r="I2733" s="6">
        <f t="shared" si="52"/>
        <v>0</v>
      </c>
      <c r="J2733" s="32" t="str">
        <f>IF(Data[[#This Row],[Chênh lệch ngày]]&lt;-2,"ADVANCE", IF(Data[[#This Row],[Chênh lệch ngày]]&lt;4, "ON TIME", IF(Data[[#This Row],[REASON OF LATE]]="SUPPLIER","LATE BY SUPPLIER", "LATE")))</f>
        <v>ON TIME</v>
      </c>
      <c r="K2733" s="2"/>
      <c r="L2733" s="32"/>
      <c r="M2733" s="32" t="str">
        <f>TEXT(Data[[#This Row],[Ngày giao]],"yyyy")</f>
        <v>2022</v>
      </c>
      <c r="N2733" s="32" t="str">
        <f>IF(MONTH(Data[[#This Row],[Ngày giao]])&lt;4,"Qtr1", IF(MONTH(Data[[#This Row],[Ngày giao]])&lt;7,"Qtr2",IF(MONTH(Data[[#This Row],[Ngày giao]])&lt;10,"Qtr3","Qtr4")))</f>
        <v>Qtr2</v>
      </c>
      <c r="O2733" s="32" t="str">
        <f>TEXT(Data[[#This Row],[Ngày giao]],"MMM")</f>
        <v>Apr</v>
      </c>
    </row>
    <row r="2734" spans="1:15" ht="13" x14ac:dyDescent="0.3">
      <c r="A2734" s="1">
        <v>4517405483</v>
      </c>
      <c r="B2734" s="1">
        <v>4451134</v>
      </c>
      <c r="C2734" s="2" t="s">
        <v>59</v>
      </c>
      <c r="D2734" s="3">
        <v>72</v>
      </c>
      <c r="E2734" s="3">
        <v>685</v>
      </c>
      <c r="F2734" s="3">
        <f t="shared" si="51"/>
        <v>49320</v>
      </c>
      <c r="G2734" s="5">
        <v>44676</v>
      </c>
      <c r="H2734" s="4">
        <v>44676</v>
      </c>
      <c r="I2734" s="6">
        <f t="shared" si="52"/>
        <v>0</v>
      </c>
      <c r="J2734" s="32" t="str">
        <f>IF(Data[[#This Row],[Chênh lệch ngày]]&lt;-2,"ADVANCE", IF(Data[[#This Row],[Chênh lệch ngày]]&lt;4, "ON TIME", IF(Data[[#This Row],[REASON OF LATE]]="SUPPLIER","LATE BY SUPPLIER", "LATE")))</f>
        <v>ON TIME</v>
      </c>
      <c r="K2734" s="2"/>
      <c r="L2734" s="32"/>
      <c r="M2734" s="32" t="str">
        <f>TEXT(Data[[#This Row],[Ngày giao]],"yyyy")</f>
        <v>2022</v>
      </c>
      <c r="N2734" s="32" t="str">
        <f>IF(MONTH(Data[[#This Row],[Ngày giao]])&lt;4,"Qtr1", IF(MONTH(Data[[#This Row],[Ngày giao]])&lt;7,"Qtr2",IF(MONTH(Data[[#This Row],[Ngày giao]])&lt;10,"Qtr3","Qtr4")))</f>
        <v>Qtr2</v>
      </c>
      <c r="O2734" s="32" t="str">
        <f>TEXT(Data[[#This Row],[Ngày giao]],"MMM")</f>
        <v>Apr</v>
      </c>
    </row>
    <row r="2735" spans="1:15" ht="13" x14ac:dyDescent="0.3">
      <c r="A2735" s="1">
        <v>4517776943</v>
      </c>
      <c r="B2735" s="1">
        <v>2899475</v>
      </c>
      <c r="C2735" s="2" t="s">
        <v>53</v>
      </c>
      <c r="D2735" s="3">
        <v>700</v>
      </c>
      <c r="E2735" s="3">
        <v>1307</v>
      </c>
      <c r="F2735" s="3">
        <f t="shared" ref="F2735:F2798" si="53" xml:space="preserve"> D2735 * E2735</f>
        <v>914900</v>
      </c>
      <c r="G2735" s="5">
        <v>44669</v>
      </c>
      <c r="H2735" s="4">
        <v>44676</v>
      </c>
      <c r="I2735" s="6">
        <f t="shared" si="52"/>
        <v>-7</v>
      </c>
      <c r="J2735" s="32" t="str">
        <f>IF(Data[[#This Row],[Chênh lệch ngày]]&lt;-2,"ADVANCE", IF(Data[[#This Row],[Chênh lệch ngày]]&lt;4, "ON TIME", IF(Data[[#This Row],[REASON OF LATE]]="SUPPLIER","LATE BY SUPPLIER", "LATE")))</f>
        <v>ADVANCE</v>
      </c>
      <c r="K2735" s="2"/>
      <c r="L2735" s="32"/>
      <c r="M2735" s="32" t="str">
        <f>TEXT(Data[[#This Row],[Ngày giao]],"yyyy")</f>
        <v>2022</v>
      </c>
      <c r="N2735" s="32" t="str">
        <f>IF(MONTH(Data[[#This Row],[Ngày giao]])&lt;4,"Qtr1", IF(MONTH(Data[[#This Row],[Ngày giao]])&lt;7,"Qtr2",IF(MONTH(Data[[#This Row],[Ngày giao]])&lt;10,"Qtr3","Qtr4")))</f>
        <v>Qtr2</v>
      </c>
      <c r="O2735" s="32" t="str">
        <f>TEXT(Data[[#This Row],[Ngày giao]],"MMM")</f>
        <v>Apr</v>
      </c>
    </row>
    <row r="2736" spans="1:15" ht="13" x14ac:dyDescent="0.3">
      <c r="A2736" s="1">
        <v>4517804585</v>
      </c>
      <c r="B2736" s="1">
        <v>2903183</v>
      </c>
      <c r="C2736" s="2" t="s">
        <v>53</v>
      </c>
      <c r="D2736" s="3">
        <v>3400</v>
      </c>
      <c r="E2736" s="3">
        <v>378</v>
      </c>
      <c r="F2736" s="3">
        <f t="shared" si="53"/>
        <v>1285200</v>
      </c>
      <c r="G2736" s="5">
        <v>44676</v>
      </c>
      <c r="H2736" s="4">
        <v>44676</v>
      </c>
      <c r="I2736" s="6">
        <f t="shared" si="52"/>
        <v>0</v>
      </c>
      <c r="J2736" s="32" t="str">
        <f>IF(Data[[#This Row],[Chênh lệch ngày]]&lt;-2,"ADVANCE", IF(Data[[#This Row],[Chênh lệch ngày]]&lt;4, "ON TIME", IF(Data[[#This Row],[REASON OF LATE]]="SUPPLIER","LATE BY SUPPLIER", "LATE")))</f>
        <v>ON TIME</v>
      </c>
      <c r="K2736" s="2" t="s">
        <v>8</v>
      </c>
      <c r="L2736" s="32" t="s">
        <v>72</v>
      </c>
      <c r="M2736" s="32" t="str">
        <f>TEXT(Data[[#This Row],[Ngày giao]],"yyyy")</f>
        <v>2022</v>
      </c>
      <c r="N2736" s="32" t="str">
        <f>IF(MONTH(Data[[#This Row],[Ngày giao]])&lt;4,"Qtr1", IF(MONTH(Data[[#This Row],[Ngày giao]])&lt;7,"Qtr2",IF(MONTH(Data[[#This Row],[Ngày giao]])&lt;10,"Qtr3","Qtr4")))</f>
        <v>Qtr2</v>
      </c>
      <c r="O2736" s="32" t="str">
        <f>TEXT(Data[[#This Row],[Ngày giao]],"MMM")</f>
        <v>Apr</v>
      </c>
    </row>
    <row r="2737" spans="1:15" ht="13" x14ac:dyDescent="0.3">
      <c r="A2737" s="1">
        <v>4517804588</v>
      </c>
      <c r="B2737" s="1">
        <v>2903189</v>
      </c>
      <c r="C2737" s="2" t="s">
        <v>53</v>
      </c>
      <c r="D2737" s="3">
        <v>4050</v>
      </c>
      <c r="E2737" s="3">
        <v>325</v>
      </c>
      <c r="F2737" s="3">
        <f t="shared" si="53"/>
        <v>1316250</v>
      </c>
      <c r="G2737" s="5">
        <v>44704</v>
      </c>
      <c r="H2737" s="4">
        <v>44676</v>
      </c>
      <c r="I2737" s="6">
        <f t="shared" si="52"/>
        <v>28</v>
      </c>
      <c r="J2737" s="32" t="str">
        <f>IF(Data[[#This Row],[Chênh lệch ngày]]&lt;-2,"ADVANCE", IF(Data[[#This Row],[Chênh lệch ngày]]&lt;4, "ON TIME", IF(Data[[#This Row],[REASON OF LATE]]="SUPPLIER","LATE BY SUPPLIER", "LATE")))</f>
        <v>LATE BY SUPPLIER</v>
      </c>
      <c r="K2737" s="2" t="s">
        <v>8</v>
      </c>
      <c r="L2737" s="32" t="s">
        <v>72</v>
      </c>
      <c r="M2737" s="32" t="str">
        <f>TEXT(Data[[#This Row],[Ngày giao]],"yyyy")</f>
        <v>2022</v>
      </c>
      <c r="N2737" s="32" t="str">
        <f>IF(MONTH(Data[[#This Row],[Ngày giao]])&lt;4,"Qtr1", IF(MONTH(Data[[#This Row],[Ngày giao]])&lt;7,"Qtr2",IF(MONTH(Data[[#This Row],[Ngày giao]])&lt;10,"Qtr3","Qtr4")))</f>
        <v>Qtr2</v>
      </c>
      <c r="O2737" s="32" t="str">
        <f>TEXT(Data[[#This Row],[Ngày giao]],"MMM")</f>
        <v>May</v>
      </c>
    </row>
    <row r="2738" spans="1:15" ht="13" x14ac:dyDescent="0.3">
      <c r="A2738" s="1">
        <v>4517571260</v>
      </c>
      <c r="B2738" s="1">
        <v>4451121</v>
      </c>
      <c r="C2738" s="2" t="s">
        <v>53</v>
      </c>
      <c r="D2738" s="3">
        <v>1030</v>
      </c>
      <c r="E2738" s="3">
        <v>892</v>
      </c>
      <c r="F2738" s="3">
        <f t="shared" si="53"/>
        <v>918760</v>
      </c>
      <c r="G2738" s="5">
        <v>44704</v>
      </c>
      <c r="H2738" s="4">
        <v>44676</v>
      </c>
      <c r="I2738" s="6">
        <f t="shared" si="52"/>
        <v>28</v>
      </c>
      <c r="J2738" s="32" t="str">
        <f>IF(Data[[#This Row],[Chênh lệch ngày]]&lt;-2,"ADVANCE", IF(Data[[#This Row],[Chênh lệch ngày]]&lt;4, "ON TIME", IF(Data[[#This Row],[REASON OF LATE]]="SUPPLIER","LATE BY SUPPLIER", "LATE")))</f>
        <v>LATE</v>
      </c>
      <c r="K2738" s="32" t="s">
        <v>6</v>
      </c>
      <c r="L2738" s="32"/>
      <c r="M2738" s="32" t="str">
        <f>TEXT(Data[[#This Row],[Ngày giao]],"yyyy")</f>
        <v>2022</v>
      </c>
      <c r="N2738" s="32" t="str">
        <f>IF(MONTH(Data[[#This Row],[Ngày giao]])&lt;4,"Qtr1", IF(MONTH(Data[[#This Row],[Ngày giao]])&lt;7,"Qtr2",IF(MONTH(Data[[#This Row],[Ngày giao]])&lt;10,"Qtr3","Qtr4")))</f>
        <v>Qtr2</v>
      </c>
      <c r="O2738" s="32" t="str">
        <f>TEXT(Data[[#This Row],[Ngày giao]],"MMM")</f>
        <v>May</v>
      </c>
    </row>
    <row r="2739" spans="1:15" ht="13" x14ac:dyDescent="0.3">
      <c r="A2739" s="1">
        <v>4517843954</v>
      </c>
      <c r="B2739" s="1">
        <v>2899475</v>
      </c>
      <c r="C2739" s="2" t="s">
        <v>59</v>
      </c>
      <c r="D2739" s="3">
        <v>800</v>
      </c>
      <c r="E2739" s="3">
        <v>815</v>
      </c>
      <c r="F2739" s="3">
        <f t="shared" si="53"/>
        <v>652000</v>
      </c>
      <c r="G2739" s="5">
        <v>44676</v>
      </c>
      <c r="H2739" s="4">
        <v>44676</v>
      </c>
      <c r="I2739" s="6">
        <f t="shared" si="52"/>
        <v>0</v>
      </c>
      <c r="J2739" s="32" t="str">
        <f>IF(Data[[#This Row],[Chênh lệch ngày]]&lt;-2,"ADVANCE", IF(Data[[#This Row],[Chênh lệch ngày]]&lt;4, "ON TIME", IF(Data[[#This Row],[REASON OF LATE]]="SUPPLIER","LATE BY SUPPLIER", "LATE")))</f>
        <v>ON TIME</v>
      </c>
      <c r="K2739" s="2"/>
      <c r="L2739" s="32"/>
      <c r="M2739" s="32" t="str">
        <f>TEXT(Data[[#This Row],[Ngày giao]],"yyyy")</f>
        <v>2022</v>
      </c>
      <c r="N2739" s="32" t="str">
        <f>IF(MONTH(Data[[#This Row],[Ngày giao]])&lt;4,"Qtr1", IF(MONTH(Data[[#This Row],[Ngày giao]])&lt;7,"Qtr2",IF(MONTH(Data[[#This Row],[Ngày giao]])&lt;10,"Qtr3","Qtr4")))</f>
        <v>Qtr2</v>
      </c>
      <c r="O2739" s="32" t="str">
        <f>TEXT(Data[[#This Row],[Ngày giao]],"MMM")</f>
        <v>Apr</v>
      </c>
    </row>
    <row r="2740" spans="1:15" ht="13" x14ac:dyDescent="0.3">
      <c r="A2740" s="1">
        <v>4517905010</v>
      </c>
      <c r="B2740" s="1">
        <v>2899478</v>
      </c>
      <c r="C2740" s="2" t="s">
        <v>59</v>
      </c>
      <c r="D2740" s="3">
        <v>200</v>
      </c>
      <c r="E2740" s="3">
        <v>552</v>
      </c>
      <c r="F2740" s="3">
        <f t="shared" si="53"/>
        <v>110400</v>
      </c>
      <c r="G2740" s="5">
        <v>44676</v>
      </c>
      <c r="H2740" s="4">
        <v>44676</v>
      </c>
      <c r="I2740" s="6">
        <f t="shared" si="52"/>
        <v>0</v>
      </c>
      <c r="J2740" s="32" t="str">
        <f>IF(Data[[#This Row],[Chênh lệch ngày]]&lt;-2,"ADVANCE", IF(Data[[#This Row],[Chênh lệch ngày]]&lt;4, "ON TIME", IF(Data[[#This Row],[REASON OF LATE]]="SUPPLIER","LATE BY SUPPLIER", "LATE")))</f>
        <v>ON TIME</v>
      </c>
      <c r="K2740" s="2"/>
      <c r="L2740" s="32"/>
      <c r="M2740" s="32" t="str">
        <f>TEXT(Data[[#This Row],[Ngày giao]],"yyyy")</f>
        <v>2022</v>
      </c>
      <c r="N2740" s="32" t="str">
        <f>IF(MONTH(Data[[#This Row],[Ngày giao]])&lt;4,"Qtr1", IF(MONTH(Data[[#This Row],[Ngày giao]])&lt;7,"Qtr2",IF(MONTH(Data[[#This Row],[Ngày giao]])&lt;10,"Qtr3","Qtr4")))</f>
        <v>Qtr2</v>
      </c>
      <c r="O2740" s="32" t="str">
        <f>TEXT(Data[[#This Row],[Ngày giao]],"MMM")</f>
        <v>Apr</v>
      </c>
    </row>
    <row r="2741" spans="1:15" ht="13" x14ac:dyDescent="0.3">
      <c r="A2741" s="1">
        <v>4517906983</v>
      </c>
      <c r="B2741" s="1">
        <v>2903183</v>
      </c>
      <c r="C2741" s="2" t="s">
        <v>59</v>
      </c>
      <c r="D2741" s="3">
        <v>120</v>
      </c>
      <c r="E2741" s="3">
        <v>326</v>
      </c>
      <c r="F2741" s="3">
        <f t="shared" si="53"/>
        <v>39120</v>
      </c>
      <c r="G2741" s="5">
        <v>44676</v>
      </c>
      <c r="H2741" s="4">
        <v>44676</v>
      </c>
      <c r="I2741" s="6">
        <f t="shared" si="52"/>
        <v>0</v>
      </c>
      <c r="J2741" s="32" t="str">
        <f>IF(Data[[#This Row],[Chênh lệch ngày]]&lt;-2,"ADVANCE", IF(Data[[#This Row],[Chênh lệch ngày]]&lt;4, "ON TIME", IF(Data[[#This Row],[REASON OF LATE]]="SUPPLIER","LATE BY SUPPLIER", "LATE")))</f>
        <v>ON TIME</v>
      </c>
      <c r="K2741" s="2"/>
      <c r="L2741" s="32"/>
      <c r="M2741" s="32" t="str">
        <f>TEXT(Data[[#This Row],[Ngày giao]],"yyyy")</f>
        <v>2022</v>
      </c>
      <c r="N2741" s="32" t="str">
        <f>IF(MONTH(Data[[#This Row],[Ngày giao]])&lt;4,"Qtr1", IF(MONTH(Data[[#This Row],[Ngày giao]])&lt;7,"Qtr2",IF(MONTH(Data[[#This Row],[Ngày giao]])&lt;10,"Qtr3","Qtr4")))</f>
        <v>Qtr2</v>
      </c>
      <c r="O2741" s="32" t="str">
        <f>TEXT(Data[[#This Row],[Ngày giao]],"MMM")</f>
        <v>Apr</v>
      </c>
    </row>
    <row r="2742" spans="1:15" ht="13" x14ac:dyDescent="0.3">
      <c r="A2742" s="1">
        <v>4517741506</v>
      </c>
      <c r="B2742" s="1">
        <v>4327106</v>
      </c>
      <c r="C2742" s="2" t="s">
        <v>59</v>
      </c>
      <c r="D2742" s="3">
        <v>150</v>
      </c>
      <c r="E2742" s="3">
        <v>940</v>
      </c>
      <c r="F2742" s="3">
        <f t="shared" si="53"/>
        <v>141000</v>
      </c>
      <c r="G2742" s="5">
        <v>44676</v>
      </c>
      <c r="H2742" s="4">
        <v>44676</v>
      </c>
      <c r="I2742" s="6">
        <f t="shared" si="52"/>
        <v>0</v>
      </c>
      <c r="J2742" s="32" t="str">
        <f>IF(Data[[#This Row],[Chênh lệch ngày]]&lt;-2,"ADVANCE", IF(Data[[#This Row],[Chênh lệch ngày]]&lt;4, "ON TIME", IF(Data[[#This Row],[REASON OF LATE]]="SUPPLIER","LATE BY SUPPLIER", "LATE")))</f>
        <v>ON TIME</v>
      </c>
      <c r="K2742" s="2"/>
      <c r="L2742" s="32"/>
      <c r="M2742" s="32" t="str">
        <f>TEXT(Data[[#This Row],[Ngày giao]],"yyyy")</f>
        <v>2022</v>
      </c>
      <c r="N2742" s="32" t="str">
        <f>IF(MONTH(Data[[#This Row],[Ngày giao]])&lt;4,"Qtr1", IF(MONTH(Data[[#This Row],[Ngày giao]])&lt;7,"Qtr2",IF(MONTH(Data[[#This Row],[Ngày giao]])&lt;10,"Qtr3","Qtr4")))</f>
        <v>Qtr2</v>
      </c>
      <c r="O2742" s="32" t="str">
        <f>TEXT(Data[[#This Row],[Ngày giao]],"MMM")</f>
        <v>Apr</v>
      </c>
    </row>
    <row r="2743" spans="1:15" ht="13" x14ac:dyDescent="0.3">
      <c r="A2743" s="1">
        <v>4517508653</v>
      </c>
      <c r="B2743" s="1">
        <v>2963896</v>
      </c>
      <c r="C2743" s="37" t="s">
        <v>52</v>
      </c>
      <c r="D2743" s="3">
        <v>40</v>
      </c>
      <c r="E2743" s="3">
        <v>1021</v>
      </c>
      <c r="F2743" s="3">
        <f t="shared" si="53"/>
        <v>40840</v>
      </c>
      <c r="G2743" s="5">
        <v>44662</v>
      </c>
      <c r="H2743" s="4">
        <v>44676</v>
      </c>
      <c r="I2743" s="6">
        <f t="shared" si="52"/>
        <v>-14</v>
      </c>
      <c r="J2743" s="32" t="str">
        <f>IF(Data[[#This Row],[Chênh lệch ngày]]&lt;-2,"ADVANCE", IF(Data[[#This Row],[Chênh lệch ngày]]&lt;4, "ON TIME", IF(Data[[#This Row],[REASON OF LATE]]="SUPPLIER","LATE BY SUPPLIER", "LATE")))</f>
        <v>ADVANCE</v>
      </c>
      <c r="K2743" s="2"/>
      <c r="L2743" s="32"/>
      <c r="M2743" s="32" t="str">
        <f>TEXT(Data[[#This Row],[Ngày giao]],"yyyy")</f>
        <v>2022</v>
      </c>
      <c r="N2743" s="32" t="str">
        <f>IF(MONTH(Data[[#This Row],[Ngày giao]])&lt;4,"Qtr1", IF(MONTH(Data[[#This Row],[Ngày giao]])&lt;7,"Qtr2",IF(MONTH(Data[[#This Row],[Ngày giao]])&lt;10,"Qtr3","Qtr4")))</f>
        <v>Qtr2</v>
      </c>
      <c r="O2743" s="32" t="str">
        <f>TEXT(Data[[#This Row],[Ngày giao]],"MMM")</f>
        <v>Apr</v>
      </c>
    </row>
    <row r="2744" spans="1:15" ht="13" x14ac:dyDescent="0.3">
      <c r="A2744" s="1">
        <v>4516520538</v>
      </c>
      <c r="B2744" s="1">
        <v>2758193</v>
      </c>
      <c r="C2744" s="37" t="s">
        <v>52</v>
      </c>
      <c r="D2744" s="23">
        <v>129</v>
      </c>
      <c r="E2744" s="3">
        <v>1489</v>
      </c>
      <c r="F2744" s="3">
        <f t="shared" si="53"/>
        <v>192081</v>
      </c>
      <c r="G2744" s="5">
        <v>44690</v>
      </c>
      <c r="H2744" s="4">
        <v>44676</v>
      </c>
      <c r="I2744" s="6">
        <f t="shared" si="52"/>
        <v>14</v>
      </c>
      <c r="J2744" s="32" t="str">
        <f>IF(Data[[#This Row],[Chênh lệch ngày]]&lt;-2,"ADVANCE", IF(Data[[#This Row],[Chênh lệch ngày]]&lt;4, "ON TIME", IF(Data[[#This Row],[REASON OF LATE]]="SUPPLIER","LATE BY SUPPLIER", "LATE")))</f>
        <v>LATE</v>
      </c>
      <c r="K2744" s="32" t="s">
        <v>6</v>
      </c>
      <c r="L2744" s="32"/>
      <c r="M2744" s="32" t="str">
        <f>TEXT(Data[[#This Row],[Ngày giao]],"yyyy")</f>
        <v>2022</v>
      </c>
      <c r="N2744" s="32" t="str">
        <f>IF(MONTH(Data[[#This Row],[Ngày giao]])&lt;4,"Qtr1", IF(MONTH(Data[[#This Row],[Ngày giao]])&lt;7,"Qtr2",IF(MONTH(Data[[#This Row],[Ngày giao]])&lt;10,"Qtr3","Qtr4")))</f>
        <v>Qtr2</v>
      </c>
      <c r="O2744" s="32" t="str">
        <f>TEXT(Data[[#This Row],[Ngày giao]],"MMM")</f>
        <v>May</v>
      </c>
    </row>
    <row r="2745" spans="1:15" ht="13" x14ac:dyDescent="0.3">
      <c r="A2745" s="1">
        <v>4516529177</v>
      </c>
      <c r="B2745" s="1">
        <v>2467687</v>
      </c>
      <c r="C2745" s="37" t="s">
        <v>52</v>
      </c>
      <c r="D2745" s="3">
        <v>175</v>
      </c>
      <c r="E2745" s="3">
        <v>743</v>
      </c>
      <c r="F2745" s="3">
        <f t="shared" si="53"/>
        <v>130025</v>
      </c>
      <c r="G2745" s="5">
        <v>44662</v>
      </c>
      <c r="H2745" s="4">
        <v>44676</v>
      </c>
      <c r="I2745" s="6">
        <f t="shared" si="52"/>
        <v>-14</v>
      </c>
      <c r="J2745" s="32" t="str">
        <f>IF(Data[[#This Row],[Chênh lệch ngày]]&lt;-2,"ADVANCE", IF(Data[[#This Row],[Chênh lệch ngày]]&lt;4, "ON TIME", IF(Data[[#This Row],[REASON OF LATE]]="SUPPLIER","LATE BY SUPPLIER", "LATE")))</f>
        <v>ADVANCE</v>
      </c>
      <c r="K2745" s="2"/>
      <c r="L2745" s="32"/>
      <c r="M2745" s="32" t="str">
        <f>TEXT(Data[[#This Row],[Ngày giao]],"yyyy")</f>
        <v>2022</v>
      </c>
      <c r="N2745" s="32" t="str">
        <f>IF(MONTH(Data[[#This Row],[Ngày giao]])&lt;4,"Qtr1", IF(MONTH(Data[[#This Row],[Ngày giao]])&lt;7,"Qtr2",IF(MONTH(Data[[#This Row],[Ngày giao]])&lt;10,"Qtr3","Qtr4")))</f>
        <v>Qtr2</v>
      </c>
      <c r="O2745" s="32" t="str">
        <f>TEXT(Data[[#This Row],[Ngày giao]],"MMM")</f>
        <v>Apr</v>
      </c>
    </row>
    <row r="2746" spans="1:15" ht="13" x14ac:dyDescent="0.3">
      <c r="A2746" s="1">
        <v>4517723645</v>
      </c>
      <c r="B2746" s="1">
        <v>2758193</v>
      </c>
      <c r="C2746" s="2" t="s">
        <v>59</v>
      </c>
      <c r="D2746" s="3">
        <v>429</v>
      </c>
      <c r="E2746" s="3">
        <v>760</v>
      </c>
      <c r="F2746" s="3">
        <f t="shared" si="53"/>
        <v>326040</v>
      </c>
      <c r="G2746" s="5">
        <v>44676</v>
      </c>
      <c r="H2746" s="4">
        <v>44676</v>
      </c>
      <c r="I2746" s="6">
        <f t="shared" si="52"/>
        <v>0</v>
      </c>
      <c r="J2746" s="32" t="str">
        <f>IF(Data[[#This Row],[Chênh lệch ngày]]&lt;-2,"ADVANCE", IF(Data[[#This Row],[Chênh lệch ngày]]&lt;4, "ON TIME", IF(Data[[#This Row],[REASON OF LATE]]="SUPPLIER","LATE BY SUPPLIER", "LATE")))</f>
        <v>ON TIME</v>
      </c>
      <c r="K2746" s="2"/>
      <c r="L2746" s="32"/>
      <c r="M2746" s="32" t="str">
        <f>TEXT(Data[[#This Row],[Ngày giao]],"yyyy")</f>
        <v>2022</v>
      </c>
      <c r="N2746" s="32" t="str">
        <f>IF(MONTH(Data[[#This Row],[Ngày giao]])&lt;4,"Qtr1", IF(MONTH(Data[[#This Row],[Ngày giao]])&lt;7,"Qtr2",IF(MONTH(Data[[#This Row],[Ngày giao]])&lt;10,"Qtr3","Qtr4")))</f>
        <v>Qtr2</v>
      </c>
      <c r="O2746" s="32" t="str">
        <f>TEXT(Data[[#This Row],[Ngày giao]],"MMM")</f>
        <v>Apr</v>
      </c>
    </row>
    <row r="2747" spans="1:15" ht="13" x14ac:dyDescent="0.3">
      <c r="A2747" s="1">
        <v>4517731524</v>
      </c>
      <c r="B2747" s="1">
        <v>2758193</v>
      </c>
      <c r="C2747" s="2" t="s">
        <v>59</v>
      </c>
      <c r="D2747" s="3">
        <v>204</v>
      </c>
      <c r="E2747" s="3">
        <v>830</v>
      </c>
      <c r="F2747" s="3">
        <f t="shared" si="53"/>
        <v>169320</v>
      </c>
      <c r="G2747" s="5">
        <v>44676</v>
      </c>
      <c r="H2747" s="4">
        <v>44676</v>
      </c>
      <c r="I2747" s="6">
        <f t="shared" si="52"/>
        <v>0</v>
      </c>
      <c r="J2747" s="32" t="str">
        <f>IF(Data[[#This Row],[Chênh lệch ngày]]&lt;-2,"ADVANCE", IF(Data[[#This Row],[Chênh lệch ngày]]&lt;4, "ON TIME", IF(Data[[#This Row],[REASON OF LATE]]="SUPPLIER","LATE BY SUPPLIER", "LATE")))</f>
        <v>ON TIME</v>
      </c>
      <c r="K2747" s="2"/>
      <c r="L2747" s="32"/>
      <c r="M2747" s="32" t="str">
        <f>TEXT(Data[[#This Row],[Ngày giao]],"yyyy")</f>
        <v>2022</v>
      </c>
      <c r="N2747" s="32" t="str">
        <f>IF(MONTH(Data[[#This Row],[Ngày giao]])&lt;4,"Qtr1", IF(MONTH(Data[[#This Row],[Ngày giao]])&lt;7,"Qtr2",IF(MONTH(Data[[#This Row],[Ngày giao]])&lt;10,"Qtr3","Qtr4")))</f>
        <v>Qtr2</v>
      </c>
      <c r="O2747" s="32" t="str">
        <f>TEXT(Data[[#This Row],[Ngày giao]],"MMM")</f>
        <v>Apr</v>
      </c>
    </row>
    <row r="2748" spans="1:15" ht="13" x14ac:dyDescent="0.3">
      <c r="A2748" s="1">
        <v>4517733835</v>
      </c>
      <c r="B2748" s="1">
        <v>2758193</v>
      </c>
      <c r="C2748" s="2" t="s">
        <v>59</v>
      </c>
      <c r="D2748" s="3">
        <v>63</v>
      </c>
      <c r="E2748" s="3">
        <v>511</v>
      </c>
      <c r="F2748" s="3">
        <f t="shared" si="53"/>
        <v>32193</v>
      </c>
      <c r="G2748" s="5">
        <v>44676</v>
      </c>
      <c r="H2748" s="4">
        <v>44676</v>
      </c>
      <c r="I2748" s="6">
        <f t="shared" si="52"/>
        <v>0</v>
      </c>
      <c r="J2748" s="32" t="str">
        <f>IF(Data[[#This Row],[Chênh lệch ngày]]&lt;-2,"ADVANCE", IF(Data[[#This Row],[Chênh lệch ngày]]&lt;4, "ON TIME", IF(Data[[#This Row],[REASON OF LATE]]="SUPPLIER","LATE BY SUPPLIER", "LATE")))</f>
        <v>ON TIME</v>
      </c>
      <c r="K2748" s="2"/>
      <c r="L2748" s="32"/>
      <c r="M2748" s="32" t="str">
        <f>TEXT(Data[[#This Row],[Ngày giao]],"yyyy")</f>
        <v>2022</v>
      </c>
      <c r="N2748" s="32" t="str">
        <f>IF(MONTH(Data[[#This Row],[Ngày giao]])&lt;4,"Qtr1", IF(MONTH(Data[[#This Row],[Ngày giao]])&lt;7,"Qtr2",IF(MONTH(Data[[#This Row],[Ngày giao]])&lt;10,"Qtr3","Qtr4")))</f>
        <v>Qtr2</v>
      </c>
      <c r="O2748" s="32" t="str">
        <f>TEXT(Data[[#This Row],[Ngày giao]],"MMM")</f>
        <v>Apr</v>
      </c>
    </row>
    <row r="2749" spans="1:15" ht="13" x14ac:dyDescent="0.3">
      <c r="A2749" s="1">
        <v>4517451554</v>
      </c>
      <c r="B2749" s="1">
        <v>2467687</v>
      </c>
      <c r="C2749" s="2" t="s">
        <v>53</v>
      </c>
      <c r="D2749" s="3">
        <v>130</v>
      </c>
      <c r="E2749" s="3">
        <v>873</v>
      </c>
      <c r="F2749" s="3">
        <f t="shared" si="53"/>
        <v>113490</v>
      </c>
      <c r="G2749" s="5">
        <v>44662</v>
      </c>
      <c r="H2749" s="4">
        <v>44676</v>
      </c>
      <c r="I2749" s="6">
        <f t="shared" si="52"/>
        <v>-14</v>
      </c>
      <c r="J2749" s="32" t="str">
        <f>IF(Data[[#This Row],[Chênh lệch ngày]]&lt;-2,"ADVANCE", IF(Data[[#This Row],[Chênh lệch ngày]]&lt;4, "ON TIME", IF(Data[[#This Row],[REASON OF LATE]]="SUPPLIER","LATE BY SUPPLIER", "LATE")))</f>
        <v>ADVANCE</v>
      </c>
      <c r="K2749" s="2"/>
      <c r="L2749" s="32"/>
      <c r="M2749" s="32" t="str">
        <f>TEXT(Data[[#This Row],[Ngày giao]],"yyyy")</f>
        <v>2022</v>
      </c>
      <c r="N2749" s="32" t="str">
        <f>IF(MONTH(Data[[#This Row],[Ngày giao]])&lt;4,"Qtr1", IF(MONTH(Data[[#This Row],[Ngày giao]])&lt;7,"Qtr2",IF(MONTH(Data[[#This Row],[Ngày giao]])&lt;10,"Qtr3","Qtr4")))</f>
        <v>Qtr2</v>
      </c>
      <c r="O2749" s="32" t="str">
        <f>TEXT(Data[[#This Row],[Ngày giao]],"MMM")</f>
        <v>Apr</v>
      </c>
    </row>
    <row r="2750" spans="1:15" ht="13" x14ac:dyDescent="0.3">
      <c r="A2750" s="1">
        <v>4516516644</v>
      </c>
      <c r="B2750" s="1">
        <v>4327058</v>
      </c>
      <c r="C2750" s="37" t="s">
        <v>52</v>
      </c>
      <c r="D2750" s="3">
        <v>38</v>
      </c>
      <c r="E2750" s="3">
        <v>1409</v>
      </c>
      <c r="F2750" s="3">
        <f t="shared" si="53"/>
        <v>53542</v>
      </c>
      <c r="G2750" s="5">
        <v>44718</v>
      </c>
      <c r="H2750" s="4">
        <v>44676</v>
      </c>
      <c r="I2750" s="6">
        <f t="shared" si="52"/>
        <v>42</v>
      </c>
      <c r="J2750" s="32" t="str">
        <f>IF(Data[[#This Row],[Chênh lệch ngày]]&lt;-2,"ADVANCE", IF(Data[[#This Row],[Chênh lệch ngày]]&lt;4, "ON TIME", IF(Data[[#This Row],[REASON OF LATE]]="SUPPLIER","LATE BY SUPPLIER", "LATE")))</f>
        <v>LATE</v>
      </c>
      <c r="K2750" s="32" t="s">
        <v>6</v>
      </c>
      <c r="L2750" s="32"/>
      <c r="M2750" s="32" t="str">
        <f>TEXT(Data[[#This Row],[Ngày giao]],"yyyy")</f>
        <v>2022</v>
      </c>
      <c r="N2750" s="32" t="str">
        <f>IF(MONTH(Data[[#This Row],[Ngày giao]])&lt;4,"Qtr1", IF(MONTH(Data[[#This Row],[Ngày giao]])&lt;7,"Qtr2",IF(MONTH(Data[[#This Row],[Ngày giao]])&lt;10,"Qtr3","Qtr4")))</f>
        <v>Qtr2</v>
      </c>
      <c r="O2750" s="32" t="str">
        <f>TEXT(Data[[#This Row],[Ngày giao]],"MMM")</f>
        <v>Jun</v>
      </c>
    </row>
    <row r="2751" spans="1:15" ht="13" x14ac:dyDescent="0.3">
      <c r="A2751" s="1">
        <v>4516499260</v>
      </c>
      <c r="B2751" s="1">
        <v>4271870</v>
      </c>
      <c r="C2751" s="37" t="s">
        <v>52</v>
      </c>
      <c r="D2751" s="3">
        <v>36</v>
      </c>
      <c r="E2751" s="3">
        <v>1187</v>
      </c>
      <c r="F2751" s="3">
        <f t="shared" si="53"/>
        <v>42732</v>
      </c>
      <c r="G2751" s="5">
        <v>44718</v>
      </c>
      <c r="H2751" s="4">
        <v>44676</v>
      </c>
      <c r="I2751" s="6">
        <f t="shared" si="52"/>
        <v>42</v>
      </c>
      <c r="J2751" s="32" t="str">
        <f>IF(Data[[#This Row],[Chênh lệch ngày]]&lt;-2,"ADVANCE", IF(Data[[#This Row],[Chênh lệch ngày]]&lt;4, "ON TIME", IF(Data[[#This Row],[REASON OF LATE]]="SUPPLIER","LATE BY SUPPLIER", "LATE")))</f>
        <v>LATE</v>
      </c>
      <c r="K2751" s="32" t="s">
        <v>6</v>
      </c>
      <c r="L2751" s="32"/>
      <c r="M2751" s="32" t="str">
        <f>TEXT(Data[[#This Row],[Ngày giao]],"yyyy")</f>
        <v>2022</v>
      </c>
      <c r="N2751" s="32" t="str">
        <f>IF(MONTH(Data[[#This Row],[Ngày giao]])&lt;4,"Qtr1", IF(MONTH(Data[[#This Row],[Ngày giao]])&lt;7,"Qtr2",IF(MONTH(Data[[#This Row],[Ngày giao]])&lt;10,"Qtr3","Qtr4")))</f>
        <v>Qtr2</v>
      </c>
      <c r="O2751" s="32" t="str">
        <f>TEXT(Data[[#This Row],[Ngày giao]],"MMM")</f>
        <v>Jun</v>
      </c>
    </row>
    <row r="2752" spans="1:15" ht="13" x14ac:dyDescent="0.3">
      <c r="A2752" s="1">
        <v>4516508812</v>
      </c>
      <c r="B2752" s="1">
        <v>2958114</v>
      </c>
      <c r="C2752" s="37" t="s">
        <v>52</v>
      </c>
      <c r="D2752" s="3">
        <v>60</v>
      </c>
      <c r="E2752" s="3">
        <v>389</v>
      </c>
      <c r="F2752" s="3">
        <f t="shared" si="53"/>
        <v>23340</v>
      </c>
      <c r="G2752" s="5">
        <v>44676</v>
      </c>
      <c r="H2752" s="4">
        <v>44676</v>
      </c>
      <c r="I2752" s="6">
        <f t="shared" si="52"/>
        <v>0</v>
      </c>
      <c r="J2752" s="32" t="str">
        <f>IF(Data[[#This Row],[Chênh lệch ngày]]&lt;-2,"ADVANCE", IF(Data[[#This Row],[Chênh lệch ngày]]&lt;4, "ON TIME", IF(Data[[#This Row],[REASON OF LATE]]="SUPPLIER","LATE BY SUPPLIER", "LATE")))</f>
        <v>ON TIME</v>
      </c>
      <c r="K2752" s="2"/>
      <c r="L2752" s="32"/>
      <c r="M2752" s="32" t="str">
        <f>TEXT(Data[[#This Row],[Ngày giao]],"yyyy")</f>
        <v>2022</v>
      </c>
      <c r="N2752" s="32" t="str">
        <f>IF(MONTH(Data[[#This Row],[Ngày giao]])&lt;4,"Qtr1", IF(MONTH(Data[[#This Row],[Ngày giao]])&lt;7,"Qtr2",IF(MONTH(Data[[#This Row],[Ngày giao]])&lt;10,"Qtr3","Qtr4")))</f>
        <v>Qtr2</v>
      </c>
      <c r="O2752" s="32" t="str">
        <f>TEXT(Data[[#This Row],[Ngày giao]],"MMM")</f>
        <v>Apr</v>
      </c>
    </row>
    <row r="2753" spans="1:15" ht="13" x14ac:dyDescent="0.3">
      <c r="A2753" s="1">
        <v>4517729403</v>
      </c>
      <c r="B2753" s="1">
        <v>2752324</v>
      </c>
      <c r="C2753" s="2" t="s">
        <v>53</v>
      </c>
      <c r="D2753" s="3">
        <v>558</v>
      </c>
      <c r="E2753" s="3">
        <v>1445</v>
      </c>
      <c r="F2753" s="3">
        <f t="shared" si="53"/>
        <v>806310</v>
      </c>
      <c r="G2753" s="5">
        <v>44676</v>
      </c>
      <c r="H2753" s="4">
        <v>44676</v>
      </c>
      <c r="I2753" s="6">
        <f t="shared" si="52"/>
        <v>0</v>
      </c>
      <c r="J2753" s="32" t="str">
        <f>IF(Data[[#This Row],[Chênh lệch ngày]]&lt;-2,"ADVANCE", IF(Data[[#This Row],[Chênh lệch ngày]]&lt;4, "ON TIME", IF(Data[[#This Row],[REASON OF LATE]]="SUPPLIER","LATE BY SUPPLIER", "LATE")))</f>
        <v>ON TIME</v>
      </c>
      <c r="K2753" s="2"/>
      <c r="L2753" s="32"/>
      <c r="M2753" s="32" t="str">
        <f>TEXT(Data[[#This Row],[Ngày giao]],"yyyy")</f>
        <v>2022</v>
      </c>
      <c r="N2753" s="32" t="str">
        <f>IF(MONTH(Data[[#This Row],[Ngày giao]])&lt;4,"Qtr1", IF(MONTH(Data[[#This Row],[Ngày giao]])&lt;7,"Qtr2",IF(MONTH(Data[[#This Row],[Ngày giao]])&lt;10,"Qtr3","Qtr4")))</f>
        <v>Qtr2</v>
      </c>
      <c r="O2753" s="32" t="str">
        <f>TEXT(Data[[#This Row],[Ngày giao]],"MMM")</f>
        <v>Apr</v>
      </c>
    </row>
    <row r="2754" spans="1:15" ht="13" x14ac:dyDescent="0.3">
      <c r="A2754" s="1">
        <v>4517765260</v>
      </c>
      <c r="B2754" s="1">
        <v>4403290</v>
      </c>
      <c r="C2754" s="2" t="s">
        <v>53</v>
      </c>
      <c r="D2754" s="3">
        <v>504</v>
      </c>
      <c r="E2754" s="3">
        <v>1474</v>
      </c>
      <c r="F2754" s="3">
        <f t="shared" si="53"/>
        <v>742896</v>
      </c>
      <c r="G2754" s="5">
        <v>44683</v>
      </c>
      <c r="H2754" s="4">
        <v>44676</v>
      </c>
      <c r="I2754" s="6">
        <f t="shared" si="52"/>
        <v>7</v>
      </c>
      <c r="J2754" s="32" t="str">
        <f>IF(Data[[#This Row],[Chênh lệch ngày]]&lt;-2,"ADVANCE", IF(Data[[#This Row],[Chênh lệch ngày]]&lt;4, "ON TIME", IF(Data[[#This Row],[REASON OF LATE]]="SUPPLIER","LATE BY SUPPLIER", "LATE")))</f>
        <v>LATE BY SUPPLIER</v>
      </c>
      <c r="K2754" s="2" t="s">
        <v>8</v>
      </c>
      <c r="L2754" s="32" t="s">
        <v>72</v>
      </c>
      <c r="M2754" s="32" t="str">
        <f>TEXT(Data[[#This Row],[Ngày giao]],"yyyy")</f>
        <v>2022</v>
      </c>
      <c r="N2754" s="32" t="str">
        <f>IF(MONTH(Data[[#This Row],[Ngày giao]])&lt;4,"Qtr1", IF(MONTH(Data[[#This Row],[Ngày giao]])&lt;7,"Qtr2",IF(MONTH(Data[[#This Row],[Ngày giao]])&lt;10,"Qtr3","Qtr4")))</f>
        <v>Qtr2</v>
      </c>
      <c r="O2754" s="32" t="str">
        <f>TEXT(Data[[#This Row],[Ngày giao]],"MMM")</f>
        <v>May</v>
      </c>
    </row>
    <row r="2755" spans="1:15" ht="13" x14ac:dyDescent="0.3">
      <c r="A2755" s="1">
        <v>4517766971</v>
      </c>
      <c r="B2755" s="1">
        <v>2884301</v>
      </c>
      <c r="C2755" s="2" t="s">
        <v>53</v>
      </c>
      <c r="D2755" s="3">
        <v>4905</v>
      </c>
      <c r="E2755" s="3">
        <v>562</v>
      </c>
      <c r="F2755" s="3">
        <f t="shared" si="53"/>
        <v>2756610</v>
      </c>
      <c r="G2755" s="5">
        <v>44676</v>
      </c>
      <c r="H2755" s="4">
        <v>44676</v>
      </c>
      <c r="I2755" s="6">
        <f t="shared" si="52"/>
        <v>0</v>
      </c>
      <c r="J2755" s="32" t="str">
        <f>IF(Data[[#This Row],[Chênh lệch ngày]]&lt;-2,"ADVANCE", IF(Data[[#This Row],[Chênh lệch ngày]]&lt;4, "ON TIME", IF(Data[[#This Row],[REASON OF LATE]]="SUPPLIER","LATE BY SUPPLIER", "LATE")))</f>
        <v>ON TIME</v>
      </c>
      <c r="K2755" s="2"/>
      <c r="L2755" s="32"/>
      <c r="M2755" s="32" t="str">
        <f>TEXT(Data[[#This Row],[Ngày giao]],"yyyy")</f>
        <v>2022</v>
      </c>
      <c r="N2755" s="32" t="str">
        <f>IF(MONTH(Data[[#This Row],[Ngày giao]])&lt;4,"Qtr1", IF(MONTH(Data[[#This Row],[Ngày giao]])&lt;7,"Qtr2",IF(MONTH(Data[[#This Row],[Ngày giao]])&lt;10,"Qtr3","Qtr4")))</f>
        <v>Qtr2</v>
      </c>
      <c r="O2755" s="32" t="str">
        <f>TEXT(Data[[#This Row],[Ngày giao]],"MMM")</f>
        <v>Apr</v>
      </c>
    </row>
    <row r="2756" spans="1:15" ht="13" x14ac:dyDescent="0.3">
      <c r="A2756" s="1">
        <v>4517779600</v>
      </c>
      <c r="B2756" s="1">
        <v>4062520</v>
      </c>
      <c r="C2756" s="2" t="s">
        <v>53</v>
      </c>
      <c r="D2756" s="3">
        <v>102</v>
      </c>
      <c r="E2756" s="3">
        <v>577</v>
      </c>
      <c r="F2756" s="3">
        <f t="shared" si="53"/>
        <v>58854</v>
      </c>
      <c r="G2756" s="5">
        <v>44683</v>
      </c>
      <c r="H2756" s="4">
        <v>44676</v>
      </c>
      <c r="I2756" s="6">
        <f t="shared" si="52"/>
        <v>7</v>
      </c>
      <c r="J2756" s="32" t="str">
        <f>IF(Data[[#This Row],[Chênh lệch ngày]]&lt;-2,"ADVANCE", IF(Data[[#This Row],[Chênh lệch ngày]]&lt;4, "ON TIME", IF(Data[[#This Row],[REASON OF LATE]]="SUPPLIER","LATE BY SUPPLIER", "LATE")))</f>
        <v>LATE BY SUPPLIER</v>
      </c>
      <c r="K2756" s="2" t="s">
        <v>8</v>
      </c>
      <c r="L2756" s="32" t="s">
        <v>73</v>
      </c>
      <c r="M2756" s="32" t="str">
        <f>TEXT(Data[[#This Row],[Ngày giao]],"yyyy")</f>
        <v>2022</v>
      </c>
      <c r="N2756" s="32" t="str">
        <f>IF(MONTH(Data[[#This Row],[Ngày giao]])&lt;4,"Qtr1", IF(MONTH(Data[[#This Row],[Ngày giao]])&lt;7,"Qtr2",IF(MONTH(Data[[#This Row],[Ngày giao]])&lt;10,"Qtr3","Qtr4")))</f>
        <v>Qtr2</v>
      </c>
      <c r="O2756" s="32" t="str">
        <f>TEXT(Data[[#This Row],[Ngày giao]],"MMM")</f>
        <v>May</v>
      </c>
    </row>
    <row r="2757" spans="1:15" ht="13" x14ac:dyDescent="0.3">
      <c r="A2757" s="1">
        <v>4517715456</v>
      </c>
      <c r="B2757" s="1">
        <v>2965279</v>
      </c>
      <c r="C2757" s="2" t="s">
        <v>53</v>
      </c>
      <c r="D2757" s="3">
        <v>261</v>
      </c>
      <c r="E2757" s="3">
        <v>1018</v>
      </c>
      <c r="F2757" s="3">
        <f t="shared" si="53"/>
        <v>265698</v>
      </c>
      <c r="G2757" s="5">
        <v>44676</v>
      </c>
      <c r="H2757" s="4">
        <v>44676</v>
      </c>
      <c r="I2757" s="6">
        <f t="shared" si="52"/>
        <v>0</v>
      </c>
      <c r="J2757" s="32" t="str">
        <f>IF(Data[[#This Row],[Chênh lệch ngày]]&lt;-2,"ADVANCE", IF(Data[[#This Row],[Chênh lệch ngày]]&lt;4, "ON TIME", IF(Data[[#This Row],[REASON OF LATE]]="SUPPLIER","LATE BY SUPPLIER", "LATE")))</f>
        <v>ON TIME</v>
      </c>
      <c r="K2757" s="2"/>
      <c r="L2757" s="32"/>
      <c r="M2757" s="32" t="str">
        <f>TEXT(Data[[#This Row],[Ngày giao]],"yyyy")</f>
        <v>2022</v>
      </c>
      <c r="N2757" s="32" t="str">
        <f>IF(MONTH(Data[[#This Row],[Ngày giao]])&lt;4,"Qtr1", IF(MONTH(Data[[#This Row],[Ngày giao]])&lt;7,"Qtr2",IF(MONTH(Data[[#This Row],[Ngày giao]])&lt;10,"Qtr3","Qtr4")))</f>
        <v>Qtr2</v>
      </c>
      <c r="O2757" s="32" t="str">
        <f>TEXT(Data[[#This Row],[Ngày giao]],"MMM")</f>
        <v>Apr</v>
      </c>
    </row>
    <row r="2758" spans="1:15" ht="13" x14ac:dyDescent="0.3">
      <c r="A2758" s="1">
        <v>4517728271</v>
      </c>
      <c r="B2758" s="1">
        <v>4492204</v>
      </c>
      <c r="C2758" s="2" t="s">
        <v>53</v>
      </c>
      <c r="D2758" s="3">
        <v>5004</v>
      </c>
      <c r="E2758" s="3">
        <v>946</v>
      </c>
      <c r="F2758" s="3">
        <f t="shared" si="53"/>
        <v>4733784</v>
      </c>
      <c r="G2758" s="5">
        <v>44676</v>
      </c>
      <c r="H2758" s="4">
        <v>44676</v>
      </c>
      <c r="I2758" s="6">
        <f t="shared" si="52"/>
        <v>0</v>
      </c>
      <c r="J2758" s="32" t="str">
        <f>IF(Data[[#This Row],[Chênh lệch ngày]]&lt;-2,"ADVANCE", IF(Data[[#This Row],[Chênh lệch ngày]]&lt;4, "ON TIME", IF(Data[[#This Row],[REASON OF LATE]]="SUPPLIER","LATE BY SUPPLIER", "LATE")))</f>
        <v>ON TIME</v>
      </c>
      <c r="K2758" s="2"/>
      <c r="L2758" s="32"/>
      <c r="M2758" s="32" t="str">
        <f>TEXT(Data[[#This Row],[Ngày giao]],"yyyy")</f>
        <v>2022</v>
      </c>
      <c r="N2758" s="32" t="str">
        <f>IF(MONTH(Data[[#This Row],[Ngày giao]])&lt;4,"Qtr1", IF(MONTH(Data[[#This Row],[Ngày giao]])&lt;7,"Qtr2",IF(MONTH(Data[[#This Row],[Ngày giao]])&lt;10,"Qtr3","Qtr4")))</f>
        <v>Qtr2</v>
      </c>
      <c r="O2758" s="32" t="str">
        <f>TEXT(Data[[#This Row],[Ngày giao]],"MMM")</f>
        <v>Apr</v>
      </c>
    </row>
    <row r="2759" spans="1:15" ht="13" x14ac:dyDescent="0.3">
      <c r="A2759" s="1">
        <v>4517792092</v>
      </c>
      <c r="B2759" s="1">
        <v>1620152</v>
      </c>
      <c r="C2759" s="2" t="s">
        <v>53</v>
      </c>
      <c r="D2759" s="3">
        <v>3636</v>
      </c>
      <c r="E2759" s="3">
        <v>1103</v>
      </c>
      <c r="F2759" s="3">
        <f t="shared" si="53"/>
        <v>4010508</v>
      </c>
      <c r="G2759" s="5">
        <v>44676</v>
      </c>
      <c r="H2759" s="4">
        <v>44676</v>
      </c>
      <c r="I2759" s="6">
        <f t="shared" si="52"/>
        <v>0</v>
      </c>
      <c r="J2759" s="32" t="str">
        <f>IF(Data[[#This Row],[Chênh lệch ngày]]&lt;-2,"ADVANCE", IF(Data[[#This Row],[Chênh lệch ngày]]&lt;4, "ON TIME", IF(Data[[#This Row],[REASON OF LATE]]="SUPPLIER","LATE BY SUPPLIER", "LATE")))</f>
        <v>ON TIME</v>
      </c>
      <c r="K2759" s="2"/>
      <c r="L2759" s="32"/>
      <c r="M2759" s="32" t="str">
        <f>TEXT(Data[[#This Row],[Ngày giao]],"yyyy")</f>
        <v>2022</v>
      </c>
      <c r="N2759" s="32" t="str">
        <f>IF(MONTH(Data[[#This Row],[Ngày giao]])&lt;4,"Qtr1", IF(MONTH(Data[[#This Row],[Ngày giao]])&lt;7,"Qtr2",IF(MONTH(Data[[#This Row],[Ngày giao]])&lt;10,"Qtr3","Qtr4")))</f>
        <v>Qtr2</v>
      </c>
      <c r="O2759" s="32" t="str">
        <f>TEXT(Data[[#This Row],[Ngày giao]],"MMM")</f>
        <v>Apr</v>
      </c>
    </row>
    <row r="2760" spans="1:15" ht="14.5" x14ac:dyDescent="0.35">
      <c r="A2760" s="7">
        <v>4517380432</v>
      </c>
      <c r="B2760" s="7">
        <v>4454507</v>
      </c>
      <c r="C2760" s="8" t="s">
        <v>53</v>
      </c>
      <c r="D2760" s="9">
        <v>1440</v>
      </c>
      <c r="E2760" s="3">
        <v>428</v>
      </c>
      <c r="F2760" s="3">
        <f t="shared" si="53"/>
        <v>616320</v>
      </c>
      <c r="G2760" s="5">
        <v>44676</v>
      </c>
      <c r="H2760" s="4">
        <v>44676</v>
      </c>
      <c r="I2760" s="10">
        <v>0</v>
      </c>
      <c r="J2760" s="32" t="str">
        <f>IF(Data[[#This Row],[Chênh lệch ngày]]&lt;-2,"ADVANCE", IF(Data[[#This Row],[Chênh lệch ngày]]&lt;4, "ON TIME", IF(Data[[#This Row],[REASON OF LATE]]="SUPPLIER","LATE BY SUPPLIER", "LATE")))</f>
        <v>ON TIME</v>
      </c>
      <c r="K2760" s="12"/>
      <c r="L2760" s="16"/>
      <c r="M2760" s="32" t="str">
        <f>TEXT(Data[[#This Row],[Ngày giao]],"yyyy")</f>
        <v>2022</v>
      </c>
      <c r="N2760" s="32" t="str">
        <f>IF(MONTH(Data[[#This Row],[Ngày giao]])&lt;4,"Qtr1", IF(MONTH(Data[[#This Row],[Ngày giao]])&lt;7,"Qtr2",IF(MONTH(Data[[#This Row],[Ngày giao]])&lt;10,"Qtr3","Qtr4")))</f>
        <v>Qtr2</v>
      </c>
      <c r="O2760" s="32" t="str">
        <f>TEXT(Data[[#This Row],[Ngày giao]],"MMM")</f>
        <v>Apr</v>
      </c>
    </row>
    <row r="2761" spans="1:15" ht="14.5" x14ac:dyDescent="0.35">
      <c r="A2761" s="7">
        <v>4517400912</v>
      </c>
      <c r="B2761" s="7">
        <v>4455299</v>
      </c>
      <c r="C2761" s="8" t="s">
        <v>53</v>
      </c>
      <c r="D2761" s="9">
        <v>330</v>
      </c>
      <c r="E2761" s="3">
        <v>802</v>
      </c>
      <c r="F2761" s="3">
        <f t="shared" si="53"/>
        <v>264660</v>
      </c>
      <c r="G2761" s="5">
        <v>44676</v>
      </c>
      <c r="H2761" s="4">
        <v>44676</v>
      </c>
      <c r="I2761" s="10">
        <v>0</v>
      </c>
      <c r="J2761" s="32" t="str">
        <f>IF(Data[[#This Row],[Chênh lệch ngày]]&lt;-2,"ADVANCE", IF(Data[[#This Row],[Chênh lệch ngày]]&lt;4, "ON TIME", IF(Data[[#This Row],[REASON OF LATE]]="SUPPLIER","LATE BY SUPPLIER", "LATE")))</f>
        <v>ON TIME</v>
      </c>
      <c r="K2761" s="12"/>
      <c r="L2761" s="16"/>
      <c r="M2761" s="32" t="str">
        <f>TEXT(Data[[#This Row],[Ngày giao]],"yyyy")</f>
        <v>2022</v>
      </c>
      <c r="N2761" s="32" t="str">
        <f>IF(MONTH(Data[[#This Row],[Ngày giao]])&lt;4,"Qtr1", IF(MONTH(Data[[#This Row],[Ngày giao]])&lt;7,"Qtr2",IF(MONTH(Data[[#This Row],[Ngày giao]])&lt;10,"Qtr3","Qtr4")))</f>
        <v>Qtr2</v>
      </c>
      <c r="O2761" s="32" t="str">
        <f>TEXT(Data[[#This Row],[Ngày giao]],"MMM")</f>
        <v>Apr</v>
      </c>
    </row>
    <row r="2762" spans="1:15" ht="14.5" x14ac:dyDescent="0.35">
      <c r="A2762" s="7">
        <v>4517675069</v>
      </c>
      <c r="B2762" s="7">
        <v>4333113</v>
      </c>
      <c r="C2762" s="8" t="s">
        <v>59</v>
      </c>
      <c r="D2762" s="9">
        <v>735</v>
      </c>
      <c r="E2762" s="3">
        <v>418</v>
      </c>
      <c r="F2762" s="3">
        <f t="shared" si="53"/>
        <v>307230</v>
      </c>
      <c r="G2762" s="5">
        <v>44676</v>
      </c>
      <c r="H2762" s="4">
        <v>44676</v>
      </c>
      <c r="I2762" s="10">
        <v>0</v>
      </c>
      <c r="J2762" s="32" t="str">
        <f>IF(Data[[#This Row],[Chênh lệch ngày]]&lt;-2,"ADVANCE", IF(Data[[#This Row],[Chênh lệch ngày]]&lt;4, "ON TIME", IF(Data[[#This Row],[REASON OF LATE]]="SUPPLIER","LATE BY SUPPLIER", "LATE")))</f>
        <v>ON TIME</v>
      </c>
      <c r="K2762" s="12"/>
      <c r="L2762" s="16"/>
      <c r="M2762" s="32" t="str">
        <f>TEXT(Data[[#This Row],[Ngày giao]],"yyyy")</f>
        <v>2022</v>
      </c>
      <c r="N2762" s="32" t="str">
        <f>IF(MONTH(Data[[#This Row],[Ngày giao]])&lt;4,"Qtr1", IF(MONTH(Data[[#This Row],[Ngày giao]])&lt;7,"Qtr2",IF(MONTH(Data[[#This Row],[Ngày giao]])&lt;10,"Qtr3","Qtr4")))</f>
        <v>Qtr2</v>
      </c>
      <c r="O2762" s="32" t="str">
        <f>TEXT(Data[[#This Row],[Ngày giao]],"MMM")</f>
        <v>Apr</v>
      </c>
    </row>
    <row r="2763" spans="1:15" ht="14.5" x14ac:dyDescent="0.35">
      <c r="A2763" s="7">
        <v>4517432424</v>
      </c>
      <c r="B2763" s="7">
        <v>4333116</v>
      </c>
      <c r="C2763" s="8" t="s">
        <v>53</v>
      </c>
      <c r="D2763" s="9">
        <v>4011</v>
      </c>
      <c r="E2763" s="3">
        <v>970</v>
      </c>
      <c r="F2763" s="3">
        <f t="shared" si="53"/>
        <v>3890670</v>
      </c>
      <c r="G2763" s="5">
        <v>44676</v>
      </c>
      <c r="H2763" s="4">
        <v>44676</v>
      </c>
      <c r="I2763" s="10">
        <v>0</v>
      </c>
      <c r="J2763" s="32" t="str">
        <f>IF(Data[[#This Row],[Chênh lệch ngày]]&lt;-2,"ADVANCE", IF(Data[[#This Row],[Chênh lệch ngày]]&lt;4, "ON TIME", IF(Data[[#This Row],[REASON OF LATE]]="SUPPLIER","LATE BY SUPPLIER", "LATE")))</f>
        <v>ON TIME</v>
      </c>
      <c r="K2763" s="12"/>
      <c r="L2763" s="16"/>
      <c r="M2763" s="32" t="str">
        <f>TEXT(Data[[#This Row],[Ngày giao]],"yyyy")</f>
        <v>2022</v>
      </c>
      <c r="N2763" s="32" t="str">
        <f>IF(MONTH(Data[[#This Row],[Ngày giao]])&lt;4,"Qtr1", IF(MONTH(Data[[#This Row],[Ngày giao]])&lt;7,"Qtr2",IF(MONTH(Data[[#This Row],[Ngày giao]])&lt;10,"Qtr3","Qtr4")))</f>
        <v>Qtr2</v>
      </c>
      <c r="O2763" s="32" t="str">
        <f>TEXT(Data[[#This Row],[Ngày giao]],"MMM")</f>
        <v>Apr</v>
      </c>
    </row>
    <row r="2764" spans="1:15" ht="14.5" x14ac:dyDescent="0.35">
      <c r="A2764" s="7">
        <v>4517797579</v>
      </c>
      <c r="B2764" s="7">
        <v>2487061</v>
      </c>
      <c r="C2764" s="8" t="s">
        <v>53</v>
      </c>
      <c r="D2764" s="9">
        <v>720</v>
      </c>
      <c r="E2764" s="3">
        <v>345</v>
      </c>
      <c r="F2764" s="3">
        <f t="shared" si="53"/>
        <v>248400</v>
      </c>
      <c r="G2764" s="5">
        <v>44669</v>
      </c>
      <c r="H2764" s="4">
        <v>44676</v>
      </c>
      <c r="I2764" s="10">
        <v>-7</v>
      </c>
      <c r="J2764" s="32" t="str">
        <f>IF(Data[[#This Row],[Chênh lệch ngày]]&lt;-2,"ADVANCE", IF(Data[[#This Row],[Chênh lệch ngày]]&lt;4, "ON TIME", IF(Data[[#This Row],[REASON OF LATE]]="SUPPLIER","LATE BY SUPPLIER", "LATE")))</f>
        <v>ADVANCE</v>
      </c>
      <c r="K2764" s="12"/>
      <c r="L2764" s="16"/>
      <c r="M2764" s="32" t="str">
        <f>TEXT(Data[[#This Row],[Ngày giao]],"yyyy")</f>
        <v>2022</v>
      </c>
      <c r="N2764" s="32" t="str">
        <f>IF(MONTH(Data[[#This Row],[Ngày giao]])&lt;4,"Qtr1", IF(MONTH(Data[[#This Row],[Ngày giao]])&lt;7,"Qtr2",IF(MONTH(Data[[#This Row],[Ngày giao]])&lt;10,"Qtr3","Qtr4")))</f>
        <v>Qtr2</v>
      </c>
      <c r="O2764" s="32" t="str">
        <f>TEXT(Data[[#This Row],[Ngày giao]],"MMM")</f>
        <v>Apr</v>
      </c>
    </row>
    <row r="2765" spans="1:15" ht="14.5" x14ac:dyDescent="0.35">
      <c r="A2765" s="7">
        <v>4517511299</v>
      </c>
      <c r="B2765" s="7">
        <v>2779817</v>
      </c>
      <c r="C2765" s="8" t="s">
        <v>53</v>
      </c>
      <c r="D2765" s="9">
        <v>900</v>
      </c>
      <c r="E2765" s="3">
        <v>425</v>
      </c>
      <c r="F2765" s="3">
        <f t="shared" si="53"/>
        <v>382500</v>
      </c>
      <c r="G2765" s="5">
        <v>44676</v>
      </c>
      <c r="H2765" s="4">
        <v>44676</v>
      </c>
      <c r="I2765" s="10">
        <v>0</v>
      </c>
      <c r="J2765" s="32" t="str">
        <f>IF(Data[[#This Row],[Chênh lệch ngày]]&lt;-2,"ADVANCE", IF(Data[[#This Row],[Chênh lệch ngày]]&lt;4, "ON TIME", IF(Data[[#This Row],[REASON OF LATE]]="SUPPLIER","LATE BY SUPPLIER", "LATE")))</f>
        <v>ON TIME</v>
      </c>
      <c r="K2765" s="12"/>
      <c r="L2765" s="16"/>
      <c r="M2765" s="32" t="str">
        <f>TEXT(Data[[#This Row],[Ngày giao]],"yyyy")</f>
        <v>2022</v>
      </c>
      <c r="N2765" s="32" t="str">
        <f>IF(MONTH(Data[[#This Row],[Ngày giao]])&lt;4,"Qtr1", IF(MONTH(Data[[#This Row],[Ngày giao]])&lt;7,"Qtr2",IF(MONTH(Data[[#This Row],[Ngày giao]])&lt;10,"Qtr3","Qtr4")))</f>
        <v>Qtr2</v>
      </c>
      <c r="O2765" s="32" t="str">
        <f>TEXT(Data[[#This Row],[Ngày giao]],"MMM")</f>
        <v>Apr</v>
      </c>
    </row>
    <row r="2766" spans="1:15" ht="14.5" x14ac:dyDescent="0.35">
      <c r="A2766" s="7">
        <v>4517381668</v>
      </c>
      <c r="B2766" s="7">
        <v>2765851</v>
      </c>
      <c r="C2766" s="8" t="s">
        <v>59</v>
      </c>
      <c r="D2766" s="9">
        <v>64</v>
      </c>
      <c r="E2766" s="3">
        <v>690</v>
      </c>
      <c r="F2766" s="3">
        <f t="shared" si="53"/>
        <v>44160</v>
      </c>
      <c r="G2766" s="5">
        <v>44676</v>
      </c>
      <c r="H2766" s="4">
        <v>44676</v>
      </c>
      <c r="I2766" s="10">
        <v>0</v>
      </c>
      <c r="J2766" s="32" t="str">
        <f>IF(Data[[#This Row],[Chênh lệch ngày]]&lt;-2,"ADVANCE", IF(Data[[#This Row],[Chênh lệch ngày]]&lt;4, "ON TIME", IF(Data[[#This Row],[REASON OF LATE]]="SUPPLIER","LATE BY SUPPLIER", "LATE")))</f>
        <v>ON TIME</v>
      </c>
      <c r="K2766" s="12"/>
      <c r="L2766" s="16"/>
      <c r="M2766" s="32" t="str">
        <f>TEXT(Data[[#This Row],[Ngày giao]],"yyyy")</f>
        <v>2022</v>
      </c>
      <c r="N2766" s="32" t="str">
        <f>IF(MONTH(Data[[#This Row],[Ngày giao]])&lt;4,"Qtr1", IF(MONTH(Data[[#This Row],[Ngày giao]])&lt;7,"Qtr2",IF(MONTH(Data[[#This Row],[Ngày giao]])&lt;10,"Qtr3","Qtr4")))</f>
        <v>Qtr2</v>
      </c>
      <c r="O2766" s="32" t="str">
        <f>TEXT(Data[[#This Row],[Ngày giao]],"MMM")</f>
        <v>Apr</v>
      </c>
    </row>
    <row r="2767" spans="1:15" ht="14.5" x14ac:dyDescent="0.35">
      <c r="A2767" s="7">
        <v>4517746335</v>
      </c>
      <c r="B2767" s="7">
        <v>2779823</v>
      </c>
      <c r="C2767" s="8" t="s">
        <v>53</v>
      </c>
      <c r="D2767" s="9">
        <v>7020</v>
      </c>
      <c r="E2767" s="3">
        <v>726</v>
      </c>
      <c r="F2767" s="3">
        <f t="shared" si="53"/>
        <v>5096520</v>
      </c>
      <c r="G2767" s="5">
        <v>44676</v>
      </c>
      <c r="H2767" s="4">
        <v>44676</v>
      </c>
      <c r="I2767" s="10">
        <v>0</v>
      </c>
      <c r="J2767" s="32" t="str">
        <f>IF(Data[[#This Row],[Chênh lệch ngày]]&lt;-2,"ADVANCE", IF(Data[[#This Row],[Chênh lệch ngày]]&lt;4, "ON TIME", IF(Data[[#This Row],[REASON OF LATE]]="SUPPLIER","LATE BY SUPPLIER", "LATE")))</f>
        <v>ON TIME</v>
      </c>
      <c r="K2767" s="12"/>
      <c r="L2767" s="16"/>
      <c r="M2767" s="32" t="str">
        <f>TEXT(Data[[#This Row],[Ngày giao]],"yyyy")</f>
        <v>2022</v>
      </c>
      <c r="N2767" s="32" t="str">
        <f>IF(MONTH(Data[[#This Row],[Ngày giao]])&lt;4,"Qtr1", IF(MONTH(Data[[#This Row],[Ngày giao]])&lt;7,"Qtr2",IF(MONTH(Data[[#This Row],[Ngày giao]])&lt;10,"Qtr3","Qtr4")))</f>
        <v>Qtr2</v>
      </c>
      <c r="O2767" s="32" t="str">
        <f>TEXT(Data[[#This Row],[Ngày giao]],"MMM")</f>
        <v>Apr</v>
      </c>
    </row>
    <row r="2768" spans="1:15" ht="14.5" x14ac:dyDescent="0.35">
      <c r="A2768" s="7">
        <v>4517531387</v>
      </c>
      <c r="B2768" s="7">
        <v>4455299</v>
      </c>
      <c r="C2768" s="8" t="s">
        <v>53</v>
      </c>
      <c r="D2768" s="9">
        <v>285</v>
      </c>
      <c r="E2768" s="3">
        <v>311</v>
      </c>
      <c r="F2768" s="3">
        <f t="shared" si="53"/>
        <v>88635</v>
      </c>
      <c r="G2768" s="5">
        <v>44676</v>
      </c>
      <c r="H2768" s="4">
        <v>44676</v>
      </c>
      <c r="I2768" s="10">
        <v>0</v>
      </c>
      <c r="J2768" s="32" t="str">
        <f>IF(Data[[#This Row],[Chênh lệch ngày]]&lt;-2,"ADVANCE", IF(Data[[#This Row],[Chênh lệch ngày]]&lt;4, "ON TIME", IF(Data[[#This Row],[REASON OF LATE]]="SUPPLIER","LATE BY SUPPLIER", "LATE")))</f>
        <v>ON TIME</v>
      </c>
      <c r="K2768" s="12"/>
      <c r="L2768" s="16"/>
      <c r="M2768" s="32" t="str">
        <f>TEXT(Data[[#This Row],[Ngày giao]],"yyyy")</f>
        <v>2022</v>
      </c>
      <c r="N2768" s="32" t="str">
        <f>IF(MONTH(Data[[#This Row],[Ngày giao]])&lt;4,"Qtr1", IF(MONTH(Data[[#This Row],[Ngày giao]])&lt;7,"Qtr2",IF(MONTH(Data[[#This Row],[Ngày giao]])&lt;10,"Qtr3","Qtr4")))</f>
        <v>Qtr2</v>
      </c>
      <c r="O2768" s="32" t="str">
        <f>TEXT(Data[[#This Row],[Ngày giao]],"MMM")</f>
        <v>Apr</v>
      </c>
    </row>
    <row r="2769" spans="1:15" ht="14.5" x14ac:dyDescent="0.35">
      <c r="A2769" s="7">
        <v>4517432413</v>
      </c>
      <c r="B2769" s="7">
        <v>4455299</v>
      </c>
      <c r="C2769" s="8" t="s">
        <v>66</v>
      </c>
      <c r="D2769" s="9">
        <v>885</v>
      </c>
      <c r="E2769" s="3">
        <v>750</v>
      </c>
      <c r="F2769" s="3">
        <f t="shared" si="53"/>
        <v>663750</v>
      </c>
      <c r="G2769" s="5">
        <v>44655</v>
      </c>
      <c r="H2769" s="4">
        <v>44676</v>
      </c>
      <c r="I2769" s="10">
        <v>-21</v>
      </c>
      <c r="J2769" s="32" t="str">
        <f>IF(Data[[#This Row],[Chênh lệch ngày]]&lt;-2,"ADVANCE", IF(Data[[#This Row],[Chênh lệch ngày]]&lt;4, "ON TIME", IF(Data[[#This Row],[REASON OF LATE]]="SUPPLIER","LATE BY SUPPLIER", "LATE")))</f>
        <v>ADVANCE</v>
      </c>
      <c r="K2769" s="12"/>
      <c r="L2769" s="16"/>
      <c r="M2769" s="32" t="str">
        <f>TEXT(Data[[#This Row],[Ngày giao]],"yyyy")</f>
        <v>2022</v>
      </c>
      <c r="N2769" s="32" t="str">
        <f>IF(MONTH(Data[[#This Row],[Ngày giao]])&lt;4,"Qtr1", IF(MONTH(Data[[#This Row],[Ngày giao]])&lt;7,"Qtr2",IF(MONTH(Data[[#This Row],[Ngày giao]])&lt;10,"Qtr3","Qtr4")))</f>
        <v>Qtr2</v>
      </c>
      <c r="O2769" s="32" t="str">
        <f>TEXT(Data[[#This Row],[Ngày giao]],"MMM")</f>
        <v>Apr</v>
      </c>
    </row>
    <row r="2770" spans="1:15" ht="14.5" x14ac:dyDescent="0.35">
      <c r="A2770" s="7">
        <v>4517321013</v>
      </c>
      <c r="B2770" s="7">
        <v>2779823</v>
      </c>
      <c r="C2770" s="8" t="s">
        <v>53</v>
      </c>
      <c r="D2770" s="9">
        <v>5310</v>
      </c>
      <c r="E2770" s="3">
        <v>879</v>
      </c>
      <c r="F2770" s="3">
        <f t="shared" si="53"/>
        <v>4667490</v>
      </c>
      <c r="G2770" s="5">
        <v>44676</v>
      </c>
      <c r="H2770" s="4">
        <v>44676</v>
      </c>
      <c r="I2770" s="10">
        <v>0</v>
      </c>
      <c r="J2770" s="32" t="str">
        <f>IF(Data[[#This Row],[Chênh lệch ngày]]&lt;-2,"ADVANCE", IF(Data[[#This Row],[Chênh lệch ngày]]&lt;4, "ON TIME", IF(Data[[#This Row],[REASON OF LATE]]="SUPPLIER","LATE BY SUPPLIER", "LATE")))</f>
        <v>ON TIME</v>
      </c>
      <c r="K2770" s="12"/>
      <c r="L2770" s="16"/>
      <c r="M2770" s="32" t="str">
        <f>TEXT(Data[[#This Row],[Ngày giao]],"yyyy")</f>
        <v>2022</v>
      </c>
      <c r="N2770" s="32" t="str">
        <f>IF(MONTH(Data[[#This Row],[Ngày giao]])&lt;4,"Qtr1", IF(MONTH(Data[[#This Row],[Ngày giao]])&lt;7,"Qtr2",IF(MONTH(Data[[#This Row],[Ngày giao]])&lt;10,"Qtr3","Qtr4")))</f>
        <v>Qtr2</v>
      </c>
      <c r="O2770" s="32" t="str">
        <f>TEXT(Data[[#This Row],[Ngày giao]],"MMM")</f>
        <v>Apr</v>
      </c>
    </row>
    <row r="2771" spans="1:15" ht="14.5" x14ac:dyDescent="0.35">
      <c r="A2771" s="7">
        <v>4517348980</v>
      </c>
      <c r="B2771" s="7">
        <v>2779817</v>
      </c>
      <c r="C2771" s="8" t="s">
        <v>53</v>
      </c>
      <c r="D2771" s="9">
        <v>1080</v>
      </c>
      <c r="E2771" s="3">
        <v>741</v>
      </c>
      <c r="F2771" s="3">
        <f t="shared" si="53"/>
        <v>800280</v>
      </c>
      <c r="G2771" s="5">
        <v>44676</v>
      </c>
      <c r="H2771" s="4">
        <v>44676</v>
      </c>
      <c r="I2771" s="10">
        <v>0</v>
      </c>
      <c r="J2771" s="32" t="str">
        <f>IF(Data[[#This Row],[Chênh lệch ngày]]&lt;-2,"ADVANCE", IF(Data[[#This Row],[Chênh lệch ngày]]&lt;4, "ON TIME", IF(Data[[#This Row],[REASON OF LATE]]="SUPPLIER","LATE BY SUPPLIER", "LATE")))</f>
        <v>ON TIME</v>
      </c>
      <c r="K2771" s="12"/>
      <c r="L2771" s="16"/>
      <c r="M2771" s="32" t="str">
        <f>TEXT(Data[[#This Row],[Ngày giao]],"yyyy")</f>
        <v>2022</v>
      </c>
      <c r="N2771" s="32" t="str">
        <f>IF(MONTH(Data[[#This Row],[Ngày giao]])&lt;4,"Qtr1", IF(MONTH(Data[[#This Row],[Ngày giao]])&lt;7,"Qtr2",IF(MONTH(Data[[#This Row],[Ngày giao]])&lt;10,"Qtr3","Qtr4")))</f>
        <v>Qtr2</v>
      </c>
      <c r="O2771" s="32" t="str">
        <f>TEXT(Data[[#This Row],[Ngày giao]],"MMM")</f>
        <v>Apr</v>
      </c>
    </row>
    <row r="2772" spans="1:15" ht="14.5" x14ac:dyDescent="0.35">
      <c r="A2772" s="7">
        <v>4517459509</v>
      </c>
      <c r="B2772" s="7">
        <v>2044651</v>
      </c>
      <c r="C2772" s="8" t="s">
        <v>53</v>
      </c>
      <c r="D2772" s="9">
        <v>108000</v>
      </c>
      <c r="E2772" s="3">
        <v>433</v>
      </c>
      <c r="F2772" s="3">
        <f t="shared" si="53"/>
        <v>46764000</v>
      </c>
      <c r="G2772" s="5">
        <v>44669</v>
      </c>
      <c r="H2772" s="4">
        <v>44676</v>
      </c>
      <c r="I2772" s="10">
        <v>-7</v>
      </c>
      <c r="J2772" s="32" t="str">
        <f>IF(Data[[#This Row],[Chênh lệch ngày]]&lt;-2,"ADVANCE", IF(Data[[#This Row],[Chênh lệch ngày]]&lt;4, "ON TIME", IF(Data[[#This Row],[REASON OF LATE]]="SUPPLIER","LATE BY SUPPLIER", "LATE")))</f>
        <v>ADVANCE</v>
      </c>
      <c r="K2772" s="12"/>
      <c r="L2772" s="16"/>
      <c r="M2772" s="32" t="str">
        <f>TEXT(Data[[#This Row],[Ngày giao]],"yyyy")</f>
        <v>2022</v>
      </c>
      <c r="N2772" s="32" t="str">
        <f>IF(MONTH(Data[[#This Row],[Ngày giao]])&lt;4,"Qtr1", IF(MONTH(Data[[#This Row],[Ngày giao]])&lt;7,"Qtr2",IF(MONTH(Data[[#This Row],[Ngày giao]])&lt;10,"Qtr3","Qtr4")))</f>
        <v>Qtr2</v>
      </c>
      <c r="O2772" s="32" t="str">
        <f>TEXT(Data[[#This Row],[Ngày giao]],"MMM")</f>
        <v>Apr</v>
      </c>
    </row>
    <row r="2773" spans="1:15" ht="14.5" x14ac:dyDescent="0.35">
      <c r="A2773" s="7">
        <v>4517415814</v>
      </c>
      <c r="B2773" s="7">
        <v>2765851</v>
      </c>
      <c r="C2773" s="8" t="s">
        <v>53</v>
      </c>
      <c r="D2773" s="9">
        <v>1248</v>
      </c>
      <c r="E2773" s="3">
        <v>918</v>
      </c>
      <c r="F2773" s="3">
        <f t="shared" si="53"/>
        <v>1145664</v>
      </c>
      <c r="G2773" s="5">
        <v>44669</v>
      </c>
      <c r="H2773" s="4">
        <v>44676</v>
      </c>
      <c r="I2773" s="10">
        <v>-7</v>
      </c>
      <c r="J2773" s="32" t="str">
        <f>IF(Data[[#This Row],[Chênh lệch ngày]]&lt;-2,"ADVANCE", IF(Data[[#This Row],[Chênh lệch ngày]]&lt;4, "ON TIME", IF(Data[[#This Row],[REASON OF LATE]]="SUPPLIER","LATE BY SUPPLIER", "LATE")))</f>
        <v>ADVANCE</v>
      </c>
      <c r="K2773" s="12"/>
      <c r="L2773" s="16"/>
      <c r="M2773" s="32" t="str">
        <f>TEXT(Data[[#This Row],[Ngày giao]],"yyyy")</f>
        <v>2022</v>
      </c>
      <c r="N2773" s="32" t="str">
        <f>IF(MONTH(Data[[#This Row],[Ngày giao]])&lt;4,"Qtr1", IF(MONTH(Data[[#This Row],[Ngày giao]])&lt;7,"Qtr2",IF(MONTH(Data[[#This Row],[Ngày giao]])&lt;10,"Qtr3","Qtr4")))</f>
        <v>Qtr2</v>
      </c>
      <c r="O2773" s="32" t="str">
        <f>TEXT(Data[[#This Row],[Ngày giao]],"MMM")</f>
        <v>Apr</v>
      </c>
    </row>
    <row r="2774" spans="1:15" ht="14.5" x14ac:dyDescent="0.35">
      <c r="A2774" s="7">
        <v>4517531396</v>
      </c>
      <c r="B2774" s="7">
        <v>4333114</v>
      </c>
      <c r="C2774" s="8" t="s">
        <v>53</v>
      </c>
      <c r="D2774" s="9">
        <v>210</v>
      </c>
      <c r="E2774" s="3">
        <v>414</v>
      </c>
      <c r="F2774" s="3">
        <f t="shared" si="53"/>
        <v>86940</v>
      </c>
      <c r="G2774" s="5">
        <v>44676</v>
      </c>
      <c r="H2774" s="4">
        <v>44676</v>
      </c>
      <c r="I2774" s="10">
        <v>0</v>
      </c>
      <c r="J2774" s="32" t="str">
        <f>IF(Data[[#This Row],[Chênh lệch ngày]]&lt;-2,"ADVANCE", IF(Data[[#This Row],[Chênh lệch ngày]]&lt;4, "ON TIME", IF(Data[[#This Row],[REASON OF LATE]]="SUPPLIER","LATE BY SUPPLIER", "LATE")))</f>
        <v>ON TIME</v>
      </c>
      <c r="K2774" s="12"/>
      <c r="L2774" s="16"/>
      <c r="M2774" s="32" t="str">
        <f>TEXT(Data[[#This Row],[Ngày giao]],"yyyy")</f>
        <v>2022</v>
      </c>
      <c r="N2774" s="32" t="str">
        <f>IF(MONTH(Data[[#This Row],[Ngày giao]])&lt;4,"Qtr1", IF(MONTH(Data[[#This Row],[Ngày giao]])&lt;7,"Qtr2",IF(MONTH(Data[[#This Row],[Ngày giao]])&lt;10,"Qtr3","Qtr4")))</f>
        <v>Qtr2</v>
      </c>
      <c r="O2774" s="32" t="str">
        <f>TEXT(Data[[#This Row],[Ngày giao]],"MMM")</f>
        <v>Apr</v>
      </c>
    </row>
    <row r="2775" spans="1:15" ht="14.5" x14ac:dyDescent="0.35">
      <c r="A2775" s="7">
        <v>4517531415</v>
      </c>
      <c r="B2775" s="7">
        <v>4454506</v>
      </c>
      <c r="C2775" s="8" t="s">
        <v>53</v>
      </c>
      <c r="D2775" s="9">
        <v>270</v>
      </c>
      <c r="E2775" s="3">
        <v>925</v>
      </c>
      <c r="F2775" s="3">
        <f t="shared" si="53"/>
        <v>249750</v>
      </c>
      <c r="G2775" s="5">
        <v>44704</v>
      </c>
      <c r="H2775" s="4">
        <v>44676</v>
      </c>
      <c r="I2775" s="10">
        <v>28</v>
      </c>
      <c r="J2775" s="32" t="str">
        <f>IF(Data[[#This Row],[Chênh lệch ngày]]&lt;-2,"ADVANCE", IF(Data[[#This Row],[Chênh lệch ngày]]&lt;4, "ON TIME", IF(Data[[#This Row],[REASON OF LATE]]="SUPPLIER","LATE BY SUPPLIER", "LATE")))</f>
        <v>LATE BY SUPPLIER</v>
      </c>
      <c r="K2775" s="11" t="s">
        <v>8</v>
      </c>
      <c r="L2775" s="16" t="s">
        <v>71</v>
      </c>
      <c r="M2775" s="32" t="str">
        <f>TEXT(Data[[#This Row],[Ngày giao]],"yyyy")</f>
        <v>2022</v>
      </c>
      <c r="N2775" s="32" t="str">
        <f>IF(MONTH(Data[[#This Row],[Ngày giao]])&lt;4,"Qtr1", IF(MONTH(Data[[#This Row],[Ngày giao]])&lt;7,"Qtr2",IF(MONTH(Data[[#This Row],[Ngày giao]])&lt;10,"Qtr3","Qtr4")))</f>
        <v>Qtr2</v>
      </c>
      <c r="O2775" s="32" t="str">
        <f>TEXT(Data[[#This Row],[Ngày giao]],"MMM")</f>
        <v>May</v>
      </c>
    </row>
    <row r="2776" spans="1:15" ht="14.5" x14ac:dyDescent="0.35">
      <c r="A2776" s="7">
        <v>4517817673</v>
      </c>
      <c r="B2776" s="7">
        <v>4333116</v>
      </c>
      <c r="C2776" s="8" t="s">
        <v>59</v>
      </c>
      <c r="D2776" s="9">
        <v>1974</v>
      </c>
      <c r="E2776" s="3">
        <v>860</v>
      </c>
      <c r="F2776" s="3">
        <f t="shared" si="53"/>
        <v>1697640</v>
      </c>
      <c r="G2776" s="5">
        <v>44676</v>
      </c>
      <c r="H2776" s="4">
        <v>44676</v>
      </c>
      <c r="I2776" s="10">
        <v>0</v>
      </c>
      <c r="J2776" s="32" t="str">
        <f>IF(Data[[#This Row],[Chênh lệch ngày]]&lt;-2,"ADVANCE", IF(Data[[#This Row],[Chênh lệch ngày]]&lt;4, "ON TIME", IF(Data[[#This Row],[REASON OF LATE]]="SUPPLIER","LATE BY SUPPLIER", "LATE")))</f>
        <v>ON TIME</v>
      </c>
      <c r="K2776" s="12"/>
      <c r="L2776" s="16"/>
      <c r="M2776" s="32" t="str">
        <f>TEXT(Data[[#This Row],[Ngày giao]],"yyyy")</f>
        <v>2022</v>
      </c>
      <c r="N2776" s="32" t="str">
        <f>IF(MONTH(Data[[#This Row],[Ngày giao]])&lt;4,"Qtr1", IF(MONTH(Data[[#This Row],[Ngày giao]])&lt;7,"Qtr2",IF(MONTH(Data[[#This Row],[Ngày giao]])&lt;10,"Qtr3","Qtr4")))</f>
        <v>Qtr2</v>
      </c>
      <c r="O2776" s="32" t="str">
        <f>TEXT(Data[[#This Row],[Ngày giao]],"MMM")</f>
        <v>Apr</v>
      </c>
    </row>
    <row r="2777" spans="1:15" ht="14.5" x14ac:dyDescent="0.35">
      <c r="A2777" s="7">
        <v>4517906084</v>
      </c>
      <c r="B2777" s="7">
        <v>4333116</v>
      </c>
      <c r="C2777" s="8" t="s">
        <v>59</v>
      </c>
      <c r="D2777" s="9">
        <v>1029</v>
      </c>
      <c r="E2777" s="3">
        <v>525</v>
      </c>
      <c r="F2777" s="3">
        <f t="shared" si="53"/>
        <v>540225</v>
      </c>
      <c r="G2777" s="5">
        <v>44676</v>
      </c>
      <c r="H2777" s="4">
        <v>44676</v>
      </c>
      <c r="I2777" s="10">
        <v>0</v>
      </c>
      <c r="J2777" s="32" t="str">
        <f>IF(Data[[#This Row],[Chênh lệch ngày]]&lt;-2,"ADVANCE", IF(Data[[#This Row],[Chênh lệch ngày]]&lt;4, "ON TIME", IF(Data[[#This Row],[REASON OF LATE]]="SUPPLIER","LATE BY SUPPLIER", "LATE")))</f>
        <v>ON TIME</v>
      </c>
      <c r="K2777" s="12"/>
      <c r="L2777" s="16"/>
      <c r="M2777" s="32" t="str">
        <f>TEXT(Data[[#This Row],[Ngày giao]],"yyyy")</f>
        <v>2022</v>
      </c>
      <c r="N2777" s="32" t="str">
        <f>IF(MONTH(Data[[#This Row],[Ngày giao]])&lt;4,"Qtr1", IF(MONTH(Data[[#This Row],[Ngày giao]])&lt;7,"Qtr2",IF(MONTH(Data[[#This Row],[Ngày giao]])&lt;10,"Qtr3","Qtr4")))</f>
        <v>Qtr2</v>
      </c>
      <c r="O2777" s="32" t="str">
        <f>TEXT(Data[[#This Row],[Ngày giao]],"MMM")</f>
        <v>Apr</v>
      </c>
    </row>
    <row r="2778" spans="1:15" ht="14.5" x14ac:dyDescent="0.35">
      <c r="A2778" s="7">
        <v>4517261675</v>
      </c>
      <c r="B2778" s="7">
        <v>4455298</v>
      </c>
      <c r="C2778" s="8" t="s">
        <v>53</v>
      </c>
      <c r="D2778" s="9">
        <v>60</v>
      </c>
      <c r="E2778" s="3">
        <v>381</v>
      </c>
      <c r="F2778" s="3">
        <f t="shared" si="53"/>
        <v>22860</v>
      </c>
      <c r="G2778" s="5">
        <v>44676</v>
      </c>
      <c r="H2778" s="4">
        <v>44676</v>
      </c>
      <c r="I2778" s="10">
        <v>0</v>
      </c>
      <c r="J2778" s="32" t="str">
        <f>IF(Data[[#This Row],[Chênh lệch ngày]]&lt;-2,"ADVANCE", IF(Data[[#This Row],[Chênh lệch ngày]]&lt;4, "ON TIME", IF(Data[[#This Row],[REASON OF LATE]]="SUPPLIER","LATE BY SUPPLIER", "LATE")))</f>
        <v>ON TIME</v>
      </c>
      <c r="K2778" s="12"/>
      <c r="L2778" s="16"/>
      <c r="M2778" s="32" t="str">
        <f>TEXT(Data[[#This Row],[Ngày giao]],"yyyy")</f>
        <v>2022</v>
      </c>
      <c r="N2778" s="32" t="str">
        <f>IF(MONTH(Data[[#This Row],[Ngày giao]])&lt;4,"Qtr1", IF(MONTH(Data[[#This Row],[Ngày giao]])&lt;7,"Qtr2",IF(MONTH(Data[[#This Row],[Ngày giao]])&lt;10,"Qtr3","Qtr4")))</f>
        <v>Qtr2</v>
      </c>
      <c r="O2778" s="32" t="str">
        <f>TEXT(Data[[#This Row],[Ngày giao]],"MMM")</f>
        <v>Apr</v>
      </c>
    </row>
    <row r="2779" spans="1:15" ht="14.5" x14ac:dyDescent="0.35">
      <c r="A2779" s="7">
        <v>4517366322</v>
      </c>
      <c r="B2779" s="7">
        <v>4335235</v>
      </c>
      <c r="C2779" s="8" t="s">
        <v>53</v>
      </c>
      <c r="D2779" s="9">
        <v>360</v>
      </c>
      <c r="E2779" s="3">
        <v>788</v>
      </c>
      <c r="F2779" s="3">
        <f t="shared" si="53"/>
        <v>283680</v>
      </c>
      <c r="G2779" s="5">
        <v>44690</v>
      </c>
      <c r="H2779" s="4">
        <v>44676</v>
      </c>
      <c r="I2779" s="10">
        <v>14</v>
      </c>
      <c r="J2779" s="32" t="str">
        <f>IF(Data[[#This Row],[Chênh lệch ngày]]&lt;-2,"ADVANCE", IF(Data[[#This Row],[Chênh lệch ngày]]&lt;4, "ON TIME", IF(Data[[#This Row],[REASON OF LATE]]="SUPPLIER","LATE BY SUPPLIER", "LATE")))</f>
        <v>LATE BY SUPPLIER</v>
      </c>
      <c r="K2779" s="13" t="s">
        <v>8</v>
      </c>
      <c r="L2779" s="16" t="s">
        <v>41</v>
      </c>
      <c r="M2779" s="32" t="str">
        <f>TEXT(Data[[#This Row],[Ngày giao]],"yyyy")</f>
        <v>2022</v>
      </c>
      <c r="N2779" s="32" t="str">
        <f>IF(MONTH(Data[[#This Row],[Ngày giao]])&lt;4,"Qtr1", IF(MONTH(Data[[#This Row],[Ngày giao]])&lt;7,"Qtr2",IF(MONTH(Data[[#This Row],[Ngày giao]])&lt;10,"Qtr3","Qtr4")))</f>
        <v>Qtr2</v>
      </c>
      <c r="O2779" s="32" t="str">
        <f>TEXT(Data[[#This Row],[Ngày giao]],"MMM")</f>
        <v>May</v>
      </c>
    </row>
    <row r="2780" spans="1:15" ht="14.5" x14ac:dyDescent="0.35">
      <c r="A2780" s="7">
        <v>4517432415</v>
      </c>
      <c r="B2780" s="7">
        <v>2663481</v>
      </c>
      <c r="C2780" s="8" t="s">
        <v>53</v>
      </c>
      <c r="D2780" s="9">
        <v>1035</v>
      </c>
      <c r="E2780" s="3">
        <v>1114</v>
      </c>
      <c r="F2780" s="3">
        <f t="shared" si="53"/>
        <v>1152990</v>
      </c>
      <c r="G2780" s="5">
        <v>44676</v>
      </c>
      <c r="H2780" s="4">
        <v>44676</v>
      </c>
      <c r="I2780" s="10">
        <v>0</v>
      </c>
      <c r="J2780" s="32" t="str">
        <f>IF(Data[[#This Row],[Chênh lệch ngày]]&lt;-2,"ADVANCE", IF(Data[[#This Row],[Chênh lệch ngày]]&lt;4, "ON TIME", IF(Data[[#This Row],[REASON OF LATE]]="SUPPLIER","LATE BY SUPPLIER", "LATE")))</f>
        <v>ON TIME</v>
      </c>
      <c r="K2780" s="12"/>
      <c r="L2780" s="16"/>
      <c r="M2780" s="32" t="str">
        <f>TEXT(Data[[#This Row],[Ngày giao]],"yyyy")</f>
        <v>2022</v>
      </c>
      <c r="N2780" s="32" t="str">
        <f>IF(MONTH(Data[[#This Row],[Ngày giao]])&lt;4,"Qtr1", IF(MONTH(Data[[#This Row],[Ngày giao]])&lt;7,"Qtr2",IF(MONTH(Data[[#This Row],[Ngày giao]])&lt;10,"Qtr3","Qtr4")))</f>
        <v>Qtr2</v>
      </c>
      <c r="O2780" s="32" t="str">
        <f>TEXT(Data[[#This Row],[Ngày giao]],"MMM")</f>
        <v>Apr</v>
      </c>
    </row>
    <row r="2781" spans="1:15" ht="14.5" x14ac:dyDescent="0.35">
      <c r="A2781" s="7">
        <v>4517354998</v>
      </c>
      <c r="B2781" s="7">
        <v>4455298</v>
      </c>
      <c r="C2781" s="8" t="s">
        <v>53</v>
      </c>
      <c r="D2781" s="9">
        <v>255</v>
      </c>
      <c r="E2781" s="3">
        <v>1172</v>
      </c>
      <c r="F2781" s="3">
        <f t="shared" si="53"/>
        <v>298860</v>
      </c>
      <c r="G2781" s="5">
        <v>44676</v>
      </c>
      <c r="H2781" s="4">
        <v>44676</v>
      </c>
      <c r="I2781" s="10">
        <v>0</v>
      </c>
      <c r="J2781" s="32" t="str">
        <f>IF(Data[[#This Row],[Chênh lệch ngày]]&lt;-2,"ADVANCE", IF(Data[[#This Row],[Chênh lệch ngày]]&lt;4, "ON TIME", IF(Data[[#This Row],[REASON OF LATE]]="SUPPLIER","LATE BY SUPPLIER", "LATE")))</f>
        <v>ON TIME</v>
      </c>
      <c r="K2781" s="12"/>
      <c r="L2781" s="16"/>
      <c r="M2781" s="32" t="str">
        <f>TEXT(Data[[#This Row],[Ngày giao]],"yyyy")</f>
        <v>2022</v>
      </c>
      <c r="N2781" s="32" t="str">
        <f>IF(MONTH(Data[[#This Row],[Ngày giao]])&lt;4,"Qtr1", IF(MONTH(Data[[#This Row],[Ngày giao]])&lt;7,"Qtr2",IF(MONTH(Data[[#This Row],[Ngày giao]])&lt;10,"Qtr3","Qtr4")))</f>
        <v>Qtr2</v>
      </c>
      <c r="O2781" s="32" t="str">
        <f>TEXT(Data[[#This Row],[Ngày giao]],"MMM")</f>
        <v>Apr</v>
      </c>
    </row>
    <row r="2782" spans="1:15" ht="14.5" x14ac:dyDescent="0.35">
      <c r="A2782" s="7">
        <v>4517896909</v>
      </c>
      <c r="B2782" s="7">
        <v>2765851</v>
      </c>
      <c r="C2782" s="8" t="s">
        <v>59</v>
      </c>
      <c r="D2782" s="9">
        <v>96</v>
      </c>
      <c r="E2782" s="3">
        <v>986</v>
      </c>
      <c r="F2782" s="3">
        <f t="shared" si="53"/>
        <v>94656</v>
      </c>
      <c r="G2782" s="5">
        <v>44680</v>
      </c>
      <c r="H2782" s="4">
        <v>44676</v>
      </c>
      <c r="I2782" s="10">
        <v>4</v>
      </c>
      <c r="J2782" s="32" t="str">
        <f>IF(Data[[#This Row],[Chênh lệch ngày]]&lt;-2,"ADVANCE", IF(Data[[#This Row],[Chênh lệch ngày]]&lt;4, "ON TIME", IF(Data[[#This Row],[REASON OF LATE]]="SUPPLIER","LATE BY SUPPLIER", "LATE")))</f>
        <v>LATE</v>
      </c>
      <c r="K2782" s="32" t="s">
        <v>6</v>
      </c>
      <c r="L2782" s="16"/>
      <c r="M2782" s="32" t="str">
        <f>TEXT(Data[[#This Row],[Ngày giao]],"yyyy")</f>
        <v>2022</v>
      </c>
      <c r="N2782" s="32" t="str">
        <f>IF(MONTH(Data[[#This Row],[Ngày giao]])&lt;4,"Qtr1", IF(MONTH(Data[[#This Row],[Ngày giao]])&lt;7,"Qtr2",IF(MONTH(Data[[#This Row],[Ngày giao]])&lt;10,"Qtr3","Qtr4")))</f>
        <v>Qtr2</v>
      </c>
      <c r="O2782" s="32" t="str">
        <f>TEXT(Data[[#This Row],[Ngày giao]],"MMM")</f>
        <v>Apr</v>
      </c>
    </row>
    <row r="2783" spans="1:15" ht="14.5" x14ac:dyDescent="0.35">
      <c r="A2783" s="7">
        <v>4517352355</v>
      </c>
      <c r="B2783" s="7">
        <v>4013305</v>
      </c>
      <c r="C2783" s="8" t="s">
        <v>53</v>
      </c>
      <c r="D2783" s="9">
        <v>612</v>
      </c>
      <c r="E2783" s="3">
        <v>1037</v>
      </c>
      <c r="F2783" s="3">
        <f t="shared" si="53"/>
        <v>634644</v>
      </c>
      <c r="G2783" s="5">
        <v>44676</v>
      </c>
      <c r="H2783" s="4">
        <v>44676</v>
      </c>
      <c r="I2783" s="10">
        <v>0</v>
      </c>
      <c r="J2783" s="32" t="str">
        <f>IF(Data[[#This Row],[Chênh lệch ngày]]&lt;-2,"ADVANCE", IF(Data[[#This Row],[Chênh lệch ngày]]&lt;4, "ON TIME", IF(Data[[#This Row],[REASON OF LATE]]="SUPPLIER","LATE BY SUPPLIER", "LATE")))</f>
        <v>ON TIME</v>
      </c>
      <c r="K2783" s="12"/>
      <c r="L2783" s="16"/>
      <c r="M2783" s="32" t="str">
        <f>TEXT(Data[[#This Row],[Ngày giao]],"yyyy")</f>
        <v>2022</v>
      </c>
      <c r="N2783" s="32" t="str">
        <f>IF(MONTH(Data[[#This Row],[Ngày giao]])&lt;4,"Qtr1", IF(MONTH(Data[[#This Row],[Ngày giao]])&lt;7,"Qtr2",IF(MONTH(Data[[#This Row],[Ngày giao]])&lt;10,"Qtr3","Qtr4")))</f>
        <v>Qtr2</v>
      </c>
      <c r="O2783" s="32" t="str">
        <f>TEXT(Data[[#This Row],[Ngày giao]],"MMM")</f>
        <v>Apr</v>
      </c>
    </row>
    <row r="2784" spans="1:15" ht="14.5" x14ac:dyDescent="0.35">
      <c r="A2784" s="7">
        <v>4517838014</v>
      </c>
      <c r="B2784" s="7">
        <v>2487053</v>
      </c>
      <c r="C2784" s="8" t="s">
        <v>53</v>
      </c>
      <c r="D2784" s="9">
        <v>5670</v>
      </c>
      <c r="E2784" s="3">
        <v>497</v>
      </c>
      <c r="F2784" s="3">
        <f t="shared" si="53"/>
        <v>2817990</v>
      </c>
      <c r="G2784" s="5">
        <v>44676</v>
      </c>
      <c r="H2784" s="4">
        <v>44676</v>
      </c>
      <c r="I2784" s="10">
        <v>0</v>
      </c>
      <c r="J2784" s="32" t="str">
        <f>IF(Data[[#This Row],[Chênh lệch ngày]]&lt;-2,"ADVANCE", IF(Data[[#This Row],[Chênh lệch ngày]]&lt;4, "ON TIME", IF(Data[[#This Row],[REASON OF LATE]]="SUPPLIER","LATE BY SUPPLIER", "LATE")))</f>
        <v>ON TIME</v>
      </c>
      <c r="K2784" s="12"/>
      <c r="L2784" s="16"/>
      <c r="M2784" s="32" t="str">
        <f>TEXT(Data[[#This Row],[Ngày giao]],"yyyy")</f>
        <v>2022</v>
      </c>
      <c r="N2784" s="32" t="str">
        <f>IF(MONTH(Data[[#This Row],[Ngày giao]])&lt;4,"Qtr1", IF(MONTH(Data[[#This Row],[Ngày giao]])&lt;7,"Qtr2",IF(MONTH(Data[[#This Row],[Ngày giao]])&lt;10,"Qtr3","Qtr4")))</f>
        <v>Qtr2</v>
      </c>
      <c r="O2784" s="32" t="str">
        <f>TEXT(Data[[#This Row],[Ngày giao]],"MMM")</f>
        <v>Apr</v>
      </c>
    </row>
    <row r="2785" spans="1:15" ht="14.5" x14ac:dyDescent="0.35">
      <c r="A2785" s="7">
        <v>4517432417</v>
      </c>
      <c r="B2785" s="7">
        <v>4455299</v>
      </c>
      <c r="C2785" s="8" t="s">
        <v>53</v>
      </c>
      <c r="D2785" s="9">
        <v>150</v>
      </c>
      <c r="E2785" s="3">
        <v>653</v>
      </c>
      <c r="F2785" s="3">
        <f t="shared" si="53"/>
        <v>97950</v>
      </c>
      <c r="G2785" s="5">
        <v>44676</v>
      </c>
      <c r="H2785" s="4">
        <v>44676</v>
      </c>
      <c r="I2785" s="10">
        <v>0</v>
      </c>
      <c r="J2785" s="32" t="str">
        <f>IF(Data[[#This Row],[Chênh lệch ngày]]&lt;-2,"ADVANCE", IF(Data[[#This Row],[Chênh lệch ngày]]&lt;4, "ON TIME", IF(Data[[#This Row],[REASON OF LATE]]="SUPPLIER","LATE BY SUPPLIER", "LATE")))</f>
        <v>ON TIME</v>
      </c>
      <c r="K2785" s="12"/>
      <c r="L2785" s="16"/>
      <c r="M2785" s="32" t="str">
        <f>TEXT(Data[[#This Row],[Ngày giao]],"yyyy")</f>
        <v>2022</v>
      </c>
      <c r="N2785" s="32" t="str">
        <f>IF(MONTH(Data[[#This Row],[Ngày giao]])&lt;4,"Qtr1", IF(MONTH(Data[[#This Row],[Ngày giao]])&lt;7,"Qtr2",IF(MONTH(Data[[#This Row],[Ngày giao]])&lt;10,"Qtr3","Qtr4")))</f>
        <v>Qtr2</v>
      </c>
      <c r="O2785" s="32" t="str">
        <f>TEXT(Data[[#This Row],[Ngày giao]],"MMM")</f>
        <v>Apr</v>
      </c>
    </row>
    <row r="2786" spans="1:15" ht="14.5" x14ac:dyDescent="0.35">
      <c r="A2786" s="7">
        <v>4517493102</v>
      </c>
      <c r="B2786" s="7">
        <v>2663481</v>
      </c>
      <c r="C2786" s="8" t="s">
        <v>53</v>
      </c>
      <c r="D2786" s="9">
        <v>5685</v>
      </c>
      <c r="E2786" s="3">
        <v>1292</v>
      </c>
      <c r="F2786" s="3">
        <f t="shared" si="53"/>
        <v>7345020</v>
      </c>
      <c r="G2786" s="5">
        <v>44676</v>
      </c>
      <c r="H2786" s="4">
        <v>44676</v>
      </c>
      <c r="I2786" s="10">
        <v>0</v>
      </c>
      <c r="J2786" s="32" t="str">
        <f>IF(Data[[#This Row],[Chênh lệch ngày]]&lt;-2,"ADVANCE", IF(Data[[#This Row],[Chênh lệch ngày]]&lt;4, "ON TIME", IF(Data[[#This Row],[REASON OF LATE]]="SUPPLIER","LATE BY SUPPLIER", "LATE")))</f>
        <v>ON TIME</v>
      </c>
      <c r="K2786" s="12"/>
      <c r="L2786" s="16"/>
      <c r="M2786" s="32" t="str">
        <f>TEXT(Data[[#This Row],[Ngày giao]],"yyyy")</f>
        <v>2022</v>
      </c>
      <c r="N2786" s="32" t="str">
        <f>IF(MONTH(Data[[#This Row],[Ngày giao]])&lt;4,"Qtr1", IF(MONTH(Data[[#This Row],[Ngày giao]])&lt;7,"Qtr2",IF(MONTH(Data[[#This Row],[Ngày giao]])&lt;10,"Qtr3","Qtr4")))</f>
        <v>Qtr2</v>
      </c>
      <c r="O2786" s="32" t="str">
        <f>TEXT(Data[[#This Row],[Ngày giao]],"MMM")</f>
        <v>Apr</v>
      </c>
    </row>
    <row r="2787" spans="1:15" ht="14.5" x14ac:dyDescent="0.35">
      <c r="A2787" s="7">
        <v>4517409276</v>
      </c>
      <c r="B2787" s="7">
        <v>4333114</v>
      </c>
      <c r="C2787" s="8" t="s">
        <v>59</v>
      </c>
      <c r="D2787" s="9">
        <v>357</v>
      </c>
      <c r="E2787" s="3">
        <v>732</v>
      </c>
      <c r="F2787" s="3">
        <f t="shared" si="53"/>
        <v>261324</v>
      </c>
      <c r="G2787" s="5">
        <v>44676</v>
      </c>
      <c r="H2787" s="4">
        <v>44676</v>
      </c>
      <c r="I2787" s="10">
        <v>0</v>
      </c>
      <c r="J2787" s="32" t="str">
        <f>IF(Data[[#This Row],[Chênh lệch ngày]]&lt;-2,"ADVANCE", IF(Data[[#This Row],[Chênh lệch ngày]]&lt;4, "ON TIME", IF(Data[[#This Row],[REASON OF LATE]]="SUPPLIER","LATE BY SUPPLIER", "LATE")))</f>
        <v>ON TIME</v>
      </c>
      <c r="K2787" s="12"/>
      <c r="L2787" s="16"/>
      <c r="M2787" s="32" t="str">
        <f>TEXT(Data[[#This Row],[Ngày giao]],"yyyy")</f>
        <v>2022</v>
      </c>
      <c r="N2787" s="32" t="str">
        <f>IF(MONTH(Data[[#This Row],[Ngày giao]])&lt;4,"Qtr1", IF(MONTH(Data[[#This Row],[Ngày giao]])&lt;7,"Qtr2",IF(MONTH(Data[[#This Row],[Ngày giao]])&lt;10,"Qtr3","Qtr4")))</f>
        <v>Qtr2</v>
      </c>
      <c r="O2787" s="32" t="str">
        <f>TEXT(Data[[#This Row],[Ngày giao]],"MMM")</f>
        <v>Apr</v>
      </c>
    </row>
    <row r="2788" spans="1:15" ht="14.5" x14ac:dyDescent="0.35">
      <c r="A2788" s="7">
        <v>4517432425</v>
      </c>
      <c r="B2788" s="7">
        <v>4333116</v>
      </c>
      <c r="C2788" s="8" t="s">
        <v>53</v>
      </c>
      <c r="D2788" s="9">
        <v>819</v>
      </c>
      <c r="E2788" s="3">
        <v>718</v>
      </c>
      <c r="F2788" s="3">
        <f t="shared" si="53"/>
        <v>588042</v>
      </c>
      <c r="G2788" s="5">
        <v>44676</v>
      </c>
      <c r="H2788" s="4">
        <v>44676</v>
      </c>
      <c r="I2788" s="10">
        <v>0</v>
      </c>
      <c r="J2788" s="32" t="str">
        <f>IF(Data[[#This Row],[Chênh lệch ngày]]&lt;-2,"ADVANCE", IF(Data[[#This Row],[Chênh lệch ngày]]&lt;4, "ON TIME", IF(Data[[#This Row],[REASON OF LATE]]="SUPPLIER","LATE BY SUPPLIER", "LATE")))</f>
        <v>ON TIME</v>
      </c>
      <c r="K2788" s="12"/>
      <c r="L2788" s="16"/>
      <c r="M2788" s="32" t="str">
        <f>TEXT(Data[[#This Row],[Ngày giao]],"yyyy")</f>
        <v>2022</v>
      </c>
      <c r="N2788" s="32" t="str">
        <f>IF(MONTH(Data[[#This Row],[Ngày giao]])&lt;4,"Qtr1", IF(MONTH(Data[[#This Row],[Ngày giao]])&lt;7,"Qtr2",IF(MONTH(Data[[#This Row],[Ngày giao]])&lt;10,"Qtr3","Qtr4")))</f>
        <v>Qtr2</v>
      </c>
      <c r="O2788" s="32" t="str">
        <f>TEXT(Data[[#This Row],[Ngày giao]],"MMM")</f>
        <v>Apr</v>
      </c>
    </row>
    <row r="2789" spans="1:15" ht="14.5" x14ac:dyDescent="0.35">
      <c r="A2789" s="7">
        <v>4517354135</v>
      </c>
      <c r="B2789" s="7">
        <v>4333113</v>
      </c>
      <c r="C2789" s="8" t="s">
        <v>59</v>
      </c>
      <c r="D2789" s="9">
        <v>126</v>
      </c>
      <c r="E2789" s="3">
        <v>439</v>
      </c>
      <c r="F2789" s="3">
        <f t="shared" si="53"/>
        <v>55314</v>
      </c>
      <c r="G2789" s="5">
        <v>44676</v>
      </c>
      <c r="H2789" s="4">
        <v>44676</v>
      </c>
      <c r="I2789" s="10">
        <v>0</v>
      </c>
      <c r="J2789" s="32" t="str">
        <f>IF(Data[[#This Row],[Chênh lệch ngày]]&lt;-2,"ADVANCE", IF(Data[[#This Row],[Chênh lệch ngày]]&lt;4, "ON TIME", IF(Data[[#This Row],[REASON OF LATE]]="SUPPLIER","LATE BY SUPPLIER", "LATE")))</f>
        <v>ON TIME</v>
      </c>
      <c r="K2789" s="12"/>
      <c r="L2789" s="16"/>
      <c r="M2789" s="32" t="str">
        <f>TEXT(Data[[#This Row],[Ngày giao]],"yyyy")</f>
        <v>2022</v>
      </c>
      <c r="N2789" s="32" t="str">
        <f>IF(MONTH(Data[[#This Row],[Ngày giao]])&lt;4,"Qtr1", IF(MONTH(Data[[#This Row],[Ngày giao]])&lt;7,"Qtr2",IF(MONTH(Data[[#This Row],[Ngày giao]])&lt;10,"Qtr3","Qtr4")))</f>
        <v>Qtr2</v>
      </c>
      <c r="O2789" s="32" t="str">
        <f>TEXT(Data[[#This Row],[Ngày giao]],"MMM")</f>
        <v>Apr</v>
      </c>
    </row>
    <row r="2790" spans="1:15" ht="14.5" x14ac:dyDescent="0.35">
      <c r="A2790" s="7">
        <v>4517352231</v>
      </c>
      <c r="B2790" s="7">
        <v>2487061</v>
      </c>
      <c r="C2790" s="8" t="s">
        <v>53</v>
      </c>
      <c r="D2790" s="9">
        <v>2790</v>
      </c>
      <c r="E2790" s="3">
        <v>1024</v>
      </c>
      <c r="F2790" s="3">
        <f t="shared" si="53"/>
        <v>2856960</v>
      </c>
      <c r="G2790" s="5">
        <v>44676</v>
      </c>
      <c r="H2790" s="4">
        <v>44676</v>
      </c>
      <c r="I2790" s="10">
        <v>0</v>
      </c>
      <c r="J2790" s="32" t="str">
        <f>IF(Data[[#This Row],[Chênh lệch ngày]]&lt;-2,"ADVANCE", IF(Data[[#This Row],[Chênh lệch ngày]]&lt;4, "ON TIME", IF(Data[[#This Row],[REASON OF LATE]]="SUPPLIER","LATE BY SUPPLIER", "LATE")))</f>
        <v>ON TIME</v>
      </c>
      <c r="K2790" s="12"/>
      <c r="L2790" s="16"/>
      <c r="M2790" s="32" t="str">
        <f>TEXT(Data[[#This Row],[Ngày giao]],"yyyy")</f>
        <v>2022</v>
      </c>
      <c r="N2790" s="32" t="str">
        <f>IF(MONTH(Data[[#This Row],[Ngày giao]])&lt;4,"Qtr1", IF(MONTH(Data[[#This Row],[Ngày giao]])&lt;7,"Qtr2",IF(MONTH(Data[[#This Row],[Ngày giao]])&lt;10,"Qtr3","Qtr4")))</f>
        <v>Qtr2</v>
      </c>
      <c r="O2790" s="32" t="str">
        <f>TEXT(Data[[#This Row],[Ngày giao]],"MMM")</f>
        <v>Apr</v>
      </c>
    </row>
    <row r="2791" spans="1:15" ht="14.5" x14ac:dyDescent="0.35">
      <c r="A2791" s="7">
        <v>4517607856</v>
      </c>
      <c r="B2791" s="7">
        <v>2778179</v>
      </c>
      <c r="C2791" s="8" t="s">
        <v>53</v>
      </c>
      <c r="D2791" s="9">
        <v>720</v>
      </c>
      <c r="E2791" s="3">
        <v>379</v>
      </c>
      <c r="F2791" s="3">
        <f t="shared" si="53"/>
        <v>272880</v>
      </c>
      <c r="G2791" s="5">
        <v>44676</v>
      </c>
      <c r="H2791" s="4">
        <v>44676</v>
      </c>
      <c r="I2791" s="10">
        <v>0</v>
      </c>
      <c r="J2791" s="32" t="str">
        <f>IF(Data[[#This Row],[Chênh lệch ngày]]&lt;-2,"ADVANCE", IF(Data[[#This Row],[Chênh lệch ngày]]&lt;4, "ON TIME", IF(Data[[#This Row],[REASON OF LATE]]="SUPPLIER","LATE BY SUPPLIER", "LATE")))</f>
        <v>ON TIME</v>
      </c>
      <c r="K2791" s="12"/>
      <c r="L2791" s="16"/>
      <c r="M2791" s="32" t="str">
        <f>TEXT(Data[[#This Row],[Ngày giao]],"yyyy")</f>
        <v>2022</v>
      </c>
      <c r="N2791" s="32" t="str">
        <f>IF(MONTH(Data[[#This Row],[Ngày giao]])&lt;4,"Qtr1", IF(MONTH(Data[[#This Row],[Ngày giao]])&lt;7,"Qtr2",IF(MONTH(Data[[#This Row],[Ngày giao]])&lt;10,"Qtr3","Qtr4")))</f>
        <v>Qtr2</v>
      </c>
      <c r="O2791" s="32" t="str">
        <f>TEXT(Data[[#This Row],[Ngày giao]],"MMM")</f>
        <v>Apr</v>
      </c>
    </row>
    <row r="2792" spans="1:15" ht="14.5" x14ac:dyDescent="0.35">
      <c r="A2792" s="7">
        <v>4517367605</v>
      </c>
      <c r="B2792" s="7">
        <v>2487053</v>
      </c>
      <c r="C2792" s="8" t="s">
        <v>53</v>
      </c>
      <c r="D2792" s="9">
        <v>4230</v>
      </c>
      <c r="E2792" s="3">
        <v>744</v>
      </c>
      <c r="F2792" s="3">
        <f t="shared" si="53"/>
        <v>3147120</v>
      </c>
      <c r="G2792" s="5">
        <v>44676</v>
      </c>
      <c r="H2792" s="4">
        <v>44676</v>
      </c>
      <c r="I2792" s="10">
        <v>0</v>
      </c>
      <c r="J2792" s="32" t="str">
        <f>IF(Data[[#This Row],[Chênh lệch ngày]]&lt;-2,"ADVANCE", IF(Data[[#This Row],[Chênh lệch ngày]]&lt;4, "ON TIME", IF(Data[[#This Row],[REASON OF LATE]]="SUPPLIER","LATE BY SUPPLIER", "LATE")))</f>
        <v>ON TIME</v>
      </c>
      <c r="K2792" s="12"/>
      <c r="L2792" s="16"/>
      <c r="M2792" s="32" t="str">
        <f>TEXT(Data[[#This Row],[Ngày giao]],"yyyy")</f>
        <v>2022</v>
      </c>
      <c r="N2792" s="32" t="str">
        <f>IF(MONTH(Data[[#This Row],[Ngày giao]])&lt;4,"Qtr1", IF(MONTH(Data[[#This Row],[Ngày giao]])&lt;7,"Qtr2",IF(MONTH(Data[[#This Row],[Ngày giao]])&lt;10,"Qtr3","Qtr4")))</f>
        <v>Qtr2</v>
      </c>
      <c r="O2792" s="32" t="str">
        <f>TEXT(Data[[#This Row],[Ngày giao]],"MMM")</f>
        <v>Apr</v>
      </c>
    </row>
    <row r="2793" spans="1:15" ht="14.5" x14ac:dyDescent="0.35">
      <c r="A2793" s="7">
        <v>4517353521</v>
      </c>
      <c r="B2793" s="7">
        <v>4333116</v>
      </c>
      <c r="C2793" s="8" t="s">
        <v>53</v>
      </c>
      <c r="D2793" s="9">
        <v>441</v>
      </c>
      <c r="E2793" s="3">
        <v>1032</v>
      </c>
      <c r="F2793" s="3">
        <f t="shared" si="53"/>
        <v>455112</v>
      </c>
      <c r="G2793" s="5">
        <v>44676</v>
      </c>
      <c r="H2793" s="4">
        <v>44676</v>
      </c>
      <c r="I2793" s="10">
        <v>0</v>
      </c>
      <c r="J2793" s="32" t="str">
        <f>IF(Data[[#This Row],[Chênh lệch ngày]]&lt;-2,"ADVANCE", IF(Data[[#This Row],[Chênh lệch ngày]]&lt;4, "ON TIME", IF(Data[[#This Row],[REASON OF LATE]]="SUPPLIER","LATE BY SUPPLIER", "LATE")))</f>
        <v>ON TIME</v>
      </c>
      <c r="K2793" s="12"/>
      <c r="L2793" s="16"/>
      <c r="M2793" s="32" t="str">
        <f>TEXT(Data[[#This Row],[Ngày giao]],"yyyy")</f>
        <v>2022</v>
      </c>
      <c r="N2793" s="32" t="str">
        <f>IF(MONTH(Data[[#This Row],[Ngày giao]])&lt;4,"Qtr1", IF(MONTH(Data[[#This Row],[Ngày giao]])&lt;7,"Qtr2",IF(MONTH(Data[[#This Row],[Ngày giao]])&lt;10,"Qtr3","Qtr4")))</f>
        <v>Qtr2</v>
      </c>
      <c r="O2793" s="32" t="str">
        <f>TEXT(Data[[#This Row],[Ngày giao]],"MMM")</f>
        <v>Apr</v>
      </c>
    </row>
    <row r="2794" spans="1:15" ht="14.5" x14ac:dyDescent="0.35">
      <c r="A2794" s="7">
        <v>4517531391</v>
      </c>
      <c r="B2794" s="7">
        <v>4333113</v>
      </c>
      <c r="C2794" s="8" t="s">
        <v>53</v>
      </c>
      <c r="D2794" s="9">
        <v>63</v>
      </c>
      <c r="E2794" s="3">
        <v>990</v>
      </c>
      <c r="F2794" s="3">
        <f t="shared" si="53"/>
        <v>62370</v>
      </c>
      <c r="G2794" s="5">
        <v>44676</v>
      </c>
      <c r="H2794" s="4">
        <v>44676</v>
      </c>
      <c r="I2794" s="10">
        <v>0</v>
      </c>
      <c r="J2794" s="32" t="str">
        <f>IF(Data[[#This Row],[Chênh lệch ngày]]&lt;-2,"ADVANCE", IF(Data[[#This Row],[Chênh lệch ngày]]&lt;4, "ON TIME", IF(Data[[#This Row],[REASON OF LATE]]="SUPPLIER","LATE BY SUPPLIER", "LATE")))</f>
        <v>ON TIME</v>
      </c>
      <c r="K2794" s="12"/>
      <c r="L2794" s="16"/>
      <c r="M2794" s="32" t="str">
        <f>TEXT(Data[[#This Row],[Ngày giao]],"yyyy")</f>
        <v>2022</v>
      </c>
      <c r="N2794" s="32" t="str">
        <f>IF(MONTH(Data[[#This Row],[Ngày giao]])&lt;4,"Qtr1", IF(MONTH(Data[[#This Row],[Ngày giao]])&lt;7,"Qtr2",IF(MONTH(Data[[#This Row],[Ngày giao]])&lt;10,"Qtr3","Qtr4")))</f>
        <v>Qtr2</v>
      </c>
      <c r="O2794" s="32" t="str">
        <f>TEXT(Data[[#This Row],[Ngày giao]],"MMM")</f>
        <v>Apr</v>
      </c>
    </row>
    <row r="2795" spans="1:15" ht="14.5" x14ac:dyDescent="0.35">
      <c r="A2795" s="7">
        <v>4517432416</v>
      </c>
      <c r="B2795" s="7">
        <v>4455299</v>
      </c>
      <c r="C2795" s="8" t="s">
        <v>53</v>
      </c>
      <c r="D2795" s="9">
        <v>135</v>
      </c>
      <c r="E2795" s="3">
        <v>1238</v>
      </c>
      <c r="F2795" s="3">
        <f t="shared" si="53"/>
        <v>167130</v>
      </c>
      <c r="G2795" s="5">
        <v>44676</v>
      </c>
      <c r="H2795" s="4">
        <v>44676</v>
      </c>
      <c r="I2795" s="10">
        <v>0</v>
      </c>
      <c r="J2795" s="32" t="str">
        <f>IF(Data[[#This Row],[Chênh lệch ngày]]&lt;-2,"ADVANCE", IF(Data[[#This Row],[Chênh lệch ngày]]&lt;4, "ON TIME", IF(Data[[#This Row],[REASON OF LATE]]="SUPPLIER","LATE BY SUPPLIER", "LATE")))</f>
        <v>ON TIME</v>
      </c>
      <c r="K2795" s="12"/>
      <c r="L2795" s="16"/>
      <c r="M2795" s="32" t="str">
        <f>TEXT(Data[[#This Row],[Ngày giao]],"yyyy")</f>
        <v>2022</v>
      </c>
      <c r="N2795" s="32" t="str">
        <f>IF(MONTH(Data[[#This Row],[Ngày giao]])&lt;4,"Qtr1", IF(MONTH(Data[[#This Row],[Ngày giao]])&lt;7,"Qtr2",IF(MONTH(Data[[#This Row],[Ngày giao]])&lt;10,"Qtr3","Qtr4")))</f>
        <v>Qtr2</v>
      </c>
      <c r="O2795" s="32" t="str">
        <f>TEXT(Data[[#This Row],[Ngày giao]],"MMM")</f>
        <v>Apr</v>
      </c>
    </row>
    <row r="2796" spans="1:15" ht="14.5" x14ac:dyDescent="0.35">
      <c r="A2796" s="7">
        <v>4517531411</v>
      </c>
      <c r="B2796" s="7">
        <v>4013297</v>
      </c>
      <c r="C2796" s="37" t="s">
        <v>52</v>
      </c>
      <c r="D2796" s="9">
        <v>360</v>
      </c>
      <c r="E2796" s="3">
        <v>984</v>
      </c>
      <c r="F2796" s="3">
        <f t="shared" si="53"/>
        <v>354240</v>
      </c>
      <c r="G2796" s="5">
        <v>44690</v>
      </c>
      <c r="H2796" s="4">
        <v>44676</v>
      </c>
      <c r="I2796" s="10">
        <v>14</v>
      </c>
      <c r="J2796" s="32" t="str">
        <f>IF(Data[[#This Row],[Chênh lệch ngày]]&lt;-2,"ADVANCE", IF(Data[[#This Row],[Chênh lệch ngày]]&lt;4, "ON TIME", IF(Data[[#This Row],[REASON OF LATE]]="SUPPLIER","LATE BY SUPPLIER", "LATE")))</f>
        <v>LATE</v>
      </c>
      <c r="K2796" s="32" t="s">
        <v>6</v>
      </c>
      <c r="L2796" s="16"/>
      <c r="M2796" s="32" t="str">
        <f>TEXT(Data[[#This Row],[Ngày giao]],"yyyy")</f>
        <v>2022</v>
      </c>
      <c r="N2796" s="32" t="str">
        <f>IF(MONTH(Data[[#This Row],[Ngày giao]])&lt;4,"Qtr1", IF(MONTH(Data[[#This Row],[Ngày giao]])&lt;7,"Qtr2",IF(MONTH(Data[[#This Row],[Ngày giao]])&lt;10,"Qtr3","Qtr4")))</f>
        <v>Qtr2</v>
      </c>
      <c r="O2796" s="32" t="str">
        <f>TEXT(Data[[#This Row],[Ngày giao]],"MMM")</f>
        <v>May</v>
      </c>
    </row>
    <row r="2797" spans="1:15" ht="14.5" x14ac:dyDescent="0.35">
      <c r="A2797" s="7">
        <v>4517537838</v>
      </c>
      <c r="B2797" s="7">
        <v>4333116</v>
      </c>
      <c r="C2797" s="8" t="s">
        <v>53</v>
      </c>
      <c r="D2797" s="9">
        <v>84</v>
      </c>
      <c r="E2797" s="3">
        <v>1320</v>
      </c>
      <c r="F2797" s="3">
        <f t="shared" si="53"/>
        <v>110880</v>
      </c>
      <c r="G2797" s="5">
        <v>44676</v>
      </c>
      <c r="H2797" s="4">
        <v>44676</v>
      </c>
      <c r="I2797" s="10">
        <v>0</v>
      </c>
      <c r="J2797" s="32" t="str">
        <f>IF(Data[[#This Row],[Chênh lệch ngày]]&lt;-2,"ADVANCE", IF(Data[[#This Row],[Chênh lệch ngày]]&lt;4, "ON TIME", IF(Data[[#This Row],[REASON OF LATE]]="SUPPLIER","LATE BY SUPPLIER", "LATE")))</f>
        <v>ON TIME</v>
      </c>
      <c r="K2797" s="12"/>
      <c r="L2797" s="16"/>
      <c r="M2797" s="32" t="str">
        <f>TEXT(Data[[#This Row],[Ngày giao]],"yyyy")</f>
        <v>2022</v>
      </c>
      <c r="N2797" s="32" t="str">
        <f>IF(MONTH(Data[[#This Row],[Ngày giao]])&lt;4,"Qtr1", IF(MONTH(Data[[#This Row],[Ngày giao]])&lt;7,"Qtr2",IF(MONTH(Data[[#This Row],[Ngày giao]])&lt;10,"Qtr3","Qtr4")))</f>
        <v>Qtr2</v>
      </c>
      <c r="O2797" s="32" t="str">
        <f>TEXT(Data[[#This Row],[Ngày giao]],"MMM")</f>
        <v>Apr</v>
      </c>
    </row>
    <row r="2798" spans="1:15" ht="14.5" x14ac:dyDescent="0.35">
      <c r="A2798" s="7">
        <v>4517746334</v>
      </c>
      <c r="B2798" s="7">
        <v>2779823</v>
      </c>
      <c r="C2798" s="8" t="s">
        <v>53</v>
      </c>
      <c r="D2798" s="9">
        <v>4410</v>
      </c>
      <c r="E2798" s="3">
        <v>1162</v>
      </c>
      <c r="F2798" s="3">
        <f t="shared" si="53"/>
        <v>5124420</v>
      </c>
      <c r="G2798" s="5">
        <v>44676</v>
      </c>
      <c r="H2798" s="4">
        <v>44676</v>
      </c>
      <c r="I2798" s="10">
        <v>0</v>
      </c>
      <c r="J2798" s="32" t="str">
        <f>IF(Data[[#This Row],[Chênh lệch ngày]]&lt;-2,"ADVANCE", IF(Data[[#This Row],[Chênh lệch ngày]]&lt;4, "ON TIME", IF(Data[[#This Row],[REASON OF LATE]]="SUPPLIER","LATE BY SUPPLIER", "LATE")))</f>
        <v>ON TIME</v>
      </c>
      <c r="K2798" s="12"/>
      <c r="L2798" s="16"/>
      <c r="M2798" s="32" t="str">
        <f>TEXT(Data[[#This Row],[Ngày giao]],"yyyy")</f>
        <v>2022</v>
      </c>
      <c r="N2798" s="32" t="str">
        <f>IF(MONTH(Data[[#This Row],[Ngày giao]])&lt;4,"Qtr1", IF(MONTH(Data[[#This Row],[Ngày giao]])&lt;7,"Qtr2",IF(MONTH(Data[[#This Row],[Ngày giao]])&lt;10,"Qtr3","Qtr4")))</f>
        <v>Qtr2</v>
      </c>
      <c r="O2798" s="32" t="str">
        <f>TEXT(Data[[#This Row],[Ngày giao]],"MMM")</f>
        <v>Apr</v>
      </c>
    </row>
    <row r="2799" spans="1:15" ht="14.5" x14ac:dyDescent="0.35">
      <c r="A2799" s="7">
        <v>4517761779</v>
      </c>
      <c r="B2799" s="7">
        <v>4013305</v>
      </c>
      <c r="C2799" s="8" t="s">
        <v>53</v>
      </c>
      <c r="D2799" s="9">
        <v>480</v>
      </c>
      <c r="E2799" s="3">
        <v>929</v>
      </c>
      <c r="F2799" s="3">
        <f t="shared" ref="F2799:F2862" si="54" xml:space="preserve"> D2799 * E2799</f>
        <v>445920</v>
      </c>
      <c r="G2799" s="5">
        <v>44676</v>
      </c>
      <c r="H2799" s="4">
        <v>44676</v>
      </c>
      <c r="I2799" s="10">
        <v>0</v>
      </c>
      <c r="J2799" s="32" t="str">
        <f>IF(Data[[#This Row],[Chênh lệch ngày]]&lt;-2,"ADVANCE", IF(Data[[#This Row],[Chênh lệch ngày]]&lt;4, "ON TIME", IF(Data[[#This Row],[REASON OF LATE]]="SUPPLIER","LATE BY SUPPLIER", "LATE")))</f>
        <v>ON TIME</v>
      </c>
      <c r="K2799" s="12"/>
      <c r="L2799" s="16"/>
      <c r="M2799" s="32" t="str">
        <f>TEXT(Data[[#This Row],[Ngày giao]],"yyyy")</f>
        <v>2022</v>
      </c>
      <c r="N2799" s="32" t="str">
        <f>IF(MONTH(Data[[#This Row],[Ngày giao]])&lt;4,"Qtr1", IF(MONTH(Data[[#This Row],[Ngày giao]])&lt;7,"Qtr2",IF(MONTH(Data[[#This Row],[Ngày giao]])&lt;10,"Qtr3","Qtr4")))</f>
        <v>Qtr2</v>
      </c>
      <c r="O2799" s="32" t="str">
        <f>TEXT(Data[[#This Row],[Ngày giao]],"MMM")</f>
        <v>Apr</v>
      </c>
    </row>
    <row r="2800" spans="1:15" ht="14.5" x14ac:dyDescent="0.35">
      <c r="A2800" s="7">
        <v>4517817674</v>
      </c>
      <c r="B2800" s="7">
        <v>4333116</v>
      </c>
      <c r="C2800" s="8" t="s">
        <v>59</v>
      </c>
      <c r="D2800" s="9">
        <v>2394</v>
      </c>
      <c r="E2800" s="3">
        <v>328</v>
      </c>
      <c r="F2800" s="3">
        <f t="shared" si="54"/>
        <v>785232</v>
      </c>
      <c r="G2800" s="5">
        <v>44676</v>
      </c>
      <c r="H2800" s="4">
        <v>44676</v>
      </c>
      <c r="I2800" s="10">
        <v>0</v>
      </c>
      <c r="J2800" s="32" t="str">
        <f>IF(Data[[#This Row],[Chênh lệch ngày]]&lt;-2,"ADVANCE", IF(Data[[#This Row],[Chênh lệch ngày]]&lt;4, "ON TIME", IF(Data[[#This Row],[REASON OF LATE]]="SUPPLIER","LATE BY SUPPLIER", "LATE")))</f>
        <v>ON TIME</v>
      </c>
      <c r="K2800" s="12"/>
      <c r="L2800" s="16"/>
      <c r="M2800" s="32" t="str">
        <f>TEXT(Data[[#This Row],[Ngày giao]],"yyyy")</f>
        <v>2022</v>
      </c>
      <c r="N2800" s="32" t="str">
        <f>IF(MONTH(Data[[#This Row],[Ngày giao]])&lt;4,"Qtr1", IF(MONTH(Data[[#This Row],[Ngày giao]])&lt;7,"Qtr2",IF(MONTH(Data[[#This Row],[Ngày giao]])&lt;10,"Qtr3","Qtr4")))</f>
        <v>Qtr2</v>
      </c>
      <c r="O2800" s="32" t="str">
        <f>TEXT(Data[[#This Row],[Ngày giao]],"MMM")</f>
        <v>Apr</v>
      </c>
    </row>
    <row r="2801" spans="1:15" ht="13" x14ac:dyDescent="0.3">
      <c r="A2801" s="1">
        <v>4517389926</v>
      </c>
      <c r="B2801" s="1">
        <v>4451134</v>
      </c>
      <c r="C2801" s="2" t="s">
        <v>65</v>
      </c>
      <c r="D2801" s="3">
        <v>20</v>
      </c>
      <c r="E2801" s="3">
        <v>1336</v>
      </c>
      <c r="F2801" s="3">
        <f t="shared" si="54"/>
        <v>26720</v>
      </c>
      <c r="G2801" s="5">
        <v>44676</v>
      </c>
      <c r="H2801" s="4">
        <v>44677</v>
      </c>
      <c r="I2801" s="6">
        <f t="shared" ref="I2801:I2808" si="55">G2801-H2801</f>
        <v>-1</v>
      </c>
      <c r="J2801" s="32" t="str">
        <f>IF(Data[[#This Row],[Chênh lệch ngày]]&lt;-2,"ADVANCE", IF(Data[[#This Row],[Chênh lệch ngày]]&lt;4, "ON TIME", IF(Data[[#This Row],[REASON OF LATE]]="SUPPLIER","LATE BY SUPPLIER", "LATE")))</f>
        <v>ON TIME</v>
      </c>
      <c r="K2801" s="2"/>
      <c r="L2801" s="32"/>
      <c r="M2801" s="32" t="str">
        <f>TEXT(Data[[#This Row],[Ngày giao]],"yyyy")</f>
        <v>2022</v>
      </c>
      <c r="N2801" s="32" t="str">
        <f>IF(MONTH(Data[[#This Row],[Ngày giao]])&lt;4,"Qtr1", IF(MONTH(Data[[#This Row],[Ngày giao]])&lt;7,"Qtr2",IF(MONTH(Data[[#This Row],[Ngày giao]])&lt;10,"Qtr3","Qtr4")))</f>
        <v>Qtr2</v>
      </c>
      <c r="O2801" s="32" t="str">
        <f>TEXT(Data[[#This Row],[Ngày giao]],"MMM")</f>
        <v>Apr</v>
      </c>
    </row>
    <row r="2802" spans="1:15" ht="13" x14ac:dyDescent="0.3">
      <c r="A2802" s="1">
        <v>4517395579</v>
      </c>
      <c r="B2802" s="1">
        <v>4451121</v>
      </c>
      <c r="C2802" s="2" t="s">
        <v>65</v>
      </c>
      <c r="D2802" s="3">
        <v>75</v>
      </c>
      <c r="E2802" s="3">
        <v>494</v>
      </c>
      <c r="F2802" s="3">
        <f t="shared" si="54"/>
        <v>37050</v>
      </c>
      <c r="G2802" s="5">
        <v>44676</v>
      </c>
      <c r="H2802" s="4">
        <v>44677</v>
      </c>
      <c r="I2802" s="6">
        <f t="shared" si="55"/>
        <v>-1</v>
      </c>
      <c r="J2802" s="32" t="str">
        <f>IF(Data[[#This Row],[Chênh lệch ngày]]&lt;-2,"ADVANCE", IF(Data[[#This Row],[Chênh lệch ngày]]&lt;4, "ON TIME", IF(Data[[#This Row],[REASON OF LATE]]="SUPPLIER","LATE BY SUPPLIER", "LATE")))</f>
        <v>ON TIME</v>
      </c>
      <c r="K2802" s="2"/>
      <c r="L2802" s="32"/>
      <c r="M2802" s="32" t="str">
        <f>TEXT(Data[[#This Row],[Ngày giao]],"yyyy")</f>
        <v>2022</v>
      </c>
      <c r="N2802" s="32" t="str">
        <f>IF(MONTH(Data[[#This Row],[Ngày giao]])&lt;4,"Qtr1", IF(MONTH(Data[[#This Row],[Ngày giao]])&lt;7,"Qtr2",IF(MONTH(Data[[#This Row],[Ngày giao]])&lt;10,"Qtr3","Qtr4")))</f>
        <v>Qtr2</v>
      </c>
      <c r="O2802" s="32" t="str">
        <f>TEXT(Data[[#This Row],[Ngày giao]],"MMM")</f>
        <v>Apr</v>
      </c>
    </row>
    <row r="2803" spans="1:15" ht="13" x14ac:dyDescent="0.3">
      <c r="A2803" s="1">
        <v>4517398008</v>
      </c>
      <c r="B2803" s="1">
        <v>2899475</v>
      </c>
      <c r="C2803" s="2" t="s">
        <v>65</v>
      </c>
      <c r="D2803" s="3">
        <v>200</v>
      </c>
      <c r="E2803" s="3">
        <v>912</v>
      </c>
      <c r="F2803" s="3">
        <f t="shared" si="54"/>
        <v>182400</v>
      </c>
      <c r="G2803" s="5">
        <v>44676</v>
      </c>
      <c r="H2803" s="4">
        <v>44677</v>
      </c>
      <c r="I2803" s="6">
        <f t="shared" si="55"/>
        <v>-1</v>
      </c>
      <c r="J2803" s="32" t="str">
        <f>IF(Data[[#This Row],[Chênh lệch ngày]]&lt;-2,"ADVANCE", IF(Data[[#This Row],[Chênh lệch ngày]]&lt;4, "ON TIME", IF(Data[[#This Row],[REASON OF LATE]]="SUPPLIER","LATE BY SUPPLIER", "LATE")))</f>
        <v>ON TIME</v>
      </c>
      <c r="K2803" s="2"/>
      <c r="L2803" s="32"/>
      <c r="M2803" s="32" t="str">
        <f>TEXT(Data[[#This Row],[Ngày giao]],"yyyy")</f>
        <v>2022</v>
      </c>
      <c r="N2803" s="32" t="str">
        <f>IF(MONTH(Data[[#This Row],[Ngày giao]])&lt;4,"Qtr1", IF(MONTH(Data[[#This Row],[Ngày giao]])&lt;7,"Qtr2",IF(MONTH(Data[[#This Row],[Ngày giao]])&lt;10,"Qtr3","Qtr4")))</f>
        <v>Qtr2</v>
      </c>
      <c r="O2803" s="32" t="str">
        <f>TEXT(Data[[#This Row],[Ngày giao]],"MMM")</f>
        <v>Apr</v>
      </c>
    </row>
    <row r="2804" spans="1:15" ht="13" x14ac:dyDescent="0.3">
      <c r="A2804" s="1">
        <v>4517395035</v>
      </c>
      <c r="B2804" s="1">
        <v>2461389</v>
      </c>
      <c r="C2804" s="2" t="s">
        <v>65</v>
      </c>
      <c r="D2804" s="3">
        <v>200</v>
      </c>
      <c r="E2804" s="3">
        <v>448</v>
      </c>
      <c r="F2804" s="3">
        <f t="shared" si="54"/>
        <v>89600</v>
      </c>
      <c r="G2804" s="5">
        <v>44676</v>
      </c>
      <c r="H2804" s="4">
        <v>44677</v>
      </c>
      <c r="I2804" s="6">
        <f t="shared" si="55"/>
        <v>-1</v>
      </c>
      <c r="J2804" s="32" t="str">
        <f>IF(Data[[#This Row],[Chênh lệch ngày]]&lt;-2,"ADVANCE", IF(Data[[#This Row],[Chênh lệch ngày]]&lt;4, "ON TIME", IF(Data[[#This Row],[REASON OF LATE]]="SUPPLIER","LATE BY SUPPLIER", "LATE")))</f>
        <v>ON TIME</v>
      </c>
      <c r="K2804" s="2"/>
      <c r="L2804" s="32"/>
      <c r="M2804" s="32" t="str">
        <f>TEXT(Data[[#This Row],[Ngày giao]],"yyyy")</f>
        <v>2022</v>
      </c>
      <c r="N2804" s="32" t="str">
        <f>IF(MONTH(Data[[#This Row],[Ngày giao]])&lt;4,"Qtr1", IF(MONTH(Data[[#This Row],[Ngày giao]])&lt;7,"Qtr2",IF(MONTH(Data[[#This Row],[Ngày giao]])&lt;10,"Qtr3","Qtr4")))</f>
        <v>Qtr2</v>
      </c>
      <c r="O2804" s="32" t="str">
        <f>TEXT(Data[[#This Row],[Ngày giao]],"MMM")</f>
        <v>Apr</v>
      </c>
    </row>
    <row r="2805" spans="1:15" ht="13" x14ac:dyDescent="0.3">
      <c r="A2805" s="1">
        <v>4516518759</v>
      </c>
      <c r="B2805" s="1">
        <v>2165271</v>
      </c>
      <c r="C2805" s="2" t="s">
        <v>53</v>
      </c>
      <c r="D2805" s="3">
        <v>378</v>
      </c>
      <c r="E2805" s="3">
        <v>1437</v>
      </c>
      <c r="F2805" s="3">
        <f t="shared" si="54"/>
        <v>543186</v>
      </c>
      <c r="G2805" s="5">
        <v>44662</v>
      </c>
      <c r="H2805" s="4">
        <v>44677</v>
      </c>
      <c r="I2805" s="6">
        <f t="shared" si="55"/>
        <v>-15</v>
      </c>
      <c r="J2805" s="32" t="str">
        <f>IF(Data[[#This Row],[Chênh lệch ngày]]&lt;-2,"ADVANCE", IF(Data[[#This Row],[Chênh lệch ngày]]&lt;4, "ON TIME", IF(Data[[#This Row],[REASON OF LATE]]="SUPPLIER","LATE BY SUPPLIER", "LATE")))</f>
        <v>ADVANCE</v>
      </c>
      <c r="K2805" s="2"/>
      <c r="L2805" s="32"/>
      <c r="M2805" s="32" t="str">
        <f>TEXT(Data[[#This Row],[Ngày giao]],"yyyy")</f>
        <v>2022</v>
      </c>
      <c r="N2805" s="32" t="str">
        <f>IF(MONTH(Data[[#This Row],[Ngày giao]])&lt;4,"Qtr1", IF(MONTH(Data[[#This Row],[Ngày giao]])&lt;7,"Qtr2",IF(MONTH(Data[[#This Row],[Ngày giao]])&lt;10,"Qtr3","Qtr4")))</f>
        <v>Qtr2</v>
      </c>
      <c r="O2805" s="32" t="str">
        <f>TEXT(Data[[#This Row],[Ngày giao]],"MMM")</f>
        <v>Apr</v>
      </c>
    </row>
    <row r="2806" spans="1:15" ht="13" x14ac:dyDescent="0.3">
      <c r="A2806" s="1">
        <v>4516339734</v>
      </c>
      <c r="B2806" s="1">
        <v>2165271</v>
      </c>
      <c r="C2806" s="2" t="s">
        <v>53</v>
      </c>
      <c r="D2806" s="3">
        <v>790</v>
      </c>
      <c r="E2806" s="3">
        <v>1376</v>
      </c>
      <c r="F2806" s="3">
        <f t="shared" si="54"/>
        <v>1087040</v>
      </c>
      <c r="G2806" s="5">
        <v>44662</v>
      </c>
      <c r="H2806" s="4">
        <v>44677</v>
      </c>
      <c r="I2806" s="6">
        <f t="shared" si="55"/>
        <v>-15</v>
      </c>
      <c r="J2806" s="32" t="str">
        <f>IF(Data[[#This Row],[Chênh lệch ngày]]&lt;-2,"ADVANCE", IF(Data[[#This Row],[Chênh lệch ngày]]&lt;4, "ON TIME", IF(Data[[#This Row],[REASON OF LATE]]="SUPPLIER","LATE BY SUPPLIER", "LATE")))</f>
        <v>ADVANCE</v>
      </c>
      <c r="K2806" s="2"/>
      <c r="L2806" s="32"/>
      <c r="M2806" s="32" t="str">
        <f>TEXT(Data[[#This Row],[Ngày giao]],"yyyy")</f>
        <v>2022</v>
      </c>
      <c r="N2806" s="32" t="str">
        <f>IF(MONTH(Data[[#This Row],[Ngày giao]])&lt;4,"Qtr1", IF(MONTH(Data[[#This Row],[Ngày giao]])&lt;7,"Qtr2",IF(MONTH(Data[[#This Row],[Ngày giao]])&lt;10,"Qtr3","Qtr4")))</f>
        <v>Qtr2</v>
      </c>
      <c r="O2806" s="32" t="str">
        <f>TEXT(Data[[#This Row],[Ngày giao]],"MMM")</f>
        <v>Apr</v>
      </c>
    </row>
    <row r="2807" spans="1:15" ht="13" x14ac:dyDescent="0.3">
      <c r="A2807" s="1">
        <v>4516515067</v>
      </c>
      <c r="B2807" s="1">
        <v>4327106</v>
      </c>
      <c r="C2807" s="37" t="s">
        <v>52</v>
      </c>
      <c r="D2807" s="3">
        <v>105</v>
      </c>
      <c r="E2807" s="3">
        <v>1410</v>
      </c>
      <c r="F2807" s="3">
        <f t="shared" si="54"/>
        <v>148050</v>
      </c>
      <c r="G2807" s="5">
        <v>44690</v>
      </c>
      <c r="H2807" s="4">
        <v>44677</v>
      </c>
      <c r="I2807" s="6">
        <f t="shared" si="55"/>
        <v>13</v>
      </c>
      <c r="J2807" s="32" t="str">
        <f>IF(Data[[#This Row],[Chênh lệch ngày]]&lt;-2,"ADVANCE", IF(Data[[#This Row],[Chênh lệch ngày]]&lt;4, "ON TIME", IF(Data[[#This Row],[REASON OF LATE]]="SUPPLIER","LATE BY SUPPLIER", "LATE")))</f>
        <v>LATE</v>
      </c>
      <c r="K2807" s="32" t="s">
        <v>6</v>
      </c>
      <c r="L2807" s="32"/>
      <c r="M2807" s="32" t="str">
        <f>TEXT(Data[[#This Row],[Ngày giao]],"yyyy")</f>
        <v>2022</v>
      </c>
      <c r="N2807" s="32" t="str">
        <f>IF(MONTH(Data[[#This Row],[Ngày giao]])&lt;4,"Qtr1", IF(MONTH(Data[[#This Row],[Ngày giao]])&lt;7,"Qtr2",IF(MONTH(Data[[#This Row],[Ngày giao]])&lt;10,"Qtr3","Qtr4")))</f>
        <v>Qtr2</v>
      </c>
      <c r="O2807" s="32" t="str">
        <f>TEXT(Data[[#This Row],[Ngày giao]],"MMM")</f>
        <v>May</v>
      </c>
    </row>
    <row r="2808" spans="1:15" ht="13" x14ac:dyDescent="0.3">
      <c r="A2808" s="1">
        <v>4517958215</v>
      </c>
      <c r="B2808" s="1">
        <v>2165271</v>
      </c>
      <c r="C2808" s="2" t="s">
        <v>59</v>
      </c>
      <c r="D2808" s="3">
        <v>400</v>
      </c>
      <c r="E2808" s="3">
        <v>503</v>
      </c>
      <c r="F2808" s="3">
        <f t="shared" si="54"/>
        <v>201200</v>
      </c>
      <c r="G2808" s="5">
        <v>44676</v>
      </c>
      <c r="H2808" s="4">
        <v>44677</v>
      </c>
      <c r="I2808" s="6">
        <f t="shared" si="55"/>
        <v>-1</v>
      </c>
      <c r="J2808" s="32" t="str">
        <f>IF(Data[[#This Row],[Chênh lệch ngày]]&lt;-2,"ADVANCE", IF(Data[[#This Row],[Chênh lệch ngày]]&lt;4, "ON TIME", IF(Data[[#This Row],[REASON OF LATE]]="SUPPLIER","LATE BY SUPPLIER", "LATE")))</f>
        <v>ON TIME</v>
      </c>
      <c r="K2808" s="2"/>
      <c r="L2808" s="32"/>
      <c r="M2808" s="32" t="str">
        <f>TEXT(Data[[#This Row],[Ngày giao]],"yyyy")</f>
        <v>2022</v>
      </c>
      <c r="N2808" s="32" t="str">
        <f>IF(MONTH(Data[[#This Row],[Ngày giao]])&lt;4,"Qtr1", IF(MONTH(Data[[#This Row],[Ngày giao]])&lt;7,"Qtr2",IF(MONTH(Data[[#This Row],[Ngày giao]])&lt;10,"Qtr3","Qtr4")))</f>
        <v>Qtr2</v>
      </c>
      <c r="O2808" s="32" t="str">
        <f>TEXT(Data[[#This Row],[Ngày giao]],"MMM")</f>
        <v>Apr</v>
      </c>
    </row>
    <row r="2809" spans="1:15" ht="14.5" x14ac:dyDescent="0.35">
      <c r="A2809" s="7">
        <v>4517418030</v>
      </c>
      <c r="B2809" s="7">
        <v>4455281</v>
      </c>
      <c r="C2809" s="8" t="s">
        <v>65</v>
      </c>
      <c r="D2809" s="9">
        <v>180</v>
      </c>
      <c r="E2809" s="3">
        <v>1444</v>
      </c>
      <c r="F2809" s="3">
        <f t="shared" si="54"/>
        <v>259920</v>
      </c>
      <c r="G2809" s="14">
        <v>44676</v>
      </c>
      <c r="H2809" s="15">
        <v>44677</v>
      </c>
      <c r="I2809" s="10">
        <v>-1</v>
      </c>
      <c r="J2809" s="32" t="str">
        <f>IF(Data[[#This Row],[Chênh lệch ngày]]&lt;-2,"ADVANCE", IF(Data[[#This Row],[Chênh lệch ngày]]&lt;4, "ON TIME", IF(Data[[#This Row],[REASON OF LATE]]="SUPPLIER","LATE BY SUPPLIER", "LATE")))</f>
        <v>ON TIME</v>
      </c>
      <c r="K2809" s="12"/>
      <c r="L2809" s="16"/>
      <c r="M2809" s="32" t="str">
        <f>TEXT(Data[[#This Row],[Ngày giao]],"yyyy")</f>
        <v>2022</v>
      </c>
      <c r="N2809" s="32" t="str">
        <f>IF(MONTH(Data[[#This Row],[Ngày giao]])&lt;4,"Qtr1", IF(MONTH(Data[[#This Row],[Ngày giao]])&lt;7,"Qtr2",IF(MONTH(Data[[#This Row],[Ngày giao]])&lt;10,"Qtr3","Qtr4")))</f>
        <v>Qtr2</v>
      </c>
      <c r="O2809" s="32" t="str">
        <f>TEXT(Data[[#This Row],[Ngày giao]],"MMM")</f>
        <v>Apr</v>
      </c>
    </row>
    <row r="2810" spans="1:15" ht="13" x14ac:dyDescent="0.3">
      <c r="A2810" s="1">
        <v>4516511671</v>
      </c>
      <c r="B2810" s="1">
        <v>2556834</v>
      </c>
      <c r="C2810" s="37" t="s">
        <v>52</v>
      </c>
      <c r="D2810" s="3">
        <v>24</v>
      </c>
      <c r="E2810" s="3">
        <v>471</v>
      </c>
      <c r="F2810" s="3">
        <f t="shared" si="54"/>
        <v>11304</v>
      </c>
      <c r="G2810" s="5">
        <v>44662</v>
      </c>
      <c r="H2810" s="4">
        <v>44678</v>
      </c>
      <c r="I2810" s="6">
        <f>G2810-H2810</f>
        <v>-16</v>
      </c>
      <c r="J2810" s="32" t="str">
        <f>IF(Data[[#This Row],[Chênh lệch ngày]]&lt;-2,"ADVANCE", IF(Data[[#This Row],[Chênh lệch ngày]]&lt;4, "ON TIME", IF(Data[[#This Row],[REASON OF LATE]]="SUPPLIER","LATE BY SUPPLIER", "LATE")))</f>
        <v>ADVANCE</v>
      </c>
      <c r="K2810" s="2"/>
      <c r="L2810" s="32"/>
      <c r="M2810" s="32" t="str">
        <f>TEXT(Data[[#This Row],[Ngày giao]],"yyyy")</f>
        <v>2022</v>
      </c>
      <c r="N2810" s="32" t="str">
        <f>IF(MONTH(Data[[#This Row],[Ngày giao]])&lt;4,"Qtr1", IF(MONTH(Data[[#This Row],[Ngày giao]])&lt;7,"Qtr2",IF(MONTH(Data[[#This Row],[Ngày giao]])&lt;10,"Qtr3","Qtr4")))</f>
        <v>Qtr2</v>
      </c>
      <c r="O2810" s="32" t="str">
        <f>TEXT(Data[[#This Row],[Ngày giao]],"MMM")</f>
        <v>Apr</v>
      </c>
    </row>
    <row r="2811" spans="1:15" ht="14.5" x14ac:dyDescent="0.35">
      <c r="A2811" s="7">
        <v>4517501075</v>
      </c>
      <c r="B2811" s="7">
        <v>2487061</v>
      </c>
      <c r="C2811" s="8" t="s">
        <v>53</v>
      </c>
      <c r="D2811" s="9">
        <v>2430</v>
      </c>
      <c r="E2811" s="3">
        <v>691</v>
      </c>
      <c r="F2811" s="3">
        <f t="shared" si="54"/>
        <v>1679130</v>
      </c>
      <c r="G2811" s="5">
        <v>44679</v>
      </c>
      <c r="H2811" s="4">
        <v>44678</v>
      </c>
      <c r="I2811" s="10">
        <v>1</v>
      </c>
      <c r="J2811" s="32" t="str">
        <f>IF(Data[[#This Row],[Chênh lệch ngày]]&lt;-2,"ADVANCE", IF(Data[[#This Row],[Chênh lệch ngày]]&lt;4, "ON TIME", IF(Data[[#This Row],[REASON OF LATE]]="SUPPLIER","LATE BY SUPPLIER", "LATE")))</f>
        <v>ON TIME</v>
      </c>
      <c r="K2811" s="12"/>
      <c r="L2811" s="16"/>
      <c r="M2811" s="32" t="str">
        <f>TEXT(Data[[#This Row],[Ngày giao]],"yyyy")</f>
        <v>2022</v>
      </c>
      <c r="N2811" s="32" t="str">
        <f>IF(MONTH(Data[[#This Row],[Ngày giao]])&lt;4,"Qtr1", IF(MONTH(Data[[#This Row],[Ngày giao]])&lt;7,"Qtr2",IF(MONTH(Data[[#This Row],[Ngày giao]])&lt;10,"Qtr3","Qtr4")))</f>
        <v>Qtr2</v>
      </c>
      <c r="O2811" s="32" t="str">
        <f>TEXT(Data[[#This Row],[Ngày giao]],"MMM")</f>
        <v>Apr</v>
      </c>
    </row>
    <row r="2812" spans="1:15" ht="13" x14ac:dyDescent="0.3">
      <c r="A2812" s="1">
        <v>4517372821</v>
      </c>
      <c r="B2812" s="1">
        <v>2899631</v>
      </c>
      <c r="C2812" s="2" t="s">
        <v>53</v>
      </c>
      <c r="D2812" s="3">
        <v>960</v>
      </c>
      <c r="E2812" s="3">
        <v>1273</v>
      </c>
      <c r="F2812" s="3">
        <f t="shared" si="54"/>
        <v>1222080</v>
      </c>
      <c r="G2812" s="5">
        <v>44679</v>
      </c>
      <c r="H2812" s="4">
        <v>44679</v>
      </c>
      <c r="I2812" s="6">
        <f t="shared" ref="I2812:I2842" si="56">G2812-H2812</f>
        <v>0</v>
      </c>
      <c r="J2812" s="32" t="str">
        <f>IF(Data[[#This Row],[Chênh lệch ngày]]&lt;-2,"ADVANCE", IF(Data[[#This Row],[Chênh lệch ngày]]&lt;4, "ON TIME", IF(Data[[#This Row],[REASON OF LATE]]="SUPPLIER","LATE BY SUPPLIER", "LATE")))</f>
        <v>ON TIME</v>
      </c>
      <c r="K2812" s="2"/>
      <c r="L2812" s="32"/>
      <c r="M2812" s="32" t="str">
        <f>TEXT(Data[[#This Row],[Ngày giao]],"yyyy")</f>
        <v>2022</v>
      </c>
      <c r="N2812" s="32" t="str">
        <f>IF(MONTH(Data[[#This Row],[Ngày giao]])&lt;4,"Qtr1", IF(MONTH(Data[[#This Row],[Ngày giao]])&lt;7,"Qtr2",IF(MONTH(Data[[#This Row],[Ngày giao]])&lt;10,"Qtr3","Qtr4")))</f>
        <v>Qtr2</v>
      </c>
      <c r="O2812" s="32" t="str">
        <f>TEXT(Data[[#This Row],[Ngày giao]],"MMM")</f>
        <v>Apr</v>
      </c>
    </row>
    <row r="2813" spans="1:15" ht="13" x14ac:dyDescent="0.3">
      <c r="A2813" s="1">
        <v>4517385853</v>
      </c>
      <c r="B2813" s="1">
        <v>2989761</v>
      </c>
      <c r="C2813" s="2" t="s">
        <v>53</v>
      </c>
      <c r="D2813" s="3">
        <v>320</v>
      </c>
      <c r="E2813" s="3">
        <v>1493</v>
      </c>
      <c r="F2813" s="3">
        <f t="shared" si="54"/>
        <v>477760</v>
      </c>
      <c r="G2813" s="5">
        <v>44679</v>
      </c>
      <c r="H2813" s="4">
        <v>44679</v>
      </c>
      <c r="I2813" s="6">
        <f t="shared" si="56"/>
        <v>0</v>
      </c>
      <c r="J2813" s="32" t="str">
        <f>IF(Data[[#This Row],[Chênh lệch ngày]]&lt;-2,"ADVANCE", IF(Data[[#This Row],[Chênh lệch ngày]]&lt;4, "ON TIME", IF(Data[[#This Row],[REASON OF LATE]]="SUPPLIER","LATE BY SUPPLIER", "LATE")))</f>
        <v>ON TIME</v>
      </c>
      <c r="K2813" s="2"/>
      <c r="L2813" s="32"/>
      <c r="M2813" s="32" t="str">
        <f>TEXT(Data[[#This Row],[Ngày giao]],"yyyy")</f>
        <v>2022</v>
      </c>
      <c r="N2813" s="32" t="str">
        <f>IF(MONTH(Data[[#This Row],[Ngày giao]])&lt;4,"Qtr1", IF(MONTH(Data[[#This Row],[Ngày giao]])&lt;7,"Qtr2",IF(MONTH(Data[[#This Row],[Ngày giao]])&lt;10,"Qtr3","Qtr4")))</f>
        <v>Qtr2</v>
      </c>
      <c r="O2813" s="32" t="str">
        <f>TEXT(Data[[#This Row],[Ngày giao]],"MMM")</f>
        <v>Apr</v>
      </c>
    </row>
    <row r="2814" spans="1:15" ht="13" x14ac:dyDescent="0.3">
      <c r="A2814" s="1">
        <v>4517798479</v>
      </c>
      <c r="B2814" s="1">
        <v>2899634</v>
      </c>
      <c r="C2814" s="2" t="s">
        <v>53</v>
      </c>
      <c r="D2814" s="3">
        <v>320</v>
      </c>
      <c r="E2814" s="3">
        <v>1022</v>
      </c>
      <c r="F2814" s="3">
        <f t="shared" si="54"/>
        <v>327040</v>
      </c>
      <c r="G2814" s="5">
        <v>44679</v>
      </c>
      <c r="H2814" s="4">
        <v>44679</v>
      </c>
      <c r="I2814" s="6">
        <f t="shared" si="56"/>
        <v>0</v>
      </c>
      <c r="J2814" s="32" t="str">
        <f>IF(Data[[#This Row],[Chênh lệch ngày]]&lt;-2,"ADVANCE", IF(Data[[#This Row],[Chênh lệch ngày]]&lt;4, "ON TIME", IF(Data[[#This Row],[REASON OF LATE]]="SUPPLIER","LATE BY SUPPLIER", "LATE")))</f>
        <v>ON TIME</v>
      </c>
      <c r="K2814" s="2"/>
      <c r="L2814" s="32"/>
      <c r="M2814" s="32" t="str">
        <f>TEXT(Data[[#This Row],[Ngày giao]],"yyyy")</f>
        <v>2022</v>
      </c>
      <c r="N2814" s="32" t="str">
        <f>IF(MONTH(Data[[#This Row],[Ngày giao]])&lt;4,"Qtr1", IF(MONTH(Data[[#This Row],[Ngày giao]])&lt;7,"Qtr2",IF(MONTH(Data[[#This Row],[Ngày giao]])&lt;10,"Qtr3","Qtr4")))</f>
        <v>Qtr2</v>
      </c>
      <c r="O2814" s="32" t="str">
        <f>TEXT(Data[[#This Row],[Ngày giao]],"MMM")</f>
        <v>Apr</v>
      </c>
    </row>
    <row r="2815" spans="1:15" ht="13" x14ac:dyDescent="0.3">
      <c r="A2815" s="1">
        <v>4517189037</v>
      </c>
      <c r="B2815" s="1">
        <v>4228041</v>
      </c>
      <c r="C2815" s="2" t="s">
        <v>55</v>
      </c>
      <c r="D2815" s="3">
        <v>30</v>
      </c>
      <c r="E2815" s="3">
        <v>378</v>
      </c>
      <c r="F2815" s="3">
        <f t="shared" si="54"/>
        <v>11340</v>
      </c>
      <c r="G2815" s="5">
        <v>44679</v>
      </c>
      <c r="H2815" s="4">
        <v>44679</v>
      </c>
      <c r="I2815" s="6">
        <f t="shared" si="56"/>
        <v>0</v>
      </c>
      <c r="J2815" s="32" t="str">
        <f>IF(Data[[#This Row],[Chênh lệch ngày]]&lt;-2,"ADVANCE", IF(Data[[#This Row],[Chênh lệch ngày]]&lt;4, "ON TIME", IF(Data[[#This Row],[REASON OF LATE]]="SUPPLIER","LATE BY SUPPLIER", "LATE")))</f>
        <v>ON TIME</v>
      </c>
      <c r="K2815" s="2"/>
      <c r="L2815" s="32"/>
      <c r="M2815" s="32" t="str">
        <f>TEXT(Data[[#This Row],[Ngày giao]],"yyyy")</f>
        <v>2022</v>
      </c>
      <c r="N2815" s="32" t="str">
        <f>IF(MONTH(Data[[#This Row],[Ngày giao]])&lt;4,"Qtr1", IF(MONTH(Data[[#This Row],[Ngày giao]])&lt;7,"Qtr2",IF(MONTH(Data[[#This Row],[Ngày giao]])&lt;10,"Qtr3","Qtr4")))</f>
        <v>Qtr2</v>
      </c>
      <c r="O2815" s="32" t="str">
        <f>TEXT(Data[[#This Row],[Ngày giao]],"MMM")</f>
        <v>Apr</v>
      </c>
    </row>
    <row r="2816" spans="1:15" ht="13" x14ac:dyDescent="0.3">
      <c r="A2816" s="1">
        <v>4517372051</v>
      </c>
      <c r="B2816" s="1">
        <v>2899475</v>
      </c>
      <c r="C2816" s="2" t="s">
        <v>53</v>
      </c>
      <c r="D2816" s="3">
        <v>800</v>
      </c>
      <c r="E2816" s="3">
        <v>501</v>
      </c>
      <c r="F2816" s="3">
        <f t="shared" si="54"/>
        <v>400800</v>
      </c>
      <c r="G2816" s="5">
        <v>44679</v>
      </c>
      <c r="H2816" s="4">
        <v>44679</v>
      </c>
      <c r="I2816" s="6">
        <f t="shared" si="56"/>
        <v>0</v>
      </c>
      <c r="J2816" s="32" t="str">
        <f>IF(Data[[#This Row],[Chênh lệch ngày]]&lt;-2,"ADVANCE", IF(Data[[#This Row],[Chênh lệch ngày]]&lt;4, "ON TIME", IF(Data[[#This Row],[REASON OF LATE]]="SUPPLIER","LATE BY SUPPLIER", "LATE")))</f>
        <v>ON TIME</v>
      </c>
      <c r="K2816" s="2"/>
      <c r="L2816" s="32"/>
      <c r="M2816" s="32" t="str">
        <f>TEXT(Data[[#This Row],[Ngày giao]],"yyyy")</f>
        <v>2022</v>
      </c>
      <c r="N2816" s="32" t="str">
        <f>IF(MONTH(Data[[#This Row],[Ngày giao]])&lt;4,"Qtr1", IF(MONTH(Data[[#This Row],[Ngày giao]])&lt;7,"Qtr2",IF(MONTH(Data[[#This Row],[Ngày giao]])&lt;10,"Qtr3","Qtr4")))</f>
        <v>Qtr2</v>
      </c>
      <c r="O2816" s="32" t="str">
        <f>TEXT(Data[[#This Row],[Ngày giao]],"MMM")</f>
        <v>Apr</v>
      </c>
    </row>
    <row r="2817" spans="1:15" ht="13" x14ac:dyDescent="0.3">
      <c r="A2817" s="1">
        <v>4517612146</v>
      </c>
      <c r="B2817" s="1">
        <v>4228041</v>
      </c>
      <c r="C2817" s="2" t="s">
        <v>53</v>
      </c>
      <c r="D2817" s="3">
        <v>10290</v>
      </c>
      <c r="E2817" s="3">
        <v>1081</v>
      </c>
      <c r="F2817" s="3">
        <f t="shared" si="54"/>
        <v>11123490</v>
      </c>
      <c r="G2817" s="5">
        <v>44679</v>
      </c>
      <c r="H2817" s="4">
        <v>44679</v>
      </c>
      <c r="I2817" s="6">
        <f t="shared" si="56"/>
        <v>0</v>
      </c>
      <c r="J2817" s="32" t="str">
        <f>IF(Data[[#This Row],[Chênh lệch ngày]]&lt;-2,"ADVANCE", IF(Data[[#This Row],[Chênh lệch ngày]]&lt;4, "ON TIME", IF(Data[[#This Row],[REASON OF LATE]]="SUPPLIER","LATE BY SUPPLIER", "LATE")))</f>
        <v>ON TIME</v>
      </c>
      <c r="K2817" s="2"/>
      <c r="L2817" s="32"/>
      <c r="M2817" s="32" t="str">
        <f>TEXT(Data[[#This Row],[Ngày giao]],"yyyy")</f>
        <v>2022</v>
      </c>
      <c r="N2817" s="32" t="str">
        <f>IF(MONTH(Data[[#This Row],[Ngày giao]])&lt;4,"Qtr1", IF(MONTH(Data[[#This Row],[Ngày giao]])&lt;7,"Qtr2",IF(MONTH(Data[[#This Row],[Ngày giao]])&lt;10,"Qtr3","Qtr4")))</f>
        <v>Qtr2</v>
      </c>
      <c r="O2817" s="32" t="str">
        <f>TEXT(Data[[#This Row],[Ngày giao]],"MMM")</f>
        <v>Apr</v>
      </c>
    </row>
    <row r="2818" spans="1:15" ht="13" x14ac:dyDescent="0.3">
      <c r="A2818" s="1">
        <v>4517792860</v>
      </c>
      <c r="B2818" s="1">
        <v>2899475</v>
      </c>
      <c r="C2818" s="2" t="s">
        <v>53</v>
      </c>
      <c r="D2818" s="3">
        <v>200</v>
      </c>
      <c r="E2818" s="3">
        <v>675</v>
      </c>
      <c r="F2818" s="3">
        <f t="shared" si="54"/>
        <v>135000</v>
      </c>
      <c r="G2818" s="5">
        <v>44679</v>
      </c>
      <c r="H2818" s="4">
        <v>44679</v>
      </c>
      <c r="I2818" s="6">
        <f t="shared" si="56"/>
        <v>0</v>
      </c>
      <c r="J2818" s="32" t="str">
        <f>IF(Data[[#This Row],[Chênh lệch ngày]]&lt;-2,"ADVANCE", IF(Data[[#This Row],[Chênh lệch ngày]]&lt;4, "ON TIME", IF(Data[[#This Row],[REASON OF LATE]]="SUPPLIER","LATE BY SUPPLIER", "LATE")))</f>
        <v>ON TIME</v>
      </c>
      <c r="K2818" s="2"/>
      <c r="L2818" s="32"/>
      <c r="M2818" s="32" t="str">
        <f>TEXT(Data[[#This Row],[Ngày giao]],"yyyy")</f>
        <v>2022</v>
      </c>
      <c r="N2818" s="32" t="str">
        <f>IF(MONTH(Data[[#This Row],[Ngày giao]])&lt;4,"Qtr1", IF(MONTH(Data[[#This Row],[Ngày giao]])&lt;7,"Qtr2",IF(MONTH(Data[[#This Row],[Ngày giao]])&lt;10,"Qtr3","Qtr4")))</f>
        <v>Qtr2</v>
      </c>
      <c r="O2818" s="32" t="str">
        <f>TEXT(Data[[#This Row],[Ngày giao]],"MMM")</f>
        <v>Apr</v>
      </c>
    </row>
    <row r="2819" spans="1:15" ht="13" x14ac:dyDescent="0.3">
      <c r="A2819" s="1">
        <v>4517075687</v>
      </c>
      <c r="B2819" s="1">
        <v>4567352</v>
      </c>
      <c r="C2819" s="2" t="s">
        <v>53</v>
      </c>
      <c r="D2819" s="3">
        <v>600</v>
      </c>
      <c r="E2819" s="3">
        <v>1343</v>
      </c>
      <c r="F2819" s="3">
        <f t="shared" si="54"/>
        <v>805800</v>
      </c>
      <c r="G2819" s="5">
        <v>44669</v>
      </c>
      <c r="H2819" s="4">
        <v>44679</v>
      </c>
      <c r="I2819" s="6">
        <f t="shared" si="56"/>
        <v>-10</v>
      </c>
      <c r="J2819" s="32" t="str">
        <f>IF(Data[[#This Row],[Chênh lệch ngày]]&lt;-2,"ADVANCE", IF(Data[[#This Row],[Chênh lệch ngày]]&lt;4, "ON TIME", IF(Data[[#This Row],[REASON OF LATE]]="SUPPLIER","LATE BY SUPPLIER", "LATE")))</f>
        <v>ADVANCE</v>
      </c>
      <c r="K2819" s="2"/>
      <c r="L2819" s="32"/>
      <c r="M2819" s="32" t="str">
        <f>TEXT(Data[[#This Row],[Ngày giao]],"yyyy")</f>
        <v>2022</v>
      </c>
      <c r="N2819" s="32" t="str">
        <f>IF(MONTH(Data[[#This Row],[Ngày giao]])&lt;4,"Qtr1", IF(MONTH(Data[[#This Row],[Ngày giao]])&lt;7,"Qtr2",IF(MONTH(Data[[#This Row],[Ngày giao]])&lt;10,"Qtr3","Qtr4")))</f>
        <v>Qtr2</v>
      </c>
      <c r="O2819" s="32" t="str">
        <f>TEXT(Data[[#This Row],[Ngày giao]],"MMM")</f>
        <v>Apr</v>
      </c>
    </row>
    <row r="2820" spans="1:15" ht="13" x14ac:dyDescent="0.3">
      <c r="A2820" s="1">
        <v>4517613906</v>
      </c>
      <c r="B2820" s="1">
        <v>2923261</v>
      </c>
      <c r="C2820" s="2" t="s">
        <v>56</v>
      </c>
      <c r="D2820" s="3">
        <v>1225</v>
      </c>
      <c r="E2820" s="3">
        <v>1307</v>
      </c>
      <c r="F2820" s="3">
        <f t="shared" si="54"/>
        <v>1601075</v>
      </c>
      <c r="G2820" s="5">
        <v>44679</v>
      </c>
      <c r="H2820" s="4">
        <v>44679</v>
      </c>
      <c r="I2820" s="6">
        <f t="shared" si="56"/>
        <v>0</v>
      </c>
      <c r="J2820" s="32" t="str">
        <f>IF(Data[[#This Row],[Chênh lệch ngày]]&lt;-2,"ADVANCE", IF(Data[[#This Row],[Chênh lệch ngày]]&lt;4, "ON TIME", IF(Data[[#This Row],[REASON OF LATE]]="SUPPLIER","LATE BY SUPPLIER", "LATE")))</f>
        <v>ON TIME</v>
      </c>
      <c r="K2820" s="2"/>
      <c r="L2820" s="32"/>
      <c r="M2820" s="32" t="str">
        <f>TEXT(Data[[#This Row],[Ngày giao]],"yyyy")</f>
        <v>2022</v>
      </c>
      <c r="N2820" s="32" t="str">
        <f>IF(MONTH(Data[[#This Row],[Ngày giao]])&lt;4,"Qtr1", IF(MONTH(Data[[#This Row],[Ngày giao]])&lt;7,"Qtr2",IF(MONTH(Data[[#This Row],[Ngày giao]])&lt;10,"Qtr3","Qtr4")))</f>
        <v>Qtr2</v>
      </c>
      <c r="O2820" s="32" t="str">
        <f>TEXT(Data[[#This Row],[Ngày giao]],"MMM")</f>
        <v>Apr</v>
      </c>
    </row>
    <row r="2821" spans="1:15" ht="13" x14ac:dyDescent="0.3">
      <c r="A2821" s="1">
        <v>4517613907</v>
      </c>
      <c r="B2821" s="1">
        <v>2923261</v>
      </c>
      <c r="C2821" s="2" t="s">
        <v>56</v>
      </c>
      <c r="D2821" s="3">
        <v>945</v>
      </c>
      <c r="E2821" s="3">
        <v>889</v>
      </c>
      <c r="F2821" s="3">
        <f t="shared" si="54"/>
        <v>840105</v>
      </c>
      <c r="G2821" s="5">
        <v>44679</v>
      </c>
      <c r="H2821" s="4">
        <v>44679</v>
      </c>
      <c r="I2821" s="6">
        <f t="shared" si="56"/>
        <v>0</v>
      </c>
      <c r="J2821" s="32" t="str">
        <f>IF(Data[[#This Row],[Chênh lệch ngày]]&lt;-2,"ADVANCE", IF(Data[[#This Row],[Chênh lệch ngày]]&lt;4, "ON TIME", IF(Data[[#This Row],[REASON OF LATE]]="SUPPLIER","LATE BY SUPPLIER", "LATE")))</f>
        <v>ON TIME</v>
      </c>
      <c r="K2821" s="2"/>
      <c r="L2821" s="32"/>
      <c r="M2821" s="32" t="str">
        <f>TEXT(Data[[#This Row],[Ngày giao]],"yyyy")</f>
        <v>2022</v>
      </c>
      <c r="N2821" s="32" t="str">
        <f>IF(MONTH(Data[[#This Row],[Ngày giao]])&lt;4,"Qtr1", IF(MONTH(Data[[#This Row],[Ngày giao]])&lt;7,"Qtr2",IF(MONTH(Data[[#This Row],[Ngày giao]])&lt;10,"Qtr3","Qtr4")))</f>
        <v>Qtr2</v>
      </c>
      <c r="O2821" s="32" t="str">
        <f>TEXT(Data[[#This Row],[Ngày giao]],"MMM")</f>
        <v>Apr</v>
      </c>
    </row>
    <row r="2822" spans="1:15" ht="13" x14ac:dyDescent="0.3">
      <c r="A2822" s="1">
        <v>4517613909</v>
      </c>
      <c r="B2822" s="1">
        <v>2923261</v>
      </c>
      <c r="C2822" s="2" t="s">
        <v>56</v>
      </c>
      <c r="D2822" s="3">
        <v>1225</v>
      </c>
      <c r="E2822" s="3">
        <v>861</v>
      </c>
      <c r="F2822" s="3">
        <f t="shared" si="54"/>
        <v>1054725</v>
      </c>
      <c r="G2822" s="5">
        <v>44679</v>
      </c>
      <c r="H2822" s="4">
        <v>44679</v>
      </c>
      <c r="I2822" s="6">
        <f t="shared" si="56"/>
        <v>0</v>
      </c>
      <c r="J2822" s="32" t="str">
        <f>IF(Data[[#This Row],[Chênh lệch ngày]]&lt;-2,"ADVANCE", IF(Data[[#This Row],[Chênh lệch ngày]]&lt;4, "ON TIME", IF(Data[[#This Row],[REASON OF LATE]]="SUPPLIER","LATE BY SUPPLIER", "LATE")))</f>
        <v>ON TIME</v>
      </c>
      <c r="K2822" s="2"/>
      <c r="L2822" s="32"/>
      <c r="M2822" s="32" t="str">
        <f>TEXT(Data[[#This Row],[Ngày giao]],"yyyy")</f>
        <v>2022</v>
      </c>
      <c r="N2822" s="32" t="str">
        <f>IF(MONTH(Data[[#This Row],[Ngày giao]])&lt;4,"Qtr1", IF(MONTH(Data[[#This Row],[Ngày giao]])&lt;7,"Qtr2",IF(MONTH(Data[[#This Row],[Ngày giao]])&lt;10,"Qtr3","Qtr4")))</f>
        <v>Qtr2</v>
      </c>
      <c r="O2822" s="32" t="str">
        <f>TEXT(Data[[#This Row],[Ngày giao]],"MMM")</f>
        <v>Apr</v>
      </c>
    </row>
    <row r="2823" spans="1:15" ht="13" x14ac:dyDescent="0.3">
      <c r="A2823" s="1">
        <v>4517613910</v>
      </c>
      <c r="B2823" s="1">
        <v>2923261</v>
      </c>
      <c r="C2823" s="2" t="s">
        <v>56</v>
      </c>
      <c r="D2823" s="3">
        <v>595</v>
      </c>
      <c r="E2823" s="3">
        <v>617</v>
      </c>
      <c r="F2823" s="3">
        <f t="shared" si="54"/>
        <v>367115</v>
      </c>
      <c r="G2823" s="5">
        <v>44679</v>
      </c>
      <c r="H2823" s="4">
        <v>44679</v>
      </c>
      <c r="I2823" s="6">
        <f t="shared" si="56"/>
        <v>0</v>
      </c>
      <c r="J2823" s="32" t="str">
        <f>IF(Data[[#This Row],[Chênh lệch ngày]]&lt;-2,"ADVANCE", IF(Data[[#This Row],[Chênh lệch ngày]]&lt;4, "ON TIME", IF(Data[[#This Row],[REASON OF LATE]]="SUPPLIER","LATE BY SUPPLIER", "LATE")))</f>
        <v>ON TIME</v>
      </c>
      <c r="K2823" s="2"/>
      <c r="L2823" s="32"/>
      <c r="M2823" s="32" t="str">
        <f>TEXT(Data[[#This Row],[Ngày giao]],"yyyy")</f>
        <v>2022</v>
      </c>
      <c r="N2823" s="32" t="str">
        <f>IF(MONTH(Data[[#This Row],[Ngày giao]])&lt;4,"Qtr1", IF(MONTH(Data[[#This Row],[Ngày giao]])&lt;7,"Qtr2",IF(MONTH(Data[[#This Row],[Ngày giao]])&lt;10,"Qtr3","Qtr4")))</f>
        <v>Qtr2</v>
      </c>
      <c r="O2823" s="32" t="str">
        <f>TEXT(Data[[#This Row],[Ngày giao]],"MMM")</f>
        <v>Apr</v>
      </c>
    </row>
    <row r="2824" spans="1:15" ht="13" x14ac:dyDescent="0.3">
      <c r="A2824" s="1">
        <v>4517613911</v>
      </c>
      <c r="B2824" s="1">
        <v>2923261</v>
      </c>
      <c r="C2824" s="2" t="s">
        <v>56</v>
      </c>
      <c r="D2824" s="3">
        <v>280</v>
      </c>
      <c r="E2824" s="3">
        <v>667</v>
      </c>
      <c r="F2824" s="3">
        <f t="shared" si="54"/>
        <v>186760</v>
      </c>
      <c r="G2824" s="5">
        <v>44679</v>
      </c>
      <c r="H2824" s="4">
        <v>44679</v>
      </c>
      <c r="I2824" s="6">
        <f t="shared" si="56"/>
        <v>0</v>
      </c>
      <c r="J2824" s="32" t="str">
        <f>IF(Data[[#This Row],[Chênh lệch ngày]]&lt;-2,"ADVANCE", IF(Data[[#This Row],[Chênh lệch ngày]]&lt;4, "ON TIME", IF(Data[[#This Row],[REASON OF LATE]]="SUPPLIER","LATE BY SUPPLIER", "LATE")))</f>
        <v>ON TIME</v>
      </c>
      <c r="K2824" s="2"/>
      <c r="L2824" s="32"/>
      <c r="M2824" s="32" t="str">
        <f>TEXT(Data[[#This Row],[Ngày giao]],"yyyy")</f>
        <v>2022</v>
      </c>
      <c r="N2824" s="32" t="str">
        <f>IF(MONTH(Data[[#This Row],[Ngày giao]])&lt;4,"Qtr1", IF(MONTH(Data[[#This Row],[Ngày giao]])&lt;7,"Qtr2",IF(MONTH(Data[[#This Row],[Ngày giao]])&lt;10,"Qtr3","Qtr4")))</f>
        <v>Qtr2</v>
      </c>
      <c r="O2824" s="32" t="str">
        <f>TEXT(Data[[#This Row],[Ngày giao]],"MMM")</f>
        <v>Apr</v>
      </c>
    </row>
    <row r="2825" spans="1:15" ht="13" x14ac:dyDescent="0.3">
      <c r="A2825" s="1">
        <v>4517152800</v>
      </c>
      <c r="B2825" s="1">
        <v>2758193</v>
      </c>
      <c r="C2825" s="2" t="s">
        <v>55</v>
      </c>
      <c r="D2825" s="3">
        <v>66</v>
      </c>
      <c r="E2825" s="3">
        <v>1202</v>
      </c>
      <c r="F2825" s="3">
        <f t="shared" si="54"/>
        <v>79332</v>
      </c>
      <c r="G2825" s="5">
        <v>44679</v>
      </c>
      <c r="H2825" s="4">
        <v>44679</v>
      </c>
      <c r="I2825" s="6">
        <f t="shared" si="56"/>
        <v>0</v>
      </c>
      <c r="J2825" s="32" t="str">
        <f>IF(Data[[#This Row],[Chênh lệch ngày]]&lt;-2,"ADVANCE", IF(Data[[#This Row],[Chênh lệch ngày]]&lt;4, "ON TIME", IF(Data[[#This Row],[REASON OF LATE]]="SUPPLIER","LATE BY SUPPLIER", "LATE")))</f>
        <v>ON TIME</v>
      </c>
      <c r="K2825" s="2"/>
      <c r="L2825" s="32"/>
      <c r="M2825" s="32" t="str">
        <f>TEXT(Data[[#This Row],[Ngày giao]],"yyyy")</f>
        <v>2022</v>
      </c>
      <c r="N2825" s="32" t="str">
        <f>IF(MONTH(Data[[#This Row],[Ngày giao]])&lt;4,"Qtr1", IF(MONTH(Data[[#This Row],[Ngày giao]])&lt;7,"Qtr2",IF(MONTH(Data[[#This Row],[Ngày giao]])&lt;10,"Qtr3","Qtr4")))</f>
        <v>Qtr2</v>
      </c>
      <c r="O2825" s="32" t="str">
        <f>TEXT(Data[[#This Row],[Ngày giao]],"MMM")</f>
        <v>Apr</v>
      </c>
    </row>
    <row r="2826" spans="1:15" ht="13" x14ac:dyDescent="0.3">
      <c r="A2826" s="1">
        <v>4517160802</v>
      </c>
      <c r="B2826" s="1">
        <v>2467687</v>
      </c>
      <c r="C2826" s="2" t="s">
        <v>55</v>
      </c>
      <c r="D2826" s="3">
        <v>70</v>
      </c>
      <c r="E2826" s="3">
        <v>1286</v>
      </c>
      <c r="F2826" s="3">
        <f t="shared" si="54"/>
        <v>90020</v>
      </c>
      <c r="G2826" s="5">
        <v>44665</v>
      </c>
      <c r="H2826" s="4">
        <v>44679</v>
      </c>
      <c r="I2826" s="6">
        <f t="shared" si="56"/>
        <v>-14</v>
      </c>
      <c r="J2826" s="32" t="str">
        <f>IF(Data[[#This Row],[Chênh lệch ngày]]&lt;-2,"ADVANCE", IF(Data[[#This Row],[Chênh lệch ngày]]&lt;4, "ON TIME", IF(Data[[#This Row],[REASON OF LATE]]="SUPPLIER","LATE BY SUPPLIER", "LATE")))</f>
        <v>ADVANCE</v>
      </c>
      <c r="K2826" s="2"/>
      <c r="L2826" s="32"/>
      <c r="M2826" s="32" t="str">
        <f>TEXT(Data[[#This Row],[Ngày giao]],"yyyy")</f>
        <v>2022</v>
      </c>
      <c r="N2826" s="32" t="str">
        <f>IF(MONTH(Data[[#This Row],[Ngày giao]])&lt;4,"Qtr1", IF(MONTH(Data[[#This Row],[Ngày giao]])&lt;7,"Qtr2",IF(MONTH(Data[[#This Row],[Ngày giao]])&lt;10,"Qtr3","Qtr4")))</f>
        <v>Qtr2</v>
      </c>
      <c r="O2826" s="32" t="str">
        <f>TEXT(Data[[#This Row],[Ngày giao]],"MMM")</f>
        <v>Apr</v>
      </c>
    </row>
    <row r="2827" spans="1:15" ht="13" x14ac:dyDescent="0.3">
      <c r="A2827" s="1">
        <v>4517537636</v>
      </c>
      <c r="B2827" s="1">
        <v>4271870</v>
      </c>
      <c r="C2827" s="2" t="s">
        <v>55</v>
      </c>
      <c r="D2827" s="3">
        <v>57</v>
      </c>
      <c r="E2827" s="3">
        <v>376</v>
      </c>
      <c r="F2827" s="3">
        <f t="shared" si="54"/>
        <v>21432</v>
      </c>
      <c r="G2827" s="5">
        <v>44683</v>
      </c>
      <c r="H2827" s="4">
        <v>44679</v>
      </c>
      <c r="I2827" s="6">
        <f t="shared" si="56"/>
        <v>4</v>
      </c>
      <c r="J2827" s="32" t="str">
        <f>IF(Data[[#This Row],[Chênh lệch ngày]]&lt;-2,"ADVANCE", IF(Data[[#This Row],[Chênh lệch ngày]]&lt;4, "ON TIME", IF(Data[[#This Row],[REASON OF LATE]]="SUPPLIER","LATE BY SUPPLIER", "LATE")))</f>
        <v>LATE</v>
      </c>
      <c r="K2827" s="32" t="s">
        <v>6</v>
      </c>
      <c r="L2827" s="32"/>
      <c r="M2827" s="32" t="str">
        <f>TEXT(Data[[#This Row],[Ngày giao]],"yyyy")</f>
        <v>2022</v>
      </c>
      <c r="N2827" s="32" t="str">
        <f>IF(MONTH(Data[[#This Row],[Ngày giao]])&lt;4,"Qtr1", IF(MONTH(Data[[#This Row],[Ngày giao]])&lt;7,"Qtr2",IF(MONTH(Data[[#This Row],[Ngày giao]])&lt;10,"Qtr3","Qtr4")))</f>
        <v>Qtr2</v>
      </c>
      <c r="O2827" s="32" t="str">
        <f>TEXT(Data[[#This Row],[Ngày giao]],"MMM")</f>
        <v>May</v>
      </c>
    </row>
    <row r="2828" spans="1:15" ht="13" x14ac:dyDescent="0.3">
      <c r="A2828" s="1">
        <v>4516407670</v>
      </c>
      <c r="B2828" s="1">
        <v>2758193</v>
      </c>
      <c r="C2828" s="2" t="s">
        <v>53</v>
      </c>
      <c r="D2828" s="3">
        <v>237</v>
      </c>
      <c r="E2828" s="3">
        <v>1354</v>
      </c>
      <c r="F2828" s="3">
        <f t="shared" si="54"/>
        <v>320898</v>
      </c>
      <c r="G2828" s="5">
        <v>44679</v>
      </c>
      <c r="H2828" s="4">
        <v>44679</v>
      </c>
      <c r="I2828" s="6">
        <f t="shared" si="56"/>
        <v>0</v>
      </c>
      <c r="J2828" s="32" t="str">
        <f>IF(Data[[#This Row],[Chênh lệch ngày]]&lt;-2,"ADVANCE", IF(Data[[#This Row],[Chênh lệch ngày]]&lt;4, "ON TIME", IF(Data[[#This Row],[REASON OF LATE]]="SUPPLIER","LATE BY SUPPLIER", "LATE")))</f>
        <v>ON TIME</v>
      </c>
      <c r="K2828" s="2"/>
      <c r="L2828" s="32"/>
      <c r="M2828" s="32" t="str">
        <f>TEXT(Data[[#This Row],[Ngày giao]],"yyyy")</f>
        <v>2022</v>
      </c>
      <c r="N2828" s="32" t="str">
        <f>IF(MONTH(Data[[#This Row],[Ngày giao]])&lt;4,"Qtr1", IF(MONTH(Data[[#This Row],[Ngày giao]])&lt;7,"Qtr2",IF(MONTH(Data[[#This Row],[Ngày giao]])&lt;10,"Qtr3","Qtr4")))</f>
        <v>Qtr2</v>
      </c>
      <c r="O2828" s="32" t="str">
        <f>TEXT(Data[[#This Row],[Ngày giao]],"MMM")</f>
        <v>Apr</v>
      </c>
    </row>
    <row r="2829" spans="1:15" ht="13" x14ac:dyDescent="0.3">
      <c r="A2829" s="1">
        <v>4516411508</v>
      </c>
      <c r="B2829" s="1">
        <v>2467687</v>
      </c>
      <c r="C2829" s="2" t="s">
        <v>53</v>
      </c>
      <c r="D2829" s="3">
        <v>5850</v>
      </c>
      <c r="E2829" s="3">
        <v>806</v>
      </c>
      <c r="F2829" s="3">
        <f t="shared" si="54"/>
        <v>4715100</v>
      </c>
      <c r="G2829" s="5">
        <v>44662</v>
      </c>
      <c r="H2829" s="4">
        <v>44679</v>
      </c>
      <c r="I2829" s="6">
        <f t="shared" si="56"/>
        <v>-17</v>
      </c>
      <c r="J2829" s="32" t="str">
        <f>IF(Data[[#This Row],[Chênh lệch ngày]]&lt;-2,"ADVANCE", IF(Data[[#This Row],[Chênh lệch ngày]]&lt;4, "ON TIME", IF(Data[[#This Row],[REASON OF LATE]]="SUPPLIER","LATE BY SUPPLIER", "LATE")))</f>
        <v>ADVANCE</v>
      </c>
      <c r="K2829" s="2"/>
      <c r="L2829" s="32"/>
      <c r="M2829" s="32" t="str">
        <f>TEXT(Data[[#This Row],[Ngày giao]],"yyyy")</f>
        <v>2022</v>
      </c>
      <c r="N2829" s="32" t="str">
        <f>IF(MONTH(Data[[#This Row],[Ngày giao]])&lt;4,"Qtr1", IF(MONTH(Data[[#This Row],[Ngày giao]])&lt;7,"Qtr2",IF(MONTH(Data[[#This Row],[Ngày giao]])&lt;10,"Qtr3","Qtr4")))</f>
        <v>Qtr2</v>
      </c>
      <c r="O2829" s="32" t="str">
        <f>TEXT(Data[[#This Row],[Ngày giao]],"MMM")</f>
        <v>Apr</v>
      </c>
    </row>
    <row r="2830" spans="1:15" ht="13" x14ac:dyDescent="0.3">
      <c r="A2830" s="1">
        <v>4516417728</v>
      </c>
      <c r="B2830" s="1">
        <v>2758193</v>
      </c>
      <c r="C2830" s="2" t="s">
        <v>53</v>
      </c>
      <c r="D2830" s="3">
        <v>2556</v>
      </c>
      <c r="E2830" s="3">
        <v>1194</v>
      </c>
      <c r="F2830" s="3">
        <f t="shared" si="54"/>
        <v>3051864</v>
      </c>
      <c r="G2830" s="5">
        <v>44679</v>
      </c>
      <c r="H2830" s="4">
        <v>44679</v>
      </c>
      <c r="I2830" s="6">
        <f t="shared" si="56"/>
        <v>0</v>
      </c>
      <c r="J2830" s="32" t="str">
        <f>IF(Data[[#This Row],[Chênh lệch ngày]]&lt;-2,"ADVANCE", IF(Data[[#This Row],[Chênh lệch ngày]]&lt;4, "ON TIME", IF(Data[[#This Row],[REASON OF LATE]]="SUPPLIER","LATE BY SUPPLIER", "LATE")))</f>
        <v>ON TIME</v>
      </c>
      <c r="K2830" s="2"/>
      <c r="L2830" s="32"/>
      <c r="M2830" s="32" t="str">
        <f>TEXT(Data[[#This Row],[Ngày giao]],"yyyy")</f>
        <v>2022</v>
      </c>
      <c r="N2830" s="32" t="str">
        <f>IF(MONTH(Data[[#This Row],[Ngày giao]])&lt;4,"Qtr1", IF(MONTH(Data[[#This Row],[Ngày giao]])&lt;7,"Qtr2",IF(MONTH(Data[[#This Row],[Ngày giao]])&lt;10,"Qtr3","Qtr4")))</f>
        <v>Qtr2</v>
      </c>
      <c r="O2830" s="32" t="str">
        <f>TEXT(Data[[#This Row],[Ngày giao]],"MMM")</f>
        <v>Apr</v>
      </c>
    </row>
    <row r="2831" spans="1:15" ht="13" x14ac:dyDescent="0.3">
      <c r="A2831" s="1">
        <v>4517147096</v>
      </c>
      <c r="B2831" s="1">
        <v>2958114</v>
      </c>
      <c r="C2831" s="2" t="s">
        <v>55</v>
      </c>
      <c r="D2831" s="3">
        <v>138</v>
      </c>
      <c r="E2831" s="3">
        <v>367</v>
      </c>
      <c r="F2831" s="3">
        <f t="shared" si="54"/>
        <v>50646</v>
      </c>
      <c r="G2831" s="5">
        <v>44679</v>
      </c>
      <c r="H2831" s="4">
        <v>44679</v>
      </c>
      <c r="I2831" s="6">
        <f t="shared" si="56"/>
        <v>0</v>
      </c>
      <c r="J2831" s="32" t="str">
        <f>IF(Data[[#This Row],[Chênh lệch ngày]]&lt;-2,"ADVANCE", IF(Data[[#This Row],[Chênh lệch ngày]]&lt;4, "ON TIME", IF(Data[[#This Row],[REASON OF LATE]]="SUPPLIER","LATE BY SUPPLIER", "LATE")))</f>
        <v>ON TIME</v>
      </c>
      <c r="K2831" s="2"/>
      <c r="L2831" s="32"/>
      <c r="M2831" s="32" t="str">
        <f>TEXT(Data[[#This Row],[Ngày giao]],"yyyy")</f>
        <v>2022</v>
      </c>
      <c r="N2831" s="32" t="str">
        <f>IF(MONTH(Data[[#This Row],[Ngày giao]])&lt;4,"Qtr1", IF(MONTH(Data[[#This Row],[Ngày giao]])&lt;7,"Qtr2",IF(MONTH(Data[[#This Row],[Ngày giao]])&lt;10,"Qtr3","Qtr4")))</f>
        <v>Qtr2</v>
      </c>
      <c r="O2831" s="32" t="str">
        <f>TEXT(Data[[#This Row],[Ngày giao]],"MMM")</f>
        <v>Apr</v>
      </c>
    </row>
    <row r="2832" spans="1:15" ht="13" x14ac:dyDescent="0.3">
      <c r="A2832" s="1">
        <v>4517149616</v>
      </c>
      <c r="B2832" s="1">
        <v>2752324</v>
      </c>
      <c r="C2832" s="2" t="s">
        <v>55</v>
      </c>
      <c r="D2832" s="3">
        <v>18</v>
      </c>
      <c r="E2832" s="3">
        <v>1025</v>
      </c>
      <c r="F2832" s="3">
        <f t="shared" si="54"/>
        <v>18450</v>
      </c>
      <c r="G2832" s="5">
        <v>44679</v>
      </c>
      <c r="H2832" s="4">
        <v>44679</v>
      </c>
      <c r="I2832" s="6">
        <f t="shared" si="56"/>
        <v>0</v>
      </c>
      <c r="J2832" s="32" t="str">
        <f>IF(Data[[#This Row],[Chênh lệch ngày]]&lt;-2,"ADVANCE", IF(Data[[#This Row],[Chênh lệch ngày]]&lt;4, "ON TIME", IF(Data[[#This Row],[REASON OF LATE]]="SUPPLIER","LATE BY SUPPLIER", "LATE")))</f>
        <v>ON TIME</v>
      </c>
      <c r="K2832" s="2"/>
      <c r="L2832" s="32"/>
      <c r="M2832" s="32" t="str">
        <f>TEXT(Data[[#This Row],[Ngày giao]],"yyyy")</f>
        <v>2022</v>
      </c>
      <c r="N2832" s="32" t="str">
        <f>IF(MONTH(Data[[#This Row],[Ngày giao]])&lt;4,"Qtr1", IF(MONTH(Data[[#This Row],[Ngày giao]])&lt;7,"Qtr2",IF(MONTH(Data[[#This Row],[Ngày giao]])&lt;10,"Qtr3","Qtr4")))</f>
        <v>Qtr2</v>
      </c>
      <c r="O2832" s="32" t="str">
        <f>TEXT(Data[[#This Row],[Ngày giao]],"MMM")</f>
        <v>Apr</v>
      </c>
    </row>
    <row r="2833" spans="1:15" ht="13" x14ac:dyDescent="0.3">
      <c r="A2833" s="1">
        <v>4517181904</v>
      </c>
      <c r="B2833" s="1">
        <v>2884301</v>
      </c>
      <c r="C2833" s="2" t="s">
        <v>55</v>
      </c>
      <c r="D2833" s="3">
        <v>15</v>
      </c>
      <c r="E2833" s="3">
        <v>1421</v>
      </c>
      <c r="F2833" s="3">
        <f t="shared" si="54"/>
        <v>21315</v>
      </c>
      <c r="G2833" s="5">
        <v>44679</v>
      </c>
      <c r="H2833" s="4">
        <v>44679</v>
      </c>
      <c r="I2833" s="6">
        <f t="shared" si="56"/>
        <v>0</v>
      </c>
      <c r="J2833" s="32" t="str">
        <f>IF(Data[[#This Row],[Chênh lệch ngày]]&lt;-2,"ADVANCE", IF(Data[[#This Row],[Chênh lệch ngày]]&lt;4, "ON TIME", IF(Data[[#This Row],[REASON OF LATE]]="SUPPLIER","LATE BY SUPPLIER", "LATE")))</f>
        <v>ON TIME</v>
      </c>
      <c r="K2833" s="2"/>
      <c r="L2833" s="32"/>
      <c r="M2833" s="32" t="str">
        <f>TEXT(Data[[#This Row],[Ngày giao]],"yyyy")</f>
        <v>2022</v>
      </c>
      <c r="N2833" s="32" t="str">
        <f>IF(MONTH(Data[[#This Row],[Ngày giao]])&lt;4,"Qtr1", IF(MONTH(Data[[#This Row],[Ngày giao]])&lt;7,"Qtr2",IF(MONTH(Data[[#This Row],[Ngày giao]])&lt;10,"Qtr3","Qtr4")))</f>
        <v>Qtr2</v>
      </c>
      <c r="O2833" s="32" t="str">
        <f>TEXT(Data[[#This Row],[Ngày giao]],"MMM")</f>
        <v>Apr</v>
      </c>
    </row>
    <row r="2834" spans="1:15" ht="13" x14ac:dyDescent="0.3">
      <c r="A2834" s="1">
        <v>4516367589</v>
      </c>
      <c r="B2834" s="1">
        <v>2958114</v>
      </c>
      <c r="C2834" s="2" t="s">
        <v>53</v>
      </c>
      <c r="D2834" s="3">
        <v>1968</v>
      </c>
      <c r="E2834" s="3">
        <v>1495</v>
      </c>
      <c r="F2834" s="3">
        <f t="shared" si="54"/>
        <v>2942160</v>
      </c>
      <c r="G2834" s="5">
        <v>44679</v>
      </c>
      <c r="H2834" s="4">
        <v>44679</v>
      </c>
      <c r="I2834" s="6">
        <f t="shared" si="56"/>
        <v>0</v>
      </c>
      <c r="J2834" s="32" t="str">
        <f>IF(Data[[#This Row],[Chênh lệch ngày]]&lt;-2,"ADVANCE", IF(Data[[#This Row],[Chênh lệch ngày]]&lt;4, "ON TIME", IF(Data[[#This Row],[REASON OF LATE]]="SUPPLIER","LATE BY SUPPLIER", "LATE")))</f>
        <v>ON TIME</v>
      </c>
      <c r="K2834" s="2"/>
      <c r="L2834" s="32"/>
      <c r="M2834" s="32" t="str">
        <f>TEXT(Data[[#This Row],[Ngày giao]],"yyyy")</f>
        <v>2022</v>
      </c>
      <c r="N2834" s="32" t="str">
        <f>IF(MONTH(Data[[#This Row],[Ngày giao]])&lt;4,"Qtr1", IF(MONTH(Data[[#This Row],[Ngày giao]])&lt;7,"Qtr2",IF(MONTH(Data[[#This Row],[Ngày giao]])&lt;10,"Qtr3","Qtr4")))</f>
        <v>Qtr2</v>
      </c>
      <c r="O2834" s="32" t="str">
        <f>TEXT(Data[[#This Row],[Ngày giao]],"MMM")</f>
        <v>Apr</v>
      </c>
    </row>
    <row r="2835" spans="1:15" ht="13" x14ac:dyDescent="0.3">
      <c r="A2835" s="1">
        <v>4516417190</v>
      </c>
      <c r="B2835" s="1">
        <v>2752324</v>
      </c>
      <c r="C2835" s="2" t="s">
        <v>53</v>
      </c>
      <c r="D2835" s="3">
        <v>1296</v>
      </c>
      <c r="E2835" s="3">
        <v>1439</v>
      </c>
      <c r="F2835" s="3">
        <f t="shared" si="54"/>
        <v>1864944</v>
      </c>
      <c r="G2835" s="5">
        <v>44679</v>
      </c>
      <c r="H2835" s="4">
        <v>44679</v>
      </c>
      <c r="I2835" s="6">
        <f t="shared" si="56"/>
        <v>0</v>
      </c>
      <c r="J2835" s="32" t="str">
        <f>IF(Data[[#This Row],[Chênh lệch ngày]]&lt;-2,"ADVANCE", IF(Data[[#This Row],[Chênh lệch ngày]]&lt;4, "ON TIME", IF(Data[[#This Row],[REASON OF LATE]]="SUPPLIER","LATE BY SUPPLIER", "LATE")))</f>
        <v>ON TIME</v>
      </c>
      <c r="K2835" s="2"/>
      <c r="L2835" s="32"/>
      <c r="M2835" s="32" t="str">
        <f>TEXT(Data[[#This Row],[Ngày giao]],"yyyy")</f>
        <v>2022</v>
      </c>
      <c r="N2835" s="32" t="str">
        <f>IF(MONTH(Data[[#This Row],[Ngày giao]])&lt;4,"Qtr1", IF(MONTH(Data[[#This Row],[Ngày giao]])&lt;7,"Qtr2",IF(MONTH(Data[[#This Row],[Ngày giao]])&lt;10,"Qtr3","Qtr4")))</f>
        <v>Qtr2</v>
      </c>
      <c r="O2835" s="32" t="str">
        <f>TEXT(Data[[#This Row],[Ngày giao]],"MMM")</f>
        <v>Apr</v>
      </c>
    </row>
    <row r="2836" spans="1:15" ht="13" x14ac:dyDescent="0.3">
      <c r="A2836" s="1">
        <v>4517770775</v>
      </c>
      <c r="B2836" s="1">
        <v>4403290</v>
      </c>
      <c r="C2836" s="2" t="s">
        <v>53</v>
      </c>
      <c r="D2836" s="3">
        <v>72</v>
      </c>
      <c r="E2836" s="3">
        <v>836</v>
      </c>
      <c r="F2836" s="3">
        <f t="shared" si="54"/>
        <v>60192</v>
      </c>
      <c r="G2836" s="5">
        <v>44679</v>
      </c>
      <c r="H2836" s="4">
        <v>44679</v>
      </c>
      <c r="I2836" s="6">
        <f t="shared" si="56"/>
        <v>0</v>
      </c>
      <c r="J2836" s="32" t="str">
        <f>IF(Data[[#This Row],[Chênh lệch ngày]]&lt;-2,"ADVANCE", IF(Data[[#This Row],[Chênh lệch ngày]]&lt;4, "ON TIME", IF(Data[[#This Row],[REASON OF LATE]]="SUPPLIER","LATE BY SUPPLIER", "LATE")))</f>
        <v>ON TIME</v>
      </c>
      <c r="K2836" s="2"/>
      <c r="L2836" s="32"/>
      <c r="M2836" s="32" t="str">
        <f>TEXT(Data[[#This Row],[Ngày giao]],"yyyy")</f>
        <v>2022</v>
      </c>
      <c r="N2836" s="32" t="str">
        <f>IF(MONTH(Data[[#This Row],[Ngày giao]])&lt;4,"Qtr1", IF(MONTH(Data[[#This Row],[Ngày giao]])&lt;7,"Qtr2",IF(MONTH(Data[[#This Row],[Ngày giao]])&lt;10,"Qtr3","Qtr4")))</f>
        <v>Qtr2</v>
      </c>
      <c r="O2836" s="32" t="str">
        <f>TEXT(Data[[#This Row],[Ngày giao]],"MMM")</f>
        <v>Apr</v>
      </c>
    </row>
    <row r="2837" spans="1:15" ht="13" x14ac:dyDescent="0.3">
      <c r="A2837" s="1">
        <v>4517772384</v>
      </c>
      <c r="B2837" s="1">
        <v>2884301</v>
      </c>
      <c r="C2837" s="2" t="s">
        <v>53</v>
      </c>
      <c r="D2837" s="3">
        <v>1200</v>
      </c>
      <c r="E2837" s="3">
        <v>1049</v>
      </c>
      <c r="F2837" s="3">
        <f t="shared" si="54"/>
        <v>1258800</v>
      </c>
      <c r="G2837" s="5">
        <v>44679</v>
      </c>
      <c r="H2837" s="4">
        <v>44679</v>
      </c>
      <c r="I2837" s="6">
        <f t="shared" si="56"/>
        <v>0</v>
      </c>
      <c r="J2837" s="32" t="str">
        <f>IF(Data[[#This Row],[Chênh lệch ngày]]&lt;-2,"ADVANCE", IF(Data[[#This Row],[Chênh lệch ngày]]&lt;4, "ON TIME", IF(Data[[#This Row],[REASON OF LATE]]="SUPPLIER","LATE BY SUPPLIER", "LATE")))</f>
        <v>ON TIME</v>
      </c>
      <c r="K2837" s="2"/>
      <c r="L2837" s="32"/>
      <c r="M2837" s="32" t="str">
        <f>TEXT(Data[[#This Row],[Ngày giao]],"yyyy")</f>
        <v>2022</v>
      </c>
      <c r="N2837" s="32" t="str">
        <f>IF(MONTH(Data[[#This Row],[Ngày giao]])&lt;4,"Qtr1", IF(MONTH(Data[[#This Row],[Ngày giao]])&lt;7,"Qtr2",IF(MONTH(Data[[#This Row],[Ngày giao]])&lt;10,"Qtr3","Qtr4")))</f>
        <v>Qtr2</v>
      </c>
      <c r="O2837" s="32" t="str">
        <f>TEXT(Data[[#This Row],[Ngày giao]],"MMM")</f>
        <v>Apr</v>
      </c>
    </row>
    <row r="2838" spans="1:15" ht="13" x14ac:dyDescent="0.3">
      <c r="A2838" s="1">
        <v>4517779711</v>
      </c>
      <c r="B2838" s="1">
        <v>4062520</v>
      </c>
      <c r="C2838" s="2" t="s">
        <v>53</v>
      </c>
      <c r="D2838" s="3">
        <v>66</v>
      </c>
      <c r="E2838" s="3">
        <v>1161</v>
      </c>
      <c r="F2838" s="3">
        <f t="shared" si="54"/>
        <v>76626</v>
      </c>
      <c r="G2838" s="5">
        <v>44690</v>
      </c>
      <c r="H2838" s="4">
        <v>44679</v>
      </c>
      <c r="I2838" s="6">
        <f t="shared" si="56"/>
        <v>11</v>
      </c>
      <c r="J2838" s="32" t="str">
        <f>IF(Data[[#This Row],[Chênh lệch ngày]]&lt;-2,"ADVANCE", IF(Data[[#This Row],[Chênh lệch ngày]]&lt;4, "ON TIME", IF(Data[[#This Row],[REASON OF LATE]]="SUPPLIER","LATE BY SUPPLIER", "LATE")))</f>
        <v>LATE BY SUPPLIER</v>
      </c>
      <c r="K2838" s="2" t="s">
        <v>8</v>
      </c>
      <c r="L2838" s="32" t="s">
        <v>73</v>
      </c>
      <c r="M2838" s="32" t="str">
        <f>TEXT(Data[[#This Row],[Ngày giao]],"yyyy")</f>
        <v>2022</v>
      </c>
      <c r="N2838" s="32" t="str">
        <f>IF(MONTH(Data[[#This Row],[Ngày giao]])&lt;4,"Qtr1", IF(MONTH(Data[[#This Row],[Ngày giao]])&lt;7,"Qtr2",IF(MONTH(Data[[#This Row],[Ngày giao]])&lt;10,"Qtr3","Qtr4")))</f>
        <v>Qtr2</v>
      </c>
      <c r="O2838" s="32" t="str">
        <f>TEXT(Data[[#This Row],[Ngày giao]],"MMM")</f>
        <v>May</v>
      </c>
    </row>
    <row r="2839" spans="1:15" ht="13" x14ac:dyDescent="0.3">
      <c r="A2839" s="1">
        <v>4517790237</v>
      </c>
      <c r="B2839" s="1">
        <v>2752324</v>
      </c>
      <c r="C2839" s="2" t="s">
        <v>53</v>
      </c>
      <c r="D2839" s="3">
        <v>492</v>
      </c>
      <c r="E2839" s="3">
        <v>557</v>
      </c>
      <c r="F2839" s="3">
        <f t="shared" si="54"/>
        <v>274044</v>
      </c>
      <c r="G2839" s="5">
        <v>44679</v>
      </c>
      <c r="H2839" s="4">
        <v>44679</v>
      </c>
      <c r="I2839" s="6">
        <f t="shared" si="56"/>
        <v>0</v>
      </c>
      <c r="J2839" s="32" t="str">
        <f>IF(Data[[#This Row],[Chênh lệch ngày]]&lt;-2,"ADVANCE", IF(Data[[#This Row],[Chênh lệch ngày]]&lt;4, "ON TIME", IF(Data[[#This Row],[REASON OF LATE]]="SUPPLIER","LATE BY SUPPLIER", "LATE")))</f>
        <v>ON TIME</v>
      </c>
      <c r="K2839" s="2"/>
      <c r="L2839" s="32"/>
      <c r="M2839" s="32" t="str">
        <f>TEXT(Data[[#This Row],[Ngày giao]],"yyyy")</f>
        <v>2022</v>
      </c>
      <c r="N2839" s="32" t="str">
        <f>IF(MONTH(Data[[#This Row],[Ngày giao]])&lt;4,"Qtr1", IF(MONTH(Data[[#This Row],[Ngày giao]])&lt;7,"Qtr2",IF(MONTH(Data[[#This Row],[Ngày giao]])&lt;10,"Qtr3","Qtr4")))</f>
        <v>Qtr2</v>
      </c>
      <c r="O2839" s="32" t="str">
        <f>TEXT(Data[[#This Row],[Ngày giao]],"MMM")</f>
        <v>Apr</v>
      </c>
    </row>
    <row r="2840" spans="1:15" ht="13" x14ac:dyDescent="0.3">
      <c r="A2840" s="1">
        <v>4517798988</v>
      </c>
      <c r="B2840" s="1">
        <v>2965279</v>
      </c>
      <c r="C2840" s="2" t="s">
        <v>53</v>
      </c>
      <c r="D2840" s="3">
        <v>360</v>
      </c>
      <c r="E2840" s="3">
        <v>913</v>
      </c>
      <c r="F2840" s="3">
        <f t="shared" si="54"/>
        <v>328680</v>
      </c>
      <c r="G2840" s="5">
        <v>44679</v>
      </c>
      <c r="H2840" s="4">
        <v>44679</v>
      </c>
      <c r="I2840" s="6">
        <f t="shared" si="56"/>
        <v>0</v>
      </c>
      <c r="J2840" s="32" t="str">
        <f>IF(Data[[#This Row],[Chênh lệch ngày]]&lt;-2,"ADVANCE", IF(Data[[#This Row],[Chênh lệch ngày]]&lt;4, "ON TIME", IF(Data[[#This Row],[REASON OF LATE]]="SUPPLIER","LATE BY SUPPLIER", "LATE")))</f>
        <v>ON TIME</v>
      </c>
      <c r="K2840" s="2"/>
      <c r="L2840" s="32"/>
      <c r="M2840" s="32" t="str">
        <f>TEXT(Data[[#This Row],[Ngày giao]],"yyyy")</f>
        <v>2022</v>
      </c>
      <c r="N2840" s="32" t="str">
        <f>IF(MONTH(Data[[#This Row],[Ngày giao]])&lt;4,"Qtr1", IF(MONTH(Data[[#This Row],[Ngày giao]])&lt;7,"Qtr2",IF(MONTH(Data[[#This Row],[Ngày giao]])&lt;10,"Qtr3","Qtr4")))</f>
        <v>Qtr2</v>
      </c>
      <c r="O2840" s="32" t="str">
        <f>TEXT(Data[[#This Row],[Ngày giao]],"MMM")</f>
        <v>Apr</v>
      </c>
    </row>
    <row r="2841" spans="1:15" ht="13" x14ac:dyDescent="0.3">
      <c r="A2841" s="1">
        <v>4517893076</v>
      </c>
      <c r="B2841" s="1">
        <v>4492201</v>
      </c>
      <c r="C2841" s="2" t="s">
        <v>55</v>
      </c>
      <c r="D2841" s="3">
        <v>54</v>
      </c>
      <c r="E2841" s="3">
        <v>1349</v>
      </c>
      <c r="F2841" s="3">
        <f t="shared" si="54"/>
        <v>72846</v>
      </c>
      <c r="G2841" s="5">
        <v>44679</v>
      </c>
      <c r="H2841" s="4">
        <v>44679</v>
      </c>
      <c r="I2841" s="6">
        <f t="shared" si="56"/>
        <v>0</v>
      </c>
      <c r="J2841" s="32" t="str">
        <f>IF(Data[[#This Row],[Chênh lệch ngày]]&lt;-2,"ADVANCE", IF(Data[[#This Row],[Chênh lệch ngày]]&lt;4, "ON TIME", IF(Data[[#This Row],[REASON OF LATE]]="SUPPLIER","LATE BY SUPPLIER", "LATE")))</f>
        <v>ON TIME</v>
      </c>
      <c r="K2841" s="2"/>
      <c r="L2841" s="32"/>
      <c r="M2841" s="32" t="str">
        <f>TEXT(Data[[#This Row],[Ngày giao]],"yyyy")</f>
        <v>2022</v>
      </c>
      <c r="N2841" s="32" t="str">
        <f>IF(MONTH(Data[[#This Row],[Ngày giao]])&lt;4,"Qtr1", IF(MONTH(Data[[#This Row],[Ngày giao]])&lt;7,"Qtr2",IF(MONTH(Data[[#This Row],[Ngày giao]])&lt;10,"Qtr3","Qtr4")))</f>
        <v>Qtr2</v>
      </c>
      <c r="O2841" s="32" t="str">
        <f>TEXT(Data[[#This Row],[Ngày giao]],"MMM")</f>
        <v>Apr</v>
      </c>
    </row>
    <row r="2842" spans="1:15" ht="13" x14ac:dyDescent="0.3">
      <c r="A2842" s="1">
        <v>4517770952</v>
      </c>
      <c r="B2842" s="1">
        <v>4492204</v>
      </c>
      <c r="C2842" s="2" t="s">
        <v>53</v>
      </c>
      <c r="D2842" s="3">
        <v>1404</v>
      </c>
      <c r="E2842" s="3">
        <v>1221</v>
      </c>
      <c r="F2842" s="3">
        <f t="shared" si="54"/>
        <v>1714284</v>
      </c>
      <c r="G2842" s="5">
        <v>44679</v>
      </c>
      <c r="H2842" s="4">
        <v>44679</v>
      </c>
      <c r="I2842" s="6">
        <f t="shared" si="56"/>
        <v>0</v>
      </c>
      <c r="J2842" s="32" t="str">
        <f>IF(Data[[#This Row],[Chênh lệch ngày]]&lt;-2,"ADVANCE", IF(Data[[#This Row],[Chênh lệch ngày]]&lt;4, "ON TIME", IF(Data[[#This Row],[REASON OF LATE]]="SUPPLIER","LATE BY SUPPLIER", "LATE")))</f>
        <v>ON TIME</v>
      </c>
      <c r="K2842" s="2"/>
      <c r="L2842" s="32"/>
      <c r="M2842" s="32" t="str">
        <f>TEXT(Data[[#This Row],[Ngày giao]],"yyyy")</f>
        <v>2022</v>
      </c>
      <c r="N2842" s="32" t="str">
        <f>IF(MONTH(Data[[#This Row],[Ngày giao]])&lt;4,"Qtr1", IF(MONTH(Data[[#This Row],[Ngày giao]])&lt;7,"Qtr2",IF(MONTH(Data[[#This Row],[Ngày giao]])&lt;10,"Qtr3","Qtr4")))</f>
        <v>Qtr2</v>
      </c>
      <c r="O2842" s="32" t="str">
        <f>TEXT(Data[[#This Row],[Ngày giao]],"MMM")</f>
        <v>Apr</v>
      </c>
    </row>
    <row r="2843" spans="1:15" ht="14.5" x14ac:dyDescent="0.35">
      <c r="A2843" s="7">
        <v>4517369683</v>
      </c>
      <c r="B2843" s="7">
        <v>4013297</v>
      </c>
      <c r="C2843" s="8" t="s">
        <v>53</v>
      </c>
      <c r="D2843" s="9">
        <v>1560</v>
      </c>
      <c r="E2843" s="3">
        <v>1439</v>
      </c>
      <c r="F2843" s="3">
        <f t="shared" si="54"/>
        <v>2244840</v>
      </c>
      <c r="G2843" s="5">
        <v>44679</v>
      </c>
      <c r="H2843" s="4">
        <v>44679</v>
      </c>
      <c r="I2843" s="10">
        <v>0</v>
      </c>
      <c r="J2843" s="32" t="str">
        <f>IF(Data[[#This Row],[Chênh lệch ngày]]&lt;-2,"ADVANCE", IF(Data[[#This Row],[Chênh lệch ngày]]&lt;4, "ON TIME", IF(Data[[#This Row],[REASON OF LATE]]="SUPPLIER","LATE BY SUPPLIER", "LATE")))</f>
        <v>ON TIME</v>
      </c>
      <c r="K2843" s="12"/>
      <c r="L2843" s="16"/>
      <c r="M2843" s="32" t="str">
        <f>TEXT(Data[[#This Row],[Ngày giao]],"yyyy")</f>
        <v>2022</v>
      </c>
      <c r="N2843" s="32" t="str">
        <f>IF(MONTH(Data[[#This Row],[Ngày giao]])&lt;4,"Qtr1", IF(MONTH(Data[[#This Row],[Ngày giao]])&lt;7,"Qtr2",IF(MONTH(Data[[#This Row],[Ngày giao]])&lt;10,"Qtr3","Qtr4")))</f>
        <v>Qtr2</v>
      </c>
      <c r="O2843" s="32" t="str">
        <f>TEXT(Data[[#This Row],[Ngày giao]],"MMM")</f>
        <v>Apr</v>
      </c>
    </row>
    <row r="2844" spans="1:15" ht="14.5" x14ac:dyDescent="0.35">
      <c r="A2844" s="7">
        <v>4517359349</v>
      </c>
      <c r="B2844" s="7">
        <v>4454506</v>
      </c>
      <c r="C2844" s="8" t="s">
        <v>53</v>
      </c>
      <c r="D2844" s="9">
        <v>360</v>
      </c>
      <c r="E2844" s="3">
        <v>1177</v>
      </c>
      <c r="F2844" s="3">
        <f t="shared" si="54"/>
        <v>423720</v>
      </c>
      <c r="G2844" s="5">
        <v>44704</v>
      </c>
      <c r="H2844" s="4">
        <v>44679</v>
      </c>
      <c r="I2844" s="10">
        <v>25</v>
      </c>
      <c r="J2844" s="32" t="str">
        <f>IF(Data[[#This Row],[Chênh lệch ngày]]&lt;-2,"ADVANCE", IF(Data[[#This Row],[Chênh lệch ngày]]&lt;4, "ON TIME", IF(Data[[#This Row],[REASON OF LATE]]="SUPPLIER","LATE BY SUPPLIER", "LATE")))</f>
        <v>LATE BY SUPPLIER</v>
      </c>
      <c r="K2844" s="13" t="s">
        <v>8</v>
      </c>
      <c r="L2844" s="16" t="s">
        <v>41</v>
      </c>
      <c r="M2844" s="32" t="str">
        <f>TEXT(Data[[#This Row],[Ngày giao]],"yyyy")</f>
        <v>2022</v>
      </c>
      <c r="N2844" s="32" t="str">
        <f>IF(MONTH(Data[[#This Row],[Ngày giao]])&lt;4,"Qtr1", IF(MONTH(Data[[#This Row],[Ngày giao]])&lt;7,"Qtr2",IF(MONTH(Data[[#This Row],[Ngày giao]])&lt;10,"Qtr3","Qtr4")))</f>
        <v>Qtr2</v>
      </c>
      <c r="O2844" s="32" t="str">
        <f>TEXT(Data[[#This Row],[Ngày giao]],"MMM")</f>
        <v>May</v>
      </c>
    </row>
    <row r="2845" spans="1:15" ht="14.5" x14ac:dyDescent="0.35">
      <c r="A2845" s="7">
        <v>4517342171</v>
      </c>
      <c r="B2845" s="7">
        <v>4455280</v>
      </c>
      <c r="C2845" s="8" t="s">
        <v>53</v>
      </c>
      <c r="D2845" s="9">
        <v>900</v>
      </c>
      <c r="E2845" s="3">
        <v>364</v>
      </c>
      <c r="F2845" s="3">
        <f t="shared" si="54"/>
        <v>327600</v>
      </c>
      <c r="G2845" s="5">
        <v>44676</v>
      </c>
      <c r="H2845" s="4">
        <v>44679</v>
      </c>
      <c r="I2845" s="10">
        <v>-3</v>
      </c>
      <c r="J2845" s="32" t="str">
        <f>IF(Data[[#This Row],[Chênh lệch ngày]]&lt;-2,"ADVANCE", IF(Data[[#This Row],[Chênh lệch ngày]]&lt;4, "ON TIME", IF(Data[[#This Row],[REASON OF LATE]]="SUPPLIER","LATE BY SUPPLIER", "LATE")))</f>
        <v>ADVANCE</v>
      </c>
      <c r="K2845" s="12"/>
      <c r="L2845" s="16"/>
      <c r="M2845" s="32" t="str">
        <f>TEXT(Data[[#This Row],[Ngày giao]],"yyyy")</f>
        <v>2022</v>
      </c>
      <c r="N2845" s="32" t="str">
        <f>IF(MONTH(Data[[#This Row],[Ngày giao]])&lt;4,"Qtr1", IF(MONTH(Data[[#This Row],[Ngày giao]])&lt;7,"Qtr2",IF(MONTH(Data[[#This Row],[Ngày giao]])&lt;10,"Qtr3","Qtr4")))</f>
        <v>Qtr2</v>
      </c>
      <c r="O2845" s="32" t="str">
        <f>TEXT(Data[[#This Row],[Ngày giao]],"MMM")</f>
        <v>Apr</v>
      </c>
    </row>
    <row r="2846" spans="1:15" ht="14.5" x14ac:dyDescent="0.35">
      <c r="A2846" s="7">
        <v>4517279573</v>
      </c>
      <c r="B2846" s="7">
        <v>2779823</v>
      </c>
      <c r="C2846" s="8" t="s">
        <v>53</v>
      </c>
      <c r="D2846" s="9">
        <v>1380</v>
      </c>
      <c r="E2846" s="3">
        <v>1090</v>
      </c>
      <c r="F2846" s="3">
        <f t="shared" si="54"/>
        <v>1504200</v>
      </c>
      <c r="G2846" s="5">
        <v>44679</v>
      </c>
      <c r="H2846" s="4">
        <v>44679</v>
      </c>
      <c r="I2846" s="10">
        <v>0</v>
      </c>
      <c r="J2846" s="32" t="str">
        <f>IF(Data[[#This Row],[Chênh lệch ngày]]&lt;-2,"ADVANCE", IF(Data[[#This Row],[Chênh lệch ngày]]&lt;4, "ON TIME", IF(Data[[#This Row],[REASON OF LATE]]="SUPPLIER","LATE BY SUPPLIER", "LATE")))</f>
        <v>ON TIME</v>
      </c>
      <c r="K2846" s="12"/>
      <c r="L2846" s="16"/>
      <c r="M2846" s="32" t="str">
        <f>TEXT(Data[[#This Row],[Ngày giao]],"yyyy")</f>
        <v>2022</v>
      </c>
      <c r="N2846" s="32" t="str">
        <f>IF(MONTH(Data[[#This Row],[Ngày giao]])&lt;4,"Qtr1", IF(MONTH(Data[[#This Row],[Ngày giao]])&lt;7,"Qtr2",IF(MONTH(Data[[#This Row],[Ngày giao]])&lt;10,"Qtr3","Qtr4")))</f>
        <v>Qtr2</v>
      </c>
      <c r="O2846" s="32" t="str">
        <f>TEXT(Data[[#This Row],[Ngày giao]],"MMM")</f>
        <v>Apr</v>
      </c>
    </row>
    <row r="2847" spans="1:15" ht="14.5" x14ac:dyDescent="0.35">
      <c r="A2847" s="7">
        <v>4517061083</v>
      </c>
      <c r="B2847" s="7">
        <v>2663481</v>
      </c>
      <c r="C2847" s="8" t="s">
        <v>53</v>
      </c>
      <c r="D2847" s="9">
        <v>240</v>
      </c>
      <c r="E2847" s="3">
        <v>1488</v>
      </c>
      <c r="F2847" s="3">
        <f t="shared" si="54"/>
        <v>357120</v>
      </c>
      <c r="G2847" s="5">
        <v>44676</v>
      </c>
      <c r="H2847" s="4">
        <v>44679</v>
      </c>
      <c r="I2847" s="10">
        <v>-3</v>
      </c>
      <c r="J2847" s="32" t="str">
        <f>IF(Data[[#This Row],[Chênh lệch ngày]]&lt;-2,"ADVANCE", IF(Data[[#This Row],[Chênh lệch ngày]]&lt;4, "ON TIME", IF(Data[[#This Row],[REASON OF LATE]]="SUPPLIER","LATE BY SUPPLIER", "LATE")))</f>
        <v>ADVANCE</v>
      </c>
      <c r="K2847" s="12"/>
      <c r="L2847" s="16"/>
      <c r="M2847" s="32" t="str">
        <f>TEXT(Data[[#This Row],[Ngày giao]],"yyyy")</f>
        <v>2022</v>
      </c>
      <c r="N2847" s="32" t="str">
        <f>IF(MONTH(Data[[#This Row],[Ngày giao]])&lt;4,"Qtr1", IF(MONTH(Data[[#This Row],[Ngày giao]])&lt;7,"Qtr2",IF(MONTH(Data[[#This Row],[Ngày giao]])&lt;10,"Qtr3","Qtr4")))</f>
        <v>Qtr2</v>
      </c>
      <c r="O2847" s="32" t="str">
        <f>TEXT(Data[[#This Row],[Ngày giao]],"MMM")</f>
        <v>Apr</v>
      </c>
    </row>
    <row r="2848" spans="1:15" ht="14.5" x14ac:dyDescent="0.35">
      <c r="A2848" s="7">
        <v>4517401242</v>
      </c>
      <c r="B2848" s="7">
        <v>4455281</v>
      </c>
      <c r="C2848" s="8" t="s">
        <v>57</v>
      </c>
      <c r="D2848" s="9">
        <v>630</v>
      </c>
      <c r="E2848" s="3">
        <v>1025</v>
      </c>
      <c r="F2848" s="3">
        <f t="shared" si="54"/>
        <v>645750</v>
      </c>
      <c r="G2848" s="14">
        <v>44679</v>
      </c>
      <c r="H2848" s="15">
        <v>44679</v>
      </c>
      <c r="I2848" s="10">
        <v>0</v>
      </c>
      <c r="J2848" s="32" t="str">
        <f>IF(Data[[#This Row],[Chênh lệch ngày]]&lt;-2,"ADVANCE", IF(Data[[#This Row],[Chênh lệch ngày]]&lt;4, "ON TIME", IF(Data[[#This Row],[REASON OF LATE]]="SUPPLIER","LATE BY SUPPLIER", "LATE")))</f>
        <v>ON TIME</v>
      </c>
      <c r="K2848" s="12"/>
      <c r="L2848" s="16"/>
      <c r="M2848" s="32" t="str">
        <f>TEXT(Data[[#This Row],[Ngày giao]],"yyyy")</f>
        <v>2022</v>
      </c>
      <c r="N2848" s="32" t="str">
        <f>IF(MONTH(Data[[#This Row],[Ngày giao]])&lt;4,"Qtr1", IF(MONTH(Data[[#This Row],[Ngày giao]])&lt;7,"Qtr2",IF(MONTH(Data[[#This Row],[Ngày giao]])&lt;10,"Qtr3","Qtr4")))</f>
        <v>Qtr2</v>
      </c>
      <c r="O2848" s="32" t="str">
        <f>TEXT(Data[[#This Row],[Ngày giao]],"MMM")</f>
        <v>Apr</v>
      </c>
    </row>
    <row r="2849" spans="1:15" ht="14.5" x14ac:dyDescent="0.35">
      <c r="A2849" s="7">
        <v>4517061082</v>
      </c>
      <c r="B2849" s="7">
        <v>2663481</v>
      </c>
      <c r="C2849" s="8" t="s">
        <v>53</v>
      </c>
      <c r="D2849" s="9">
        <v>60</v>
      </c>
      <c r="E2849" s="3">
        <v>1094</v>
      </c>
      <c r="F2849" s="3">
        <f t="shared" si="54"/>
        <v>65640</v>
      </c>
      <c r="G2849" s="5">
        <v>44683</v>
      </c>
      <c r="H2849" s="4">
        <v>44679</v>
      </c>
      <c r="I2849" s="10">
        <v>4</v>
      </c>
      <c r="J2849" s="32" t="str">
        <f>IF(Data[[#This Row],[Chênh lệch ngày]]&lt;-2,"ADVANCE", IF(Data[[#This Row],[Chênh lệch ngày]]&lt;4, "ON TIME", IF(Data[[#This Row],[REASON OF LATE]]="SUPPLIER","LATE BY SUPPLIER", "LATE")))</f>
        <v>LATE</v>
      </c>
      <c r="K2849" s="32" t="s">
        <v>6</v>
      </c>
      <c r="L2849" s="16"/>
      <c r="M2849" s="32" t="str">
        <f>TEXT(Data[[#This Row],[Ngày giao]],"yyyy")</f>
        <v>2022</v>
      </c>
      <c r="N2849" s="32" t="str">
        <f>IF(MONTH(Data[[#This Row],[Ngày giao]])&lt;4,"Qtr1", IF(MONTH(Data[[#This Row],[Ngày giao]])&lt;7,"Qtr2",IF(MONTH(Data[[#This Row],[Ngày giao]])&lt;10,"Qtr3","Qtr4")))</f>
        <v>Qtr2</v>
      </c>
      <c r="O2849" s="32" t="str">
        <f>TEXT(Data[[#This Row],[Ngày giao]],"MMM")</f>
        <v>May</v>
      </c>
    </row>
    <row r="2850" spans="1:15" ht="14.5" x14ac:dyDescent="0.35">
      <c r="A2850" s="7">
        <v>4517061084</v>
      </c>
      <c r="B2850" s="7">
        <v>2663481</v>
      </c>
      <c r="C2850" s="8" t="s">
        <v>53</v>
      </c>
      <c r="D2850" s="9">
        <v>15</v>
      </c>
      <c r="E2850" s="3">
        <v>304</v>
      </c>
      <c r="F2850" s="3">
        <f t="shared" si="54"/>
        <v>4560</v>
      </c>
      <c r="G2850" s="5">
        <v>44676</v>
      </c>
      <c r="H2850" s="4">
        <v>44679</v>
      </c>
      <c r="I2850" s="10">
        <v>-3</v>
      </c>
      <c r="J2850" s="32" t="str">
        <f>IF(Data[[#This Row],[Chênh lệch ngày]]&lt;-2,"ADVANCE", IF(Data[[#This Row],[Chênh lệch ngày]]&lt;4, "ON TIME", IF(Data[[#This Row],[REASON OF LATE]]="SUPPLIER","LATE BY SUPPLIER", "LATE")))</f>
        <v>ADVANCE</v>
      </c>
      <c r="K2850" s="12"/>
      <c r="L2850" s="16"/>
      <c r="M2850" s="32" t="str">
        <f>TEXT(Data[[#This Row],[Ngày giao]],"yyyy")</f>
        <v>2022</v>
      </c>
      <c r="N2850" s="32" t="str">
        <f>IF(MONTH(Data[[#This Row],[Ngày giao]])&lt;4,"Qtr1", IF(MONTH(Data[[#This Row],[Ngày giao]])&lt;7,"Qtr2",IF(MONTH(Data[[#This Row],[Ngày giao]])&lt;10,"Qtr3","Qtr4")))</f>
        <v>Qtr2</v>
      </c>
      <c r="O2850" s="32" t="str">
        <f>TEXT(Data[[#This Row],[Ngày giao]],"MMM")</f>
        <v>Apr</v>
      </c>
    </row>
    <row r="2851" spans="1:15" ht="14.5" x14ac:dyDescent="0.35">
      <c r="A2851" s="7">
        <v>4517848435</v>
      </c>
      <c r="B2851" s="7">
        <v>4455280</v>
      </c>
      <c r="C2851" s="8" t="s">
        <v>56</v>
      </c>
      <c r="D2851" s="9">
        <v>360</v>
      </c>
      <c r="E2851" s="3">
        <v>1380</v>
      </c>
      <c r="F2851" s="3">
        <f t="shared" si="54"/>
        <v>496800</v>
      </c>
      <c r="G2851" s="5">
        <v>44679</v>
      </c>
      <c r="H2851" s="4">
        <v>44679</v>
      </c>
      <c r="I2851" s="10">
        <v>0</v>
      </c>
      <c r="J2851" s="32" t="str">
        <f>IF(Data[[#This Row],[Chênh lệch ngày]]&lt;-2,"ADVANCE", IF(Data[[#This Row],[Chênh lệch ngày]]&lt;4, "ON TIME", IF(Data[[#This Row],[REASON OF LATE]]="SUPPLIER","LATE BY SUPPLIER", "LATE")))</f>
        <v>ON TIME</v>
      </c>
      <c r="K2851" s="12"/>
      <c r="L2851" s="16"/>
      <c r="M2851" s="32" t="str">
        <f>TEXT(Data[[#This Row],[Ngày giao]],"yyyy")</f>
        <v>2022</v>
      </c>
      <c r="N2851" s="32" t="str">
        <f>IF(MONTH(Data[[#This Row],[Ngày giao]])&lt;4,"Qtr1", IF(MONTH(Data[[#This Row],[Ngày giao]])&lt;7,"Qtr2",IF(MONTH(Data[[#This Row],[Ngày giao]])&lt;10,"Qtr3","Qtr4")))</f>
        <v>Qtr2</v>
      </c>
      <c r="O2851" s="32" t="str">
        <f>TEXT(Data[[#This Row],[Ngày giao]],"MMM")</f>
        <v>Apr</v>
      </c>
    </row>
    <row r="2852" spans="1:15" ht="14.5" x14ac:dyDescent="0.35">
      <c r="A2852" s="7">
        <v>4517339381</v>
      </c>
      <c r="B2852" s="7">
        <v>4335235</v>
      </c>
      <c r="C2852" s="8" t="s">
        <v>53</v>
      </c>
      <c r="D2852" s="9">
        <v>450</v>
      </c>
      <c r="E2852" s="3">
        <v>1325</v>
      </c>
      <c r="F2852" s="3">
        <f t="shared" si="54"/>
        <v>596250</v>
      </c>
      <c r="G2852" s="5">
        <v>44690</v>
      </c>
      <c r="H2852" s="4">
        <v>44679</v>
      </c>
      <c r="I2852" s="10">
        <v>11</v>
      </c>
      <c r="J2852" s="32" t="str">
        <f>IF(Data[[#This Row],[Chênh lệch ngày]]&lt;-2,"ADVANCE", IF(Data[[#This Row],[Chênh lệch ngày]]&lt;4, "ON TIME", IF(Data[[#This Row],[REASON OF LATE]]="SUPPLIER","LATE BY SUPPLIER", "LATE")))</f>
        <v>LATE BY SUPPLIER</v>
      </c>
      <c r="K2852" s="13" t="s">
        <v>8</v>
      </c>
      <c r="L2852" s="16" t="s">
        <v>41</v>
      </c>
      <c r="M2852" s="32" t="str">
        <f>TEXT(Data[[#This Row],[Ngày giao]],"yyyy")</f>
        <v>2022</v>
      </c>
      <c r="N2852" s="32" t="str">
        <f>IF(MONTH(Data[[#This Row],[Ngày giao]])&lt;4,"Qtr1", IF(MONTH(Data[[#This Row],[Ngày giao]])&lt;7,"Qtr2",IF(MONTH(Data[[#This Row],[Ngày giao]])&lt;10,"Qtr3","Qtr4")))</f>
        <v>Qtr2</v>
      </c>
      <c r="O2852" s="32" t="str">
        <f>TEXT(Data[[#This Row],[Ngày giao]],"MMM")</f>
        <v>May</v>
      </c>
    </row>
    <row r="2853" spans="1:15" ht="14.5" x14ac:dyDescent="0.35">
      <c r="A2853" s="7">
        <v>4517419192</v>
      </c>
      <c r="B2853" s="7">
        <v>2765851</v>
      </c>
      <c r="C2853" s="8" t="s">
        <v>53</v>
      </c>
      <c r="D2853" s="9">
        <v>1376</v>
      </c>
      <c r="E2853" s="3">
        <v>375</v>
      </c>
      <c r="F2853" s="3">
        <f t="shared" si="54"/>
        <v>516000</v>
      </c>
      <c r="G2853" s="5">
        <v>44676</v>
      </c>
      <c r="H2853" s="4">
        <v>44679</v>
      </c>
      <c r="I2853" s="10">
        <v>-3</v>
      </c>
      <c r="J2853" s="32" t="str">
        <f>IF(Data[[#This Row],[Chênh lệch ngày]]&lt;-2,"ADVANCE", IF(Data[[#This Row],[Chênh lệch ngày]]&lt;4, "ON TIME", IF(Data[[#This Row],[REASON OF LATE]]="SUPPLIER","LATE BY SUPPLIER", "LATE")))</f>
        <v>ADVANCE</v>
      </c>
      <c r="K2853" s="12"/>
      <c r="L2853" s="16"/>
      <c r="M2853" s="32" t="str">
        <f>TEXT(Data[[#This Row],[Ngày giao]],"yyyy")</f>
        <v>2022</v>
      </c>
      <c r="N2853" s="32" t="str">
        <f>IF(MONTH(Data[[#This Row],[Ngày giao]])&lt;4,"Qtr1", IF(MONTH(Data[[#This Row],[Ngày giao]])&lt;7,"Qtr2",IF(MONTH(Data[[#This Row],[Ngày giao]])&lt;10,"Qtr3","Qtr4")))</f>
        <v>Qtr2</v>
      </c>
      <c r="O2853" s="32" t="str">
        <f>TEXT(Data[[#This Row],[Ngày giao]],"MMM")</f>
        <v>Apr</v>
      </c>
    </row>
    <row r="2854" spans="1:15" ht="14.5" x14ac:dyDescent="0.35">
      <c r="A2854" s="7">
        <v>4517274192</v>
      </c>
      <c r="B2854" s="7">
        <v>4455906</v>
      </c>
      <c r="C2854" s="8" t="s">
        <v>53</v>
      </c>
      <c r="D2854" s="9">
        <v>252</v>
      </c>
      <c r="E2854" s="3">
        <v>1036</v>
      </c>
      <c r="F2854" s="3">
        <f t="shared" si="54"/>
        <v>261072</v>
      </c>
      <c r="G2854" s="5">
        <v>44679</v>
      </c>
      <c r="H2854" s="4">
        <v>44679</v>
      </c>
      <c r="I2854" s="10">
        <v>0</v>
      </c>
      <c r="J2854" s="32" t="str">
        <f>IF(Data[[#This Row],[Chênh lệch ngày]]&lt;-2,"ADVANCE", IF(Data[[#This Row],[Chênh lệch ngày]]&lt;4, "ON TIME", IF(Data[[#This Row],[REASON OF LATE]]="SUPPLIER","LATE BY SUPPLIER", "LATE")))</f>
        <v>ON TIME</v>
      </c>
      <c r="K2854" s="12"/>
      <c r="L2854" s="16"/>
      <c r="M2854" s="32" t="str">
        <f>TEXT(Data[[#This Row],[Ngày giao]],"yyyy")</f>
        <v>2022</v>
      </c>
      <c r="N2854" s="32" t="str">
        <f>IF(MONTH(Data[[#This Row],[Ngày giao]])&lt;4,"Qtr1", IF(MONTH(Data[[#This Row],[Ngày giao]])&lt;7,"Qtr2",IF(MONTH(Data[[#This Row],[Ngày giao]])&lt;10,"Qtr3","Qtr4")))</f>
        <v>Qtr2</v>
      </c>
      <c r="O2854" s="32" t="str">
        <f>TEXT(Data[[#This Row],[Ngày giao]],"MMM")</f>
        <v>Apr</v>
      </c>
    </row>
    <row r="2855" spans="1:15" ht="14.5" x14ac:dyDescent="0.35">
      <c r="A2855" s="7">
        <v>4517272781</v>
      </c>
      <c r="B2855" s="7">
        <v>2487061</v>
      </c>
      <c r="C2855" s="8" t="s">
        <v>53</v>
      </c>
      <c r="D2855" s="9">
        <v>780</v>
      </c>
      <c r="E2855" s="3">
        <v>659</v>
      </c>
      <c r="F2855" s="3">
        <f t="shared" si="54"/>
        <v>514020</v>
      </c>
      <c r="G2855" s="5">
        <v>44679</v>
      </c>
      <c r="H2855" s="4">
        <v>44679</v>
      </c>
      <c r="I2855" s="10">
        <v>0</v>
      </c>
      <c r="J2855" s="32" t="str">
        <f>IF(Data[[#This Row],[Chênh lệch ngày]]&lt;-2,"ADVANCE", IF(Data[[#This Row],[Chênh lệch ngày]]&lt;4, "ON TIME", IF(Data[[#This Row],[REASON OF LATE]]="SUPPLIER","LATE BY SUPPLIER", "LATE")))</f>
        <v>ON TIME</v>
      </c>
      <c r="K2855" s="12"/>
      <c r="L2855" s="16"/>
      <c r="M2855" s="32" t="str">
        <f>TEXT(Data[[#This Row],[Ngày giao]],"yyyy")</f>
        <v>2022</v>
      </c>
      <c r="N2855" s="32" t="str">
        <f>IF(MONTH(Data[[#This Row],[Ngày giao]])&lt;4,"Qtr1", IF(MONTH(Data[[#This Row],[Ngày giao]])&lt;7,"Qtr2",IF(MONTH(Data[[#This Row],[Ngày giao]])&lt;10,"Qtr3","Qtr4")))</f>
        <v>Qtr2</v>
      </c>
      <c r="O2855" s="32" t="str">
        <f>TEXT(Data[[#This Row],[Ngày giao]],"MMM")</f>
        <v>Apr</v>
      </c>
    </row>
    <row r="2856" spans="1:15" ht="14.5" x14ac:dyDescent="0.35">
      <c r="A2856" s="7">
        <v>4517378439</v>
      </c>
      <c r="B2856" s="7">
        <v>4455906</v>
      </c>
      <c r="C2856" s="8" t="s">
        <v>53</v>
      </c>
      <c r="D2856" s="9">
        <v>1188</v>
      </c>
      <c r="E2856" s="3">
        <v>1205</v>
      </c>
      <c r="F2856" s="3">
        <f t="shared" si="54"/>
        <v>1431540</v>
      </c>
      <c r="G2856" s="5">
        <v>44679</v>
      </c>
      <c r="H2856" s="4">
        <v>44679</v>
      </c>
      <c r="I2856" s="10">
        <v>0</v>
      </c>
      <c r="J2856" s="32" t="str">
        <f>IF(Data[[#This Row],[Chênh lệch ngày]]&lt;-2,"ADVANCE", IF(Data[[#This Row],[Chênh lệch ngày]]&lt;4, "ON TIME", IF(Data[[#This Row],[REASON OF LATE]]="SUPPLIER","LATE BY SUPPLIER", "LATE")))</f>
        <v>ON TIME</v>
      </c>
      <c r="K2856" s="12"/>
      <c r="L2856" s="16"/>
      <c r="M2856" s="32" t="str">
        <f>TEXT(Data[[#This Row],[Ngày giao]],"yyyy")</f>
        <v>2022</v>
      </c>
      <c r="N2856" s="32" t="str">
        <f>IF(MONTH(Data[[#This Row],[Ngày giao]])&lt;4,"Qtr1", IF(MONTH(Data[[#This Row],[Ngày giao]])&lt;7,"Qtr2",IF(MONTH(Data[[#This Row],[Ngày giao]])&lt;10,"Qtr3","Qtr4")))</f>
        <v>Qtr2</v>
      </c>
      <c r="O2856" s="32" t="str">
        <f>TEXT(Data[[#This Row],[Ngày giao]],"MMM")</f>
        <v>Apr</v>
      </c>
    </row>
    <row r="2857" spans="1:15" ht="14.5" x14ac:dyDescent="0.35">
      <c r="A2857" s="7">
        <v>4517342245</v>
      </c>
      <c r="B2857" s="7">
        <v>2663481</v>
      </c>
      <c r="C2857" s="8" t="s">
        <v>53</v>
      </c>
      <c r="D2857" s="9">
        <v>2025</v>
      </c>
      <c r="E2857" s="3">
        <v>473</v>
      </c>
      <c r="F2857" s="3">
        <f t="shared" si="54"/>
        <v>957825</v>
      </c>
      <c r="G2857" s="5">
        <v>44679</v>
      </c>
      <c r="H2857" s="4">
        <v>44679</v>
      </c>
      <c r="I2857" s="10">
        <v>0</v>
      </c>
      <c r="J2857" s="32" t="str">
        <f>IF(Data[[#This Row],[Chênh lệch ngày]]&lt;-2,"ADVANCE", IF(Data[[#This Row],[Chênh lệch ngày]]&lt;4, "ON TIME", IF(Data[[#This Row],[REASON OF LATE]]="SUPPLIER","LATE BY SUPPLIER", "LATE")))</f>
        <v>ON TIME</v>
      </c>
      <c r="K2857" s="12"/>
      <c r="L2857" s="16"/>
      <c r="M2857" s="32" t="str">
        <f>TEXT(Data[[#This Row],[Ngày giao]],"yyyy")</f>
        <v>2022</v>
      </c>
      <c r="N2857" s="32" t="str">
        <f>IF(MONTH(Data[[#This Row],[Ngày giao]])&lt;4,"Qtr1", IF(MONTH(Data[[#This Row],[Ngày giao]])&lt;7,"Qtr2",IF(MONTH(Data[[#This Row],[Ngày giao]])&lt;10,"Qtr3","Qtr4")))</f>
        <v>Qtr2</v>
      </c>
      <c r="O2857" s="32" t="str">
        <f>TEXT(Data[[#This Row],[Ngày giao]],"MMM")</f>
        <v>Apr</v>
      </c>
    </row>
    <row r="2858" spans="1:15" ht="14.5" x14ac:dyDescent="0.35">
      <c r="A2858" s="7">
        <v>4517589818</v>
      </c>
      <c r="B2858" s="7">
        <v>2778179</v>
      </c>
      <c r="C2858" s="8" t="s">
        <v>53</v>
      </c>
      <c r="D2858" s="9">
        <v>960</v>
      </c>
      <c r="E2858" s="3">
        <v>1268</v>
      </c>
      <c r="F2858" s="3">
        <f t="shared" si="54"/>
        <v>1217280</v>
      </c>
      <c r="G2858" s="5">
        <v>44679</v>
      </c>
      <c r="H2858" s="4">
        <v>44679</v>
      </c>
      <c r="I2858" s="10">
        <v>0</v>
      </c>
      <c r="J2858" s="32" t="str">
        <f>IF(Data[[#This Row],[Chênh lệch ngày]]&lt;-2,"ADVANCE", IF(Data[[#This Row],[Chênh lệch ngày]]&lt;4, "ON TIME", IF(Data[[#This Row],[REASON OF LATE]]="SUPPLIER","LATE BY SUPPLIER", "LATE")))</f>
        <v>ON TIME</v>
      </c>
      <c r="K2858" s="12"/>
      <c r="L2858" s="16"/>
      <c r="M2858" s="32" t="str">
        <f>TEXT(Data[[#This Row],[Ngày giao]],"yyyy")</f>
        <v>2022</v>
      </c>
      <c r="N2858" s="32" t="str">
        <f>IF(MONTH(Data[[#This Row],[Ngày giao]])&lt;4,"Qtr1", IF(MONTH(Data[[#This Row],[Ngày giao]])&lt;7,"Qtr2",IF(MONTH(Data[[#This Row],[Ngày giao]])&lt;10,"Qtr3","Qtr4")))</f>
        <v>Qtr2</v>
      </c>
      <c r="O2858" s="32" t="str">
        <f>TEXT(Data[[#This Row],[Ngày giao]],"MMM")</f>
        <v>Apr</v>
      </c>
    </row>
    <row r="2859" spans="1:15" ht="14.5" x14ac:dyDescent="0.35">
      <c r="A2859" s="7">
        <v>4517290636</v>
      </c>
      <c r="B2859" s="7">
        <v>4455281</v>
      </c>
      <c r="C2859" s="8" t="s">
        <v>53</v>
      </c>
      <c r="D2859" s="9">
        <v>720</v>
      </c>
      <c r="E2859" s="3">
        <v>591</v>
      </c>
      <c r="F2859" s="3">
        <f t="shared" si="54"/>
        <v>425520</v>
      </c>
      <c r="G2859" s="14">
        <v>44679</v>
      </c>
      <c r="H2859" s="15">
        <v>44679</v>
      </c>
      <c r="I2859" s="10">
        <v>0</v>
      </c>
      <c r="J2859" s="32" t="str">
        <f>IF(Data[[#This Row],[Chênh lệch ngày]]&lt;-2,"ADVANCE", IF(Data[[#This Row],[Chênh lệch ngày]]&lt;4, "ON TIME", IF(Data[[#This Row],[REASON OF LATE]]="SUPPLIER","LATE BY SUPPLIER", "LATE")))</f>
        <v>ON TIME</v>
      </c>
      <c r="K2859" s="12"/>
      <c r="L2859" s="16"/>
      <c r="M2859" s="32" t="str">
        <f>TEXT(Data[[#This Row],[Ngày giao]],"yyyy")</f>
        <v>2022</v>
      </c>
      <c r="N2859" s="32" t="str">
        <f>IF(MONTH(Data[[#This Row],[Ngày giao]])&lt;4,"Qtr1", IF(MONTH(Data[[#This Row],[Ngày giao]])&lt;7,"Qtr2",IF(MONTH(Data[[#This Row],[Ngày giao]])&lt;10,"Qtr3","Qtr4")))</f>
        <v>Qtr2</v>
      </c>
      <c r="O2859" s="32" t="str">
        <f>TEXT(Data[[#This Row],[Ngày giao]],"MMM")</f>
        <v>Apr</v>
      </c>
    </row>
    <row r="2860" spans="1:15" ht="14.5" x14ac:dyDescent="0.35">
      <c r="A2860" s="7">
        <v>4517332147</v>
      </c>
      <c r="B2860" s="7">
        <v>2779817</v>
      </c>
      <c r="C2860" s="8" t="s">
        <v>53</v>
      </c>
      <c r="D2860" s="9">
        <v>2610</v>
      </c>
      <c r="E2860" s="3">
        <v>1477</v>
      </c>
      <c r="F2860" s="3">
        <f t="shared" si="54"/>
        <v>3854970</v>
      </c>
      <c r="G2860" s="5">
        <v>44679</v>
      </c>
      <c r="H2860" s="4">
        <v>44679</v>
      </c>
      <c r="I2860" s="10">
        <v>0</v>
      </c>
      <c r="J2860" s="32" t="str">
        <f>IF(Data[[#This Row],[Chênh lệch ngày]]&lt;-2,"ADVANCE", IF(Data[[#This Row],[Chênh lệch ngày]]&lt;4, "ON TIME", IF(Data[[#This Row],[REASON OF LATE]]="SUPPLIER","LATE BY SUPPLIER", "LATE")))</f>
        <v>ON TIME</v>
      </c>
      <c r="K2860" s="12"/>
      <c r="L2860" s="16"/>
      <c r="M2860" s="32" t="str">
        <f>TEXT(Data[[#This Row],[Ngày giao]],"yyyy")</f>
        <v>2022</v>
      </c>
      <c r="N2860" s="32" t="str">
        <f>IF(MONTH(Data[[#This Row],[Ngày giao]])&lt;4,"Qtr1", IF(MONTH(Data[[#This Row],[Ngày giao]])&lt;7,"Qtr2",IF(MONTH(Data[[#This Row],[Ngày giao]])&lt;10,"Qtr3","Qtr4")))</f>
        <v>Qtr2</v>
      </c>
      <c r="O2860" s="32" t="str">
        <f>TEXT(Data[[#This Row],[Ngày giao]],"MMM")</f>
        <v>Apr</v>
      </c>
    </row>
    <row r="2861" spans="1:15" ht="14.5" x14ac:dyDescent="0.35">
      <c r="A2861" s="7">
        <v>4517227146</v>
      </c>
      <c r="B2861" s="7">
        <v>4455298</v>
      </c>
      <c r="C2861" s="8" t="s">
        <v>53</v>
      </c>
      <c r="D2861" s="9">
        <v>375</v>
      </c>
      <c r="E2861" s="3">
        <v>1425</v>
      </c>
      <c r="F2861" s="3">
        <f t="shared" si="54"/>
        <v>534375</v>
      </c>
      <c r="G2861" s="5">
        <v>44676</v>
      </c>
      <c r="H2861" s="4">
        <v>44679</v>
      </c>
      <c r="I2861" s="10">
        <v>-3</v>
      </c>
      <c r="J2861" s="32" t="str">
        <f>IF(Data[[#This Row],[Chênh lệch ngày]]&lt;-2,"ADVANCE", IF(Data[[#This Row],[Chênh lệch ngày]]&lt;4, "ON TIME", IF(Data[[#This Row],[REASON OF LATE]]="SUPPLIER","LATE BY SUPPLIER", "LATE")))</f>
        <v>ADVANCE</v>
      </c>
      <c r="K2861" s="12"/>
      <c r="L2861" s="16"/>
      <c r="M2861" s="32" t="str">
        <f>TEXT(Data[[#This Row],[Ngày giao]],"yyyy")</f>
        <v>2022</v>
      </c>
      <c r="N2861" s="32" t="str">
        <f>IF(MONTH(Data[[#This Row],[Ngày giao]])&lt;4,"Qtr1", IF(MONTH(Data[[#This Row],[Ngày giao]])&lt;7,"Qtr2",IF(MONTH(Data[[#This Row],[Ngày giao]])&lt;10,"Qtr3","Qtr4")))</f>
        <v>Qtr2</v>
      </c>
      <c r="O2861" s="32" t="str">
        <f>TEXT(Data[[#This Row],[Ngày giao]],"MMM")</f>
        <v>Apr</v>
      </c>
    </row>
    <row r="2862" spans="1:15" ht="14.5" x14ac:dyDescent="0.35">
      <c r="A2862" s="7">
        <v>4516739732</v>
      </c>
      <c r="B2862" s="7">
        <v>2765851</v>
      </c>
      <c r="C2862" s="8" t="s">
        <v>55</v>
      </c>
      <c r="D2862" s="9">
        <v>16</v>
      </c>
      <c r="E2862" s="3">
        <v>1433</v>
      </c>
      <c r="F2862" s="3">
        <f t="shared" si="54"/>
        <v>22928</v>
      </c>
      <c r="G2862" s="5">
        <v>44679</v>
      </c>
      <c r="H2862" s="4">
        <v>44679</v>
      </c>
      <c r="I2862" s="10">
        <v>0</v>
      </c>
      <c r="J2862" s="32" t="str">
        <f>IF(Data[[#This Row],[Chênh lệch ngày]]&lt;-2,"ADVANCE", IF(Data[[#This Row],[Chênh lệch ngày]]&lt;4, "ON TIME", IF(Data[[#This Row],[REASON OF LATE]]="SUPPLIER","LATE BY SUPPLIER", "LATE")))</f>
        <v>ON TIME</v>
      </c>
      <c r="K2862" s="12"/>
      <c r="L2862" s="16"/>
      <c r="M2862" s="32" t="str">
        <f>TEXT(Data[[#This Row],[Ngày giao]],"yyyy")</f>
        <v>2022</v>
      </c>
      <c r="N2862" s="32" t="str">
        <f>IF(MONTH(Data[[#This Row],[Ngày giao]])&lt;4,"Qtr1", IF(MONTH(Data[[#This Row],[Ngày giao]])&lt;7,"Qtr2",IF(MONTH(Data[[#This Row],[Ngày giao]])&lt;10,"Qtr3","Qtr4")))</f>
        <v>Qtr2</v>
      </c>
      <c r="O2862" s="32" t="str">
        <f>TEXT(Data[[#This Row],[Ngày giao]],"MMM")</f>
        <v>Apr</v>
      </c>
    </row>
    <row r="2863" spans="1:15" ht="14.5" x14ac:dyDescent="0.35">
      <c r="A2863" s="7">
        <v>4517366445</v>
      </c>
      <c r="B2863" s="7">
        <v>4333116</v>
      </c>
      <c r="C2863" s="8" t="s">
        <v>53</v>
      </c>
      <c r="D2863" s="9">
        <v>336</v>
      </c>
      <c r="E2863" s="3">
        <v>1264</v>
      </c>
      <c r="F2863" s="3">
        <f t="shared" ref="F2863:F2926" si="57" xml:space="preserve"> D2863 * E2863</f>
        <v>424704</v>
      </c>
      <c r="G2863" s="5">
        <v>44676</v>
      </c>
      <c r="H2863" s="4">
        <v>44679</v>
      </c>
      <c r="I2863" s="10">
        <v>-3</v>
      </c>
      <c r="J2863" s="32" t="str">
        <f>IF(Data[[#This Row],[Chênh lệch ngày]]&lt;-2,"ADVANCE", IF(Data[[#This Row],[Chênh lệch ngày]]&lt;4, "ON TIME", IF(Data[[#This Row],[REASON OF LATE]]="SUPPLIER","LATE BY SUPPLIER", "LATE")))</f>
        <v>ADVANCE</v>
      </c>
      <c r="K2863" s="12"/>
      <c r="L2863" s="16"/>
      <c r="M2863" s="32" t="str">
        <f>TEXT(Data[[#This Row],[Ngày giao]],"yyyy")</f>
        <v>2022</v>
      </c>
      <c r="N2863" s="32" t="str">
        <f>IF(MONTH(Data[[#This Row],[Ngày giao]])&lt;4,"Qtr1", IF(MONTH(Data[[#This Row],[Ngày giao]])&lt;7,"Qtr2",IF(MONTH(Data[[#This Row],[Ngày giao]])&lt;10,"Qtr3","Qtr4")))</f>
        <v>Qtr2</v>
      </c>
      <c r="O2863" s="32" t="str">
        <f>TEXT(Data[[#This Row],[Ngày giao]],"MMM")</f>
        <v>Apr</v>
      </c>
    </row>
    <row r="2864" spans="1:15" ht="14.5" x14ac:dyDescent="0.35">
      <c r="A2864" s="7">
        <v>4517537848</v>
      </c>
      <c r="B2864" s="7">
        <v>4333116</v>
      </c>
      <c r="C2864" s="8" t="s">
        <v>53</v>
      </c>
      <c r="D2864" s="9">
        <v>756</v>
      </c>
      <c r="E2864" s="3">
        <v>488</v>
      </c>
      <c r="F2864" s="3">
        <f t="shared" si="57"/>
        <v>368928</v>
      </c>
      <c r="G2864" s="5">
        <v>44676</v>
      </c>
      <c r="H2864" s="4">
        <v>44679</v>
      </c>
      <c r="I2864" s="10">
        <v>-3</v>
      </c>
      <c r="J2864" s="32" t="str">
        <f>IF(Data[[#This Row],[Chênh lệch ngày]]&lt;-2,"ADVANCE", IF(Data[[#This Row],[Chênh lệch ngày]]&lt;4, "ON TIME", IF(Data[[#This Row],[REASON OF LATE]]="SUPPLIER","LATE BY SUPPLIER", "LATE")))</f>
        <v>ADVANCE</v>
      </c>
      <c r="K2864" s="12"/>
      <c r="L2864" s="16"/>
      <c r="M2864" s="32" t="str">
        <f>TEXT(Data[[#This Row],[Ngày giao]],"yyyy")</f>
        <v>2022</v>
      </c>
      <c r="N2864" s="32" t="str">
        <f>IF(MONTH(Data[[#This Row],[Ngày giao]])&lt;4,"Qtr1", IF(MONTH(Data[[#This Row],[Ngày giao]])&lt;7,"Qtr2",IF(MONTH(Data[[#This Row],[Ngày giao]])&lt;10,"Qtr3","Qtr4")))</f>
        <v>Qtr2</v>
      </c>
      <c r="O2864" s="32" t="str">
        <f>TEXT(Data[[#This Row],[Ngày giao]],"MMM")</f>
        <v>Apr</v>
      </c>
    </row>
    <row r="2865" spans="1:15" ht="14.5" x14ac:dyDescent="0.35">
      <c r="A2865" s="7">
        <v>4517332144</v>
      </c>
      <c r="B2865" s="7">
        <v>2487061</v>
      </c>
      <c r="C2865" s="8" t="s">
        <v>53</v>
      </c>
      <c r="D2865" s="9">
        <v>2010</v>
      </c>
      <c r="E2865" s="3">
        <v>1177</v>
      </c>
      <c r="F2865" s="3">
        <f t="shared" si="57"/>
        <v>2365770</v>
      </c>
      <c r="G2865" s="5">
        <v>44679</v>
      </c>
      <c r="H2865" s="4">
        <v>44679</v>
      </c>
      <c r="I2865" s="10">
        <v>0</v>
      </c>
      <c r="J2865" s="32" t="str">
        <f>IF(Data[[#This Row],[Chênh lệch ngày]]&lt;-2,"ADVANCE", IF(Data[[#This Row],[Chênh lệch ngày]]&lt;4, "ON TIME", IF(Data[[#This Row],[REASON OF LATE]]="SUPPLIER","LATE BY SUPPLIER", "LATE")))</f>
        <v>ON TIME</v>
      </c>
      <c r="K2865" s="12"/>
      <c r="L2865" s="16"/>
      <c r="M2865" s="32" t="str">
        <f>TEXT(Data[[#This Row],[Ngày giao]],"yyyy")</f>
        <v>2022</v>
      </c>
      <c r="N2865" s="32" t="str">
        <f>IF(MONTH(Data[[#This Row],[Ngày giao]])&lt;4,"Qtr1", IF(MONTH(Data[[#This Row],[Ngày giao]])&lt;7,"Qtr2",IF(MONTH(Data[[#This Row],[Ngày giao]])&lt;10,"Qtr3","Qtr4")))</f>
        <v>Qtr2</v>
      </c>
      <c r="O2865" s="32" t="str">
        <f>TEXT(Data[[#This Row],[Ngày giao]],"MMM")</f>
        <v>Apr</v>
      </c>
    </row>
    <row r="2866" spans="1:15" ht="14.5" x14ac:dyDescent="0.35">
      <c r="A2866" s="7">
        <v>4517332148</v>
      </c>
      <c r="B2866" s="7">
        <v>2779817</v>
      </c>
      <c r="C2866" s="8" t="s">
        <v>53</v>
      </c>
      <c r="D2866" s="9">
        <v>2160</v>
      </c>
      <c r="E2866" s="3">
        <v>1304</v>
      </c>
      <c r="F2866" s="3">
        <f t="shared" si="57"/>
        <v>2816640</v>
      </c>
      <c r="G2866" s="5">
        <v>44679</v>
      </c>
      <c r="H2866" s="4">
        <v>44679</v>
      </c>
      <c r="I2866" s="10">
        <v>0</v>
      </c>
      <c r="J2866" s="32" t="str">
        <f>IF(Data[[#This Row],[Chênh lệch ngày]]&lt;-2,"ADVANCE", IF(Data[[#This Row],[Chênh lệch ngày]]&lt;4, "ON TIME", IF(Data[[#This Row],[REASON OF LATE]]="SUPPLIER","LATE BY SUPPLIER", "LATE")))</f>
        <v>ON TIME</v>
      </c>
      <c r="K2866" s="12"/>
      <c r="L2866" s="16"/>
      <c r="M2866" s="32" t="str">
        <f>TEXT(Data[[#This Row],[Ngày giao]],"yyyy")</f>
        <v>2022</v>
      </c>
      <c r="N2866" s="32" t="str">
        <f>IF(MONTH(Data[[#This Row],[Ngày giao]])&lt;4,"Qtr1", IF(MONTH(Data[[#This Row],[Ngày giao]])&lt;7,"Qtr2",IF(MONTH(Data[[#This Row],[Ngày giao]])&lt;10,"Qtr3","Qtr4")))</f>
        <v>Qtr2</v>
      </c>
      <c r="O2866" s="32" t="str">
        <f>TEXT(Data[[#This Row],[Ngày giao]],"MMM")</f>
        <v>Apr</v>
      </c>
    </row>
    <row r="2867" spans="1:15" ht="14.5" x14ac:dyDescent="0.35">
      <c r="A2867" s="7">
        <v>4517344736</v>
      </c>
      <c r="B2867" s="7">
        <v>2778106</v>
      </c>
      <c r="C2867" s="8" t="s">
        <v>53</v>
      </c>
      <c r="D2867" s="9">
        <v>1200</v>
      </c>
      <c r="E2867" s="3">
        <v>443</v>
      </c>
      <c r="F2867" s="3">
        <f t="shared" si="57"/>
        <v>531600</v>
      </c>
      <c r="G2867" s="5">
        <v>44679</v>
      </c>
      <c r="H2867" s="4">
        <v>44679</v>
      </c>
      <c r="I2867" s="10">
        <v>0</v>
      </c>
      <c r="J2867" s="32" t="str">
        <f>IF(Data[[#This Row],[Chênh lệch ngày]]&lt;-2,"ADVANCE", IF(Data[[#This Row],[Chênh lệch ngày]]&lt;4, "ON TIME", IF(Data[[#This Row],[REASON OF LATE]]="SUPPLIER","LATE BY SUPPLIER", "LATE")))</f>
        <v>ON TIME</v>
      </c>
      <c r="K2867" s="12"/>
      <c r="L2867" s="16"/>
      <c r="M2867" s="32" t="str">
        <f>TEXT(Data[[#This Row],[Ngày giao]],"yyyy")</f>
        <v>2022</v>
      </c>
      <c r="N2867" s="32" t="str">
        <f>IF(MONTH(Data[[#This Row],[Ngày giao]])&lt;4,"Qtr1", IF(MONTH(Data[[#This Row],[Ngày giao]])&lt;7,"Qtr2",IF(MONTH(Data[[#This Row],[Ngày giao]])&lt;10,"Qtr3","Qtr4")))</f>
        <v>Qtr2</v>
      </c>
      <c r="O2867" s="32" t="str">
        <f>TEXT(Data[[#This Row],[Ngày giao]],"MMM")</f>
        <v>Apr</v>
      </c>
    </row>
    <row r="2868" spans="1:15" ht="14.5" x14ac:dyDescent="0.35">
      <c r="A2868" s="7">
        <v>4517285266</v>
      </c>
      <c r="B2868" s="7">
        <v>2778106</v>
      </c>
      <c r="C2868" s="8" t="s">
        <v>53</v>
      </c>
      <c r="D2868" s="9">
        <v>432</v>
      </c>
      <c r="E2868" s="3">
        <v>919</v>
      </c>
      <c r="F2868" s="3">
        <f t="shared" si="57"/>
        <v>397008</v>
      </c>
      <c r="G2868" s="5">
        <v>44679</v>
      </c>
      <c r="H2868" s="4">
        <v>44679</v>
      </c>
      <c r="I2868" s="10">
        <v>0</v>
      </c>
      <c r="J2868" s="32" t="str">
        <f>IF(Data[[#This Row],[Chênh lệch ngày]]&lt;-2,"ADVANCE", IF(Data[[#This Row],[Chênh lệch ngày]]&lt;4, "ON TIME", IF(Data[[#This Row],[REASON OF LATE]]="SUPPLIER","LATE BY SUPPLIER", "LATE")))</f>
        <v>ON TIME</v>
      </c>
      <c r="K2868" s="12"/>
      <c r="L2868" s="16"/>
      <c r="M2868" s="32" t="str">
        <f>TEXT(Data[[#This Row],[Ngày giao]],"yyyy")</f>
        <v>2022</v>
      </c>
      <c r="N2868" s="32" t="str">
        <f>IF(MONTH(Data[[#This Row],[Ngày giao]])&lt;4,"Qtr1", IF(MONTH(Data[[#This Row],[Ngày giao]])&lt;7,"Qtr2",IF(MONTH(Data[[#This Row],[Ngày giao]])&lt;10,"Qtr3","Qtr4")))</f>
        <v>Qtr2</v>
      </c>
      <c r="O2868" s="32" t="str">
        <f>TEXT(Data[[#This Row],[Ngày giao]],"MMM")</f>
        <v>Apr</v>
      </c>
    </row>
    <row r="2869" spans="1:15" ht="14.5" x14ac:dyDescent="0.35">
      <c r="A2869" s="7">
        <v>4517187047</v>
      </c>
      <c r="B2869" s="7">
        <v>2778106</v>
      </c>
      <c r="C2869" s="8" t="s">
        <v>55</v>
      </c>
      <c r="D2869" s="9">
        <v>12</v>
      </c>
      <c r="E2869" s="3">
        <v>1447</v>
      </c>
      <c r="F2869" s="3">
        <f t="shared" si="57"/>
        <v>17364</v>
      </c>
      <c r="G2869" s="5">
        <v>44679</v>
      </c>
      <c r="H2869" s="4">
        <v>44679</v>
      </c>
      <c r="I2869" s="10">
        <v>0</v>
      </c>
      <c r="J2869" s="32" t="str">
        <f>IF(Data[[#This Row],[Chênh lệch ngày]]&lt;-2,"ADVANCE", IF(Data[[#This Row],[Chênh lệch ngày]]&lt;4, "ON TIME", IF(Data[[#This Row],[REASON OF LATE]]="SUPPLIER","LATE BY SUPPLIER", "LATE")))</f>
        <v>ON TIME</v>
      </c>
      <c r="K2869" s="12"/>
      <c r="L2869" s="16"/>
      <c r="M2869" s="32" t="str">
        <f>TEXT(Data[[#This Row],[Ngày giao]],"yyyy")</f>
        <v>2022</v>
      </c>
      <c r="N2869" s="32" t="str">
        <f>IF(MONTH(Data[[#This Row],[Ngày giao]])&lt;4,"Qtr1", IF(MONTH(Data[[#This Row],[Ngày giao]])&lt;7,"Qtr2",IF(MONTH(Data[[#This Row],[Ngày giao]])&lt;10,"Qtr3","Qtr4")))</f>
        <v>Qtr2</v>
      </c>
      <c r="O2869" s="32" t="str">
        <f>TEXT(Data[[#This Row],[Ngày giao]],"MMM")</f>
        <v>Apr</v>
      </c>
    </row>
    <row r="2870" spans="1:15" ht="14.5" x14ac:dyDescent="0.35">
      <c r="A2870" s="7">
        <v>4517468192</v>
      </c>
      <c r="B2870" s="7">
        <v>2778106</v>
      </c>
      <c r="C2870" s="8" t="s">
        <v>55</v>
      </c>
      <c r="D2870" s="9">
        <v>60</v>
      </c>
      <c r="E2870" s="3">
        <v>813</v>
      </c>
      <c r="F2870" s="3">
        <f t="shared" si="57"/>
        <v>48780</v>
      </c>
      <c r="G2870" s="5">
        <v>44679</v>
      </c>
      <c r="H2870" s="4">
        <v>44679</v>
      </c>
      <c r="I2870" s="10">
        <v>0</v>
      </c>
      <c r="J2870" s="32" t="str">
        <f>IF(Data[[#This Row],[Chênh lệch ngày]]&lt;-2,"ADVANCE", IF(Data[[#This Row],[Chênh lệch ngày]]&lt;4, "ON TIME", IF(Data[[#This Row],[REASON OF LATE]]="SUPPLIER","LATE BY SUPPLIER", "LATE")))</f>
        <v>ON TIME</v>
      </c>
      <c r="K2870" s="12"/>
      <c r="L2870" s="16"/>
      <c r="M2870" s="32" t="str">
        <f>TEXT(Data[[#This Row],[Ngày giao]],"yyyy")</f>
        <v>2022</v>
      </c>
      <c r="N2870" s="32" t="str">
        <f>IF(MONTH(Data[[#This Row],[Ngày giao]])&lt;4,"Qtr1", IF(MONTH(Data[[#This Row],[Ngày giao]])&lt;7,"Qtr2",IF(MONTH(Data[[#This Row],[Ngày giao]])&lt;10,"Qtr3","Qtr4")))</f>
        <v>Qtr2</v>
      </c>
      <c r="O2870" s="32" t="str">
        <f>TEXT(Data[[#This Row],[Ngày giao]],"MMM")</f>
        <v>Apr</v>
      </c>
    </row>
    <row r="2871" spans="1:15" ht="14.5" x14ac:dyDescent="0.35">
      <c r="A2871" s="7">
        <v>4517369594</v>
      </c>
      <c r="B2871" s="7">
        <v>4013293</v>
      </c>
      <c r="C2871" s="8" t="s">
        <v>53</v>
      </c>
      <c r="D2871" s="9">
        <v>90</v>
      </c>
      <c r="E2871" s="3">
        <v>319</v>
      </c>
      <c r="F2871" s="3">
        <f t="shared" si="57"/>
        <v>28710</v>
      </c>
      <c r="G2871" s="5">
        <v>44676</v>
      </c>
      <c r="H2871" s="4">
        <v>44679</v>
      </c>
      <c r="I2871" s="10">
        <v>-3</v>
      </c>
      <c r="J2871" s="32" t="str">
        <f>IF(Data[[#This Row],[Chênh lệch ngày]]&lt;-2,"ADVANCE", IF(Data[[#This Row],[Chênh lệch ngày]]&lt;4, "ON TIME", IF(Data[[#This Row],[REASON OF LATE]]="SUPPLIER","LATE BY SUPPLIER", "LATE")))</f>
        <v>ADVANCE</v>
      </c>
      <c r="K2871" s="12"/>
      <c r="L2871" s="16"/>
      <c r="M2871" s="32" t="str">
        <f>TEXT(Data[[#This Row],[Ngày giao]],"yyyy")</f>
        <v>2022</v>
      </c>
      <c r="N2871" s="32" t="str">
        <f>IF(MONTH(Data[[#This Row],[Ngày giao]])&lt;4,"Qtr1", IF(MONTH(Data[[#This Row],[Ngày giao]])&lt;7,"Qtr2",IF(MONTH(Data[[#This Row],[Ngày giao]])&lt;10,"Qtr3","Qtr4")))</f>
        <v>Qtr2</v>
      </c>
      <c r="O2871" s="32" t="str">
        <f>TEXT(Data[[#This Row],[Ngày giao]],"MMM")</f>
        <v>Apr</v>
      </c>
    </row>
    <row r="2872" spans="1:15" ht="14.5" x14ac:dyDescent="0.35">
      <c r="A2872" s="7">
        <v>4517468193</v>
      </c>
      <c r="B2872" s="7">
        <v>2778106</v>
      </c>
      <c r="C2872" s="8" t="s">
        <v>55</v>
      </c>
      <c r="D2872" s="9">
        <v>84</v>
      </c>
      <c r="E2872" s="3">
        <v>440</v>
      </c>
      <c r="F2872" s="3">
        <f t="shared" si="57"/>
        <v>36960</v>
      </c>
      <c r="G2872" s="5">
        <v>44679</v>
      </c>
      <c r="H2872" s="4">
        <v>44679</v>
      </c>
      <c r="I2872" s="10">
        <v>0</v>
      </c>
      <c r="J2872" s="32" t="str">
        <f>IF(Data[[#This Row],[Chênh lệch ngày]]&lt;-2,"ADVANCE", IF(Data[[#This Row],[Chênh lệch ngày]]&lt;4, "ON TIME", IF(Data[[#This Row],[REASON OF LATE]]="SUPPLIER","LATE BY SUPPLIER", "LATE")))</f>
        <v>ON TIME</v>
      </c>
      <c r="K2872" s="12"/>
      <c r="L2872" s="16"/>
      <c r="M2872" s="32" t="str">
        <f>TEXT(Data[[#This Row],[Ngày giao]],"yyyy")</f>
        <v>2022</v>
      </c>
      <c r="N2872" s="32" t="str">
        <f>IF(MONTH(Data[[#This Row],[Ngày giao]])&lt;4,"Qtr1", IF(MONTH(Data[[#This Row],[Ngày giao]])&lt;7,"Qtr2",IF(MONTH(Data[[#This Row],[Ngày giao]])&lt;10,"Qtr3","Qtr4")))</f>
        <v>Qtr2</v>
      </c>
      <c r="O2872" s="32" t="str">
        <f>TEXT(Data[[#This Row],[Ngày giao]],"MMM")</f>
        <v>Apr</v>
      </c>
    </row>
    <row r="2873" spans="1:15" ht="13" x14ac:dyDescent="0.3">
      <c r="A2873" s="1">
        <v>4516518760</v>
      </c>
      <c r="B2873" s="1">
        <v>2165271</v>
      </c>
      <c r="C2873" s="2" t="s">
        <v>53</v>
      </c>
      <c r="D2873" s="3">
        <v>252</v>
      </c>
      <c r="E2873" s="3">
        <v>1005</v>
      </c>
      <c r="F2873" s="3">
        <f t="shared" si="57"/>
        <v>253260</v>
      </c>
      <c r="G2873" s="5">
        <v>44665</v>
      </c>
      <c r="H2873" s="4">
        <v>44680</v>
      </c>
      <c r="I2873" s="6">
        <f>G2873-H2873</f>
        <v>-15</v>
      </c>
      <c r="J2873" s="32" t="str">
        <f>IF(Data[[#This Row],[Chênh lệch ngày]]&lt;-2,"ADVANCE", IF(Data[[#This Row],[Chênh lệch ngày]]&lt;4, "ON TIME", IF(Data[[#This Row],[REASON OF LATE]]="SUPPLIER","LATE BY SUPPLIER", "LATE")))</f>
        <v>ADVANCE</v>
      </c>
      <c r="K2873" s="2"/>
      <c r="L2873" s="32"/>
      <c r="M2873" s="32" t="str">
        <f>TEXT(Data[[#This Row],[Ngày giao]],"yyyy")</f>
        <v>2022</v>
      </c>
      <c r="N2873" s="32" t="str">
        <f>IF(MONTH(Data[[#This Row],[Ngày giao]])&lt;4,"Qtr1", IF(MONTH(Data[[#This Row],[Ngày giao]])&lt;7,"Qtr2",IF(MONTH(Data[[#This Row],[Ngày giao]])&lt;10,"Qtr3","Qtr4")))</f>
        <v>Qtr2</v>
      </c>
      <c r="O2873" s="32" t="str">
        <f>TEXT(Data[[#This Row],[Ngày giao]],"MMM")</f>
        <v>Apr</v>
      </c>
    </row>
    <row r="2874" spans="1:15" ht="13" x14ac:dyDescent="0.3">
      <c r="A2874" s="1">
        <v>4516671572</v>
      </c>
      <c r="B2874" s="1">
        <v>4271870</v>
      </c>
      <c r="C2874" s="2" t="s">
        <v>55</v>
      </c>
      <c r="D2874" s="3">
        <v>56</v>
      </c>
      <c r="E2874" s="3">
        <v>721</v>
      </c>
      <c r="F2874" s="3">
        <f t="shared" si="57"/>
        <v>40376</v>
      </c>
      <c r="G2874" s="5">
        <v>44721</v>
      </c>
      <c r="H2874" s="4">
        <v>44680</v>
      </c>
      <c r="I2874" s="6">
        <f>G2874-H2874</f>
        <v>41</v>
      </c>
      <c r="J2874" s="32" t="str">
        <f>IF(Data[[#This Row],[Chênh lệch ngày]]&lt;-2,"ADVANCE", IF(Data[[#This Row],[Chênh lệch ngày]]&lt;4, "ON TIME", IF(Data[[#This Row],[REASON OF LATE]]="SUPPLIER","LATE BY SUPPLIER", "LATE")))</f>
        <v>LATE</v>
      </c>
      <c r="K2874" s="32" t="s">
        <v>6</v>
      </c>
      <c r="L2874" s="32"/>
      <c r="M2874" s="32" t="str">
        <f>TEXT(Data[[#This Row],[Ngày giao]],"yyyy")</f>
        <v>2022</v>
      </c>
      <c r="N2874" s="32" t="str">
        <f>IF(MONTH(Data[[#This Row],[Ngày giao]])&lt;4,"Qtr1", IF(MONTH(Data[[#This Row],[Ngày giao]])&lt;7,"Qtr2",IF(MONTH(Data[[#This Row],[Ngày giao]])&lt;10,"Qtr3","Qtr4")))</f>
        <v>Qtr2</v>
      </c>
      <c r="O2874" s="32" t="str">
        <f>TEXT(Data[[#This Row],[Ngày giao]],"MMM")</f>
        <v>Jun</v>
      </c>
    </row>
    <row r="2875" spans="1:15" ht="14.5" x14ac:dyDescent="0.35">
      <c r="A2875" s="7">
        <v>4517449223</v>
      </c>
      <c r="B2875" s="7">
        <v>4455281</v>
      </c>
      <c r="C2875" s="8" t="s">
        <v>58</v>
      </c>
      <c r="D2875" s="9">
        <v>540</v>
      </c>
      <c r="E2875" s="3">
        <v>445</v>
      </c>
      <c r="F2875" s="3">
        <f t="shared" si="57"/>
        <v>240300</v>
      </c>
      <c r="G2875" s="14">
        <v>44680</v>
      </c>
      <c r="H2875" s="15">
        <v>44680</v>
      </c>
      <c r="I2875" s="10">
        <v>0</v>
      </c>
      <c r="J2875" s="32" t="str">
        <f>IF(Data[[#This Row],[Chênh lệch ngày]]&lt;-2,"ADVANCE", IF(Data[[#This Row],[Chênh lệch ngày]]&lt;4, "ON TIME", IF(Data[[#This Row],[REASON OF LATE]]="SUPPLIER","LATE BY SUPPLIER", "LATE")))</f>
        <v>ON TIME</v>
      </c>
      <c r="K2875" s="12"/>
      <c r="L2875" s="16"/>
      <c r="M2875" s="32" t="str">
        <f>TEXT(Data[[#This Row],[Ngày giao]],"yyyy")</f>
        <v>2022</v>
      </c>
      <c r="N2875" s="32" t="str">
        <f>IF(MONTH(Data[[#This Row],[Ngày giao]])&lt;4,"Qtr1", IF(MONTH(Data[[#This Row],[Ngày giao]])&lt;7,"Qtr2",IF(MONTH(Data[[#This Row],[Ngày giao]])&lt;10,"Qtr3","Qtr4")))</f>
        <v>Qtr2</v>
      </c>
      <c r="O2875" s="32" t="str">
        <f>TEXT(Data[[#This Row],[Ngày giao]],"MMM")</f>
        <v>Apr</v>
      </c>
    </row>
    <row r="2876" spans="1:15" ht="13" x14ac:dyDescent="0.3">
      <c r="A2876" s="1">
        <v>4516576970</v>
      </c>
      <c r="B2876" s="1">
        <v>2963896</v>
      </c>
      <c r="C2876" s="37" t="s">
        <v>52</v>
      </c>
      <c r="D2876" s="3">
        <v>40</v>
      </c>
      <c r="E2876" s="3">
        <v>807</v>
      </c>
      <c r="F2876" s="3">
        <f t="shared" si="57"/>
        <v>32280</v>
      </c>
      <c r="G2876" s="5">
        <v>44662</v>
      </c>
      <c r="H2876" s="4">
        <v>44682</v>
      </c>
      <c r="I2876" s="6">
        <f>G2876-H2876</f>
        <v>-20</v>
      </c>
      <c r="J2876" s="32" t="str">
        <f>IF(Data[[#This Row],[Chênh lệch ngày]]&lt;-2,"ADVANCE", IF(Data[[#This Row],[Chênh lệch ngày]]&lt;4, "ON TIME", IF(Data[[#This Row],[REASON OF LATE]]="SUPPLIER","LATE BY SUPPLIER", "LATE")))</f>
        <v>ADVANCE</v>
      </c>
      <c r="K2876" s="2"/>
      <c r="L2876" s="32"/>
      <c r="M2876" s="32" t="str">
        <f>TEXT(Data[[#This Row],[Ngày giao]],"yyyy")</f>
        <v>2022</v>
      </c>
      <c r="N2876" s="32" t="str">
        <f>IF(MONTH(Data[[#This Row],[Ngày giao]])&lt;4,"Qtr1", IF(MONTH(Data[[#This Row],[Ngày giao]])&lt;7,"Qtr2",IF(MONTH(Data[[#This Row],[Ngày giao]])&lt;10,"Qtr3","Qtr4")))</f>
        <v>Qtr2</v>
      </c>
      <c r="O2876" s="32" t="str">
        <f>TEXT(Data[[#This Row],[Ngày giao]],"MMM")</f>
        <v>Apr</v>
      </c>
    </row>
    <row r="2877" spans="1:15" ht="14.5" x14ac:dyDescent="0.35">
      <c r="A2877" s="7">
        <v>4517473773</v>
      </c>
      <c r="B2877" s="7">
        <v>4455281</v>
      </c>
      <c r="C2877" s="8" t="s">
        <v>63</v>
      </c>
      <c r="D2877" s="9">
        <v>360</v>
      </c>
      <c r="E2877" s="3">
        <v>1075</v>
      </c>
      <c r="F2877" s="3">
        <f t="shared" si="57"/>
        <v>387000</v>
      </c>
      <c r="G2877" s="14">
        <v>44781</v>
      </c>
      <c r="H2877" s="15">
        <v>44682</v>
      </c>
      <c r="I2877" s="10">
        <v>99</v>
      </c>
      <c r="J2877" s="32" t="str">
        <f>IF(Data[[#This Row],[Chênh lệch ngày]]&lt;-2,"ADVANCE", IF(Data[[#This Row],[Chênh lệch ngày]]&lt;4, "ON TIME", IF(Data[[#This Row],[REASON OF LATE]]="SUPPLIER","LATE BY SUPPLIER", "LATE")))</f>
        <v>LATE BY SUPPLIER</v>
      </c>
      <c r="K2877" s="13" t="s">
        <v>8</v>
      </c>
      <c r="L2877" s="16" t="s">
        <v>41</v>
      </c>
      <c r="M2877" s="32" t="str">
        <f>TEXT(Data[[#This Row],[Ngày giao]],"yyyy")</f>
        <v>2022</v>
      </c>
      <c r="N2877" s="32" t="str">
        <f>IF(MONTH(Data[[#This Row],[Ngày giao]])&lt;4,"Qtr1", IF(MONTH(Data[[#This Row],[Ngày giao]])&lt;7,"Qtr2",IF(MONTH(Data[[#This Row],[Ngày giao]])&lt;10,"Qtr3","Qtr4")))</f>
        <v>Qtr3</v>
      </c>
      <c r="O2877" s="32" t="str">
        <f>TEXT(Data[[#This Row],[Ngày giao]],"MMM")</f>
        <v>Aug</v>
      </c>
    </row>
    <row r="2878" spans="1:15" ht="13" x14ac:dyDescent="0.3">
      <c r="A2878" s="1">
        <v>4517349935</v>
      </c>
      <c r="B2878" s="1">
        <v>2899634</v>
      </c>
      <c r="C2878" s="2" t="s">
        <v>53</v>
      </c>
      <c r="D2878" s="3">
        <v>320</v>
      </c>
      <c r="E2878" s="3">
        <v>631</v>
      </c>
      <c r="F2878" s="3">
        <f t="shared" si="57"/>
        <v>201920</v>
      </c>
      <c r="G2878" s="5">
        <v>44669</v>
      </c>
      <c r="H2878" s="4">
        <v>44683</v>
      </c>
      <c r="I2878" s="6">
        <f t="shared" ref="I2878:I2916" si="58">G2878-H2878</f>
        <v>-14</v>
      </c>
      <c r="J2878" s="32" t="str">
        <f>IF(Data[[#This Row],[Chênh lệch ngày]]&lt;-2,"ADVANCE", IF(Data[[#This Row],[Chênh lệch ngày]]&lt;4, "ON TIME", IF(Data[[#This Row],[REASON OF LATE]]="SUPPLIER","LATE BY SUPPLIER", "LATE")))</f>
        <v>ADVANCE</v>
      </c>
      <c r="K2878" s="2"/>
      <c r="L2878" s="32"/>
      <c r="M2878" s="32" t="str">
        <f>TEXT(Data[[#This Row],[Ngày giao]],"yyyy")</f>
        <v>2022</v>
      </c>
      <c r="N2878" s="32" t="str">
        <f>IF(MONTH(Data[[#This Row],[Ngày giao]])&lt;4,"Qtr1", IF(MONTH(Data[[#This Row],[Ngày giao]])&lt;7,"Qtr2",IF(MONTH(Data[[#This Row],[Ngày giao]])&lt;10,"Qtr3","Qtr4")))</f>
        <v>Qtr2</v>
      </c>
      <c r="O2878" s="32" t="str">
        <f>TEXT(Data[[#This Row],[Ngày giao]],"MMM")</f>
        <v>Apr</v>
      </c>
    </row>
    <row r="2879" spans="1:15" ht="13" x14ac:dyDescent="0.3">
      <c r="A2879" s="1">
        <v>4517378754</v>
      </c>
      <c r="B2879" s="1">
        <v>2989761</v>
      </c>
      <c r="C2879" s="2" t="s">
        <v>53</v>
      </c>
      <c r="D2879" s="3">
        <v>640</v>
      </c>
      <c r="E2879" s="3">
        <v>865</v>
      </c>
      <c r="F2879" s="3">
        <f t="shared" si="57"/>
        <v>553600</v>
      </c>
      <c r="G2879" s="5">
        <v>44669</v>
      </c>
      <c r="H2879" s="4">
        <v>44683</v>
      </c>
      <c r="I2879" s="6">
        <f t="shared" si="58"/>
        <v>-14</v>
      </c>
      <c r="J2879" s="32" t="str">
        <f>IF(Data[[#This Row],[Chênh lệch ngày]]&lt;-2,"ADVANCE", IF(Data[[#This Row],[Chênh lệch ngày]]&lt;4, "ON TIME", IF(Data[[#This Row],[REASON OF LATE]]="SUPPLIER","LATE BY SUPPLIER", "LATE")))</f>
        <v>ADVANCE</v>
      </c>
      <c r="K2879" s="2"/>
      <c r="L2879" s="32"/>
      <c r="M2879" s="32" t="str">
        <f>TEXT(Data[[#This Row],[Ngày giao]],"yyyy")</f>
        <v>2022</v>
      </c>
      <c r="N2879" s="32" t="str">
        <f>IF(MONTH(Data[[#This Row],[Ngày giao]])&lt;4,"Qtr1", IF(MONTH(Data[[#This Row],[Ngày giao]])&lt;7,"Qtr2",IF(MONTH(Data[[#This Row],[Ngày giao]])&lt;10,"Qtr3","Qtr4")))</f>
        <v>Qtr2</v>
      </c>
      <c r="O2879" s="32" t="str">
        <f>TEXT(Data[[#This Row],[Ngày giao]],"MMM")</f>
        <v>Apr</v>
      </c>
    </row>
    <row r="2880" spans="1:15" ht="13" x14ac:dyDescent="0.3">
      <c r="A2880" s="1">
        <v>4517385198</v>
      </c>
      <c r="B2880" s="1">
        <v>2899631</v>
      </c>
      <c r="C2880" s="2" t="s">
        <v>53</v>
      </c>
      <c r="D2880" s="3">
        <v>320</v>
      </c>
      <c r="E2880" s="3">
        <v>854</v>
      </c>
      <c r="F2880" s="3">
        <f t="shared" si="57"/>
        <v>273280</v>
      </c>
      <c r="G2880" s="5">
        <v>44690</v>
      </c>
      <c r="H2880" s="4">
        <v>44683</v>
      </c>
      <c r="I2880" s="6">
        <f t="shared" si="58"/>
        <v>7</v>
      </c>
      <c r="J2880" s="32" t="str">
        <f>IF(Data[[#This Row],[Chênh lệch ngày]]&lt;-2,"ADVANCE", IF(Data[[#This Row],[Chênh lệch ngày]]&lt;4, "ON TIME", IF(Data[[#This Row],[REASON OF LATE]]="SUPPLIER","LATE BY SUPPLIER", "LATE")))</f>
        <v>LATE BY SUPPLIER</v>
      </c>
      <c r="K2880" s="2" t="s">
        <v>8</v>
      </c>
      <c r="L2880" s="16" t="s">
        <v>71</v>
      </c>
      <c r="M2880" s="32" t="str">
        <f>TEXT(Data[[#This Row],[Ngày giao]],"yyyy")</f>
        <v>2022</v>
      </c>
      <c r="N2880" s="32" t="str">
        <f>IF(MONTH(Data[[#This Row],[Ngày giao]])&lt;4,"Qtr1", IF(MONTH(Data[[#This Row],[Ngày giao]])&lt;7,"Qtr2",IF(MONTH(Data[[#This Row],[Ngày giao]])&lt;10,"Qtr3","Qtr4")))</f>
        <v>Qtr2</v>
      </c>
      <c r="O2880" s="32" t="str">
        <f>TEXT(Data[[#This Row],[Ngày giao]],"MMM")</f>
        <v>May</v>
      </c>
    </row>
    <row r="2881" spans="1:15" ht="13" x14ac:dyDescent="0.3">
      <c r="A2881" s="1">
        <v>4517823263</v>
      </c>
      <c r="B2881" s="1">
        <v>2899631</v>
      </c>
      <c r="C2881" s="2" t="s">
        <v>53</v>
      </c>
      <c r="D2881" s="3">
        <v>960</v>
      </c>
      <c r="E2881" s="3">
        <v>383</v>
      </c>
      <c r="F2881" s="3">
        <f t="shared" si="57"/>
        <v>367680</v>
      </c>
      <c r="G2881" s="5">
        <v>44669</v>
      </c>
      <c r="H2881" s="4">
        <v>44683</v>
      </c>
      <c r="I2881" s="6">
        <f t="shared" si="58"/>
        <v>-14</v>
      </c>
      <c r="J2881" s="32" t="str">
        <f>IF(Data[[#This Row],[Chênh lệch ngày]]&lt;-2,"ADVANCE", IF(Data[[#This Row],[Chênh lệch ngày]]&lt;4, "ON TIME", IF(Data[[#This Row],[REASON OF LATE]]="SUPPLIER","LATE BY SUPPLIER", "LATE")))</f>
        <v>ADVANCE</v>
      </c>
      <c r="K2881" s="2"/>
      <c r="L2881" s="32"/>
      <c r="M2881" s="32" t="str">
        <f>TEXT(Data[[#This Row],[Ngày giao]],"yyyy")</f>
        <v>2022</v>
      </c>
      <c r="N2881" s="32" t="str">
        <f>IF(MONTH(Data[[#This Row],[Ngày giao]])&lt;4,"Qtr1", IF(MONTH(Data[[#This Row],[Ngày giao]])&lt;7,"Qtr2",IF(MONTH(Data[[#This Row],[Ngày giao]])&lt;10,"Qtr3","Qtr4")))</f>
        <v>Qtr2</v>
      </c>
      <c r="O2881" s="32" t="str">
        <f>TEXT(Data[[#This Row],[Ngày giao]],"MMM")</f>
        <v>Apr</v>
      </c>
    </row>
    <row r="2882" spans="1:15" ht="13" x14ac:dyDescent="0.3">
      <c r="A2882" s="1">
        <v>4516665287</v>
      </c>
      <c r="B2882" s="1">
        <v>2903183</v>
      </c>
      <c r="C2882" s="2" t="s">
        <v>66</v>
      </c>
      <c r="D2882" s="3">
        <v>160</v>
      </c>
      <c r="E2882" s="3">
        <v>753</v>
      </c>
      <c r="F2882" s="3">
        <f t="shared" si="57"/>
        <v>120480</v>
      </c>
      <c r="G2882" s="5">
        <v>44683</v>
      </c>
      <c r="H2882" s="4">
        <v>44683</v>
      </c>
      <c r="I2882" s="6">
        <f t="shared" si="58"/>
        <v>0</v>
      </c>
      <c r="J2882" s="32" t="str">
        <f>IF(Data[[#This Row],[Chênh lệch ngày]]&lt;-2,"ADVANCE", IF(Data[[#This Row],[Chênh lệch ngày]]&lt;4, "ON TIME", IF(Data[[#This Row],[REASON OF LATE]]="SUPPLIER","LATE BY SUPPLIER", "LATE")))</f>
        <v>ON TIME</v>
      </c>
      <c r="K2882" s="2"/>
      <c r="L2882" s="32"/>
      <c r="M2882" s="32" t="str">
        <f>TEXT(Data[[#This Row],[Ngày giao]],"yyyy")</f>
        <v>2022</v>
      </c>
      <c r="N2882" s="32" t="str">
        <f>IF(MONTH(Data[[#This Row],[Ngày giao]])&lt;4,"Qtr1", IF(MONTH(Data[[#This Row],[Ngày giao]])&lt;7,"Qtr2",IF(MONTH(Data[[#This Row],[Ngày giao]])&lt;10,"Qtr3","Qtr4")))</f>
        <v>Qtr2</v>
      </c>
      <c r="O2882" s="32" t="str">
        <f>TEXT(Data[[#This Row],[Ngày giao]],"MMM")</f>
        <v>May</v>
      </c>
    </row>
    <row r="2883" spans="1:15" ht="13" x14ac:dyDescent="0.3">
      <c r="A2883" s="1">
        <v>4517813595</v>
      </c>
      <c r="B2883" s="1">
        <v>4228041</v>
      </c>
      <c r="C2883" s="2" t="s">
        <v>53</v>
      </c>
      <c r="D2883" s="3">
        <v>9990</v>
      </c>
      <c r="E2883" s="3">
        <v>626</v>
      </c>
      <c r="F2883" s="3">
        <f t="shared" si="57"/>
        <v>6253740</v>
      </c>
      <c r="G2883" s="5">
        <v>44686</v>
      </c>
      <c r="H2883" s="4">
        <v>44683</v>
      </c>
      <c r="I2883" s="6">
        <f t="shared" si="58"/>
        <v>3</v>
      </c>
      <c r="J2883" s="32" t="str">
        <f>IF(Data[[#This Row],[Chênh lệch ngày]]&lt;-2,"ADVANCE", IF(Data[[#This Row],[Chênh lệch ngày]]&lt;4, "ON TIME", IF(Data[[#This Row],[REASON OF LATE]]="SUPPLIER","LATE BY SUPPLIER", "LATE")))</f>
        <v>ON TIME</v>
      </c>
      <c r="K2883" s="2"/>
      <c r="L2883" s="32"/>
      <c r="M2883" s="32" t="str">
        <f>TEXT(Data[[#This Row],[Ngày giao]],"yyyy")</f>
        <v>2022</v>
      </c>
      <c r="N2883" s="32" t="str">
        <f>IF(MONTH(Data[[#This Row],[Ngày giao]])&lt;4,"Qtr1", IF(MONTH(Data[[#This Row],[Ngày giao]])&lt;7,"Qtr2",IF(MONTH(Data[[#This Row],[Ngày giao]])&lt;10,"Qtr3","Qtr4")))</f>
        <v>Qtr2</v>
      </c>
      <c r="O2883" s="32" t="str">
        <f>TEXT(Data[[#This Row],[Ngày giao]],"MMM")</f>
        <v>May</v>
      </c>
    </row>
    <row r="2884" spans="1:15" ht="13" x14ac:dyDescent="0.3">
      <c r="A2884" s="1">
        <v>4517262967</v>
      </c>
      <c r="B2884" s="1">
        <v>4451121</v>
      </c>
      <c r="C2884" s="2" t="s">
        <v>53</v>
      </c>
      <c r="D2884" s="3">
        <v>1135</v>
      </c>
      <c r="E2884" s="3">
        <v>1453</v>
      </c>
      <c r="F2884" s="3">
        <f t="shared" si="57"/>
        <v>1649155</v>
      </c>
      <c r="G2884" s="5">
        <v>44690</v>
      </c>
      <c r="H2884" s="4">
        <v>44683</v>
      </c>
      <c r="I2884" s="6">
        <f t="shared" si="58"/>
        <v>7</v>
      </c>
      <c r="J2884" s="32" t="str">
        <f>IF(Data[[#This Row],[Chênh lệch ngày]]&lt;-2,"ADVANCE", IF(Data[[#This Row],[Chênh lệch ngày]]&lt;4, "ON TIME", IF(Data[[#This Row],[REASON OF LATE]]="SUPPLIER","LATE BY SUPPLIER", "LATE")))</f>
        <v>LATE BY SUPPLIER</v>
      </c>
      <c r="K2884" s="2" t="s">
        <v>8</v>
      </c>
      <c r="L2884" s="32" t="s">
        <v>72</v>
      </c>
      <c r="M2884" s="32" t="str">
        <f>TEXT(Data[[#This Row],[Ngày giao]],"yyyy")</f>
        <v>2022</v>
      </c>
      <c r="N2884" s="32" t="str">
        <f>IF(MONTH(Data[[#This Row],[Ngày giao]])&lt;4,"Qtr1", IF(MONTH(Data[[#This Row],[Ngày giao]])&lt;7,"Qtr2",IF(MONTH(Data[[#This Row],[Ngày giao]])&lt;10,"Qtr3","Qtr4")))</f>
        <v>Qtr2</v>
      </c>
      <c r="O2884" s="32" t="str">
        <f>TEXT(Data[[#This Row],[Ngày giao]],"MMM")</f>
        <v>May</v>
      </c>
    </row>
    <row r="2885" spans="1:15" ht="13" x14ac:dyDescent="0.3">
      <c r="A2885" s="1">
        <v>4517269918</v>
      </c>
      <c r="B2885" s="1">
        <v>4451134</v>
      </c>
      <c r="C2885" s="2" t="s">
        <v>53</v>
      </c>
      <c r="D2885" s="3">
        <v>356</v>
      </c>
      <c r="E2885" s="3">
        <v>1340</v>
      </c>
      <c r="F2885" s="3">
        <f t="shared" si="57"/>
        <v>477040</v>
      </c>
      <c r="G2885" s="5">
        <v>44686</v>
      </c>
      <c r="H2885" s="4">
        <v>44683</v>
      </c>
      <c r="I2885" s="6">
        <f t="shared" si="58"/>
        <v>3</v>
      </c>
      <c r="J2885" s="32" t="str">
        <f>IF(Data[[#This Row],[Chênh lệch ngày]]&lt;-2,"ADVANCE", IF(Data[[#This Row],[Chênh lệch ngày]]&lt;4, "ON TIME", IF(Data[[#This Row],[REASON OF LATE]]="SUPPLIER","LATE BY SUPPLIER", "LATE")))</f>
        <v>ON TIME</v>
      </c>
      <c r="K2885" s="2"/>
      <c r="L2885" s="32"/>
      <c r="M2885" s="32" t="str">
        <f>TEXT(Data[[#This Row],[Ngày giao]],"yyyy")</f>
        <v>2022</v>
      </c>
      <c r="N2885" s="32" t="str">
        <f>IF(MONTH(Data[[#This Row],[Ngày giao]])&lt;4,"Qtr1", IF(MONTH(Data[[#This Row],[Ngày giao]])&lt;7,"Qtr2",IF(MONTH(Data[[#This Row],[Ngày giao]])&lt;10,"Qtr3","Qtr4")))</f>
        <v>Qtr2</v>
      </c>
      <c r="O2885" s="32" t="str">
        <f>TEXT(Data[[#This Row],[Ngày giao]],"MMM")</f>
        <v>May</v>
      </c>
    </row>
    <row r="2886" spans="1:15" ht="13" x14ac:dyDescent="0.3">
      <c r="A2886" s="1">
        <v>4517351435</v>
      </c>
      <c r="B2886" s="1">
        <v>4334436</v>
      </c>
      <c r="C2886" s="2" t="s">
        <v>66</v>
      </c>
      <c r="D2886" s="3">
        <v>608</v>
      </c>
      <c r="E2886" s="3">
        <v>714</v>
      </c>
      <c r="F2886" s="3">
        <f t="shared" si="57"/>
        <v>434112</v>
      </c>
      <c r="G2886" s="5">
        <v>44683</v>
      </c>
      <c r="H2886" s="4">
        <v>44683</v>
      </c>
      <c r="I2886" s="6">
        <f t="shared" si="58"/>
        <v>0</v>
      </c>
      <c r="J2886" s="32" t="str">
        <f>IF(Data[[#This Row],[Chênh lệch ngày]]&lt;-2,"ADVANCE", IF(Data[[#This Row],[Chênh lệch ngày]]&lt;4, "ON TIME", IF(Data[[#This Row],[REASON OF LATE]]="SUPPLIER","LATE BY SUPPLIER", "LATE")))</f>
        <v>ON TIME</v>
      </c>
      <c r="K2886" s="2"/>
      <c r="L2886" s="32"/>
      <c r="M2886" s="32" t="str">
        <f>TEXT(Data[[#This Row],[Ngày giao]],"yyyy")</f>
        <v>2022</v>
      </c>
      <c r="N2886" s="32" t="str">
        <f>IF(MONTH(Data[[#This Row],[Ngày giao]])&lt;4,"Qtr1", IF(MONTH(Data[[#This Row],[Ngày giao]])&lt;7,"Qtr2",IF(MONTH(Data[[#This Row],[Ngày giao]])&lt;10,"Qtr3","Qtr4")))</f>
        <v>Qtr2</v>
      </c>
      <c r="O2886" s="32" t="str">
        <f>TEXT(Data[[#This Row],[Ngày giao]],"MMM")</f>
        <v>May</v>
      </c>
    </row>
    <row r="2887" spans="1:15" ht="13" x14ac:dyDescent="0.3">
      <c r="A2887" s="1">
        <v>4517361000</v>
      </c>
      <c r="B2887" s="1">
        <v>4451121</v>
      </c>
      <c r="C2887" s="2" t="s">
        <v>53</v>
      </c>
      <c r="D2887" s="3">
        <v>1790</v>
      </c>
      <c r="E2887" s="3">
        <v>701</v>
      </c>
      <c r="F2887" s="3">
        <f t="shared" si="57"/>
        <v>1254790</v>
      </c>
      <c r="G2887" s="5">
        <v>44690</v>
      </c>
      <c r="H2887" s="4">
        <v>44683</v>
      </c>
      <c r="I2887" s="6">
        <f t="shared" si="58"/>
        <v>7</v>
      </c>
      <c r="J2887" s="32" t="str">
        <f>IF(Data[[#This Row],[Chênh lệch ngày]]&lt;-2,"ADVANCE", IF(Data[[#This Row],[Chênh lệch ngày]]&lt;4, "ON TIME", IF(Data[[#This Row],[REASON OF LATE]]="SUPPLIER","LATE BY SUPPLIER", "LATE")))</f>
        <v>LATE BY SUPPLIER</v>
      </c>
      <c r="K2887" s="2" t="s">
        <v>8</v>
      </c>
      <c r="L2887" s="32" t="s">
        <v>72</v>
      </c>
      <c r="M2887" s="32" t="str">
        <f>TEXT(Data[[#This Row],[Ngày giao]],"yyyy")</f>
        <v>2022</v>
      </c>
      <c r="N2887" s="32" t="str">
        <f>IF(MONTH(Data[[#This Row],[Ngày giao]])&lt;4,"Qtr1", IF(MONTH(Data[[#This Row],[Ngày giao]])&lt;7,"Qtr2",IF(MONTH(Data[[#This Row],[Ngày giao]])&lt;10,"Qtr3","Qtr4")))</f>
        <v>Qtr2</v>
      </c>
      <c r="O2887" s="32" t="str">
        <f>TEXT(Data[[#This Row],[Ngày giao]],"MMM")</f>
        <v>May</v>
      </c>
    </row>
    <row r="2888" spans="1:15" ht="13" x14ac:dyDescent="0.3">
      <c r="A2888" s="1">
        <v>4517382293</v>
      </c>
      <c r="B2888" s="1">
        <v>2899475</v>
      </c>
      <c r="C2888" s="2" t="s">
        <v>53</v>
      </c>
      <c r="D2888" s="3">
        <v>2100</v>
      </c>
      <c r="E2888" s="3">
        <v>1067</v>
      </c>
      <c r="F2888" s="3">
        <f t="shared" si="57"/>
        <v>2240700</v>
      </c>
      <c r="G2888" s="5">
        <v>44686</v>
      </c>
      <c r="H2888" s="4">
        <v>44683</v>
      </c>
      <c r="I2888" s="6">
        <f t="shared" si="58"/>
        <v>3</v>
      </c>
      <c r="J2888" s="32" t="str">
        <f>IF(Data[[#This Row],[Chênh lệch ngày]]&lt;-2,"ADVANCE", IF(Data[[#This Row],[Chênh lệch ngày]]&lt;4, "ON TIME", IF(Data[[#This Row],[REASON OF LATE]]="SUPPLIER","LATE BY SUPPLIER", "LATE")))</f>
        <v>ON TIME</v>
      </c>
      <c r="K2888" s="2"/>
      <c r="L2888" s="32"/>
      <c r="M2888" s="32" t="str">
        <f>TEXT(Data[[#This Row],[Ngày giao]],"yyyy")</f>
        <v>2022</v>
      </c>
      <c r="N2888" s="32" t="str">
        <f>IF(MONTH(Data[[#This Row],[Ngày giao]])&lt;4,"Qtr1", IF(MONTH(Data[[#This Row],[Ngày giao]])&lt;7,"Qtr2",IF(MONTH(Data[[#This Row],[Ngày giao]])&lt;10,"Qtr3","Qtr4")))</f>
        <v>Qtr2</v>
      </c>
      <c r="O2888" s="32" t="str">
        <f>TEXT(Data[[#This Row],[Ngày giao]],"MMM")</f>
        <v>May</v>
      </c>
    </row>
    <row r="2889" spans="1:15" ht="13" x14ac:dyDescent="0.3">
      <c r="A2889" s="1">
        <v>4517383821</v>
      </c>
      <c r="B2889" s="1">
        <v>2899478</v>
      </c>
      <c r="C2889" s="2" t="s">
        <v>53</v>
      </c>
      <c r="D2889" s="3">
        <v>700</v>
      </c>
      <c r="E2889" s="3">
        <v>1292</v>
      </c>
      <c r="F2889" s="3">
        <f t="shared" si="57"/>
        <v>904400</v>
      </c>
      <c r="G2889" s="5">
        <v>44669</v>
      </c>
      <c r="H2889" s="4">
        <v>44683</v>
      </c>
      <c r="I2889" s="6">
        <f t="shared" si="58"/>
        <v>-14</v>
      </c>
      <c r="J2889" s="32" t="str">
        <f>IF(Data[[#This Row],[Chênh lệch ngày]]&lt;-2,"ADVANCE", IF(Data[[#This Row],[Chênh lệch ngày]]&lt;4, "ON TIME", IF(Data[[#This Row],[REASON OF LATE]]="SUPPLIER","LATE BY SUPPLIER", "LATE")))</f>
        <v>ADVANCE</v>
      </c>
      <c r="K2889" s="2"/>
      <c r="L2889" s="32"/>
      <c r="M2889" s="32" t="str">
        <f>TEXT(Data[[#This Row],[Ngày giao]],"yyyy")</f>
        <v>2022</v>
      </c>
      <c r="N2889" s="32" t="str">
        <f>IF(MONTH(Data[[#This Row],[Ngày giao]])&lt;4,"Qtr1", IF(MONTH(Data[[#This Row],[Ngày giao]])&lt;7,"Qtr2",IF(MONTH(Data[[#This Row],[Ngày giao]])&lt;10,"Qtr3","Qtr4")))</f>
        <v>Qtr2</v>
      </c>
      <c r="O2889" s="32" t="str">
        <f>TEXT(Data[[#This Row],[Ngày giao]],"MMM")</f>
        <v>Apr</v>
      </c>
    </row>
    <row r="2890" spans="1:15" ht="13" x14ac:dyDescent="0.3">
      <c r="A2890" s="1">
        <v>4517531385</v>
      </c>
      <c r="B2890" s="1">
        <v>4334436</v>
      </c>
      <c r="C2890" s="2" t="s">
        <v>53</v>
      </c>
      <c r="D2890" s="3">
        <v>3904</v>
      </c>
      <c r="E2890" s="3">
        <v>1290</v>
      </c>
      <c r="F2890" s="3">
        <f t="shared" si="57"/>
        <v>5036160</v>
      </c>
      <c r="G2890" s="5">
        <v>44686</v>
      </c>
      <c r="H2890" s="4">
        <v>44683</v>
      </c>
      <c r="I2890" s="6">
        <f t="shared" si="58"/>
        <v>3</v>
      </c>
      <c r="J2890" s="32" t="str">
        <f>IF(Data[[#This Row],[Chênh lệch ngày]]&lt;-2,"ADVANCE", IF(Data[[#This Row],[Chênh lệch ngày]]&lt;4, "ON TIME", IF(Data[[#This Row],[REASON OF LATE]]="SUPPLIER","LATE BY SUPPLIER", "LATE")))</f>
        <v>ON TIME</v>
      </c>
      <c r="K2890" s="2"/>
      <c r="L2890" s="32"/>
      <c r="M2890" s="32" t="str">
        <f>TEXT(Data[[#This Row],[Ngày giao]],"yyyy")</f>
        <v>2022</v>
      </c>
      <c r="N2890" s="32" t="str">
        <f>IF(MONTH(Data[[#This Row],[Ngày giao]])&lt;4,"Qtr1", IF(MONTH(Data[[#This Row],[Ngày giao]])&lt;7,"Qtr2",IF(MONTH(Data[[#This Row],[Ngày giao]])&lt;10,"Qtr3","Qtr4")))</f>
        <v>Qtr2</v>
      </c>
      <c r="O2890" s="32" t="str">
        <f>TEXT(Data[[#This Row],[Ngày giao]],"MMM")</f>
        <v>May</v>
      </c>
    </row>
    <row r="2891" spans="1:15" ht="13" x14ac:dyDescent="0.3">
      <c r="A2891" s="1">
        <v>4517834669</v>
      </c>
      <c r="B2891" s="1">
        <v>2899475</v>
      </c>
      <c r="C2891" s="2" t="s">
        <v>53</v>
      </c>
      <c r="D2891" s="3">
        <v>400</v>
      </c>
      <c r="E2891" s="3">
        <v>1018</v>
      </c>
      <c r="F2891" s="3">
        <f t="shared" si="57"/>
        <v>407200</v>
      </c>
      <c r="G2891" s="5">
        <v>44669</v>
      </c>
      <c r="H2891" s="4">
        <v>44683</v>
      </c>
      <c r="I2891" s="6">
        <f t="shared" si="58"/>
        <v>-14</v>
      </c>
      <c r="J2891" s="32" t="str">
        <f>IF(Data[[#This Row],[Chênh lệch ngày]]&lt;-2,"ADVANCE", IF(Data[[#This Row],[Chênh lệch ngày]]&lt;4, "ON TIME", IF(Data[[#This Row],[REASON OF LATE]]="SUPPLIER","LATE BY SUPPLIER", "LATE")))</f>
        <v>ADVANCE</v>
      </c>
      <c r="K2891" s="2"/>
      <c r="L2891" s="32"/>
      <c r="M2891" s="32" t="str">
        <f>TEXT(Data[[#This Row],[Ngày giao]],"yyyy")</f>
        <v>2022</v>
      </c>
      <c r="N2891" s="32" t="str">
        <f>IF(MONTH(Data[[#This Row],[Ngày giao]])&lt;4,"Qtr1", IF(MONTH(Data[[#This Row],[Ngày giao]])&lt;7,"Qtr2",IF(MONTH(Data[[#This Row],[Ngày giao]])&lt;10,"Qtr3","Qtr4")))</f>
        <v>Qtr2</v>
      </c>
      <c r="O2891" s="32" t="str">
        <f>TEXT(Data[[#This Row],[Ngày giao]],"MMM")</f>
        <v>Apr</v>
      </c>
    </row>
    <row r="2892" spans="1:15" ht="13" x14ac:dyDescent="0.3">
      <c r="A2892" s="1">
        <v>4517837984</v>
      </c>
      <c r="B2892" s="1">
        <v>2899475</v>
      </c>
      <c r="C2892" s="2" t="s">
        <v>53</v>
      </c>
      <c r="D2892" s="3">
        <v>500</v>
      </c>
      <c r="E2892" s="3">
        <v>1447</v>
      </c>
      <c r="F2892" s="3">
        <f t="shared" si="57"/>
        <v>723500</v>
      </c>
      <c r="G2892" s="5">
        <v>44669</v>
      </c>
      <c r="H2892" s="4">
        <v>44683</v>
      </c>
      <c r="I2892" s="6">
        <f t="shared" si="58"/>
        <v>-14</v>
      </c>
      <c r="J2892" s="32" t="str">
        <f>IF(Data[[#This Row],[Chênh lệch ngày]]&lt;-2,"ADVANCE", IF(Data[[#This Row],[Chênh lệch ngày]]&lt;4, "ON TIME", IF(Data[[#This Row],[REASON OF LATE]]="SUPPLIER","LATE BY SUPPLIER", "LATE")))</f>
        <v>ADVANCE</v>
      </c>
      <c r="K2892" s="2"/>
      <c r="L2892" s="32"/>
      <c r="M2892" s="32" t="str">
        <f>TEXT(Data[[#This Row],[Ngày giao]],"yyyy")</f>
        <v>2022</v>
      </c>
      <c r="N2892" s="32" t="str">
        <f>IF(MONTH(Data[[#This Row],[Ngày giao]])&lt;4,"Qtr1", IF(MONTH(Data[[#This Row],[Ngày giao]])&lt;7,"Qtr2",IF(MONTH(Data[[#This Row],[Ngày giao]])&lt;10,"Qtr3","Qtr4")))</f>
        <v>Qtr2</v>
      </c>
      <c r="O2892" s="32" t="str">
        <f>TEXT(Data[[#This Row],[Ngày giao]],"MMM")</f>
        <v>Apr</v>
      </c>
    </row>
    <row r="2893" spans="1:15" ht="13" x14ac:dyDescent="0.3">
      <c r="A2893" s="1">
        <v>5501233782</v>
      </c>
      <c r="B2893" s="1">
        <v>2899945</v>
      </c>
      <c r="C2893" s="2" t="s">
        <v>60</v>
      </c>
      <c r="D2893" s="3">
        <v>48</v>
      </c>
      <c r="E2893" s="3">
        <v>1379</v>
      </c>
      <c r="F2893" s="3">
        <f t="shared" si="57"/>
        <v>66192</v>
      </c>
      <c r="G2893" s="5">
        <v>44711</v>
      </c>
      <c r="H2893" s="4">
        <v>44683</v>
      </c>
      <c r="I2893" s="6">
        <f t="shared" si="58"/>
        <v>28</v>
      </c>
      <c r="J2893" s="32" t="str">
        <f>IF(Data[[#This Row],[Chênh lệch ngày]]&lt;-2,"ADVANCE", IF(Data[[#This Row],[Chênh lệch ngày]]&lt;4, "ON TIME", IF(Data[[#This Row],[REASON OF LATE]]="SUPPLIER","LATE BY SUPPLIER", "LATE")))</f>
        <v>LATE BY SUPPLIER</v>
      </c>
      <c r="K2893" s="2" t="s">
        <v>8</v>
      </c>
      <c r="L2893" s="16" t="s">
        <v>71</v>
      </c>
      <c r="M2893" s="32" t="str">
        <f>TEXT(Data[[#This Row],[Ngày giao]],"yyyy")</f>
        <v>2022</v>
      </c>
      <c r="N2893" s="32" t="str">
        <f>IF(MONTH(Data[[#This Row],[Ngày giao]])&lt;4,"Qtr1", IF(MONTH(Data[[#This Row],[Ngày giao]])&lt;7,"Qtr2",IF(MONTH(Data[[#This Row],[Ngày giao]])&lt;10,"Qtr3","Qtr4")))</f>
        <v>Qtr2</v>
      </c>
      <c r="O2893" s="32" t="str">
        <f>TEXT(Data[[#This Row],[Ngày giao]],"MMM")</f>
        <v>May</v>
      </c>
    </row>
    <row r="2894" spans="1:15" ht="13" x14ac:dyDescent="0.3">
      <c r="A2894" s="1">
        <v>5501186569</v>
      </c>
      <c r="B2894" s="1">
        <v>2461389</v>
      </c>
      <c r="C2894" s="2" t="s">
        <v>60</v>
      </c>
      <c r="D2894" s="3">
        <v>200</v>
      </c>
      <c r="E2894" s="3">
        <v>443</v>
      </c>
      <c r="F2894" s="3">
        <f t="shared" si="57"/>
        <v>88600</v>
      </c>
      <c r="G2894" s="5">
        <v>44683</v>
      </c>
      <c r="H2894" s="4">
        <v>44683</v>
      </c>
      <c r="I2894" s="6">
        <f t="shared" si="58"/>
        <v>0</v>
      </c>
      <c r="J2894" s="32" t="str">
        <f>IF(Data[[#This Row],[Chênh lệch ngày]]&lt;-2,"ADVANCE", IF(Data[[#This Row],[Chênh lệch ngày]]&lt;4, "ON TIME", IF(Data[[#This Row],[REASON OF LATE]]="SUPPLIER","LATE BY SUPPLIER", "LATE")))</f>
        <v>ON TIME</v>
      </c>
      <c r="K2894" s="2"/>
      <c r="L2894" s="32"/>
      <c r="M2894" s="32" t="str">
        <f>TEXT(Data[[#This Row],[Ngày giao]],"yyyy")</f>
        <v>2022</v>
      </c>
      <c r="N2894" s="32" t="str">
        <f>IF(MONTH(Data[[#This Row],[Ngày giao]])&lt;4,"Qtr1", IF(MONTH(Data[[#This Row],[Ngày giao]])&lt;7,"Qtr2",IF(MONTH(Data[[#This Row],[Ngày giao]])&lt;10,"Qtr3","Qtr4")))</f>
        <v>Qtr2</v>
      </c>
      <c r="O2894" s="32" t="str">
        <f>TEXT(Data[[#This Row],[Ngày giao]],"MMM")</f>
        <v>May</v>
      </c>
    </row>
    <row r="2895" spans="1:15" ht="13" x14ac:dyDescent="0.3">
      <c r="A2895" s="1">
        <v>4517250415</v>
      </c>
      <c r="B2895" s="1">
        <v>2963895</v>
      </c>
      <c r="C2895" s="37" t="s">
        <v>52</v>
      </c>
      <c r="D2895" s="3">
        <v>272</v>
      </c>
      <c r="E2895" s="3">
        <v>547</v>
      </c>
      <c r="F2895" s="3">
        <f t="shared" si="57"/>
        <v>148784</v>
      </c>
      <c r="G2895" s="5">
        <v>44690</v>
      </c>
      <c r="H2895" s="4">
        <v>44683</v>
      </c>
      <c r="I2895" s="6">
        <f t="shared" si="58"/>
        <v>7</v>
      </c>
      <c r="J2895" s="32" t="str">
        <f>IF(Data[[#This Row],[Chênh lệch ngày]]&lt;-2,"ADVANCE", IF(Data[[#This Row],[Chênh lệch ngày]]&lt;4, "ON TIME", IF(Data[[#This Row],[REASON OF LATE]]="SUPPLIER","LATE BY SUPPLIER", "LATE")))</f>
        <v>LATE</v>
      </c>
      <c r="K2895" s="32" t="s">
        <v>6</v>
      </c>
      <c r="L2895" s="32"/>
      <c r="M2895" s="32" t="str">
        <f>TEXT(Data[[#This Row],[Ngày giao]],"yyyy")</f>
        <v>2022</v>
      </c>
      <c r="N2895" s="32" t="str">
        <f>IF(MONTH(Data[[#This Row],[Ngày giao]])&lt;4,"Qtr1", IF(MONTH(Data[[#This Row],[Ngày giao]])&lt;7,"Qtr2",IF(MONTH(Data[[#This Row],[Ngày giao]])&lt;10,"Qtr3","Qtr4")))</f>
        <v>Qtr2</v>
      </c>
      <c r="O2895" s="32" t="str">
        <f>TEXT(Data[[#This Row],[Ngày giao]],"MMM")</f>
        <v>May</v>
      </c>
    </row>
    <row r="2896" spans="1:15" ht="13" x14ac:dyDescent="0.3">
      <c r="A2896" s="1">
        <v>4517250416</v>
      </c>
      <c r="B2896" s="1">
        <v>2963895</v>
      </c>
      <c r="C2896" s="37" t="s">
        <v>52</v>
      </c>
      <c r="D2896" s="3">
        <v>184</v>
      </c>
      <c r="E2896" s="3">
        <v>907</v>
      </c>
      <c r="F2896" s="3">
        <f t="shared" si="57"/>
        <v>166888</v>
      </c>
      <c r="G2896" s="5">
        <v>44690</v>
      </c>
      <c r="H2896" s="4">
        <v>44683</v>
      </c>
      <c r="I2896" s="6">
        <f t="shared" si="58"/>
        <v>7</v>
      </c>
      <c r="J2896" s="32" t="str">
        <f>IF(Data[[#This Row],[Chênh lệch ngày]]&lt;-2,"ADVANCE", IF(Data[[#This Row],[Chênh lệch ngày]]&lt;4, "ON TIME", IF(Data[[#This Row],[REASON OF LATE]]="SUPPLIER","LATE BY SUPPLIER", "LATE")))</f>
        <v>LATE</v>
      </c>
      <c r="K2896" s="32" t="s">
        <v>6</v>
      </c>
      <c r="L2896" s="32"/>
      <c r="M2896" s="32" t="str">
        <f>TEXT(Data[[#This Row],[Ngày giao]],"yyyy")</f>
        <v>2022</v>
      </c>
      <c r="N2896" s="32" t="str">
        <f>IF(MONTH(Data[[#This Row],[Ngày giao]])&lt;4,"Qtr1", IF(MONTH(Data[[#This Row],[Ngày giao]])&lt;7,"Qtr2",IF(MONTH(Data[[#This Row],[Ngày giao]])&lt;10,"Qtr3","Qtr4")))</f>
        <v>Qtr2</v>
      </c>
      <c r="O2896" s="32" t="str">
        <f>TEXT(Data[[#This Row],[Ngày giao]],"MMM")</f>
        <v>May</v>
      </c>
    </row>
    <row r="2897" spans="1:15" ht="13" x14ac:dyDescent="0.3">
      <c r="A2897" s="1">
        <v>4517250419</v>
      </c>
      <c r="B2897" s="1">
        <v>2963895</v>
      </c>
      <c r="C2897" s="37" t="s">
        <v>52</v>
      </c>
      <c r="D2897" s="3">
        <v>104</v>
      </c>
      <c r="E2897" s="3">
        <v>584</v>
      </c>
      <c r="F2897" s="3">
        <f t="shared" si="57"/>
        <v>60736</v>
      </c>
      <c r="G2897" s="5">
        <v>44690</v>
      </c>
      <c r="H2897" s="4">
        <v>44683</v>
      </c>
      <c r="I2897" s="6">
        <f t="shared" si="58"/>
        <v>7</v>
      </c>
      <c r="J2897" s="32" t="str">
        <f>IF(Data[[#This Row],[Chênh lệch ngày]]&lt;-2,"ADVANCE", IF(Data[[#This Row],[Chênh lệch ngày]]&lt;4, "ON TIME", IF(Data[[#This Row],[REASON OF LATE]]="SUPPLIER","LATE BY SUPPLIER", "LATE")))</f>
        <v>LATE</v>
      </c>
      <c r="K2897" s="32" t="s">
        <v>6</v>
      </c>
      <c r="L2897" s="32"/>
      <c r="M2897" s="32" t="str">
        <f>TEXT(Data[[#This Row],[Ngày giao]],"yyyy")</f>
        <v>2022</v>
      </c>
      <c r="N2897" s="32" t="str">
        <f>IF(MONTH(Data[[#This Row],[Ngày giao]])&lt;4,"Qtr1", IF(MONTH(Data[[#This Row],[Ngày giao]])&lt;7,"Qtr2",IF(MONTH(Data[[#This Row],[Ngày giao]])&lt;10,"Qtr3","Qtr4")))</f>
        <v>Qtr2</v>
      </c>
      <c r="O2897" s="32" t="str">
        <f>TEXT(Data[[#This Row],[Ngày giao]],"MMM")</f>
        <v>May</v>
      </c>
    </row>
    <row r="2898" spans="1:15" ht="13" x14ac:dyDescent="0.3">
      <c r="A2898" s="1">
        <v>4517250420</v>
      </c>
      <c r="B2898" s="1">
        <v>2963895</v>
      </c>
      <c r="C2898" s="37" t="s">
        <v>52</v>
      </c>
      <c r="D2898" s="3">
        <v>36</v>
      </c>
      <c r="E2898" s="3">
        <v>554</v>
      </c>
      <c r="F2898" s="3">
        <f t="shared" si="57"/>
        <v>19944</v>
      </c>
      <c r="G2898" s="5">
        <v>44690</v>
      </c>
      <c r="H2898" s="4">
        <v>44683</v>
      </c>
      <c r="I2898" s="6">
        <f t="shared" si="58"/>
        <v>7</v>
      </c>
      <c r="J2898" s="32" t="str">
        <f>IF(Data[[#This Row],[Chênh lệch ngày]]&lt;-2,"ADVANCE", IF(Data[[#This Row],[Chênh lệch ngày]]&lt;4, "ON TIME", IF(Data[[#This Row],[REASON OF LATE]]="SUPPLIER","LATE BY SUPPLIER", "LATE")))</f>
        <v>LATE</v>
      </c>
      <c r="K2898" s="32" t="s">
        <v>6</v>
      </c>
      <c r="L2898" s="32"/>
      <c r="M2898" s="32" t="str">
        <f>TEXT(Data[[#This Row],[Ngày giao]],"yyyy")</f>
        <v>2022</v>
      </c>
      <c r="N2898" s="32" t="str">
        <f>IF(MONTH(Data[[#This Row],[Ngày giao]])&lt;4,"Qtr1", IF(MONTH(Data[[#This Row],[Ngày giao]])&lt;7,"Qtr2",IF(MONTH(Data[[#This Row],[Ngày giao]])&lt;10,"Qtr3","Qtr4")))</f>
        <v>Qtr2</v>
      </c>
      <c r="O2898" s="32" t="str">
        <f>TEXT(Data[[#This Row],[Ngày giao]],"MMM")</f>
        <v>May</v>
      </c>
    </row>
    <row r="2899" spans="1:15" ht="13" x14ac:dyDescent="0.3">
      <c r="A2899" s="1">
        <v>4516503421</v>
      </c>
      <c r="B2899" s="1">
        <v>2758193</v>
      </c>
      <c r="C2899" s="37" t="s">
        <v>52</v>
      </c>
      <c r="D2899" s="3">
        <v>126</v>
      </c>
      <c r="E2899" s="3">
        <v>720</v>
      </c>
      <c r="F2899" s="3">
        <f t="shared" si="57"/>
        <v>90720</v>
      </c>
      <c r="G2899" s="5">
        <v>44704</v>
      </c>
      <c r="H2899" s="4">
        <v>44683</v>
      </c>
      <c r="I2899" s="6">
        <f t="shared" si="58"/>
        <v>21</v>
      </c>
      <c r="J2899" s="32" t="str">
        <f>IF(Data[[#This Row],[Chênh lệch ngày]]&lt;-2,"ADVANCE", IF(Data[[#This Row],[Chênh lệch ngày]]&lt;4, "ON TIME", IF(Data[[#This Row],[REASON OF LATE]]="SUPPLIER","LATE BY SUPPLIER", "LATE")))</f>
        <v>LATE</v>
      </c>
      <c r="K2899" s="32" t="s">
        <v>6</v>
      </c>
      <c r="L2899" s="32"/>
      <c r="M2899" s="32" t="str">
        <f>TEXT(Data[[#This Row],[Ngày giao]],"yyyy")</f>
        <v>2022</v>
      </c>
      <c r="N2899" s="32" t="str">
        <f>IF(MONTH(Data[[#This Row],[Ngày giao]])&lt;4,"Qtr1", IF(MONTH(Data[[#This Row],[Ngày giao]])&lt;7,"Qtr2",IF(MONTH(Data[[#This Row],[Ngày giao]])&lt;10,"Qtr3","Qtr4")))</f>
        <v>Qtr2</v>
      </c>
      <c r="O2899" s="32" t="str">
        <f>TEXT(Data[[#This Row],[Ngày giao]],"MMM")</f>
        <v>May</v>
      </c>
    </row>
    <row r="2900" spans="1:15" ht="13" x14ac:dyDescent="0.3">
      <c r="A2900" s="1">
        <v>4516508698</v>
      </c>
      <c r="B2900" s="1">
        <v>2467687</v>
      </c>
      <c r="C2900" s="37" t="s">
        <v>52</v>
      </c>
      <c r="D2900" s="3">
        <v>170</v>
      </c>
      <c r="E2900" s="3">
        <v>1386</v>
      </c>
      <c r="F2900" s="3">
        <f t="shared" si="57"/>
        <v>235620</v>
      </c>
      <c r="G2900" s="5">
        <v>44662</v>
      </c>
      <c r="H2900" s="4">
        <v>44683</v>
      </c>
      <c r="I2900" s="6">
        <f t="shared" si="58"/>
        <v>-21</v>
      </c>
      <c r="J2900" s="32" t="str">
        <f>IF(Data[[#This Row],[Chênh lệch ngày]]&lt;-2,"ADVANCE", IF(Data[[#This Row],[Chênh lệch ngày]]&lt;4, "ON TIME", IF(Data[[#This Row],[REASON OF LATE]]="SUPPLIER","LATE BY SUPPLIER", "LATE")))</f>
        <v>ADVANCE</v>
      </c>
      <c r="K2900" s="2"/>
      <c r="L2900" s="32"/>
      <c r="M2900" s="32" t="str">
        <f>TEXT(Data[[#This Row],[Ngày giao]],"yyyy")</f>
        <v>2022</v>
      </c>
      <c r="N2900" s="32" t="str">
        <f>IF(MONTH(Data[[#This Row],[Ngày giao]])&lt;4,"Qtr1", IF(MONTH(Data[[#This Row],[Ngày giao]])&lt;7,"Qtr2",IF(MONTH(Data[[#This Row],[Ngày giao]])&lt;10,"Qtr3","Qtr4")))</f>
        <v>Qtr2</v>
      </c>
      <c r="O2900" s="32" t="str">
        <f>TEXT(Data[[#This Row],[Ngày giao]],"MMM")</f>
        <v>Apr</v>
      </c>
    </row>
    <row r="2901" spans="1:15" ht="13" x14ac:dyDescent="0.3">
      <c r="A2901" s="1">
        <v>4517451427</v>
      </c>
      <c r="B2901" s="1">
        <v>2758193</v>
      </c>
      <c r="C2901" s="2" t="s">
        <v>53</v>
      </c>
      <c r="D2901" s="3">
        <v>900</v>
      </c>
      <c r="E2901" s="3">
        <v>497</v>
      </c>
      <c r="F2901" s="3">
        <f t="shared" si="57"/>
        <v>447300</v>
      </c>
      <c r="G2901" s="5">
        <v>44686</v>
      </c>
      <c r="H2901" s="4">
        <v>44683</v>
      </c>
      <c r="I2901" s="6">
        <f t="shared" si="58"/>
        <v>3</v>
      </c>
      <c r="J2901" s="32" t="str">
        <f>IF(Data[[#This Row],[Chênh lệch ngày]]&lt;-2,"ADVANCE", IF(Data[[#This Row],[Chênh lệch ngày]]&lt;4, "ON TIME", IF(Data[[#This Row],[REASON OF LATE]]="SUPPLIER","LATE BY SUPPLIER", "LATE")))</f>
        <v>ON TIME</v>
      </c>
      <c r="K2901" s="2"/>
      <c r="L2901" s="32"/>
      <c r="M2901" s="32" t="str">
        <f>TEXT(Data[[#This Row],[Ngày giao]],"yyyy")</f>
        <v>2022</v>
      </c>
      <c r="N2901" s="32" t="str">
        <f>IF(MONTH(Data[[#This Row],[Ngày giao]])&lt;4,"Qtr1", IF(MONTH(Data[[#This Row],[Ngày giao]])&lt;7,"Qtr2",IF(MONTH(Data[[#This Row],[Ngày giao]])&lt;10,"Qtr3","Qtr4")))</f>
        <v>Qtr2</v>
      </c>
      <c r="O2901" s="32" t="str">
        <f>TEXT(Data[[#This Row],[Ngày giao]],"MMM")</f>
        <v>May</v>
      </c>
    </row>
    <row r="2902" spans="1:15" ht="13" x14ac:dyDescent="0.3">
      <c r="A2902" s="1">
        <v>4516534153</v>
      </c>
      <c r="B2902" s="1">
        <v>4327058</v>
      </c>
      <c r="C2902" s="37" t="s">
        <v>52</v>
      </c>
      <c r="D2902" s="3">
        <v>41</v>
      </c>
      <c r="E2902" s="3">
        <v>1154</v>
      </c>
      <c r="F2902" s="3">
        <f t="shared" si="57"/>
        <v>47314</v>
      </c>
      <c r="G2902" s="5">
        <v>44718</v>
      </c>
      <c r="H2902" s="4">
        <v>44683</v>
      </c>
      <c r="I2902" s="6">
        <f t="shared" si="58"/>
        <v>35</v>
      </c>
      <c r="J2902" s="32" t="str">
        <f>IF(Data[[#This Row],[Chênh lệch ngày]]&lt;-2,"ADVANCE", IF(Data[[#This Row],[Chênh lệch ngày]]&lt;4, "ON TIME", IF(Data[[#This Row],[REASON OF LATE]]="SUPPLIER","LATE BY SUPPLIER", "LATE")))</f>
        <v>LATE</v>
      </c>
      <c r="K2902" s="32" t="s">
        <v>6</v>
      </c>
      <c r="L2902" s="32"/>
      <c r="M2902" s="32" t="str">
        <f>TEXT(Data[[#This Row],[Ngày giao]],"yyyy")</f>
        <v>2022</v>
      </c>
      <c r="N2902" s="32" t="str">
        <f>IF(MONTH(Data[[#This Row],[Ngày giao]])&lt;4,"Qtr1", IF(MONTH(Data[[#This Row],[Ngày giao]])&lt;7,"Qtr2",IF(MONTH(Data[[#This Row],[Ngày giao]])&lt;10,"Qtr3","Qtr4")))</f>
        <v>Qtr2</v>
      </c>
      <c r="O2902" s="32" t="str">
        <f>TEXT(Data[[#This Row],[Ngày giao]],"MMM")</f>
        <v>Jun</v>
      </c>
    </row>
    <row r="2903" spans="1:15" ht="13" x14ac:dyDescent="0.3">
      <c r="A2903" s="1">
        <v>4516317968</v>
      </c>
      <c r="B2903" s="1">
        <v>2165271</v>
      </c>
      <c r="C2903" s="2" t="s">
        <v>53</v>
      </c>
      <c r="D2903" s="3">
        <v>48</v>
      </c>
      <c r="E2903" s="3">
        <v>366</v>
      </c>
      <c r="F2903" s="3">
        <f t="shared" si="57"/>
        <v>17568</v>
      </c>
      <c r="G2903" s="5">
        <v>44686</v>
      </c>
      <c r="H2903" s="4">
        <v>44683</v>
      </c>
      <c r="I2903" s="6">
        <f t="shared" si="58"/>
        <v>3</v>
      </c>
      <c r="J2903" s="32" t="str">
        <f>IF(Data[[#This Row],[Chênh lệch ngày]]&lt;-2,"ADVANCE", IF(Data[[#This Row],[Chênh lệch ngày]]&lt;4, "ON TIME", IF(Data[[#This Row],[REASON OF LATE]]="SUPPLIER","LATE BY SUPPLIER", "LATE")))</f>
        <v>ON TIME</v>
      </c>
      <c r="K2903" s="2"/>
      <c r="L2903" s="32"/>
      <c r="M2903" s="32" t="str">
        <f>TEXT(Data[[#This Row],[Ngày giao]],"yyyy")</f>
        <v>2022</v>
      </c>
      <c r="N2903" s="32" t="str">
        <f>IF(MONTH(Data[[#This Row],[Ngày giao]])&lt;4,"Qtr1", IF(MONTH(Data[[#This Row],[Ngày giao]])&lt;7,"Qtr2",IF(MONTH(Data[[#This Row],[Ngày giao]])&lt;10,"Qtr3","Qtr4")))</f>
        <v>Qtr2</v>
      </c>
      <c r="O2903" s="32" t="str">
        <f>TEXT(Data[[#This Row],[Ngày giao]],"MMM")</f>
        <v>May</v>
      </c>
    </row>
    <row r="2904" spans="1:15" ht="13" x14ac:dyDescent="0.3">
      <c r="A2904" s="1">
        <v>4516500987</v>
      </c>
      <c r="B2904" s="1">
        <v>4271870</v>
      </c>
      <c r="C2904" s="37" t="s">
        <v>52</v>
      </c>
      <c r="D2904" s="3">
        <v>40</v>
      </c>
      <c r="E2904" s="3">
        <v>1330</v>
      </c>
      <c r="F2904" s="3">
        <f t="shared" si="57"/>
        <v>53200</v>
      </c>
      <c r="G2904" s="5">
        <v>44718</v>
      </c>
      <c r="H2904" s="4">
        <v>44683</v>
      </c>
      <c r="I2904" s="6">
        <f t="shared" si="58"/>
        <v>35</v>
      </c>
      <c r="J2904" s="32" t="str">
        <f>IF(Data[[#This Row],[Chênh lệch ngày]]&lt;-2,"ADVANCE", IF(Data[[#This Row],[Chênh lệch ngày]]&lt;4, "ON TIME", IF(Data[[#This Row],[REASON OF LATE]]="SUPPLIER","LATE BY SUPPLIER", "LATE")))</f>
        <v>LATE</v>
      </c>
      <c r="K2904" s="32" t="s">
        <v>6</v>
      </c>
      <c r="L2904" s="32"/>
      <c r="M2904" s="32" t="str">
        <f>TEXT(Data[[#This Row],[Ngày giao]],"yyyy")</f>
        <v>2022</v>
      </c>
      <c r="N2904" s="32" t="str">
        <f>IF(MONTH(Data[[#This Row],[Ngày giao]])&lt;4,"Qtr1", IF(MONTH(Data[[#This Row],[Ngày giao]])&lt;7,"Qtr2",IF(MONTH(Data[[#This Row],[Ngày giao]])&lt;10,"Qtr3","Qtr4")))</f>
        <v>Qtr2</v>
      </c>
      <c r="O2904" s="32" t="str">
        <f>TEXT(Data[[#This Row],[Ngày giao]],"MMM")</f>
        <v>Jun</v>
      </c>
    </row>
    <row r="2905" spans="1:15" ht="13" x14ac:dyDescent="0.3">
      <c r="A2905" s="1">
        <v>881917830</v>
      </c>
      <c r="B2905" s="1">
        <v>2758193</v>
      </c>
      <c r="C2905" s="2" t="s">
        <v>53</v>
      </c>
      <c r="D2905" s="3">
        <v>723</v>
      </c>
      <c r="E2905" s="3">
        <v>669</v>
      </c>
      <c r="F2905" s="3">
        <f t="shared" si="57"/>
        <v>483687</v>
      </c>
      <c r="G2905" s="5">
        <v>44697</v>
      </c>
      <c r="H2905" s="4">
        <v>44683</v>
      </c>
      <c r="I2905" s="6">
        <f t="shared" si="58"/>
        <v>14</v>
      </c>
      <c r="J2905" s="32" t="str">
        <f>IF(Data[[#This Row],[Chênh lệch ngày]]&lt;-2,"ADVANCE", IF(Data[[#This Row],[Chênh lệch ngày]]&lt;4, "ON TIME", IF(Data[[#This Row],[REASON OF LATE]]="SUPPLIER","LATE BY SUPPLIER", "LATE")))</f>
        <v>LATE</v>
      </c>
      <c r="K2905" s="32" t="s">
        <v>6</v>
      </c>
      <c r="L2905" s="32"/>
      <c r="M2905" s="32" t="str">
        <f>TEXT(Data[[#This Row],[Ngày giao]],"yyyy")</f>
        <v>2022</v>
      </c>
      <c r="N2905" s="32" t="str">
        <f>IF(MONTH(Data[[#This Row],[Ngày giao]])&lt;4,"Qtr1", IF(MONTH(Data[[#This Row],[Ngày giao]])&lt;7,"Qtr2",IF(MONTH(Data[[#This Row],[Ngày giao]])&lt;10,"Qtr3","Qtr4")))</f>
        <v>Qtr2</v>
      </c>
      <c r="O2905" s="32" t="str">
        <f>TEXT(Data[[#This Row],[Ngày giao]],"MMM")</f>
        <v>May</v>
      </c>
    </row>
    <row r="2906" spans="1:15" ht="13" x14ac:dyDescent="0.3">
      <c r="A2906" s="1">
        <v>4516456180</v>
      </c>
      <c r="B2906" s="1">
        <v>2958114</v>
      </c>
      <c r="C2906" s="37" t="s">
        <v>52</v>
      </c>
      <c r="D2906" s="3">
        <v>54</v>
      </c>
      <c r="E2906" s="3">
        <v>674</v>
      </c>
      <c r="F2906" s="3">
        <f t="shared" si="57"/>
        <v>36396</v>
      </c>
      <c r="G2906" s="5">
        <v>44683</v>
      </c>
      <c r="H2906" s="4">
        <v>44683</v>
      </c>
      <c r="I2906" s="6">
        <f t="shared" si="58"/>
        <v>0</v>
      </c>
      <c r="J2906" s="32" t="str">
        <f>IF(Data[[#This Row],[Chênh lệch ngày]]&lt;-2,"ADVANCE", IF(Data[[#This Row],[Chênh lệch ngày]]&lt;4, "ON TIME", IF(Data[[#This Row],[REASON OF LATE]]="SUPPLIER","LATE BY SUPPLIER", "LATE")))</f>
        <v>ON TIME</v>
      </c>
      <c r="K2906" s="2"/>
      <c r="L2906" s="32"/>
      <c r="M2906" s="32" t="str">
        <f>TEXT(Data[[#This Row],[Ngày giao]],"yyyy")</f>
        <v>2022</v>
      </c>
      <c r="N2906" s="32" t="str">
        <f>IF(MONTH(Data[[#This Row],[Ngày giao]])&lt;4,"Qtr1", IF(MONTH(Data[[#This Row],[Ngày giao]])&lt;7,"Qtr2",IF(MONTH(Data[[#This Row],[Ngày giao]])&lt;10,"Qtr3","Qtr4")))</f>
        <v>Qtr2</v>
      </c>
      <c r="O2906" s="32" t="str">
        <f>TEXT(Data[[#This Row],[Ngày giao]],"MMM")</f>
        <v>May</v>
      </c>
    </row>
    <row r="2907" spans="1:15" ht="13" x14ac:dyDescent="0.3">
      <c r="A2907" s="1">
        <v>4516653965</v>
      </c>
      <c r="B2907" s="1">
        <v>2884301</v>
      </c>
      <c r="C2907" s="2" t="s">
        <v>66</v>
      </c>
      <c r="D2907" s="3">
        <v>495</v>
      </c>
      <c r="E2907" s="3">
        <v>1004</v>
      </c>
      <c r="F2907" s="3">
        <f t="shared" si="57"/>
        <v>496980</v>
      </c>
      <c r="G2907" s="5">
        <v>44683</v>
      </c>
      <c r="H2907" s="4">
        <v>44683</v>
      </c>
      <c r="I2907" s="6">
        <f t="shared" si="58"/>
        <v>0</v>
      </c>
      <c r="J2907" s="32" t="str">
        <f>IF(Data[[#This Row],[Chênh lệch ngày]]&lt;-2,"ADVANCE", IF(Data[[#This Row],[Chênh lệch ngày]]&lt;4, "ON TIME", IF(Data[[#This Row],[REASON OF LATE]]="SUPPLIER","LATE BY SUPPLIER", "LATE")))</f>
        <v>ON TIME</v>
      </c>
      <c r="K2907" s="2"/>
      <c r="L2907" s="32"/>
      <c r="M2907" s="32" t="str">
        <f>TEXT(Data[[#This Row],[Ngày giao]],"yyyy")</f>
        <v>2022</v>
      </c>
      <c r="N2907" s="32" t="str">
        <f>IF(MONTH(Data[[#This Row],[Ngày giao]])&lt;4,"Qtr1", IF(MONTH(Data[[#This Row],[Ngày giao]])&lt;7,"Qtr2",IF(MONTH(Data[[#This Row],[Ngày giao]])&lt;10,"Qtr3","Qtr4")))</f>
        <v>Qtr2</v>
      </c>
      <c r="O2907" s="32" t="str">
        <f>TEXT(Data[[#This Row],[Ngày giao]],"MMM")</f>
        <v>May</v>
      </c>
    </row>
    <row r="2908" spans="1:15" ht="13" x14ac:dyDescent="0.3">
      <c r="A2908" s="1">
        <v>4517794443</v>
      </c>
      <c r="B2908" s="1">
        <v>2884301</v>
      </c>
      <c r="C2908" s="2" t="s">
        <v>53</v>
      </c>
      <c r="D2908" s="3">
        <v>5310</v>
      </c>
      <c r="E2908" s="3">
        <v>426</v>
      </c>
      <c r="F2908" s="3">
        <f t="shared" si="57"/>
        <v>2262060</v>
      </c>
      <c r="G2908" s="5">
        <v>44683</v>
      </c>
      <c r="H2908" s="4">
        <v>44683</v>
      </c>
      <c r="I2908" s="6">
        <f t="shared" si="58"/>
        <v>0</v>
      </c>
      <c r="J2908" s="32" t="str">
        <f>IF(Data[[#This Row],[Chênh lệch ngày]]&lt;-2,"ADVANCE", IF(Data[[#This Row],[Chênh lệch ngày]]&lt;4, "ON TIME", IF(Data[[#This Row],[REASON OF LATE]]="SUPPLIER","LATE BY SUPPLIER", "LATE")))</f>
        <v>ON TIME</v>
      </c>
      <c r="K2908" s="2"/>
      <c r="L2908" s="32"/>
      <c r="M2908" s="32" t="str">
        <f>TEXT(Data[[#This Row],[Ngày giao]],"yyyy")</f>
        <v>2022</v>
      </c>
      <c r="N2908" s="32" t="str">
        <f>IF(MONTH(Data[[#This Row],[Ngày giao]])&lt;4,"Qtr1", IF(MONTH(Data[[#This Row],[Ngày giao]])&lt;7,"Qtr2",IF(MONTH(Data[[#This Row],[Ngày giao]])&lt;10,"Qtr3","Qtr4")))</f>
        <v>Qtr2</v>
      </c>
      <c r="O2908" s="32" t="str">
        <f>TEXT(Data[[#This Row],[Ngày giao]],"MMM")</f>
        <v>May</v>
      </c>
    </row>
    <row r="2909" spans="1:15" ht="13" x14ac:dyDescent="0.3">
      <c r="A2909" s="1">
        <v>4517805670</v>
      </c>
      <c r="B2909" s="1">
        <v>2752324</v>
      </c>
      <c r="C2909" s="2" t="s">
        <v>53</v>
      </c>
      <c r="D2909" s="3">
        <v>786</v>
      </c>
      <c r="E2909" s="3">
        <v>954</v>
      </c>
      <c r="F2909" s="3">
        <f t="shared" si="57"/>
        <v>749844</v>
      </c>
      <c r="G2909" s="5">
        <v>44683</v>
      </c>
      <c r="H2909" s="4">
        <v>44683</v>
      </c>
      <c r="I2909" s="6">
        <f t="shared" si="58"/>
        <v>0</v>
      </c>
      <c r="J2909" s="32" t="str">
        <f>IF(Data[[#This Row],[Chênh lệch ngày]]&lt;-2,"ADVANCE", IF(Data[[#This Row],[Chênh lệch ngày]]&lt;4, "ON TIME", IF(Data[[#This Row],[REASON OF LATE]]="SUPPLIER","LATE BY SUPPLIER", "LATE")))</f>
        <v>ON TIME</v>
      </c>
      <c r="K2909" s="2"/>
      <c r="L2909" s="32"/>
      <c r="M2909" s="32" t="str">
        <f>TEXT(Data[[#This Row],[Ngày giao]],"yyyy")</f>
        <v>2022</v>
      </c>
      <c r="N2909" s="32" t="str">
        <f>IF(MONTH(Data[[#This Row],[Ngày giao]])&lt;4,"Qtr1", IF(MONTH(Data[[#This Row],[Ngày giao]])&lt;7,"Qtr2",IF(MONTH(Data[[#This Row],[Ngày giao]])&lt;10,"Qtr3","Qtr4")))</f>
        <v>Qtr2</v>
      </c>
      <c r="O2909" s="32" t="str">
        <f>TEXT(Data[[#This Row],[Ngày giao]],"MMM")</f>
        <v>May</v>
      </c>
    </row>
    <row r="2910" spans="1:15" ht="13" x14ac:dyDescent="0.3">
      <c r="A2910" s="1">
        <v>4517809830</v>
      </c>
      <c r="B2910" s="1">
        <v>4062520</v>
      </c>
      <c r="C2910" s="2" t="s">
        <v>53</v>
      </c>
      <c r="D2910" s="3">
        <v>6</v>
      </c>
      <c r="E2910" s="3">
        <v>408</v>
      </c>
      <c r="F2910" s="3">
        <f t="shared" si="57"/>
        <v>2448</v>
      </c>
      <c r="G2910" s="5">
        <v>44690</v>
      </c>
      <c r="H2910" s="4">
        <v>44683</v>
      </c>
      <c r="I2910" s="6">
        <f t="shared" si="58"/>
        <v>7</v>
      </c>
      <c r="J2910" s="32" t="str">
        <f>IF(Data[[#This Row],[Chênh lệch ngày]]&lt;-2,"ADVANCE", IF(Data[[#This Row],[Chênh lệch ngày]]&lt;4, "ON TIME", IF(Data[[#This Row],[REASON OF LATE]]="SUPPLIER","LATE BY SUPPLIER", "LATE")))</f>
        <v>LATE BY SUPPLIER</v>
      </c>
      <c r="K2910" s="2" t="s">
        <v>8</v>
      </c>
      <c r="L2910" s="32" t="s">
        <v>73</v>
      </c>
      <c r="M2910" s="32" t="str">
        <f>TEXT(Data[[#This Row],[Ngày giao]],"yyyy")</f>
        <v>2022</v>
      </c>
      <c r="N2910" s="32" t="str">
        <f>IF(MONTH(Data[[#This Row],[Ngày giao]])&lt;4,"Qtr1", IF(MONTH(Data[[#This Row],[Ngày giao]])&lt;7,"Qtr2",IF(MONTH(Data[[#This Row],[Ngày giao]])&lt;10,"Qtr3","Qtr4")))</f>
        <v>Qtr2</v>
      </c>
      <c r="O2910" s="32" t="str">
        <f>TEXT(Data[[#This Row],[Ngày giao]],"MMM")</f>
        <v>May</v>
      </c>
    </row>
    <row r="2911" spans="1:15" ht="13" x14ac:dyDescent="0.3">
      <c r="A2911" s="1">
        <v>4517833794</v>
      </c>
      <c r="B2911" s="1">
        <v>4403290</v>
      </c>
      <c r="C2911" s="2" t="s">
        <v>53</v>
      </c>
      <c r="D2911" s="3">
        <v>432</v>
      </c>
      <c r="E2911" s="3">
        <v>1304</v>
      </c>
      <c r="F2911" s="3">
        <f t="shared" si="57"/>
        <v>563328</v>
      </c>
      <c r="G2911" s="5">
        <v>44683</v>
      </c>
      <c r="H2911" s="4">
        <v>44683</v>
      </c>
      <c r="I2911" s="6">
        <f t="shared" si="58"/>
        <v>0</v>
      </c>
      <c r="J2911" s="32" t="str">
        <f>IF(Data[[#This Row],[Chênh lệch ngày]]&lt;-2,"ADVANCE", IF(Data[[#This Row],[Chênh lệch ngày]]&lt;4, "ON TIME", IF(Data[[#This Row],[REASON OF LATE]]="SUPPLIER","LATE BY SUPPLIER", "LATE")))</f>
        <v>ON TIME</v>
      </c>
      <c r="K2911" s="2"/>
      <c r="L2911" s="32"/>
      <c r="M2911" s="32" t="str">
        <f>TEXT(Data[[#This Row],[Ngày giao]],"yyyy")</f>
        <v>2022</v>
      </c>
      <c r="N2911" s="32" t="str">
        <f>IF(MONTH(Data[[#This Row],[Ngày giao]])&lt;4,"Qtr1", IF(MONTH(Data[[#This Row],[Ngày giao]])&lt;7,"Qtr2",IF(MONTH(Data[[#This Row],[Ngày giao]])&lt;10,"Qtr3","Qtr4")))</f>
        <v>Qtr2</v>
      </c>
      <c r="O2911" s="32" t="str">
        <f>TEXT(Data[[#This Row],[Ngày giao]],"MMM")</f>
        <v>May</v>
      </c>
    </row>
    <row r="2912" spans="1:15" ht="13" x14ac:dyDescent="0.3">
      <c r="A2912" s="1">
        <v>4517848124</v>
      </c>
      <c r="B2912" s="1">
        <v>4403290</v>
      </c>
      <c r="C2912" s="2" t="s">
        <v>53</v>
      </c>
      <c r="D2912" s="3">
        <v>40</v>
      </c>
      <c r="E2912" s="3">
        <v>606</v>
      </c>
      <c r="F2912" s="3">
        <f t="shared" si="57"/>
        <v>24240</v>
      </c>
      <c r="G2912" s="5">
        <v>44683</v>
      </c>
      <c r="H2912" s="4">
        <v>44683</v>
      </c>
      <c r="I2912" s="6">
        <f t="shared" si="58"/>
        <v>0</v>
      </c>
      <c r="J2912" s="32" t="str">
        <f>IF(Data[[#This Row],[Chênh lệch ngày]]&lt;-2,"ADVANCE", IF(Data[[#This Row],[Chênh lệch ngày]]&lt;4, "ON TIME", IF(Data[[#This Row],[REASON OF LATE]]="SUPPLIER","LATE BY SUPPLIER", "LATE")))</f>
        <v>ON TIME</v>
      </c>
      <c r="K2912" s="2"/>
      <c r="L2912" s="32"/>
      <c r="M2912" s="32" t="str">
        <f>TEXT(Data[[#This Row],[Ngày giao]],"yyyy")</f>
        <v>2022</v>
      </c>
      <c r="N2912" s="32" t="str">
        <f>IF(MONTH(Data[[#This Row],[Ngày giao]])&lt;4,"Qtr1", IF(MONTH(Data[[#This Row],[Ngày giao]])&lt;7,"Qtr2",IF(MONTH(Data[[#This Row],[Ngày giao]])&lt;10,"Qtr3","Qtr4")))</f>
        <v>Qtr2</v>
      </c>
      <c r="O2912" s="32" t="str">
        <f>TEXT(Data[[#This Row],[Ngày giao]],"MMM")</f>
        <v>May</v>
      </c>
    </row>
    <row r="2913" spans="1:15" ht="13" x14ac:dyDescent="0.3">
      <c r="A2913" s="1">
        <v>4517815113</v>
      </c>
      <c r="B2913" s="1">
        <v>1620152</v>
      </c>
      <c r="C2913" s="2" t="s">
        <v>53</v>
      </c>
      <c r="D2913" s="3">
        <v>3168</v>
      </c>
      <c r="E2913" s="3">
        <v>1426</v>
      </c>
      <c r="F2913" s="3">
        <f t="shared" si="57"/>
        <v>4517568</v>
      </c>
      <c r="G2913" s="5">
        <v>44683</v>
      </c>
      <c r="H2913" s="4">
        <v>44683</v>
      </c>
      <c r="I2913" s="6">
        <f t="shared" si="58"/>
        <v>0</v>
      </c>
      <c r="J2913" s="32" t="str">
        <f>IF(Data[[#This Row],[Chênh lệch ngày]]&lt;-2,"ADVANCE", IF(Data[[#This Row],[Chênh lệch ngày]]&lt;4, "ON TIME", IF(Data[[#This Row],[REASON OF LATE]]="SUPPLIER","LATE BY SUPPLIER", "LATE")))</f>
        <v>ON TIME</v>
      </c>
      <c r="K2913" s="2"/>
      <c r="L2913" s="32"/>
      <c r="M2913" s="32" t="str">
        <f>TEXT(Data[[#This Row],[Ngày giao]],"yyyy")</f>
        <v>2022</v>
      </c>
      <c r="N2913" s="32" t="str">
        <f>IF(MONTH(Data[[#This Row],[Ngày giao]])&lt;4,"Qtr1", IF(MONTH(Data[[#This Row],[Ngày giao]])&lt;7,"Qtr2",IF(MONTH(Data[[#This Row],[Ngày giao]])&lt;10,"Qtr3","Qtr4")))</f>
        <v>Qtr2</v>
      </c>
      <c r="O2913" s="32" t="str">
        <f>TEXT(Data[[#This Row],[Ngày giao]],"MMM")</f>
        <v>May</v>
      </c>
    </row>
    <row r="2914" spans="1:15" ht="13" x14ac:dyDescent="0.3">
      <c r="A2914" s="1">
        <v>4517818239</v>
      </c>
      <c r="B2914" s="1">
        <v>2965279</v>
      </c>
      <c r="C2914" s="2" t="s">
        <v>53</v>
      </c>
      <c r="D2914" s="3">
        <v>261</v>
      </c>
      <c r="E2914" s="3">
        <v>1162</v>
      </c>
      <c r="F2914" s="3">
        <f t="shared" si="57"/>
        <v>303282</v>
      </c>
      <c r="G2914" s="5">
        <v>44683</v>
      </c>
      <c r="H2914" s="4">
        <v>44683</v>
      </c>
      <c r="I2914" s="6">
        <f t="shared" si="58"/>
        <v>0</v>
      </c>
      <c r="J2914" s="32" t="str">
        <f>IF(Data[[#This Row],[Chênh lệch ngày]]&lt;-2,"ADVANCE", IF(Data[[#This Row],[Chênh lệch ngày]]&lt;4, "ON TIME", IF(Data[[#This Row],[REASON OF LATE]]="SUPPLIER","LATE BY SUPPLIER", "LATE")))</f>
        <v>ON TIME</v>
      </c>
      <c r="K2914" s="2"/>
      <c r="L2914" s="32"/>
      <c r="M2914" s="32" t="str">
        <f>TEXT(Data[[#This Row],[Ngày giao]],"yyyy")</f>
        <v>2022</v>
      </c>
      <c r="N2914" s="32" t="str">
        <f>IF(MONTH(Data[[#This Row],[Ngày giao]])&lt;4,"Qtr1", IF(MONTH(Data[[#This Row],[Ngày giao]])&lt;7,"Qtr2",IF(MONTH(Data[[#This Row],[Ngày giao]])&lt;10,"Qtr3","Qtr4")))</f>
        <v>Qtr2</v>
      </c>
      <c r="O2914" s="32" t="str">
        <f>TEXT(Data[[#This Row],[Ngày giao]],"MMM")</f>
        <v>May</v>
      </c>
    </row>
    <row r="2915" spans="1:15" ht="13" x14ac:dyDescent="0.3">
      <c r="A2915" s="1">
        <v>4517818644</v>
      </c>
      <c r="B2915" s="1">
        <v>4492204</v>
      </c>
      <c r="C2915" s="2" t="s">
        <v>53</v>
      </c>
      <c r="D2915" s="3">
        <v>5664</v>
      </c>
      <c r="E2915" s="3">
        <v>357</v>
      </c>
      <c r="F2915" s="3">
        <f t="shared" si="57"/>
        <v>2022048</v>
      </c>
      <c r="G2915" s="5">
        <v>44683</v>
      </c>
      <c r="H2915" s="4">
        <v>44683</v>
      </c>
      <c r="I2915" s="6">
        <f t="shared" si="58"/>
        <v>0</v>
      </c>
      <c r="J2915" s="32" t="str">
        <f>IF(Data[[#This Row],[Chênh lệch ngày]]&lt;-2,"ADVANCE", IF(Data[[#This Row],[Chênh lệch ngày]]&lt;4, "ON TIME", IF(Data[[#This Row],[REASON OF LATE]]="SUPPLIER","LATE BY SUPPLIER", "LATE")))</f>
        <v>ON TIME</v>
      </c>
      <c r="K2915" s="2"/>
      <c r="L2915" s="32"/>
      <c r="M2915" s="32" t="str">
        <f>TEXT(Data[[#This Row],[Ngày giao]],"yyyy")</f>
        <v>2022</v>
      </c>
      <c r="N2915" s="32" t="str">
        <f>IF(MONTH(Data[[#This Row],[Ngày giao]])&lt;4,"Qtr1", IF(MONTH(Data[[#This Row],[Ngày giao]])&lt;7,"Qtr2",IF(MONTH(Data[[#This Row],[Ngày giao]])&lt;10,"Qtr3","Qtr4")))</f>
        <v>Qtr2</v>
      </c>
      <c r="O2915" s="32" t="str">
        <f>TEXT(Data[[#This Row],[Ngày giao]],"MMM")</f>
        <v>May</v>
      </c>
    </row>
    <row r="2916" spans="1:15" ht="13" x14ac:dyDescent="0.3">
      <c r="A2916" s="1">
        <v>4517847525</v>
      </c>
      <c r="B2916" s="1">
        <v>4492204</v>
      </c>
      <c r="C2916" s="2" t="s">
        <v>53</v>
      </c>
      <c r="D2916" s="3">
        <v>2268</v>
      </c>
      <c r="E2916" s="3">
        <v>883</v>
      </c>
      <c r="F2916" s="3">
        <f t="shared" si="57"/>
        <v>2002644</v>
      </c>
      <c r="G2916" s="5">
        <v>44683</v>
      </c>
      <c r="H2916" s="4">
        <v>44683</v>
      </c>
      <c r="I2916" s="6">
        <f t="shared" si="58"/>
        <v>0</v>
      </c>
      <c r="J2916" s="32" t="str">
        <f>IF(Data[[#This Row],[Chênh lệch ngày]]&lt;-2,"ADVANCE", IF(Data[[#This Row],[Chênh lệch ngày]]&lt;4, "ON TIME", IF(Data[[#This Row],[REASON OF LATE]]="SUPPLIER","LATE BY SUPPLIER", "LATE")))</f>
        <v>ON TIME</v>
      </c>
      <c r="K2916" s="2"/>
      <c r="L2916" s="32"/>
      <c r="M2916" s="32" t="str">
        <f>TEXT(Data[[#This Row],[Ngày giao]],"yyyy")</f>
        <v>2022</v>
      </c>
      <c r="N2916" s="32" t="str">
        <f>IF(MONTH(Data[[#This Row],[Ngày giao]])&lt;4,"Qtr1", IF(MONTH(Data[[#This Row],[Ngày giao]])&lt;7,"Qtr2",IF(MONTH(Data[[#This Row],[Ngày giao]])&lt;10,"Qtr3","Qtr4")))</f>
        <v>Qtr2</v>
      </c>
      <c r="O2916" s="32" t="str">
        <f>TEXT(Data[[#This Row],[Ngày giao]],"MMM")</f>
        <v>May</v>
      </c>
    </row>
    <row r="2917" spans="1:15" ht="14.5" x14ac:dyDescent="0.35">
      <c r="A2917" s="7">
        <v>4517871176</v>
      </c>
      <c r="B2917" s="7">
        <v>2487053</v>
      </c>
      <c r="C2917" s="8" t="s">
        <v>53</v>
      </c>
      <c r="D2917" s="9">
        <v>5130</v>
      </c>
      <c r="E2917" s="3">
        <v>868</v>
      </c>
      <c r="F2917" s="3">
        <f t="shared" si="57"/>
        <v>4452840</v>
      </c>
      <c r="G2917" s="5">
        <v>44683</v>
      </c>
      <c r="H2917" s="4">
        <v>44683</v>
      </c>
      <c r="I2917" s="10">
        <v>0</v>
      </c>
      <c r="J2917" s="32" t="str">
        <f>IF(Data[[#This Row],[Chênh lệch ngày]]&lt;-2,"ADVANCE", IF(Data[[#This Row],[Chênh lệch ngày]]&lt;4, "ON TIME", IF(Data[[#This Row],[REASON OF LATE]]="SUPPLIER","LATE BY SUPPLIER", "LATE")))</f>
        <v>ON TIME</v>
      </c>
      <c r="K2917" s="12"/>
      <c r="L2917" s="16"/>
      <c r="M2917" s="32" t="str">
        <f>TEXT(Data[[#This Row],[Ngày giao]],"yyyy")</f>
        <v>2022</v>
      </c>
      <c r="N2917" s="32" t="str">
        <f>IF(MONTH(Data[[#This Row],[Ngày giao]])&lt;4,"Qtr1", IF(MONTH(Data[[#This Row],[Ngày giao]])&lt;7,"Qtr2",IF(MONTH(Data[[#This Row],[Ngày giao]])&lt;10,"Qtr3","Qtr4")))</f>
        <v>Qtr2</v>
      </c>
      <c r="O2917" s="32" t="str">
        <f>TEXT(Data[[#This Row],[Ngày giao]],"MMM")</f>
        <v>May</v>
      </c>
    </row>
    <row r="2918" spans="1:15" ht="14.5" x14ac:dyDescent="0.35">
      <c r="A2918" s="7">
        <v>4517352176</v>
      </c>
      <c r="B2918" s="7">
        <v>2487053</v>
      </c>
      <c r="C2918" s="8" t="s">
        <v>53</v>
      </c>
      <c r="D2918" s="9">
        <v>4680</v>
      </c>
      <c r="E2918" s="3">
        <v>731</v>
      </c>
      <c r="F2918" s="3">
        <f t="shared" si="57"/>
        <v>3421080</v>
      </c>
      <c r="G2918" s="5">
        <v>44686</v>
      </c>
      <c r="H2918" s="4">
        <v>44683</v>
      </c>
      <c r="I2918" s="10">
        <v>3</v>
      </c>
      <c r="J2918" s="32" t="str">
        <f>IF(Data[[#This Row],[Chênh lệch ngày]]&lt;-2,"ADVANCE", IF(Data[[#This Row],[Chênh lệch ngày]]&lt;4, "ON TIME", IF(Data[[#This Row],[REASON OF LATE]]="SUPPLIER","LATE BY SUPPLIER", "LATE")))</f>
        <v>ON TIME</v>
      </c>
      <c r="K2918" s="12"/>
      <c r="L2918" s="16"/>
      <c r="M2918" s="32" t="str">
        <f>TEXT(Data[[#This Row],[Ngày giao]],"yyyy")</f>
        <v>2022</v>
      </c>
      <c r="N2918" s="32" t="str">
        <f>IF(MONTH(Data[[#This Row],[Ngày giao]])&lt;4,"Qtr1", IF(MONTH(Data[[#This Row],[Ngày giao]])&lt;7,"Qtr2",IF(MONTH(Data[[#This Row],[Ngày giao]])&lt;10,"Qtr3","Qtr4")))</f>
        <v>Qtr2</v>
      </c>
      <c r="O2918" s="32" t="str">
        <f>TEXT(Data[[#This Row],[Ngày giao]],"MMM")</f>
        <v>May</v>
      </c>
    </row>
    <row r="2919" spans="1:15" ht="14.5" x14ac:dyDescent="0.35">
      <c r="A2919" s="7">
        <v>4517828462</v>
      </c>
      <c r="B2919" s="7">
        <v>4455281</v>
      </c>
      <c r="C2919" s="8" t="s">
        <v>53</v>
      </c>
      <c r="D2919" s="9">
        <v>7650</v>
      </c>
      <c r="E2919" s="3">
        <v>1091</v>
      </c>
      <c r="F2919" s="3">
        <f t="shared" si="57"/>
        <v>8346150</v>
      </c>
      <c r="G2919" s="14">
        <v>44739</v>
      </c>
      <c r="H2919" s="15">
        <v>44683</v>
      </c>
      <c r="I2919" s="10">
        <v>56</v>
      </c>
      <c r="J2919" s="32" t="str">
        <f>IF(Data[[#This Row],[Chênh lệch ngày]]&lt;-2,"ADVANCE", IF(Data[[#This Row],[Chênh lệch ngày]]&lt;4, "ON TIME", IF(Data[[#This Row],[REASON OF LATE]]="SUPPLIER","LATE BY SUPPLIER", "LATE")))</f>
        <v>LATE BY SUPPLIER</v>
      </c>
      <c r="K2919" s="13" t="s">
        <v>8</v>
      </c>
      <c r="L2919" s="16" t="s">
        <v>41</v>
      </c>
      <c r="M2919" s="32" t="str">
        <f>TEXT(Data[[#This Row],[Ngày giao]],"yyyy")</f>
        <v>2022</v>
      </c>
      <c r="N2919" s="32" t="str">
        <f>IF(MONTH(Data[[#This Row],[Ngày giao]])&lt;4,"Qtr1", IF(MONTH(Data[[#This Row],[Ngày giao]])&lt;7,"Qtr2",IF(MONTH(Data[[#This Row],[Ngày giao]])&lt;10,"Qtr3","Qtr4")))</f>
        <v>Qtr2</v>
      </c>
      <c r="O2919" s="32" t="str">
        <f>TEXT(Data[[#This Row],[Ngày giao]],"MMM")</f>
        <v>Jun</v>
      </c>
    </row>
    <row r="2920" spans="1:15" ht="14.5" x14ac:dyDescent="0.35">
      <c r="A2920" s="7">
        <v>4517704317</v>
      </c>
      <c r="B2920" s="7">
        <v>4013297</v>
      </c>
      <c r="C2920" s="8" t="s">
        <v>53</v>
      </c>
      <c r="D2920" s="9">
        <v>2025</v>
      </c>
      <c r="E2920" s="3">
        <v>1128</v>
      </c>
      <c r="F2920" s="3">
        <f t="shared" si="57"/>
        <v>2284200</v>
      </c>
      <c r="G2920" s="5">
        <v>44686</v>
      </c>
      <c r="H2920" s="4">
        <v>44683</v>
      </c>
      <c r="I2920" s="10">
        <v>3</v>
      </c>
      <c r="J2920" s="32" t="str">
        <f>IF(Data[[#This Row],[Chênh lệch ngày]]&lt;-2,"ADVANCE", IF(Data[[#This Row],[Chênh lệch ngày]]&lt;4, "ON TIME", IF(Data[[#This Row],[REASON OF LATE]]="SUPPLIER","LATE BY SUPPLIER", "LATE")))</f>
        <v>ON TIME</v>
      </c>
      <c r="K2920" s="12"/>
      <c r="L2920" s="16"/>
      <c r="M2920" s="32" t="str">
        <f>TEXT(Data[[#This Row],[Ngày giao]],"yyyy")</f>
        <v>2022</v>
      </c>
      <c r="N2920" s="32" t="str">
        <f>IF(MONTH(Data[[#This Row],[Ngày giao]])&lt;4,"Qtr1", IF(MONTH(Data[[#This Row],[Ngày giao]])&lt;7,"Qtr2",IF(MONTH(Data[[#This Row],[Ngày giao]])&lt;10,"Qtr3","Qtr4")))</f>
        <v>Qtr2</v>
      </c>
      <c r="O2920" s="32" t="str">
        <f>TEXT(Data[[#This Row],[Ngày giao]],"MMM")</f>
        <v>May</v>
      </c>
    </row>
    <row r="2921" spans="1:15" ht="14.5" x14ac:dyDescent="0.35">
      <c r="A2921" s="7">
        <v>4517382979</v>
      </c>
      <c r="B2921" s="7">
        <v>4454507</v>
      </c>
      <c r="C2921" s="8" t="s">
        <v>53</v>
      </c>
      <c r="D2921" s="9">
        <v>1350</v>
      </c>
      <c r="E2921" s="3">
        <v>1152</v>
      </c>
      <c r="F2921" s="3">
        <f t="shared" si="57"/>
        <v>1555200</v>
      </c>
      <c r="G2921" s="5">
        <v>44781</v>
      </c>
      <c r="H2921" s="4">
        <v>44683</v>
      </c>
      <c r="I2921" s="10">
        <v>98</v>
      </c>
      <c r="J2921" s="32" t="str">
        <f>IF(Data[[#This Row],[Chênh lệch ngày]]&lt;-2,"ADVANCE", IF(Data[[#This Row],[Chênh lệch ngày]]&lt;4, "ON TIME", IF(Data[[#This Row],[REASON OF LATE]]="SUPPLIER","LATE BY SUPPLIER", "LATE")))</f>
        <v>LATE</v>
      </c>
      <c r="K2921" s="32" t="s">
        <v>6</v>
      </c>
      <c r="L2921" s="16"/>
      <c r="M2921" s="32" t="str">
        <f>TEXT(Data[[#This Row],[Ngày giao]],"yyyy")</f>
        <v>2022</v>
      </c>
      <c r="N2921" s="32" t="str">
        <f>IF(MONTH(Data[[#This Row],[Ngày giao]])&lt;4,"Qtr1", IF(MONTH(Data[[#This Row],[Ngày giao]])&lt;7,"Qtr2",IF(MONTH(Data[[#This Row],[Ngày giao]])&lt;10,"Qtr3","Qtr4")))</f>
        <v>Qtr3</v>
      </c>
      <c r="O2921" s="32" t="str">
        <f>TEXT(Data[[#This Row],[Ngày giao]],"MMM")</f>
        <v>Aug</v>
      </c>
    </row>
    <row r="2922" spans="1:15" ht="14.5" x14ac:dyDescent="0.35">
      <c r="A2922" s="7">
        <v>4517370765</v>
      </c>
      <c r="B2922" s="7">
        <v>4333116</v>
      </c>
      <c r="C2922" s="8" t="s">
        <v>66</v>
      </c>
      <c r="D2922" s="9">
        <v>126</v>
      </c>
      <c r="E2922" s="3">
        <v>1217</v>
      </c>
      <c r="F2922" s="3">
        <f t="shared" si="57"/>
        <v>153342</v>
      </c>
      <c r="G2922" s="5">
        <v>44683</v>
      </c>
      <c r="H2922" s="4">
        <v>44683</v>
      </c>
      <c r="I2922" s="10">
        <v>0</v>
      </c>
      <c r="J2922" s="32" t="str">
        <f>IF(Data[[#This Row],[Chênh lệch ngày]]&lt;-2,"ADVANCE", IF(Data[[#This Row],[Chênh lệch ngày]]&lt;4, "ON TIME", IF(Data[[#This Row],[REASON OF LATE]]="SUPPLIER","LATE BY SUPPLIER", "LATE")))</f>
        <v>ON TIME</v>
      </c>
      <c r="K2922" s="12"/>
      <c r="L2922" s="16"/>
      <c r="M2922" s="32" t="str">
        <f>TEXT(Data[[#This Row],[Ngày giao]],"yyyy")</f>
        <v>2022</v>
      </c>
      <c r="N2922" s="32" t="str">
        <f>IF(MONTH(Data[[#This Row],[Ngày giao]])&lt;4,"Qtr1", IF(MONTH(Data[[#This Row],[Ngày giao]])&lt;7,"Qtr2",IF(MONTH(Data[[#This Row],[Ngày giao]])&lt;10,"Qtr3","Qtr4")))</f>
        <v>Qtr2</v>
      </c>
      <c r="O2922" s="32" t="str">
        <f>TEXT(Data[[#This Row],[Ngày giao]],"MMM")</f>
        <v>May</v>
      </c>
    </row>
    <row r="2923" spans="1:15" ht="14.5" x14ac:dyDescent="0.35">
      <c r="A2923" s="7">
        <v>4517370067</v>
      </c>
      <c r="B2923" s="7">
        <v>4333113</v>
      </c>
      <c r="C2923" s="8" t="s">
        <v>66</v>
      </c>
      <c r="D2923" s="9">
        <v>1470</v>
      </c>
      <c r="E2923" s="3">
        <v>561</v>
      </c>
      <c r="F2923" s="3">
        <f t="shared" si="57"/>
        <v>824670</v>
      </c>
      <c r="G2923" s="5">
        <v>44711</v>
      </c>
      <c r="H2923" s="4">
        <v>44683</v>
      </c>
      <c r="I2923" s="10">
        <v>28</v>
      </c>
      <c r="J2923" s="32" t="str">
        <f>IF(Data[[#This Row],[Chênh lệch ngày]]&lt;-2,"ADVANCE", IF(Data[[#This Row],[Chênh lệch ngày]]&lt;4, "ON TIME", IF(Data[[#This Row],[REASON OF LATE]]="SUPPLIER","LATE BY SUPPLIER", "LATE")))</f>
        <v>LATE BY SUPPLIER</v>
      </c>
      <c r="K2923" s="11" t="s">
        <v>8</v>
      </c>
      <c r="L2923" s="16" t="s">
        <v>71</v>
      </c>
      <c r="M2923" s="32" t="str">
        <f>TEXT(Data[[#This Row],[Ngày giao]],"yyyy")</f>
        <v>2022</v>
      </c>
      <c r="N2923" s="32" t="str">
        <f>IF(MONTH(Data[[#This Row],[Ngày giao]])&lt;4,"Qtr1", IF(MONTH(Data[[#This Row],[Ngày giao]])&lt;7,"Qtr2",IF(MONTH(Data[[#This Row],[Ngày giao]])&lt;10,"Qtr3","Qtr4")))</f>
        <v>Qtr2</v>
      </c>
      <c r="O2923" s="32" t="str">
        <f>TEXT(Data[[#This Row],[Ngày giao]],"MMM")</f>
        <v>May</v>
      </c>
    </row>
    <row r="2924" spans="1:15" ht="14.5" x14ac:dyDescent="0.35">
      <c r="A2924" s="7">
        <v>4517369564</v>
      </c>
      <c r="B2924" s="7">
        <v>2487061</v>
      </c>
      <c r="C2924" s="8" t="s">
        <v>53</v>
      </c>
      <c r="D2924" s="9">
        <v>3510</v>
      </c>
      <c r="E2924" s="3">
        <v>879</v>
      </c>
      <c r="F2924" s="3">
        <f t="shared" si="57"/>
        <v>3085290</v>
      </c>
      <c r="G2924" s="5">
        <v>44683</v>
      </c>
      <c r="H2924" s="4">
        <v>44683</v>
      </c>
      <c r="I2924" s="10">
        <v>0</v>
      </c>
      <c r="J2924" s="32" t="str">
        <f>IF(Data[[#This Row],[Chênh lệch ngày]]&lt;-2,"ADVANCE", IF(Data[[#This Row],[Chênh lệch ngày]]&lt;4, "ON TIME", IF(Data[[#This Row],[REASON OF LATE]]="SUPPLIER","LATE BY SUPPLIER", "LATE")))</f>
        <v>ON TIME</v>
      </c>
      <c r="K2924" s="12"/>
      <c r="L2924" s="16"/>
      <c r="M2924" s="32" t="str">
        <f>TEXT(Data[[#This Row],[Ngày giao]],"yyyy")</f>
        <v>2022</v>
      </c>
      <c r="N2924" s="32" t="str">
        <f>IF(MONTH(Data[[#This Row],[Ngày giao]])&lt;4,"Qtr1", IF(MONTH(Data[[#This Row],[Ngày giao]])&lt;7,"Qtr2",IF(MONTH(Data[[#This Row],[Ngày giao]])&lt;10,"Qtr3","Qtr4")))</f>
        <v>Qtr2</v>
      </c>
      <c r="O2924" s="32" t="str">
        <f>TEXT(Data[[#This Row],[Ngày giao]],"MMM")</f>
        <v>May</v>
      </c>
    </row>
    <row r="2925" spans="1:15" ht="14.5" x14ac:dyDescent="0.35">
      <c r="A2925" s="7">
        <v>4517962440</v>
      </c>
      <c r="B2925" s="7">
        <v>2487053</v>
      </c>
      <c r="C2925" s="8" t="s">
        <v>66</v>
      </c>
      <c r="D2925" s="9">
        <v>1260</v>
      </c>
      <c r="E2925" s="3">
        <v>1427</v>
      </c>
      <c r="F2925" s="3">
        <f t="shared" si="57"/>
        <v>1798020</v>
      </c>
      <c r="G2925" s="5">
        <v>44683</v>
      </c>
      <c r="H2925" s="4">
        <v>44683</v>
      </c>
      <c r="I2925" s="10">
        <v>0</v>
      </c>
      <c r="J2925" s="32" t="str">
        <f>IF(Data[[#This Row],[Chênh lệch ngày]]&lt;-2,"ADVANCE", IF(Data[[#This Row],[Chênh lệch ngày]]&lt;4, "ON TIME", IF(Data[[#This Row],[REASON OF LATE]]="SUPPLIER","LATE BY SUPPLIER", "LATE")))</f>
        <v>ON TIME</v>
      </c>
      <c r="K2925" s="12"/>
      <c r="L2925" s="16"/>
      <c r="M2925" s="32" t="str">
        <f>TEXT(Data[[#This Row],[Ngày giao]],"yyyy")</f>
        <v>2022</v>
      </c>
      <c r="N2925" s="32" t="str">
        <f>IF(MONTH(Data[[#This Row],[Ngày giao]])&lt;4,"Qtr1", IF(MONTH(Data[[#This Row],[Ngày giao]])&lt;7,"Qtr2",IF(MONTH(Data[[#This Row],[Ngày giao]])&lt;10,"Qtr3","Qtr4")))</f>
        <v>Qtr2</v>
      </c>
      <c r="O2925" s="32" t="str">
        <f>TEXT(Data[[#This Row],[Ngày giao]],"MMM")</f>
        <v>May</v>
      </c>
    </row>
    <row r="2926" spans="1:15" ht="14.5" x14ac:dyDescent="0.35">
      <c r="A2926" s="7">
        <v>4517901030</v>
      </c>
      <c r="B2926" s="7">
        <v>4455281</v>
      </c>
      <c r="C2926" s="8" t="s">
        <v>66</v>
      </c>
      <c r="D2926" s="9">
        <v>6660</v>
      </c>
      <c r="E2926" s="3">
        <v>360</v>
      </c>
      <c r="F2926" s="3">
        <f t="shared" si="57"/>
        <v>2397600</v>
      </c>
      <c r="G2926" s="14">
        <v>44788</v>
      </c>
      <c r="H2926" s="15">
        <v>44683</v>
      </c>
      <c r="I2926" s="10">
        <v>105</v>
      </c>
      <c r="J2926" s="32" t="str">
        <f>IF(Data[[#This Row],[Chênh lệch ngày]]&lt;-2,"ADVANCE", IF(Data[[#This Row],[Chênh lệch ngày]]&lt;4, "ON TIME", IF(Data[[#This Row],[REASON OF LATE]]="SUPPLIER","LATE BY SUPPLIER", "LATE")))</f>
        <v>LATE</v>
      </c>
      <c r="K2926" s="32" t="s">
        <v>6</v>
      </c>
      <c r="L2926" s="16"/>
      <c r="M2926" s="32" t="str">
        <f>TEXT(Data[[#This Row],[Ngày giao]],"yyyy")</f>
        <v>2022</v>
      </c>
      <c r="N2926" s="32" t="str">
        <f>IF(MONTH(Data[[#This Row],[Ngày giao]])&lt;4,"Qtr1", IF(MONTH(Data[[#This Row],[Ngày giao]])&lt;7,"Qtr2",IF(MONTH(Data[[#This Row],[Ngày giao]])&lt;10,"Qtr3","Qtr4")))</f>
        <v>Qtr3</v>
      </c>
      <c r="O2926" s="32" t="str">
        <f>TEXT(Data[[#This Row],[Ngày giao]],"MMM")</f>
        <v>Aug</v>
      </c>
    </row>
    <row r="2927" spans="1:15" ht="14.5" x14ac:dyDescent="0.35">
      <c r="A2927" s="7">
        <v>4517704325</v>
      </c>
      <c r="B2927" s="7">
        <v>2663481</v>
      </c>
      <c r="C2927" s="8" t="s">
        <v>53</v>
      </c>
      <c r="D2927" s="9">
        <v>5265</v>
      </c>
      <c r="E2927" s="3">
        <v>315</v>
      </c>
      <c r="F2927" s="3">
        <f t="shared" ref="F2927:F2990" si="59" xml:space="preserve"> D2927 * E2927</f>
        <v>1658475</v>
      </c>
      <c r="G2927" s="5">
        <v>44683</v>
      </c>
      <c r="H2927" s="4">
        <v>44683</v>
      </c>
      <c r="I2927" s="10">
        <v>0</v>
      </c>
      <c r="J2927" s="32" t="str">
        <f>IF(Data[[#This Row],[Chênh lệch ngày]]&lt;-2,"ADVANCE", IF(Data[[#This Row],[Chênh lệch ngày]]&lt;4, "ON TIME", IF(Data[[#This Row],[REASON OF LATE]]="SUPPLIER","LATE BY SUPPLIER", "LATE")))</f>
        <v>ON TIME</v>
      </c>
      <c r="K2927" s="12"/>
      <c r="L2927" s="16"/>
      <c r="M2927" s="32" t="str">
        <f>TEXT(Data[[#This Row],[Ngày giao]],"yyyy")</f>
        <v>2022</v>
      </c>
      <c r="N2927" s="32" t="str">
        <f>IF(MONTH(Data[[#This Row],[Ngày giao]])&lt;4,"Qtr1", IF(MONTH(Data[[#This Row],[Ngày giao]])&lt;7,"Qtr2",IF(MONTH(Data[[#This Row],[Ngày giao]])&lt;10,"Qtr3","Qtr4")))</f>
        <v>Qtr2</v>
      </c>
      <c r="O2927" s="32" t="str">
        <f>TEXT(Data[[#This Row],[Ngày giao]],"MMM")</f>
        <v>May</v>
      </c>
    </row>
    <row r="2928" spans="1:15" ht="14.5" x14ac:dyDescent="0.35">
      <c r="A2928" s="7">
        <v>4517831405</v>
      </c>
      <c r="B2928" s="7">
        <v>4287388</v>
      </c>
      <c r="C2928" s="8" t="s">
        <v>53</v>
      </c>
      <c r="D2928" s="9">
        <v>96</v>
      </c>
      <c r="E2928" s="3">
        <v>738</v>
      </c>
      <c r="F2928" s="3">
        <f t="shared" si="59"/>
        <v>70848</v>
      </c>
      <c r="G2928" s="5">
        <v>44686</v>
      </c>
      <c r="H2928" s="4">
        <v>44683</v>
      </c>
      <c r="I2928" s="10">
        <v>3</v>
      </c>
      <c r="J2928" s="32" t="str">
        <f>IF(Data[[#This Row],[Chênh lệch ngày]]&lt;-2,"ADVANCE", IF(Data[[#This Row],[Chênh lệch ngày]]&lt;4, "ON TIME", IF(Data[[#This Row],[REASON OF LATE]]="SUPPLIER","LATE BY SUPPLIER", "LATE")))</f>
        <v>ON TIME</v>
      </c>
      <c r="K2928" s="12"/>
      <c r="L2928" s="16"/>
      <c r="M2928" s="32" t="str">
        <f>TEXT(Data[[#This Row],[Ngày giao]],"yyyy")</f>
        <v>2022</v>
      </c>
      <c r="N2928" s="32" t="str">
        <f>IF(MONTH(Data[[#This Row],[Ngày giao]])&lt;4,"Qtr1", IF(MONTH(Data[[#This Row],[Ngày giao]])&lt;7,"Qtr2",IF(MONTH(Data[[#This Row],[Ngày giao]])&lt;10,"Qtr3","Qtr4")))</f>
        <v>Qtr2</v>
      </c>
      <c r="O2928" s="32" t="str">
        <f>TEXT(Data[[#This Row],[Ngày giao]],"MMM")</f>
        <v>May</v>
      </c>
    </row>
    <row r="2929" spans="1:15" ht="14.5" x14ac:dyDescent="0.35">
      <c r="A2929" s="7">
        <v>4517809992</v>
      </c>
      <c r="B2929" s="7">
        <v>4333116</v>
      </c>
      <c r="C2929" s="8" t="s">
        <v>66</v>
      </c>
      <c r="D2929" s="9">
        <v>2667</v>
      </c>
      <c r="E2929" s="3">
        <v>1453</v>
      </c>
      <c r="F2929" s="3">
        <f t="shared" si="59"/>
        <v>3875151</v>
      </c>
      <c r="G2929" s="5">
        <v>44683</v>
      </c>
      <c r="H2929" s="4">
        <v>44683</v>
      </c>
      <c r="I2929" s="10">
        <v>0</v>
      </c>
      <c r="J2929" s="32" t="str">
        <f>IF(Data[[#This Row],[Chênh lệch ngày]]&lt;-2,"ADVANCE", IF(Data[[#This Row],[Chênh lệch ngày]]&lt;4, "ON TIME", IF(Data[[#This Row],[REASON OF LATE]]="SUPPLIER","LATE BY SUPPLIER", "LATE")))</f>
        <v>ON TIME</v>
      </c>
      <c r="K2929" s="12"/>
      <c r="L2929" s="16"/>
      <c r="M2929" s="32" t="str">
        <f>TEXT(Data[[#This Row],[Ngày giao]],"yyyy")</f>
        <v>2022</v>
      </c>
      <c r="N2929" s="32" t="str">
        <f>IF(MONTH(Data[[#This Row],[Ngày giao]])&lt;4,"Qtr1", IF(MONTH(Data[[#This Row],[Ngày giao]])&lt;7,"Qtr2",IF(MONTH(Data[[#This Row],[Ngày giao]])&lt;10,"Qtr3","Qtr4")))</f>
        <v>Qtr2</v>
      </c>
      <c r="O2929" s="32" t="str">
        <f>TEXT(Data[[#This Row],[Ngày giao]],"MMM")</f>
        <v>May</v>
      </c>
    </row>
    <row r="2930" spans="1:15" ht="14.5" x14ac:dyDescent="0.35">
      <c r="A2930" s="7">
        <v>5501240021</v>
      </c>
      <c r="B2930" s="7">
        <v>2765851</v>
      </c>
      <c r="C2930" s="8" t="s">
        <v>60</v>
      </c>
      <c r="D2930" s="9">
        <v>224</v>
      </c>
      <c r="E2930" s="3">
        <v>1432</v>
      </c>
      <c r="F2930" s="3">
        <f t="shared" si="59"/>
        <v>320768</v>
      </c>
      <c r="G2930" s="5">
        <v>44683</v>
      </c>
      <c r="H2930" s="4">
        <v>44683</v>
      </c>
      <c r="I2930" s="10">
        <v>0</v>
      </c>
      <c r="J2930" s="32" t="str">
        <f>IF(Data[[#This Row],[Chênh lệch ngày]]&lt;-2,"ADVANCE", IF(Data[[#This Row],[Chênh lệch ngày]]&lt;4, "ON TIME", IF(Data[[#This Row],[REASON OF LATE]]="SUPPLIER","LATE BY SUPPLIER", "LATE")))</f>
        <v>ON TIME</v>
      </c>
      <c r="K2930" s="12"/>
      <c r="L2930" s="16"/>
      <c r="M2930" s="32" t="str">
        <f>TEXT(Data[[#This Row],[Ngày giao]],"yyyy")</f>
        <v>2022</v>
      </c>
      <c r="N2930" s="32" t="str">
        <f>IF(MONTH(Data[[#This Row],[Ngày giao]])&lt;4,"Qtr1", IF(MONTH(Data[[#This Row],[Ngày giao]])&lt;7,"Qtr2",IF(MONTH(Data[[#This Row],[Ngày giao]])&lt;10,"Qtr3","Qtr4")))</f>
        <v>Qtr2</v>
      </c>
      <c r="O2930" s="32" t="str">
        <f>TEXT(Data[[#This Row],[Ngày giao]],"MMM")</f>
        <v>May</v>
      </c>
    </row>
    <row r="2931" spans="1:15" ht="14.5" x14ac:dyDescent="0.35">
      <c r="A2931" s="7">
        <v>4517373598</v>
      </c>
      <c r="B2931" s="7">
        <v>4454507</v>
      </c>
      <c r="C2931" s="8" t="s">
        <v>66</v>
      </c>
      <c r="D2931" s="9">
        <v>1530</v>
      </c>
      <c r="E2931" s="3">
        <v>952</v>
      </c>
      <c r="F2931" s="3">
        <f t="shared" si="59"/>
        <v>1456560</v>
      </c>
      <c r="G2931" s="5">
        <v>44683</v>
      </c>
      <c r="H2931" s="4">
        <v>44683</v>
      </c>
      <c r="I2931" s="10">
        <v>0</v>
      </c>
      <c r="J2931" s="32" t="str">
        <f>IF(Data[[#This Row],[Chênh lệch ngày]]&lt;-2,"ADVANCE", IF(Data[[#This Row],[Chênh lệch ngày]]&lt;4, "ON TIME", IF(Data[[#This Row],[REASON OF LATE]]="SUPPLIER","LATE BY SUPPLIER", "LATE")))</f>
        <v>ON TIME</v>
      </c>
      <c r="K2931" s="12"/>
      <c r="L2931" s="16"/>
      <c r="M2931" s="32" t="str">
        <f>TEXT(Data[[#This Row],[Ngày giao]],"yyyy")</f>
        <v>2022</v>
      </c>
      <c r="N2931" s="32" t="str">
        <f>IF(MONTH(Data[[#This Row],[Ngày giao]])&lt;4,"Qtr1", IF(MONTH(Data[[#This Row],[Ngày giao]])&lt;7,"Qtr2",IF(MONTH(Data[[#This Row],[Ngày giao]])&lt;10,"Qtr3","Qtr4")))</f>
        <v>Qtr2</v>
      </c>
      <c r="O2931" s="32" t="str">
        <f>TEXT(Data[[#This Row],[Ngày giao]],"MMM")</f>
        <v>May</v>
      </c>
    </row>
    <row r="2932" spans="1:15" ht="14.5" x14ac:dyDescent="0.35">
      <c r="A2932" s="7">
        <v>4517883009</v>
      </c>
      <c r="B2932" s="7">
        <v>4455299</v>
      </c>
      <c r="C2932" s="8" t="s">
        <v>66</v>
      </c>
      <c r="D2932" s="9">
        <v>750</v>
      </c>
      <c r="E2932" s="3">
        <v>832</v>
      </c>
      <c r="F2932" s="3">
        <f t="shared" si="59"/>
        <v>624000</v>
      </c>
      <c r="G2932" s="5">
        <v>44683</v>
      </c>
      <c r="H2932" s="4">
        <v>44683</v>
      </c>
      <c r="I2932" s="10">
        <v>0</v>
      </c>
      <c r="J2932" s="32" t="str">
        <f>IF(Data[[#This Row],[Chênh lệch ngày]]&lt;-2,"ADVANCE", IF(Data[[#This Row],[Chênh lệch ngày]]&lt;4, "ON TIME", IF(Data[[#This Row],[REASON OF LATE]]="SUPPLIER","LATE BY SUPPLIER", "LATE")))</f>
        <v>ON TIME</v>
      </c>
      <c r="K2932" s="12"/>
      <c r="L2932" s="16"/>
      <c r="M2932" s="32" t="str">
        <f>TEXT(Data[[#This Row],[Ngày giao]],"yyyy")</f>
        <v>2022</v>
      </c>
      <c r="N2932" s="32" t="str">
        <f>IF(MONTH(Data[[#This Row],[Ngày giao]])&lt;4,"Qtr1", IF(MONTH(Data[[#This Row],[Ngày giao]])&lt;7,"Qtr2",IF(MONTH(Data[[#This Row],[Ngày giao]])&lt;10,"Qtr3","Qtr4")))</f>
        <v>Qtr2</v>
      </c>
      <c r="O2932" s="32" t="str">
        <f>TEXT(Data[[#This Row],[Ngày giao]],"MMM")</f>
        <v>May</v>
      </c>
    </row>
    <row r="2933" spans="1:15" ht="14.5" x14ac:dyDescent="0.35">
      <c r="A2933" s="7">
        <v>4517429687</v>
      </c>
      <c r="B2933" s="7">
        <v>2778179</v>
      </c>
      <c r="C2933" s="8" t="s">
        <v>53</v>
      </c>
      <c r="D2933" s="9">
        <v>480</v>
      </c>
      <c r="E2933" s="3">
        <v>559</v>
      </c>
      <c r="F2933" s="3">
        <f t="shared" si="59"/>
        <v>268320</v>
      </c>
      <c r="G2933" s="5">
        <v>44683</v>
      </c>
      <c r="H2933" s="4">
        <v>44683</v>
      </c>
      <c r="I2933" s="10">
        <v>0</v>
      </c>
      <c r="J2933" s="32" t="str">
        <f>IF(Data[[#This Row],[Chênh lệch ngày]]&lt;-2,"ADVANCE", IF(Data[[#This Row],[Chênh lệch ngày]]&lt;4, "ON TIME", IF(Data[[#This Row],[REASON OF LATE]]="SUPPLIER","LATE BY SUPPLIER", "LATE")))</f>
        <v>ON TIME</v>
      </c>
      <c r="K2933" s="12"/>
      <c r="L2933" s="16"/>
      <c r="M2933" s="32" t="str">
        <f>TEXT(Data[[#This Row],[Ngày giao]],"yyyy")</f>
        <v>2022</v>
      </c>
      <c r="N2933" s="32" t="str">
        <f>IF(MONTH(Data[[#This Row],[Ngày giao]])&lt;4,"Qtr1", IF(MONTH(Data[[#This Row],[Ngày giao]])&lt;7,"Qtr2",IF(MONTH(Data[[#This Row],[Ngày giao]])&lt;10,"Qtr3","Qtr4")))</f>
        <v>Qtr2</v>
      </c>
      <c r="O2933" s="32" t="str">
        <f>TEXT(Data[[#This Row],[Ngày giao]],"MMM")</f>
        <v>May</v>
      </c>
    </row>
    <row r="2934" spans="1:15" ht="14.5" x14ac:dyDescent="0.35">
      <c r="A2934" s="7">
        <v>4517372250</v>
      </c>
      <c r="B2934" s="7">
        <v>2765851</v>
      </c>
      <c r="C2934" s="8" t="s">
        <v>66</v>
      </c>
      <c r="D2934" s="9">
        <v>128</v>
      </c>
      <c r="E2934" s="3">
        <v>1364</v>
      </c>
      <c r="F2934" s="3">
        <f t="shared" si="59"/>
        <v>174592</v>
      </c>
      <c r="G2934" s="5">
        <v>44683</v>
      </c>
      <c r="H2934" s="4">
        <v>44683</v>
      </c>
      <c r="I2934" s="10">
        <v>0</v>
      </c>
      <c r="J2934" s="32" t="str">
        <f>IF(Data[[#This Row],[Chênh lệch ngày]]&lt;-2,"ADVANCE", IF(Data[[#This Row],[Chênh lệch ngày]]&lt;4, "ON TIME", IF(Data[[#This Row],[REASON OF LATE]]="SUPPLIER","LATE BY SUPPLIER", "LATE")))</f>
        <v>ON TIME</v>
      </c>
      <c r="K2934" s="12"/>
      <c r="L2934" s="16"/>
      <c r="M2934" s="32" t="str">
        <f>TEXT(Data[[#This Row],[Ngày giao]],"yyyy")</f>
        <v>2022</v>
      </c>
      <c r="N2934" s="32" t="str">
        <f>IF(MONTH(Data[[#This Row],[Ngày giao]])&lt;4,"Qtr1", IF(MONTH(Data[[#This Row],[Ngày giao]])&lt;7,"Qtr2",IF(MONTH(Data[[#This Row],[Ngày giao]])&lt;10,"Qtr3","Qtr4")))</f>
        <v>Qtr2</v>
      </c>
      <c r="O2934" s="32" t="str">
        <f>TEXT(Data[[#This Row],[Ngày giao]],"MMM")</f>
        <v>May</v>
      </c>
    </row>
    <row r="2935" spans="1:15" ht="14.5" x14ac:dyDescent="0.35">
      <c r="A2935" s="7">
        <v>4517354364</v>
      </c>
      <c r="B2935" s="7">
        <v>4455280</v>
      </c>
      <c r="C2935" s="8" t="s">
        <v>53</v>
      </c>
      <c r="D2935" s="9">
        <v>810</v>
      </c>
      <c r="E2935" s="3">
        <v>1363</v>
      </c>
      <c r="F2935" s="3">
        <f t="shared" si="59"/>
        <v>1104030</v>
      </c>
      <c r="G2935" s="5">
        <v>44686</v>
      </c>
      <c r="H2935" s="4">
        <v>44683</v>
      </c>
      <c r="I2935" s="10">
        <v>3</v>
      </c>
      <c r="J2935" s="32" t="str">
        <f>IF(Data[[#This Row],[Chênh lệch ngày]]&lt;-2,"ADVANCE", IF(Data[[#This Row],[Chênh lệch ngày]]&lt;4, "ON TIME", IF(Data[[#This Row],[REASON OF LATE]]="SUPPLIER","LATE BY SUPPLIER", "LATE")))</f>
        <v>ON TIME</v>
      </c>
      <c r="K2935" s="12"/>
      <c r="L2935" s="16"/>
      <c r="M2935" s="32" t="str">
        <f>TEXT(Data[[#This Row],[Ngày giao]],"yyyy")</f>
        <v>2022</v>
      </c>
      <c r="N2935" s="32" t="str">
        <f>IF(MONTH(Data[[#This Row],[Ngày giao]])&lt;4,"Qtr1", IF(MONTH(Data[[#This Row],[Ngày giao]])&lt;7,"Qtr2",IF(MONTH(Data[[#This Row],[Ngày giao]])&lt;10,"Qtr3","Qtr4")))</f>
        <v>Qtr2</v>
      </c>
      <c r="O2935" s="32" t="str">
        <f>TEXT(Data[[#This Row],[Ngày giao]],"MMM")</f>
        <v>May</v>
      </c>
    </row>
    <row r="2936" spans="1:15" ht="14.5" x14ac:dyDescent="0.35">
      <c r="A2936" s="7">
        <v>4517280201</v>
      </c>
      <c r="B2936" s="7">
        <v>4455298</v>
      </c>
      <c r="C2936" s="8" t="s">
        <v>53</v>
      </c>
      <c r="D2936" s="9">
        <v>60</v>
      </c>
      <c r="E2936" s="3">
        <v>325</v>
      </c>
      <c r="F2936" s="3">
        <f t="shared" si="59"/>
        <v>19500</v>
      </c>
      <c r="G2936" s="5">
        <v>44686</v>
      </c>
      <c r="H2936" s="4">
        <v>44683</v>
      </c>
      <c r="I2936" s="10">
        <v>3</v>
      </c>
      <c r="J2936" s="32" t="str">
        <f>IF(Data[[#This Row],[Chênh lệch ngày]]&lt;-2,"ADVANCE", IF(Data[[#This Row],[Chênh lệch ngày]]&lt;4, "ON TIME", IF(Data[[#This Row],[REASON OF LATE]]="SUPPLIER","LATE BY SUPPLIER", "LATE")))</f>
        <v>ON TIME</v>
      </c>
      <c r="K2936" s="12"/>
      <c r="L2936" s="16"/>
      <c r="M2936" s="32" t="str">
        <f>TEXT(Data[[#This Row],[Ngày giao]],"yyyy")</f>
        <v>2022</v>
      </c>
      <c r="N2936" s="32" t="str">
        <f>IF(MONTH(Data[[#This Row],[Ngày giao]])&lt;4,"Qtr1", IF(MONTH(Data[[#This Row],[Ngày giao]])&lt;7,"Qtr2",IF(MONTH(Data[[#This Row],[Ngày giao]])&lt;10,"Qtr3","Qtr4")))</f>
        <v>Qtr2</v>
      </c>
      <c r="O2936" s="32" t="str">
        <f>TEXT(Data[[#This Row],[Ngày giao]],"MMM")</f>
        <v>May</v>
      </c>
    </row>
    <row r="2937" spans="1:15" ht="14.5" x14ac:dyDescent="0.35">
      <c r="A2937" s="7">
        <v>4517704331</v>
      </c>
      <c r="B2937" s="7">
        <v>4333116</v>
      </c>
      <c r="C2937" s="8" t="s">
        <v>66</v>
      </c>
      <c r="D2937" s="9">
        <v>3255</v>
      </c>
      <c r="E2937" s="3">
        <v>1220</v>
      </c>
      <c r="F2937" s="3">
        <f t="shared" si="59"/>
        <v>3971100</v>
      </c>
      <c r="G2937" s="5">
        <v>44683</v>
      </c>
      <c r="H2937" s="4">
        <v>44683</v>
      </c>
      <c r="I2937" s="10">
        <v>0</v>
      </c>
      <c r="J2937" s="32" t="str">
        <f>IF(Data[[#This Row],[Chênh lệch ngày]]&lt;-2,"ADVANCE", IF(Data[[#This Row],[Chênh lệch ngày]]&lt;4, "ON TIME", IF(Data[[#This Row],[REASON OF LATE]]="SUPPLIER","LATE BY SUPPLIER", "LATE")))</f>
        <v>ON TIME</v>
      </c>
      <c r="K2937" s="16"/>
      <c r="L2937" s="16"/>
      <c r="M2937" s="32" t="str">
        <f>TEXT(Data[[#This Row],[Ngày giao]],"yyyy")</f>
        <v>2022</v>
      </c>
      <c r="N2937" s="32" t="str">
        <f>IF(MONTH(Data[[#This Row],[Ngày giao]])&lt;4,"Qtr1", IF(MONTH(Data[[#This Row],[Ngày giao]])&lt;7,"Qtr2",IF(MONTH(Data[[#This Row],[Ngày giao]])&lt;10,"Qtr3","Qtr4")))</f>
        <v>Qtr2</v>
      </c>
      <c r="O2937" s="32" t="str">
        <f>TEXT(Data[[#This Row],[Ngày giao]],"MMM")</f>
        <v>May</v>
      </c>
    </row>
    <row r="2938" spans="1:15" ht="14.5" x14ac:dyDescent="0.35">
      <c r="A2938" s="7">
        <v>4517511290</v>
      </c>
      <c r="B2938" s="7">
        <v>2779817</v>
      </c>
      <c r="C2938" s="8" t="s">
        <v>53</v>
      </c>
      <c r="D2938" s="9">
        <v>1800</v>
      </c>
      <c r="E2938" s="3">
        <v>750</v>
      </c>
      <c r="F2938" s="3">
        <f t="shared" si="59"/>
        <v>1350000</v>
      </c>
      <c r="G2938" s="5">
        <v>44686</v>
      </c>
      <c r="H2938" s="4">
        <v>44683</v>
      </c>
      <c r="I2938" s="10">
        <v>3</v>
      </c>
      <c r="J2938" s="32" t="str">
        <f>IF(Data[[#This Row],[Chênh lệch ngày]]&lt;-2,"ADVANCE", IF(Data[[#This Row],[Chênh lệch ngày]]&lt;4, "ON TIME", IF(Data[[#This Row],[REASON OF LATE]]="SUPPLIER","LATE BY SUPPLIER", "LATE")))</f>
        <v>ON TIME</v>
      </c>
      <c r="K2938" s="12"/>
      <c r="L2938" s="16"/>
      <c r="M2938" s="32" t="str">
        <f>TEXT(Data[[#This Row],[Ngày giao]],"yyyy")</f>
        <v>2022</v>
      </c>
      <c r="N2938" s="32" t="str">
        <f>IF(MONTH(Data[[#This Row],[Ngày giao]])&lt;4,"Qtr1", IF(MONTH(Data[[#This Row],[Ngày giao]])&lt;7,"Qtr2",IF(MONTH(Data[[#This Row],[Ngày giao]])&lt;10,"Qtr3","Qtr4")))</f>
        <v>Qtr2</v>
      </c>
      <c r="O2938" s="32" t="str">
        <f>TEXT(Data[[#This Row],[Ngày giao]],"MMM")</f>
        <v>May</v>
      </c>
    </row>
    <row r="2939" spans="1:15" ht="14.5" x14ac:dyDescent="0.35">
      <c r="A2939" s="7">
        <v>4517344948</v>
      </c>
      <c r="B2939" s="7">
        <v>4333116</v>
      </c>
      <c r="C2939" s="8" t="s">
        <v>66</v>
      </c>
      <c r="D2939" s="9">
        <v>2394</v>
      </c>
      <c r="E2939" s="3">
        <v>1270</v>
      </c>
      <c r="F2939" s="3">
        <f t="shared" si="59"/>
        <v>3040380</v>
      </c>
      <c r="G2939" s="5">
        <v>44683</v>
      </c>
      <c r="H2939" s="4">
        <v>44683</v>
      </c>
      <c r="I2939" s="10">
        <v>0</v>
      </c>
      <c r="J2939" s="32" t="str">
        <f>IF(Data[[#This Row],[Chênh lệch ngày]]&lt;-2,"ADVANCE", IF(Data[[#This Row],[Chênh lệch ngày]]&lt;4, "ON TIME", IF(Data[[#This Row],[REASON OF LATE]]="SUPPLIER","LATE BY SUPPLIER", "LATE")))</f>
        <v>ON TIME</v>
      </c>
      <c r="K2939" s="12"/>
      <c r="L2939" s="16"/>
      <c r="M2939" s="32" t="str">
        <f>TEXT(Data[[#This Row],[Ngày giao]],"yyyy")</f>
        <v>2022</v>
      </c>
      <c r="N2939" s="32" t="str">
        <f>IF(MONTH(Data[[#This Row],[Ngày giao]])&lt;4,"Qtr1", IF(MONTH(Data[[#This Row],[Ngày giao]])&lt;7,"Qtr2",IF(MONTH(Data[[#This Row],[Ngày giao]])&lt;10,"Qtr3","Qtr4")))</f>
        <v>Qtr2</v>
      </c>
      <c r="O2939" s="32" t="str">
        <f>TEXT(Data[[#This Row],[Ngày giao]],"MMM")</f>
        <v>May</v>
      </c>
    </row>
    <row r="2940" spans="1:15" ht="14.5" x14ac:dyDescent="0.35">
      <c r="A2940" s="7">
        <v>4517355951</v>
      </c>
      <c r="B2940" s="7">
        <v>2779817</v>
      </c>
      <c r="C2940" s="8" t="s">
        <v>66</v>
      </c>
      <c r="D2940" s="9">
        <v>9990</v>
      </c>
      <c r="E2940" s="3">
        <v>312</v>
      </c>
      <c r="F2940" s="3">
        <f t="shared" si="59"/>
        <v>3116880</v>
      </c>
      <c r="G2940" s="5">
        <v>44683</v>
      </c>
      <c r="H2940" s="4">
        <v>44683</v>
      </c>
      <c r="I2940" s="10">
        <v>0</v>
      </c>
      <c r="J2940" s="32" t="str">
        <f>IF(Data[[#This Row],[Chênh lệch ngày]]&lt;-2,"ADVANCE", IF(Data[[#This Row],[Chênh lệch ngày]]&lt;4, "ON TIME", IF(Data[[#This Row],[REASON OF LATE]]="SUPPLIER","LATE BY SUPPLIER", "LATE")))</f>
        <v>ON TIME</v>
      </c>
      <c r="K2940" s="12"/>
      <c r="L2940" s="16"/>
      <c r="M2940" s="32" t="str">
        <f>TEXT(Data[[#This Row],[Ngày giao]],"yyyy")</f>
        <v>2022</v>
      </c>
      <c r="N2940" s="32" t="str">
        <f>IF(MONTH(Data[[#This Row],[Ngày giao]])&lt;4,"Qtr1", IF(MONTH(Data[[#This Row],[Ngày giao]])&lt;7,"Qtr2",IF(MONTH(Data[[#This Row],[Ngày giao]])&lt;10,"Qtr3","Qtr4")))</f>
        <v>Qtr2</v>
      </c>
      <c r="O2940" s="32" t="str">
        <f>TEXT(Data[[#This Row],[Ngày giao]],"MMM")</f>
        <v>May</v>
      </c>
    </row>
    <row r="2941" spans="1:15" ht="14.5" x14ac:dyDescent="0.35">
      <c r="A2941" s="7">
        <v>4517363401</v>
      </c>
      <c r="B2941" s="7">
        <v>2779823</v>
      </c>
      <c r="C2941" s="8" t="s">
        <v>66</v>
      </c>
      <c r="D2941" s="9">
        <v>7200</v>
      </c>
      <c r="E2941" s="3">
        <v>347</v>
      </c>
      <c r="F2941" s="3">
        <f t="shared" si="59"/>
        <v>2498400</v>
      </c>
      <c r="G2941" s="5">
        <v>44683</v>
      </c>
      <c r="H2941" s="4">
        <v>44683</v>
      </c>
      <c r="I2941" s="10">
        <v>0</v>
      </c>
      <c r="J2941" s="32" t="str">
        <f>IF(Data[[#This Row],[Chênh lệch ngày]]&lt;-2,"ADVANCE", IF(Data[[#This Row],[Chênh lệch ngày]]&lt;4, "ON TIME", IF(Data[[#This Row],[REASON OF LATE]]="SUPPLIER","LATE BY SUPPLIER", "LATE")))</f>
        <v>ON TIME</v>
      </c>
      <c r="K2941" s="12"/>
      <c r="L2941" s="16"/>
      <c r="M2941" s="32" t="str">
        <f>TEXT(Data[[#This Row],[Ngày giao]],"yyyy")</f>
        <v>2022</v>
      </c>
      <c r="N2941" s="32" t="str">
        <f>IF(MONTH(Data[[#This Row],[Ngày giao]])&lt;4,"Qtr1", IF(MONTH(Data[[#This Row],[Ngày giao]])&lt;7,"Qtr2",IF(MONTH(Data[[#This Row],[Ngày giao]])&lt;10,"Qtr3","Qtr4")))</f>
        <v>Qtr2</v>
      </c>
      <c r="O2941" s="32" t="str">
        <f>TEXT(Data[[#This Row],[Ngày giao]],"MMM")</f>
        <v>May</v>
      </c>
    </row>
    <row r="2942" spans="1:15" ht="14.5" x14ac:dyDescent="0.35">
      <c r="A2942" s="7">
        <v>4517382285</v>
      </c>
      <c r="B2942" s="7">
        <v>4455281</v>
      </c>
      <c r="C2942" s="8" t="s">
        <v>66</v>
      </c>
      <c r="D2942" s="9">
        <v>810</v>
      </c>
      <c r="E2942" s="3">
        <v>383</v>
      </c>
      <c r="F2942" s="3">
        <f t="shared" si="59"/>
        <v>310230</v>
      </c>
      <c r="G2942" s="14">
        <v>44739</v>
      </c>
      <c r="H2942" s="15">
        <v>44683</v>
      </c>
      <c r="I2942" s="10">
        <v>56</v>
      </c>
      <c r="J2942" s="32" t="str">
        <f>IF(Data[[#This Row],[Chênh lệch ngày]]&lt;-2,"ADVANCE", IF(Data[[#This Row],[Chênh lệch ngày]]&lt;4, "ON TIME", IF(Data[[#This Row],[REASON OF LATE]]="SUPPLIER","LATE BY SUPPLIER", "LATE")))</f>
        <v>LATE</v>
      </c>
      <c r="K2942" s="32" t="s">
        <v>6</v>
      </c>
      <c r="L2942" s="16"/>
      <c r="M2942" s="32" t="str">
        <f>TEXT(Data[[#This Row],[Ngày giao]],"yyyy")</f>
        <v>2022</v>
      </c>
      <c r="N2942" s="32" t="str">
        <f>IF(MONTH(Data[[#This Row],[Ngày giao]])&lt;4,"Qtr1", IF(MONTH(Data[[#This Row],[Ngày giao]])&lt;7,"Qtr2",IF(MONTH(Data[[#This Row],[Ngày giao]])&lt;10,"Qtr3","Qtr4")))</f>
        <v>Qtr2</v>
      </c>
      <c r="O2942" s="32" t="str">
        <f>TEXT(Data[[#This Row],[Ngày giao]],"MMM")</f>
        <v>Jun</v>
      </c>
    </row>
    <row r="2943" spans="1:15" ht="14.5" x14ac:dyDescent="0.35">
      <c r="A2943" s="7">
        <v>4517430973</v>
      </c>
      <c r="B2943" s="7">
        <v>2765851</v>
      </c>
      <c r="C2943" s="8" t="s">
        <v>53</v>
      </c>
      <c r="D2943" s="9">
        <v>1056</v>
      </c>
      <c r="E2943" s="3">
        <v>613</v>
      </c>
      <c r="F2943" s="3">
        <f t="shared" si="59"/>
        <v>647328</v>
      </c>
      <c r="G2943" s="5">
        <v>44669</v>
      </c>
      <c r="H2943" s="4">
        <v>44683</v>
      </c>
      <c r="I2943" s="10">
        <v>-14</v>
      </c>
      <c r="J2943" s="32" t="str">
        <f>IF(Data[[#This Row],[Chênh lệch ngày]]&lt;-2,"ADVANCE", IF(Data[[#This Row],[Chênh lệch ngày]]&lt;4, "ON TIME", IF(Data[[#This Row],[REASON OF LATE]]="SUPPLIER","LATE BY SUPPLIER", "LATE")))</f>
        <v>ADVANCE</v>
      </c>
      <c r="K2943" s="12"/>
      <c r="L2943" s="16"/>
      <c r="M2943" s="32" t="str">
        <f>TEXT(Data[[#This Row],[Ngày giao]],"yyyy")</f>
        <v>2022</v>
      </c>
      <c r="N2943" s="32" t="str">
        <f>IF(MONTH(Data[[#This Row],[Ngày giao]])&lt;4,"Qtr1", IF(MONTH(Data[[#This Row],[Ngày giao]])&lt;7,"Qtr2",IF(MONTH(Data[[#This Row],[Ngày giao]])&lt;10,"Qtr3","Qtr4")))</f>
        <v>Qtr2</v>
      </c>
      <c r="O2943" s="32" t="str">
        <f>TEXT(Data[[#This Row],[Ngày giao]],"MMM")</f>
        <v>Apr</v>
      </c>
    </row>
    <row r="2944" spans="1:15" ht="14.5" x14ac:dyDescent="0.35">
      <c r="A2944" s="7">
        <v>4517835743</v>
      </c>
      <c r="B2944" s="7">
        <v>2779823</v>
      </c>
      <c r="C2944" s="8" t="s">
        <v>53</v>
      </c>
      <c r="D2944" s="9">
        <v>4140</v>
      </c>
      <c r="E2944" s="3">
        <v>862</v>
      </c>
      <c r="F2944" s="3">
        <f t="shared" si="59"/>
        <v>3568680</v>
      </c>
      <c r="G2944" s="5">
        <v>44683</v>
      </c>
      <c r="H2944" s="4">
        <v>44683</v>
      </c>
      <c r="I2944" s="10">
        <v>0</v>
      </c>
      <c r="J2944" s="32" t="str">
        <f>IF(Data[[#This Row],[Chênh lệch ngày]]&lt;-2,"ADVANCE", IF(Data[[#This Row],[Chênh lệch ngày]]&lt;4, "ON TIME", IF(Data[[#This Row],[REASON OF LATE]]="SUPPLIER","LATE BY SUPPLIER", "LATE")))</f>
        <v>ON TIME</v>
      </c>
      <c r="K2944" s="12"/>
      <c r="L2944" s="16"/>
      <c r="M2944" s="32" t="str">
        <f>TEXT(Data[[#This Row],[Ngày giao]],"yyyy")</f>
        <v>2022</v>
      </c>
      <c r="N2944" s="32" t="str">
        <f>IF(MONTH(Data[[#This Row],[Ngày giao]])&lt;4,"Qtr1", IF(MONTH(Data[[#This Row],[Ngày giao]])&lt;7,"Qtr2",IF(MONTH(Data[[#This Row],[Ngày giao]])&lt;10,"Qtr3","Qtr4")))</f>
        <v>Qtr2</v>
      </c>
      <c r="O2944" s="32" t="str">
        <f>TEXT(Data[[#This Row],[Ngày giao]],"MMM")</f>
        <v>May</v>
      </c>
    </row>
    <row r="2945" spans="1:15" ht="14.5" x14ac:dyDescent="0.35">
      <c r="A2945" s="7">
        <v>4517341255</v>
      </c>
      <c r="B2945" s="7">
        <v>4013305</v>
      </c>
      <c r="C2945" s="8" t="s">
        <v>53</v>
      </c>
      <c r="D2945" s="9">
        <v>648</v>
      </c>
      <c r="E2945" s="3">
        <v>1479</v>
      </c>
      <c r="F2945" s="3">
        <f t="shared" si="59"/>
        <v>958392</v>
      </c>
      <c r="G2945" s="5">
        <v>44690</v>
      </c>
      <c r="H2945" s="4">
        <v>44683</v>
      </c>
      <c r="I2945" s="10">
        <v>7</v>
      </c>
      <c r="J2945" s="32" t="str">
        <f>IF(Data[[#This Row],[Chênh lệch ngày]]&lt;-2,"ADVANCE", IF(Data[[#This Row],[Chênh lệch ngày]]&lt;4, "ON TIME", IF(Data[[#This Row],[REASON OF LATE]]="SUPPLIER","LATE BY SUPPLIER", "LATE")))</f>
        <v>LATE BY SUPPLIER</v>
      </c>
      <c r="K2945" s="13" t="s">
        <v>8</v>
      </c>
      <c r="L2945" s="16" t="s">
        <v>41</v>
      </c>
      <c r="M2945" s="32" t="str">
        <f>TEXT(Data[[#This Row],[Ngày giao]],"yyyy")</f>
        <v>2022</v>
      </c>
      <c r="N2945" s="32" t="str">
        <f>IF(MONTH(Data[[#This Row],[Ngày giao]])&lt;4,"Qtr1", IF(MONTH(Data[[#This Row],[Ngày giao]])&lt;7,"Qtr2",IF(MONTH(Data[[#This Row],[Ngày giao]])&lt;10,"Qtr3","Qtr4")))</f>
        <v>Qtr2</v>
      </c>
      <c r="O2945" s="32" t="str">
        <f>TEXT(Data[[#This Row],[Ngày giao]],"MMM")</f>
        <v>May</v>
      </c>
    </row>
    <row r="2946" spans="1:15" ht="14.5" x14ac:dyDescent="0.35">
      <c r="A2946" s="7">
        <v>4517380283</v>
      </c>
      <c r="B2946" s="7">
        <v>4335235</v>
      </c>
      <c r="C2946" s="8" t="s">
        <v>53</v>
      </c>
      <c r="D2946" s="9">
        <v>360</v>
      </c>
      <c r="E2946" s="3">
        <v>448</v>
      </c>
      <c r="F2946" s="3">
        <f t="shared" si="59"/>
        <v>161280</v>
      </c>
      <c r="G2946" s="5">
        <v>44690</v>
      </c>
      <c r="H2946" s="4">
        <v>44683</v>
      </c>
      <c r="I2946" s="10">
        <v>7</v>
      </c>
      <c r="J2946" s="32" t="str">
        <f>IF(Data[[#This Row],[Chênh lệch ngày]]&lt;-2,"ADVANCE", IF(Data[[#This Row],[Chênh lệch ngày]]&lt;4, "ON TIME", IF(Data[[#This Row],[REASON OF LATE]]="SUPPLIER","LATE BY SUPPLIER", "LATE")))</f>
        <v>LATE BY SUPPLIER</v>
      </c>
      <c r="K2946" s="13" t="s">
        <v>8</v>
      </c>
      <c r="L2946" s="16" t="s">
        <v>41</v>
      </c>
      <c r="M2946" s="32" t="str">
        <f>TEXT(Data[[#This Row],[Ngày giao]],"yyyy")</f>
        <v>2022</v>
      </c>
      <c r="N2946" s="32" t="str">
        <f>IF(MONTH(Data[[#This Row],[Ngày giao]])&lt;4,"Qtr1", IF(MONTH(Data[[#This Row],[Ngày giao]])&lt;7,"Qtr2",IF(MONTH(Data[[#This Row],[Ngày giao]])&lt;10,"Qtr3","Qtr4")))</f>
        <v>Qtr2</v>
      </c>
      <c r="O2946" s="32" t="str">
        <f>TEXT(Data[[#This Row],[Ngày giao]],"MMM")</f>
        <v>May</v>
      </c>
    </row>
    <row r="2947" spans="1:15" ht="14.5" x14ac:dyDescent="0.35">
      <c r="A2947" s="7">
        <v>4517459510</v>
      </c>
      <c r="B2947" s="7">
        <v>2044651</v>
      </c>
      <c r="C2947" s="8" t="s">
        <v>53</v>
      </c>
      <c r="D2947" s="9">
        <v>108000</v>
      </c>
      <c r="E2947" s="3">
        <v>1476</v>
      </c>
      <c r="F2947" s="3">
        <f t="shared" si="59"/>
        <v>159408000</v>
      </c>
      <c r="G2947" s="5">
        <v>44669</v>
      </c>
      <c r="H2947" s="4">
        <v>44683</v>
      </c>
      <c r="I2947" s="10">
        <v>-14</v>
      </c>
      <c r="J2947" s="32" t="str">
        <f>IF(Data[[#This Row],[Chênh lệch ngày]]&lt;-2,"ADVANCE", IF(Data[[#This Row],[Chênh lệch ngày]]&lt;4, "ON TIME", IF(Data[[#This Row],[REASON OF LATE]]="SUPPLIER","LATE BY SUPPLIER", "LATE")))</f>
        <v>ADVANCE</v>
      </c>
      <c r="K2947" s="12"/>
      <c r="L2947" s="16"/>
      <c r="M2947" s="32" t="str">
        <f>TEXT(Data[[#This Row],[Ngày giao]],"yyyy")</f>
        <v>2022</v>
      </c>
      <c r="N2947" s="32" t="str">
        <f>IF(MONTH(Data[[#This Row],[Ngày giao]])&lt;4,"Qtr1", IF(MONTH(Data[[#This Row],[Ngày giao]])&lt;7,"Qtr2",IF(MONTH(Data[[#This Row],[Ngày giao]])&lt;10,"Qtr3","Qtr4")))</f>
        <v>Qtr2</v>
      </c>
      <c r="O2947" s="32" t="str">
        <f>TEXT(Data[[#This Row],[Ngày giao]],"MMM")</f>
        <v>Apr</v>
      </c>
    </row>
    <row r="2948" spans="1:15" ht="14.5" x14ac:dyDescent="0.35">
      <c r="A2948" s="7">
        <v>4517428671</v>
      </c>
      <c r="B2948" s="7">
        <v>4287388</v>
      </c>
      <c r="C2948" s="8" t="s">
        <v>53</v>
      </c>
      <c r="D2948" s="9">
        <v>96</v>
      </c>
      <c r="E2948" s="3">
        <v>513</v>
      </c>
      <c r="F2948" s="3">
        <f t="shared" si="59"/>
        <v>49248</v>
      </c>
      <c r="G2948" s="5">
        <v>44686</v>
      </c>
      <c r="H2948" s="4">
        <v>44683</v>
      </c>
      <c r="I2948" s="10">
        <v>3</v>
      </c>
      <c r="J2948" s="32" t="str">
        <f>IF(Data[[#This Row],[Chênh lệch ngày]]&lt;-2,"ADVANCE", IF(Data[[#This Row],[Chênh lệch ngày]]&lt;4, "ON TIME", IF(Data[[#This Row],[REASON OF LATE]]="SUPPLIER","LATE BY SUPPLIER", "LATE")))</f>
        <v>ON TIME</v>
      </c>
      <c r="K2948" s="12"/>
      <c r="L2948" s="16"/>
      <c r="M2948" s="32" t="str">
        <f>TEXT(Data[[#This Row],[Ngày giao]],"yyyy")</f>
        <v>2022</v>
      </c>
      <c r="N2948" s="32" t="str">
        <f>IF(MONTH(Data[[#This Row],[Ngày giao]])&lt;4,"Qtr1", IF(MONTH(Data[[#This Row],[Ngày giao]])&lt;7,"Qtr2",IF(MONTH(Data[[#This Row],[Ngày giao]])&lt;10,"Qtr3","Qtr4")))</f>
        <v>Qtr2</v>
      </c>
      <c r="O2948" s="32" t="str">
        <f>TEXT(Data[[#This Row],[Ngày giao]],"MMM")</f>
        <v>May</v>
      </c>
    </row>
    <row r="2949" spans="1:15" ht="14.5" x14ac:dyDescent="0.35">
      <c r="A2949" s="7">
        <v>4517817573</v>
      </c>
      <c r="B2949" s="7">
        <v>4454507</v>
      </c>
      <c r="C2949" s="8" t="s">
        <v>53</v>
      </c>
      <c r="D2949" s="9">
        <v>10710</v>
      </c>
      <c r="E2949" s="3">
        <v>1132</v>
      </c>
      <c r="F2949" s="3">
        <f t="shared" si="59"/>
        <v>12123720</v>
      </c>
      <c r="G2949" s="5">
        <v>44683</v>
      </c>
      <c r="H2949" s="4">
        <v>44683</v>
      </c>
      <c r="I2949" s="10">
        <v>0</v>
      </c>
      <c r="J2949" s="32" t="str">
        <f>IF(Data[[#This Row],[Chênh lệch ngày]]&lt;-2,"ADVANCE", IF(Data[[#This Row],[Chênh lệch ngày]]&lt;4, "ON TIME", IF(Data[[#This Row],[REASON OF LATE]]="SUPPLIER","LATE BY SUPPLIER", "LATE")))</f>
        <v>ON TIME</v>
      </c>
      <c r="K2949" s="12"/>
      <c r="L2949" s="16"/>
      <c r="M2949" s="32" t="str">
        <f>TEXT(Data[[#This Row],[Ngày giao]],"yyyy")</f>
        <v>2022</v>
      </c>
      <c r="N2949" s="32" t="str">
        <f>IF(MONTH(Data[[#This Row],[Ngày giao]])&lt;4,"Qtr1", IF(MONTH(Data[[#This Row],[Ngày giao]])&lt;7,"Qtr2",IF(MONTH(Data[[#This Row],[Ngày giao]])&lt;10,"Qtr3","Qtr4")))</f>
        <v>Qtr2</v>
      </c>
      <c r="O2949" s="32" t="str">
        <f>TEXT(Data[[#This Row],[Ngày giao]],"MMM")</f>
        <v>May</v>
      </c>
    </row>
    <row r="2950" spans="1:15" ht="14.5" x14ac:dyDescent="0.35">
      <c r="A2950" s="7">
        <v>4517809989</v>
      </c>
      <c r="B2950" s="7">
        <v>4333116</v>
      </c>
      <c r="C2950" s="8" t="s">
        <v>66</v>
      </c>
      <c r="D2950" s="9">
        <v>3003</v>
      </c>
      <c r="E2950" s="3">
        <v>440</v>
      </c>
      <c r="F2950" s="3">
        <f t="shared" si="59"/>
        <v>1321320</v>
      </c>
      <c r="G2950" s="5">
        <v>44683</v>
      </c>
      <c r="H2950" s="4">
        <v>44683</v>
      </c>
      <c r="I2950" s="10">
        <v>0</v>
      </c>
      <c r="J2950" s="32" t="str">
        <f>IF(Data[[#This Row],[Chênh lệch ngày]]&lt;-2,"ADVANCE", IF(Data[[#This Row],[Chênh lệch ngày]]&lt;4, "ON TIME", IF(Data[[#This Row],[REASON OF LATE]]="SUPPLIER","LATE BY SUPPLIER", "LATE")))</f>
        <v>ON TIME</v>
      </c>
      <c r="K2950" s="12"/>
      <c r="L2950" s="16"/>
      <c r="M2950" s="32" t="str">
        <f>TEXT(Data[[#This Row],[Ngày giao]],"yyyy")</f>
        <v>2022</v>
      </c>
      <c r="N2950" s="32" t="str">
        <f>IF(MONTH(Data[[#This Row],[Ngày giao]])&lt;4,"Qtr1", IF(MONTH(Data[[#This Row],[Ngày giao]])&lt;7,"Qtr2",IF(MONTH(Data[[#This Row],[Ngày giao]])&lt;10,"Qtr3","Qtr4")))</f>
        <v>Qtr2</v>
      </c>
      <c r="O2950" s="32" t="str">
        <f>TEXT(Data[[#This Row],[Ngày giao]],"MMM")</f>
        <v>May</v>
      </c>
    </row>
    <row r="2951" spans="1:15" ht="14.5" x14ac:dyDescent="0.35">
      <c r="A2951" s="7">
        <v>4517318767</v>
      </c>
      <c r="B2951" s="7">
        <v>4333116</v>
      </c>
      <c r="C2951" s="8" t="s">
        <v>53</v>
      </c>
      <c r="D2951" s="9">
        <v>420</v>
      </c>
      <c r="E2951" s="3">
        <v>1097</v>
      </c>
      <c r="F2951" s="3">
        <f t="shared" si="59"/>
        <v>460740</v>
      </c>
      <c r="G2951" s="5">
        <v>44683</v>
      </c>
      <c r="H2951" s="4">
        <v>44683</v>
      </c>
      <c r="I2951" s="10">
        <v>0</v>
      </c>
      <c r="J2951" s="32" t="str">
        <f>IF(Data[[#This Row],[Chênh lệch ngày]]&lt;-2,"ADVANCE", IF(Data[[#This Row],[Chênh lệch ngày]]&lt;4, "ON TIME", IF(Data[[#This Row],[REASON OF LATE]]="SUPPLIER","LATE BY SUPPLIER", "LATE")))</f>
        <v>ON TIME</v>
      </c>
      <c r="K2951" s="12"/>
      <c r="L2951" s="16"/>
      <c r="M2951" s="32" t="str">
        <f>TEXT(Data[[#This Row],[Ngày giao]],"yyyy")</f>
        <v>2022</v>
      </c>
      <c r="N2951" s="32" t="str">
        <f>IF(MONTH(Data[[#This Row],[Ngày giao]])&lt;4,"Qtr1", IF(MONTH(Data[[#This Row],[Ngày giao]])&lt;7,"Qtr2",IF(MONTH(Data[[#This Row],[Ngày giao]])&lt;10,"Qtr3","Qtr4")))</f>
        <v>Qtr2</v>
      </c>
      <c r="O2951" s="32" t="str">
        <f>TEXT(Data[[#This Row],[Ngày giao]],"MMM")</f>
        <v>May</v>
      </c>
    </row>
    <row r="2952" spans="1:15" ht="14.5" x14ac:dyDescent="0.35">
      <c r="A2952" s="7">
        <v>4517836524</v>
      </c>
      <c r="B2952" s="7">
        <v>4013305</v>
      </c>
      <c r="C2952" s="8" t="s">
        <v>53</v>
      </c>
      <c r="D2952" s="9">
        <v>420</v>
      </c>
      <c r="E2952" s="3">
        <v>1008</v>
      </c>
      <c r="F2952" s="3">
        <f t="shared" si="59"/>
        <v>423360</v>
      </c>
      <c r="G2952" s="5">
        <v>44690</v>
      </c>
      <c r="H2952" s="4">
        <v>44683</v>
      </c>
      <c r="I2952" s="10">
        <v>7</v>
      </c>
      <c r="J2952" s="32" t="str">
        <f>IF(Data[[#This Row],[Chênh lệch ngày]]&lt;-2,"ADVANCE", IF(Data[[#This Row],[Chênh lệch ngày]]&lt;4, "ON TIME", IF(Data[[#This Row],[REASON OF LATE]]="SUPPLIER","LATE BY SUPPLIER", "LATE")))</f>
        <v>LATE BY SUPPLIER</v>
      </c>
      <c r="K2952" s="13" t="s">
        <v>8</v>
      </c>
      <c r="L2952" s="16" t="s">
        <v>41</v>
      </c>
      <c r="M2952" s="32" t="str">
        <f>TEXT(Data[[#This Row],[Ngày giao]],"yyyy")</f>
        <v>2022</v>
      </c>
      <c r="N2952" s="32" t="str">
        <f>IF(MONTH(Data[[#This Row],[Ngày giao]])&lt;4,"Qtr1", IF(MONTH(Data[[#This Row],[Ngày giao]])&lt;7,"Qtr2",IF(MONTH(Data[[#This Row],[Ngày giao]])&lt;10,"Qtr3","Qtr4")))</f>
        <v>Qtr2</v>
      </c>
      <c r="O2952" s="32" t="str">
        <f>TEXT(Data[[#This Row],[Ngày giao]],"MMM")</f>
        <v>May</v>
      </c>
    </row>
    <row r="2953" spans="1:15" ht="14.5" x14ac:dyDescent="0.35">
      <c r="A2953" s="7">
        <v>4517509569</v>
      </c>
      <c r="B2953" s="7">
        <v>4333116</v>
      </c>
      <c r="C2953" s="8" t="s">
        <v>53</v>
      </c>
      <c r="D2953" s="9">
        <v>1260</v>
      </c>
      <c r="E2953" s="3">
        <v>786</v>
      </c>
      <c r="F2953" s="3">
        <f t="shared" si="59"/>
        <v>990360</v>
      </c>
      <c r="G2953" s="5">
        <v>44683</v>
      </c>
      <c r="H2953" s="4">
        <v>44683</v>
      </c>
      <c r="I2953" s="10">
        <v>0</v>
      </c>
      <c r="J2953" s="32" t="str">
        <f>IF(Data[[#This Row],[Chênh lệch ngày]]&lt;-2,"ADVANCE", IF(Data[[#This Row],[Chênh lệch ngày]]&lt;4, "ON TIME", IF(Data[[#This Row],[REASON OF LATE]]="SUPPLIER","LATE BY SUPPLIER", "LATE")))</f>
        <v>ON TIME</v>
      </c>
      <c r="K2953" s="12"/>
      <c r="L2953" s="16"/>
      <c r="M2953" s="32" t="str">
        <f>TEXT(Data[[#This Row],[Ngày giao]],"yyyy")</f>
        <v>2022</v>
      </c>
      <c r="N2953" s="32" t="str">
        <f>IF(MONTH(Data[[#This Row],[Ngày giao]])&lt;4,"Qtr1", IF(MONTH(Data[[#This Row],[Ngày giao]])&lt;7,"Qtr2",IF(MONTH(Data[[#This Row],[Ngày giao]])&lt;10,"Qtr3","Qtr4")))</f>
        <v>Qtr2</v>
      </c>
      <c r="O2953" s="32" t="str">
        <f>TEXT(Data[[#This Row],[Ngày giao]],"MMM")</f>
        <v>May</v>
      </c>
    </row>
    <row r="2954" spans="1:15" ht="14.5" x14ac:dyDescent="0.35">
      <c r="A2954" s="7">
        <v>4517742275</v>
      </c>
      <c r="B2954" s="7">
        <v>2778106</v>
      </c>
      <c r="C2954" s="8" t="s">
        <v>53</v>
      </c>
      <c r="D2954" s="9">
        <v>3480</v>
      </c>
      <c r="E2954" s="3">
        <v>1417</v>
      </c>
      <c r="F2954" s="3">
        <f t="shared" si="59"/>
        <v>4931160</v>
      </c>
      <c r="G2954" s="5">
        <v>44690</v>
      </c>
      <c r="H2954" s="4">
        <v>44683</v>
      </c>
      <c r="I2954" s="10">
        <v>7</v>
      </c>
      <c r="J2954" s="32" t="str">
        <f>IF(Data[[#This Row],[Chênh lệch ngày]]&lt;-2,"ADVANCE", IF(Data[[#This Row],[Chênh lệch ngày]]&lt;4, "ON TIME", IF(Data[[#This Row],[REASON OF LATE]]="SUPPLIER","LATE BY SUPPLIER", "LATE")))</f>
        <v>LATE</v>
      </c>
      <c r="K2954" s="32" t="s">
        <v>6</v>
      </c>
      <c r="L2954" s="16"/>
      <c r="M2954" s="32" t="str">
        <f>TEXT(Data[[#This Row],[Ngày giao]],"yyyy")</f>
        <v>2022</v>
      </c>
      <c r="N2954" s="32" t="str">
        <f>IF(MONTH(Data[[#This Row],[Ngày giao]])&lt;4,"Qtr1", IF(MONTH(Data[[#This Row],[Ngày giao]])&lt;7,"Qtr2",IF(MONTH(Data[[#This Row],[Ngày giao]])&lt;10,"Qtr3","Qtr4")))</f>
        <v>Qtr2</v>
      </c>
      <c r="O2954" s="32" t="str">
        <f>TEXT(Data[[#This Row],[Ngày giao]],"MMM")</f>
        <v>May</v>
      </c>
    </row>
    <row r="2955" spans="1:15" ht="14.5" x14ac:dyDescent="0.35">
      <c r="A2955" s="7">
        <v>4517710882</v>
      </c>
      <c r="B2955" s="7">
        <v>2487053</v>
      </c>
      <c r="C2955" s="8" t="s">
        <v>53</v>
      </c>
      <c r="D2955" s="9">
        <v>4320</v>
      </c>
      <c r="E2955" s="3">
        <v>1411</v>
      </c>
      <c r="F2955" s="3">
        <f t="shared" si="59"/>
        <v>6095520</v>
      </c>
      <c r="G2955" s="5">
        <v>44686</v>
      </c>
      <c r="H2955" s="4">
        <v>44683</v>
      </c>
      <c r="I2955" s="10">
        <v>3</v>
      </c>
      <c r="J2955" s="32" t="str">
        <f>IF(Data[[#This Row],[Chênh lệch ngày]]&lt;-2,"ADVANCE", IF(Data[[#This Row],[Chênh lệch ngày]]&lt;4, "ON TIME", IF(Data[[#This Row],[REASON OF LATE]]="SUPPLIER","LATE BY SUPPLIER", "LATE")))</f>
        <v>ON TIME</v>
      </c>
      <c r="K2955" s="12"/>
      <c r="L2955" s="16"/>
      <c r="M2955" s="32" t="str">
        <f>TEXT(Data[[#This Row],[Ngày giao]],"yyyy")</f>
        <v>2022</v>
      </c>
      <c r="N2955" s="32" t="str">
        <f>IF(MONTH(Data[[#This Row],[Ngày giao]])&lt;4,"Qtr1", IF(MONTH(Data[[#This Row],[Ngày giao]])&lt;7,"Qtr2",IF(MONTH(Data[[#This Row],[Ngày giao]])&lt;10,"Qtr3","Qtr4")))</f>
        <v>Qtr2</v>
      </c>
      <c r="O2955" s="32" t="str">
        <f>TEXT(Data[[#This Row],[Ngày giao]],"MMM")</f>
        <v>May</v>
      </c>
    </row>
    <row r="2956" spans="1:15" ht="14.5" x14ac:dyDescent="0.35">
      <c r="A2956" s="7">
        <v>4517380128</v>
      </c>
      <c r="B2956" s="7">
        <v>4454506</v>
      </c>
      <c r="C2956" s="8" t="s">
        <v>66</v>
      </c>
      <c r="D2956" s="9">
        <v>2700</v>
      </c>
      <c r="E2956" s="3">
        <v>986</v>
      </c>
      <c r="F2956" s="3">
        <f t="shared" si="59"/>
        <v>2662200</v>
      </c>
      <c r="G2956" s="5">
        <v>44711</v>
      </c>
      <c r="H2956" s="4">
        <v>44683</v>
      </c>
      <c r="I2956" s="10">
        <v>28</v>
      </c>
      <c r="J2956" s="32" t="str">
        <f>IF(Data[[#This Row],[Chênh lệch ngày]]&lt;-2,"ADVANCE", IF(Data[[#This Row],[Chênh lệch ngày]]&lt;4, "ON TIME", IF(Data[[#This Row],[REASON OF LATE]]="SUPPLIER","LATE BY SUPPLIER", "LATE")))</f>
        <v>LATE BY SUPPLIER</v>
      </c>
      <c r="K2956" s="13" t="s">
        <v>8</v>
      </c>
      <c r="L2956" s="16" t="s">
        <v>41</v>
      </c>
      <c r="M2956" s="32" t="str">
        <f>TEXT(Data[[#This Row],[Ngày giao]],"yyyy")</f>
        <v>2022</v>
      </c>
      <c r="N2956" s="32" t="str">
        <f>IF(MONTH(Data[[#This Row],[Ngày giao]])&lt;4,"Qtr1", IF(MONTH(Data[[#This Row],[Ngày giao]])&lt;7,"Qtr2",IF(MONTH(Data[[#This Row],[Ngày giao]])&lt;10,"Qtr3","Qtr4")))</f>
        <v>Qtr2</v>
      </c>
      <c r="O2956" s="32" t="str">
        <f>TEXT(Data[[#This Row],[Ngày giao]],"MMM")</f>
        <v>May</v>
      </c>
    </row>
    <row r="2957" spans="1:15" ht="13" x14ac:dyDescent="0.3">
      <c r="A2957" s="1">
        <v>4516687358</v>
      </c>
      <c r="B2957" s="1">
        <v>4451121</v>
      </c>
      <c r="C2957" s="2" t="s">
        <v>66</v>
      </c>
      <c r="D2957" s="3">
        <v>325</v>
      </c>
      <c r="E2957" s="3">
        <v>940</v>
      </c>
      <c r="F2957" s="3">
        <f t="shared" si="59"/>
        <v>305500</v>
      </c>
      <c r="G2957" s="5">
        <v>44683</v>
      </c>
      <c r="H2957" s="4">
        <v>44684</v>
      </c>
      <c r="I2957" s="6">
        <f>G2957-H2957</f>
        <v>-1</v>
      </c>
      <c r="J2957" s="32" t="str">
        <f>IF(Data[[#This Row],[Chênh lệch ngày]]&lt;-2,"ADVANCE", IF(Data[[#This Row],[Chênh lệch ngày]]&lt;4, "ON TIME", IF(Data[[#This Row],[REASON OF LATE]]="SUPPLIER","LATE BY SUPPLIER", "LATE")))</f>
        <v>ON TIME</v>
      </c>
      <c r="K2957" s="2"/>
      <c r="L2957" s="32"/>
      <c r="M2957" s="32" t="str">
        <f>TEXT(Data[[#This Row],[Ngày giao]],"yyyy")</f>
        <v>2022</v>
      </c>
      <c r="N2957" s="32" t="str">
        <f>IF(MONTH(Data[[#This Row],[Ngày giao]])&lt;4,"Qtr1", IF(MONTH(Data[[#This Row],[Ngày giao]])&lt;7,"Qtr2",IF(MONTH(Data[[#This Row],[Ngày giao]])&lt;10,"Qtr3","Qtr4")))</f>
        <v>Qtr2</v>
      </c>
      <c r="O2957" s="32" t="str">
        <f>TEXT(Data[[#This Row],[Ngày giao]],"MMM")</f>
        <v>May</v>
      </c>
    </row>
    <row r="2958" spans="1:15" ht="13" x14ac:dyDescent="0.3">
      <c r="A2958" s="1">
        <v>4516690690</v>
      </c>
      <c r="B2958" s="1">
        <v>4334436</v>
      </c>
      <c r="C2958" s="2" t="s">
        <v>66</v>
      </c>
      <c r="D2958" s="3">
        <v>688</v>
      </c>
      <c r="E2958" s="3">
        <v>1073</v>
      </c>
      <c r="F2958" s="3">
        <f t="shared" si="59"/>
        <v>738224</v>
      </c>
      <c r="G2958" s="5">
        <v>44683</v>
      </c>
      <c r="H2958" s="4">
        <v>44684</v>
      </c>
      <c r="I2958" s="6">
        <f>G2958-H2958</f>
        <v>-1</v>
      </c>
      <c r="J2958" s="32" t="str">
        <f>IF(Data[[#This Row],[Chênh lệch ngày]]&lt;-2,"ADVANCE", IF(Data[[#This Row],[Chênh lệch ngày]]&lt;4, "ON TIME", IF(Data[[#This Row],[REASON OF LATE]]="SUPPLIER","LATE BY SUPPLIER", "LATE")))</f>
        <v>ON TIME</v>
      </c>
      <c r="K2958" s="2"/>
      <c r="L2958" s="32"/>
      <c r="M2958" s="32" t="str">
        <f>TEXT(Data[[#This Row],[Ngày giao]],"yyyy")</f>
        <v>2022</v>
      </c>
      <c r="N2958" s="32" t="str">
        <f>IF(MONTH(Data[[#This Row],[Ngày giao]])&lt;4,"Qtr1", IF(MONTH(Data[[#This Row],[Ngày giao]])&lt;7,"Qtr2",IF(MONTH(Data[[#This Row],[Ngày giao]])&lt;10,"Qtr3","Qtr4")))</f>
        <v>Qtr2</v>
      </c>
      <c r="O2958" s="32" t="str">
        <f>TEXT(Data[[#This Row],[Ngày giao]],"MMM")</f>
        <v>May</v>
      </c>
    </row>
    <row r="2959" spans="1:15" ht="13" x14ac:dyDescent="0.3">
      <c r="A2959" s="1">
        <v>4516695807</v>
      </c>
      <c r="B2959" s="1">
        <v>2899944</v>
      </c>
      <c r="C2959" s="2" t="s">
        <v>66</v>
      </c>
      <c r="D2959" s="3">
        <v>144</v>
      </c>
      <c r="E2959" s="3">
        <v>1192</v>
      </c>
      <c r="F2959" s="3">
        <f t="shared" si="59"/>
        <v>171648</v>
      </c>
      <c r="G2959" s="5">
        <v>44683</v>
      </c>
      <c r="H2959" s="4">
        <v>44684</v>
      </c>
      <c r="I2959" s="6">
        <f>G2959-H2959</f>
        <v>-1</v>
      </c>
      <c r="J2959" s="32" t="str">
        <f>IF(Data[[#This Row],[Chênh lệch ngày]]&lt;-2,"ADVANCE", IF(Data[[#This Row],[Chênh lệch ngày]]&lt;4, "ON TIME", IF(Data[[#This Row],[REASON OF LATE]]="SUPPLIER","LATE BY SUPPLIER", "LATE")))</f>
        <v>ON TIME</v>
      </c>
      <c r="K2959" s="2"/>
      <c r="L2959" s="32"/>
      <c r="M2959" s="32" t="str">
        <f>TEXT(Data[[#This Row],[Ngày giao]],"yyyy")</f>
        <v>2022</v>
      </c>
      <c r="N2959" s="32" t="str">
        <f>IF(MONTH(Data[[#This Row],[Ngày giao]])&lt;4,"Qtr1", IF(MONTH(Data[[#This Row],[Ngày giao]])&lt;7,"Qtr2",IF(MONTH(Data[[#This Row],[Ngày giao]])&lt;10,"Qtr3","Qtr4")))</f>
        <v>Qtr2</v>
      </c>
      <c r="O2959" s="32" t="str">
        <f>TEXT(Data[[#This Row],[Ngày giao]],"MMM")</f>
        <v>May</v>
      </c>
    </row>
    <row r="2960" spans="1:15" ht="13" x14ac:dyDescent="0.3">
      <c r="A2960" s="1">
        <v>4516513278</v>
      </c>
      <c r="B2960" s="1">
        <v>4327106</v>
      </c>
      <c r="C2960" s="37" t="s">
        <v>52</v>
      </c>
      <c r="D2960" s="3">
        <v>111</v>
      </c>
      <c r="E2960" s="3">
        <v>1207</v>
      </c>
      <c r="F2960" s="3">
        <f t="shared" si="59"/>
        <v>133977</v>
      </c>
      <c r="G2960" s="5">
        <v>44690</v>
      </c>
      <c r="H2960" s="4">
        <v>44684</v>
      </c>
      <c r="I2960" s="6">
        <f>G2960-H2960</f>
        <v>6</v>
      </c>
      <c r="J2960" s="32" t="str">
        <f>IF(Data[[#This Row],[Chênh lệch ngày]]&lt;-2,"ADVANCE", IF(Data[[#This Row],[Chênh lệch ngày]]&lt;4, "ON TIME", IF(Data[[#This Row],[REASON OF LATE]]="SUPPLIER","LATE BY SUPPLIER", "LATE")))</f>
        <v>LATE</v>
      </c>
      <c r="K2960" s="32" t="s">
        <v>6</v>
      </c>
      <c r="L2960" s="32"/>
      <c r="M2960" s="32" t="str">
        <f>TEXT(Data[[#This Row],[Ngày giao]],"yyyy")</f>
        <v>2022</v>
      </c>
      <c r="N2960" s="32" t="str">
        <f>IF(MONTH(Data[[#This Row],[Ngày giao]])&lt;4,"Qtr1", IF(MONTH(Data[[#This Row],[Ngày giao]])&lt;7,"Qtr2",IF(MONTH(Data[[#This Row],[Ngày giao]])&lt;10,"Qtr3","Qtr4")))</f>
        <v>Qtr2</v>
      </c>
      <c r="O2960" s="32" t="str">
        <f>TEXT(Data[[#This Row],[Ngày giao]],"MMM")</f>
        <v>May</v>
      </c>
    </row>
    <row r="2961" spans="1:15" ht="13" x14ac:dyDescent="0.3">
      <c r="A2961" s="1">
        <v>4516498942</v>
      </c>
      <c r="B2961" s="1">
        <v>2556834</v>
      </c>
      <c r="C2961" s="37" t="s">
        <v>52</v>
      </c>
      <c r="D2961" s="3">
        <v>9</v>
      </c>
      <c r="E2961" s="3">
        <v>433</v>
      </c>
      <c r="F2961" s="3">
        <f t="shared" si="59"/>
        <v>3897</v>
      </c>
      <c r="G2961" s="5">
        <v>44690</v>
      </c>
      <c r="H2961" s="4">
        <v>44685</v>
      </c>
      <c r="I2961" s="6">
        <f>G2961-H2961</f>
        <v>5</v>
      </c>
      <c r="J2961" s="32" t="str">
        <f>IF(Data[[#This Row],[Chênh lệch ngày]]&lt;-2,"ADVANCE", IF(Data[[#This Row],[Chênh lệch ngày]]&lt;4, "ON TIME", IF(Data[[#This Row],[REASON OF LATE]]="SUPPLIER","LATE BY SUPPLIER", "LATE")))</f>
        <v>LATE</v>
      </c>
      <c r="K2961" s="32" t="s">
        <v>6</v>
      </c>
      <c r="L2961" s="32"/>
      <c r="M2961" s="32" t="str">
        <f>TEXT(Data[[#This Row],[Ngày giao]],"yyyy")</f>
        <v>2022</v>
      </c>
      <c r="N2961" s="32" t="str">
        <f>IF(MONTH(Data[[#This Row],[Ngày giao]])&lt;4,"Qtr1", IF(MONTH(Data[[#This Row],[Ngày giao]])&lt;7,"Qtr2",IF(MONTH(Data[[#This Row],[Ngày giao]])&lt;10,"Qtr3","Qtr4")))</f>
        <v>Qtr2</v>
      </c>
      <c r="O2961" s="32" t="str">
        <f>TEXT(Data[[#This Row],[Ngày giao]],"MMM")</f>
        <v>May</v>
      </c>
    </row>
    <row r="2962" spans="1:15" ht="14.5" x14ac:dyDescent="0.35">
      <c r="A2962" s="7">
        <v>4517501079</v>
      </c>
      <c r="B2962" s="7">
        <v>2487061</v>
      </c>
      <c r="C2962" s="8" t="s">
        <v>53</v>
      </c>
      <c r="D2962" s="9">
        <v>2970</v>
      </c>
      <c r="E2962" s="3">
        <v>795</v>
      </c>
      <c r="F2962" s="3">
        <f t="shared" si="59"/>
        <v>2361150</v>
      </c>
      <c r="G2962" s="5">
        <v>44686</v>
      </c>
      <c r="H2962" s="4">
        <v>44685</v>
      </c>
      <c r="I2962" s="10">
        <v>1</v>
      </c>
      <c r="J2962" s="32" t="str">
        <f>IF(Data[[#This Row],[Chênh lệch ngày]]&lt;-2,"ADVANCE", IF(Data[[#This Row],[Chênh lệch ngày]]&lt;4, "ON TIME", IF(Data[[#This Row],[REASON OF LATE]]="SUPPLIER","LATE BY SUPPLIER", "LATE")))</f>
        <v>ON TIME</v>
      </c>
      <c r="K2962" s="12"/>
      <c r="L2962" s="16"/>
      <c r="M2962" s="32" t="str">
        <f>TEXT(Data[[#This Row],[Ngày giao]],"yyyy")</f>
        <v>2022</v>
      </c>
      <c r="N2962" s="32" t="str">
        <f>IF(MONTH(Data[[#This Row],[Ngày giao]])&lt;4,"Qtr1", IF(MONTH(Data[[#This Row],[Ngày giao]])&lt;7,"Qtr2",IF(MONTH(Data[[#This Row],[Ngày giao]])&lt;10,"Qtr3","Qtr4")))</f>
        <v>Qtr2</v>
      </c>
      <c r="O2962" s="32" t="str">
        <f>TEXT(Data[[#This Row],[Ngày giao]],"MMM")</f>
        <v>May</v>
      </c>
    </row>
    <row r="2963" spans="1:15" ht="14.5" x14ac:dyDescent="0.35">
      <c r="A2963" s="7">
        <v>4517387278</v>
      </c>
      <c r="B2963" s="7">
        <v>2973362</v>
      </c>
      <c r="C2963" s="8" t="s">
        <v>55</v>
      </c>
      <c r="D2963" s="9">
        <v>15000</v>
      </c>
      <c r="E2963" s="3">
        <v>1490</v>
      </c>
      <c r="F2963" s="3">
        <f t="shared" si="59"/>
        <v>22350000</v>
      </c>
      <c r="G2963" s="5">
        <v>44686</v>
      </c>
      <c r="H2963" s="4">
        <v>44685</v>
      </c>
      <c r="I2963" s="10">
        <v>1</v>
      </c>
      <c r="J2963" s="32" t="str">
        <f>IF(Data[[#This Row],[Chênh lệch ngày]]&lt;-2,"ADVANCE", IF(Data[[#This Row],[Chênh lệch ngày]]&lt;4, "ON TIME", IF(Data[[#This Row],[REASON OF LATE]]="SUPPLIER","LATE BY SUPPLIER", "LATE")))</f>
        <v>ON TIME</v>
      </c>
      <c r="K2963" s="12"/>
      <c r="L2963" s="16"/>
      <c r="M2963" s="32" t="str">
        <f>TEXT(Data[[#This Row],[Ngày giao]],"yyyy")</f>
        <v>2022</v>
      </c>
      <c r="N2963" s="32" t="str">
        <f>IF(MONTH(Data[[#This Row],[Ngày giao]])&lt;4,"Qtr1", IF(MONTH(Data[[#This Row],[Ngày giao]])&lt;7,"Qtr2",IF(MONTH(Data[[#This Row],[Ngày giao]])&lt;10,"Qtr3","Qtr4")))</f>
        <v>Qtr2</v>
      </c>
      <c r="O2963" s="32" t="str">
        <f>TEXT(Data[[#This Row],[Ngày giao]],"MMM")</f>
        <v>May</v>
      </c>
    </row>
    <row r="2964" spans="1:15" ht="13" x14ac:dyDescent="0.3">
      <c r="A2964" s="1">
        <v>4517317954</v>
      </c>
      <c r="B2964" s="1">
        <v>2899634</v>
      </c>
      <c r="C2964" s="2" t="s">
        <v>53</v>
      </c>
      <c r="D2964" s="3">
        <v>320</v>
      </c>
      <c r="E2964" s="3">
        <v>645</v>
      </c>
      <c r="F2964" s="3">
        <f t="shared" si="59"/>
        <v>206400</v>
      </c>
      <c r="G2964" s="5">
        <v>44690</v>
      </c>
      <c r="H2964" s="4">
        <v>44686</v>
      </c>
      <c r="I2964" s="6">
        <f t="shared" ref="I2964:I2995" si="60">G2964-H2964</f>
        <v>4</v>
      </c>
      <c r="J2964" s="32" t="str">
        <f>IF(Data[[#This Row],[Chênh lệch ngày]]&lt;-2,"ADVANCE", IF(Data[[#This Row],[Chênh lệch ngày]]&lt;4, "ON TIME", IF(Data[[#This Row],[REASON OF LATE]]="SUPPLIER","LATE BY SUPPLIER", "LATE")))</f>
        <v>LATE</v>
      </c>
      <c r="K2964" s="32" t="s">
        <v>6</v>
      </c>
      <c r="L2964" s="32"/>
      <c r="M2964" s="32" t="str">
        <f>TEXT(Data[[#This Row],[Ngày giao]],"yyyy")</f>
        <v>2022</v>
      </c>
      <c r="N2964" s="32" t="str">
        <f>IF(MONTH(Data[[#This Row],[Ngày giao]])&lt;4,"Qtr1", IF(MONTH(Data[[#This Row],[Ngày giao]])&lt;7,"Qtr2",IF(MONTH(Data[[#This Row],[Ngày giao]])&lt;10,"Qtr3","Qtr4")))</f>
        <v>Qtr2</v>
      </c>
      <c r="O2964" s="32" t="str">
        <f>TEXT(Data[[#This Row],[Ngày giao]],"MMM")</f>
        <v>May</v>
      </c>
    </row>
    <row r="2965" spans="1:15" ht="13" x14ac:dyDescent="0.3">
      <c r="A2965" s="1">
        <v>4517380345</v>
      </c>
      <c r="B2965" s="1">
        <v>2989761</v>
      </c>
      <c r="C2965" s="2" t="s">
        <v>53</v>
      </c>
      <c r="D2965" s="3">
        <v>320</v>
      </c>
      <c r="E2965" s="3">
        <v>930</v>
      </c>
      <c r="F2965" s="3">
        <f t="shared" si="59"/>
        <v>297600</v>
      </c>
      <c r="G2965" s="5">
        <v>44686</v>
      </c>
      <c r="H2965" s="4">
        <v>44686</v>
      </c>
      <c r="I2965" s="6">
        <f t="shared" si="60"/>
        <v>0</v>
      </c>
      <c r="J2965" s="32" t="str">
        <f>IF(Data[[#This Row],[Chênh lệch ngày]]&lt;-2,"ADVANCE", IF(Data[[#This Row],[Chênh lệch ngày]]&lt;4, "ON TIME", IF(Data[[#This Row],[REASON OF LATE]]="SUPPLIER","LATE BY SUPPLIER", "LATE")))</f>
        <v>ON TIME</v>
      </c>
      <c r="K2965" s="2"/>
      <c r="L2965" s="32"/>
      <c r="M2965" s="32" t="str">
        <f>TEXT(Data[[#This Row],[Ngày giao]],"yyyy")</f>
        <v>2022</v>
      </c>
      <c r="N2965" s="32" t="str">
        <f>IF(MONTH(Data[[#This Row],[Ngày giao]])&lt;4,"Qtr1", IF(MONTH(Data[[#This Row],[Ngày giao]])&lt;7,"Qtr2",IF(MONTH(Data[[#This Row],[Ngày giao]])&lt;10,"Qtr3","Qtr4")))</f>
        <v>Qtr2</v>
      </c>
      <c r="O2965" s="32" t="str">
        <f>TEXT(Data[[#This Row],[Ngày giao]],"MMM")</f>
        <v>May</v>
      </c>
    </row>
    <row r="2966" spans="1:15" ht="13" x14ac:dyDescent="0.3">
      <c r="A2966" s="1">
        <v>4517381359</v>
      </c>
      <c r="B2966" s="1">
        <v>2899631</v>
      </c>
      <c r="C2966" s="2" t="s">
        <v>53</v>
      </c>
      <c r="D2966" s="3">
        <v>640</v>
      </c>
      <c r="E2966" s="3">
        <v>651</v>
      </c>
      <c r="F2966" s="3">
        <f t="shared" si="59"/>
        <v>416640</v>
      </c>
      <c r="G2966" s="5">
        <v>44690</v>
      </c>
      <c r="H2966" s="4">
        <v>44686</v>
      </c>
      <c r="I2966" s="6">
        <f t="shared" si="60"/>
        <v>4</v>
      </c>
      <c r="J2966" s="32" t="str">
        <f>IF(Data[[#This Row],[Chênh lệch ngày]]&lt;-2,"ADVANCE", IF(Data[[#This Row],[Chênh lệch ngày]]&lt;4, "ON TIME", IF(Data[[#This Row],[REASON OF LATE]]="SUPPLIER","LATE BY SUPPLIER", "LATE")))</f>
        <v>LATE</v>
      </c>
      <c r="K2966" s="32" t="s">
        <v>6</v>
      </c>
      <c r="L2966" s="32"/>
      <c r="M2966" s="32" t="str">
        <f>TEXT(Data[[#This Row],[Ngày giao]],"yyyy")</f>
        <v>2022</v>
      </c>
      <c r="N2966" s="32" t="str">
        <f>IF(MONTH(Data[[#This Row],[Ngày giao]])&lt;4,"Qtr1", IF(MONTH(Data[[#This Row],[Ngày giao]])&lt;7,"Qtr2",IF(MONTH(Data[[#This Row],[Ngày giao]])&lt;10,"Qtr3","Qtr4")))</f>
        <v>Qtr2</v>
      </c>
      <c r="O2966" s="32" t="str">
        <f>TEXT(Data[[#This Row],[Ngày giao]],"MMM")</f>
        <v>May</v>
      </c>
    </row>
    <row r="2967" spans="1:15" ht="13" x14ac:dyDescent="0.3">
      <c r="A2967" s="1">
        <v>4517823249</v>
      </c>
      <c r="B2967" s="1">
        <v>2899634</v>
      </c>
      <c r="C2967" s="2" t="s">
        <v>53</v>
      </c>
      <c r="D2967" s="3">
        <v>320</v>
      </c>
      <c r="E2967" s="3">
        <v>834</v>
      </c>
      <c r="F2967" s="3">
        <f t="shared" si="59"/>
        <v>266880</v>
      </c>
      <c r="G2967" s="5">
        <v>44690</v>
      </c>
      <c r="H2967" s="4">
        <v>44686</v>
      </c>
      <c r="I2967" s="6">
        <f t="shared" si="60"/>
        <v>4</v>
      </c>
      <c r="J2967" s="32" t="str">
        <f>IF(Data[[#This Row],[Chênh lệch ngày]]&lt;-2,"ADVANCE", IF(Data[[#This Row],[Chênh lệch ngày]]&lt;4, "ON TIME", IF(Data[[#This Row],[REASON OF LATE]]="SUPPLIER","LATE BY SUPPLIER", "LATE")))</f>
        <v>LATE</v>
      </c>
      <c r="K2967" s="32" t="s">
        <v>6</v>
      </c>
      <c r="L2967" s="32"/>
      <c r="M2967" s="32" t="str">
        <f>TEXT(Data[[#This Row],[Ngày giao]],"yyyy")</f>
        <v>2022</v>
      </c>
      <c r="N2967" s="32" t="str">
        <f>IF(MONTH(Data[[#This Row],[Ngày giao]])&lt;4,"Qtr1", IF(MONTH(Data[[#This Row],[Ngày giao]])&lt;7,"Qtr2",IF(MONTH(Data[[#This Row],[Ngày giao]])&lt;10,"Qtr3","Qtr4")))</f>
        <v>Qtr2</v>
      </c>
      <c r="O2967" s="32" t="str">
        <f>TEXT(Data[[#This Row],[Ngày giao]],"MMM")</f>
        <v>May</v>
      </c>
    </row>
    <row r="2968" spans="1:15" ht="13" x14ac:dyDescent="0.3">
      <c r="A2968" s="1">
        <v>4517830505</v>
      </c>
      <c r="B2968" s="1">
        <v>2899634</v>
      </c>
      <c r="C2968" s="2" t="s">
        <v>53</v>
      </c>
      <c r="D2968" s="3">
        <v>16000</v>
      </c>
      <c r="E2968" s="3">
        <v>444</v>
      </c>
      <c r="F2968" s="3">
        <f t="shared" si="59"/>
        <v>7104000</v>
      </c>
      <c r="G2968" s="5">
        <v>44753</v>
      </c>
      <c r="H2968" s="4">
        <v>44686</v>
      </c>
      <c r="I2968" s="6">
        <f t="shared" si="60"/>
        <v>67</v>
      </c>
      <c r="J2968" s="32" t="str">
        <f>IF(Data[[#This Row],[Chênh lệch ngày]]&lt;-2,"ADVANCE", IF(Data[[#This Row],[Chênh lệch ngày]]&lt;4, "ON TIME", IF(Data[[#This Row],[REASON OF LATE]]="SUPPLIER","LATE BY SUPPLIER", "LATE")))</f>
        <v>LATE BY SUPPLIER</v>
      </c>
      <c r="K2968" s="2" t="s">
        <v>8</v>
      </c>
      <c r="L2968" s="16" t="s">
        <v>71</v>
      </c>
      <c r="M2968" s="32" t="str">
        <f>TEXT(Data[[#This Row],[Ngày giao]],"yyyy")</f>
        <v>2022</v>
      </c>
      <c r="N2968" s="32" t="str">
        <f>IF(MONTH(Data[[#This Row],[Ngày giao]])&lt;4,"Qtr1", IF(MONTH(Data[[#This Row],[Ngày giao]])&lt;7,"Qtr2",IF(MONTH(Data[[#This Row],[Ngày giao]])&lt;10,"Qtr3","Qtr4")))</f>
        <v>Qtr3</v>
      </c>
      <c r="O2968" s="32" t="str">
        <f>TEXT(Data[[#This Row],[Ngày giao]],"MMM")</f>
        <v>Jul</v>
      </c>
    </row>
    <row r="2969" spans="1:15" ht="13" x14ac:dyDescent="0.3">
      <c r="A2969" s="1">
        <v>4517180104</v>
      </c>
      <c r="B2969" s="1">
        <v>2899944</v>
      </c>
      <c r="C2969" s="2" t="s">
        <v>55</v>
      </c>
      <c r="D2969" s="3">
        <v>48</v>
      </c>
      <c r="E2969" s="3">
        <v>795</v>
      </c>
      <c r="F2969" s="3">
        <f t="shared" si="59"/>
        <v>38160</v>
      </c>
      <c r="G2969" s="5">
        <v>44686</v>
      </c>
      <c r="H2969" s="4">
        <v>44686</v>
      </c>
      <c r="I2969" s="6">
        <f t="shared" si="60"/>
        <v>0</v>
      </c>
      <c r="J2969" s="32" t="str">
        <f>IF(Data[[#This Row],[Chênh lệch ngày]]&lt;-2,"ADVANCE", IF(Data[[#This Row],[Chênh lệch ngày]]&lt;4, "ON TIME", IF(Data[[#This Row],[REASON OF LATE]]="SUPPLIER","LATE BY SUPPLIER", "LATE")))</f>
        <v>ON TIME</v>
      </c>
      <c r="K2969" s="2"/>
      <c r="L2969" s="32"/>
      <c r="M2969" s="32" t="str">
        <f>TEXT(Data[[#This Row],[Ngày giao]],"yyyy")</f>
        <v>2022</v>
      </c>
      <c r="N2969" s="32" t="str">
        <f>IF(MONTH(Data[[#This Row],[Ngày giao]])&lt;4,"Qtr1", IF(MONTH(Data[[#This Row],[Ngày giao]])&lt;7,"Qtr2",IF(MONTH(Data[[#This Row],[Ngày giao]])&lt;10,"Qtr3","Qtr4")))</f>
        <v>Qtr2</v>
      </c>
      <c r="O2969" s="32" t="str">
        <f>TEXT(Data[[#This Row],[Ngày giao]],"MMM")</f>
        <v>May</v>
      </c>
    </row>
    <row r="2970" spans="1:15" ht="13" x14ac:dyDescent="0.3">
      <c r="A2970" s="1">
        <v>4517187563</v>
      </c>
      <c r="B2970" s="1">
        <v>4451121</v>
      </c>
      <c r="C2970" s="2" t="s">
        <v>55</v>
      </c>
      <c r="D2970" s="3">
        <v>20</v>
      </c>
      <c r="E2970" s="3">
        <v>460</v>
      </c>
      <c r="F2970" s="3">
        <f t="shared" si="59"/>
        <v>9200</v>
      </c>
      <c r="G2970" s="5">
        <v>44686</v>
      </c>
      <c r="H2970" s="4">
        <v>44686</v>
      </c>
      <c r="I2970" s="6">
        <f t="shared" si="60"/>
        <v>0</v>
      </c>
      <c r="J2970" s="32" t="str">
        <f>IF(Data[[#This Row],[Chênh lệch ngày]]&lt;-2,"ADVANCE", IF(Data[[#This Row],[Chênh lệch ngày]]&lt;4, "ON TIME", IF(Data[[#This Row],[REASON OF LATE]]="SUPPLIER","LATE BY SUPPLIER", "LATE")))</f>
        <v>ON TIME</v>
      </c>
      <c r="K2970" s="2"/>
      <c r="L2970" s="32"/>
      <c r="M2970" s="32" t="str">
        <f>TEXT(Data[[#This Row],[Ngày giao]],"yyyy")</f>
        <v>2022</v>
      </c>
      <c r="N2970" s="32" t="str">
        <f>IF(MONTH(Data[[#This Row],[Ngày giao]])&lt;4,"Qtr1", IF(MONTH(Data[[#This Row],[Ngày giao]])&lt;7,"Qtr2",IF(MONTH(Data[[#This Row],[Ngày giao]])&lt;10,"Qtr3","Qtr4")))</f>
        <v>Qtr2</v>
      </c>
      <c r="O2970" s="32" t="str">
        <f>TEXT(Data[[#This Row],[Ngày giao]],"MMM")</f>
        <v>May</v>
      </c>
    </row>
    <row r="2971" spans="1:15" ht="13" x14ac:dyDescent="0.3">
      <c r="A2971" s="1">
        <v>4517191063</v>
      </c>
      <c r="B2971" s="1">
        <v>4334436</v>
      </c>
      <c r="C2971" s="2" t="s">
        <v>55</v>
      </c>
      <c r="D2971" s="3">
        <v>48</v>
      </c>
      <c r="E2971" s="3">
        <v>351</v>
      </c>
      <c r="F2971" s="3">
        <f t="shared" si="59"/>
        <v>16848</v>
      </c>
      <c r="G2971" s="5">
        <v>44686</v>
      </c>
      <c r="H2971" s="4">
        <v>44686</v>
      </c>
      <c r="I2971" s="6">
        <f t="shared" si="60"/>
        <v>0</v>
      </c>
      <c r="J2971" s="32" t="str">
        <f>IF(Data[[#This Row],[Chênh lệch ngày]]&lt;-2,"ADVANCE", IF(Data[[#This Row],[Chênh lệch ngày]]&lt;4, "ON TIME", IF(Data[[#This Row],[REASON OF LATE]]="SUPPLIER","LATE BY SUPPLIER", "LATE")))</f>
        <v>ON TIME</v>
      </c>
      <c r="K2971" s="2"/>
      <c r="L2971" s="32"/>
      <c r="M2971" s="32" t="str">
        <f>TEXT(Data[[#This Row],[Ngày giao]],"yyyy")</f>
        <v>2022</v>
      </c>
      <c r="N2971" s="32" t="str">
        <f>IF(MONTH(Data[[#This Row],[Ngày giao]])&lt;4,"Qtr1", IF(MONTH(Data[[#This Row],[Ngày giao]])&lt;7,"Qtr2",IF(MONTH(Data[[#This Row],[Ngày giao]])&lt;10,"Qtr3","Qtr4")))</f>
        <v>Qtr2</v>
      </c>
      <c r="O2971" s="32" t="str">
        <f>TEXT(Data[[#This Row],[Ngày giao]],"MMM")</f>
        <v>May</v>
      </c>
    </row>
    <row r="2972" spans="1:15" ht="13" x14ac:dyDescent="0.3">
      <c r="A2972" s="1">
        <v>4517345197</v>
      </c>
      <c r="B2972" s="1">
        <v>2899478</v>
      </c>
      <c r="C2972" s="2" t="s">
        <v>53</v>
      </c>
      <c r="D2972" s="3">
        <v>300</v>
      </c>
      <c r="E2972" s="3">
        <v>1296</v>
      </c>
      <c r="F2972" s="3">
        <f t="shared" si="59"/>
        <v>388800</v>
      </c>
      <c r="G2972" s="5">
        <v>44690</v>
      </c>
      <c r="H2972" s="4">
        <v>44686</v>
      </c>
      <c r="I2972" s="6">
        <f t="shared" si="60"/>
        <v>4</v>
      </c>
      <c r="J2972" s="32" t="str">
        <f>IF(Data[[#This Row],[Chênh lệch ngày]]&lt;-2,"ADVANCE", IF(Data[[#This Row],[Chênh lệch ngày]]&lt;4, "ON TIME", IF(Data[[#This Row],[REASON OF LATE]]="SUPPLIER","LATE BY SUPPLIER", "LATE")))</f>
        <v>LATE</v>
      </c>
      <c r="K2972" s="32" t="s">
        <v>6</v>
      </c>
      <c r="L2972" s="32"/>
      <c r="M2972" s="32" t="str">
        <f>TEXT(Data[[#This Row],[Ngày giao]],"yyyy")</f>
        <v>2022</v>
      </c>
      <c r="N2972" s="32" t="str">
        <f>IF(MONTH(Data[[#This Row],[Ngày giao]])&lt;4,"Qtr1", IF(MONTH(Data[[#This Row],[Ngày giao]])&lt;7,"Qtr2",IF(MONTH(Data[[#This Row],[Ngày giao]])&lt;10,"Qtr3","Qtr4")))</f>
        <v>Qtr2</v>
      </c>
      <c r="O2972" s="32" t="str">
        <f>TEXT(Data[[#This Row],[Ngày giao]],"MMM")</f>
        <v>May</v>
      </c>
    </row>
    <row r="2973" spans="1:15" ht="13" x14ac:dyDescent="0.3">
      <c r="A2973" s="1">
        <v>4517354841</v>
      </c>
      <c r="B2973" s="1">
        <v>2899475</v>
      </c>
      <c r="C2973" s="2" t="s">
        <v>53</v>
      </c>
      <c r="D2973" s="3">
        <v>900</v>
      </c>
      <c r="E2973" s="3">
        <v>1051</v>
      </c>
      <c r="F2973" s="3">
        <f t="shared" si="59"/>
        <v>945900</v>
      </c>
      <c r="G2973" s="5">
        <v>44686</v>
      </c>
      <c r="H2973" s="4">
        <v>44686</v>
      </c>
      <c r="I2973" s="6">
        <f t="shared" si="60"/>
        <v>0</v>
      </c>
      <c r="J2973" s="32" t="str">
        <f>IF(Data[[#This Row],[Chênh lệch ngày]]&lt;-2,"ADVANCE", IF(Data[[#This Row],[Chênh lệch ngày]]&lt;4, "ON TIME", IF(Data[[#This Row],[REASON OF LATE]]="SUPPLIER","LATE BY SUPPLIER", "LATE")))</f>
        <v>ON TIME</v>
      </c>
      <c r="K2973" s="2"/>
      <c r="L2973" s="32"/>
      <c r="M2973" s="32" t="str">
        <f>TEXT(Data[[#This Row],[Ngày giao]],"yyyy")</f>
        <v>2022</v>
      </c>
      <c r="N2973" s="32" t="str">
        <f>IF(MONTH(Data[[#This Row],[Ngày giao]])&lt;4,"Qtr1", IF(MONTH(Data[[#This Row],[Ngày giao]])&lt;7,"Qtr2",IF(MONTH(Data[[#This Row],[Ngày giao]])&lt;10,"Qtr3","Qtr4")))</f>
        <v>Qtr2</v>
      </c>
      <c r="O2973" s="32" t="str">
        <f>TEXT(Data[[#This Row],[Ngày giao]],"MMM")</f>
        <v>May</v>
      </c>
    </row>
    <row r="2974" spans="1:15" ht="13" x14ac:dyDescent="0.3">
      <c r="A2974" s="1">
        <v>4517794560</v>
      </c>
      <c r="B2974" s="1">
        <v>2899475</v>
      </c>
      <c r="C2974" s="2" t="s">
        <v>53</v>
      </c>
      <c r="D2974" s="3">
        <v>100</v>
      </c>
      <c r="E2974" s="3">
        <v>1206</v>
      </c>
      <c r="F2974" s="3">
        <f t="shared" si="59"/>
        <v>120600</v>
      </c>
      <c r="G2974" s="5">
        <v>44686</v>
      </c>
      <c r="H2974" s="4">
        <v>44686</v>
      </c>
      <c r="I2974" s="6">
        <f t="shared" si="60"/>
        <v>0</v>
      </c>
      <c r="J2974" s="32" t="str">
        <f>IF(Data[[#This Row],[Chênh lệch ngày]]&lt;-2,"ADVANCE", IF(Data[[#This Row],[Chênh lệch ngày]]&lt;4, "ON TIME", IF(Data[[#This Row],[REASON OF LATE]]="SUPPLIER","LATE BY SUPPLIER", "LATE")))</f>
        <v>ON TIME</v>
      </c>
      <c r="K2974" s="2"/>
      <c r="L2974" s="32"/>
      <c r="M2974" s="32" t="str">
        <f>TEXT(Data[[#This Row],[Ngày giao]],"yyyy")</f>
        <v>2022</v>
      </c>
      <c r="N2974" s="32" t="str">
        <f>IF(MONTH(Data[[#This Row],[Ngày giao]])&lt;4,"Qtr1", IF(MONTH(Data[[#This Row],[Ngày giao]])&lt;7,"Qtr2",IF(MONTH(Data[[#This Row],[Ngày giao]])&lt;10,"Qtr3","Qtr4")))</f>
        <v>Qtr2</v>
      </c>
      <c r="O2974" s="32" t="str">
        <f>TEXT(Data[[#This Row],[Ngày giao]],"MMM")</f>
        <v>May</v>
      </c>
    </row>
    <row r="2975" spans="1:15" ht="13" x14ac:dyDescent="0.3">
      <c r="A2975" s="1">
        <v>4517838377</v>
      </c>
      <c r="B2975" s="1">
        <v>2899475</v>
      </c>
      <c r="C2975" s="2" t="s">
        <v>53</v>
      </c>
      <c r="D2975" s="3">
        <v>100</v>
      </c>
      <c r="E2975" s="3">
        <v>1428</v>
      </c>
      <c r="F2975" s="3">
        <f t="shared" si="59"/>
        <v>142800</v>
      </c>
      <c r="G2975" s="5">
        <v>44686</v>
      </c>
      <c r="H2975" s="4">
        <v>44686</v>
      </c>
      <c r="I2975" s="6">
        <f t="shared" si="60"/>
        <v>0</v>
      </c>
      <c r="J2975" s="32" t="str">
        <f>IF(Data[[#This Row],[Chênh lệch ngày]]&lt;-2,"ADVANCE", IF(Data[[#This Row],[Chênh lệch ngày]]&lt;4, "ON TIME", IF(Data[[#This Row],[REASON OF LATE]]="SUPPLIER","LATE BY SUPPLIER", "LATE")))</f>
        <v>ON TIME</v>
      </c>
      <c r="K2975" s="2"/>
      <c r="L2975" s="32"/>
      <c r="M2975" s="32" t="str">
        <f>TEXT(Data[[#This Row],[Ngày giao]],"yyyy")</f>
        <v>2022</v>
      </c>
      <c r="N2975" s="32" t="str">
        <f>IF(MONTH(Data[[#This Row],[Ngày giao]])&lt;4,"Qtr1", IF(MONTH(Data[[#This Row],[Ngày giao]])&lt;7,"Qtr2",IF(MONTH(Data[[#This Row],[Ngày giao]])&lt;10,"Qtr3","Qtr4")))</f>
        <v>Qtr2</v>
      </c>
      <c r="O2975" s="32" t="str">
        <f>TEXT(Data[[#This Row],[Ngày giao]],"MMM")</f>
        <v>May</v>
      </c>
    </row>
    <row r="2976" spans="1:15" ht="13" x14ac:dyDescent="0.3">
      <c r="A2976" s="1">
        <v>4517880153</v>
      </c>
      <c r="B2976" s="1">
        <v>2899635</v>
      </c>
      <c r="C2976" s="2" t="s">
        <v>53</v>
      </c>
      <c r="D2976" s="3">
        <v>640</v>
      </c>
      <c r="E2976" s="3">
        <v>1369</v>
      </c>
      <c r="F2976" s="3">
        <f t="shared" si="59"/>
        <v>876160</v>
      </c>
      <c r="G2976" s="5">
        <v>44686</v>
      </c>
      <c r="H2976" s="4">
        <v>44686</v>
      </c>
      <c r="I2976" s="6">
        <f t="shared" si="60"/>
        <v>0</v>
      </c>
      <c r="J2976" s="32" t="str">
        <f>IF(Data[[#This Row],[Chênh lệch ngày]]&lt;-2,"ADVANCE", IF(Data[[#This Row],[Chênh lệch ngày]]&lt;4, "ON TIME", IF(Data[[#This Row],[REASON OF LATE]]="SUPPLIER","LATE BY SUPPLIER", "LATE")))</f>
        <v>ON TIME</v>
      </c>
      <c r="K2976" s="2"/>
      <c r="L2976" s="32"/>
      <c r="M2976" s="32" t="str">
        <f>TEXT(Data[[#This Row],[Ngày giao]],"yyyy")</f>
        <v>2022</v>
      </c>
      <c r="N2976" s="32" t="str">
        <f>IF(MONTH(Data[[#This Row],[Ngày giao]])&lt;4,"Qtr1", IF(MONTH(Data[[#This Row],[Ngày giao]])&lt;7,"Qtr2",IF(MONTH(Data[[#This Row],[Ngày giao]])&lt;10,"Qtr3","Qtr4")))</f>
        <v>Qtr2</v>
      </c>
      <c r="O2976" s="32" t="str">
        <f>TEXT(Data[[#This Row],[Ngày giao]],"MMM")</f>
        <v>May</v>
      </c>
    </row>
    <row r="2977" spans="1:15" ht="13" x14ac:dyDescent="0.3">
      <c r="A2977" s="1">
        <v>4517895752</v>
      </c>
      <c r="B2977" s="1">
        <v>2899631</v>
      </c>
      <c r="C2977" s="2" t="s">
        <v>53</v>
      </c>
      <c r="D2977" s="3">
        <v>26240</v>
      </c>
      <c r="E2977" s="3">
        <v>491</v>
      </c>
      <c r="F2977" s="3">
        <f t="shared" si="59"/>
        <v>12883840</v>
      </c>
      <c r="G2977" s="5">
        <v>44711</v>
      </c>
      <c r="H2977" s="4">
        <v>44686</v>
      </c>
      <c r="I2977" s="6">
        <f t="shared" si="60"/>
        <v>25</v>
      </c>
      <c r="J2977" s="32" t="str">
        <f>IF(Data[[#This Row],[Chênh lệch ngày]]&lt;-2,"ADVANCE", IF(Data[[#This Row],[Chênh lệch ngày]]&lt;4, "ON TIME", IF(Data[[#This Row],[REASON OF LATE]]="SUPPLIER","LATE BY SUPPLIER", "LATE")))</f>
        <v>LATE</v>
      </c>
      <c r="K2977" s="32" t="s">
        <v>6</v>
      </c>
      <c r="L2977" s="32"/>
      <c r="M2977" s="32" t="str">
        <f>TEXT(Data[[#This Row],[Ngày giao]],"yyyy")</f>
        <v>2022</v>
      </c>
      <c r="N2977" s="32" t="str">
        <f>IF(MONTH(Data[[#This Row],[Ngày giao]])&lt;4,"Qtr1", IF(MONTH(Data[[#This Row],[Ngày giao]])&lt;7,"Qtr2",IF(MONTH(Data[[#This Row],[Ngày giao]])&lt;10,"Qtr3","Qtr4")))</f>
        <v>Qtr2</v>
      </c>
      <c r="O2977" s="32" t="str">
        <f>TEXT(Data[[#This Row],[Ngày giao]],"MMM")</f>
        <v>May</v>
      </c>
    </row>
    <row r="2978" spans="1:15" ht="13" x14ac:dyDescent="0.3">
      <c r="A2978" s="1">
        <v>4517939714</v>
      </c>
      <c r="B2978" s="1">
        <v>2899631</v>
      </c>
      <c r="C2978" s="2" t="s">
        <v>55</v>
      </c>
      <c r="D2978" s="3">
        <v>320</v>
      </c>
      <c r="E2978" s="3">
        <v>830</v>
      </c>
      <c r="F2978" s="3">
        <f t="shared" si="59"/>
        <v>265600</v>
      </c>
      <c r="G2978" s="5">
        <v>44686</v>
      </c>
      <c r="H2978" s="4">
        <v>44686</v>
      </c>
      <c r="I2978" s="6">
        <f t="shared" si="60"/>
        <v>0</v>
      </c>
      <c r="J2978" s="32" t="str">
        <f>IF(Data[[#This Row],[Chênh lệch ngày]]&lt;-2,"ADVANCE", IF(Data[[#This Row],[Chênh lệch ngày]]&lt;4, "ON TIME", IF(Data[[#This Row],[REASON OF LATE]]="SUPPLIER","LATE BY SUPPLIER", "LATE")))</f>
        <v>ON TIME</v>
      </c>
      <c r="K2978" s="2"/>
      <c r="L2978" s="32"/>
      <c r="M2978" s="32" t="str">
        <f>TEXT(Data[[#This Row],[Ngày giao]],"yyyy")</f>
        <v>2022</v>
      </c>
      <c r="N2978" s="32" t="str">
        <f>IF(MONTH(Data[[#This Row],[Ngày giao]])&lt;4,"Qtr1", IF(MONTH(Data[[#This Row],[Ngày giao]])&lt;7,"Qtr2",IF(MONTH(Data[[#This Row],[Ngày giao]])&lt;10,"Qtr3","Qtr4")))</f>
        <v>Qtr2</v>
      </c>
      <c r="O2978" s="32" t="str">
        <f>TEXT(Data[[#This Row],[Ngày giao]],"MMM")</f>
        <v>May</v>
      </c>
    </row>
    <row r="2979" spans="1:15" ht="13" x14ac:dyDescent="0.3">
      <c r="A2979" s="1">
        <v>4517958378</v>
      </c>
      <c r="B2979" s="1">
        <v>2899475</v>
      </c>
      <c r="C2979" s="2" t="s">
        <v>55</v>
      </c>
      <c r="D2979" s="3">
        <v>100</v>
      </c>
      <c r="E2979" s="3">
        <v>1095</v>
      </c>
      <c r="F2979" s="3">
        <f t="shared" si="59"/>
        <v>109500</v>
      </c>
      <c r="G2979" s="5">
        <v>44686</v>
      </c>
      <c r="H2979" s="4">
        <v>44686</v>
      </c>
      <c r="I2979" s="6">
        <f t="shared" si="60"/>
        <v>0</v>
      </c>
      <c r="J2979" s="32" t="str">
        <f>IF(Data[[#This Row],[Chênh lệch ngày]]&lt;-2,"ADVANCE", IF(Data[[#This Row],[Chênh lệch ngày]]&lt;4, "ON TIME", IF(Data[[#This Row],[REASON OF LATE]]="SUPPLIER","LATE BY SUPPLIER", "LATE")))</f>
        <v>ON TIME</v>
      </c>
      <c r="K2979" s="2"/>
      <c r="L2979" s="32"/>
      <c r="M2979" s="32" t="str">
        <f>TEXT(Data[[#This Row],[Ngày giao]],"yyyy")</f>
        <v>2022</v>
      </c>
      <c r="N2979" s="32" t="str">
        <f>IF(MONTH(Data[[#This Row],[Ngày giao]])&lt;4,"Qtr1", IF(MONTH(Data[[#This Row],[Ngày giao]])&lt;7,"Qtr2",IF(MONTH(Data[[#This Row],[Ngày giao]])&lt;10,"Qtr3","Qtr4")))</f>
        <v>Qtr2</v>
      </c>
      <c r="O2979" s="32" t="str">
        <f>TEXT(Data[[#This Row],[Ngày giao]],"MMM")</f>
        <v>May</v>
      </c>
    </row>
    <row r="2980" spans="1:15" ht="13" x14ac:dyDescent="0.3">
      <c r="A2980" s="1">
        <v>4517058900</v>
      </c>
      <c r="B2980" s="1">
        <v>4567352</v>
      </c>
      <c r="C2980" s="2" t="s">
        <v>53</v>
      </c>
      <c r="D2980" s="3">
        <v>300</v>
      </c>
      <c r="E2980" s="3">
        <v>1060</v>
      </c>
      <c r="F2980" s="3">
        <f t="shared" si="59"/>
        <v>318000</v>
      </c>
      <c r="G2980" s="5">
        <v>44669</v>
      </c>
      <c r="H2980" s="4">
        <v>44686</v>
      </c>
      <c r="I2980" s="6">
        <f t="shared" si="60"/>
        <v>-17</v>
      </c>
      <c r="J2980" s="32" t="str">
        <f>IF(Data[[#This Row],[Chênh lệch ngày]]&lt;-2,"ADVANCE", IF(Data[[#This Row],[Chênh lệch ngày]]&lt;4, "ON TIME", IF(Data[[#This Row],[REASON OF LATE]]="SUPPLIER","LATE BY SUPPLIER", "LATE")))</f>
        <v>ADVANCE</v>
      </c>
      <c r="K2980" s="2"/>
      <c r="L2980" s="32"/>
      <c r="M2980" s="32" t="str">
        <f>TEXT(Data[[#This Row],[Ngày giao]],"yyyy")</f>
        <v>2022</v>
      </c>
      <c r="N2980" s="32" t="str">
        <f>IF(MONTH(Data[[#This Row],[Ngày giao]])&lt;4,"Qtr1", IF(MONTH(Data[[#This Row],[Ngày giao]])&lt;7,"Qtr2",IF(MONTH(Data[[#This Row],[Ngày giao]])&lt;10,"Qtr3","Qtr4")))</f>
        <v>Qtr2</v>
      </c>
      <c r="O2980" s="32" t="str">
        <f>TEXT(Data[[#This Row],[Ngày giao]],"MMM")</f>
        <v>Apr</v>
      </c>
    </row>
    <row r="2981" spans="1:15" ht="13" x14ac:dyDescent="0.3">
      <c r="A2981" s="1">
        <v>4517153609</v>
      </c>
      <c r="B2981" s="1">
        <v>2758193</v>
      </c>
      <c r="C2981" s="2" t="s">
        <v>55</v>
      </c>
      <c r="D2981" s="3">
        <v>54</v>
      </c>
      <c r="E2981" s="3">
        <v>1325</v>
      </c>
      <c r="F2981" s="3">
        <f t="shared" si="59"/>
        <v>71550</v>
      </c>
      <c r="G2981" s="5">
        <v>44686</v>
      </c>
      <c r="H2981" s="4">
        <v>44686</v>
      </c>
      <c r="I2981" s="6">
        <f t="shared" si="60"/>
        <v>0</v>
      </c>
      <c r="J2981" s="32" t="str">
        <f>IF(Data[[#This Row],[Chênh lệch ngày]]&lt;-2,"ADVANCE", IF(Data[[#This Row],[Chênh lệch ngày]]&lt;4, "ON TIME", IF(Data[[#This Row],[REASON OF LATE]]="SUPPLIER","LATE BY SUPPLIER", "LATE")))</f>
        <v>ON TIME</v>
      </c>
      <c r="K2981" s="2"/>
      <c r="L2981" s="32"/>
      <c r="M2981" s="32" t="str">
        <f>TEXT(Data[[#This Row],[Ngày giao]],"yyyy")</f>
        <v>2022</v>
      </c>
      <c r="N2981" s="32" t="str">
        <f>IF(MONTH(Data[[#This Row],[Ngày giao]])&lt;4,"Qtr1", IF(MONTH(Data[[#This Row],[Ngày giao]])&lt;7,"Qtr2",IF(MONTH(Data[[#This Row],[Ngày giao]])&lt;10,"Qtr3","Qtr4")))</f>
        <v>Qtr2</v>
      </c>
      <c r="O2981" s="32" t="str">
        <f>TEXT(Data[[#This Row],[Ngày giao]],"MMM")</f>
        <v>May</v>
      </c>
    </row>
    <row r="2982" spans="1:15" ht="13" x14ac:dyDescent="0.3">
      <c r="A2982" s="1">
        <v>4517154629</v>
      </c>
      <c r="B2982" s="1">
        <v>2467687</v>
      </c>
      <c r="C2982" s="2" t="s">
        <v>55</v>
      </c>
      <c r="D2982" s="3">
        <v>75</v>
      </c>
      <c r="E2982" s="3">
        <v>394</v>
      </c>
      <c r="F2982" s="3">
        <f t="shared" si="59"/>
        <v>29550</v>
      </c>
      <c r="G2982" s="5">
        <v>44665</v>
      </c>
      <c r="H2982" s="4">
        <v>44686</v>
      </c>
      <c r="I2982" s="6">
        <f t="shared" si="60"/>
        <v>-21</v>
      </c>
      <c r="J2982" s="32" t="str">
        <f>IF(Data[[#This Row],[Chênh lệch ngày]]&lt;-2,"ADVANCE", IF(Data[[#This Row],[Chênh lệch ngày]]&lt;4, "ON TIME", IF(Data[[#This Row],[REASON OF LATE]]="SUPPLIER","LATE BY SUPPLIER", "LATE")))</f>
        <v>ADVANCE</v>
      </c>
      <c r="K2982" s="2"/>
      <c r="L2982" s="32"/>
      <c r="M2982" s="32" t="str">
        <f>TEXT(Data[[#This Row],[Ngày giao]],"yyyy")</f>
        <v>2022</v>
      </c>
      <c r="N2982" s="32" t="str">
        <f>IF(MONTH(Data[[#This Row],[Ngày giao]])&lt;4,"Qtr1", IF(MONTH(Data[[#This Row],[Ngày giao]])&lt;7,"Qtr2",IF(MONTH(Data[[#This Row],[Ngày giao]])&lt;10,"Qtr3","Qtr4")))</f>
        <v>Qtr2</v>
      </c>
      <c r="O2982" s="32" t="str">
        <f>TEXT(Data[[#This Row],[Ngày giao]],"MMM")</f>
        <v>Apr</v>
      </c>
    </row>
    <row r="2983" spans="1:15" ht="13" x14ac:dyDescent="0.3">
      <c r="A2983" s="1">
        <v>4517556416</v>
      </c>
      <c r="B2983" s="1">
        <v>4271870</v>
      </c>
      <c r="C2983" s="2" t="s">
        <v>55</v>
      </c>
      <c r="D2983" s="3">
        <v>54</v>
      </c>
      <c r="E2983" s="3">
        <v>1425</v>
      </c>
      <c r="F2983" s="3">
        <f t="shared" si="59"/>
        <v>76950</v>
      </c>
      <c r="G2983" s="5">
        <v>44686</v>
      </c>
      <c r="H2983" s="4">
        <v>44686</v>
      </c>
      <c r="I2983" s="6">
        <f t="shared" si="60"/>
        <v>0</v>
      </c>
      <c r="J2983" s="32" t="str">
        <f>IF(Data[[#This Row],[Chênh lệch ngày]]&lt;-2,"ADVANCE", IF(Data[[#This Row],[Chênh lệch ngày]]&lt;4, "ON TIME", IF(Data[[#This Row],[REASON OF LATE]]="SUPPLIER","LATE BY SUPPLIER", "LATE")))</f>
        <v>ON TIME</v>
      </c>
      <c r="K2983" s="2"/>
      <c r="L2983" s="32"/>
      <c r="M2983" s="32" t="str">
        <f>TEXT(Data[[#This Row],[Ngày giao]],"yyyy")</f>
        <v>2022</v>
      </c>
      <c r="N2983" s="32" t="str">
        <f>IF(MONTH(Data[[#This Row],[Ngày giao]])&lt;4,"Qtr1", IF(MONTH(Data[[#This Row],[Ngày giao]])&lt;7,"Qtr2",IF(MONTH(Data[[#This Row],[Ngày giao]])&lt;10,"Qtr3","Qtr4")))</f>
        <v>Qtr2</v>
      </c>
      <c r="O2983" s="32" t="str">
        <f>TEXT(Data[[#This Row],[Ngày giao]],"MMM")</f>
        <v>May</v>
      </c>
    </row>
    <row r="2984" spans="1:15" ht="13" x14ac:dyDescent="0.3">
      <c r="A2984" s="1">
        <v>4516397435</v>
      </c>
      <c r="B2984" s="1">
        <v>2467687</v>
      </c>
      <c r="C2984" s="2" t="s">
        <v>53</v>
      </c>
      <c r="D2984" s="3">
        <v>3145</v>
      </c>
      <c r="E2984" s="3">
        <v>506</v>
      </c>
      <c r="F2984" s="3">
        <f t="shared" si="59"/>
        <v>1591370</v>
      </c>
      <c r="G2984" s="5">
        <v>44669</v>
      </c>
      <c r="H2984" s="4">
        <v>44686</v>
      </c>
      <c r="I2984" s="6">
        <f t="shared" si="60"/>
        <v>-17</v>
      </c>
      <c r="J2984" s="32" t="str">
        <f>IF(Data[[#This Row],[Chênh lệch ngày]]&lt;-2,"ADVANCE", IF(Data[[#This Row],[Chênh lệch ngày]]&lt;4, "ON TIME", IF(Data[[#This Row],[REASON OF LATE]]="SUPPLIER","LATE BY SUPPLIER", "LATE")))</f>
        <v>ADVANCE</v>
      </c>
      <c r="K2984" s="2"/>
      <c r="L2984" s="32"/>
      <c r="M2984" s="32" t="str">
        <f>TEXT(Data[[#This Row],[Ngày giao]],"yyyy")</f>
        <v>2022</v>
      </c>
      <c r="N2984" s="32" t="str">
        <f>IF(MONTH(Data[[#This Row],[Ngày giao]])&lt;4,"Qtr1", IF(MONTH(Data[[#This Row],[Ngày giao]])&lt;7,"Qtr2",IF(MONTH(Data[[#This Row],[Ngày giao]])&lt;10,"Qtr3","Qtr4")))</f>
        <v>Qtr2</v>
      </c>
      <c r="O2984" s="32" t="str">
        <f>TEXT(Data[[#This Row],[Ngày giao]],"MMM")</f>
        <v>Apr</v>
      </c>
    </row>
    <row r="2985" spans="1:15" ht="13" x14ac:dyDescent="0.3">
      <c r="A2985" s="1">
        <v>4516429905</v>
      </c>
      <c r="B2985" s="1">
        <v>2758193</v>
      </c>
      <c r="C2985" s="2" t="s">
        <v>53</v>
      </c>
      <c r="D2985" s="3">
        <v>186</v>
      </c>
      <c r="E2985" s="3">
        <v>1000</v>
      </c>
      <c r="F2985" s="3">
        <f t="shared" si="59"/>
        <v>186000</v>
      </c>
      <c r="G2985" s="5">
        <v>44686</v>
      </c>
      <c r="H2985" s="4">
        <v>44686</v>
      </c>
      <c r="I2985" s="6">
        <f t="shared" si="60"/>
        <v>0</v>
      </c>
      <c r="J2985" s="32" t="str">
        <f>IF(Data[[#This Row],[Chênh lệch ngày]]&lt;-2,"ADVANCE", IF(Data[[#This Row],[Chênh lệch ngày]]&lt;4, "ON TIME", IF(Data[[#This Row],[REASON OF LATE]]="SUPPLIER","LATE BY SUPPLIER", "LATE")))</f>
        <v>ON TIME</v>
      </c>
      <c r="K2985" s="2"/>
      <c r="L2985" s="32"/>
      <c r="M2985" s="32" t="str">
        <f>TEXT(Data[[#This Row],[Ngày giao]],"yyyy")</f>
        <v>2022</v>
      </c>
      <c r="N2985" s="32" t="str">
        <f>IF(MONTH(Data[[#This Row],[Ngày giao]])&lt;4,"Qtr1", IF(MONTH(Data[[#This Row],[Ngày giao]])&lt;7,"Qtr2",IF(MONTH(Data[[#This Row],[Ngày giao]])&lt;10,"Qtr3","Qtr4")))</f>
        <v>Qtr2</v>
      </c>
      <c r="O2985" s="32" t="str">
        <f>TEXT(Data[[#This Row],[Ngày giao]],"MMM")</f>
        <v>May</v>
      </c>
    </row>
    <row r="2986" spans="1:15" ht="13" x14ac:dyDescent="0.3">
      <c r="A2986" s="1">
        <v>4517141231</v>
      </c>
      <c r="B2986" s="1">
        <v>2958114</v>
      </c>
      <c r="C2986" s="2" t="s">
        <v>55</v>
      </c>
      <c r="D2986" s="3">
        <v>132</v>
      </c>
      <c r="E2986" s="3">
        <v>1133</v>
      </c>
      <c r="F2986" s="3">
        <f t="shared" si="59"/>
        <v>149556</v>
      </c>
      <c r="G2986" s="5">
        <v>44686</v>
      </c>
      <c r="H2986" s="4">
        <v>44686</v>
      </c>
      <c r="I2986" s="6">
        <f t="shared" si="60"/>
        <v>0</v>
      </c>
      <c r="J2986" s="32" t="str">
        <f>IF(Data[[#This Row],[Chênh lệch ngày]]&lt;-2,"ADVANCE", IF(Data[[#This Row],[Chênh lệch ngày]]&lt;4, "ON TIME", IF(Data[[#This Row],[REASON OF LATE]]="SUPPLIER","LATE BY SUPPLIER", "LATE")))</f>
        <v>ON TIME</v>
      </c>
      <c r="K2986" s="2"/>
      <c r="L2986" s="32"/>
      <c r="M2986" s="32" t="str">
        <f>TEXT(Data[[#This Row],[Ngày giao]],"yyyy")</f>
        <v>2022</v>
      </c>
      <c r="N2986" s="32" t="str">
        <f>IF(MONTH(Data[[#This Row],[Ngày giao]])&lt;4,"Qtr1", IF(MONTH(Data[[#This Row],[Ngày giao]])&lt;7,"Qtr2",IF(MONTH(Data[[#This Row],[Ngày giao]])&lt;10,"Qtr3","Qtr4")))</f>
        <v>Qtr2</v>
      </c>
      <c r="O2986" s="32" t="str">
        <f>TEXT(Data[[#This Row],[Ngày giao]],"MMM")</f>
        <v>May</v>
      </c>
    </row>
    <row r="2987" spans="1:15" ht="13" x14ac:dyDescent="0.3">
      <c r="A2987" s="1">
        <v>4517142955</v>
      </c>
      <c r="B2987" s="1">
        <v>2752324</v>
      </c>
      <c r="C2987" s="2" t="s">
        <v>55</v>
      </c>
      <c r="D2987" s="3">
        <v>18</v>
      </c>
      <c r="E2987" s="3">
        <v>338</v>
      </c>
      <c r="F2987" s="3">
        <f t="shared" si="59"/>
        <v>6084</v>
      </c>
      <c r="G2987" s="5">
        <v>44686</v>
      </c>
      <c r="H2987" s="4">
        <v>44686</v>
      </c>
      <c r="I2987" s="6">
        <f t="shared" si="60"/>
        <v>0</v>
      </c>
      <c r="J2987" s="32" t="str">
        <f>IF(Data[[#This Row],[Chênh lệch ngày]]&lt;-2,"ADVANCE", IF(Data[[#This Row],[Chênh lệch ngày]]&lt;4, "ON TIME", IF(Data[[#This Row],[REASON OF LATE]]="SUPPLIER","LATE BY SUPPLIER", "LATE")))</f>
        <v>ON TIME</v>
      </c>
      <c r="K2987" s="2"/>
      <c r="L2987" s="32"/>
      <c r="M2987" s="32" t="str">
        <f>TEXT(Data[[#This Row],[Ngày giao]],"yyyy")</f>
        <v>2022</v>
      </c>
      <c r="N2987" s="32" t="str">
        <f>IF(MONTH(Data[[#This Row],[Ngày giao]])&lt;4,"Qtr1", IF(MONTH(Data[[#This Row],[Ngày giao]])&lt;7,"Qtr2",IF(MONTH(Data[[#This Row],[Ngày giao]])&lt;10,"Qtr3","Qtr4")))</f>
        <v>Qtr2</v>
      </c>
      <c r="O2987" s="32" t="str">
        <f>TEXT(Data[[#This Row],[Ngày giao]],"MMM")</f>
        <v>May</v>
      </c>
    </row>
    <row r="2988" spans="1:15" ht="13" x14ac:dyDescent="0.3">
      <c r="A2988" s="1">
        <v>4516411059</v>
      </c>
      <c r="B2988" s="1">
        <v>2752324</v>
      </c>
      <c r="C2988" s="2" t="s">
        <v>53</v>
      </c>
      <c r="D2988" s="3">
        <v>1368</v>
      </c>
      <c r="E2988" s="3">
        <v>987</v>
      </c>
      <c r="F2988" s="3">
        <f t="shared" si="59"/>
        <v>1350216</v>
      </c>
      <c r="G2988" s="5">
        <v>44686</v>
      </c>
      <c r="H2988" s="4">
        <v>44686</v>
      </c>
      <c r="I2988" s="6">
        <f t="shared" si="60"/>
        <v>0</v>
      </c>
      <c r="J2988" s="32" t="str">
        <f>IF(Data[[#This Row],[Chênh lệch ngày]]&lt;-2,"ADVANCE", IF(Data[[#This Row],[Chênh lệch ngày]]&lt;4, "ON TIME", IF(Data[[#This Row],[REASON OF LATE]]="SUPPLIER","LATE BY SUPPLIER", "LATE")))</f>
        <v>ON TIME</v>
      </c>
      <c r="K2988" s="2"/>
      <c r="L2988" s="32"/>
      <c r="M2988" s="32" t="str">
        <f>TEXT(Data[[#This Row],[Ngày giao]],"yyyy")</f>
        <v>2022</v>
      </c>
      <c r="N2988" s="32" t="str">
        <f>IF(MONTH(Data[[#This Row],[Ngày giao]])&lt;4,"Qtr1", IF(MONTH(Data[[#This Row],[Ngày giao]])&lt;7,"Qtr2",IF(MONTH(Data[[#This Row],[Ngày giao]])&lt;10,"Qtr3","Qtr4")))</f>
        <v>Qtr2</v>
      </c>
      <c r="O2988" s="32" t="str">
        <f>TEXT(Data[[#This Row],[Ngày giao]],"MMM")</f>
        <v>May</v>
      </c>
    </row>
    <row r="2989" spans="1:15" ht="13" x14ac:dyDescent="0.3">
      <c r="A2989" s="1">
        <v>4516415790</v>
      </c>
      <c r="B2989" s="1">
        <v>2958114</v>
      </c>
      <c r="C2989" s="2" t="s">
        <v>53</v>
      </c>
      <c r="D2989" s="3">
        <v>1602</v>
      </c>
      <c r="E2989" s="3">
        <v>1438</v>
      </c>
      <c r="F2989" s="3">
        <f t="shared" si="59"/>
        <v>2303676</v>
      </c>
      <c r="G2989" s="5">
        <v>44686</v>
      </c>
      <c r="H2989" s="4">
        <v>44686</v>
      </c>
      <c r="I2989" s="6">
        <f t="shared" si="60"/>
        <v>0</v>
      </c>
      <c r="J2989" s="32" t="str">
        <f>IF(Data[[#This Row],[Chênh lệch ngày]]&lt;-2,"ADVANCE", IF(Data[[#This Row],[Chênh lệch ngày]]&lt;4, "ON TIME", IF(Data[[#This Row],[REASON OF LATE]]="SUPPLIER","LATE BY SUPPLIER", "LATE")))</f>
        <v>ON TIME</v>
      </c>
      <c r="K2989" s="2"/>
      <c r="L2989" s="32"/>
      <c r="M2989" s="32" t="str">
        <f>TEXT(Data[[#This Row],[Ngày giao]],"yyyy")</f>
        <v>2022</v>
      </c>
      <c r="N2989" s="32" t="str">
        <f>IF(MONTH(Data[[#This Row],[Ngày giao]])&lt;4,"Qtr1", IF(MONTH(Data[[#This Row],[Ngày giao]])&lt;7,"Qtr2",IF(MONTH(Data[[#This Row],[Ngày giao]])&lt;10,"Qtr3","Qtr4")))</f>
        <v>Qtr2</v>
      </c>
      <c r="O2989" s="32" t="str">
        <f>TEXT(Data[[#This Row],[Ngày giao]],"MMM")</f>
        <v>May</v>
      </c>
    </row>
    <row r="2990" spans="1:15" ht="13" x14ac:dyDescent="0.3">
      <c r="A2990" s="1">
        <v>4517763069</v>
      </c>
      <c r="B2990" s="1">
        <v>2965279</v>
      </c>
      <c r="C2990" s="2" t="s">
        <v>53</v>
      </c>
      <c r="D2990" s="3">
        <v>972</v>
      </c>
      <c r="E2990" s="3">
        <v>1054</v>
      </c>
      <c r="F2990" s="3">
        <f t="shared" si="59"/>
        <v>1024488</v>
      </c>
      <c r="G2990" s="5">
        <v>44686</v>
      </c>
      <c r="H2990" s="4">
        <v>44686</v>
      </c>
      <c r="I2990" s="6">
        <f t="shared" si="60"/>
        <v>0</v>
      </c>
      <c r="J2990" s="32" t="str">
        <f>IF(Data[[#This Row],[Chênh lệch ngày]]&lt;-2,"ADVANCE", IF(Data[[#This Row],[Chênh lệch ngày]]&lt;4, "ON TIME", IF(Data[[#This Row],[REASON OF LATE]]="SUPPLIER","LATE BY SUPPLIER", "LATE")))</f>
        <v>ON TIME</v>
      </c>
      <c r="K2990" s="2"/>
      <c r="L2990" s="32"/>
      <c r="M2990" s="32" t="str">
        <f>TEXT(Data[[#This Row],[Ngày giao]],"yyyy")</f>
        <v>2022</v>
      </c>
      <c r="N2990" s="32" t="str">
        <f>IF(MONTH(Data[[#This Row],[Ngày giao]])&lt;4,"Qtr1", IF(MONTH(Data[[#This Row],[Ngày giao]])&lt;7,"Qtr2",IF(MONTH(Data[[#This Row],[Ngày giao]])&lt;10,"Qtr3","Qtr4")))</f>
        <v>Qtr2</v>
      </c>
      <c r="O2990" s="32" t="str">
        <f>TEXT(Data[[#This Row],[Ngày giao]],"MMM")</f>
        <v>May</v>
      </c>
    </row>
    <row r="2991" spans="1:15" ht="13" x14ac:dyDescent="0.3">
      <c r="A2991" s="1">
        <v>4517787731</v>
      </c>
      <c r="B2991" s="1">
        <v>2752324</v>
      </c>
      <c r="C2991" s="2" t="s">
        <v>53</v>
      </c>
      <c r="D2991" s="3">
        <v>462</v>
      </c>
      <c r="E2991" s="3">
        <v>698</v>
      </c>
      <c r="F2991" s="3">
        <f t="shared" ref="F2991:F3054" si="61" xml:space="preserve"> D2991 * E2991</f>
        <v>322476</v>
      </c>
      <c r="G2991" s="5">
        <v>44686</v>
      </c>
      <c r="H2991" s="4">
        <v>44686</v>
      </c>
      <c r="I2991" s="6">
        <f t="shared" si="60"/>
        <v>0</v>
      </c>
      <c r="J2991" s="32" t="str">
        <f>IF(Data[[#This Row],[Chênh lệch ngày]]&lt;-2,"ADVANCE", IF(Data[[#This Row],[Chênh lệch ngày]]&lt;4, "ON TIME", IF(Data[[#This Row],[REASON OF LATE]]="SUPPLIER","LATE BY SUPPLIER", "LATE")))</f>
        <v>ON TIME</v>
      </c>
      <c r="K2991" s="2"/>
      <c r="L2991" s="32"/>
      <c r="M2991" s="32" t="str">
        <f>TEXT(Data[[#This Row],[Ngày giao]],"yyyy")</f>
        <v>2022</v>
      </c>
      <c r="N2991" s="32" t="str">
        <f>IF(MONTH(Data[[#This Row],[Ngày giao]])&lt;4,"Qtr1", IF(MONTH(Data[[#This Row],[Ngày giao]])&lt;7,"Qtr2",IF(MONTH(Data[[#This Row],[Ngày giao]])&lt;10,"Qtr3","Qtr4")))</f>
        <v>Qtr2</v>
      </c>
      <c r="O2991" s="32" t="str">
        <f>TEXT(Data[[#This Row],[Ngày giao]],"MMM")</f>
        <v>May</v>
      </c>
    </row>
    <row r="2992" spans="1:15" ht="13" x14ac:dyDescent="0.3">
      <c r="A2992" s="1">
        <v>4517809322</v>
      </c>
      <c r="B2992" s="1">
        <v>2884301</v>
      </c>
      <c r="C2992" s="2" t="s">
        <v>53</v>
      </c>
      <c r="D2992" s="3">
        <v>1200</v>
      </c>
      <c r="E2992" s="3">
        <v>1447</v>
      </c>
      <c r="F2992" s="3">
        <f t="shared" si="61"/>
        <v>1736400</v>
      </c>
      <c r="G2992" s="5">
        <v>44686</v>
      </c>
      <c r="H2992" s="4">
        <v>44686</v>
      </c>
      <c r="I2992" s="6">
        <f t="shared" si="60"/>
        <v>0</v>
      </c>
      <c r="J2992" s="32" t="str">
        <f>IF(Data[[#This Row],[Chênh lệch ngày]]&lt;-2,"ADVANCE", IF(Data[[#This Row],[Chênh lệch ngày]]&lt;4, "ON TIME", IF(Data[[#This Row],[REASON OF LATE]]="SUPPLIER","LATE BY SUPPLIER", "LATE")))</f>
        <v>ON TIME</v>
      </c>
      <c r="K2992" s="2"/>
      <c r="L2992" s="32"/>
      <c r="M2992" s="32" t="str">
        <f>TEXT(Data[[#This Row],[Ngày giao]],"yyyy")</f>
        <v>2022</v>
      </c>
      <c r="N2992" s="32" t="str">
        <f>IF(MONTH(Data[[#This Row],[Ngày giao]])&lt;4,"Qtr1", IF(MONTH(Data[[#This Row],[Ngày giao]])&lt;7,"Qtr2",IF(MONTH(Data[[#This Row],[Ngày giao]])&lt;10,"Qtr3","Qtr4")))</f>
        <v>Qtr2</v>
      </c>
      <c r="O2992" s="32" t="str">
        <f>TEXT(Data[[#This Row],[Ngày giao]],"MMM")</f>
        <v>May</v>
      </c>
    </row>
    <row r="2993" spans="1:15" ht="13" x14ac:dyDescent="0.3">
      <c r="A2993" s="1">
        <v>4517831014</v>
      </c>
      <c r="B2993" s="1">
        <v>4492204</v>
      </c>
      <c r="C2993" s="2" t="s">
        <v>53</v>
      </c>
      <c r="D2993" s="3">
        <v>1200</v>
      </c>
      <c r="E2993" s="3">
        <v>1463</v>
      </c>
      <c r="F2993" s="3">
        <f t="shared" si="61"/>
        <v>1755600</v>
      </c>
      <c r="G2993" s="5">
        <v>44686</v>
      </c>
      <c r="H2993" s="4">
        <v>44686</v>
      </c>
      <c r="I2993" s="6">
        <f t="shared" si="60"/>
        <v>0</v>
      </c>
      <c r="J2993" s="32" t="str">
        <f>IF(Data[[#This Row],[Chênh lệch ngày]]&lt;-2,"ADVANCE", IF(Data[[#This Row],[Chênh lệch ngày]]&lt;4, "ON TIME", IF(Data[[#This Row],[REASON OF LATE]]="SUPPLIER","LATE BY SUPPLIER", "LATE")))</f>
        <v>ON TIME</v>
      </c>
      <c r="K2993" s="2"/>
      <c r="L2993" s="32"/>
      <c r="M2993" s="32" t="str">
        <f>TEXT(Data[[#This Row],[Ngày giao]],"yyyy")</f>
        <v>2022</v>
      </c>
      <c r="N2993" s="32" t="str">
        <f>IF(MONTH(Data[[#This Row],[Ngày giao]])&lt;4,"Qtr1", IF(MONTH(Data[[#This Row],[Ngày giao]])&lt;7,"Qtr2",IF(MONTH(Data[[#This Row],[Ngày giao]])&lt;10,"Qtr3","Qtr4")))</f>
        <v>Qtr2</v>
      </c>
      <c r="O2993" s="32" t="str">
        <f>TEXT(Data[[#This Row],[Ngày giao]],"MMM")</f>
        <v>May</v>
      </c>
    </row>
    <row r="2994" spans="1:15" ht="13" x14ac:dyDescent="0.3">
      <c r="A2994" s="1">
        <v>4517834089</v>
      </c>
      <c r="B2994" s="1">
        <v>4403290</v>
      </c>
      <c r="C2994" s="2" t="s">
        <v>53</v>
      </c>
      <c r="D2994" s="3">
        <v>64</v>
      </c>
      <c r="E2994" s="3">
        <v>470</v>
      </c>
      <c r="F2994" s="3">
        <f t="shared" si="61"/>
        <v>30080</v>
      </c>
      <c r="G2994" s="5">
        <v>44686</v>
      </c>
      <c r="H2994" s="4">
        <v>44686</v>
      </c>
      <c r="I2994" s="6">
        <f t="shared" si="60"/>
        <v>0</v>
      </c>
      <c r="J2994" s="32" t="str">
        <f>IF(Data[[#This Row],[Chênh lệch ngày]]&lt;-2,"ADVANCE", IF(Data[[#This Row],[Chênh lệch ngày]]&lt;4, "ON TIME", IF(Data[[#This Row],[REASON OF LATE]]="SUPPLIER","LATE BY SUPPLIER", "LATE")))</f>
        <v>ON TIME</v>
      </c>
      <c r="K2994" s="2"/>
      <c r="L2994" s="32"/>
      <c r="M2994" s="32" t="str">
        <f>TEXT(Data[[#This Row],[Ngày giao]],"yyyy")</f>
        <v>2022</v>
      </c>
      <c r="N2994" s="32" t="str">
        <f>IF(MONTH(Data[[#This Row],[Ngày giao]])&lt;4,"Qtr1", IF(MONTH(Data[[#This Row],[Ngày giao]])&lt;7,"Qtr2",IF(MONTH(Data[[#This Row],[Ngày giao]])&lt;10,"Qtr3","Qtr4")))</f>
        <v>Qtr2</v>
      </c>
      <c r="O2994" s="32" t="str">
        <f>TEXT(Data[[#This Row],[Ngày giao]],"MMM")</f>
        <v>May</v>
      </c>
    </row>
    <row r="2995" spans="1:15" ht="13" x14ac:dyDescent="0.3">
      <c r="A2995" s="1">
        <v>4517837841</v>
      </c>
      <c r="B2995" s="1">
        <v>4492204</v>
      </c>
      <c r="C2995" s="2" t="s">
        <v>53</v>
      </c>
      <c r="D2995" s="3">
        <v>204</v>
      </c>
      <c r="E2995" s="3">
        <v>986</v>
      </c>
      <c r="F2995" s="3">
        <f t="shared" si="61"/>
        <v>201144</v>
      </c>
      <c r="G2995" s="5">
        <v>44686</v>
      </c>
      <c r="H2995" s="4">
        <v>44686</v>
      </c>
      <c r="I2995" s="6">
        <f t="shared" si="60"/>
        <v>0</v>
      </c>
      <c r="J2995" s="32" t="str">
        <f>IF(Data[[#This Row],[Chênh lệch ngày]]&lt;-2,"ADVANCE", IF(Data[[#This Row],[Chênh lệch ngày]]&lt;4, "ON TIME", IF(Data[[#This Row],[REASON OF LATE]]="SUPPLIER","LATE BY SUPPLIER", "LATE")))</f>
        <v>ON TIME</v>
      </c>
      <c r="K2995" s="2"/>
      <c r="L2995" s="32"/>
      <c r="M2995" s="32" t="str">
        <f>TEXT(Data[[#This Row],[Ngày giao]],"yyyy")</f>
        <v>2022</v>
      </c>
      <c r="N2995" s="32" t="str">
        <f>IF(MONTH(Data[[#This Row],[Ngày giao]])&lt;4,"Qtr1", IF(MONTH(Data[[#This Row],[Ngày giao]])&lt;7,"Qtr2",IF(MONTH(Data[[#This Row],[Ngày giao]])&lt;10,"Qtr3","Qtr4")))</f>
        <v>Qtr2</v>
      </c>
      <c r="O2995" s="32" t="str">
        <f>TEXT(Data[[#This Row],[Ngày giao]],"MMM")</f>
        <v>May</v>
      </c>
    </row>
    <row r="2996" spans="1:15" ht="14.5" x14ac:dyDescent="0.35">
      <c r="A2996" s="7">
        <v>4517537836</v>
      </c>
      <c r="B2996" s="7">
        <v>4333116</v>
      </c>
      <c r="C2996" s="8" t="s">
        <v>53</v>
      </c>
      <c r="D2996" s="9">
        <v>693</v>
      </c>
      <c r="E2996" s="3">
        <v>1209</v>
      </c>
      <c r="F2996" s="3">
        <f t="shared" si="61"/>
        <v>837837</v>
      </c>
      <c r="G2996" s="5">
        <v>44690</v>
      </c>
      <c r="H2996" s="4">
        <v>44686</v>
      </c>
      <c r="I2996" s="10">
        <v>4</v>
      </c>
      <c r="J2996" s="32" t="str">
        <f>IF(Data[[#This Row],[Chênh lệch ngày]]&lt;-2,"ADVANCE", IF(Data[[#This Row],[Chênh lệch ngày]]&lt;4, "ON TIME", IF(Data[[#This Row],[REASON OF LATE]]="SUPPLIER","LATE BY SUPPLIER", "LATE")))</f>
        <v>LATE</v>
      </c>
      <c r="K2996" s="32" t="s">
        <v>6</v>
      </c>
      <c r="L2996" s="16"/>
      <c r="M2996" s="32" t="str">
        <f>TEXT(Data[[#This Row],[Ngày giao]],"yyyy")</f>
        <v>2022</v>
      </c>
      <c r="N2996" s="32" t="str">
        <f>IF(MONTH(Data[[#This Row],[Ngày giao]])&lt;4,"Qtr1", IF(MONTH(Data[[#This Row],[Ngày giao]])&lt;7,"Qtr2",IF(MONTH(Data[[#This Row],[Ngày giao]])&lt;10,"Qtr3","Qtr4")))</f>
        <v>Qtr2</v>
      </c>
      <c r="O2996" s="32" t="str">
        <f>TEXT(Data[[#This Row],[Ngày giao]],"MMM")</f>
        <v>May</v>
      </c>
    </row>
    <row r="2997" spans="1:15" ht="14.5" x14ac:dyDescent="0.35">
      <c r="A2997" s="7">
        <v>4517362083</v>
      </c>
      <c r="B2997" s="7">
        <v>4335235</v>
      </c>
      <c r="C2997" s="8" t="s">
        <v>53</v>
      </c>
      <c r="D2997" s="9">
        <v>360</v>
      </c>
      <c r="E2997" s="3">
        <v>321</v>
      </c>
      <c r="F2997" s="3">
        <f t="shared" si="61"/>
        <v>115560</v>
      </c>
      <c r="G2997" s="5">
        <v>44690</v>
      </c>
      <c r="H2997" s="4">
        <v>44686</v>
      </c>
      <c r="I2997" s="10">
        <v>4</v>
      </c>
      <c r="J2997" s="32" t="str">
        <f>IF(Data[[#This Row],[Chênh lệch ngày]]&lt;-2,"ADVANCE", IF(Data[[#This Row],[Chênh lệch ngày]]&lt;4, "ON TIME", IF(Data[[#This Row],[REASON OF LATE]]="SUPPLIER","LATE BY SUPPLIER", "LATE")))</f>
        <v>LATE</v>
      </c>
      <c r="K2997" s="32" t="s">
        <v>6</v>
      </c>
      <c r="L2997" s="16"/>
      <c r="M2997" s="32" t="str">
        <f>TEXT(Data[[#This Row],[Ngày giao]],"yyyy")</f>
        <v>2022</v>
      </c>
      <c r="N2997" s="32" t="str">
        <f>IF(MONTH(Data[[#This Row],[Ngày giao]])&lt;4,"Qtr1", IF(MONTH(Data[[#This Row],[Ngày giao]])&lt;7,"Qtr2",IF(MONTH(Data[[#This Row],[Ngày giao]])&lt;10,"Qtr3","Qtr4")))</f>
        <v>Qtr2</v>
      </c>
      <c r="O2997" s="32" t="str">
        <f>TEXT(Data[[#This Row],[Ngày giao]],"MMM")</f>
        <v>May</v>
      </c>
    </row>
    <row r="2998" spans="1:15" ht="14.5" x14ac:dyDescent="0.35">
      <c r="A2998" s="7">
        <v>4517348698</v>
      </c>
      <c r="B2998" s="7">
        <v>4454506</v>
      </c>
      <c r="C2998" s="8" t="s">
        <v>53</v>
      </c>
      <c r="D2998" s="9">
        <v>270</v>
      </c>
      <c r="E2998" s="3">
        <v>1242</v>
      </c>
      <c r="F2998" s="3">
        <f t="shared" si="61"/>
        <v>335340</v>
      </c>
      <c r="G2998" s="5">
        <v>44704</v>
      </c>
      <c r="H2998" s="4">
        <v>44686</v>
      </c>
      <c r="I2998" s="10">
        <v>18</v>
      </c>
      <c r="J2998" s="32" t="str">
        <f>IF(Data[[#This Row],[Chênh lệch ngày]]&lt;-2,"ADVANCE", IF(Data[[#This Row],[Chênh lệch ngày]]&lt;4, "ON TIME", IF(Data[[#This Row],[REASON OF LATE]]="SUPPLIER","LATE BY SUPPLIER", "LATE")))</f>
        <v>LATE BY SUPPLIER</v>
      </c>
      <c r="K2998" s="11" t="s">
        <v>8</v>
      </c>
      <c r="L2998" s="16" t="s">
        <v>71</v>
      </c>
      <c r="M2998" s="32" t="str">
        <f>TEXT(Data[[#This Row],[Ngày giao]],"yyyy")</f>
        <v>2022</v>
      </c>
      <c r="N2998" s="32" t="str">
        <f>IF(MONTH(Data[[#This Row],[Ngày giao]])&lt;4,"Qtr1", IF(MONTH(Data[[#This Row],[Ngày giao]])&lt;7,"Qtr2",IF(MONTH(Data[[#This Row],[Ngày giao]])&lt;10,"Qtr3","Qtr4")))</f>
        <v>Qtr2</v>
      </c>
      <c r="O2998" s="32" t="str">
        <f>TEXT(Data[[#This Row],[Ngày giao]],"MMM")</f>
        <v>May</v>
      </c>
    </row>
    <row r="2999" spans="1:15" ht="14.5" x14ac:dyDescent="0.35">
      <c r="A2999" s="7">
        <v>4517343896</v>
      </c>
      <c r="B2999" s="7">
        <v>4333116</v>
      </c>
      <c r="C2999" s="8" t="s">
        <v>53</v>
      </c>
      <c r="D2999" s="9">
        <v>315</v>
      </c>
      <c r="E2999" s="3">
        <v>1118</v>
      </c>
      <c r="F2999" s="3">
        <f t="shared" si="61"/>
        <v>352170</v>
      </c>
      <c r="G2999" s="5">
        <v>44690</v>
      </c>
      <c r="H2999" s="4">
        <v>44686</v>
      </c>
      <c r="I2999" s="10">
        <v>4</v>
      </c>
      <c r="J2999" s="32" t="str">
        <f>IF(Data[[#This Row],[Chênh lệch ngày]]&lt;-2,"ADVANCE", IF(Data[[#This Row],[Chênh lệch ngày]]&lt;4, "ON TIME", IF(Data[[#This Row],[REASON OF LATE]]="SUPPLIER","LATE BY SUPPLIER", "LATE")))</f>
        <v>LATE</v>
      </c>
      <c r="K2999" s="32" t="s">
        <v>6</v>
      </c>
      <c r="L2999" s="16"/>
      <c r="M2999" s="32" t="str">
        <f>TEXT(Data[[#This Row],[Ngày giao]],"yyyy")</f>
        <v>2022</v>
      </c>
      <c r="N2999" s="32" t="str">
        <f>IF(MONTH(Data[[#This Row],[Ngày giao]])&lt;4,"Qtr1", IF(MONTH(Data[[#This Row],[Ngày giao]])&lt;7,"Qtr2",IF(MONTH(Data[[#This Row],[Ngày giao]])&lt;10,"Qtr3","Qtr4")))</f>
        <v>Qtr2</v>
      </c>
      <c r="O2999" s="32" t="str">
        <f>TEXT(Data[[#This Row],[Ngày giao]],"MMM")</f>
        <v>May</v>
      </c>
    </row>
    <row r="3000" spans="1:15" ht="14.5" x14ac:dyDescent="0.35">
      <c r="A3000" s="7">
        <v>4517308597</v>
      </c>
      <c r="B3000" s="7">
        <v>4454507</v>
      </c>
      <c r="C3000" s="8" t="s">
        <v>53</v>
      </c>
      <c r="D3000" s="9">
        <v>1530</v>
      </c>
      <c r="E3000" s="3">
        <v>406</v>
      </c>
      <c r="F3000" s="3">
        <f t="shared" si="61"/>
        <v>621180</v>
      </c>
      <c r="G3000" s="5">
        <v>44690</v>
      </c>
      <c r="H3000" s="4">
        <v>44686</v>
      </c>
      <c r="I3000" s="10">
        <v>4</v>
      </c>
      <c r="J3000" s="32" t="str">
        <f>IF(Data[[#This Row],[Chênh lệch ngày]]&lt;-2,"ADVANCE", IF(Data[[#This Row],[Chênh lệch ngày]]&lt;4, "ON TIME", IF(Data[[#This Row],[REASON OF LATE]]="SUPPLIER","LATE BY SUPPLIER", "LATE")))</f>
        <v>LATE</v>
      </c>
      <c r="K3000" s="32" t="s">
        <v>6</v>
      </c>
      <c r="L3000" s="16"/>
      <c r="M3000" s="32" t="str">
        <f>TEXT(Data[[#This Row],[Ngày giao]],"yyyy")</f>
        <v>2022</v>
      </c>
      <c r="N3000" s="32" t="str">
        <f>IF(MONTH(Data[[#This Row],[Ngày giao]])&lt;4,"Qtr1", IF(MONTH(Data[[#This Row],[Ngày giao]])&lt;7,"Qtr2",IF(MONTH(Data[[#This Row],[Ngày giao]])&lt;10,"Qtr3","Qtr4")))</f>
        <v>Qtr2</v>
      </c>
      <c r="O3000" s="32" t="str">
        <f>TEXT(Data[[#This Row],[Ngày giao]],"MMM")</f>
        <v>May</v>
      </c>
    </row>
    <row r="3001" spans="1:15" ht="14.5" x14ac:dyDescent="0.35">
      <c r="A3001" s="7">
        <v>4517378376</v>
      </c>
      <c r="B3001" s="7">
        <v>4455906</v>
      </c>
      <c r="C3001" s="8" t="s">
        <v>53</v>
      </c>
      <c r="D3001" s="9">
        <v>1140</v>
      </c>
      <c r="E3001" s="3">
        <v>1071</v>
      </c>
      <c r="F3001" s="3">
        <f t="shared" si="61"/>
        <v>1220940</v>
      </c>
      <c r="G3001" s="5">
        <v>44690</v>
      </c>
      <c r="H3001" s="4">
        <v>44686</v>
      </c>
      <c r="I3001" s="10">
        <v>4</v>
      </c>
      <c r="J3001" s="32" t="str">
        <f>IF(Data[[#This Row],[Chênh lệch ngày]]&lt;-2,"ADVANCE", IF(Data[[#This Row],[Chênh lệch ngày]]&lt;4, "ON TIME", IF(Data[[#This Row],[REASON OF LATE]]="SUPPLIER","LATE BY SUPPLIER", "LATE")))</f>
        <v>LATE</v>
      </c>
      <c r="K3001" s="32" t="s">
        <v>6</v>
      </c>
      <c r="L3001" s="16"/>
      <c r="M3001" s="32" t="str">
        <f>TEXT(Data[[#This Row],[Ngày giao]],"yyyy")</f>
        <v>2022</v>
      </c>
      <c r="N3001" s="32" t="str">
        <f>IF(MONTH(Data[[#This Row],[Ngày giao]])&lt;4,"Qtr1", IF(MONTH(Data[[#This Row],[Ngày giao]])&lt;7,"Qtr2",IF(MONTH(Data[[#This Row],[Ngày giao]])&lt;10,"Qtr3","Qtr4")))</f>
        <v>Qtr2</v>
      </c>
      <c r="O3001" s="32" t="str">
        <f>TEXT(Data[[#This Row],[Ngày giao]],"MMM")</f>
        <v>May</v>
      </c>
    </row>
    <row r="3002" spans="1:15" ht="14.5" x14ac:dyDescent="0.35">
      <c r="A3002" s="7">
        <v>4517431963</v>
      </c>
      <c r="B3002" s="7">
        <v>2765851</v>
      </c>
      <c r="C3002" s="8" t="s">
        <v>53</v>
      </c>
      <c r="D3002" s="9">
        <v>1184</v>
      </c>
      <c r="E3002" s="3">
        <v>1101</v>
      </c>
      <c r="F3002" s="3">
        <f t="shared" si="61"/>
        <v>1303584</v>
      </c>
      <c r="G3002" s="5">
        <v>44690</v>
      </c>
      <c r="H3002" s="4">
        <v>44686</v>
      </c>
      <c r="I3002" s="10">
        <v>4</v>
      </c>
      <c r="J3002" s="32" t="str">
        <f>IF(Data[[#This Row],[Chênh lệch ngày]]&lt;-2,"ADVANCE", IF(Data[[#This Row],[Chênh lệch ngày]]&lt;4, "ON TIME", IF(Data[[#This Row],[REASON OF LATE]]="SUPPLIER","LATE BY SUPPLIER", "LATE")))</f>
        <v>LATE</v>
      </c>
      <c r="K3002" s="32" t="s">
        <v>6</v>
      </c>
      <c r="L3002" s="16"/>
      <c r="M3002" s="32" t="str">
        <f>TEXT(Data[[#This Row],[Ngày giao]],"yyyy")</f>
        <v>2022</v>
      </c>
      <c r="N3002" s="32" t="str">
        <f>IF(MONTH(Data[[#This Row],[Ngày giao]])&lt;4,"Qtr1", IF(MONTH(Data[[#This Row],[Ngày giao]])&lt;7,"Qtr2",IF(MONTH(Data[[#This Row],[Ngày giao]])&lt;10,"Qtr3","Qtr4")))</f>
        <v>Qtr2</v>
      </c>
      <c r="O3002" s="32" t="str">
        <f>TEXT(Data[[#This Row],[Ngày giao]],"MMM")</f>
        <v>May</v>
      </c>
    </row>
    <row r="3003" spans="1:15" ht="14.5" x14ac:dyDescent="0.35">
      <c r="A3003" s="7">
        <v>4517342543</v>
      </c>
      <c r="B3003" s="7">
        <v>4455280</v>
      </c>
      <c r="C3003" s="8" t="s">
        <v>53</v>
      </c>
      <c r="D3003" s="9">
        <v>810</v>
      </c>
      <c r="E3003" s="3">
        <v>441</v>
      </c>
      <c r="F3003" s="3">
        <f t="shared" si="61"/>
        <v>357210</v>
      </c>
      <c r="G3003" s="5">
        <v>44686</v>
      </c>
      <c r="H3003" s="4">
        <v>44686</v>
      </c>
      <c r="I3003" s="10">
        <v>0</v>
      </c>
      <c r="J3003" s="32" t="str">
        <f>IF(Data[[#This Row],[Chênh lệch ngày]]&lt;-2,"ADVANCE", IF(Data[[#This Row],[Chênh lệch ngày]]&lt;4, "ON TIME", IF(Data[[#This Row],[REASON OF LATE]]="SUPPLIER","LATE BY SUPPLIER", "LATE")))</f>
        <v>ON TIME</v>
      </c>
      <c r="K3003" s="12"/>
      <c r="L3003" s="16"/>
      <c r="M3003" s="32" t="str">
        <f>TEXT(Data[[#This Row],[Ngày giao]],"yyyy")</f>
        <v>2022</v>
      </c>
      <c r="N3003" s="32" t="str">
        <f>IF(MONTH(Data[[#This Row],[Ngày giao]])&lt;4,"Qtr1", IF(MONTH(Data[[#This Row],[Ngày giao]])&lt;7,"Qtr2",IF(MONTH(Data[[#This Row],[Ngày giao]])&lt;10,"Qtr3","Qtr4")))</f>
        <v>Qtr2</v>
      </c>
      <c r="O3003" s="32" t="str">
        <f>TEXT(Data[[#This Row],[Ngày giao]],"MMM")</f>
        <v>May</v>
      </c>
    </row>
    <row r="3004" spans="1:15" ht="14.5" x14ac:dyDescent="0.35">
      <c r="A3004" s="7">
        <v>4517347482</v>
      </c>
      <c r="B3004" s="7">
        <v>4013297</v>
      </c>
      <c r="C3004" s="8" t="s">
        <v>53</v>
      </c>
      <c r="D3004" s="9">
        <v>1905</v>
      </c>
      <c r="E3004" s="3">
        <v>840</v>
      </c>
      <c r="F3004" s="3">
        <f t="shared" si="61"/>
        <v>1600200</v>
      </c>
      <c r="G3004" s="5">
        <v>44686</v>
      </c>
      <c r="H3004" s="4">
        <v>44686</v>
      </c>
      <c r="I3004" s="10">
        <v>0</v>
      </c>
      <c r="J3004" s="32" t="str">
        <f>IF(Data[[#This Row],[Chênh lệch ngày]]&lt;-2,"ADVANCE", IF(Data[[#This Row],[Chênh lệch ngày]]&lt;4, "ON TIME", IF(Data[[#This Row],[REASON OF LATE]]="SUPPLIER","LATE BY SUPPLIER", "LATE")))</f>
        <v>ON TIME</v>
      </c>
      <c r="K3004" s="12"/>
      <c r="L3004" s="16"/>
      <c r="M3004" s="32" t="str">
        <f>TEXT(Data[[#This Row],[Ngày giao]],"yyyy")</f>
        <v>2022</v>
      </c>
      <c r="N3004" s="32" t="str">
        <f>IF(MONTH(Data[[#This Row],[Ngày giao]])&lt;4,"Qtr1", IF(MONTH(Data[[#This Row],[Ngày giao]])&lt;7,"Qtr2",IF(MONTH(Data[[#This Row],[Ngày giao]])&lt;10,"Qtr3","Qtr4")))</f>
        <v>Qtr2</v>
      </c>
      <c r="O3004" s="32" t="str">
        <f>TEXT(Data[[#This Row],[Ngày giao]],"MMM")</f>
        <v>May</v>
      </c>
    </row>
    <row r="3005" spans="1:15" ht="14.5" x14ac:dyDescent="0.35">
      <c r="A3005" s="7">
        <v>4517176835</v>
      </c>
      <c r="B3005" s="7">
        <v>2487053</v>
      </c>
      <c r="C3005" s="8" t="s">
        <v>55</v>
      </c>
      <c r="D3005" s="9">
        <v>90</v>
      </c>
      <c r="E3005" s="3">
        <v>647</v>
      </c>
      <c r="F3005" s="3">
        <f t="shared" si="61"/>
        <v>58230</v>
      </c>
      <c r="G3005" s="5">
        <v>44686</v>
      </c>
      <c r="H3005" s="4">
        <v>44686</v>
      </c>
      <c r="I3005" s="10">
        <v>0</v>
      </c>
      <c r="J3005" s="32" t="str">
        <f>IF(Data[[#This Row],[Chênh lệch ngày]]&lt;-2,"ADVANCE", IF(Data[[#This Row],[Chênh lệch ngày]]&lt;4, "ON TIME", IF(Data[[#This Row],[REASON OF LATE]]="SUPPLIER","LATE BY SUPPLIER", "LATE")))</f>
        <v>ON TIME</v>
      </c>
      <c r="K3005" s="12"/>
      <c r="L3005" s="16"/>
      <c r="M3005" s="32" t="str">
        <f>TEXT(Data[[#This Row],[Ngày giao]],"yyyy")</f>
        <v>2022</v>
      </c>
      <c r="N3005" s="32" t="str">
        <f>IF(MONTH(Data[[#This Row],[Ngày giao]])&lt;4,"Qtr1", IF(MONTH(Data[[#This Row],[Ngày giao]])&lt;7,"Qtr2",IF(MONTH(Data[[#This Row],[Ngày giao]])&lt;10,"Qtr3","Qtr4")))</f>
        <v>Qtr2</v>
      </c>
      <c r="O3005" s="32" t="str">
        <f>TEXT(Data[[#This Row],[Ngày giao]],"MMM")</f>
        <v>May</v>
      </c>
    </row>
    <row r="3006" spans="1:15" ht="14.5" x14ac:dyDescent="0.35">
      <c r="A3006" s="7">
        <v>4517455369</v>
      </c>
      <c r="B3006" s="7">
        <v>4455281</v>
      </c>
      <c r="C3006" s="8" t="s">
        <v>57</v>
      </c>
      <c r="D3006" s="9">
        <v>630</v>
      </c>
      <c r="E3006" s="3">
        <v>1363</v>
      </c>
      <c r="F3006" s="3">
        <f t="shared" si="61"/>
        <v>858690</v>
      </c>
      <c r="G3006" s="14">
        <v>44714</v>
      </c>
      <c r="H3006" s="15">
        <v>44686</v>
      </c>
      <c r="I3006" s="10">
        <v>28</v>
      </c>
      <c r="J3006" s="32" t="str">
        <f>IF(Data[[#This Row],[Chênh lệch ngày]]&lt;-2,"ADVANCE", IF(Data[[#This Row],[Chênh lệch ngày]]&lt;4, "ON TIME", IF(Data[[#This Row],[REASON OF LATE]]="SUPPLIER","LATE BY SUPPLIER", "LATE")))</f>
        <v>LATE BY SUPPLIER</v>
      </c>
      <c r="K3006" s="11" t="s">
        <v>8</v>
      </c>
      <c r="L3006" s="16" t="s">
        <v>71</v>
      </c>
      <c r="M3006" s="32" t="str">
        <f>TEXT(Data[[#This Row],[Ngày giao]],"yyyy")</f>
        <v>2022</v>
      </c>
      <c r="N3006" s="32" t="str">
        <f>IF(MONTH(Data[[#This Row],[Ngày giao]])&lt;4,"Qtr1", IF(MONTH(Data[[#This Row],[Ngày giao]])&lt;7,"Qtr2",IF(MONTH(Data[[#This Row],[Ngày giao]])&lt;10,"Qtr3","Qtr4")))</f>
        <v>Qtr2</v>
      </c>
      <c r="O3006" s="32" t="str">
        <f>TEXT(Data[[#This Row],[Ngày giao]],"MMM")</f>
        <v>Jun</v>
      </c>
    </row>
    <row r="3007" spans="1:15" ht="14.5" x14ac:dyDescent="0.35">
      <c r="A3007" s="7">
        <v>4517653987</v>
      </c>
      <c r="B3007" s="7">
        <v>4454507</v>
      </c>
      <c r="C3007" s="8" t="s">
        <v>55</v>
      </c>
      <c r="D3007" s="9">
        <v>270</v>
      </c>
      <c r="E3007" s="3">
        <v>1100</v>
      </c>
      <c r="F3007" s="3">
        <f t="shared" si="61"/>
        <v>297000</v>
      </c>
      <c r="G3007" s="5">
        <v>44686</v>
      </c>
      <c r="H3007" s="4">
        <v>44686</v>
      </c>
      <c r="I3007" s="10">
        <v>0</v>
      </c>
      <c r="J3007" s="32" t="str">
        <f>IF(Data[[#This Row],[Chênh lệch ngày]]&lt;-2,"ADVANCE", IF(Data[[#This Row],[Chênh lệch ngày]]&lt;4, "ON TIME", IF(Data[[#This Row],[REASON OF LATE]]="SUPPLIER","LATE BY SUPPLIER", "LATE")))</f>
        <v>ON TIME</v>
      </c>
      <c r="K3007" s="12"/>
      <c r="L3007" s="16"/>
      <c r="M3007" s="32" t="str">
        <f>TEXT(Data[[#This Row],[Ngày giao]],"yyyy")</f>
        <v>2022</v>
      </c>
      <c r="N3007" s="32" t="str">
        <f>IF(MONTH(Data[[#This Row],[Ngày giao]])&lt;4,"Qtr1", IF(MONTH(Data[[#This Row],[Ngày giao]])&lt;7,"Qtr2",IF(MONTH(Data[[#This Row],[Ngày giao]])&lt;10,"Qtr3","Qtr4")))</f>
        <v>Qtr2</v>
      </c>
      <c r="O3007" s="32" t="str">
        <f>TEXT(Data[[#This Row],[Ngày giao]],"MMM")</f>
        <v>May</v>
      </c>
    </row>
    <row r="3008" spans="1:15" ht="13" x14ac:dyDescent="0.3">
      <c r="A3008" s="1">
        <v>4516571647</v>
      </c>
      <c r="B3008" s="1">
        <v>2556834</v>
      </c>
      <c r="C3008" s="37" t="s">
        <v>52</v>
      </c>
      <c r="D3008" s="3">
        <v>30</v>
      </c>
      <c r="E3008" s="3">
        <v>708</v>
      </c>
      <c r="F3008" s="3">
        <f t="shared" si="61"/>
        <v>21240</v>
      </c>
      <c r="G3008" s="5">
        <v>44690</v>
      </c>
      <c r="H3008" s="4">
        <v>44687</v>
      </c>
      <c r="I3008" s="6">
        <f>G3008-H3008</f>
        <v>3</v>
      </c>
      <c r="J3008" s="32" t="str">
        <f>IF(Data[[#This Row],[Chênh lệch ngày]]&lt;-2,"ADVANCE", IF(Data[[#This Row],[Chênh lệch ngày]]&lt;4, "ON TIME", IF(Data[[#This Row],[REASON OF LATE]]="SUPPLIER","LATE BY SUPPLIER", "LATE")))</f>
        <v>ON TIME</v>
      </c>
      <c r="K3008" s="2"/>
      <c r="L3008" s="32"/>
      <c r="M3008" s="32" t="str">
        <f>TEXT(Data[[#This Row],[Ngày giao]],"yyyy")</f>
        <v>2022</v>
      </c>
      <c r="N3008" s="32" t="str">
        <f>IF(MONTH(Data[[#This Row],[Ngày giao]])&lt;4,"Qtr1", IF(MONTH(Data[[#This Row],[Ngày giao]])&lt;7,"Qtr2",IF(MONTH(Data[[#This Row],[Ngày giao]])&lt;10,"Qtr3","Qtr4")))</f>
        <v>Qtr2</v>
      </c>
      <c r="O3008" s="32" t="str">
        <f>TEXT(Data[[#This Row],[Ngày giao]],"MMM")</f>
        <v>May</v>
      </c>
    </row>
    <row r="3009" spans="1:15" ht="13" x14ac:dyDescent="0.3">
      <c r="A3009" s="1">
        <v>4516701284</v>
      </c>
      <c r="B3009" s="1">
        <v>4271870</v>
      </c>
      <c r="C3009" s="2" t="s">
        <v>55</v>
      </c>
      <c r="D3009" s="3">
        <v>56</v>
      </c>
      <c r="E3009" s="3">
        <v>336</v>
      </c>
      <c r="F3009" s="3">
        <f t="shared" si="61"/>
        <v>18816</v>
      </c>
      <c r="G3009" s="5">
        <v>44721</v>
      </c>
      <c r="H3009" s="4">
        <v>44687</v>
      </c>
      <c r="I3009" s="6">
        <f>G3009-H3009</f>
        <v>34</v>
      </c>
      <c r="J3009" s="32" t="str">
        <f>IF(Data[[#This Row],[Chênh lệch ngày]]&lt;-2,"ADVANCE", IF(Data[[#This Row],[Chênh lệch ngày]]&lt;4, "ON TIME", IF(Data[[#This Row],[REASON OF LATE]]="SUPPLIER","LATE BY SUPPLIER", "LATE")))</f>
        <v>LATE</v>
      </c>
      <c r="K3009" s="32" t="s">
        <v>6</v>
      </c>
      <c r="L3009" s="32"/>
      <c r="M3009" s="32" t="str">
        <f>TEXT(Data[[#This Row],[Ngày giao]],"yyyy")</f>
        <v>2022</v>
      </c>
      <c r="N3009" s="32" t="str">
        <f>IF(MONTH(Data[[#This Row],[Ngày giao]])&lt;4,"Qtr1", IF(MONTH(Data[[#This Row],[Ngày giao]])&lt;7,"Qtr2",IF(MONTH(Data[[#This Row],[Ngày giao]])&lt;10,"Qtr3","Qtr4")))</f>
        <v>Qtr2</v>
      </c>
      <c r="O3009" s="32" t="str">
        <f>TEXT(Data[[#This Row],[Ngày giao]],"MMM")</f>
        <v>Jun</v>
      </c>
    </row>
    <row r="3010" spans="1:15" ht="14.5" x14ac:dyDescent="0.35">
      <c r="A3010" s="7">
        <v>4516577495</v>
      </c>
      <c r="B3010" s="7">
        <v>4465338</v>
      </c>
      <c r="C3010" s="37" t="s">
        <v>52</v>
      </c>
      <c r="D3010" s="9">
        <v>36000</v>
      </c>
      <c r="E3010" s="3">
        <v>1123</v>
      </c>
      <c r="F3010" s="3">
        <f t="shared" si="61"/>
        <v>40428000</v>
      </c>
      <c r="G3010" s="5">
        <v>44690</v>
      </c>
      <c r="H3010" s="4">
        <v>44687</v>
      </c>
      <c r="I3010" s="10">
        <v>3</v>
      </c>
      <c r="J3010" s="32" t="str">
        <f>IF(Data[[#This Row],[Chênh lệch ngày]]&lt;-2,"ADVANCE", IF(Data[[#This Row],[Chênh lệch ngày]]&lt;4, "ON TIME", IF(Data[[#This Row],[REASON OF LATE]]="SUPPLIER","LATE BY SUPPLIER", "LATE")))</f>
        <v>ON TIME</v>
      </c>
      <c r="K3010" s="12"/>
      <c r="L3010" s="16"/>
      <c r="M3010" s="32" t="str">
        <f>TEXT(Data[[#This Row],[Ngày giao]],"yyyy")</f>
        <v>2022</v>
      </c>
      <c r="N3010" s="32" t="str">
        <f>IF(MONTH(Data[[#This Row],[Ngày giao]])&lt;4,"Qtr1", IF(MONTH(Data[[#This Row],[Ngày giao]])&lt;7,"Qtr2",IF(MONTH(Data[[#This Row],[Ngày giao]])&lt;10,"Qtr3","Qtr4")))</f>
        <v>Qtr2</v>
      </c>
      <c r="O3010" s="32" t="str">
        <f>TEXT(Data[[#This Row],[Ngày giao]],"MMM")</f>
        <v>May</v>
      </c>
    </row>
    <row r="3011" spans="1:15" ht="14.5" x14ac:dyDescent="0.35">
      <c r="A3011" s="7">
        <v>4517454115</v>
      </c>
      <c r="B3011" s="7">
        <v>4455281</v>
      </c>
      <c r="C3011" s="8" t="s">
        <v>58</v>
      </c>
      <c r="D3011" s="9">
        <v>630</v>
      </c>
      <c r="E3011" s="3">
        <v>782</v>
      </c>
      <c r="F3011" s="3">
        <f t="shared" si="61"/>
        <v>492660</v>
      </c>
      <c r="G3011" s="14">
        <v>44728</v>
      </c>
      <c r="H3011" s="15">
        <v>44687</v>
      </c>
      <c r="I3011" s="10">
        <v>41</v>
      </c>
      <c r="J3011" s="32" t="str">
        <f>IF(Data[[#This Row],[Chênh lệch ngày]]&lt;-2,"ADVANCE", IF(Data[[#This Row],[Chênh lệch ngày]]&lt;4, "ON TIME", IF(Data[[#This Row],[REASON OF LATE]]="SUPPLIER","LATE BY SUPPLIER", "LATE")))</f>
        <v>LATE BY SUPPLIER</v>
      </c>
      <c r="K3011" s="13" t="s">
        <v>8</v>
      </c>
      <c r="L3011" s="16" t="s">
        <v>71</v>
      </c>
      <c r="M3011" s="32" t="str">
        <f>TEXT(Data[[#This Row],[Ngày giao]],"yyyy")</f>
        <v>2022</v>
      </c>
      <c r="N3011" s="32" t="str">
        <f>IF(MONTH(Data[[#This Row],[Ngày giao]])&lt;4,"Qtr1", IF(MONTH(Data[[#This Row],[Ngày giao]])&lt;7,"Qtr2",IF(MONTH(Data[[#This Row],[Ngày giao]])&lt;10,"Qtr3","Qtr4")))</f>
        <v>Qtr2</v>
      </c>
      <c r="O3011" s="32" t="str">
        <f>TEXT(Data[[#This Row],[Ngày giao]],"MMM")</f>
        <v>Jun</v>
      </c>
    </row>
    <row r="3012" spans="1:15" ht="14.5" x14ac:dyDescent="0.35">
      <c r="A3012" s="7">
        <v>4517910847</v>
      </c>
      <c r="B3012" s="7">
        <v>2725582</v>
      </c>
      <c r="C3012" s="37" t="s">
        <v>52</v>
      </c>
      <c r="D3012" s="9">
        <v>1650</v>
      </c>
      <c r="E3012" s="3">
        <v>526</v>
      </c>
      <c r="F3012" s="3">
        <f t="shared" si="61"/>
        <v>867900</v>
      </c>
      <c r="G3012" s="5">
        <v>44690</v>
      </c>
      <c r="H3012" s="4">
        <v>44687</v>
      </c>
      <c r="I3012" s="10">
        <v>3</v>
      </c>
      <c r="J3012" s="32" t="str">
        <f>IF(Data[[#This Row],[Chênh lệch ngày]]&lt;-2,"ADVANCE", IF(Data[[#This Row],[Chênh lệch ngày]]&lt;4, "ON TIME", IF(Data[[#This Row],[REASON OF LATE]]="SUPPLIER","LATE BY SUPPLIER", "LATE")))</f>
        <v>ON TIME</v>
      </c>
      <c r="K3012" s="12"/>
      <c r="L3012" s="16"/>
      <c r="M3012" s="32" t="str">
        <f>TEXT(Data[[#This Row],[Ngày giao]],"yyyy")</f>
        <v>2022</v>
      </c>
      <c r="N3012" s="32" t="str">
        <f>IF(MONTH(Data[[#This Row],[Ngày giao]])&lt;4,"Qtr1", IF(MONTH(Data[[#This Row],[Ngày giao]])&lt;7,"Qtr2",IF(MONTH(Data[[#This Row],[Ngày giao]])&lt;10,"Qtr3","Qtr4")))</f>
        <v>Qtr2</v>
      </c>
      <c r="O3012" s="32" t="str">
        <f>TEXT(Data[[#This Row],[Ngày giao]],"MMM")</f>
        <v>May</v>
      </c>
    </row>
    <row r="3013" spans="1:15" ht="13" x14ac:dyDescent="0.3">
      <c r="A3013" s="1">
        <v>4517030911</v>
      </c>
      <c r="B3013" s="1">
        <v>4062520</v>
      </c>
      <c r="C3013" s="37" t="s">
        <v>52</v>
      </c>
      <c r="D3013" s="3">
        <v>114</v>
      </c>
      <c r="E3013" s="3">
        <v>367</v>
      </c>
      <c r="F3013" s="3">
        <f t="shared" si="61"/>
        <v>41838</v>
      </c>
      <c r="G3013" s="5">
        <v>44690</v>
      </c>
      <c r="H3013" s="4">
        <v>44688</v>
      </c>
      <c r="I3013" s="6">
        <f>G3013-H3013</f>
        <v>2</v>
      </c>
      <c r="J3013" s="32" t="str">
        <f>IF(Data[[#This Row],[Chênh lệch ngày]]&lt;-2,"ADVANCE", IF(Data[[#This Row],[Chênh lệch ngày]]&lt;4, "ON TIME", IF(Data[[#This Row],[REASON OF LATE]]="SUPPLIER","LATE BY SUPPLIER", "LATE")))</f>
        <v>ON TIME</v>
      </c>
      <c r="K3013" s="2"/>
      <c r="L3013" s="32"/>
      <c r="M3013" s="32" t="str">
        <f>TEXT(Data[[#This Row],[Ngày giao]],"yyyy")</f>
        <v>2022</v>
      </c>
      <c r="N3013" s="32" t="str">
        <f>IF(MONTH(Data[[#This Row],[Ngày giao]])&lt;4,"Qtr1", IF(MONTH(Data[[#This Row],[Ngày giao]])&lt;7,"Qtr2",IF(MONTH(Data[[#This Row],[Ngày giao]])&lt;10,"Qtr3","Qtr4")))</f>
        <v>Qtr2</v>
      </c>
      <c r="O3013" s="32" t="str">
        <f>TEXT(Data[[#This Row],[Ngày giao]],"MMM")</f>
        <v>May</v>
      </c>
    </row>
    <row r="3014" spans="1:15" ht="13" x14ac:dyDescent="0.3">
      <c r="A3014" s="1">
        <v>4516576979</v>
      </c>
      <c r="B3014" s="1">
        <v>2963896</v>
      </c>
      <c r="C3014" s="37" t="s">
        <v>52</v>
      </c>
      <c r="D3014" s="3">
        <v>36</v>
      </c>
      <c r="E3014" s="3">
        <v>968</v>
      </c>
      <c r="F3014" s="3">
        <f t="shared" si="61"/>
        <v>34848</v>
      </c>
      <c r="G3014" s="5">
        <v>44690</v>
      </c>
      <c r="H3014" s="4">
        <v>44689</v>
      </c>
      <c r="I3014" s="6">
        <f>G3014-H3014</f>
        <v>1</v>
      </c>
      <c r="J3014" s="32" t="str">
        <f>IF(Data[[#This Row],[Chênh lệch ngày]]&lt;-2,"ADVANCE", IF(Data[[#This Row],[Chênh lệch ngày]]&lt;4, "ON TIME", IF(Data[[#This Row],[REASON OF LATE]]="SUPPLIER","LATE BY SUPPLIER", "LATE")))</f>
        <v>ON TIME</v>
      </c>
      <c r="K3014" s="2"/>
      <c r="L3014" s="32"/>
      <c r="M3014" s="32" t="str">
        <f>TEXT(Data[[#This Row],[Ngày giao]],"yyyy")</f>
        <v>2022</v>
      </c>
      <c r="N3014" s="32" t="str">
        <f>IF(MONTH(Data[[#This Row],[Ngày giao]])&lt;4,"Qtr1", IF(MONTH(Data[[#This Row],[Ngày giao]])&lt;7,"Qtr2",IF(MONTH(Data[[#This Row],[Ngày giao]])&lt;10,"Qtr3","Qtr4")))</f>
        <v>Qtr2</v>
      </c>
      <c r="O3014" s="32" t="str">
        <f>TEXT(Data[[#This Row],[Ngày giao]],"MMM")</f>
        <v>May</v>
      </c>
    </row>
    <row r="3015" spans="1:15" ht="13" x14ac:dyDescent="0.3">
      <c r="A3015" s="1">
        <v>4516335672</v>
      </c>
      <c r="B3015" s="1">
        <v>2165271</v>
      </c>
      <c r="C3015" s="2" t="s">
        <v>53</v>
      </c>
      <c r="D3015" s="3">
        <v>258</v>
      </c>
      <c r="E3015" s="3">
        <v>516</v>
      </c>
      <c r="F3015" s="3">
        <f t="shared" si="61"/>
        <v>133128</v>
      </c>
      <c r="G3015" s="5">
        <v>44683</v>
      </c>
      <c r="H3015" s="4">
        <v>44689</v>
      </c>
      <c r="I3015" s="6">
        <f>G3015-H3015</f>
        <v>-6</v>
      </c>
      <c r="J3015" s="32" t="str">
        <f>IF(Data[[#This Row],[Chênh lệch ngày]]&lt;-2,"ADVANCE", IF(Data[[#This Row],[Chênh lệch ngày]]&lt;4, "ON TIME", IF(Data[[#This Row],[REASON OF LATE]]="SUPPLIER","LATE BY SUPPLIER", "LATE")))</f>
        <v>ADVANCE</v>
      </c>
      <c r="K3015" s="2"/>
      <c r="L3015" s="32"/>
      <c r="M3015" s="32" t="str">
        <f>TEXT(Data[[#This Row],[Ngày giao]],"yyyy")</f>
        <v>2022</v>
      </c>
      <c r="N3015" s="32" t="str">
        <f>IF(MONTH(Data[[#This Row],[Ngày giao]])&lt;4,"Qtr1", IF(MONTH(Data[[#This Row],[Ngày giao]])&lt;7,"Qtr2",IF(MONTH(Data[[#This Row],[Ngày giao]])&lt;10,"Qtr3","Qtr4")))</f>
        <v>Qtr2</v>
      </c>
      <c r="O3015" s="32" t="str">
        <f>TEXT(Data[[#This Row],[Ngày giao]],"MMM")</f>
        <v>May</v>
      </c>
    </row>
    <row r="3016" spans="1:15" ht="14.5" x14ac:dyDescent="0.35">
      <c r="A3016" s="7">
        <v>4517488471</v>
      </c>
      <c r="B3016" s="7">
        <v>4455281</v>
      </c>
      <c r="C3016" s="8" t="s">
        <v>63</v>
      </c>
      <c r="D3016" s="9">
        <v>180</v>
      </c>
      <c r="E3016" s="3">
        <v>623</v>
      </c>
      <c r="F3016" s="3">
        <f t="shared" si="61"/>
        <v>112140</v>
      </c>
      <c r="G3016" s="14">
        <v>44781</v>
      </c>
      <c r="H3016" s="15">
        <v>44689</v>
      </c>
      <c r="I3016" s="10">
        <v>92</v>
      </c>
      <c r="J3016" s="32" t="str">
        <f>IF(Data[[#This Row],[Chênh lệch ngày]]&lt;-2,"ADVANCE", IF(Data[[#This Row],[Chênh lệch ngày]]&lt;4, "ON TIME", IF(Data[[#This Row],[REASON OF LATE]]="SUPPLIER","LATE BY SUPPLIER", "LATE")))</f>
        <v>LATE BY SUPPLIER</v>
      </c>
      <c r="K3016" s="13" t="s">
        <v>8</v>
      </c>
      <c r="L3016" s="16" t="s">
        <v>41</v>
      </c>
      <c r="M3016" s="32" t="str">
        <f>TEXT(Data[[#This Row],[Ngày giao]],"yyyy")</f>
        <v>2022</v>
      </c>
      <c r="N3016" s="32" t="str">
        <f>IF(MONTH(Data[[#This Row],[Ngày giao]])&lt;4,"Qtr1", IF(MONTH(Data[[#This Row],[Ngày giao]])&lt;7,"Qtr2",IF(MONTH(Data[[#This Row],[Ngày giao]])&lt;10,"Qtr3","Qtr4")))</f>
        <v>Qtr3</v>
      </c>
      <c r="O3016" s="32" t="str">
        <f>TEXT(Data[[#This Row],[Ngày giao]],"MMM")</f>
        <v>Aug</v>
      </c>
    </row>
    <row r="3017" spans="1:15" ht="13" x14ac:dyDescent="0.3">
      <c r="A3017" s="1">
        <v>4517027152</v>
      </c>
      <c r="B3017" s="1">
        <v>2899634</v>
      </c>
      <c r="C3017" s="37" t="s">
        <v>52</v>
      </c>
      <c r="D3017" s="3">
        <v>320</v>
      </c>
      <c r="E3017" s="3">
        <v>1002</v>
      </c>
      <c r="F3017" s="3">
        <f t="shared" si="61"/>
        <v>320640</v>
      </c>
      <c r="G3017" s="5">
        <v>44690</v>
      </c>
      <c r="H3017" s="4">
        <v>44690</v>
      </c>
      <c r="I3017" s="6">
        <f t="shared" ref="I3017:I3076" si="62">G3017-H3017</f>
        <v>0</v>
      </c>
      <c r="J3017" s="32" t="str">
        <f>IF(Data[[#This Row],[Chênh lệch ngày]]&lt;-2,"ADVANCE", IF(Data[[#This Row],[Chênh lệch ngày]]&lt;4, "ON TIME", IF(Data[[#This Row],[REASON OF LATE]]="SUPPLIER","LATE BY SUPPLIER", "LATE")))</f>
        <v>ON TIME</v>
      </c>
      <c r="K3017" s="2"/>
      <c r="L3017" s="32"/>
      <c r="M3017" s="32" t="str">
        <f>TEXT(Data[[#This Row],[Ngày giao]],"yyyy")</f>
        <v>2022</v>
      </c>
      <c r="N3017" s="32" t="str">
        <f>IF(MONTH(Data[[#This Row],[Ngày giao]])&lt;4,"Qtr1", IF(MONTH(Data[[#This Row],[Ngày giao]])&lt;7,"Qtr2",IF(MONTH(Data[[#This Row],[Ngày giao]])&lt;10,"Qtr3","Qtr4")))</f>
        <v>Qtr2</v>
      </c>
      <c r="O3017" s="32" t="str">
        <f>TEXT(Data[[#This Row],[Ngày giao]],"MMM")</f>
        <v>May</v>
      </c>
    </row>
    <row r="3018" spans="1:15" ht="13" x14ac:dyDescent="0.3">
      <c r="A3018" s="1">
        <v>4517030195</v>
      </c>
      <c r="B3018" s="1">
        <v>2899631</v>
      </c>
      <c r="C3018" s="37" t="s">
        <v>52</v>
      </c>
      <c r="D3018" s="3">
        <v>320</v>
      </c>
      <c r="E3018" s="3">
        <v>1228</v>
      </c>
      <c r="F3018" s="3">
        <f t="shared" si="61"/>
        <v>392960</v>
      </c>
      <c r="G3018" s="5">
        <v>44690</v>
      </c>
      <c r="H3018" s="4">
        <v>44690</v>
      </c>
      <c r="I3018" s="6">
        <f t="shared" si="62"/>
        <v>0</v>
      </c>
      <c r="J3018" s="32" t="str">
        <f>IF(Data[[#This Row],[Chênh lệch ngày]]&lt;-2,"ADVANCE", IF(Data[[#This Row],[Chênh lệch ngày]]&lt;4, "ON TIME", IF(Data[[#This Row],[REASON OF LATE]]="SUPPLIER","LATE BY SUPPLIER", "LATE")))</f>
        <v>ON TIME</v>
      </c>
      <c r="K3018" s="2"/>
      <c r="L3018" s="32"/>
      <c r="M3018" s="32" t="str">
        <f>TEXT(Data[[#This Row],[Ngày giao]],"yyyy")</f>
        <v>2022</v>
      </c>
      <c r="N3018" s="32" t="str">
        <f>IF(MONTH(Data[[#This Row],[Ngày giao]])&lt;4,"Qtr1", IF(MONTH(Data[[#This Row],[Ngày giao]])&lt;7,"Qtr2",IF(MONTH(Data[[#This Row],[Ngày giao]])&lt;10,"Qtr3","Qtr4")))</f>
        <v>Qtr2</v>
      </c>
      <c r="O3018" s="32" t="str">
        <f>TEXT(Data[[#This Row],[Ngày giao]],"MMM")</f>
        <v>May</v>
      </c>
    </row>
    <row r="3019" spans="1:15" ht="13" x14ac:dyDescent="0.3">
      <c r="A3019" s="1">
        <v>4517035473</v>
      </c>
      <c r="B3019" s="1">
        <v>2899632</v>
      </c>
      <c r="C3019" s="37" t="s">
        <v>52</v>
      </c>
      <c r="D3019" s="3">
        <v>160</v>
      </c>
      <c r="E3019" s="3">
        <v>377</v>
      </c>
      <c r="F3019" s="3">
        <f t="shared" si="61"/>
        <v>60320</v>
      </c>
      <c r="G3019" s="5">
        <v>44690</v>
      </c>
      <c r="H3019" s="4">
        <v>44690</v>
      </c>
      <c r="I3019" s="6">
        <f t="shared" si="62"/>
        <v>0</v>
      </c>
      <c r="J3019" s="32" t="str">
        <f>IF(Data[[#This Row],[Chênh lệch ngày]]&lt;-2,"ADVANCE", IF(Data[[#This Row],[Chênh lệch ngày]]&lt;4, "ON TIME", IF(Data[[#This Row],[REASON OF LATE]]="SUPPLIER","LATE BY SUPPLIER", "LATE")))</f>
        <v>ON TIME</v>
      </c>
      <c r="K3019" s="2"/>
      <c r="L3019" s="32"/>
      <c r="M3019" s="32" t="str">
        <f>TEXT(Data[[#This Row],[Ngày giao]],"yyyy")</f>
        <v>2022</v>
      </c>
      <c r="N3019" s="32" t="str">
        <f>IF(MONTH(Data[[#This Row],[Ngày giao]])&lt;4,"Qtr1", IF(MONTH(Data[[#This Row],[Ngày giao]])&lt;7,"Qtr2",IF(MONTH(Data[[#This Row],[Ngày giao]])&lt;10,"Qtr3","Qtr4")))</f>
        <v>Qtr2</v>
      </c>
      <c r="O3019" s="32" t="str">
        <f>TEXT(Data[[#This Row],[Ngày giao]],"MMM")</f>
        <v>May</v>
      </c>
    </row>
    <row r="3020" spans="1:15" ht="13" x14ac:dyDescent="0.3">
      <c r="A3020" s="1">
        <v>4517514707</v>
      </c>
      <c r="B3020" s="1">
        <v>2899634</v>
      </c>
      <c r="C3020" s="37" t="s">
        <v>52</v>
      </c>
      <c r="D3020" s="3">
        <v>320</v>
      </c>
      <c r="E3020" s="3">
        <v>466</v>
      </c>
      <c r="F3020" s="3">
        <f t="shared" si="61"/>
        <v>149120</v>
      </c>
      <c r="G3020" s="5">
        <v>44690</v>
      </c>
      <c r="H3020" s="4">
        <v>44690</v>
      </c>
      <c r="I3020" s="6">
        <f t="shared" si="62"/>
        <v>0</v>
      </c>
      <c r="J3020" s="32" t="str">
        <f>IF(Data[[#This Row],[Chênh lệch ngày]]&lt;-2,"ADVANCE", IF(Data[[#This Row],[Chênh lệch ngày]]&lt;4, "ON TIME", IF(Data[[#This Row],[REASON OF LATE]]="SUPPLIER","LATE BY SUPPLIER", "LATE")))</f>
        <v>ON TIME</v>
      </c>
      <c r="K3020" s="2"/>
      <c r="L3020" s="32"/>
      <c r="M3020" s="32" t="str">
        <f>TEXT(Data[[#This Row],[Ngày giao]],"yyyy")</f>
        <v>2022</v>
      </c>
      <c r="N3020" s="32" t="str">
        <f>IF(MONTH(Data[[#This Row],[Ngày giao]])&lt;4,"Qtr1", IF(MONTH(Data[[#This Row],[Ngày giao]])&lt;7,"Qtr2",IF(MONTH(Data[[#This Row],[Ngày giao]])&lt;10,"Qtr3","Qtr4")))</f>
        <v>Qtr2</v>
      </c>
      <c r="O3020" s="32" t="str">
        <f>TEXT(Data[[#This Row],[Ngày giao]],"MMM")</f>
        <v>May</v>
      </c>
    </row>
    <row r="3021" spans="1:15" ht="13" x14ac:dyDescent="0.3">
      <c r="A3021" s="1">
        <v>4517531424</v>
      </c>
      <c r="B3021" s="1">
        <v>2899631</v>
      </c>
      <c r="C3021" s="37" t="s">
        <v>52</v>
      </c>
      <c r="D3021" s="3">
        <v>640</v>
      </c>
      <c r="E3021" s="3">
        <v>635</v>
      </c>
      <c r="F3021" s="3">
        <f t="shared" si="61"/>
        <v>406400</v>
      </c>
      <c r="G3021" s="5">
        <v>44690</v>
      </c>
      <c r="H3021" s="4">
        <v>44690</v>
      </c>
      <c r="I3021" s="6">
        <f t="shared" si="62"/>
        <v>0</v>
      </c>
      <c r="J3021" s="32" t="str">
        <f>IF(Data[[#This Row],[Chênh lệch ngày]]&lt;-2,"ADVANCE", IF(Data[[#This Row],[Chênh lệch ngày]]&lt;4, "ON TIME", IF(Data[[#This Row],[REASON OF LATE]]="SUPPLIER","LATE BY SUPPLIER", "LATE")))</f>
        <v>ON TIME</v>
      </c>
      <c r="K3021" s="2"/>
      <c r="L3021" s="32"/>
      <c r="M3021" s="32" t="str">
        <f>TEXT(Data[[#This Row],[Ngày giao]],"yyyy")</f>
        <v>2022</v>
      </c>
      <c r="N3021" s="32" t="str">
        <f>IF(MONTH(Data[[#This Row],[Ngày giao]])&lt;4,"Qtr1", IF(MONTH(Data[[#This Row],[Ngày giao]])&lt;7,"Qtr2",IF(MONTH(Data[[#This Row],[Ngày giao]])&lt;10,"Qtr3","Qtr4")))</f>
        <v>Qtr2</v>
      </c>
      <c r="O3021" s="32" t="str">
        <f>TEXT(Data[[#This Row],[Ngày giao]],"MMM")</f>
        <v>May</v>
      </c>
    </row>
    <row r="3022" spans="1:15" ht="13" x14ac:dyDescent="0.3">
      <c r="A3022" s="1">
        <v>4517379119</v>
      </c>
      <c r="B3022" s="1">
        <v>2989761</v>
      </c>
      <c r="C3022" s="2" t="s">
        <v>53</v>
      </c>
      <c r="D3022" s="3">
        <v>960</v>
      </c>
      <c r="E3022" s="3">
        <v>1354</v>
      </c>
      <c r="F3022" s="3">
        <f t="shared" si="61"/>
        <v>1299840</v>
      </c>
      <c r="G3022" s="5">
        <v>44690</v>
      </c>
      <c r="H3022" s="4">
        <v>44690</v>
      </c>
      <c r="I3022" s="6">
        <f t="shared" si="62"/>
        <v>0</v>
      </c>
      <c r="J3022" s="32" t="str">
        <f>IF(Data[[#This Row],[Chênh lệch ngày]]&lt;-2,"ADVANCE", IF(Data[[#This Row],[Chênh lệch ngày]]&lt;4, "ON TIME", IF(Data[[#This Row],[REASON OF LATE]]="SUPPLIER","LATE BY SUPPLIER", "LATE")))</f>
        <v>ON TIME</v>
      </c>
      <c r="K3022" s="2"/>
      <c r="L3022" s="32"/>
      <c r="M3022" s="32" t="str">
        <f>TEXT(Data[[#This Row],[Ngày giao]],"yyyy")</f>
        <v>2022</v>
      </c>
      <c r="N3022" s="32" t="str">
        <f>IF(MONTH(Data[[#This Row],[Ngày giao]])&lt;4,"Qtr1", IF(MONTH(Data[[#This Row],[Ngày giao]])&lt;7,"Qtr2",IF(MONTH(Data[[#This Row],[Ngày giao]])&lt;10,"Qtr3","Qtr4")))</f>
        <v>Qtr2</v>
      </c>
      <c r="O3022" s="32" t="str">
        <f>TEXT(Data[[#This Row],[Ngày giao]],"MMM")</f>
        <v>May</v>
      </c>
    </row>
    <row r="3023" spans="1:15" ht="13" x14ac:dyDescent="0.3">
      <c r="A3023" s="1">
        <v>4517385168</v>
      </c>
      <c r="B3023" s="1">
        <v>2899631</v>
      </c>
      <c r="C3023" s="2" t="s">
        <v>53</v>
      </c>
      <c r="D3023" s="3">
        <v>640</v>
      </c>
      <c r="E3023" s="3">
        <v>1026</v>
      </c>
      <c r="F3023" s="3">
        <f t="shared" si="61"/>
        <v>656640</v>
      </c>
      <c r="G3023" s="5">
        <v>44690</v>
      </c>
      <c r="H3023" s="4">
        <v>44690</v>
      </c>
      <c r="I3023" s="6">
        <f t="shared" si="62"/>
        <v>0</v>
      </c>
      <c r="J3023" s="32" t="str">
        <f>IF(Data[[#This Row],[Chênh lệch ngày]]&lt;-2,"ADVANCE", IF(Data[[#This Row],[Chênh lệch ngày]]&lt;4, "ON TIME", IF(Data[[#This Row],[REASON OF LATE]]="SUPPLIER","LATE BY SUPPLIER", "LATE")))</f>
        <v>ON TIME</v>
      </c>
      <c r="K3023" s="2"/>
      <c r="L3023" s="32"/>
      <c r="M3023" s="32" t="str">
        <f>TEXT(Data[[#This Row],[Ngày giao]],"yyyy")</f>
        <v>2022</v>
      </c>
      <c r="N3023" s="32" t="str">
        <f>IF(MONTH(Data[[#This Row],[Ngày giao]])&lt;4,"Qtr1", IF(MONTH(Data[[#This Row],[Ngày giao]])&lt;7,"Qtr2",IF(MONTH(Data[[#This Row],[Ngày giao]])&lt;10,"Qtr3","Qtr4")))</f>
        <v>Qtr2</v>
      </c>
      <c r="O3023" s="32" t="str">
        <f>TEXT(Data[[#This Row],[Ngày giao]],"MMM")</f>
        <v>May</v>
      </c>
    </row>
    <row r="3024" spans="1:15" ht="13" x14ac:dyDescent="0.3">
      <c r="A3024" s="1">
        <v>4516998972</v>
      </c>
      <c r="B3024" s="1">
        <v>2899944</v>
      </c>
      <c r="C3024" s="37" t="s">
        <v>52</v>
      </c>
      <c r="D3024" s="3">
        <v>96</v>
      </c>
      <c r="E3024" s="3">
        <v>947</v>
      </c>
      <c r="F3024" s="3">
        <f t="shared" si="61"/>
        <v>90912</v>
      </c>
      <c r="G3024" s="5">
        <v>44690</v>
      </c>
      <c r="H3024" s="4">
        <v>44690</v>
      </c>
      <c r="I3024" s="6">
        <f t="shared" si="62"/>
        <v>0</v>
      </c>
      <c r="J3024" s="32" t="str">
        <f>IF(Data[[#This Row],[Chênh lệch ngày]]&lt;-2,"ADVANCE", IF(Data[[#This Row],[Chênh lệch ngày]]&lt;4, "ON TIME", IF(Data[[#This Row],[REASON OF LATE]]="SUPPLIER","LATE BY SUPPLIER", "LATE")))</f>
        <v>ON TIME</v>
      </c>
      <c r="K3024" s="2"/>
      <c r="L3024" s="32"/>
      <c r="M3024" s="32" t="str">
        <f>TEXT(Data[[#This Row],[Ngày giao]],"yyyy")</f>
        <v>2022</v>
      </c>
      <c r="N3024" s="32" t="str">
        <f>IF(MONTH(Data[[#This Row],[Ngày giao]])&lt;4,"Qtr1", IF(MONTH(Data[[#This Row],[Ngày giao]])&lt;7,"Qtr2",IF(MONTH(Data[[#This Row],[Ngày giao]])&lt;10,"Qtr3","Qtr4")))</f>
        <v>Qtr2</v>
      </c>
      <c r="O3024" s="32" t="str">
        <f>TEXT(Data[[#This Row],[Ngày giao]],"MMM")</f>
        <v>May</v>
      </c>
    </row>
    <row r="3025" spans="1:15" ht="13" x14ac:dyDescent="0.3">
      <c r="A3025" s="1">
        <v>4517022723</v>
      </c>
      <c r="B3025" s="1">
        <v>4228041</v>
      </c>
      <c r="C3025" s="37" t="s">
        <v>52</v>
      </c>
      <c r="D3025" s="3">
        <v>180</v>
      </c>
      <c r="E3025" s="3">
        <v>1337</v>
      </c>
      <c r="F3025" s="3">
        <f t="shared" si="61"/>
        <v>240660</v>
      </c>
      <c r="G3025" s="5">
        <v>44690</v>
      </c>
      <c r="H3025" s="4">
        <v>44690</v>
      </c>
      <c r="I3025" s="6">
        <f t="shared" si="62"/>
        <v>0</v>
      </c>
      <c r="J3025" s="32" t="str">
        <f>IF(Data[[#This Row],[Chênh lệch ngày]]&lt;-2,"ADVANCE", IF(Data[[#This Row],[Chênh lệch ngày]]&lt;4, "ON TIME", IF(Data[[#This Row],[REASON OF LATE]]="SUPPLIER","LATE BY SUPPLIER", "LATE")))</f>
        <v>ON TIME</v>
      </c>
      <c r="K3025" s="2"/>
      <c r="L3025" s="32"/>
      <c r="M3025" s="32" t="str">
        <f>TEXT(Data[[#This Row],[Ngày giao]],"yyyy")</f>
        <v>2022</v>
      </c>
      <c r="N3025" s="32" t="str">
        <f>IF(MONTH(Data[[#This Row],[Ngày giao]])&lt;4,"Qtr1", IF(MONTH(Data[[#This Row],[Ngày giao]])&lt;7,"Qtr2",IF(MONTH(Data[[#This Row],[Ngày giao]])&lt;10,"Qtr3","Qtr4")))</f>
        <v>Qtr2</v>
      </c>
      <c r="O3025" s="32" t="str">
        <f>TEXT(Data[[#This Row],[Ngày giao]],"MMM")</f>
        <v>May</v>
      </c>
    </row>
    <row r="3026" spans="1:15" ht="13" x14ac:dyDescent="0.3">
      <c r="A3026" s="1">
        <v>4517030259</v>
      </c>
      <c r="B3026" s="1">
        <v>4334436</v>
      </c>
      <c r="C3026" s="37" t="s">
        <v>52</v>
      </c>
      <c r="D3026" s="3">
        <v>176</v>
      </c>
      <c r="E3026" s="3">
        <v>1324</v>
      </c>
      <c r="F3026" s="3">
        <f t="shared" si="61"/>
        <v>233024</v>
      </c>
      <c r="G3026" s="5">
        <v>44690</v>
      </c>
      <c r="H3026" s="4">
        <v>44690</v>
      </c>
      <c r="I3026" s="6">
        <f t="shared" si="62"/>
        <v>0</v>
      </c>
      <c r="J3026" s="32" t="str">
        <f>IF(Data[[#This Row],[Chênh lệch ngày]]&lt;-2,"ADVANCE", IF(Data[[#This Row],[Chênh lệch ngày]]&lt;4, "ON TIME", IF(Data[[#This Row],[REASON OF LATE]]="SUPPLIER","LATE BY SUPPLIER", "LATE")))</f>
        <v>ON TIME</v>
      </c>
      <c r="K3026" s="2"/>
      <c r="L3026" s="32"/>
      <c r="M3026" s="32" t="str">
        <f>TEXT(Data[[#This Row],[Ngày giao]],"yyyy")</f>
        <v>2022</v>
      </c>
      <c r="N3026" s="32" t="str">
        <f>IF(MONTH(Data[[#This Row],[Ngày giao]])&lt;4,"Qtr1", IF(MONTH(Data[[#This Row],[Ngày giao]])&lt;7,"Qtr2",IF(MONTH(Data[[#This Row],[Ngày giao]])&lt;10,"Qtr3","Qtr4")))</f>
        <v>Qtr2</v>
      </c>
      <c r="O3026" s="32" t="str">
        <f>TEXT(Data[[#This Row],[Ngày giao]],"MMM")</f>
        <v>May</v>
      </c>
    </row>
    <row r="3027" spans="1:15" ht="13" x14ac:dyDescent="0.3">
      <c r="A3027" s="1">
        <v>4517033507</v>
      </c>
      <c r="B3027" s="1">
        <v>2899475</v>
      </c>
      <c r="C3027" s="37" t="s">
        <v>52</v>
      </c>
      <c r="D3027" s="3">
        <v>100</v>
      </c>
      <c r="E3027" s="3">
        <v>1406</v>
      </c>
      <c r="F3027" s="3">
        <f t="shared" si="61"/>
        <v>140600</v>
      </c>
      <c r="G3027" s="5">
        <v>44690</v>
      </c>
      <c r="H3027" s="4">
        <v>44690</v>
      </c>
      <c r="I3027" s="6">
        <f t="shared" si="62"/>
        <v>0</v>
      </c>
      <c r="J3027" s="32" t="str">
        <f>IF(Data[[#This Row],[Chênh lệch ngày]]&lt;-2,"ADVANCE", IF(Data[[#This Row],[Chênh lệch ngày]]&lt;4, "ON TIME", IF(Data[[#This Row],[REASON OF LATE]]="SUPPLIER","LATE BY SUPPLIER", "LATE")))</f>
        <v>ON TIME</v>
      </c>
      <c r="K3027" s="2"/>
      <c r="L3027" s="32"/>
      <c r="M3027" s="32" t="str">
        <f>TEXT(Data[[#This Row],[Ngày giao]],"yyyy")</f>
        <v>2022</v>
      </c>
      <c r="N3027" s="32" t="str">
        <f>IF(MONTH(Data[[#This Row],[Ngày giao]])&lt;4,"Qtr1", IF(MONTH(Data[[#This Row],[Ngày giao]])&lt;7,"Qtr2",IF(MONTH(Data[[#This Row],[Ngày giao]])&lt;10,"Qtr3","Qtr4")))</f>
        <v>Qtr2</v>
      </c>
      <c r="O3027" s="32" t="str">
        <f>TEXT(Data[[#This Row],[Ngày giao]],"MMM")</f>
        <v>May</v>
      </c>
    </row>
    <row r="3028" spans="1:15" ht="13" x14ac:dyDescent="0.3">
      <c r="A3028" s="1">
        <v>4517037761</v>
      </c>
      <c r="B3028" s="1">
        <v>4451134</v>
      </c>
      <c r="C3028" s="37" t="s">
        <v>52</v>
      </c>
      <c r="D3028" s="3">
        <v>68</v>
      </c>
      <c r="E3028" s="3">
        <v>835</v>
      </c>
      <c r="F3028" s="3">
        <f t="shared" si="61"/>
        <v>56780</v>
      </c>
      <c r="G3028" s="5">
        <v>44690</v>
      </c>
      <c r="H3028" s="4">
        <v>44690</v>
      </c>
      <c r="I3028" s="6">
        <f t="shared" si="62"/>
        <v>0</v>
      </c>
      <c r="J3028" s="32" t="str">
        <f>IF(Data[[#This Row],[Chênh lệch ngày]]&lt;-2,"ADVANCE", IF(Data[[#This Row],[Chênh lệch ngày]]&lt;4, "ON TIME", IF(Data[[#This Row],[REASON OF LATE]]="SUPPLIER","LATE BY SUPPLIER", "LATE")))</f>
        <v>ON TIME</v>
      </c>
      <c r="K3028" s="2"/>
      <c r="L3028" s="32"/>
      <c r="M3028" s="32" t="str">
        <f>TEXT(Data[[#This Row],[Ngày giao]],"yyyy")</f>
        <v>2022</v>
      </c>
      <c r="N3028" s="32" t="str">
        <f>IF(MONTH(Data[[#This Row],[Ngày giao]])&lt;4,"Qtr1", IF(MONTH(Data[[#This Row],[Ngày giao]])&lt;7,"Qtr2",IF(MONTH(Data[[#This Row],[Ngày giao]])&lt;10,"Qtr3","Qtr4")))</f>
        <v>Qtr2</v>
      </c>
      <c r="O3028" s="32" t="str">
        <f>TEXT(Data[[#This Row],[Ngày giao]],"MMM")</f>
        <v>May</v>
      </c>
    </row>
    <row r="3029" spans="1:15" ht="13" x14ac:dyDescent="0.3">
      <c r="A3029" s="1">
        <v>4517531416</v>
      </c>
      <c r="B3029" s="1">
        <v>4334436</v>
      </c>
      <c r="C3029" s="37" t="s">
        <v>52</v>
      </c>
      <c r="D3029" s="3">
        <v>96</v>
      </c>
      <c r="E3029" s="3">
        <v>544</v>
      </c>
      <c r="F3029" s="3">
        <f t="shared" si="61"/>
        <v>52224</v>
      </c>
      <c r="G3029" s="5">
        <v>44690</v>
      </c>
      <c r="H3029" s="4">
        <v>44690</v>
      </c>
      <c r="I3029" s="6">
        <f t="shared" si="62"/>
        <v>0</v>
      </c>
      <c r="J3029" s="32" t="str">
        <f>IF(Data[[#This Row],[Chênh lệch ngày]]&lt;-2,"ADVANCE", IF(Data[[#This Row],[Chênh lệch ngày]]&lt;4, "ON TIME", IF(Data[[#This Row],[REASON OF LATE]]="SUPPLIER","LATE BY SUPPLIER", "LATE")))</f>
        <v>ON TIME</v>
      </c>
      <c r="K3029" s="2"/>
      <c r="L3029" s="32"/>
      <c r="M3029" s="32" t="str">
        <f>TEXT(Data[[#This Row],[Ngày giao]],"yyyy")</f>
        <v>2022</v>
      </c>
      <c r="N3029" s="32" t="str">
        <f>IF(MONTH(Data[[#This Row],[Ngày giao]])&lt;4,"Qtr1", IF(MONTH(Data[[#This Row],[Ngày giao]])&lt;7,"Qtr2",IF(MONTH(Data[[#This Row],[Ngày giao]])&lt;10,"Qtr3","Qtr4")))</f>
        <v>Qtr2</v>
      </c>
      <c r="O3029" s="32" t="str">
        <f>TEXT(Data[[#This Row],[Ngày giao]],"MMM")</f>
        <v>May</v>
      </c>
    </row>
    <row r="3030" spans="1:15" ht="13" x14ac:dyDescent="0.3">
      <c r="A3030" s="1">
        <v>4517531397</v>
      </c>
      <c r="B3030" s="1">
        <v>4334436</v>
      </c>
      <c r="C3030" s="2" t="s">
        <v>65</v>
      </c>
      <c r="D3030" s="3">
        <v>32</v>
      </c>
      <c r="E3030" s="3">
        <v>1018</v>
      </c>
      <c r="F3030" s="3">
        <f t="shared" si="61"/>
        <v>32576</v>
      </c>
      <c r="G3030" s="5">
        <v>44690</v>
      </c>
      <c r="H3030" s="4">
        <v>44690</v>
      </c>
      <c r="I3030" s="6">
        <f t="shared" si="62"/>
        <v>0</v>
      </c>
      <c r="J3030" s="32" t="str">
        <f>IF(Data[[#This Row],[Chênh lệch ngày]]&lt;-2,"ADVANCE", IF(Data[[#This Row],[Chênh lệch ngày]]&lt;4, "ON TIME", IF(Data[[#This Row],[REASON OF LATE]]="SUPPLIER","LATE BY SUPPLIER", "LATE")))</f>
        <v>ON TIME</v>
      </c>
      <c r="K3030" s="2"/>
      <c r="L3030" s="32"/>
      <c r="M3030" s="32" t="str">
        <f>TEXT(Data[[#This Row],[Ngày giao]],"yyyy")</f>
        <v>2022</v>
      </c>
      <c r="N3030" s="32" t="str">
        <f>IF(MONTH(Data[[#This Row],[Ngày giao]])&lt;4,"Qtr1", IF(MONTH(Data[[#This Row],[Ngày giao]])&lt;7,"Qtr2",IF(MONTH(Data[[#This Row],[Ngày giao]])&lt;10,"Qtr3","Qtr4")))</f>
        <v>Qtr2</v>
      </c>
      <c r="O3030" s="32" t="str">
        <f>TEXT(Data[[#This Row],[Ngày giao]],"MMM")</f>
        <v>May</v>
      </c>
    </row>
    <row r="3031" spans="1:15" ht="13" x14ac:dyDescent="0.3">
      <c r="A3031" s="1">
        <v>4517531401</v>
      </c>
      <c r="B3031" s="1">
        <v>4334436</v>
      </c>
      <c r="C3031" s="2" t="s">
        <v>65</v>
      </c>
      <c r="D3031" s="3">
        <v>32</v>
      </c>
      <c r="E3031" s="3">
        <v>1087</v>
      </c>
      <c r="F3031" s="3">
        <f t="shared" si="61"/>
        <v>34784</v>
      </c>
      <c r="G3031" s="5">
        <v>44690</v>
      </c>
      <c r="H3031" s="4">
        <v>44690</v>
      </c>
      <c r="I3031" s="6">
        <f t="shared" si="62"/>
        <v>0</v>
      </c>
      <c r="J3031" s="32" t="str">
        <f>IF(Data[[#This Row],[Chênh lệch ngày]]&lt;-2,"ADVANCE", IF(Data[[#This Row],[Chênh lệch ngày]]&lt;4, "ON TIME", IF(Data[[#This Row],[REASON OF LATE]]="SUPPLIER","LATE BY SUPPLIER", "LATE")))</f>
        <v>ON TIME</v>
      </c>
      <c r="K3031" s="2"/>
      <c r="L3031" s="32"/>
      <c r="M3031" s="32" t="str">
        <f>TEXT(Data[[#This Row],[Ngày giao]],"yyyy")</f>
        <v>2022</v>
      </c>
      <c r="N3031" s="32" t="str">
        <f>IF(MONTH(Data[[#This Row],[Ngày giao]])&lt;4,"Qtr1", IF(MONTH(Data[[#This Row],[Ngày giao]])&lt;7,"Qtr2",IF(MONTH(Data[[#This Row],[Ngày giao]])&lt;10,"Qtr3","Qtr4")))</f>
        <v>Qtr2</v>
      </c>
      <c r="O3031" s="32" t="str">
        <f>TEXT(Data[[#This Row],[Ngày giao]],"MMM")</f>
        <v>May</v>
      </c>
    </row>
    <row r="3032" spans="1:15" ht="13" x14ac:dyDescent="0.3">
      <c r="A3032" s="1">
        <v>4517531422</v>
      </c>
      <c r="B3032" s="1">
        <v>4334436</v>
      </c>
      <c r="C3032" s="2" t="s">
        <v>65</v>
      </c>
      <c r="D3032" s="3">
        <v>224</v>
      </c>
      <c r="E3032" s="3">
        <v>380</v>
      </c>
      <c r="F3032" s="3">
        <f t="shared" si="61"/>
        <v>85120</v>
      </c>
      <c r="G3032" s="5">
        <v>44690</v>
      </c>
      <c r="H3032" s="4">
        <v>44690</v>
      </c>
      <c r="I3032" s="6">
        <f t="shared" si="62"/>
        <v>0</v>
      </c>
      <c r="J3032" s="32" t="str">
        <f>IF(Data[[#This Row],[Chênh lệch ngày]]&lt;-2,"ADVANCE", IF(Data[[#This Row],[Chênh lệch ngày]]&lt;4, "ON TIME", IF(Data[[#This Row],[REASON OF LATE]]="SUPPLIER","LATE BY SUPPLIER", "LATE")))</f>
        <v>ON TIME</v>
      </c>
      <c r="K3032" s="2"/>
      <c r="L3032" s="32"/>
      <c r="M3032" s="32" t="str">
        <f>TEXT(Data[[#This Row],[Ngày giao]],"yyyy")</f>
        <v>2022</v>
      </c>
      <c r="N3032" s="32" t="str">
        <f>IF(MONTH(Data[[#This Row],[Ngày giao]])&lt;4,"Qtr1", IF(MONTH(Data[[#This Row],[Ngày giao]])&lt;7,"Qtr2",IF(MONTH(Data[[#This Row],[Ngày giao]])&lt;10,"Qtr3","Qtr4")))</f>
        <v>Qtr2</v>
      </c>
      <c r="O3032" s="32" t="str">
        <f>TEXT(Data[[#This Row],[Ngày giao]],"MMM")</f>
        <v>May</v>
      </c>
    </row>
    <row r="3033" spans="1:15" ht="13" x14ac:dyDescent="0.3">
      <c r="A3033" s="1">
        <v>4517344687</v>
      </c>
      <c r="B3033" s="1">
        <v>4451121</v>
      </c>
      <c r="C3033" s="2" t="s">
        <v>53</v>
      </c>
      <c r="D3033" s="3">
        <v>1285</v>
      </c>
      <c r="E3033" s="3">
        <v>976</v>
      </c>
      <c r="F3033" s="3">
        <f t="shared" si="61"/>
        <v>1254160</v>
      </c>
      <c r="G3033" s="5">
        <v>44690</v>
      </c>
      <c r="H3033" s="4">
        <v>44690</v>
      </c>
      <c r="I3033" s="6">
        <f t="shared" si="62"/>
        <v>0</v>
      </c>
      <c r="J3033" s="32" t="str">
        <f>IF(Data[[#This Row],[Chênh lệch ngày]]&lt;-2,"ADVANCE", IF(Data[[#This Row],[Chênh lệch ngày]]&lt;4, "ON TIME", IF(Data[[#This Row],[REASON OF LATE]]="SUPPLIER","LATE BY SUPPLIER", "LATE")))</f>
        <v>ON TIME</v>
      </c>
      <c r="K3033" s="2"/>
      <c r="L3033" s="32"/>
      <c r="M3033" s="32" t="str">
        <f>TEXT(Data[[#This Row],[Ngày giao]],"yyyy")</f>
        <v>2022</v>
      </c>
      <c r="N3033" s="32" t="str">
        <f>IF(MONTH(Data[[#This Row],[Ngày giao]])&lt;4,"Qtr1", IF(MONTH(Data[[#This Row],[Ngày giao]])&lt;7,"Qtr2",IF(MONTH(Data[[#This Row],[Ngày giao]])&lt;10,"Qtr3","Qtr4")))</f>
        <v>Qtr2</v>
      </c>
      <c r="O3033" s="32" t="str">
        <f>TEXT(Data[[#This Row],[Ngày giao]],"MMM")</f>
        <v>May</v>
      </c>
    </row>
    <row r="3034" spans="1:15" ht="13" x14ac:dyDescent="0.3">
      <c r="A3034" s="1">
        <v>4517375903</v>
      </c>
      <c r="B3034" s="1">
        <v>2899478</v>
      </c>
      <c r="C3034" s="2" t="s">
        <v>53</v>
      </c>
      <c r="D3034" s="3">
        <v>700</v>
      </c>
      <c r="E3034" s="3">
        <v>466</v>
      </c>
      <c r="F3034" s="3">
        <f t="shared" si="61"/>
        <v>326200</v>
      </c>
      <c r="G3034" s="5">
        <v>44690</v>
      </c>
      <c r="H3034" s="4">
        <v>44690</v>
      </c>
      <c r="I3034" s="6">
        <f t="shared" si="62"/>
        <v>0</v>
      </c>
      <c r="J3034" s="32" t="str">
        <f>IF(Data[[#This Row],[Chênh lệch ngày]]&lt;-2,"ADVANCE", IF(Data[[#This Row],[Chênh lệch ngày]]&lt;4, "ON TIME", IF(Data[[#This Row],[REASON OF LATE]]="SUPPLIER","LATE BY SUPPLIER", "LATE")))</f>
        <v>ON TIME</v>
      </c>
      <c r="K3034" s="2"/>
      <c r="L3034" s="32"/>
      <c r="M3034" s="32" t="str">
        <f>TEXT(Data[[#This Row],[Ngày giao]],"yyyy")</f>
        <v>2022</v>
      </c>
      <c r="N3034" s="32" t="str">
        <f>IF(MONTH(Data[[#This Row],[Ngày giao]])&lt;4,"Qtr1", IF(MONTH(Data[[#This Row],[Ngày giao]])&lt;7,"Qtr2",IF(MONTH(Data[[#This Row],[Ngày giao]])&lt;10,"Qtr3","Qtr4")))</f>
        <v>Qtr2</v>
      </c>
      <c r="O3034" s="32" t="str">
        <f>TEXT(Data[[#This Row],[Ngày giao]],"MMM")</f>
        <v>May</v>
      </c>
    </row>
    <row r="3035" spans="1:15" ht="13" x14ac:dyDescent="0.3">
      <c r="A3035" s="1">
        <v>4517385494</v>
      </c>
      <c r="B3035" s="1">
        <v>2899475</v>
      </c>
      <c r="C3035" s="2" t="s">
        <v>53</v>
      </c>
      <c r="D3035" s="3">
        <v>1800</v>
      </c>
      <c r="E3035" s="3">
        <v>1252</v>
      </c>
      <c r="F3035" s="3">
        <f t="shared" si="61"/>
        <v>2253600</v>
      </c>
      <c r="G3035" s="5">
        <v>44697</v>
      </c>
      <c r="H3035" s="4">
        <v>44690</v>
      </c>
      <c r="I3035" s="6">
        <f t="shared" si="62"/>
        <v>7</v>
      </c>
      <c r="J3035" s="32" t="str">
        <f>IF(Data[[#This Row],[Chênh lệch ngày]]&lt;-2,"ADVANCE", IF(Data[[#This Row],[Chênh lệch ngày]]&lt;4, "ON TIME", IF(Data[[#This Row],[REASON OF LATE]]="SUPPLIER","LATE BY SUPPLIER", "LATE")))</f>
        <v>LATE BY SUPPLIER</v>
      </c>
      <c r="K3035" s="2" t="s">
        <v>8</v>
      </c>
      <c r="L3035" s="16" t="s">
        <v>71</v>
      </c>
      <c r="M3035" s="32" t="str">
        <f>TEXT(Data[[#This Row],[Ngày giao]],"yyyy")</f>
        <v>2022</v>
      </c>
      <c r="N3035" s="32" t="str">
        <f>IF(MONTH(Data[[#This Row],[Ngày giao]])&lt;4,"Qtr1", IF(MONTH(Data[[#This Row],[Ngày giao]])&lt;7,"Qtr2",IF(MONTH(Data[[#This Row],[Ngày giao]])&lt;10,"Qtr3","Qtr4")))</f>
        <v>Qtr2</v>
      </c>
      <c r="O3035" s="32" t="str">
        <f>TEXT(Data[[#This Row],[Ngày giao]],"MMM")</f>
        <v>May</v>
      </c>
    </row>
    <row r="3036" spans="1:15" ht="13" x14ac:dyDescent="0.3">
      <c r="A3036" s="1">
        <v>4517531403</v>
      </c>
      <c r="B3036" s="1">
        <v>4334436</v>
      </c>
      <c r="C3036" s="2" t="s">
        <v>53</v>
      </c>
      <c r="D3036" s="3">
        <v>2352</v>
      </c>
      <c r="E3036" s="3">
        <v>1363</v>
      </c>
      <c r="F3036" s="3">
        <f t="shared" si="61"/>
        <v>3205776</v>
      </c>
      <c r="G3036" s="5">
        <v>44690</v>
      </c>
      <c r="H3036" s="4">
        <v>44690</v>
      </c>
      <c r="I3036" s="6">
        <f t="shared" si="62"/>
        <v>0</v>
      </c>
      <c r="J3036" s="32" t="str">
        <f>IF(Data[[#This Row],[Chênh lệch ngày]]&lt;-2,"ADVANCE", IF(Data[[#This Row],[Chênh lệch ngày]]&lt;4, "ON TIME", IF(Data[[#This Row],[REASON OF LATE]]="SUPPLIER","LATE BY SUPPLIER", "LATE")))</f>
        <v>ON TIME</v>
      </c>
      <c r="K3036" s="2"/>
      <c r="L3036" s="32"/>
      <c r="M3036" s="32" t="str">
        <f>TEXT(Data[[#This Row],[Ngày giao]],"yyyy")</f>
        <v>2022</v>
      </c>
      <c r="N3036" s="32" t="str">
        <f>IF(MONTH(Data[[#This Row],[Ngày giao]])&lt;4,"Qtr1", IF(MONTH(Data[[#This Row],[Ngày giao]])&lt;7,"Qtr2",IF(MONTH(Data[[#This Row],[Ngày giao]])&lt;10,"Qtr3","Qtr4")))</f>
        <v>Qtr2</v>
      </c>
      <c r="O3036" s="32" t="str">
        <f>TEXT(Data[[#This Row],[Ngày giao]],"MMM")</f>
        <v>May</v>
      </c>
    </row>
    <row r="3037" spans="1:15" ht="13" x14ac:dyDescent="0.3">
      <c r="A3037" s="1">
        <v>4517531404</v>
      </c>
      <c r="B3037" s="1">
        <v>4334436</v>
      </c>
      <c r="C3037" s="2" t="s">
        <v>53</v>
      </c>
      <c r="D3037" s="3">
        <v>2800</v>
      </c>
      <c r="E3037" s="3">
        <v>752</v>
      </c>
      <c r="F3037" s="3">
        <f t="shared" si="61"/>
        <v>2105600</v>
      </c>
      <c r="G3037" s="5">
        <v>44690</v>
      </c>
      <c r="H3037" s="4">
        <v>44690</v>
      </c>
      <c r="I3037" s="6">
        <f t="shared" si="62"/>
        <v>0</v>
      </c>
      <c r="J3037" s="32" t="str">
        <f>IF(Data[[#This Row],[Chênh lệch ngày]]&lt;-2,"ADVANCE", IF(Data[[#This Row],[Chênh lệch ngày]]&lt;4, "ON TIME", IF(Data[[#This Row],[REASON OF LATE]]="SUPPLIER","LATE BY SUPPLIER", "LATE")))</f>
        <v>ON TIME</v>
      </c>
      <c r="K3037" s="2"/>
      <c r="L3037" s="32"/>
      <c r="M3037" s="32" t="str">
        <f>TEXT(Data[[#This Row],[Ngày giao]],"yyyy")</f>
        <v>2022</v>
      </c>
      <c r="N3037" s="32" t="str">
        <f>IF(MONTH(Data[[#This Row],[Ngày giao]])&lt;4,"Qtr1", IF(MONTH(Data[[#This Row],[Ngày giao]])&lt;7,"Qtr2",IF(MONTH(Data[[#This Row],[Ngày giao]])&lt;10,"Qtr3","Qtr4")))</f>
        <v>Qtr2</v>
      </c>
      <c r="O3037" s="32" t="str">
        <f>TEXT(Data[[#This Row],[Ngày giao]],"MMM")</f>
        <v>May</v>
      </c>
    </row>
    <row r="3038" spans="1:15" ht="13" x14ac:dyDescent="0.3">
      <c r="A3038" s="1">
        <v>4517710877</v>
      </c>
      <c r="B3038" s="1">
        <v>4334436</v>
      </c>
      <c r="C3038" s="2" t="s">
        <v>53</v>
      </c>
      <c r="D3038" s="3">
        <v>11696</v>
      </c>
      <c r="E3038" s="3">
        <v>588</v>
      </c>
      <c r="F3038" s="3">
        <f t="shared" si="61"/>
        <v>6877248</v>
      </c>
      <c r="G3038" s="5">
        <v>44726</v>
      </c>
      <c r="H3038" s="4">
        <v>44690</v>
      </c>
      <c r="I3038" s="6">
        <f t="shared" si="62"/>
        <v>36</v>
      </c>
      <c r="J3038" s="32" t="str">
        <f>IF(Data[[#This Row],[Chênh lệch ngày]]&lt;-2,"ADVANCE", IF(Data[[#This Row],[Chênh lệch ngày]]&lt;4, "ON TIME", IF(Data[[#This Row],[REASON OF LATE]]="SUPPLIER","LATE BY SUPPLIER", "LATE")))</f>
        <v>LATE BY SUPPLIER</v>
      </c>
      <c r="K3038" s="2" t="s">
        <v>8</v>
      </c>
      <c r="L3038" s="32" t="s">
        <v>72</v>
      </c>
      <c r="M3038" s="32" t="str">
        <f>TEXT(Data[[#This Row],[Ngày giao]],"yyyy")</f>
        <v>2022</v>
      </c>
      <c r="N3038" s="32" t="str">
        <f>IF(MONTH(Data[[#This Row],[Ngày giao]])&lt;4,"Qtr1", IF(MONTH(Data[[#This Row],[Ngày giao]])&lt;7,"Qtr2",IF(MONTH(Data[[#This Row],[Ngày giao]])&lt;10,"Qtr3","Qtr4")))</f>
        <v>Qtr2</v>
      </c>
      <c r="O3038" s="32" t="str">
        <f>TEXT(Data[[#This Row],[Ngày giao]],"MMM")</f>
        <v>Jun</v>
      </c>
    </row>
    <row r="3039" spans="1:15" ht="13" x14ac:dyDescent="0.3">
      <c r="A3039" s="1">
        <v>4517770742</v>
      </c>
      <c r="B3039" s="1">
        <v>4451121</v>
      </c>
      <c r="C3039" s="2" t="s">
        <v>53</v>
      </c>
      <c r="D3039" s="3">
        <v>925</v>
      </c>
      <c r="E3039" s="3">
        <v>1344</v>
      </c>
      <c r="F3039" s="3">
        <f t="shared" si="61"/>
        <v>1243200</v>
      </c>
      <c r="G3039" s="5">
        <v>44690</v>
      </c>
      <c r="H3039" s="4">
        <v>44690</v>
      </c>
      <c r="I3039" s="6">
        <f t="shared" si="62"/>
        <v>0</v>
      </c>
      <c r="J3039" s="32" t="str">
        <f>IF(Data[[#This Row],[Chênh lệch ngày]]&lt;-2,"ADVANCE", IF(Data[[#This Row],[Chênh lệch ngày]]&lt;4, "ON TIME", IF(Data[[#This Row],[REASON OF LATE]]="SUPPLIER","LATE BY SUPPLIER", "LATE")))</f>
        <v>ON TIME</v>
      </c>
      <c r="K3039" s="2"/>
      <c r="L3039" s="32"/>
      <c r="M3039" s="32" t="str">
        <f>TEXT(Data[[#This Row],[Ngày giao]],"yyyy")</f>
        <v>2022</v>
      </c>
      <c r="N3039" s="32" t="str">
        <f>IF(MONTH(Data[[#This Row],[Ngày giao]])&lt;4,"Qtr1", IF(MONTH(Data[[#This Row],[Ngày giao]])&lt;7,"Qtr2",IF(MONTH(Data[[#This Row],[Ngày giao]])&lt;10,"Qtr3","Qtr4")))</f>
        <v>Qtr2</v>
      </c>
      <c r="O3039" s="32" t="str">
        <f>TEXT(Data[[#This Row],[Ngày giao]],"MMM")</f>
        <v>May</v>
      </c>
    </row>
    <row r="3040" spans="1:15" ht="13" x14ac:dyDescent="0.3">
      <c r="A3040" s="1">
        <v>4517868655</v>
      </c>
      <c r="B3040" s="1">
        <v>2899475</v>
      </c>
      <c r="C3040" s="2" t="s">
        <v>53</v>
      </c>
      <c r="D3040" s="3">
        <v>900</v>
      </c>
      <c r="E3040" s="3">
        <v>836</v>
      </c>
      <c r="F3040" s="3">
        <f t="shared" si="61"/>
        <v>752400</v>
      </c>
      <c r="G3040" s="5">
        <v>44690</v>
      </c>
      <c r="H3040" s="4">
        <v>44690</v>
      </c>
      <c r="I3040" s="6">
        <f t="shared" si="62"/>
        <v>0</v>
      </c>
      <c r="J3040" s="32" t="str">
        <f>IF(Data[[#This Row],[Chênh lệch ngày]]&lt;-2,"ADVANCE", IF(Data[[#This Row],[Chênh lệch ngày]]&lt;4, "ON TIME", IF(Data[[#This Row],[REASON OF LATE]]="SUPPLIER","LATE BY SUPPLIER", "LATE")))</f>
        <v>ON TIME</v>
      </c>
      <c r="K3040" s="2"/>
      <c r="L3040" s="32"/>
      <c r="M3040" s="32" t="str">
        <f>TEXT(Data[[#This Row],[Ngày giao]],"yyyy")</f>
        <v>2022</v>
      </c>
      <c r="N3040" s="32" t="str">
        <f>IF(MONTH(Data[[#This Row],[Ngày giao]])&lt;4,"Qtr1", IF(MONTH(Data[[#This Row],[Ngày giao]])&lt;7,"Qtr2",IF(MONTH(Data[[#This Row],[Ngày giao]])&lt;10,"Qtr3","Qtr4")))</f>
        <v>Qtr2</v>
      </c>
      <c r="O3040" s="32" t="str">
        <f>TEXT(Data[[#This Row],[Ngày giao]],"MMM")</f>
        <v>May</v>
      </c>
    </row>
    <row r="3041" spans="1:15" ht="13" x14ac:dyDescent="0.3">
      <c r="A3041" s="1">
        <v>4517954165</v>
      </c>
      <c r="B3041" s="1">
        <v>4228041</v>
      </c>
      <c r="C3041" s="37" t="s">
        <v>52</v>
      </c>
      <c r="D3041" s="3">
        <v>60</v>
      </c>
      <c r="E3041" s="3">
        <v>597</v>
      </c>
      <c r="F3041" s="3">
        <f t="shared" si="61"/>
        <v>35820</v>
      </c>
      <c r="G3041" s="5">
        <v>44690</v>
      </c>
      <c r="H3041" s="4">
        <v>44690</v>
      </c>
      <c r="I3041" s="6">
        <f t="shared" si="62"/>
        <v>0</v>
      </c>
      <c r="J3041" s="32" t="str">
        <f>IF(Data[[#This Row],[Chênh lệch ngày]]&lt;-2,"ADVANCE", IF(Data[[#This Row],[Chênh lệch ngày]]&lt;4, "ON TIME", IF(Data[[#This Row],[REASON OF LATE]]="SUPPLIER","LATE BY SUPPLIER", "LATE")))</f>
        <v>ON TIME</v>
      </c>
      <c r="K3041" s="2"/>
      <c r="L3041" s="32"/>
      <c r="M3041" s="32" t="str">
        <f>TEXT(Data[[#This Row],[Ngày giao]],"yyyy")</f>
        <v>2022</v>
      </c>
      <c r="N3041" s="32" t="str">
        <f>IF(MONTH(Data[[#This Row],[Ngày giao]])&lt;4,"Qtr1", IF(MONTH(Data[[#This Row],[Ngày giao]])&lt;7,"Qtr2",IF(MONTH(Data[[#This Row],[Ngày giao]])&lt;10,"Qtr3","Qtr4")))</f>
        <v>Qtr2</v>
      </c>
      <c r="O3041" s="32" t="str">
        <f>TEXT(Data[[#This Row],[Ngày giao]],"MMM")</f>
        <v>May</v>
      </c>
    </row>
    <row r="3042" spans="1:15" ht="13" x14ac:dyDescent="0.3">
      <c r="A3042" s="1">
        <v>4517957600</v>
      </c>
      <c r="B3042" s="1">
        <v>2899475</v>
      </c>
      <c r="C3042" s="37" t="s">
        <v>52</v>
      </c>
      <c r="D3042" s="3">
        <v>100</v>
      </c>
      <c r="E3042" s="3">
        <v>967</v>
      </c>
      <c r="F3042" s="3">
        <f t="shared" si="61"/>
        <v>96700</v>
      </c>
      <c r="G3042" s="5">
        <v>44690</v>
      </c>
      <c r="H3042" s="4">
        <v>44690</v>
      </c>
      <c r="I3042" s="6">
        <f t="shared" si="62"/>
        <v>0</v>
      </c>
      <c r="J3042" s="32" t="str">
        <f>IF(Data[[#This Row],[Chênh lệch ngày]]&lt;-2,"ADVANCE", IF(Data[[#This Row],[Chênh lệch ngày]]&lt;4, "ON TIME", IF(Data[[#This Row],[REASON OF LATE]]="SUPPLIER","LATE BY SUPPLIER", "LATE")))</f>
        <v>ON TIME</v>
      </c>
      <c r="K3042" s="2"/>
      <c r="L3042" s="32"/>
      <c r="M3042" s="32" t="str">
        <f>TEXT(Data[[#This Row],[Ngày giao]],"yyyy")</f>
        <v>2022</v>
      </c>
      <c r="N3042" s="32" t="str">
        <f>IF(MONTH(Data[[#This Row],[Ngày giao]])&lt;4,"Qtr1", IF(MONTH(Data[[#This Row],[Ngày giao]])&lt;7,"Qtr2",IF(MONTH(Data[[#This Row],[Ngày giao]])&lt;10,"Qtr3","Qtr4")))</f>
        <v>Qtr2</v>
      </c>
      <c r="O3042" s="32" t="str">
        <f>TEXT(Data[[#This Row],[Ngày giao]],"MMM")</f>
        <v>May</v>
      </c>
    </row>
    <row r="3043" spans="1:15" ht="13" x14ac:dyDescent="0.3">
      <c r="A3043" s="1">
        <v>4517860810</v>
      </c>
      <c r="B3043" s="1">
        <v>2461389</v>
      </c>
      <c r="C3043" s="2" t="s">
        <v>53</v>
      </c>
      <c r="D3043" s="3">
        <v>2200</v>
      </c>
      <c r="E3043" s="3">
        <v>482</v>
      </c>
      <c r="F3043" s="3">
        <f t="shared" si="61"/>
        <v>1060400</v>
      </c>
      <c r="G3043" s="5">
        <v>44690</v>
      </c>
      <c r="H3043" s="4">
        <v>44690</v>
      </c>
      <c r="I3043" s="6">
        <f t="shared" si="62"/>
        <v>0</v>
      </c>
      <c r="J3043" s="32" t="str">
        <f>IF(Data[[#This Row],[Chênh lệch ngày]]&lt;-2,"ADVANCE", IF(Data[[#This Row],[Chênh lệch ngày]]&lt;4, "ON TIME", IF(Data[[#This Row],[REASON OF LATE]]="SUPPLIER","LATE BY SUPPLIER", "LATE")))</f>
        <v>ON TIME</v>
      </c>
      <c r="K3043" s="2"/>
      <c r="L3043" s="32"/>
      <c r="M3043" s="32" t="str">
        <f>TEXT(Data[[#This Row],[Ngày giao]],"yyyy")</f>
        <v>2022</v>
      </c>
      <c r="N3043" s="32" t="str">
        <f>IF(MONTH(Data[[#This Row],[Ngày giao]])&lt;4,"Qtr1", IF(MONTH(Data[[#This Row],[Ngày giao]])&lt;7,"Qtr2",IF(MONTH(Data[[#This Row],[Ngày giao]])&lt;10,"Qtr3","Qtr4")))</f>
        <v>Qtr2</v>
      </c>
      <c r="O3043" s="32" t="str">
        <f>TEXT(Data[[#This Row],[Ngày giao]],"MMM")</f>
        <v>May</v>
      </c>
    </row>
    <row r="3044" spans="1:15" ht="13" x14ac:dyDescent="0.3">
      <c r="A3044" s="1">
        <v>4517954641</v>
      </c>
      <c r="B3044" s="1">
        <v>2461389</v>
      </c>
      <c r="C3044" s="37" t="s">
        <v>52</v>
      </c>
      <c r="D3044" s="3">
        <v>200</v>
      </c>
      <c r="E3044" s="3">
        <v>994</v>
      </c>
      <c r="F3044" s="3">
        <f t="shared" si="61"/>
        <v>198800</v>
      </c>
      <c r="G3044" s="5">
        <v>44690</v>
      </c>
      <c r="H3044" s="4">
        <v>44690</v>
      </c>
      <c r="I3044" s="6">
        <f t="shared" si="62"/>
        <v>0</v>
      </c>
      <c r="J3044" s="32" t="str">
        <f>IF(Data[[#This Row],[Chênh lệch ngày]]&lt;-2,"ADVANCE", IF(Data[[#This Row],[Chênh lệch ngày]]&lt;4, "ON TIME", IF(Data[[#This Row],[REASON OF LATE]]="SUPPLIER","LATE BY SUPPLIER", "LATE")))</f>
        <v>ON TIME</v>
      </c>
      <c r="K3044" s="2"/>
      <c r="L3044" s="32"/>
      <c r="M3044" s="32" t="str">
        <f>TEXT(Data[[#This Row],[Ngày giao]],"yyyy")</f>
        <v>2022</v>
      </c>
      <c r="N3044" s="32" t="str">
        <f>IF(MONTH(Data[[#This Row],[Ngày giao]])&lt;4,"Qtr1", IF(MONTH(Data[[#This Row],[Ngày giao]])&lt;7,"Qtr2",IF(MONTH(Data[[#This Row],[Ngày giao]])&lt;10,"Qtr3","Qtr4")))</f>
        <v>Qtr2</v>
      </c>
      <c r="O3044" s="32" t="str">
        <f>TEXT(Data[[#This Row],[Ngày giao]],"MMM")</f>
        <v>May</v>
      </c>
    </row>
    <row r="3045" spans="1:15" ht="13" x14ac:dyDescent="0.3">
      <c r="A3045" s="1">
        <v>4517837938</v>
      </c>
      <c r="B3045" s="1">
        <v>4327106</v>
      </c>
      <c r="C3045" s="2" t="s">
        <v>53</v>
      </c>
      <c r="D3045" s="3">
        <v>162</v>
      </c>
      <c r="E3045" s="3">
        <v>1406</v>
      </c>
      <c r="F3045" s="3">
        <f t="shared" si="61"/>
        <v>227772</v>
      </c>
      <c r="G3045" s="5">
        <v>44679</v>
      </c>
      <c r="H3045" s="4">
        <v>44690</v>
      </c>
      <c r="I3045" s="6">
        <f t="shared" si="62"/>
        <v>-11</v>
      </c>
      <c r="J3045" s="32" t="str">
        <f>IF(Data[[#This Row],[Chênh lệch ngày]]&lt;-2,"ADVANCE", IF(Data[[#This Row],[Chênh lệch ngày]]&lt;4, "ON TIME", IF(Data[[#This Row],[REASON OF LATE]]="SUPPLIER","LATE BY SUPPLIER", "LATE")))</f>
        <v>ADVANCE</v>
      </c>
      <c r="K3045" s="2"/>
      <c r="L3045" s="32"/>
      <c r="M3045" s="32" t="str">
        <f>TEXT(Data[[#This Row],[Ngày giao]],"yyyy")</f>
        <v>2022</v>
      </c>
      <c r="N3045" s="32" t="str">
        <f>IF(MONTH(Data[[#This Row],[Ngày giao]])&lt;4,"Qtr1", IF(MONTH(Data[[#This Row],[Ngày giao]])&lt;7,"Qtr2",IF(MONTH(Data[[#This Row],[Ngày giao]])&lt;10,"Qtr3","Qtr4")))</f>
        <v>Qtr2</v>
      </c>
      <c r="O3045" s="32" t="str">
        <f>TEXT(Data[[#This Row],[Ngày giao]],"MMM")</f>
        <v>Apr</v>
      </c>
    </row>
    <row r="3046" spans="1:15" ht="13" x14ac:dyDescent="0.3">
      <c r="A3046" s="1">
        <v>4517030258</v>
      </c>
      <c r="B3046" s="1">
        <v>4327106</v>
      </c>
      <c r="C3046" s="37" t="s">
        <v>52</v>
      </c>
      <c r="D3046" s="3">
        <v>717</v>
      </c>
      <c r="E3046" s="3">
        <v>513</v>
      </c>
      <c r="F3046" s="3">
        <f t="shared" si="61"/>
        <v>367821</v>
      </c>
      <c r="G3046" s="5">
        <v>44690</v>
      </c>
      <c r="H3046" s="4">
        <v>44690</v>
      </c>
      <c r="I3046" s="6">
        <f t="shared" si="62"/>
        <v>0</v>
      </c>
      <c r="J3046" s="32" t="str">
        <f>IF(Data[[#This Row],[Chênh lệch ngày]]&lt;-2,"ADVANCE", IF(Data[[#This Row],[Chênh lệch ngày]]&lt;4, "ON TIME", IF(Data[[#This Row],[REASON OF LATE]]="SUPPLIER","LATE BY SUPPLIER", "LATE")))</f>
        <v>ON TIME</v>
      </c>
      <c r="K3046" s="2"/>
      <c r="L3046" s="32"/>
      <c r="M3046" s="32" t="str">
        <f>TEXT(Data[[#This Row],[Ngày giao]],"yyyy")</f>
        <v>2022</v>
      </c>
      <c r="N3046" s="32" t="str">
        <f>IF(MONTH(Data[[#This Row],[Ngày giao]])&lt;4,"Qtr1", IF(MONTH(Data[[#This Row],[Ngày giao]])&lt;7,"Qtr2",IF(MONTH(Data[[#This Row],[Ngày giao]])&lt;10,"Qtr3","Qtr4")))</f>
        <v>Qtr2</v>
      </c>
      <c r="O3046" s="32" t="str">
        <f>TEXT(Data[[#This Row],[Ngày giao]],"MMM")</f>
        <v>May</v>
      </c>
    </row>
    <row r="3047" spans="1:15" ht="13" x14ac:dyDescent="0.3">
      <c r="A3047" s="1">
        <v>4516872184</v>
      </c>
      <c r="B3047" s="1">
        <v>2758193</v>
      </c>
      <c r="C3047" s="37" t="s">
        <v>52</v>
      </c>
      <c r="D3047" s="23">
        <v>81</v>
      </c>
      <c r="E3047" s="3">
        <v>1357</v>
      </c>
      <c r="F3047" s="3">
        <f t="shared" si="61"/>
        <v>109917</v>
      </c>
      <c r="G3047" s="5">
        <v>44690</v>
      </c>
      <c r="H3047" s="4">
        <v>44690</v>
      </c>
      <c r="I3047" s="6">
        <f t="shared" si="62"/>
        <v>0</v>
      </c>
      <c r="J3047" s="32" t="str">
        <f>IF(Data[[#This Row],[Chênh lệch ngày]]&lt;-2,"ADVANCE", IF(Data[[#This Row],[Chênh lệch ngày]]&lt;4, "ON TIME", IF(Data[[#This Row],[REASON OF LATE]]="SUPPLIER","LATE BY SUPPLIER", "LATE")))</f>
        <v>ON TIME</v>
      </c>
      <c r="K3047" s="2"/>
      <c r="L3047" s="32"/>
      <c r="M3047" s="32" t="str">
        <f>TEXT(Data[[#This Row],[Ngày giao]],"yyyy")</f>
        <v>2022</v>
      </c>
      <c r="N3047" s="32" t="str">
        <f>IF(MONTH(Data[[#This Row],[Ngày giao]])&lt;4,"Qtr1", IF(MONTH(Data[[#This Row],[Ngày giao]])&lt;7,"Qtr2",IF(MONTH(Data[[#This Row],[Ngày giao]])&lt;10,"Qtr3","Qtr4")))</f>
        <v>Qtr2</v>
      </c>
      <c r="O3047" s="32" t="str">
        <f>TEXT(Data[[#This Row],[Ngày giao]],"MMM")</f>
        <v>May</v>
      </c>
    </row>
    <row r="3048" spans="1:15" ht="13" x14ac:dyDescent="0.3">
      <c r="A3048" s="1">
        <v>4516889467</v>
      </c>
      <c r="B3048" s="1">
        <v>2556834</v>
      </c>
      <c r="C3048" s="37" t="s">
        <v>52</v>
      </c>
      <c r="D3048" s="3">
        <v>48</v>
      </c>
      <c r="E3048" s="3">
        <v>392</v>
      </c>
      <c r="F3048" s="3">
        <f t="shared" si="61"/>
        <v>18816</v>
      </c>
      <c r="G3048" s="5">
        <v>44690</v>
      </c>
      <c r="H3048" s="4">
        <v>44690</v>
      </c>
      <c r="I3048" s="6">
        <f t="shared" si="62"/>
        <v>0</v>
      </c>
      <c r="J3048" s="32" t="str">
        <f>IF(Data[[#This Row],[Chênh lệch ngày]]&lt;-2,"ADVANCE", IF(Data[[#This Row],[Chênh lệch ngày]]&lt;4, "ON TIME", IF(Data[[#This Row],[REASON OF LATE]]="SUPPLIER","LATE BY SUPPLIER", "LATE")))</f>
        <v>ON TIME</v>
      </c>
      <c r="K3048" s="2"/>
      <c r="L3048" s="32"/>
      <c r="M3048" s="32" t="str">
        <f>TEXT(Data[[#This Row],[Ngày giao]],"yyyy")</f>
        <v>2022</v>
      </c>
      <c r="N3048" s="32" t="str">
        <f>IF(MONTH(Data[[#This Row],[Ngày giao]])&lt;4,"Qtr1", IF(MONTH(Data[[#This Row],[Ngày giao]])&lt;7,"Qtr2",IF(MONTH(Data[[#This Row],[Ngày giao]])&lt;10,"Qtr3","Qtr4")))</f>
        <v>Qtr2</v>
      </c>
      <c r="O3048" s="32" t="str">
        <f>TEXT(Data[[#This Row],[Ngày giao]],"MMM")</f>
        <v>May</v>
      </c>
    </row>
    <row r="3049" spans="1:15" ht="13" x14ac:dyDescent="0.3">
      <c r="A3049" s="1">
        <v>4516966956</v>
      </c>
      <c r="B3049" s="1">
        <v>2556834</v>
      </c>
      <c r="C3049" s="37" t="s">
        <v>52</v>
      </c>
      <c r="D3049" s="3">
        <v>3</v>
      </c>
      <c r="E3049" s="3">
        <v>739</v>
      </c>
      <c r="F3049" s="3">
        <f t="shared" si="61"/>
        <v>2217</v>
      </c>
      <c r="G3049" s="5">
        <v>44690</v>
      </c>
      <c r="H3049" s="4">
        <v>44690</v>
      </c>
      <c r="I3049" s="6">
        <f t="shared" si="62"/>
        <v>0</v>
      </c>
      <c r="J3049" s="32" t="str">
        <f>IF(Data[[#This Row],[Chênh lệch ngày]]&lt;-2,"ADVANCE", IF(Data[[#This Row],[Chênh lệch ngày]]&lt;4, "ON TIME", IF(Data[[#This Row],[REASON OF LATE]]="SUPPLIER","LATE BY SUPPLIER", "LATE")))</f>
        <v>ON TIME</v>
      </c>
      <c r="K3049" s="2"/>
      <c r="L3049" s="32"/>
      <c r="M3049" s="32" t="str">
        <f>TEXT(Data[[#This Row],[Ngày giao]],"yyyy")</f>
        <v>2022</v>
      </c>
      <c r="N3049" s="32" t="str">
        <f>IF(MONTH(Data[[#This Row],[Ngày giao]])&lt;4,"Qtr1", IF(MONTH(Data[[#This Row],[Ngày giao]])&lt;7,"Qtr2",IF(MONTH(Data[[#This Row],[Ngày giao]])&lt;10,"Qtr3","Qtr4")))</f>
        <v>Qtr2</v>
      </c>
      <c r="O3049" s="32" t="str">
        <f>TEXT(Data[[#This Row],[Ngày giao]],"MMM")</f>
        <v>May</v>
      </c>
    </row>
    <row r="3050" spans="1:15" ht="13" x14ac:dyDescent="0.3">
      <c r="A3050" s="1">
        <v>4517026886</v>
      </c>
      <c r="B3050" s="1">
        <v>2963896</v>
      </c>
      <c r="C3050" s="37" t="s">
        <v>52</v>
      </c>
      <c r="D3050" s="3">
        <v>4</v>
      </c>
      <c r="E3050" s="3">
        <v>761</v>
      </c>
      <c r="F3050" s="3">
        <f t="shared" si="61"/>
        <v>3044</v>
      </c>
      <c r="G3050" s="5">
        <v>44690</v>
      </c>
      <c r="H3050" s="4">
        <v>44690</v>
      </c>
      <c r="I3050" s="6">
        <f t="shared" si="62"/>
        <v>0</v>
      </c>
      <c r="J3050" s="32" t="str">
        <f>IF(Data[[#This Row],[Chênh lệch ngày]]&lt;-2,"ADVANCE", IF(Data[[#This Row],[Chênh lệch ngày]]&lt;4, "ON TIME", IF(Data[[#This Row],[REASON OF LATE]]="SUPPLIER","LATE BY SUPPLIER", "LATE")))</f>
        <v>ON TIME</v>
      </c>
      <c r="K3050" s="2"/>
      <c r="L3050" s="32"/>
      <c r="M3050" s="32" t="str">
        <f>TEXT(Data[[#This Row],[Ngày giao]],"yyyy")</f>
        <v>2022</v>
      </c>
      <c r="N3050" s="32" t="str">
        <f>IF(MONTH(Data[[#This Row],[Ngày giao]])&lt;4,"Qtr1", IF(MONTH(Data[[#This Row],[Ngày giao]])&lt;7,"Qtr2",IF(MONTH(Data[[#This Row],[Ngày giao]])&lt;10,"Qtr3","Qtr4")))</f>
        <v>Qtr2</v>
      </c>
      <c r="O3050" s="32" t="str">
        <f>TEXT(Data[[#This Row],[Ngày giao]],"MMM")</f>
        <v>May</v>
      </c>
    </row>
    <row r="3051" spans="1:15" ht="13" x14ac:dyDescent="0.3">
      <c r="A3051" s="1">
        <v>4517609011</v>
      </c>
      <c r="B3051" s="1">
        <v>4327106</v>
      </c>
      <c r="C3051" s="37" t="s">
        <v>52</v>
      </c>
      <c r="D3051" s="3">
        <v>651</v>
      </c>
      <c r="E3051" s="3">
        <v>685</v>
      </c>
      <c r="F3051" s="3">
        <f t="shared" si="61"/>
        <v>445935</v>
      </c>
      <c r="G3051" s="5">
        <v>44690</v>
      </c>
      <c r="H3051" s="4">
        <v>44690</v>
      </c>
      <c r="I3051" s="6">
        <f t="shared" si="62"/>
        <v>0</v>
      </c>
      <c r="J3051" s="32" t="str">
        <f>IF(Data[[#This Row],[Chênh lệch ngày]]&lt;-2,"ADVANCE", IF(Data[[#This Row],[Chênh lệch ngày]]&lt;4, "ON TIME", IF(Data[[#This Row],[REASON OF LATE]]="SUPPLIER","LATE BY SUPPLIER", "LATE")))</f>
        <v>ON TIME</v>
      </c>
      <c r="K3051" s="2"/>
      <c r="L3051" s="32"/>
      <c r="M3051" s="32" t="str">
        <f>TEXT(Data[[#This Row],[Ngày giao]],"yyyy")</f>
        <v>2022</v>
      </c>
      <c r="N3051" s="32" t="str">
        <f>IF(MONTH(Data[[#This Row],[Ngày giao]])&lt;4,"Qtr1", IF(MONTH(Data[[#This Row],[Ngày giao]])&lt;7,"Qtr2",IF(MONTH(Data[[#This Row],[Ngày giao]])&lt;10,"Qtr3","Qtr4")))</f>
        <v>Qtr2</v>
      </c>
      <c r="O3051" s="32" t="str">
        <f>TEXT(Data[[#This Row],[Ngày giao]],"MMM")</f>
        <v>May</v>
      </c>
    </row>
    <row r="3052" spans="1:15" ht="13" x14ac:dyDescent="0.3">
      <c r="A3052" s="1">
        <v>4517031474</v>
      </c>
      <c r="B3052" s="1">
        <v>2963895</v>
      </c>
      <c r="C3052" s="37" t="s">
        <v>52</v>
      </c>
      <c r="D3052" s="3">
        <v>112</v>
      </c>
      <c r="E3052" s="3">
        <v>590</v>
      </c>
      <c r="F3052" s="3">
        <f t="shared" si="61"/>
        <v>66080</v>
      </c>
      <c r="G3052" s="5">
        <v>44690</v>
      </c>
      <c r="H3052" s="4">
        <v>44690</v>
      </c>
      <c r="I3052" s="6">
        <f t="shared" si="62"/>
        <v>0</v>
      </c>
      <c r="J3052" s="32" t="str">
        <f>IF(Data[[#This Row],[Chênh lệch ngày]]&lt;-2,"ADVANCE", IF(Data[[#This Row],[Chênh lệch ngày]]&lt;4, "ON TIME", IF(Data[[#This Row],[REASON OF LATE]]="SUPPLIER","LATE BY SUPPLIER", "LATE")))</f>
        <v>ON TIME</v>
      </c>
      <c r="K3052" s="2"/>
      <c r="L3052" s="32"/>
      <c r="M3052" s="32" t="str">
        <f>TEXT(Data[[#This Row],[Ngày giao]],"yyyy")</f>
        <v>2022</v>
      </c>
      <c r="N3052" s="32" t="str">
        <f>IF(MONTH(Data[[#This Row],[Ngày giao]])&lt;4,"Qtr1", IF(MONTH(Data[[#This Row],[Ngày giao]])&lt;7,"Qtr2",IF(MONTH(Data[[#This Row],[Ngày giao]])&lt;10,"Qtr3","Qtr4")))</f>
        <v>Qtr2</v>
      </c>
      <c r="O3052" s="32" t="str">
        <f>TEXT(Data[[#This Row],[Ngày giao]],"MMM")</f>
        <v>May</v>
      </c>
    </row>
    <row r="3053" spans="1:15" ht="13" x14ac:dyDescent="0.3">
      <c r="A3053" s="1">
        <v>4517033404</v>
      </c>
      <c r="B3053" s="1">
        <v>2556834</v>
      </c>
      <c r="C3053" s="37" t="s">
        <v>52</v>
      </c>
      <c r="D3053" s="3">
        <v>6</v>
      </c>
      <c r="E3053" s="3">
        <v>949</v>
      </c>
      <c r="F3053" s="3">
        <f t="shared" si="61"/>
        <v>5694</v>
      </c>
      <c r="G3053" s="5">
        <v>44690</v>
      </c>
      <c r="H3053" s="4">
        <v>44690</v>
      </c>
      <c r="I3053" s="6">
        <f t="shared" si="62"/>
        <v>0</v>
      </c>
      <c r="J3053" s="32" t="str">
        <f>IF(Data[[#This Row],[Chênh lệch ngày]]&lt;-2,"ADVANCE", IF(Data[[#This Row],[Chênh lệch ngày]]&lt;4, "ON TIME", IF(Data[[#This Row],[REASON OF LATE]]="SUPPLIER","LATE BY SUPPLIER", "LATE")))</f>
        <v>ON TIME</v>
      </c>
      <c r="K3053" s="2"/>
      <c r="L3053" s="32"/>
      <c r="M3053" s="32" t="str">
        <f>TEXT(Data[[#This Row],[Ngày giao]],"yyyy")</f>
        <v>2022</v>
      </c>
      <c r="N3053" s="32" t="str">
        <f>IF(MONTH(Data[[#This Row],[Ngày giao]])&lt;4,"Qtr1", IF(MONTH(Data[[#This Row],[Ngày giao]])&lt;7,"Qtr2",IF(MONTH(Data[[#This Row],[Ngày giao]])&lt;10,"Qtr3","Qtr4")))</f>
        <v>Qtr2</v>
      </c>
      <c r="O3053" s="32" t="str">
        <f>TEXT(Data[[#This Row],[Ngày giao]],"MMM")</f>
        <v>May</v>
      </c>
    </row>
    <row r="3054" spans="1:15" ht="13" x14ac:dyDescent="0.3">
      <c r="A3054" s="1">
        <v>4517149087</v>
      </c>
      <c r="B3054" s="1">
        <v>2963895</v>
      </c>
      <c r="C3054" s="37" t="s">
        <v>52</v>
      </c>
      <c r="D3054" s="3">
        <v>56</v>
      </c>
      <c r="E3054" s="3">
        <v>732</v>
      </c>
      <c r="F3054" s="3">
        <f t="shared" si="61"/>
        <v>40992</v>
      </c>
      <c r="G3054" s="5">
        <v>44690</v>
      </c>
      <c r="H3054" s="4">
        <v>44690</v>
      </c>
      <c r="I3054" s="6">
        <f t="shared" si="62"/>
        <v>0</v>
      </c>
      <c r="J3054" s="32" t="str">
        <f>IF(Data[[#This Row],[Chênh lệch ngày]]&lt;-2,"ADVANCE", IF(Data[[#This Row],[Chênh lệch ngày]]&lt;4, "ON TIME", IF(Data[[#This Row],[REASON OF LATE]]="SUPPLIER","LATE BY SUPPLIER", "LATE")))</f>
        <v>ON TIME</v>
      </c>
      <c r="K3054" s="2"/>
      <c r="L3054" s="32"/>
      <c r="M3054" s="32" t="str">
        <f>TEXT(Data[[#This Row],[Ngày giao]],"yyyy")</f>
        <v>2022</v>
      </c>
      <c r="N3054" s="32" t="str">
        <f>IF(MONTH(Data[[#This Row],[Ngày giao]])&lt;4,"Qtr1", IF(MONTH(Data[[#This Row],[Ngày giao]])&lt;7,"Qtr2",IF(MONTH(Data[[#This Row],[Ngày giao]])&lt;10,"Qtr3","Qtr4")))</f>
        <v>Qtr2</v>
      </c>
      <c r="O3054" s="32" t="str">
        <f>TEXT(Data[[#This Row],[Ngày giao]],"MMM")</f>
        <v>May</v>
      </c>
    </row>
    <row r="3055" spans="1:15" ht="13" x14ac:dyDescent="0.3">
      <c r="A3055" s="1">
        <v>4517152527</v>
      </c>
      <c r="B3055" s="1">
        <v>2556834</v>
      </c>
      <c r="C3055" s="37" t="s">
        <v>52</v>
      </c>
      <c r="D3055" s="3">
        <v>6</v>
      </c>
      <c r="E3055" s="3">
        <v>1171</v>
      </c>
      <c r="F3055" s="3">
        <f t="shared" ref="F3055:F3118" si="63" xml:space="preserve"> D3055 * E3055</f>
        <v>7026</v>
      </c>
      <c r="G3055" s="5">
        <v>44690</v>
      </c>
      <c r="H3055" s="4">
        <v>44690</v>
      </c>
      <c r="I3055" s="6">
        <f t="shared" si="62"/>
        <v>0</v>
      </c>
      <c r="J3055" s="32" t="str">
        <f>IF(Data[[#This Row],[Chênh lệch ngày]]&lt;-2,"ADVANCE", IF(Data[[#This Row],[Chênh lệch ngày]]&lt;4, "ON TIME", IF(Data[[#This Row],[REASON OF LATE]]="SUPPLIER","LATE BY SUPPLIER", "LATE")))</f>
        <v>ON TIME</v>
      </c>
      <c r="K3055" s="2"/>
      <c r="L3055" s="32"/>
      <c r="M3055" s="32" t="str">
        <f>TEXT(Data[[#This Row],[Ngày giao]],"yyyy")</f>
        <v>2022</v>
      </c>
      <c r="N3055" s="32" t="str">
        <f>IF(MONTH(Data[[#This Row],[Ngày giao]])&lt;4,"Qtr1", IF(MONTH(Data[[#This Row],[Ngày giao]])&lt;7,"Qtr2",IF(MONTH(Data[[#This Row],[Ngày giao]])&lt;10,"Qtr3","Qtr4")))</f>
        <v>Qtr2</v>
      </c>
      <c r="O3055" s="32" t="str">
        <f>TEXT(Data[[#This Row],[Ngày giao]],"MMM")</f>
        <v>May</v>
      </c>
    </row>
    <row r="3056" spans="1:15" ht="13" x14ac:dyDescent="0.3">
      <c r="A3056" s="1">
        <v>4517154896</v>
      </c>
      <c r="B3056" s="1">
        <v>2963896</v>
      </c>
      <c r="C3056" s="37" t="s">
        <v>52</v>
      </c>
      <c r="D3056" s="3">
        <v>8</v>
      </c>
      <c r="E3056" s="3">
        <v>738</v>
      </c>
      <c r="F3056" s="3">
        <f t="shared" si="63"/>
        <v>5904</v>
      </c>
      <c r="G3056" s="5">
        <v>44690</v>
      </c>
      <c r="H3056" s="4">
        <v>44690</v>
      </c>
      <c r="I3056" s="6">
        <f t="shared" si="62"/>
        <v>0</v>
      </c>
      <c r="J3056" s="32" t="str">
        <f>IF(Data[[#This Row],[Chênh lệch ngày]]&lt;-2,"ADVANCE", IF(Data[[#This Row],[Chênh lệch ngày]]&lt;4, "ON TIME", IF(Data[[#This Row],[REASON OF LATE]]="SUPPLIER","LATE BY SUPPLIER", "LATE")))</f>
        <v>ON TIME</v>
      </c>
      <c r="K3056" s="2"/>
      <c r="L3056" s="32"/>
      <c r="M3056" s="32" t="str">
        <f>TEXT(Data[[#This Row],[Ngày giao]],"yyyy")</f>
        <v>2022</v>
      </c>
      <c r="N3056" s="32" t="str">
        <f>IF(MONTH(Data[[#This Row],[Ngày giao]])&lt;4,"Qtr1", IF(MONTH(Data[[#This Row],[Ngày giao]])&lt;7,"Qtr2",IF(MONTH(Data[[#This Row],[Ngày giao]])&lt;10,"Qtr3","Qtr4")))</f>
        <v>Qtr2</v>
      </c>
      <c r="O3056" s="32" t="str">
        <f>TEXT(Data[[#This Row],[Ngày giao]],"MMM")</f>
        <v>May</v>
      </c>
    </row>
    <row r="3057" spans="1:15" ht="13" x14ac:dyDescent="0.3">
      <c r="A3057" s="1">
        <v>4517178567</v>
      </c>
      <c r="B3057" s="1">
        <v>2467687</v>
      </c>
      <c r="C3057" s="37" t="s">
        <v>52</v>
      </c>
      <c r="D3057" s="3">
        <v>120</v>
      </c>
      <c r="E3057" s="3">
        <v>1056</v>
      </c>
      <c r="F3057" s="3">
        <f t="shared" si="63"/>
        <v>126720</v>
      </c>
      <c r="G3057" s="5">
        <v>44690</v>
      </c>
      <c r="H3057" s="4">
        <v>44690</v>
      </c>
      <c r="I3057" s="6">
        <f t="shared" si="62"/>
        <v>0</v>
      </c>
      <c r="J3057" s="32" t="str">
        <f>IF(Data[[#This Row],[Chênh lệch ngày]]&lt;-2,"ADVANCE", IF(Data[[#This Row],[Chênh lệch ngày]]&lt;4, "ON TIME", IF(Data[[#This Row],[REASON OF LATE]]="SUPPLIER","LATE BY SUPPLIER", "LATE")))</f>
        <v>ON TIME</v>
      </c>
      <c r="K3057" s="2"/>
      <c r="L3057" s="32"/>
      <c r="M3057" s="32" t="str">
        <f>TEXT(Data[[#This Row],[Ngày giao]],"yyyy")</f>
        <v>2022</v>
      </c>
      <c r="N3057" s="32" t="str">
        <f>IF(MONTH(Data[[#This Row],[Ngày giao]])&lt;4,"Qtr1", IF(MONTH(Data[[#This Row],[Ngày giao]])&lt;7,"Qtr2",IF(MONTH(Data[[#This Row],[Ngày giao]])&lt;10,"Qtr3","Qtr4")))</f>
        <v>Qtr2</v>
      </c>
      <c r="O3057" s="32" t="str">
        <f>TEXT(Data[[#This Row],[Ngày giao]],"MMM")</f>
        <v>May</v>
      </c>
    </row>
    <row r="3058" spans="1:15" ht="13" x14ac:dyDescent="0.3">
      <c r="A3058" s="1">
        <v>4517192957</v>
      </c>
      <c r="B3058" s="1">
        <v>2556834</v>
      </c>
      <c r="C3058" s="37" t="s">
        <v>52</v>
      </c>
      <c r="D3058" s="3">
        <v>12</v>
      </c>
      <c r="E3058" s="3">
        <v>673</v>
      </c>
      <c r="F3058" s="3">
        <f t="shared" si="63"/>
        <v>8076</v>
      </c>
      <c r="G3058" s="5">
        <v>44690</v>
      </c>
      <c r="H3058" s="4">
        <v>44690</v>
      </c>
      <c r="I3058" s="6">
        <f t="shared" si="62"/>
        <v>0</v>
      </c>
      <c r="J3058" s="32" t="str">
        <f>IF(Data[[#This Row],[Chênh lệch ngày]]&lt;-2,"ADVANCE", IF(Data[[#This Row],[Chênh lệch ngày]]&lt;4, "ON TIME", IF(Data[[#This Row],[REASON OF LATE]]="SUPPLIER","LATE BY SUPPLIER", "LATE")))</f>
        <v>ON TIME</v>
      </c>
      <c r="K3058" s="2"/>
      <c r="L3058" s="32"/>
      <c r="M3058" s="32" t="str">
        <f>TEXT(Data[[#This Row],[Ngày giao]],"yyyy")</f>
        <v>2022</v>
      </c>
      <c r="N3058" s="32" t="str">
        <f>IF(MONTH(Data[[#This Row],[Ngày giao]])&lt;4,"Qtr1", IF(MONTH(Data[[#This Row],[Ngày giao]])&lt;7,"Qtr2",IF(MONTH(Data[[#This Row],[Ngày giao]])&lt;10,"Qtr3","Qtr4")))</f>
        <v>Qtr2</v>
      </c>
      <c r="O3058" s="32" t="str">
        <f>TEXT(Data[[#This Row],[Ngày giao]],"MMM")</f>
        <v>May</v>
      </c>
    </row>
    <row r="3059" spans="1:15" ht="13" x14ac:dyDescent="0.3">
      <c r="A3059" s="1">
        <v>4517200573</v>
      </c>
      <c r="B3059" s="1">
        <v>2963896</v>
      </c>
      <c r="C3059" s="37" t="s">
        <v>52</v>
      </c>
      <c r="D3059" s="3">
        <v>4</v>
      </c>
      <c r="E3059" s="3">
        <v>366</v>
      </c>
      <c r="F3059" s="3">
        <f t="shared" si="63"/>
        <v>1464</v>
      </c>
      <c r="G3059" s="5">
        <v>44690</v>
      </c>
      <c r="H3059" s="4">
        <v>44690</v>
      </c>
      <c r="I3059" s="6">
        <f t="shared" si="62"/>
        <v>0</v>
      </c>
      <c r="J3059" s="32" t="str">
        <f>IF(Data[[#This Row],[Chênh lệch ngày]]&lt;-2,"ADVANCE", IF(Data[[#This Row],[Chênh lệch ngày]]&lt;4, "ON TIME", IF(Data[[#This Row],[REASON OF LATE]]="SUPPLIER","LATE BY SUPPLIER", "LATE")))</f>
        <v>ON TIME</v>
      </c>
      <c r="K3059" s="2"/>
      <c r="L3059" s="32"/>
      <c r="M3059" s="32" t="str">
        <f>TEXT(Data[[#This Row],[Ngày giao]],"yyyy")</f>
        <v>2022</v>
      </c>
      <c r="N3059" s="32" t="str">
        <f>IF(MONTH(Data[[#This Row],[Ngày giao]])&lt;4,"Qtr1", IF(MONTH(Data[[#This Row],[Ngày giao]])&lt;7,"Qtr2",IF(MONTH(Data[[#This Row],[Ngày giao]])&lt;10,"Qtr3","Qtr4")))</f>
        <v>Qtr2</v>
      </c>
      <c r="O3059" s="32" t="str">
        <f>TEXT(Data[[#This Row],[Ngày giao]],"MMM")</f>
        <v>May</v>
      </c>
    </row>
    <row r="3060" spans="1:15" ht="13" x14ac:dyDescent="0.3">
      <c r="A3060" s="1">
        <v>4517508652</v>
      </c>
      <c r="B3060" s="1">
        <v>2963896</v>
      </c>
      <c r="C3060" s="37" t="s">
        <v>52</v>
      </c>
      <c r="D3060" s="3">
        <v>44</v>
      </c>
      <c r="E3060" s="3">
        <v>603</v>
      </c>
      <c r="F3060" s="3">
        <f t="shared" si="63"/>
        <v>26532</v>
      </c>
      <c r="G3060" s="5">
        <v>44690</v>
      </c>
      <c r="H3060" s="4">
        <v>44690</v>
      </c>
      <c r="I3060" s="6">
        <f t="shared" si="62"/>
        <v>0</v>
      </c>
      <c r="J3060" s="32" t="str">
        <f>IF(Data[[#This Row],[Chênh lệch ngày]]&lt;-2,"ADVANCE", IF(Data[[#This Row],[Chênh lệch ngày]]&lt;4, "ON TIME", IF(Data[[#This Row],[REASON OF LATE]]="SUPPLIER","LATE BY SUPPLIER", "LATE")))</f>
        <v>ON TIME</v>
      </c>
      <c r="K3060" s="2"/>
      <c r="L3060" s="32"/>
      <c r="M3060" s="32" t="str">
        <f>TEXT(Data[[#This Row],[Ngày giao]],"yyyy")</f>
        <v>2022</v>
      </c>
      <c r="N3060" s="32" t="str">
        <f>IF(MONTH(Data[[#This Row],[Ngày giao]])&lt;4,"Qtr1", IF(MONTH(Data[[#This Row],[Ngày giao]])&lt;7,"Qtr2",IF(MONTH(Data[[#This Row],[Ngày giao]])&lt;10,"Qtr3","Qtr4")))</f>
        <v>Qtr2</v>
      </c>
      <c r="O3060" s="32" t="str">
        <f>TEXT(Data[[#This Row],[Ngày giao]],"MMM")</f>
        <v>May</v>
      </c>
    </row>
    <row r="3061" spans="1:15" ht="13" x14ac:dyDescent="0.3">
      <c r="A3061" s="1">
        <v>4516522976</v>
      </c>
      <c r="B3061" s="1">
        <v>2467687</v>
      </c>
      <c r="C3061" s="37" t="s">
        <v>52</v>
      </c>
      <c r="D3061" s="3">
        <v>160</v>
      </c>
      <c r="E3061" s="3">
        <v>842</v>
      </c>
      <c r="F3061" s="3">
        <f t="shared" si="63"/>
        <v>134720</v>
      </c>
      <c r="G3061" s="5">
        <v>44690</v>
      </c>
      <c r="H3061" s="4">
        <v>44690</v>
      </c>
      <c r="I3061" s="6">
        <f t="shared" si="62"/>
        <v>0</v>
      </c>
      <c r="J3061" s="32" t="str">
        <f>IF(Data[[#This Row],[Chênh lệch ngày]]&lt;-2,"ADVANCE", IF(Data[[#This Row],[Chênh lệch ngày]]&lt;4, "ON TIME", IF(Data[[#This Row],[REASON OF LATE]]="SUPPLIER","LATE BY SUPPLIER", "LATE")))</f>
        <v>ON TIME</v>
      </c>
      <c r="K3061" s="2"/>
      <c r="L3061" s="32"/>
      <c r="M3061" s="32" t="str">
        <f>TEXT(Data[[#This Row],[Ngày giao]],"yyyy")</f>
        <v>2022</v>
      </c>
      <c r="N3061" s="32" t="str">
        <f>IF(MONTH(Data[[#This Row],[Ngày giao]])&lt;4,"Qtr1", IF(MONTH(Data[[#This Row],[Ngày giao]])&lt;7,"Qtr2",IF(MONTH(Data[[#This Row],[Ngày giao]])&lt;10,"Qtr3","Qtr4")))</f>
        <v>Qtr2</v>
      </c>
      <c r="O3061" s="32" t="str">
        <f>TEXT(Data[[#This Row],[Ngày giao]],"MMM")</f>
        <v>May</v>
      </c>
    </row>
    <row r="3062" spans="1:15" ht="13" x14ac:dyDescent="0.3">
      <c r="A3062" s="1">
        <v>4516526487</v>
      </c>
      <c r="B3062" s="1">
        <v>2758193</v>
      </c>
      <c r="C3062" s="37" t="s">
        <v>52</v>
      </c>
      <c r="D3062" s="23">
        <v>120</v>
      </c>
      <c r="E3062" s="3">
        <v>1023</v>
      </c>
      <c r="F3062" s="3">
        <f t="shared" si="63"/>
        <v>122760</v>
      </c>
      <c r="G3062" s="5">
        <v>44690</v>
      </c>
      <c r="H3062" s="4">
        <v>44690</v>
      </c>
      <c r="I3062" s="6">
        <f t="shared" si="62"/>
        <v>0</v>
      </c>
      <c r="J3062" s="32" t="str">
        <f>IF(Data[[#This Row],[Chênh lệch ngày]]&lt;-2,"ADVANCE", IF(Data[[#This Row],[Chênh lệch ngày]]&lt;4, "ON TIME", IF(Data[[#This Row],[REASON OF LATE]]="SUPPLIER","LATE BY SUPPLIER", "LATE")))</f>
        <v>ON TIME</v>
      </c>
      <c r="K3062" s="2"/>
      <c r="L3062" s="32"/>
      <c r="M3062" s="32" t="str">
        <f>TEXT(Data[[#This Row],[Ngày giao]],"yyyy")</f>
        <v>2022</v>
      </c>
      <c r="N3062" s="32" t="str">
        <f>IF(MONTH(Data[[#This Row],[Ngày giao]])&lt;4,"Qtr1", IF(MONTH(Data[[#This Row],[Ngày giao]])&lt;7,"Qtr2",IF(MONTH(Data[[#This Row],[Ngày giao]])&lt;10,"Qtr3","Qtr4")))</f>
        <v>Qtr2</v>
      </c>
      <c r="O3062" s="32" t="str">
        <f>TEXT(Data[[#This Row],[Ngày giao]],"MMM")</f>
        <v>May</v>
      </c>
    </row>
    <row r="3063" spans="1:15" ht="13" x14ac:dyDescent="0.3">
      <c r="A3063" s="1">
        <v>4516528968</v>
      </c>
      <c r="B3063" s="1">
        <v>4327058</v>
      </c>
      <c r="C3063" s="37" t="s">
        <v>52</v>
      </c>
      <c r="D3063" s="3">
        <v>50</v>
      </c>
      <c r="E3063" s="3">
        <v>1436</v>
      </c>
      <c r="F3063" s="3">
        <f t="shared" si="63"/>
        <v>71800</v>
      </c>
      <c r="G3063" s="5">
        <v>44718</v>
      </c>
      <c r="H3063" s="4">
        <v>44690</v>
      </c>
      <c r="I3063" s="6">
        <f t="shared" si="62"/>
        <v>28</v>
      </c>
      <c r="J3063" s="32" t="str">
        <f>IF(Data[[#This Row],[Chênh lệch ngày]]&lt;-2,"ADVANCE", IF(Data[[#This Row],[Chênh lệch ngày]]&lt;4, "ON TIME", IF(Data[[#This Row],[REASON OF LATE]]="SUPPLIER","LATE BY SUPPLIER", "LATE")))</f>
        <v>LATE</v>
      </c>
      <c r="K3063" s="32" t="s">
        <v>6</v>
      </c>
      <c r="L3063" s="32"/>
      <c r="M3063" s="32" t="str">
        <f>TEXT(Data[[#This Row],[Ngày giao]],"yyyy")</f>
        <v>2022</v>
      </c>
      <c r="N3063" s="32" t="str">
        <f>IF(MONTH(Data[[#This Row],[Ngày giao]])&lt;4,"Qtr1", IF(MONTH(Data[[#This Row],[Ngày giao]])&lt;7,"Qtr2",IF(MONTH(Data[[#This Row],[Ngày giao]])&lt;10,"Qtr3","Qtr4")))</f>
        <v>Qtr2</v>
      </c>
      <c r="O3063" s="32" t="str">
        <f>TEXT(Data[[#This Row],[Ngày giao]],"MMM")</f>
        <v>Jun</v>
      </c>
    </row>
    <row r="3064" spans="1:15" ht="13" x14ac:dyDescent="0.3">
      <c r="A3064" s="1">
        <v>4517443510</v>
      </c>
      <c r="B3064" s="1">
        <v>2758193</v>
      </c>
      <c r="C3064" s="2" t="s">
        <v>53</v>
      </c>
      <c r="D3064" s="3">
        <v>1938</v>
      </c>
      <c r="E3064" s="3">
        <v>1065</v>
      </c>
      <c r="F3064" s="3">
        <f t="shared" si="63"/>
        <v>2063970</v>
      </c>
      <c r="G3064" s="5">
        <v>44704</v>
      </c>
      <c r="H3064" s="4">
        <v>44690</v>
      </c>
      <c r="I3064" s="6">
        <f t="shared" si="62"/>
        <v>14</v>
      </c>
      <c r="J3064" s="32" t="str">
        <f>IF(Data[[#This Row],[Chênh lệch ngày]]&lt;-2,"ADVANCE", IF(Data[[#This Row],[Chênh lệch ngày]]&lt;4, "ON TIME", IF(Data[[#This Row],[REASON OF LATE]]="SUPPLIER","LATE BY SUPPLIER", "LATE")))</f>
        <v>LATE</v>
      </c>
      <c r="K3064" s="32" t="s">
        <v>6</v>
      </c>
      <c r="L3064" s="32"/>
      <c r="M3064" s="32" t="str">
        <f>TEXT(Data[[#This Row],[Ngày giao]],"yyyy")</f>
        <v>2022</v>
      </c>
      <c r="N3064" s="32" t="str">
        <f>IF(MONTH(Data[[#This Row],[Ngày giao]])&lt;4,"Qtr1", IF(MONTH(Data[[#This Row],[Ngày giao]])&lt;7,"Qtr2",IF(MONTH(Data[[#This Row],[Ngày giao]])&lt;10,"Qtr3","Qtr4")))</f>
        <v>Qtr2</v>
      </c>
      <c r="O3064" s="32" t="str">
        <f>TEXT(Data[[#This Row],[Ngày giao]],"MMM")</f>
        <v>May</v>
      </c>
    </row>
    <row r="3065" spans="1:15" ht="13" x14ac:dyDescent="0.3">
      <c r="A3065" s="1">
        <v>4516509157</v>
      </c>
      <c r="B3065" s="1">
        <v>4271870</v>
      </c>
      <c r="C3065" s="37" t="s">
        <v>52</v>
      </c>
      <c r="D3065" s="3">
        <v>52</v>
      </c>
      <c r="E3065" s="3">
        <v>499</v>
      </c>
      <c r="F3065" s="3">
        <f t="shared" si="63"/>
        <v>25948</v>
      </c>
      <c r="G3065" s="5">
        <v>44718</v>
      </c>
      <c r="H3065" s="4">
        <v>44690</v>
      </c>
      <c r="I3065" s="6">
        <f t="shared" si="62"/>
        <v>28</v>
      </c>
      <c r="J3065" s="32" t="str">
        <f>IF(Data[[#This Row],[Chênh lệch ngày]]&lt;-2,"ADVANCE", IF(Data[[#This Row],[Chênh lệch ngày]]&lt;4, "ON TIME", IF(Data[[#This Row],[REASON OF LATE]]="SUPPLIER","LATE BY SUPPLIER", "LATE")))</f>
        <v>LATE</v>
      </c>
      <c r="K3065" s="32" t="s">
        <v>6</v>
      </c>
      <c r="L3065" s="32"/>
      <c r="M3065" s="32" t="str">
        <f>TEXT(Data[[#This Row],[Ngày giao]],"yyyy")</f>
        <v>2022</v>
      </c>
      <c r="N3065" s="32" t="str">
        <f>IF(MONTH(Data[[#This Row],[Ngày giao]])&lt;4,"Qtr1", IF(MONTH(Data[[#This Row],[Ngày giao]])&lt;7,"Qtr2",IF(MONTH(Data[[#This Row],[Ngày giao]])&lt;10,"Qtr3","Qtr4")))</f>
        <v>Qtr2</v>
      </c>
      <c r="O3065" s="32" t="str">
        <f>TEXT(Data[[#This Row],[Ngày giao]],"MMM")</f>
        <v>Jun</v>
      </c>
    </row>
    <row r="3066" spans="1:15" ht="13" x14ac:dyDescent="0.3">
      <c r="A3066" s="1">
        <v>4517867813</v>
      </c>
      <c r="B3066" s="1">
        <v>2467687</v>
      </c>
      <c r="C3066" s="2" t="s">
        <v>53</v>
      </c>
      <c r="D3066" s="3">
        <v>805</v>
      </c>
      <c r="E3066" s="3">
        <v>1342</v>
      </c>
      <c r="F3066" s="3">
        <f t="shared" si="63"/>
        <v>1080310</v>
      </c>
      <c r="G3066" s="5">
        <v>44669</v>
      </c>
      <c r="H3066" s="4">
        <v>44690</v>
      </c>
      <c r="I3066" s="6">
        <f t="shared" si="62"/>
        <v>-21</v>
      </c>
      <c r="J3066" s="32" t="str">
        <f>IF(Data[[#This Row],[Chênh lệch ngày]]&lt;-2,"ADVANCE", IF(Data[[#This Row],[Chênh lệch ngày]]&lt;4, "ON TIME", IF(Data[[#This Row],[REASON OF LATE]]="SUPPLIER","LATE BY SUPPLIER", "LATE")))</f>
        <v>ADVANCE</v>
      </c>
      <c r="K3066" s="2"/>
      <c r="L3066" s="32"/>
      <c r="M3066" s="32" t="str">
        <f>TEXT(Data[[#This Row],[Ngày giao]],"yyyy")</f>
        <v>2022</v>
      </c>
      <c r="N3066" s="32" t="str">
        <f>IF(MONTH(Data[[#This Row],[Ngày giao]])&lt;4,"Qtr1", IF(MONTH(Data[[#This Row],[Ngày giao]])&lt;7,"Qtr2",IF(MONTH(Data[[#This Row],[Ngày giao]])&lt;10,"Qtr3","Qtr4")))</f>
        <v>Qtr2</v>
      </c>
      <c r="O3066" s="32" t="str">
        <f>TEXT(Data[[#This Row],[Ngày giao]],"MMM")</f>
        <v>Apr</v>
      </c>
    </row>
    <row r="3067" spans="1:15" ht="13" x14ac:dyDescent="0.3">
      <c r="A3067" s="1">
        <v>881934611</v>
      </c>
      <c r="B3067" s="1">
        <v>2758193</v>
      </c>
      <c r="C3067" s="2" t="s">
        <v>53</v>
      </c>
      <c r="D3067" s="3">
        <v>939</v>
      </c>
      <c r="E3067" s="3">
        <v>763</v>
      </c>
      <c r="F3067" s="3">
        <f t="shared" si="63"/>
        <v>716457</v>
      </c>
      <c r="G3067" s="5">
        <v>44690</v>
      </c>
      <c r="H3067" s="4">
        <v>44690</v>
      </c>
      <c r="I3067" s="6">
        <f t="shared" si="62"/>
        <v>0</v>
      </c>
      <c r="J3067" s="32" t="str">
        <f>IF(Data[[#This Row],[Chênh lệch ngày]]&lt;-2,"ADVANCE", IF(Data[[#This Row],[Chênh lệch ngày]]&lt;4, "ON TIME", IF(Data[[#This Row],[REASON OF LATE]]="SUPPLIER","LATE BY SUPPLIER", "LATE")))</f>
        <v>ON TIME</v>
      </c>
      <c r="K3067" s="2"/>
      <c r="L3067" s="32"/>
      <c r="M3067" s="32" t="str">
        <f>TEXT(Data[[#This Row],[Ngày giao]],"yyyy")</f>
        <v>2022</v>
      </c>
      <c r="N3067" s="32" t="str">
        <f>IF(MONTH(Data[[#This Row],[Ngày giao]])&lt;4,"Qtr1", IF(MONTH(Data[[#This Row],[Ngày giao]])&lt;7,"Qtr2",IF(MONTH(Data[[#This Row],[Ngày giao]])&lt;10,"Qtr3","Qtr4")))</f>
        <v>Qtr2</v>
      </c>
      <c r="O3067" s="32" t="str">
        <f>TEXT(Data[[#This Row],[Ngày giao]],"MMM")</f>
        <v>May</v>
      </c>
    </row>
    <row r="3068" spans="1:15" ht="13" x14ac:dyDescent="0.3">
      <c r="A3068" s="1">
        <v>4516812599</v>
      </c>
      <c r="B3068" s="1">
        <v>2958114</v>
      </c>
      <c r="C3068" s="37" t="s">
        <v>52</v>
      </c>
      <c r="D3068" s="3">
        <v>108</v>
      </c>
      <c r="E3068" s="3">
        <v>1271</v>
      </c>
      <c r="F3068" s="3">
        <f t="shared" si="63"/>
        <v>137268</v>
      </c>
      <c r="G3068" s="5">
        <v>44690</v>
      </c>
      <c r="H3068" s="4">
        <v>44690</v>
      </c>
      <c r="I3068" s="6">
        <f t="shared" si="62"/>
        <v>0</v>
      </c>
      <c r="J3068" s="32" t="str">
        <f>IF(Data[[#This Row],[Chênh lệch ngày]]&lt;-2,"ADVANCE", IF(Data[[#This Row],[Chênh lệch ngày]]&lt;4, "ON TIME", IF(Data[[#This Row],[REASON OF LATE]]="SUPPLIER","LATE BY SUPPLIER", "LATE")))</f>
        <v>ON TIME</v>
      </c>
      <c r="K3068" s="2"/>
      <c r="L3068" s="32"/>
      <c r="M3068" s="32" t="str">
        <f>TEXT(Data[[#This Row],[Ngày giao]],"yyyy")</f>
        <v>2022</v>
      </c>
      <c r="N3068" s="32" t="str">
        <f>IF(MONTH(Data[[#This Row],[Ngày giao]])&lt;4,"Qtr1", IF(MONTH(Data[[#This Row],[Ngày giao]])&lt;7,"Qtr2",IF(MONTH(Data[[#This Row],[Ngày giao]])&lt;10,"Qtr3","Qtr4")))</f>
        <v>Qtr2</v>
      </c>
      <c r="O3068" s="32" t="str">
        <f>TEXT(Data[[#This Row],[Ngày giao]],"MMM")</f>
        <v>May</v>
      </c>
    </row>
    <row r="3069" spans="1:15" ht="13" x14ac:dyDescent="0.3">
      <c r="A3069" s="1">
        <v>4517029547</v>
      </c>
      <c r="B3069" s="1">
        <v>1620152</v>
      </c>
      <c r="C3069" s="37" t="s">
        <v>52</v>
      </c>
      <c r="D3069" s="3">
        <v>126</v>
      </c>
      <c r="E3069" s="3">
        <v>624</v>
      </c>
      <c r="F3069" s="3">
        <f t="shared" si="63"/>
        <v>78624</v>
      </c>
      <c r="G3069" s="5">
        <v>44690</v>
      </c>
      <c r="H3069" s="4">
        <v>44690</v>
      </c>
      <c r="I3069" s="6">
        <f t="shared" si="62"/>
        <v>0</v>
      </c>
      <c r="J3069" s="32" t="str">
        <f>IF(Data[[#This Row],[Chênh lệch ngày]]&lt;-2,"ADVANCE", IF(Data[[#This Row],[Chênh lệch ngày]]&lt;4, "ON TIME", IF(Data[[#This Row],[REASON OF LATE]]="SUPPLIER","LATE BY SUPPLIER", "LATE")))</f>
        <v>ON TIME</v>
      </c>
      <c r="K3069" s="2"/>
      <c r="L3069" s="32"/>
      <c r="M3069" s="32" t="str">
        <f>TEXT(Data[[#This Row],[Ngày giao]],"yyyy")</f>
        <v>2022</v>
      </c>
      <c r="N3069" s="32" t="str">
        <f>IF(MONTH(Data[[#This Row],[Ngày giao]])&lt;4,"Qtr1", IF(MONTH(Data[[#This Row],[Ngày giao]])&lt;7,"Qtr2",IF(MONTH(Data[[#This Row],[Ngày giao]])&lt;10,"Qtr3","Qtr4")))</f>
        <v>Qtr2</v>
      </c>
      <c r="O3069" s="32" t="str">
        <f>TEXT(Data[[#This Row],[Ngày giao]],"MMM")</f>
        <v>May</v>
      </c>
    </row>
    <row r="3070" spans="1:15" ht="13" x14ac:dyDescent="0.3">
      <c r="A3070" s="1">
        <v>4517035537</v>
      </c>
      <c r="B3070" s="1">
        <v>4492204</v>
      </c>
      <c r="C3070" s="37" t="s">
        <v>52</v>
      </c>
      <c r="D3070" s="3">
        <v>192</v>
      </c>
      <c r="E3070" s="3">
        <v>1337</v>
      </c>
      <c r="F3070" s="3">
        <f t="shared" si="63"/>
        <v>256704</v>
      </c>
      <c r="G3070" s="5">
        <v>44690</v>
      </c>
      <c r="H3070" s="4">
        <v>44690</v>
      </c>
      <c r="I3070" s="6">
        <f t="shared" si="62"/>
        <v>0</v>
      </c>
      <c r="J3070" s="32" t="str">
        <f>IF(Data[[#This Row],[Chênh lệch ngày]]&lt;-2,"ADVANCE", IF(Data[[#This Row],[Chênh lệch ngày]]&lt;4, "ON TIME", IF(Data[[#This Row],[REASON OF LATE]]="SUPPLIER","LATE BY SUPPLIER", "LATE")))</f>
        <v>ON TIME</v>
      </c>
      <c r="K3070" s="2"/>
      <c r="L3070" s="32"/>
      <c r="M3070" s="32" t="str">
        <f>TEXT(Data[[#This Row],[Ngày giao]],"yyyy")</f>
        <v>2022</v>
      </c>
      <c r="N3070" s="32" t="str">
        <f>IF(MONTH(Data[[#This Row],[Ngày giao]])&lt;4,"Qtr1", IF(MONTH(Data[[#This Row],[Ngày giao]])&lt;7,"Qtr2",IF(MONTH(Data[[#This Row],[Ngày giao]])&lt;10,"Qtr3","Qtr4")))</f>
        <v>Qtr2</v>
      </c>
      <c r="O3070" s="32" t="str">
        <f>TEXT(Data[[#This Row],[Ngày giao]],"MMM")</f>
        <v>May</v>
      </c>
    </row>
    <row r="3071" spans="1:15" ht="13" x14ac:dyDescent="0.3">
      <c r="A3071" s="1">
        <v>4516497025</v>
      </c>
      <c r="B3071" s="1">
        <v>2958114</v>
      </c>
      <c r="C3071" s="37" t="s">
        <v>52</v>
      </c>
      <c r="D3071" s="3">
        <v>48</v>
      </c>
      <c r="E3071" s="3">
        <v>1052</v>
      </c>
      <c r="F3071" s="3">
        <f t="shared" si="63"/>
        <v>50496</v>
      </c>
      <c r="G3071" s="5">
        <v>44690</v>
      </c>
      <c r="H3071" s="4">
        <v>44690</v>
      </c>
      <c r="I3071" s="6">
        <f t="shared" si="62"/>
        <v>0</v>
      </c>
      <c r="J3071" s="32" t="str">
        <f>IF(Data[[#This Row],[Chênh lệch ngày]]&lt;-2,"ADVANCE", IF(Data[[#This Row],[Chênh lệch ngày]]&lt;4, "ON TIME", IF(Data[[#This Row],[REASON OF LATE]]="SUPPLIER","LATE BY SUPPLIER", "LATE")))</f>
        <v>ON TIME</v>
      </c>
      <c r="K3071" s="2"/>
      <c r="L3071" s="32"/>
      <c r="M3071" s="32" t="str">
        <f>TEXT(Data[[#This Row],[Ngày giao]],"yyyy")</f>
        <v>2022</v>
      </c>
      <c r="N3071" s="32" t="str">
        <f>IF(MONTH(Data[[#This Row],[Ngày giao]])&lt;4,"Qtr1", IF(MONTH(Data[[#This Row],[Ngày giao]])&lt;7,"Qtr2",IF(MONTH(Data[[#This Row],[Ngày giao]])&lt;10,"Qtr3","Qtr4")))</f>
        <v>Qtr2</v>
      </c>
      <c r="O3071" s="32" t="str">
        <f>TEXT(Data[[#This Row],[Ngày giao]],"MMM")</f>
        <v>May</v>
      </c>
    </row>
    <row r="3072" spans="1:15" ht="13" x14ac:dyDescent="0.3">
      <c r="A3072" s="1">
        <v>4517596151</v>
      </c>
      <c r="B3072" s="1">
        <v>2884301</v>
      </c>
      <c r="C3072" s="2" t="s">
        <v>53</v>
      </c>
      <c r="D3072" s="3">
        <v>4800</v>
      </c>
      <c r="E3072" s="3">
        <v>534</v>
      </c>
      <c r="F3072" s="3">
        <f t="shared" si="63"/>
        <v>2563200</v>
      </c>
      <c r="G3072" s="5">
        <v>44690</v>
      </c>
      <c r="H3072" s="4">
        <v>44690</v>
      </c>
      <c r="I3072" s="6">
        <f t="shared" si="62"/>
        <v>0</v>
      </c>
      <c r="J3072" s="32" t="str">
        <f>IF(Data[[#This Row],[Chênh lệch ngày]]&lt;-2,"ADVANCE", IF(Data[[#This Row],[Chênh lệch ngày]]&lt;4, "ON TIME", IF(Data[[#This Row],[REASON OF LATE]]="SUPPLIER","LATE BY SUPPLIER", "LATE")))</f>
        <v>ON TIME</v>
      </c>
      <c r="K3072" s="2"/>
      <c r="L3072" s="32"/>
      <c r="M3072" s="32" t="str">
        <f>TEXT(Data[[#This Row],[Ngày giao]],"yyyy")</f>
        <v>2022</v>
      </c>
      <c r="N3072" s="32" t="str">
        <f>IF(MONTH(Data[[#This Row],[Ngày giao]])&lt;4,"Qtr1", IF(MONTH(Data[[#This Row],[Ngày giao]])&lt;7,"Qtr2",IF(MONTH(Data[[#This Row],[Ngày giao]])&lt;10,"Qtr3","Qtr4")))</f>
        <v>Qtr2</v>
      </c>
      <c r="O3072" s="32" t="str">
        <f>TEXT(Data[[#This Row],[Ngày giao]],"MMM")</f>
        <v>May</v>
      </c>
    </row>
    <row r="3073" spans="1:15" ht="13" x14ac:dyDescent="0.3">
      <c r="A3073" s="1">
        <v>4517866733</v>
      </c>
      <c r="B3073" s="1">
        <v>2752324</v>
      </c>
      <c r="C3073" s="2" t="s">
        <v>53</v>
      </c>
      <c r="D3073" s="3">
        <v>732</v>
      </c>
      <c r="E3073" s="3">
        <v>1428</v>
      </c>
      <c r="F3073" s="3">
        <f t="shared" si="63"/>
        <v>1045296</v>
      </c>
      <c r="G3073" s="5">
        <v>44690</v>
      </c>
      <c r="H3073" s="4">
        <v>44690</v>
      </c>
      <c r="I3073" s="6">
        <f t="shared" si="62"/>
        <v>0</v>
      </c>
      <c r="J3073" s="32" t="str">
        <f>IF(Data[[#This Row],[Chênh lệch ngày]]&lt;-2,"ADVANCE", IF(Data[[#This Row],[Chênh lệch ngày]]&lt;4, "ON TIME", IF(Data[[#This Row],[REASON OF LATE]]="SUPPLIER","LATE BY SUPPLIER", "LATE")))</f>
        <v>ON TIME</v>
      </c>
      <c r="K3073" s="2"/>
      <c r="L3073" s="32"/>
      <c r="M3073" s="32" t="str">
        <f>TEXT(Data[[#This Row],[Ngày giao]],"yyyy")</f>
        <v>2022</v>
      </c>
      <c r="N3073" s="32" t="str">
        <f>IF(MONTH(Data[[#This Row],[Ngày giao]])&lt;4,"Qtr1", IF(MONTH(Data[[#This Row],[Ngày giao]])&lt;7,"Qtr2",IF(MONTH(Data[[#This Row],[Ngày giao]])&lt;10,"Qtr3","Qtr4")))</f>
        <v>Qtr2</v>
      </c>
      <c r="O3073" s="32" t="str">
        <f>TEXT(Data[[#This Row],[Ngày giao]],"MMM")</f>
        <v>May</v>
      </c>
    </row>
    <row r="3074" spans="1:15" ht="13" x14ac:dyDescent="0.3">
      <c r="A3074" s="1">
        <v>4517851052</v>
      </c>
      <c r="B3074" s="1">
        <v>4492204</v>
      </c>
      <c r="C3074" s="2" t="s">
        <v>53</v>
      </c>
      <c r="D3074" s="3">
        <v>780</v>
      </c>
      <c r="E3074" s="3">
        <v>603</v>
      </c>
      <c r="F3074" s="3">
        <f t="shared" si="63"/>
        <v>470340</v>
      </c>
      <c r="G3074" s="5">
        <v>44690</v>
      </c>
      <c r="H3074" s="4">
        <v>44690</v>
      </c>
      <c r="I3074" s="6">
        <f t="shared" si="62"/>
        <v>0</v>
      </c>
      <c r="J3074" s="32" t="str">
        <f>IF(Data[[#This Row],[Chênh lệch ngày]]&lt;-2,"ADVANCE", IF(Data[[#This Row],[Chênh lệch ngày]]&lt;4, "ON TIME", IF(Data[[#This Row],[REASON OF LATE]]="SUPPLIER","LATE BY SUPPLIER", "LATE")))</f>
        <v>ON TIME</v>
      </c>
      <c r="K3074" s="2"/>
      <c r="L3074" s="32"/>
      <c r="M3074" s="32" t="str">
        <f>TEXT(Data[[#This Row],[Ngày giao]],"yyyy")</f>
        <v>2022</v>
      </c>
      <c r="N3074" s="32" t="str">
        <f>IF(MONTH(Data[[#This Row],[Ngày giao]])&lt;4,"Qtr1", IF(MONTH(Data[[#This Row],[Ngày giao]])&lt;7,"Qtr2",IF(MONTH(Data[[#This Row],[Ngày giao]])&lt;10,"Qtr3","Qtr4")))</f>
        <v>Qtr2</v>
      </c>
      <c r="O3074" s="32" t="str">
        <f>TEXT(Data[[#This Row],[Ngày giao]],"MMM")</f>
        <v>May</v>
      </c>
    </row>
    <row r="3075" spans="1:15" ht="13" x14ac:dyDescent="0.3">
      <c r="A3075" s="1">
        <v>4517851076</v>
      </c>
      <c r="B3075" s="1">
        <v>1620152</v>
      </c>
      <c r="C3075" s="2" t="s">
        <v>53</v>
      </c>
      <c r="D3075" s="3">
        <v>2736</v>
      </c>
      <c r="E3075" s="3">
        <v>1205</v>
      </c>
      <c r="F3075" s="3">
        <f t="shared" si="63"/>
        <v>3296880</v>
      </c>
      <c r="G3075" s="5">
        <v>44669</v>
      </c>
      <c r="H3075" s="4">
        <v>44690</v>
      </c>
      <c r="I3075" s="6">
        <f t="shared" si="62"/>
        <v>-21</v>
      </c>
      <c r="J3075" s="32" t="str">
        <f>IF(Data[[#This Row],[Chênh lệch ngày]]&lt;-2,"ADVANCE", IF(Data[[#This Row],[Chênh lệch ngày]]&lt;4, "ON TIME", IF(Data[[#This Row],[REASON OF LATE]]="SUPPLIER","LATE BY SUPPLIER", "LATE")))</f>
        <v>ADVANCE</v>
      </c>
      <c r="K3075" s="2"/>
      <c r="L3075" s="32"/>
      <c r="M3075" s="32" t="str">
        <f>TEXT(Data[[#This Row],[Ngày giao]],"yyyy")</f>
        <v>2022</v>
      </c>
      <c r="N3075" s="32" t="str">
        <f>IF(MONTH(Data[[#This Row],[Ngày giao]])&lt;4,"Qtr1", IF(MONTH(Data[[#This Row],[Ngày giao]])&lt;7,"Qtr2",IF(MONTH(Data[[#This Row],[Ngày giao]])&lt;10,"Qtr3","Qtr4")))</f>
        <v>Qtr2</v>
      </c>
      <c r="O3075" s="32" t="str">
        <f>TEXT(Data[[#This Row],[Ngày giao]],"MMM")</f>
        <v>Apr</v>
      </c>
    </row>
    <row r="3076" spans="1:15" ht="13" x14ac:dyDescent="0.3">
      <c r="A3076" s="1">
        <v>4517869620</v>
      </c>
      <c r="B3076" s="1">
        <v>2965279</v>
      </c>
      <c r="C3076" s="2" t="s">
        <v>53</v>
      </c>
      <c r="D3076" s="3">
        <v>636</v>
      </c>
      <c r="E3076" s="3">
        <v>1282</v>
      </c>
      <c r="F3076" s="3">
        <f t="shared" si="63"/>
        <v>815352</v>
      </c>
      <c r="G3076" s="5">
        <v>44690</v>
      </c>
      <c r="H3076" s="4">
        <v>44690</v>
      </c>
      <c r="I3076" s="6">
        <f t="shared" si="62"/>
        <v>0</v>
      </c>
      <c r="J3076" s="32" t="str">
        <f>IF(Data[[#This Row],[Chênh lệch ngày]]&lt;-2,"ADVANCE", IF(Data[[#This Row],[Chênh lệch ngày]]&lt;4, "ON TIME", IF(Data[[#This Row],[REASON OF LATE]]="SUPPLIER","LATE BY SUPPLIER", "LATE")))</f>
        <v>ON TIME</v>
      </c>
      <c r="K3076" s="2"/>
      <c r="L3076" s="32"/>
      <c r="M3076" s="32" t="str">
        <f>TEXT(Data[[#This Row],[Ngày giao]],"yyyy")</f>
        <v>2022</v>
      </c>
      <c r="N3076" s="32" t="str">
        <f>IF(MONTH(Data[[#This Row],[Ngày giao]])&lt;4,"Qtr1", IF(MONTH(Data[[#This Row],[Ngày giao]])&lt;7,"Qtr2",IF(MONTH(Data[[#This Row],[Ngày giao]])&lt;10,"Qtr3","Qtr4")))</f>
        <v>Qtr2</v>
      </c>
      <c r="O3076" s="32" t="str">
        <f>TEXT(Data[[#This Row],[Ngày giao]],"MMM")</f>
        <v>May</v>
      </c>
    </row>
    <row r="3077" spans="1:15" ht="14.5" x14ac:dyDescent="0.35">
      <c r="A3077" s="7">
        <v>4517021663</v>
      </c>
      <c r="B3077" s="7">
        <v>2765851</v>
      </c>
      <c r="C3077" s="37" t="s">
        <v>52</v>
      </c>
      <c r="D3077" s="9">
        <v>336</v>
      </c>
      <c r="E3077" s="3">
        <v>967</v>
      </c>
      <c r="F3077" s="3">
        <f t="shared" si="63"/>
        <v>324912</v>
      </c>
      <c r="G3077" s="5">
        <v>44690</v>
      </c>
      <c r="H3077" s="4">
        <v>44690</v>
      </c>
      <c r="I3077" s="10">
        <v>0</v>
      </c>
      <c r="J3077" s="32" t="str">
        <f>IF(Data[[#This Row],[Chênh lệch ngày]]&lt;-2,"ADVANCE", IF(Data[[#This Row],[Chênh lệch ngày]]&lt;4, "ON TIME", IF(Data[[#This Row],[REASON OF LATE]]="SUPPLIER","LATE BY SUPPLIER", "LATE")))</f>
        <v>ON TIME</v>
      </c>
      <c r="K3077" s="12"/>
      <c r="L3077" s="16"/>
      <c r="M3077" s="32" t="str">
        <f>TEXT(Data[[#This Row],[Ngày giao]],"yyyy")</f>
        <v>2022</v>
      </c>
      <c r="N3077" s="32" t="str">
        <f>IF(MONTH(Data[[#This Row],[Ngày giao]])&lt;4,"Qtr1", IF(MONTH(Data[[#This Row],[Ngày giao]])&lt;7,"Qtr2",IF(MONTH(Data[[#This Row],[Ngày giao]])&lt;10,"Qtr3","Qtr4")))</f>
        <v>Qtr2</v>
      </c>
      <c r="O3077" s="32" t="str">
        <f>TEXT(Data[[#This Row],[Ngày giao]],"MMM")</f>
        <v>May</v>
      </c>
    </row>
    <row r="3078" spans="1:15" ht="14.5" x14ac:dyDescent="0.35">
      <c r="A3078" s="7">
        <v>4517026424</v>
      </c>
      <c r="B3078" s="7">
        <v>2663481</v>
      </c>
      <c r="C3078" s="37" t="s">
        <v>52</v>
      </c>
      <c r="D3078" s="9">
        <v>30</v>
      </c>
      <c r="E3078" s="3">
        <v>304</v>
      </c>
      <c r="F3078" s="3">
        <f t="shared" si="63"/>
        <v>9120</v>
      </c>
      <c r="G3078" s="5">
        <v>44690</v>
      </c>
      <c r="H3078" s="4">
        <v>44690</v>
      </c>
      <c r="I3078" s="10">
        <v>0</v>
      </c>
      <c r="J3078" s="32" t="str">
        <f>IF(Data[[#This Row],[Chênh lệch ngày]]&lt;-2,"ADVANCE", IF(Data[[#This Row],[Chênh lệch ngày]]&lt;4, "ON TIME", IF(Data[[#This Row],[REASON OF LATE]]="SUPPLIER","LATE BY SUPPLIER", "LATE")))</f>
        <v>ON TIME</v>
      </c>
      <c r="K3078" s="12"/>
      <c r="L3078" s="16"/>
      <c r="M3078" s="32" t="str">
        <f>TEXT(Data[[#This Row],[Ngày giao]],"yyyy")</f>
        <v>2022</v>
      </c>
      <c r="N3078" s="32" t="str">
        <f>IF(MONTH(Data[[#This Row],[Ngày giao]])&lt;4,"Qtr1", IF(MONTH(Data[[#This Row],[Ngày giao]])&lt;7,"Qtr2",IF(MONTH(Data[[#This Row],[Ngày giao]])&lt;10,"Qtr3","Qtr4")))</f>
        <v>Qtr2</v>
      </c>
      <c r="O3078" s="32" t="str">
        <f>TEXT(Data[[#This Row],[Ngày giao]],"MMM")</f>
        <v>May</v>
      </c>
    </row>
    <row r="3079" spans="1:15" ht="14.5" x14ac:dyDescent="0.35">
      <c r="A3079" s="7">
        <v>4517332143</v>
      </c>
      <c r="B3079" s="7">
        <v>2779817</v>
      </c>
      <c r="C3079" s="8" t="s">
        <v>53</v>
      </c>
      <c r="D3079" s="9">
        <v>1470</v>
      </c>
      <c r="E3079" s="3">
        <v>602</v>
      </c>
      <c r="F3079" s="3">
        <f t="shared" si="63"/>
        <v>884940</v>
      </c>
      <c r="G3079" s="5">
        <v>44695</v>
      </c>
      <c r="H3079" s="4">
        <v>44690</v>
      </c>
      <c r="I3079" s="10">
        <v>5</v>
      </c>
      <c r="J3079" s="32" t="str">
        <f>IF(Data[[#This Row],[Chênh lệch ngày]]&lt;-2,"ADVANCE", IF(Data[[#This Row],[Chênh lệch ngày]]&lt;4, "ON TIME", IF(Data[[#This Row],[REASON OF LATE]]="SUPPLIER","LATE BY SUPPLIER", "LATE")))</f>
        <v>LATE BY SUPPLIER</v>
      </c>
      <c r="K3079" s="13" t="s">
        <v>8</v>
      </c>
      <c r="L3079" s="16" t="s">
        <v>41</v>
      </c>
      <c r="M3079" s="32" t="str">
        <f>TEXT(Data[[#This Row],[Ngày giao]],"yyyy")</f>
        <v>2022</v>
      </c>
      <c r="N3079" s="32" t="str">
        <f>IF(MONTH(Data[[#This Row],[Ngày giao]])&lt;4,"Qtr1", IF(MONTH(Data[[#This Row],[Ngày giao]])&lt;7,"Qtr2",IF(MONTH(Data[[#This Row],[Ngày giao]])&lt;10,"Qtr3","Qtr4")))</f>
        <v>Qtr2</v>
      </c>
      <c r="O3079" s="32" t="str">
        <f>TEXT(Data[[#This Row],[Ngày giao]],"MMM")</f>
        <v>May</v>
      </c>
    </row>
    <row r="3080" spans="1:15" ht="14.5" x14ac:dyDescent="0.35">
      <c r="A3080" s="7">
        <v>4517496822</v>
      </c>
      <c r="B3080" s="7">
        <v>2765851</v>
      </c>
      <c r="C3080" s="37" t="s">
        <v>52</v>
      </c>
      <c r="D3080" s="9">
        <v>160</v>
      </c>
      <c r="E3080" s="3">
        <v>440</v>
      </c>
      <c r="F3080" s="3">
        <f t="shared" si="63"/>
        <v>70400</v>
      </c>
      <c r="G3080" s="5">
        <v>44690</v>
      </c>
      <c r="H3080" s="4">
        <v>44690</v>
      </c>
      <c r="I3080" s="10">
        <v>0</v>
      </c>
      <c r="J3080" s="32" t="str">
        <f>IF(Data[[#This Row],[Chênh lệch ngày]]&lt;-2,"ADVANCE", IF(Data[[#This Row],[Chênh lệch ngày]]&lt;4, "ON TIME", IF(Data[[#This Row],[REASON OF LATE]]="SUPPLIER","LATE BY SUPPLIER", "LATE")))</f>
        <v>ON TIME</v>
      </c>
      <c r="K3080" s="12"/>
      <c r="L3080" s="16"/>
      <c r="M3080" s="32" t="str">
        <f>TEXT(Data[[#This Row],[Ngày giao]],"yyyy")</f>
        <v>2022</v>
      </c>
      <c r="N3080" s="32" t="str">
        <f>IF(MONTH(Data[[#This Row],[Ngày giao]])&lt;4,"Qtr1", IF(MONTH(Data[[#This Row],[Ngày giao]])&lt;7,"Qtr2",IF(MONTH(Data[[#This Row],[Ngày giao]])&lt;10,"Qtr3","Qtr4")))</f>
        <v>Qtr2</v>
      </c>
      <c r="O3080" s="32" t="str">
        <f>TEXT(Data[[#This Row],[Ngày giao]],"MMM")</f>
        <v>May</v>
      </c>
    </row>
    <row r="3081" spans="1:15" ht="14.5" x14ac:dyDescent="0.35">
      <c r="A3081" s="7">
        <v>4517733158</v>
      </c>
      <c r="B3081" s="7">
        <v>4455281</v>
      </c>
      <c r="C3081" s="37" t="s">
        <v>52</v>
      </c>
      <c r="D3081" s="9">
        <v>990</v>
      </c>
      <c r="E3081" s="3">
        <v>1296</v>
      </c>
      <c r="F3081" s="3">
        <f t="shared" si="63"/>
        <v>1283040</v>
      </c>
      <c r="G3081" s="14">
        <v>44718</v>
      </c>
      <c r="H3081" s="15">
        <v>44690</v>
      </c>
      <c r="I3081" s="10">
        <v>28</v>
      </c>
      <c r="J3081" s="32" t="str">
        <f>IF(Data[[#This Row],[Chênh lệch ngày]]&lt;-2,"ADVANCE", IF(Data[[#This Row],[Chênh lệch ngày]]&lt;4, "ON TIME", IF(Data[[#This Row],[REASON OF LATE]]="SUPPLIER","LATE BY SUPPLIER", "LATE")))</f>
        <v>LATE BY SUPPLIER</v>
      </c>
      <c r="K3081" s="13" t="s">
        <v>8</v>
      </c>
      <c r="L3081" s="16" t="s">
        <v>41</v>
      </c>
      <c r="M3081" s="32" t="str">
        <f>TEXT(Data[[#This Row],[Ngày giao]],"yyyy")</f>
        <v>2022</v>
      </c>
      <c r="N3081" s="32" t="str">
        <f>IF(MONTH(Data[[#This Row],[Ngày giao]])&lt;4,"Qtr1", IF(MONTH(Data[[#This Row],[Ngày giao]])&lt;7,"Qtr2",IF(MONTH(Data[[#This Row],[Ngày giao]])&lt;10,"Qtr3","Qtr4")))</f>
        <v>Qtr2</v>
      </c>
      <c r="O3081" s="32" t="str">
        <f>TEXT(Data[[#This Row],[Ngày giao]],"MMM")</f>
        <v>Jun</v>
      </c>
    </row>
    <row r="3082" spans="1:15" ht="14.5" x14ac:dyDescent="0.35">
      <c r="A3082" s="7">
        <v>4517958110</v>
      </c>
      <c r="B3082" s="7">
        <v>4013297</v>
      </c>
      <c r="C3082" s="37" t="s">
        <v>52</v>
      </c>
      <c r="D3082" s="9">
        <v>180</v>
      </c>
      <c r="E3082" s="3">
        <v>341</v>
      </c>
      <c r="F3082" s="3">
        <f t="shared" si="63"/>
        <v>61380</v>
      </c>
      <c r="G3082" s="5">
        <v>44690</v>
      </c>
      <c r="H3082" s="4">
        <v>44690</v>
      </c>
      <c r="I3082" s="10">
        <v>0</v>
      </c>
      <c r="J3082" s="32" t="str">
        <f>IF(Data[[#This Row],[Chênh lệch ngày]]&lt;-2,"ADVANCE", IF(Data[[#This Row],[Chênh lệch ngày]]&lt;4, "ON TIME", IF(Data[[#This Row],[REASON OF LATE]]="SUPPLIER","LATE BY SUPPLIER", "LATE")))</f>
        <v>ON TIME</v>
      </c>
      <c r="K3082" s="12"/>
      <c r="L3082" s="16"/>
      <c r="M3082" s="32" t="str">
        <f>TEXT(Data[[#This Row],[Ngày giao]],"yyyy")</f>
        <v>2022</v>
      </c>
      <c r="N3082" s="32" t="str">
        <f>IF(MONTH(Data[[#This Row],[Ngày giao]])&lt;4,"Qtr1", IF(MONTH(Data[[#This Row],[Ngày giao]])&lt;7,"Qtr2",IF(MONTH(Data[[#This Row],[Ngày giao]])&lt;10,"Qtr3","Qtr4")))</f>
        <v>Qtr2</v>
      </c>
      <c r="O3082" s="32" t="str">
        <f>TEXT(Data[[#This Row],[Ngày giao]],"MMM")</f>
        <v>May</v>
      </c>
    </row>
    <row r="3083" spans="1:15" ht="14.5" x14ac:dyDescent="0.35">
      <c r="A3083" s="7">
        <v>4517964883</v>
      </c>
      <c r="B3083" s="7">
        <v>4013305</v>
      </c>
      <c r="C3083" s="37" t="s">
        <v>52</v>
      </c>
      <c r="D3083" s="9">
        <v>72</v>
      </c>
      <c r="E3083" s="3">
        <v>955</v>
      </c>
      <c r="F3083" s="3">
        <f t="shared" si="63"/>
        <v>68760</v>
      </c>
      <c r="G3083" s="5">
        <v>44690</v>
      </c>
      <c r="H3083" s="4">
        <v>44690</v>
      </c>
      <c r="I3083" s="10">
        <v>0</v>
      </c>
      <c r="J3083" s="32" t="str">
        <f>IF(Data[[#This Row],[Chênh lệch ngày]]&lt;-2,"ADVANCE", IF(Data[[#This Row],[Chênh lệch ngày]]&lt;4, "ON TIME", IF(Data[[#This Row],[REASON OF LATE]]="SUPPLIER","LATE BY SUPPLIER", "LATE")))</f>
        <v>ON TIME</v>
      </c>
      <c r="K3083" s="12"/>
      <c r="L3083" s="16"/>
      <c r="M3083" s="32" t="str">
        <f>TEXT(Data[[#This Row],[Ngày giao]],"yyyy")</f>
        <v>2022</v>
      </c>
      <c r="N3083" s="32" t="str">
        <f>IF(MONTH(Data[[#This Row],[Ngày giao]])&lt;4,"Qtr1", IF(MONTH(Data[[#This Row],[Ngày giao]])&lt;7,"Qtr2",IF(MONTH(Data[[#This Row],[Ngày giao]])&lt;10,"Qtr3","Qtr4")))</f>
        <v>Qtr2</v>
      </c>
      <c r="O3083" s="32" t="str">
        <f>TEXT(Data[[#This Row],[Ngày giao]],"MMM")</f>
        <v>May</v>
      </c>
    </row>
    <row r="3084" spans="1:15" ht="14.5" x14ac:dyDescent="0.35">
      <c r="A3084" s="7">
        <v>4517429269</v>
      </c>
      <c r="B3084" s="7">
        <v>4287388</v>
      </c>
      <c r="C3084" s="8" t="s">
        <v>53</v>
      </c>
      <c r="D3084" s="9">
        <v>96</v>
      </c>
      <c r="E3084" s="3">
        <v>704</v>
      </c>
      <c r="F3084" s="3">
        <f t="shared" si="63"/>
        <v>67584</v>
      </c>
      <c r="G3084" s="5">
        <v>44690</v>
      </c>
      <c r="H3084" s="4">
        <v>44690</v>
      </c>
      <c r="I3084" s="10">
        <v>0</v>
      </c>
      <c r="J3084" s="32" t="str">
        <f>IF(Data[[#This Row],[Chênh lệch ngày]]&lt;-2,"ADVANCE", IF(Data[[#This Row],[Chênh lệch ngày]]&lt;4, "ON TIME", IF(Data[[#This Row],[REASON OF LATE]]="SUPPLIER","LATE BY SUPPLIER", "LATE")))</f>
        <v>ON TIME</v>
      </c>
      <c r="K3084" s="12"/>
      <c r="L3084" s="16"/>
      <c r="M3084" s="32" t="str">
        <f>TEXT(Data[[#This Row],[Ngày giao]],"yyyy")</f>
        <v>2022</v>
      </c>
      <c r="N3084" s="32" t="str">
        <f>IF(MONTH(Data[[#This Row],[Ngày giao]])&lt;4,"Qtr1", IF(MONTH(Data[[#This Row],[Ngày giao]])&lt;7,"Qtr2",IF(MONTH(Data[[#This Row],[Ngày giao]])&lt;10,"Qtr3","Qtr4")))</f>
        <v>Qtr2</v>
      </c>
      <c r="O3084" s="32" t="str">
        <f>TEXT(Data[[#This Row],[Ngày giao]],"MMM")</f>
        <v>May</v>
      </c>
    </row>
    <row r="3085" spans="1:15" ht="14.5" x14ac:dyDescent="0.35">
      <c r="A3085" s="7">
        <v>4517416300</v>
      </c>
      <c r="B3085" s="7">
        <v>2778179</v>
      </c>
      <c r="C3085" s="8" t="s">
        <v>53</v>
      </c>
      <c r="D3085" s="9">
        <v>480</v>
      </c>
      <c r="E3085" s="3">
        <v>821</v>
      </c>
      <c r="F3085" s="3">
        <f t="shared" si="63"/>
        <v>394080</v>
      </c>
      <c r="G3085" s="5">
        <v>44690</v>
      </c>
      <c r="H3085" s="4">
        <v>44690</v>
      </c>
      <c r="I3085" s="10">
        <v>0</v>
      </c>
      <c r="J3085" s="32" t="str">
        <f>IF(Data[[#This Row],[Chênh lệch ngày]]&lt;-2,"ADVANCE", IF(Data[[#This Row],[Chênh lệch ngày]]&lt;4, "ON TIME", IF(Data[[#This Row],[REASON OF LATE]]="SUPPLIER","LATE BY SUPPLIER", "LATE")))</f>
        <v>ON TIME</v>
      </c>
      <c r="K3085" s="12"/>
      <c r="L3085" s="16"/>
      <c r="M3085" s="32" t="str">
        <f>TEXT(Data[[#This Row],[Ngày giao]],"yyyy")</f>
        <v>2022</v>
      </c>
      <c r="N3085" s="32" t="str">
        <f>IF(MONTH(Data[[#This Row],[Ngày giao]])&lt;4,"Qtr1", IF(MONTH(Data[[#This Row],[Ngày giao]])&lt;7,"Qtr2",IF(MONTH(Data[[#This Row],[Ngày giao]])&lt;10,"Qtr3","Qtr4")))</f>
        <v>Qtr2</v>
      </c>
      <c r="O3085" s="32" t="str">
        <f>TEXT(Data[[#This Row],[Ngày giao]],"MMM")</f>
        <v>May</v>
      </c>
    </row>
    <row r="3086" spans="1:15" ht="14.5" x14ac:dyDescent="0.35">
      <c r="A3086" s="7">
        <v>4517037841</v>
      </c>
      <c r="B3086" s="7">
        <v>4333114</v>
      </c>
      <c r="C3086" s="37" t="s">
        <v>52</v>
      </c>
      <c r="D3086" s="9">
        <v>525</v>
      </c>
      <c r="E3086" s="3">
        <v>489</v>
      </c>
      <c r="F3086" s="3">
        <f t="shared" si="63"/>
        <v>256725</v>
      </c>
      <c r="G3086" s="5">
        <v>44690</v>
      </c>
      <c r="H3086" s="4">
        <v>44690</v>
      </c>
      <c r="I3086" s="10">
        <v>0</v>
      </c>
      <c r="J3086" s="32" t="str">
        <f>IF(Data[[#This Row],[Chênh lệch ngày]]&lt;-2,"ADVANCE", IF(Data[[#This Row],[Chênh lệch ngày]]&lt;4, "ON TIME", IF(Data[[#This Row],[REASON OF LATE]]="SUPPLIER","LATE BY SUPPLIER", "LATE")))</f>
        <v>ON TIME</v>
      </c>
      <c r="K3086" s="12"/>
      <c r="L3086" s="16"/>
      <c r="M3086" s="32" t="str">
        <f>TEXT(Data[[#This Row],[Ngày giao]],"yyyy")</f>
        <v>2022</v>
      </c>
      <c r="N3086" s="32" t="str">
        <f>IF(MONTH(Data[[#This Row],[Ngày giao]])&lt;4,"Qtr1", IF(MONTH(Data[[#This Row],[Ngày giao]])&lt;7,"Qtr2",IF(MONTH(Data[[#This Row],[Ngày giao]])&lt;10,"Qtr3","Qtr4")))</f>
        <v>Qtr2</v>
      </c>
      <c r="O3086" s="32" t="str">
        <f>TEXT(Data[[#This Row],[Ngày giao]],"MMM")</f>
        <v>May</v>
      </c>
    </row>
    <row r="3087" spans="1:15" ht="14.5" x14ac:dyDescent="0.35">
      <c r="A3087" s="7">
        <v>4517269232</v>
      </c>
      <c r="B3087" s="7">
        <v>2778106</v>
      </c>
      <c r="C3087" s="8" t="s">
        <v>53</v>
      </c>
      <c r="D3087" s="9">
        <v>384</v>
      </c>
      <c r="E3087" s="3">
        <v>1161</v>
      </c>
      <c r="F3087" s="3">
        <f t="shared" si="63"/>
        <v>445824</v>
      </c>
      <c r="G3087" s="5">
        <v>44690</v>
      </c>
      <c r="H3087" s="4">
        <v>44690</v>
      </c>
      <c r="I3087" s="10">
        <v>0</v>
      </c>
      <c r="J3087" s="32" t="str">
        <f>IF(Data[[#This Row],[Chênh lệch ngày]]&lt;-2,"ADVANCE", IF(Data[[#This Row],[Chênh lệch ngày]]&lt;4, "ON TIME", IF(Data[[#This Row],[REASON OF LATE]]="SUPPLIER","LATE BY SUPPLIER", "LATE")))</f>
        <v>ON TIME</v>
      </c>
      <c r="K3087" s="12"/>
      <c r="L3087" s="16"/>
      <c r="M3087" s="32" t="str">
        <f>TEXT(Data[[#This Row],[Ngày giao]],"yyyy")</f>
        <v>2022</v>
      </c>
      <c r="N3087" s="32" t="str">
        <f>IF(MONTH(Data[[#This Row],[Ngày giao]])&lt;4,"Qtr1", IF(MONTH(Data[[#This Row],[Ngày giao]])&lt;7,"Qtr2",IF(MONTH(Data[[#This Row],[Ngày giao]])&lt;10,"Qtr3","Qtr4")))</f>
        <v>Qtr2</v>
      </c>
      <c r="O3087" s="32" t="str">
        <f>TEXT(Data[[#This Row],[Ngày giao]],"MMM")</f>
        <v>May</v>
      </c>
    </row>
    <row r="3088" spans="1:15" ht="14.5" x14ac:dyDescent="0.35">
      <c r="A3088" s="7">
        <v>4517710886</v>
      </c>
      <c r="B3088" s="7">
        <v>2487053</v>
      </c>
      <c r="C3088" s="37" t="s">
        <v>52</v>
      </c>
      <c r="D3088" s="9">
        <v>5220</v>
      </c>
      <c r="E3088" s="3">
        <v>1091</v>
      </c>
      <c r="F3088" s="3">
        <f t="shared" si="63"/>
        <v>5695020</v>
      </c>
      <c r="G3088" s="5">
        <v>44690</v>
      </c>
      <c r="H3088" s="4">
        <v>44690</v>
      </c>
      <c r="I3088" s="10">
        <v>0</v>
      </c>
      <c r="J3088" s="32" t="str">
        <f>IF(Data[[#This Row],[Chênh lệch ngày]]&lt;-2,"ADVANCE", IF(Data[[#This Row],[Chênh lệch ngày]]&lt;4, "ON TIME", IF(Data[[#This Row],[REASON OF LATE]]="SUPPLIER","LATE BY SUPPLIER", "LATE")))</f>
        <v>ON TIME</v>
      </c>
      <c r="K3088" s="12"/>
      <c r="L3088" s="16"/>
      <c r="M3088" s="32" t="str">
        <f>TEXT(Data[[#This Row],[Ngày giao]],"yyyy")</f>
        <v>2022</v>
      </c>
      <c r="N3088" s="32" t="str">
        <f>IF(MONTH(Data[[#This Row],[Ngày giao]])&lt;4,"Qtr1", IF(MONTH(Data[[#This Row],[Ngày giao]])&lt;7,"Qtr2",IF(MONTH(Data[[#This Row],[Ngày giao]])&lt;10,"Qtr3","Qtr4")))</f>
        <v>Qtr2</v>
      </c>
      <c r="O3088" s="32" t="str">
        <f>TEXT(Data[[#This Row],[Ngày giao]],"MMM")</f>
        <v>May</v>
      </c>
    </row>
    <row r="3089" spans="1:15" ht="14.5" x14ac:dyDescent="0.35">
      <c r="A3089" s="7">
        <v>4517033591</v>
      </c>
      <c r="B3089" s="7">
        <v>2487061</v>
      </c>
      <c r="C3089" s="37" t="s">
        <v>52</v>
      </c>
      <c r="D3089" s="9">
        <v>1470</v>
      </c>
      <c r="E3089" s="3">
        <v>302</v>
      </c>
      <c r="F3089" s="3">
        <f t="shared" si="63"/>
        <v>443940</v>
      </c>
      <c r="G3089" s="5">
        <v>44718</v>
      </c>
      <c r="H3089" s="4">
        <v>44690</v>
      </c>
      <c r="I3089" s="10">
        <v>28</v>
      </c>
      <c r="J3089" s="32" t="str">
        <f>IF(Data[[#This Row],[Chênh lệch ngày]]&lt;-2,"ADVANCE", IF(Data[[#This Row],[Chênh lệch ngày]]&lt;4, "ON TIME", IF(Data[[#This Row],[REASON OF LATE]]="SUPPLIER","LATE BY SUPPLIER", "LATE")))</f>
        <v>LATE BY SUPPLIER</v>
      </c>
      <c r="K3089" s="11" t="s">
        <v>8</v>
      </c>
      <c r="L3089" s="16" t="s">
        <v>71</v>
      </c>
      <c r="M3089" s="32" t="str">
        <f>TEXT(Data[[#This Row],[Ngày giao]],"yyyy")</f>
        <v>2022</v>
      </c>
      <c r="N3089" s="32" t="str">
        <f>IF(MONTH(Data[[#This Row],[Ngày giao]])&lt;4,"Qtr1", IF(MONTH(Data[[#This Row],[Ngày giao]])&lt;7,"Qtr2",IF(MONTH(Data[[#This Row],[Ngày giao]])&lt;10,"Qtr3","Qtr4")))</f>
        <v>Qtr2</v>
      </c>
      <c r="O3089" s="32" t="str">
        <f>TEXT(Data[[#This Row],[Ngày giao]],"MMM")</f>
        <v>Jun</v>
      </c>
    </row>
    <row r="3090" spans="1:15" ht="14.5" x14ac:dyDescent="0.35">
      <c r="A3090" s="7">
        <v>4517325727</v>
      </c>
      <c r="B3090" s="7">
        <v>2487061</v>
      </c>
      <c r="C3090" s="8" t="s">
        <v>53</v>
      </c>
      <c r="D3090" s="9">
        <v>3240</v>
      </c>
      <c r="E3090" s="3">
        <v>531</v>
      </c>
      <c r="F3090" s="3">
        <f t="shared" si="63"/>
        <v>1720440</v>
      </c>
      <c r="G3090" s="5">
        <v>44704</v>
      </c>
      <c r="H3090" s="4">
        <v>44690</v>
      </c>
      <c r="I3090" s="10">
        <v>14</v>
      </c>
      <c r="J3090" s="32" t="str">
        <f>IF(Data[[#This Row],[Chênh lệch ngày]]&lt;-2,"ADVANCE", IF(Data[[#This Row],[Chênh lệch ngày]]&lt;4, "ON TIME", IF(Data[[#This Row],[REASON OF LATE]]="SUPPLIER","LATE BY SUPPLIER", "LATE")))</f>
        <v>LATE BY SUPPLIER</v>
      </c>
      <c r="K3090" s="11" t="s">
        <v>8</v>
      </c>
      <c r="L3090" s="16" t="s">
        <v>71</v>
      </c>
      <c r="M3090" s="32" t="str">
        <f>TEXT(Data[[#This Row],[Ngày giao]],"yyyy")</f>
        <v>2022</v>
      </c>
      <c r="N3090" s="32" t="str">
        <f>IF(MONTH(Data[[#This Row],[Ngày giao]])&lt;4,"Qtr1", IF(MONTH(Data[[#This Row],[Ngày giao]])&lt;7,"Qtr2",IF(MONTH(Data[[#This Row],[Ngày giao]])&lt;10,"Qtr3","Qtr4")))</f>
        <v>Qtr2</v>
      </c>
      <c r="O3090" s="32" t="str">
        <f>TEXT(Data[[#This Row],[Ngày giao]],"MMM")</f>
        <v>May</v>
      </c>
    </row>
    <row r="3091" spans="1:15" ht="14.5" x14ac:dyDescent="0.35">
      <c r="A3091" s="7">
        <v>4517384295</v>
      </c>
      <c r="B3091" s="7">
        <v>4335235</v>
      </c>
      <c r="C3091" s="8" t="s">
        <v>53</v>
      </c>
      <c r="D3091" s="9">
        <v>360</v>
      </c>
      <c r="E3091" s="3">
        <v>605</v>
      </c>
      <c r="F3091" s="3">
        <f t="shared" si="63"/>
        <v>217800</v>
      </c>
      <c r="G3091" s="5">
        <v>44690</v>
      </c>
      <c r="H3091" s="4">
        <v>44690</v>
      </c>
      <c r="I3091" s="10">
        <v>0</v>
      </c>
      <c r="J3091" s="32" t="str">
        <f>IF(Data[[#This Row],[Chênh lệch ngày]]&lt;-2,"ADVANCE", IF(Data[[#This Row],[Chênh lệch ngày]]&lt;4, "ON TIME", IF(Data[[#This Row],[REASON OF LATE]]="SUPPLIER","LATE BY SUPPLIER", "LATE")))</f>
        <v>ON TIME</v>
      </c>
      <c r="K3091" s="12"/>
      <c r="L3091" s="16"/>
      <c r="M3091" s="32" t="str">
        <f>TEXT(Data[[#This Row],[Ngày giao]],"yyyy")</f>
        <v>2022</v>
      </c>
      <c r="N3091" s="32" t="str">
        <f>IF(MONTH(Data[[#This Row],[Ngày giao]])&lt;4,"Qtr1", IF(MONTH(Data[[#This Row],[Ngày giao]])&lt;7,"Qtr2",IF(MONTH(Data[[#This Row],[Ngày giao]])&lt;10,"Qtr3","Qtr4")))</f>
        <v>Qtr2</v>
      </c>
      <c r="O3091" s="32" t="str">
        <f>TEXT(Data[[#This Row],[Ngày giao]],"MMM")</f>
        <v>May</v>
      </c>
    </row>
    <row r="3092" spans="1:15" ht="14.5" x14ac:dyDescent="0.35">
      <c r="A3092" s="7">
        <v>4517360386</v>
      </c>
      <c r="B3092" s="7">
        <v>2370764</v>
      </c>
      <c r="C3092" s="37" t="s">
        <v>52</v>
      </c>
      <c r="D3092" s="9">
        <v>100050</v>
      </c>
      <c r="E3092" s="3">
        <v>560</v>
      </c>
      <c r="F3092" s="3">
        <f t="shared" si="63"/>
        <v>56028000</v>
      </c>
      <c r="G3092" s="5">
        <v>44690</v>
      </c>
      <c r="H3092" s="4">
        <v>44690</v>
      </c>
      <c r="I3092" s="10">
        <v>0</v>
      </c>
      <c r="J3092" s="32" t="str">
        <f>IF(Data[[#This Row],[Chênh lệch ngày]]&lt;-2,"ADVANCE", IF(Data[[#This Row],[Chênh lệch ngày]]&lt;4, "ON TIME", IF(Data[[#This Row],[REASON OF LATE]]="SUPPLIER","LATE BY SUPPLIER", "LATE")))</f>
        <v>ON TIME</v>
      </c>
      <c r="K3092" s="12"/>
      <c r="L3092" s="16"/>
      <c r="M3092" s="32" t="str">
        <f>TEXT(Data[[#This Row],[Ngày giao]],"yyyy")</f>
        <v>2022</v>
      </c>
      <c r="N3092" s="32" t="str">
        <f>IF(MONTH(Data[[#This Row],[Ngày giao]])&lt;4,"Qtr1", IF(MONTH(Data[[#This Row],[Ngày giao]])&lt;7,"Qtr2",IF(MONTH(Data[[#This Row],[Ngày giao]])&lt;10,"Qtr3","Qtr4")))</f>
        <v>Qtr2</v>
      </c>
      <c r="O3092" s="32" t="str">
        <f>TEXT(Data[[#This Row],[Ngày giao]],"MMM")</f>
        <v>May</v>
      </c>
    </row>
    <row r="3093" spans="1:15" ht="14.5" x14ac:dyDescent="0.35">
      <c r="A3093" s="7">
        <v>4517531409</v>
      </c>
      <c r="B3093" s="7">
        <v>4013297</v>
      </c>
      <c r="C3093" s="37" t="s">
        <v>52</v>
      </c>
      <c r="D3093" s="9">
        <v>780</v>
      </c>
      <c r="E3093" s="3">
        <v>838</v>
      </c>
      <c r="F3093" s="3">
        <f t="shared" si="63"/>
        <v>653640</v>
      </c>
      <c r="G3093" s="5">
        <v>44690</v>
      </c>
      <c r="H3093" s="4">
        <v>44690</v>
      </c>
      <c r="I3093" s="10">
        <v>0</v>
      </c>
      <c r="J3093" s="32" t="str">
        <f>IF(Data[[#This Row],[Chênh lệch ngày]]&lt;-2,"ADVANCE", IF(Data[[#This Row],[Chênh lệch ngày]]&lt;4, "ON TIME", IF(Data[[#This Row],[REASON OF LATE]]="SUPPLIER","LATE BY SUPPLIER", "LATE")))</f>
        <v>ON TIME</v>
      </c>
      <c r="K3093" s="12"/>
      <c r="L3093" s="16"/>
      <c r="M3093" s="32" t="str">
        <f>TEXT(Data[[#This Row],[Ngày giao]],"yyyy")</f>
        <v>2022</v>
      </c>
      <c r="N3093" s="32" t="str">
        <f>IF(MONTH(Data[[#This Row],[Ngày giao]])&lt;4,"Qtr1", IF(MONTH(Data[[#This Row],[Ngày giao]])&lt;7,"Qtr2",IF(MONTH(Data[[#This Row],[Ngày giao]])&lt;10,"Qtr3","Qtr4")))</f>
        <v>Qtr2</v>
      </c>
      <c r="O3093" s="32" t="str">
        <f>TEXT(Data[[#This Row],[Ngày giao]],"MMM")</f>
        <v>May</v>
      </c>
    </row>
    <row r="3094" spans="1:15" ht="14.5" x14ac:dyDescent="0.35">
      <c r="A3094" s="7">
        <v>4517283042</v>
      </c>
      <c r="B3094" s="7">
        <v>4455298</v>
      </c>
      <c r="C3094" s="8" t="s">
        <v>53</v>
      </c>
      <c r="D3094" s="9">
        <v>15</v>
      </c>
      <c r="E3094" s="3">
        <v>1388</v>
      </c>
      <c r="F3094" s="3">
        <f t="shared" si="63"/>
        <v>20820</v>
      </c>
      <c r="G3094" s="5">
        <v>44690</v>
      </c>
      <c r="H3094" s="4">
        <v>44690</v>
      </c>
      <c r="I3094" s="10">
        <v>0</v>
      </c>
      <c r="J3094" s="32" t="str">
        <f>IF(Data[[#This Row],[Chênh lệch ngày]]&lt;-2,"ADVANCE", IF(Data[[#This Row],[Chênh lệch ngày]]&lt;4, "ON TIME", IF(Data[[#This Row],[REASON OF LATE]]="SUPPLIER","LATE BY SUPPLIER", "LATE")))</f>
        <v>ON TIME</v>
      </c>
      <c r="K3094" s="12"/>
      <c r="L3094" s="16"/>
      <c r="M3094" s="32" t="str">
        <f>TEXT(Data[[#This Row],[Ngày giao]],"yyyy")</f>
        <v>2022</v>
      </c>
      <c r="N3094" s="32" t="str">
        <f>IF(MONTH(Data[[#This Row],[Ngày giao]])&lt;4,"Qtr1", IF(MONTH(Data[[#This Row],[Ngày giao]])&lt;7,"Qtr2",IF(MONTH(Data[[#This Row],[Ngày giao]])&lt;10,"Qtr3","Qtr4")))</f>
        <v>Qtr2</v>
      </c>
      <c r="O3094" s="32" t="str">
        <f>TEXT(Data[[#This Row],[Ngày giao]],"MMM")</f>
        <v>May</v>
      </c>
    </row>
    <row r="3095" spans="1:15" ht="14.5" x14ac:dyDescent="0.35">
      <c r="A3095" s="7">
        <v>4517370857</v>
      </c>
      <c r="B3095" s="7">
        <v>4455280</v>
      </c>
      <c r="C3095" s="8" t="s">
        <v>53</v>
      </c>
      <c r="D3095" s="9">
        <v>540</v>
      </c>
      <c r="E3095" s="3">
        <v>1096</v>
      </c>
      <c r="F3095" s="3">
        <f t="shared" si="63"/>
        <v>591840</v>
      </c>
      <c r="G3095" s="5">
        <v>44690</v>
      </c>
      <c r="H3095" s="4">
        <v>44690</v>
      </c>
      <c r="I3095" s="10">
        <v>0</v>
      </c>
      <c r="J3095" s="32" t="str">
        <f>IF(Data[[#This Row],[Chênh lệch ngày]]&lt;-2,"ADVANCE", IF(Data[[#This Row],[Chênh lệch ngày]]&lt;4, "ON TIME", IF(Data[[#This Row],[REASON OF LATE]]="SUPPLIER","LATE BY SUPPLIER", "LATE")))</f>
        <v>ON TIME</v>
      </c>
      <c r="K3095" s="12"/>
      <c r="L3095" s="16"/>
      <c r="M3095" s="32" t="str">
        <f>TEXT(Data[[#This Row],[Ngày giao]],"yyyy")</f>
        <v>2022</v>
      </c>
      <c r="N3095" s="32" t="str">
        <f>IF(MONTH(Data[[#This Row],[Ngày giao]])&lt;4,"Qtr1", IF(MONTH(Data[[#This Row],[Ngày giao]])&lt;7,"Qtr2",IF(MONTH(Data[[#This Row],[Ngày giao]])&lt;10,"Qtr3","Qtr4")))</f>
        <v>Qtr2</v>
      </c>
      <c r="O3095" s="32" t="str">
        <f>TEXT(Data[[#This Row],[Ngày giao]],"MMM")</f>
        <v>May</v>
      </c>
    </row>
    <row r="3096" spans="1:15" ht="14.5" x14ac:dyDescent="0.35">
      <c r="A3096" s="7">
        <v>4517161876</v>
      </c>
      <c r="B3096" s="7">
        <v>2663481</v>
      </c>
      <c r="C3096" s="37" t="s">
        <v>52</v>
      </c>
      <c r="D3096" s="9">
        <v>675</v>
      </c>
      <c r="E3096" s="3">
        <v>1052</v>
      </c>
      <c r="F3096" s="3">
        <f t="shared" si="63"/>
        <v>710100</v>
      </c>
      <c r="G3096" s="5">
        <v>44690</v>
      </c>
      <c r="H3096" s="4">
        <v>44690</v>
      </c>
      <c r="I3096" s="10">
        <v>0</v>
      </c>
      <c r="J3096" s="32" t="str">
        <f>IF(Data[[#This Row],[Chênh lệch ngày]]&lt;-2,"ADVANCE", IF(Data[[#This Row],[Chênh lệch ngày]]&lt;4, "ON TIME", IF(Data[[#This Row],[REASON OF LATE]]="SUPPLIER","LATE BY SUPPLIER", "LATE")))</f>
        <v>ON TIME</v>
      </c>
      <c r="K3096" s="12"/>
      <c r="L3096" s="16"/>
      <c r="M3096" s="32" t="str">
        <f>TEXT(Data[[#This Row],[Ngày giao]],"yyyy")</f>
        <v>2022</v>
      </c>
      <c r="N3096" s="32" t="str">
        <f>IF(MONTH(Data[[#This Row],[Ngày giao]])&lt;4,"Qtr1", IF(MONTH(Data[[#This Row],[Ngày giao]])&lt;7,"Qtr2",IF(MONTH(Data[[#This Row],[Ngày giao]])&lt;10,"Qtr3","Qtr4")))</f>
        <v>Qtr2</v>
      </c>
      <c r="O3096" s="32" t="str">
        <f>TEXT(Data[[#This Row],[Ngày giao]],"MMM")</f>
        <v>May</v>
      </c>
    </row>
    <row r="3097" spans="1:15" ht="14.5" x14ac:dyDescent="0.35">
      <c r="A3097" s="7">
        <v>4517266739</v>
      </c>
      <c r="B3097" s="7">
        <v>4013293</v>
      </c>
      <c r="C3097" s="8" t="s">
        <v>53</v>
      </c>
      <c r="D3097" s="9">
        <v>30</v>
      </c>
      <c r="E3097" s="3">
        <v>1424</v>
      </c>
      <c r="F3097" s="3">
        <f t="shared" si="63"/>
        <v>42720</v>
      </c>
      <c r="G3097" s="5">
        <v>44690</v>
      </c>
      <c r="H3097" s="4">
        <v>44690</v>
      </c>
      <c r="I3097" s="10">
        <v>0</v>
      </c>
      <c r="J3097" s="32" t="str">
        <f>IF(Data[[#This Row],[Chênh lệch ngày]]&lt;-2,"ADVANCE", IF(Data[[#This Row],[Chênh lệch ngày]]&lt;4, "ON TIME", IF(Data[[#This Row],[REASON OF LATE]]="SUPPLIER","LATE BY SUPPLIER", "LATE")))</f>
        <v>ON TIME</v>
      </c>
      <c r="K3097" s="12"/>
      <c r="L3097" s="16"/>
      <c r="M3097" s="32" t="str">
        <f>TEXT(Data[[#This Row],[Ngày giao]],"yyyy")</f>
        <v>2022</v>
      </c>
      <c r="N3097" s="32" t="str">
        <f>IF(MONTH(Data[[#This Row],[Ngày giao]])&lt;4,"Qtr1", IF(MONTH(Data[[#This Row],[Ngày giao]])&lt;7,"Qtr2",IF(MONTH(Data[[#This Row],[Ngày giao]])&lt;10,"Qtr3","Qtr4")))</f>
        <v>Qtr2</v>
      </c>
      <c r="O3097" s="32" t="str">
        <f>TEXT(Data[[#This Row],[Ngày giao]],"MMM")</f>
        <v>May</v>
      </c>
    </row>
    <row r="3098" spans="1:15" ht="14.5" x14ac:dyDescent="0.35">
      <c r="A3098" s="7">
        <v>4517511295</v>
      </c>
      <c r="B3098" s="7">
        <v>2779817</v>
      </c>
      <c r="C3098" s="8" t="s">
        <v>53</v>
      </c>
      <c r="D3098" s="9">
        <v>720</v>
      </c>
      <c r="E3098" s="3">
        <v>919</v>
      </c>
      <c r="F3098" s="3">
        <f t="shared" si="63"/>
        <v>661680</v>
      </c>
      <c r="G3098" s="5">
        <v>44690</v>
      </c>
      <c r="H3098" s="4">
        <v>44690</v>
      </c>
      <c r="I3098" s="10">
        <v>0</v>
      </c>
      <c r="J3098" s="32" t="str">
        <f>IF(Data[[#This Row],[Chênh lệch ngày]]&lt;-2,"ADVANCE", IF(Data[[#This Row],[Chênh lệch ngày]]&lt;4, "ON TIME", IF(Data[[#This Row],[REASON OF LATE]]="SUPPLIER","LATE BY SUPPLIER", "LATE")))</f>
        <v>ON TIME</v>
      </c>
      <c r="K3098" s="12"/>
      <c r="L3098" s="16"/>
      <c r="M3098" s="32" t="str">
        <f>TEXT(Data[[#This Row],[Ngày giao]],"yyyy")</f>
        <v>2022</v>
      </c>
      <c r="N3098" s="32" t="str">
        <f>IF(MONTH(Data[[#This Row],[Ngày giao]])&lt;4,"Qtr1", IF(MONTH(Data[[#This Row],[Ngày giao]])&lt;7,"Qtr2",IF(MONTH(Data[[#This Row],[Ngày giao]])&lt;10,"Qtr3","Qtr4")))</f>
        <v>Qtr2</v>
      </c>
      <c r="O3098" s="32" t="str">
        <f>TEXT(Data[[#This Row],[Ngày giao]],"MMM")</f>
        <v>May</v>
      </c>
    </row>
    <row r="3099" spans="1:15" ht="14.5" x14ac:dyDescent="0.35">
      <c r="A3099" s="7">
        <v>4517338633</v>
      </c>
      <c r="B3099" s="7">
        <v>2487061</v>
      </c>
      <c r="C3099" s="37" t="s">
        <v>52</v>
      </c>
      <c r="D3099" s="9">
        <v>6600</v>
      </c>
      <c r="E3099" s="3">
        <v>694</v>
      </c>
      <c r="F3099" s="3">
        <f t="shared" si="63"/>
        <v>4580400</v>
      </c>
      <c r="G3099" s="5">
        <v>44718</v>
      </c>
      <c r="H3099" s="4">
        <v>44690</v>
      </c>
      <c r="I3099" s="10">
        <v>28</v>
      </c>
      <c r="J3099" s="32" t="str">
        <f>IF(Data[[#This Row],[Chênh lệch ngày]]&lt;-2,"ADVANCE", IF(Data[[#This Row],[Chênh lệch ngày]]&lt;4, "ON TIME", IF(Data[[#This Row],[REASON OF LATE]]="SUPPLIER","LATE BY SUPPLIER", "LATE")))</f>
        <v>LATE BY SUPPLIER</v>
      </c>
      <c r="K3099" s="11" t="s">
        <v>8</v>
      </c>
      <c r="L3099" s="16" t="s">
        <v>71</v>
      </c>
      <c r="M3099" s="32" t="str">
        <f>TEXT(Data[[#This Row],[Ngày giao]],"yyyy")</f>
        <v>2022</v>
      </c>
      <c r="N3099" s="32" t="str">
        <f>IF(MONTH(Data[[#This Row],[Ngày giao]])&lt;4,"Qtr1", IF(MONTH(Data[[#This Row],[Ngày giao]])&lt;7,"Qtr2",IF(MONTH(Data[[#This Row],[Ngày giao]])&lt;10,"Qtr3","Qtr4")))</f>
        <v>Qtr2</v>
      </c>
      <c r="O3099" s="32" t="str">
        <f>TEXT(Data[[#This Row],[Ngày giao]],"MMM")</f>
        <v>Jun</v>
      </c>
    </row>
    <row r="3100" spans="1:15" ht="14.5" x14ac:dyDescent="0.35">
      <c r="A3100" s="7">
        <v>4517657104</v>
      </c>
      <c r="B3100" s="7">
        <v>4013305</v>
      </c>
      <c r="C3100" s="37" t="s">
        <v>52</v>
      </c>
      <c r="D3100" s="9">
        <v>108</v>
      </c>
      <c r="E3100" s="3">
        <v>963</v>
      </c>
      <c r="F3100" s="3">
        <f t="shared" si="63"/>
        <v>104004</v>
      </c>
      <c r="G3100" s="5">
        <v>44690</v>
      </c>
      <c r="H3100" s="4">
        <v>44690</v>
      </c>
      <c r="I3100" s="10">
        <v>0</v>
      </c>
      <c r="J3100" s="32" t="str">
        <f>IF(Data[[#This Row],[Chênh lệch ngày]]&lt;-2,"ADVANCE", IF(Data[[#This Row],[Chênh lệch ngày]]&lt;4, "ON TIME", IF(Data[[#This Row],[REASON OF LATE]]="SUPPLIER","LATE BY SUPPLIER", "LATE")))</f>
        <v>ON TIME</v>
      </c>
      <c r="K3100" s="12"/>
      <c r="L3100" s="16"/>
      <c r="M3100" s="32" t="str">
        <f>TEXT(Data[[#This Row],[Ngày giao]],"yyyy")</f>
        <v>2022</v>
      </c>
      <c r="N3100" s="32" t="str">
        <f>IF(MONTH(Data[[#This Row],[Ngày giao]])&lt;4,"Qtr1", IF(MONTH(Data[[#This Row],[Ngày giao]])&lt;7,"Qtr2",IF(MONTH(Data[[#This Row],[Ngày giao]])&lt;10,"Qtr3","Qtr4")))</f>
        <v>Qtr2</v>
      </c>
      <c r="O3100" s="32" t="str">
        <f>TEXT(Data[[#This Row],[Ngày giao]],"MMM")</f>
        <v>May</v>
      </c>
    </row>
    <row r="3101" spans="1:15" ht="14.5" x14ac:dyDescent="0.35">
      <c r="A3101" s="7">
        <v>4517283874</v>
      </c>
      <c r="B3101" s="7">
        <v>2663481</v>
      </c>
      <c r="C3101" s="8" t="s">
        <v>53</v>
      </c>
      <c r="D3101" s="9">
        <v>1215</v>
      </c>
      <c r="E3101" s="3">
        <v>978</v>
      </c>
      <c r="F3101" s="3">
        <f t="shared" si="63"/>
        <v>1188270</v>
      </c>
      <c r="G3101" s="5">
        <v>44690</v>
      </c>
      <c r="H3101" s="4">
        <v>44690</v>
      </c>
      <c r="I3101" s="10">
        <v>0</v>
      </c>
      <c r="J3101" s="32" t="str">
        <f>IF(Data[[#This Row],[Chênh lệch ngày]]&lt;-2,"ADVANCE", IF(Data[[#This Row],[Chênh lệch ngày]]&lt;4, "ON TIME", IF(Data[[#This Row],[REASON OF LATE]]="SUPPLIER","LATE BY SUPPLIER", "LATE")))</f>
        <v>ON TIME</v>
      </c>
      <c r="K3101" s="12"/>
      <c r="L3101" s="16"/>
      <c r="M3101" s="32" t="str">
        <f>TEXT(Data[[#This Row],[Ngày giao]],"yyyy")</f>
        <v>2022</v>
      </c>
      <c r="N3101" s="32" t="str">
        <f>IF(MONTH(Data[[#This Row],[Ngày giao]])&lt;4,"Qtr1", IF(MONTH(Data[[#This Row],[Ngày giao]])&lt;7,"Qtr2",IF(MONTH(Data[[#This Row],[Ngày giao]])&lt;10,"Qtr3","Qtr4")))</f>
        <v>Qtr2</v>
      </c>
      <c r="O3101" s="32" t="str">
        <f>TEXT(Data[[#This Row],[Ngày giao]],"MMM")</f>
        <v>May</v>
      </c>
    </row>
    <row r="3102" spans="1:15" ht="14.5" x14ac:dyDescent="0.35">
      <c r="A3102" s="7">
        <v>4517780183</v>
      </c>
      <c r="B3102" s="7">
        <v>4454507</v>
      </c>
      <c r="C3102" s="37" t="s">
        <v>52</v>
      </c>
      <c r="D3102" s="9">
        <v>2790</v>
      </c>
      <c r="E3102" s="3">
        <v>359</v>
      </c>
      <c r="F3102" s="3">
        <f t="shared" si="63"/>
        <v>1001610</v>
      </c>
      <c r="G3102" s="5">
        <v>44732</v>
      </c>
      <c r="H3102" s="4">
        <v>44690</v>
      </c>
      <c r="I3102" s="10">
        <v>42</v>
      </c>
      <c r="J3102" s="32" t="str">
        <f>IF(Data[[#This Row],[Chênh lệch ngày]]&lt;-2,"ADVANCE", IF(Data[[#This Row],[Chênh lệch ngày]]&lt;4, "ON TIME", IF(Data[[#This Row],[REASON OF LATE]]="SUPPLIER","LATE BY SUPPLIER", "LATE")))</f>
        <v>LATE BY SUPPLIER</v>
      </c>
      <c r="K3102" s="13" t="s">
        <v>8</v>
      </c>
      <c r="L3102" s="16" t="s">
        <v>41</v>
      </c>
      <c r="M3102" s="32" t="str">
        <f>TEXT(Data[[#This Row],[Ngày giao]],"yyyy")</f>
        <v>2022</v>
      </c>
      <c r="N3102" s="32" t="str">
        <f>IF(MONTH(Data[[#This Row],[Ngày giao]])&lt;4,"Qtr1", IF(MONTH(Data[[#This Row],[Ngày giao]])&lt;7,"Qtr2",IF(MONTH(Data[[#This Row],[Ngày giao]])&lt;10,"Qtr3","Qtr4")))</f>
        <v>Qtr2</v>
      </c>
      <c r="O3102" s="32" t="str">
        <f>TEXT(Data[[#This Row],[Ngày giao]],"MMM")</f>
        <v>Jun</v>
      </c>
    </row>
    <row r="3103" spans="1:15" ht="14.5" x14ac:dyDescent="0.35">
      <c r="A3103" s="7">
        <v>4517240621</v>
      </c>
      <c r="B3103" s="7">
        <v>4013305</v>
      </c>
      <c r="C3103" s="37" t="s">
        <v>52</v>
      </c>
      <c r="D3103" s="9">
        <v>12</v>
      </c>
      <c r="E3103" s="3">
        <v>584</v>
      </c>
      <c r="F3103" s="3">
        <f t="shared" si="63"/>
        <v>7008</v>
      </c>
      <c r="G3103" s="5">
        <v>44690</v>
      </c>
      <c r="H3103" s="4">
        <v>44690</v>
      </c>
      <c r="I3103" s="10">
        <v>0</v>
      </c>
      <c r="J3103" s="32" t="str">
        <f>IF(Data[[#This Row],[Chênh lệch ngày]]&lt;-2,"ADVANCE", IF(Data[[#This Row],[Chênh lệch ngày]]&lt;4, "ON TIME", IF(Data[[#This Row],[REASON OF LATE]]="SUPPLIER","LATE BY SUPPLIER", "LATE")))</f>
        <v>ON TIME</v>
      </c>
      <c r="K3103" s="12"/>
      <c r="L3103" s="16"/>
      <c r="M3103" s="32" t="str">
        <f>TEXT(Data[[#This Row],[Ngày giao]],"yyyy")</f>
        <v>2022</v>
      </c>
      <c r="N3103" s="32" t="str">
        <f>IF(MONTH(Data[[#This Row],[Ngày giao]])&lt;4,"Qtr1", IF(MONTH(Data[[#This Row],[Ngày giao]])&lt;7,"Qtr2",IF(MONTH(Data[[#This Row],[Ngày giao]])&lt;10,"Qtr3","Qtr4")))</f>
        <v>Qtr2</v>
      </c>
      <c r="O3103" s="32" t="str">
        <f>TEXT(Data[[#This Row],[Ngày giao]],"MMM")</f>
        <v>May</v>
      </c>
    </row>
    <row r="3104" spans="1:15" ht="14.5" x14ac:dyDescent="0.35">
      <c r="A3104" s="7">
        <v>4517287361</v>
      </c>
      <c r="B3104" s="7">
        <v>4455281</v>
      </c>
      <c r="C3104" s="8" t="s">
        <v>53</v>
      </c>
      <c r="D3104" s="9">
        <v>630</v>
      </c>
      <c r="E3104" s="3">
        <v>1372</v>
      </c>
      <c r="F3104" s="3">
        <f t="shared" si="63"/>
        <v>864360</v>
      </c>
      <c r="G3104" s="14">
        <v>44725</v>
      </c>
      <c r="H3104" s="15">
        <v>44690</v>
      </c>
      <c r="I3104" s="10">
        <v>35</v>
      </c>
      <c r="J3104" s="32" t="str">
        <f>IF(Data[[#This Row],[Chênh lệch ngày]]&lt;-2,"ADVANCE", IF(Data[[#This Row],[Chênh lệch ngày]]&lt;4, "ON TIME", IF(Data[[#This Row],[REASON OF LATE]]="SUPPLIER","LATE BY SUPPLIER", "LATE")))</f>
        <v>LATE BY SUPPLIER</v>
      </c>
      <c r="K3104" s="13" t="s">
        <v>8</v>
      </c>
      <c r="L3104" s="16" t="s">
        <v>71</v>
      </c>
      <c r="M3104" s="32" t="str">
        <f>TEXT(Data[[#This Row],[Ngày giao]],"yyyy")</f>
        <v>2022</v>
      </c>
      <c r="N3104" s="32" t="str">
        <f>IF(MONTH(Data[[#This Row],[Ngày giao]])&lt;4,"Qtr1", IF(MONTH(Data[[#This Row],[Ngày giao]])&lt;7,"Qtr2",IF(MONTH(Data[[#This Row],[Ngày giao]])&lt;10,"Qtr3","Qtr4")))</f>
        <v>Qtr2</v>
      </c>
      <c r="O3104" s="32" t="str">
        <f>TEXT(Data[[#This Row],[Ngày giao]],"MMM")</f>
        <v>Jun</v>
      </c>
    </row>
    <row r="3105" spans="1:15" ht="14.5" x14ac:dyDescent="0.35">
      <c r="A3105" s="7">
        <v>4517852241</v>
      </c>
      <c r="B3105" s="7">
        <v>4454507</v>
      </c>
      <c r="C3105" s="8" t="s">
        <v>53</v>
      </c>
      <c r="D3105" s="9">
        <v>1440</v>
      </c>
      <c r="E3105" s="3">
        <v>811</v>
      </c>
      <c r="F3105" s="3">
        <f t="shared" si="63"/>
        <v>1167840</v>
      </c>
      <c r="G3105" s="5">
        <v>44690</v>
      </c>
      <c r="H3105" s="4">
        <v>44690</v>
      </c>
      <c r="I3105" s="10">
        <v>0</v>
      </c>
      <c r="J3105" s="32" t="str">
        <f>IF(Data[[#This Row],[Chênh lệch ngày]]&lt;-2,"ADVANCE", IF(Data[[#This Row],[Chênh lệch ngày]]&lt;4, "ON TIME", IF(Data[[#This Row],[REASON OF LATE]]="SUPPLIER","LATE BY SUPPLIER", "LATE")))</f>
        <v>ON TIME</v>
      </c>
      <c r="K3105" s="12"/>
      <c r="L3105" s="16"/>
      <c r="M3105" s="32" t="str">
        <f>TEXT(Data[[#This Row],[Ngày giao]],"yyyy")</f>
        <v>2022</v>
      </c>
      <c r="N3105" s="32" t="str">
        <f>IF(MONTH(Data[[#This Row],[Ngày giao]])&lt;4,"Qtr1", IF(MONTH(Data[[#This Row],[Ngày giao]])&lt;7,"Qtr2",IF(MONTH(Data[[#This Row],[Ngày giao]])&lt;10,"Qtr3","Qtr4")))</f>
        <v>Qtr2</v>
      </c>
      <c r="O3105" s="32" t="str">
        <f>TEXT(Data[[#This Row],[Ngày giao]],"MMM")</f>
        <v>May</v>
      </c>
    </row>
    <row r="3106" spans="1:15" ht="14.5" x14ac:dyDescent="0.35">
      <c r="A3106" s="7">
        <v>4517283002</v>
      </c>
      <c r="B3106" s="7">
        <v>4455298</v>
      </c>
      <c r="C3106" s="8" t="s">
        <v>53</v>
      </c>
      <c r="D3106" s="9">
        <v>405</v>
      </c>
      <c r="E3106" s="3">
        <v>572</v>
      </c>
      <c r="F3106" s="3">
        <f t="shared" si="63"/>
        <v>231660</v>
      </c>
      <c r="G3106" s="5">
        <v>44690</v>
      </c>
      <c r="H3106" s="4">
        <v>44690</v>
      </c>
      <c r="I3106" s="10">
        <v>0</v>
      </c>
      <c r="J3106" s="32" t="str">
        <f>IF(Data[[#This Row],[Chênh lệch ngày]]&lt;-2,"ADVANCE", IF(Data[[#This Row],[Chênh lệch ngày]]&lt;4, "ON TIME", IF(Data[[#This Row],[REASON OF LATE]]="SUPPLIER","LATE BY SUPPLIER", "LATE")))</f>
        <v>ON TIME</v>
      </c>
      <c r="K3106" s="12"/>
      <c r="L3106" s="16"/>
      <c r="M3106" s="32" t="str">
        <f>TEXT(Data[[#This Row],[Ngày giao]],"yyyy")</f>
        <v>2022</v>
      </c>
      <c r="N3106" s="32" t="str">
        <f>IF(MONTH(Data[[#This Row],[Ngày giao]])&lt;4,"Qtr1", IF(MONTH(Data[[#This Row],[Ngày giao]])&lt;7,"Qtr2",IF(MONTH(Data[[#This Row],[Ngày giao]])&lt;10,"Qtr3","Qtr4")))</f>
        <v>Qtr2</v>
      </c>
      <c r="O3106" s="32" t="str">
        <f>TEXT(Data[[#This Row],[Ngày giao]],"MMM")</f>
        <v>May</v>
      </c>
    </row>
    <row r="3107" spans="1:15" ht="14.5" x14ac:dyDescent="0.35">
      <c r="A3107" s="7">
        <v>4517038287</v>
      </c>
      <c r="B3107" s="7">
        <v>4333116</v>
      </c>
      <c r="C3107" s="37" t="s">
        <v>52</v>
      </c>
      <c r="D3107" s="9">
        <v>1365</v>
      </c>
      <c r="E3107" s="3">
        <v>352</v>
      </c>
      <c r="F3107" s="3">
        <f t="shared" si="63"/>
        <v>480480</v>
      </c>
      <c r="G3107" s="5">
        <v>44690</v>
      </c>
      <c r="H3107" s="4">
        <v>44690</v>
      </c>
      <c r="I3107" s="10">
        <v>0</v>
      </c>
      <c r="J3107" s="32" t="str">
        <f>IF(Data[[#This Row],[Chênh lệch ngày]]&lt;-2,"ADVANCE", IF(Data[[#This Row],[Chênh lệch ngày]]&lt;4, "ON TIME", IF(Data[[#This Row],[REASON OF LATE]]="SUPPLIER","LATE BY SUPPLIER", "LATE")))</f>
        <v>ON TIME</v>
      </c>
      <c r="K3107" s="12"/>
      <c r="L3107" s="16"/>
      <c r="M3107" s="32" t="str">
        <f>TEXT(Data[[#This Row],[Ngày giao]],"yyyy")</f>
        <v>2022</v>
      </c>
      <c r="N3107" s="32" t="str">
        <f>IF(MONTH(Data[[#This Row],[Ngày giao]])&lt;4,"Qtr1", IF(MONTH(Data[[#This Row],[Ngày giao]])&lt;7,"Qtr2",IF(MONTH(Data[[#This Row],[Ngày giao]])&lt;10,"Qtr3","Qtr4")))</f>
        <v>Qtr2</v>
      </c>
      <c r="O3107" s="32" t="str">
        <f>TEXT(Data[[#This Row],[Ngày giao]],"MMM")</f>
        <v>May</v>
      </c>
    </row>
    <row r="3108" spans="1:15" ht="14.5" x14ac:dyDescent="0.35">
      <c r="A3108" s="7">
        <v>4517372972</v>
      </c>
      <c r="B3108" s="7">
        <v>2487053</v>
      </c>
      <c r="C3108" s="8" t="s">
        <v>53</v>
      </c>
      <c r="D3108" s="9">
        <v>4320</v>
      </c>
      <c r="E3108" s="3">
        <v>309</v>
      </c>
      <c r="F3108" s="3">
        <f t="shared" si="63"/>
        <v>1334880</v>
      </c>
      <c r="G3108" s="5">
        <v>44690</v>
      </c>
      <c r="H3108" s="4">
        <v>44690</v>
      </c>
      <c r="I3108" s="10">
        <v>0</v>
      </c>
      <c r="J3108" s="32" t="str">
        <f>IF(Data[[#This Row],[Chênh lệch ngày]]&lt;-2,"ADVANCE", IF(Data[[#This Row],[Chênh lệch ngày]]&lt;4, "ON TIME", IF(Data[[#This Row],[REASON OF LATE]]="SUPPLIER","LATE BY SUPPLIER", "LATE")))</f>
        <v>ON TIME</v>
      </c>
      <c r="K3108" s="12"/>
      <c r="L3108" s="16"/>
      <c r="M3108" s="32" t="str">
        <f>TEXT(Data[[#This Row],[Ngày giao]],"yyyy")</f>
        <v>2022</v>
      </c>
      <c r="N3108" s="32" t="str">
        <f>IF(MONTH(Data[[#This Row],[Ngày giao]])&lt;4,"Qtr1", IF(MONTH(Data[[#This Row],[Ngày giao]])&lt;7,"Qtr2",IF(MONTH(Data[[#This Row],[Ngày giao]])&lt;10,"Qtr3","Qtr4")))</f>
        <v>Qtr2</v>
      </c>
      <c r="O3108" s="32" t="str">
        <f>TEXT(Data[[#This Row],[Ngày giao]],"MMM")</f>
        <v>May</v>
      </c>
    </row>
    <row r="3109" spans="1:15" ht="14.5" x14ac:dyDescent="0.35">
      <c r="A3109" s="7">
        <v>4516996861</v>
      </c>
      <c r="B3109" s="7">
        <v>4013297</v>
      </c>
      <c r="C3109" s="37" t="s">
        <v>52</v>
      </c>
      <c r="D3109" s="9">
        <v>255</v>
      </c>
      <c r="E3109" s="3">
        <v>371</v>
      </c>
      <c r="F3109" s="3">
        <f t="shared" si="63"/>
        <v>94605</v>
      </c>
      <c r="G3109" s="5">
        <v>44690</v>
      </c>
      <c r="H3109" s="4">
        <v>44690</v>
      </c>
      <c r="I3109" s="10">
        <v>0</v>
      </c>
      <c r="J3109" s="32" t="str">
        <f>IF(Data[[#This Row],[Chênh lệch ngày]]&lt;-2,"ADVANCE", IF(Data[[#This Row],[Chênh lệch ngày]]&lt;4, "ON TIME", IF(Data[[#This Row],[REASON OF LATE]]="SUPPLIER","LATE BY SUPPLIER", "LATE")))</f>
        <v>ON TIME</v>
      </c>
      <c r="K3109" s="12"/>
      <c r="L3109" s="16"/>
      <c r="M3109" s="32" t="str">
        <f>TEXT(Data[[#This Row],[Ngày giao]],"yyyy")</f>
        <v>2022</v>
      </c>
      <c r="N3109" s="32" t="str">
        <f>IF(MONTH(Data[[#This Row],[Ngày giao]])&lt;4,"Qtr1", IF(MONTH(Data[[#This Row],[Ngày giao]])&lt;7,"Qtr2",IF(MONTH(Data[[#This Row],[Ngày giao]])&lt;10,"Qtr3","Qtr4")))</f>
        <v>Qtr2</v>
      </c>
      <c r="O3109" s="32" t="str">
        <f>TEXT(Data[[#This Row],[Ngày giao]],"MMM")</f>
        <v>May</v>
      </c>
    </row>
    <row r="3110" spans="1:15" ht="14.5" x14ac:dyDescent="0.35">
      <c r="A3110" s="7">
        <v>4517358519</v>
      </c>
      <c r="B3110" s="7">
        <v>2779817</v>
      </c>
      <c r="C3110" s="8" t="s">
        <v>53</v>
      </c>
      <c r="D3110" s="9">
        <v>900</v>
      </c>
      <c r="E3110" s="3">
        <v>1147</v>
      </c>
      <c r="F3110" s="3">
        <f t="shared" si="63"/>
        <v>1032300</v>
      </c>
      <c r="G3110" s="5">
        <v>44690</v>
      </c>
      <c r="H3110" s="4">
        <v>44690</v>
      </c>
      <c r="I3110" s="10">
        <v>0</v>
      </c>
      <c r="J3110" s="32" t="str">
        <f>IF(Data[[#This Row],[Chênh lệch ngày]]&lt;-2,"ADVANCE", IF(Data[[#This Row],[Chênh lệch ngày]]&lt;4, "ON TIME", IF(Data[[#This Row],[REASON OF LATE]]="SUPPLIER","LATE BY SUPPLIER", "LATE")))</f>
        <v>ON TIME</v>
      </c>
      <c r="K3110" s="12"/>
      <c r="L3110" s="16"/>
      <c r="M3110" s="32" t="str">
        <f>TEXT(Data[[#This Row],[Ngày giao]],"yyyy")</f>
        <v>2022</v>
      </c>
      <c r="N3110" s="32" t="str">
        <f>IF(MONTH(Data[[#This Row],[Ngày giao]])&lt;4,"Qtr1", IF(MONTH(Data[[#This Row],[Ngày giao]])&lt;7,"Qtr2",IF(MONTH(Data[[#This Row],[Ngày giao]])&lt;10,"Qtr3","Qtr4")))</f>
        <v>Qtr2</v>
      </c>
      <c r="O3110" s="32" t="str">
        <f>TEXT(Data[[#This Row],[Ngày giao]],"MMM")</f>
        <v>May</v>
      </c>
    </row>
    <row r="3111" spans="1:15" ht="14.5" x14ac:dyDescent="0.35">
      <c r="A3111" s="7">
        <v>4517032529</v>
      </c>
      <c r="B3111" s="7">
        <v>4455298</v>
      </c>
      <c r="C3111" s="37" t="s">
        <v>52</v>
      </c>
      <c r="D3111" s="9">
        <v>285</v>
      </c>
      <c r="E3111" s="3">
        <v>1065</v>
      </c>
      <c r="F3111" s="3">
        <f t="shared" si="63"/>
        <v>303525</v>
      </c>
      <c r="G3111" s="5">
        <v>44690</v>
      </c>
      <c r="H3111" s="4">
        <v>44690</v>
      </c>
      <c r="I3111" s="10">
        <v>0</v>
      </c>
      <c r="J3111" s="32" t="str">
        <f>IF(Data[[#This Row],[Chênh lệch ngày]]&lt;-2,"ADVANCE", IF(Data[[#This Row],[Chênh lệch ngày]]&lt;4, "ON TIME", IF(Data[[#This Row],[REASON OF LATE]]="SUPPLIER","LATE BY SUPPLIER", "LATE")))</f>
        <v>ON TIME</v>
      </c>
      <c r="K3111" s="12"/>
      <c r="L3111" s="16"/>
      <c r="M3111" s="32" t="str">
        <f>TEXT(Data[[#This Row],[Ngày giao]],"yyyy")</f>
        <v>2022</v>
      </c>
      <c r="N3111" s="32" t="str">
        <f>IF(MONTH(Data[[#This Row],[Ngày giao]])&lt;4,"Qtr1", IF(MONTH(Data[[#This Row],[Ngày giao]])&lt;7,"Qtr2",IF(MONTH(Data[[#This Row],[Ngày giao]])&lt;10,"Qtr3","Qtr4")))</f>
        <v>Qtr2</v>
      </c>
      <c r="O3111" s="32" t="str">
        <f>TEXT(Data[[#This Row],[Ngày giao]],"MMM")</f>
        <v>May</v>
      </c>
    </row>
    <row r="3112" spans="1:15" ht="14.5" x14ac:dyDescent="0.35">
      <c r="A3112" s="7">
        <v>4517282552</v>
      </c>
      <c r="B3112" s="7">
        <v>4455906</v>
      </c>
      <c r="C3112" s="8" t="s">
        <v>53</v>
      </c>
      <c r="D3112" s="9">
        <v>252</v>
      </c>
      <c r="E3112" s="3">
        <v>552</v>
      </c>
      <c r="F3112" s="3">
        <f t="shared" si="63"/>
        <v>139104</v>
      </c>
      <c r="G3112" s="5">
        <v>44690</v>
      </c>
      <c r="H3112" s="4">
        <v>44690</v>
      </c>
      <c r="I3112" s="10">
        <v>0</v>
      </c>
      <c r="J3112" s="32" t="str">
        <f>IF(Data[[#This Row],[Chênh lệch ngày]]&lt;-2,"ADVANCE", IF(Data[[#This Row],[Chênh lệch ngày]]&lt;4, "ON TIME", IF(Data[[#This Row],[REASON OF LATE]]="SUPPLIER","LATE BY SUPPLIER", "LATE")))</f>
        <v>ON TIME</v>
      </c>
      <c r="K3112" s="12"/>
      <c r="L3112" s="16"/>
      <c r="M3112" s="32" t="str">
        <f>TEXT(Data[[#This Row],[Ngày giao]],"yyyy")</f>
        <v>2022</v>
      </c>
      <c r="N3112" s="32" t="str">
        <f>IF(MONTH(Data[[#This Row],[Ngày giao]])&lt;4,"Qtr1", IF(MONTH(Data[[#This Row],[Ngày giao]])&lt;7,"Qtr2",IF(MONTH(Data[[#This Row],[Ngày giao]])&lt;10,"Qtr3","Qtr4")))</f>
        <v>Qtr2</v>
      </c>
      <c r="O3112" s="32" t="str">
        <f>TEXT(Data[[#This Row],[Ngày giao]],"MMM")</f>
        <v>May</v>
      </c>
    </row>
    <row r="3113" spans="1:15" ht="14.5" x14ac:dyDescent="0.35">
      <c r="A3113" s="7">
        <v>4517038848</v>
      </c>
      <c r="B3113" s="7">
        <v>4454507</v>
      </c>
      <c r="C3113" s="37" t="s">
        <v>52</v>
      </c>
      <c r="D3113" s="9">
        <v>1440</v>
      </c>
      <c r="E3113" s="3">
        <v>930</v>
      </c>
      <c r="F3113" s="3">
        <f t="shared" si="63"/>
        <v>1339200</v>
      </c>
      <c r="G3113" s="5">
        <v>44732</v>
      </c>
      <c r="H3113" s="4">
        <v>44690</v>
      </c>
      <c r="I3113" s="10">
        <v>42</v>
      </c>
      <c r="J3113" s="32" t="str">
        <f>IF(Data[[#This Row],[Chênh lệch ngày]]&lt;-2,"ADVANCE", IF(Data[[#This Row],[Chênh lệch ngày]]&lt;4, "ON TIME", IF(Data[[#This Row],[REASON OF LATE]]="SUPPLIER","LATE BY SUPPLIER", "LATE")))</f>
        <v>LATE BY SUPPLIER</v>
      </c>
      <c r="K3113" s="11" t="s">
        <v>8</v>
      </c>
      <c r="L3113" s="16" t="s">
        <v>71</v>
      </c>
      <c r="M3113" s="32" t="str">
        <f>TEXT(Data[[#This Row],[Ngày giao]],"yyyy")</f>
        <v>2022</v>
      </c>
      <c r="N3113" s="32" t="str">
        <f>IF(MONTH(Data[[#This Row],[Ngày giao]])&lt;4,"Qtr1", IF(MONTH(Data[[#This Row],[Ngày giao]])&lt;7,"Qtr2",IF(MONTH(Data[[#This Row],[Ngày giao]])&lt;10,"Qtr3","Qtr4")))</f>
        <v>Qtr2</v>
      </c>
      <c r="O3113" s="32" t="str">
        <f>TEXT(Data[[#This Row],[Ngày giao]],"MMM")</f>
        <v>Jun</v>
      </c>
    </row>
    <row r="3114" spans="1:15" ht="14.5" x14ac:dyDescent="0.35">
      <c r="A3114" s="7">
        <v>4517364788</v>
      </c>
      <c r="B3114" s="7">
        <v>2779823</v>
      </c>
      <c r="C3114" s="8" t="s">
        <v>53</v>
      </c>
      <c r="D3114" s="9">
        <v>5940</v>
      </c>
      <c r="E3114" s="3">
        <v>363</v>
      </c>
      <c r="F3114" s="3">
        <f t="shared" si="63"/>
        <v>2156220</v>
      </c>
      <c r="G3114" s="5">
        <v>44690</v>
      </c>
      <c r="H3114" s="4">
        <v>44690</v>
      </c>
      <c r="I3114" s="10">
        <v>0</v>
      </c>
      <c r="J3114" s="32" t="str">
        <f>IF(Data[[#This Row],[Chênh lệch ngày]]&lt;-2,"ADVANCE", IF(Data[[#This Row],[Chênh lệch ngày]]&lt;4, "ON TIME", IF(Data[[#This Row],[REASON OF LATE]]="SUPPLIER","LATE BY SUPPLIER", "LATE")))</f>
        <v>ON TIME</v>
      </c>
      <c r="K3114" s="12"/>
      <c r="L3114" s="16"/>
      <c r="M3114" s="32" t="str">
        <f>TEXT(Data[[#This Row],[Ngày giao]],"yyyy")</f>
        <v>2022</v>
      </c>
      <c r="N3114" s="32" t="str">
        <f>IF(MONTH(Data[[#This Row],[Ngày giao]])&lt;4,"Qtr1", IF(MONTH(Data[[#This Row],[Ngày giao]])&lt;7,"Qtr2",IF(MONTH(Data[[#This Row],[Ngày giao]])&lt;10,"Qtr3","Qtr4")))</f>
        <v>Qtr2</v>
      </c>
      <c r="O3114" s="32" t="str">
        <f>TEXT(Data[[#This Row],[Ngày giao]],"MMM")</f>
        <v>May</v>
      </c>
    </row>
    <row r="3115" spans="1:15" ht="14.5" x14ac:dyDescent="0.35">
      <c r="A3115" s="7">
        <v>4517037992</v>
      </c>
      <c r="B3115" s="7">
        <v>4455281</v>
      </c>
      <c r="C3115" s="37" t="s">
        <v>52</v>
      </c>
      <c r="D3115" s="9">
        <v>720</v>
      </c>
      <c r="E3115" s="3">
        <v>882</v>
      </c>
      <c r="F3115" s="3">
        <f t="shared" si="63"/>
        <v>635040</v>
      </c>
      <c r="G3115" s="14">
        <v>44718</v>
      </c>
      <c r="H3115" s="15">
        <v>44690</v>
      </c>
      <c r="I3115" s="10">
        <v>28</v>
      </c>
      <c r="J3115" s="32" t="str">
        <f>IF(Data[[#This Row],[Chênh lệch ngày]]&lt;-2,"ADVANCE", IF(Data[[#This Row],[Chênh lệch ngày]]&lt;4, "ON TIME", IF(Data[[#This Row],[REASON OF LATE]]="SUPPLIER","LATE BY SUPPLIER", "LATE")))</f>
        <v>LATE</v>
      </c>
      <c r="K3115" s="32" t="s">
        <v>6</v>
      </c>
      <c r="L3115" s="16"/>
      <c r="M3115" s="32" t="str">
        <f>TEXT(Data[[#This Row],[Ngày giao]],"yyyy")</f>
        <v>2022</v>
      </c>
      <c r="N3115" s="32" t="str">
        <f>IF(MONTH(Data[[#This Row],[Ngày giao]])&lt;4,"Qtr1", IF(MONTH(Data[[#This Row],[Ngày giao]])&lt;7,"Qtr2",IF(MONTH(Data[[#This Row],[Ngày giao]])&lt;10,"Qtr3","Qtr4")))</f>
        <v>Qtr2</v>
      </c>
      <c r="O3115" s="32" t="str">
        <f>TEXT(Data[[#This Row],[Ngày giao]],"MMM")</f>
        <v>Jun</v>
      </c>
    </row>
    <row r="3116" spans="1:15" ht="14.5" x14ac:dyDescent="0.35">
      <c r="A3116" s="7">
        <v>4517032734</v>
      </c>
      <c r="B3116" s="7">
        <v>2487052</v>
      </c>
      <c r="C3116" s="37" t="s">
        <v>52</v>
      </c>
      <c r="D3116" s="9">
        <v>3270</v>
      </c>
      <c r="E3116" s="3">
        <v>1483</v>
      </c>
      <c r="F3116" s="3">
        <f t="shared" si="63"/>
        <v>4849410</v>
      </c>
      <c r="G3116" s="5">
        <v>44690</v>
      </c>
      <c r="H3116" s="4">
        <v>44690</v>
      </c>
      <c r="I3116" s="10">
        <v>0</v>
      </c>
      <c r="J3116" s="32" t="str">
        <f>IF(Data[[#This Row],[Chênh lệch ngày]]&lt;-2,"ADVANCE", IF(Data[[#This Row],[Chênh lệch ngày]]&lt;4, "ON TIME", IF(Data[[#This Row],[REASON OF LATE]]="SUPPLIER","LATE BY SUPPLIER", "LATE")))</f>
        <v>ON TIME</v>
      </c>
      <c r="K3116" s="12"/>
      <c r="L3116" s="16"/>
      <c r="M3116" s="32" t="str">
        <f>TEXT(Data[[#This Row],[Ngày giao]],"yyyy")</f>
        <v>2022</v>
      </c>
      <c r="N3116" s="32" t="str">
        <f>IF(MONTH(Data[[#This Row],[Ngày giao]])&lt;4,"Qtr1", IF(MONTH(Data[[#This Row],[Ngày giao]])&lt;7,"Qtr2",IF(MONTH(Data[[#This Row],[Ngày giao]])&lt;10,"Qtr3","Qtr4")))</f>
        <v>Qtr2</v>
      </c>
      <c r="O3116" s="32" t="str">
        <f>TEXT(Data[[#This Row],[Ngày giao]],"MMM")</f>
        <v>May</v>
      </c>
    </row>
    <row r="3117" spans="1:15" ht="14.5" x14ac:dyDescent="0.35">
      <c r="A3117" s="7">
        <v>4517025065</v>
      </c>
      <c r="B3117" s="7">
        <v>4013305</v>
      </c>
      <c r="C3117" s="37" t="s">
        <v>52</v>
      </c>
      <c r="D3117" s="9">
        <v>12</v>
      </c>
      <c r="E3117" s="3">
        <v>1441</v>
      </c>
      <c r="F3117" s="3">
        <f t="shared" si="63"/>
        <v>17292</v>
      </c>
      <c r="G3117" s="5">
        <v>44690</v>
      </c>
      <c r="H3117" s="4">
        <v>44690</v>
      </c>
      <c r="I3117" s="10">
        <v>0</v>
      </c>
      <c r="J3117" s="32" t="str">
        <f>IF(Data[[#This Row],[Chênh lệch ngày]]&lt;-2,"ADVANCE", IF(Data[[#This Row],[Chênh lệch ngày]]&lt;4, "ON TIME", IF(Data[[#This Row],[REASON OF LATE]]="SUPPLIER","LATE BY SUPPLIER", "LATE")))</f>
        <v>ON TIME</v>
      </c>
      <c r="K3117" s="12"/>
      <c r="L3117" s="16"/>
      <c r="M3117" s="32" t="str">
        <f>TEXT(Data[[#This Row],[Ngày giao]],"yyyy")</f>
        <v>2022</v>
      </c>
      <c r="N3117" s="32" t="str">
        <f>IF(MONTH(Data[[#This Row],[Ngày giao]])&lt;4,"Qtr1", IF(MONTH(Data[[#This Row],[Ngày giao]])&lt;7,"Qtr2",IF(MONTH(Data[[#This Row],[Ngày giao]])&lt;10,"Qtr3","Qtr4")))</f>
        <v>Qtr2</v>
      </c>
      <c r="O3117" s="32" t="str">
        <f>TEXT(Data[[#This Row],[Ngày giao]],"MMM")</f>
        <v>May</v>
      </c>
    </row>
    <row r="3118" spans="1:15" ht="14.5" x14ac:dyDescent="0.35">
      <c r="A3118" s="7">
        <v>4517657105</v>
      </c>
      <c r="B3118" s="7">
        <v>4013305</v>
      </c>
      <c r="C3118" s="37" t="s">
        <v>52</v>
      </c>
      <c r="D3118" s="9">
        <v>48</v>
      </c>
      <c r="E3118" s="3">
        <v>1363</v>
      </c>
      <c r="F3118" s="3">
        <f t="shared" si="63"/>
        <v>65424</v>
      </c>
      <c r="G3118" s="5">
        <v>44690</v>
      </c>
      <c r="H3118" s="4">
        <v>44690</v>
      </c>
      <c r="I3118" s="10">
        <v>0</v>
      </c>
      <c r="J3118" s="32" t="str">
        <f>IF(Data[[#This Row],[Chênh lệch ngày]]&lt;-2,"ADVANCE", IF(Data[[#This Row],[Chênh lệch ngày]]&lt;4, "ON TIME", IF(Data[[#This Row],[REASON OF LATE]]="SUPPLIER","LATE BY SUPPLIER", "LATE")))</f>
        <v>ON TIME</v>
      </c>
      <c r="K3118" s="12"/>
      <c r="L3118" s="16"/>
      <c r="M3118" s="32" t="str">
        <f>TEXT(Data[[#This Row],[Ngày giao]],"yyyy")</f>
        <v>2022</v>
      </c>
      <c r="N3118" s="32" t="str">
        <f>IF(MONTH(Data[[#This Row],[Ngày giao]])&lt;4,"Qtr1", IF(MONTH(Data[[#This Row],[Ngày giao]])&lt;7,"Qtr2",IF(MONTH(Data[[#This Row],[Ngày giao]])&lt;10,"Qtr3","Qtr4")))</f>
        <v>Qtr2</v>
      </c>
      <c r="O3118" s="32" t="str">
        <f>TEXT(Data[[#This Row],[Ngày giao]],"MMM")</f>
        <v>May</v>
      </c>
    </row>
    <row r="3119" spans="1:15" ht="14.5" x14ac:dyDescent="0.35">
      <c r="A3119" s="7">
        <v>4517032673</v>
      </c>
      <c r="B3119" s="7">
        <v>2487053</v>
      </c>
      <c r="C3119" s="37" t="s">
        <v>52</v>
      </c>
      <c r="D3119" s="9">
        <v>2790</v>
      </c>
      <c r="E3119" s="3">
        <v>711</v>
      </c>
      <c r="F3119" s="3">
        <f t="shared" ref="F3119:F3182" si="64" xml:space="preserve"> D3119 * E3119</f>
        <v>1983690</v>
      </c>
      <c r="G3119" s="5">
        <v>44690</v>
      </c>
      <c r="H3119" s="4">
        <v>44690</v>
      </c>
      <c r="I3119" s="10">
        <v>0</v>
      </c>
      <c r="J3119" s="32" t="str">
        <f>IF(Data[[#This Row],[Chênh lệch ngày]]&lt;-2,"ADVANCE", IF(Data[[#This Row],[Chênh lệch ngày]]&lt;4, "ON TIME", IF(Data[[#This Row],[REASON OF LATE]]="SUPPLIER","LATE BY SUPPLIER", "LATE")))</f>
        <v>ON TIME</v>
      </c>
      <c r="K3119" s="12"/>
      <c r="L3119" s="16"/>
      <c r="M3119" s="32" t="str">
        <f>TEXT(Data[[#This Row],[Ngày giao]],"yyyy")</f>
        <v>2022</v>
      </c>
      <c r="N3119" s="32" t="str">
        <f>IF(MONTH(Data[[#This Row],[Ngày giao]])&lt;4,"Qtr1", IF(MONTH(Data[[#This Row],[Ngày giao]])&lt;7,"Qtr2",IF(MONTH(Data[[#This Row],[Ngày giao]])&lt;10,"Qtr3","Qtr4")))</f>
        <v>Qtr2</v>
      </c>
      <c r="O3119" s="32" t="str">
        <f>TEXT(Data[[#This Row],[Ngày giao]],"MMM")</f>
        <v>May</v>
      </c>
    </row>
    <row r="3120" spans="1:15" ht="14.5" x14ac:dyDescent="0.35">
      <c r="A3120" s="7">
        <v>4517334204</v>
      </c>
      <c r="B3120" s="7">
        <v>2779817</v>
      </c>
      <c r="C3120" s="8" t="s">
        <v>53</v>
      </c>
      <c r="D3120" s="9">
        <v>4050</v>
      </c>
      <c r="E3120" s="3">
        <v>707</v>
      </c>
      <c r="F3120" s="3">
        <f t="shared" si="64"/>
        <v>2863350</v>
      </c>
      <c r="G3120" s="5">
        <v>44690</v>
      </c>
      <c r="H3120" s="4">
        <v>44690</v>
      </c>
      <c r="I3120" s="10">
        <v>0</v>
      </c>
      <c r="J3120" s="32" t="str">
        <f>IF(Data[[#This Row],[Chênh lệch ngày]]&lt;-2,"ADVANCE", IF(Data[[#This Row],[Chênh lệch ngày]]&lt;4, "ON TIME", IF(Data[[#This Row],[REASON OF LATE]]="SUPPLIER","LATE BY SUPPLIER", "LATE")))</f>
        <v>ON TIME</v>
      </c>
      <c r="K3120" s="12"/>
      <c r="L3120" s="16"/>
      <c r="M3120" s="32" t="str">
        <f>TEXT(Data[[#This Row],[Ngày giao]],"yyyy")</f>
        <v>2022</v>
      </c>
      <c r="N3120" s="32" t="str">
        <f>IF(MONTH(Data[[#This Row],[Ngày giao]])&lt;4,"Qtr1", IF(MONTH(Data[[#This Row],[Ngày giao]])&lt;7,"Qtr2",IF(MONTH(Data[[#This Row],[Ngày giao]])&lt;10,"Qtr3","Qtr4")))</f>
        <v>Qtr2</v>
      </c>
      <c r="O3120" s="32" t="str">
        <f>TEXT(Data[[#This Row],[Ngày giao]],"MMM")</f>
        <v>May</v>
      </c>
    </row>
    <row r="3121" spans="1:15" ht="14.5" x14ac:dyDescent="0.35">
      <c r="A3121" s="7">
        <v>4517710894</v>
      </c>
      <c r="B3121" s="7">
        <v>2487053</v>
      </c>
      <c r="C3121" s="37" t="s">
        <v>52</v>
      </c>
      <c r="D3121" s="9">
        <v>5400</v>
      </c>
      <c r="E3121" s="3">
        <v>336</v>
      </c>
      <c r="F3121" s="3">
        <f t="shared" si="64"/>
        <v>1814400</v>
      </c>
      <c r="G3121" s="5">
        <v>44690</v>
      </c>
      <c r="H3121" s="4">
        <v>44690</v>
      </c>
      <c r="I3121" s="10">
        <v>0</v>
      </c>
      <c r="J3121" s="32" t="str">
        <f>IF(Data[[#This Row],[Chênh lệch ngày]]&lt;-2,"ADVANCE", IF(Data[[#This Row],[Chênh lệch ngày]]&lt;4, "ON TIME", IF(Data[[#This Row],[REASON OF LATE]]="SUPPLIER","LATE BY SUPPLIER", "LATE")))</f>
        <v>ON TIME</v>
      </c>
      <c r="K3121" s="12"/>
      <c r="L3121" s="16"/>
      <c r="M3121" s="32" t="str">
        <f>TEXT(Data[[#This Row],[Ngày giao]],"yyyy")</f>
        <v>2022</v>
      </c>
      <c r="N3121" s="32" t="str">
        <f>IF(MONTH(Data[[#This Row],[Ngày giao]])&lt;4,"Qtr1", IF(MONTH(Data[[#This Row],[Ngày giao]])&lt;7,"Qtr2",IF(MONTH(Data[[#This Row],[Ngày giao]])&lt;10,"Qtr3","Qtr4")))</f>
        <v>Qtr2</v>
      </c>
      <c r="O3121" s="32" t="str">
        <f>TEXT(Data[[#This Row],[Ngày giao]],"MMM")</f>
        <v>May</v>
      </c>
    </row>
    <row r="3122" spans="1:15" ht="14.5" x14ac:dyDescent="0.35">
      <c r="A3122" s="7">
        <v>4517275173</v>
      </c>
      <c r="B3122" s="7">
        <v>2487061</v>
      </c>
      <c r="C3122" s="8" t="s">
        <v>53</v>
      </c>
      <c r="D3122" s="9">
        <v>720</v>
      </c>
      <c r="E3122" s="3">
        <v>1444</v>
      </c>
      <c r="F3122" s="3">
        <f t="shared" si="64"/>
        <v>1039680</v>
      </c>
      <c r="G3122" s="5">
        <v>44690</v>
      </c>
      <c r="H3122" s="4">
        <v>44690</v>
      </c>
      <c r="I3122" s="10">
        <v>0</v>
      </c>
      <c r="J3122" s="32" t="str">
        <f>IF(Data[[#This Row],[Chênh lệch ngày]]&lt;-2,"ADVANCE", IF(Data[[#This Row],[Chênh lệch ngày]]&lt;4, "ON TIME", IF(Data[[#This Row],[REASON OF LATE]]="SUPPLIER","LATE BY SUPPLIER", "LATE")))</f>
        <v>ON TIME</v>
      </c>
      <c r="K3122" s="12"/>
      <c r="L3122" s="16"/>
      <c r="M3122" s="32" t="str">
        <f>TEXT(Data[[#This Row],[Ngày giao]],"yyyy")</f>
        <v>2022</v>
      </c>
      <c r="N3122" s="32" t="str">
        <f>IF(MONTH(Data[[#This Row],[Ngày giao]])&lt;4,"Qtr1", IF(MONTH(Data[[#This Row],[Ngày giao]])&lt;7,"Qtr2",IF(MONTH(Data[[#This Row],[Ngày giao]])&lt;10,"Qtr3","Qtr4")))</f>
        <v>Qtr2</v>
      </c>
      <c r="O3122" s="32" t="str">
        <f>TEXT(Data[[#This Row],[Ngày giao]],"MMM")</f>
        <v>May</v>
      </c>
    </row>
    <row r="3123" spans="1:15" ht="14.5" x14ac:dyDescent="0.35">
      <c r="A3123" s="7">
        <v>4517959363</v>
      </c>
      <c r="B3123" s="7">
        <v>4013305</v>
      </c>
      <c r="C3123" s="37" t="s">
        <v>52</v>
      </c>
      <c r="D3123" s="9">
        <v>36</v>
      </c>
      <c r="E3123" s="3">
        <v>1386</v>
      </c>
      <c r="F3123" s="3">
        <f t="shared" si="64"/>
        <v>49896</v>
      </c>
      <c r="G3123" s="5">
        <v>44690</v>
      </c>
      <c r="H3123" s="4">
        <v>44690</v>
      </c>
      <c r="I3123" s="10">
        <v>0</v>
      </c>
      <c r="J3123" s="32" t="str">
        <f>IF(Data[[#This Row],[Chênh lệch ngày]]&lt;-2,"ADVANCE", IF(Data[[#This Row],[Chênh lệch ngày]]&lt;4, "ON TIME", IF(Data[[#This Row],[REASON OF LATE]]="SUPPLIER","LATE BY SUPPLIER", "LATE")))</f>
        <v>ON TIME</v>
      </c>
      <c r="K3123" s="12"/>
      <c r="L3123" s="16"/>
      <c r="M3123" s="32" t="str">
        <f>TEXT(Data[[#This Row],[Ngày giao]],"yyyy")</f>
        <v>2022</v>
      </c>
      <c r="N3123" s="32" t="str">
        <f>IF(MONTH(Data[[#This Row],[Ngày giao]])&lt;4,"Qtr1", IF(MONTH(Data[[#This Row],[Ngày giao]])&lt;7,"Qtr2",IF(MONTH(Data[[#This Row],[Ngày giao]])&lt;10,"Qtr3","Qtr4")))</f>
        <v>Qtr2</v>
      </c>
      <c r="O3123" s="32" t="str">
        <f>TEXT(Data[[#This Row],[Ngày giao]],"MMM")</f>
        <v>May</v>
      </c>
    </row>
    <row r="3124" spans="1:15" ht="14.5" x14ac:dyDescent="0.35">
      <c r="A3124" s="7">
        <v>4517898229</v>
      </c>
      <c r="B3124" s="7">
        <v>2487053</v>
      </c>
      <c r="C3124" s="8" t="s">
        <v>53</v>
      </c>
      <c r="D3124" s="9">
        <v>4230</v>
      </c>
      <c r="E3124" s="3">
        <v>993</v>
      </c>
      <c r="F3124" s="3">
        <f t="shared" si="64"/>
        <v>4200390</v>
      </c>
      <c r="G3124" s="5">
        <v>44669</v>
      </c>
      <c r="H3124" s="4">
        <v>44690</v>
      </c>
      <c r="I3124" s="10">
        <v>-21</v>
      </c>
      <c r="J3124" s="32" t="str">
        <f>IF(Data[[#This Row],[Chênh lệch ngày]]&lt;-2,"ADVANCE", IF(Data[[#This Row],[Chênh lệch ngày]]&lt;4, "ON TIME", IF(Data[[#This Row],[REASON OF LATE]]="SUPPLIER","LATE BY SUPPLIER", "LATE")))</f>
        <v>ADVANCE</v>
      </c>
      <c r="K3124" s="12"/>
      <c r="L3124" s="16"/>
      <c r="M3124" s="32" t="str">
        <f>TEXT(Data[[#This Row],[Ngày giao]],"yyyy")</f>
        <v>2022</v>
      </c>
      <c r="N3124" s="32" t="str">
        <f>IF(MONTH(Data[[#This Row],[Ngày giao]])&lt;4,"Qtr1", IF(MONTH(Data[[#This Row],[Ngày giao]])&lt;7,"Qtr2",IF(MONTH(Data[[#This Row],[Ngày giao]])&lt;10,"Qtr3","Qtr4")))</f>
        <v>Qtr2</v>
      </c>
      <c r="O3124" s="32" t="str">
        <f>TEXT(Data[[#This Row],[Ngày giao]],"MMM")</f>
        <v>Apr</v>
      </c>
    </row>
    <row r="3125" spans="1:15" ht="14.5" x14ac:dyDescent="0.35">
      <c r="A3125" s="7">
        <v>4517710875</v>
      </c>
      <c r="B3125" s="7">
        <v>4333116</v>
      </c>
      <c r="C3125" s="37" t="s">
        <v>52</v>
      </c>
      <c r="D3125" s="9">
        <v>5544</v>
      </c>
      <c r="E3125" s="3">
        <v>1432</v>
      </c>
      <c r="F3125" s="3">
        <f t="shared" si="64"/>
        <v>7939008</v>
      </c>
      <c r="G3125" s="5">
        <v>44690</v>
      </c>
      <c r="H3125" s="4">
        <v>44690</v>
      </c>
      <c r="I3125" s="10">
        <v>0</v>
      </c>
      <c r="J3125" s="32" t="str">
        <f>IF(Data[[#This Row],[Chênh lệch ngày]]&lt;-2,"ADVANCE", IF(Data[[#This Row],[Chênh lệch ngày]]&lt;4, "ON TIME", IF(Data[[#This Row],[REASON OF LATE]]="SUPPLIER","LATE BY SUPPLIER", "LATE")))</f>
        <v>ON TIME</v>
      </c>
      <c r="K3125" s="12"/>
      <c r="L3125" s="16"/>
      <c r="M3125" s="32" t="str">
        <f>TEXT(Data[[#This Row],[Ngày giao]],"yyyy")</f>
        <v>2022</v>
      </c>
      <c r="N3125" s="32" t="str">
        <f>IF(MONTH(Data[[#This Row],[Ngày giao]])&lt;4,"Qtr1", IF(MONTH(Data[[#This Row],[Ngày giao]])&lt;7,"Qtr2",IF(MONTH(Data[[#This Row],[Ngày giao]])&lt;10,"Qtr3","Qtr4")))</f>
        <v>Qtr2</v>
      </c>
      <c r="O3125" s="32" t="str">
        <f>TEXT(Data[[#This Row],[Ngày giao]],"MMM")</f>
        <v>May</v>
      </c>
    </row>
    <row r="3126" spans="1:15" ht="14.5" x14ac:dyDescent="0.35">
      <c r="A3126" s="7">
        <v>4517035293</v>
      </c>
      <c r="B3126" s="7">
        <v>2778106</v>
      </c>
      <c r="C3126" s="37" t="s">
        <v>52</v>
      </c>
      <c r="D3126" s="9">
        <v>144</v>
      </c>
      <c r="E3126" s="3">
        <v>1053</v>
      </c>
      <c r="F3126" s="3">
        <f t="shared" si="64"/>
        <v>151632</v>
      </c>
      <c r="G3126" s="5">
        <v>44690</v>
      </c>
      <c r="H3126" s="4">
        <v>44690</v>
      </c>
      <c r="I3126" s="10">
        <v>0</v>
      </c>
      <c r="J3126" s="32" t="str">
        <f>IF(Data[[#This Row],[Chênh lệch ngày]]&lt;-2,"ADVANCE", IF(Data[[#This Row],[Chênh lệch ngày]]&lt;4, "ON TIME", IF(Data[[#This Row],[REASON OF LATE]]="SUPPLIER","LATE BY SUPPLIER", "LATE")))</f>
        <v>ON TIME</v>
      </c>
      <c r="K3126" s="12"/>
      <c r="L3126" s="16"/>
      <c r="M3126" s="32" t="str">
        <f>TEXT(Data[[#This Row],[Ngày giao]],"yyyy")</f>
        <v>2022</v>
      </c>
      <c r="N3126" s="32" t="str">
        <f>IF(MONTH(Data[[#This Row],[Ngày giao]])&lt;4,"Qtr1", IF(MONTH(Data[[#This Row],[Ngày giao]])&lt;7,"Qtr2",IF(MONTH(Data[[#This Row],[Ngày giao]])&lt;10,"Qtr3","Qtr4")))</f>
        <v>Qtr2</v>
      </c>
      <c r="O3126" s="32" t="str">
        <f>TEXT(Data[[#This Row],[Ngày giao]],"MMM")</f>
        <v>May</v>
      </c>
    </row>
    <row r="3127" spans="1:15" ht="13" x14ac:dyDescent="0.3">
      <c r="A3127" s="1">
        <v>4517316431</v>
      </c>
      <c r="B3127" s="1">
        <v>4451121</v>
      </c>
      <c r="C3127" s="2" t="s">
        <v>65</v>
      </c>
      <c r="D3127" s="3">
        <v>70</v>
      </c>
      <c r="E3127" s="3">
        <v>716</v>
      </c>
      <c r="F3127" s="3">
        <f t="shared" si="64"/>
        <v>50120</v>
      </c>
      <c r="G3127" s="5">
        <v>44690</v>
      </c>
      <c r="H3127" s="4">
        <v>44691</v>
      </c>
      <c r="I3127" s="6">
        <f t="shared" ref="I3127:I3133" si="65">G3127-H3127</f>
        <v>-1</v>
      </c>
      <c r="J3127" s="32" t="str">
        <f>IF(Data[[#This Row],[Chênh lệch ngày]]&lt;-2,"ADVANCE", IF(Data[[#This Row],[Chênh lệch ngày]]&lt;4, "ON TIME", IF(Data[[#This Row],[REASON OF LATE]]="SUPPLIER","LATE BY SUPPLIER", "LATE")))</f>
        <v>ON TIME</v>
      </c>
      <c r="K3127" s="2"/>
      <c r="L3127" s="32"/>
      <c r="M3127" s="32" t="str">
        <f>TEXT(Data[[#This Row],[Ngày giao]],"yyyy")</f>
        <v>2022</v>
      </c>
      <c r="N3127" s="32" t="str">
        <f>IF(MONTH(Data[[#This Row],[Ngày giao]])&lt;4,"Qtr1", IF(MONTH(Data[[#This Row],[Ngày giao]])&lt;7,"Qtr2",IF(MONTH(Data[[#This Row],[Ngày giao]])&lt;10,"Qtr3","Qtr4")))</f>
        <v>Qtr2</v>
      </c>
      <c r="O3127" s="32" t="str">
        <f>TEXT(Data[[#This Row],[Ngày giao]],"MMM")</f>
        <v>May</v>
      </c>
    </row>
    <row r="3128" spans="1:15" ht="13" x14ac:dyDescent="0.3">
      <c r="A3128" s="1">
        <v>4517387435</v>
      </c>
      <c r="B3128" s="1">
        <v>4451134</v>
      </c>
      <c r="C3128" s="2" t="s">
        <v>65</v>
      </c>
      <c r="D3128" s="3">
        <v>20</v>
      </c>
      <c r="E3128" s="3">
        <v>649</v>
      </c>
      <c r="F3128" s="3">
        <f t="shared" si="64"/>
        <v>12980</v>
      </c>
      <c r="G3128" s="5">
        <v>44690</v>
      </c>
      <c r="H3128" s="4">
        <v>44691</v>
      </c>
      <c r="I3128" s="6">
        <f t="shared" si="65"/>
        <v>-1</v>
      </c>
      <c r="J3128" s="32" t="str">
        <f>IF(Data[[#This Row],[Chênh lệch ngày]]&lt;-2,"ADVANCE", IF(Data[[#This Row],[Chênh lệch ngày]]&lt;4, "ON TIME", IF(Data[[#This Row],[REASON OF LATE]]="SUPPLIER","LATE BY SUPPLIER", "LATE")))</f>
        <v>ON TIME</v>
      </c>
      <c r="K3128" s="2"/>
      <c r="L3128" s="32"/>
      <c r="M3128" s="32" t="str">
        <f>TEXT(Data[[#This Row],[Ngày giao]],"yyyy")</f>
        <v>2022</v>
      </c>
      <c r="N3128" s="32" t="str">
        <f>IF(MONTH(Data[[#This Row],[Ngày giao]])&lt;4,"Qtr1", IF(MONTH(Data[[#This Row],[Ngày giao]])&lt;7,"Qtr2",IF(MONTH(Data[[#This Row],[Ngày giao]])&lt;10,"Qtr3","Qtr4")))</f>
        <v>Qtr2</v>
      </c>
      <c r="O3128" s="32" t="str">
        <f>TEXT(Data[[#This Row],[Ngày giao]],"MMM")</f>
        <v>May</v>
      </c>
    </row>
    <row r="3129" spans="1:15" ht="13" x14ac:dyDescent="0.3">
      <c r="A3129" s="1">
        <v>4517387470</v>
      </c>
      <c r="B3129" s="1">
        <v>2899475</v>
      </c>
      <c r="C3129" s="2" t="s">
        <v>65</v>
      </c>
      <c r="D3129" s="3">
        <v>100</v>
      </c>
      <c r="E3129" s="3">
        <v>1281</v>
      </c>
      <c r="F3129" s="3">
        <f t="shared" si="64"/>
        <v>128100</v>
      </c>
      <c r="G3129" s="5">
        <v>44690</v>
      </c>
      <c r="H3129" s="4">
        <v>44691</v>
      </c>
      <c r="I3129" s="6">
        <f t="shared" si="65"/>
        <v>-1</v>
      </c>
      <c r="J3129" s="32" t="str">
        <f>IF(Data[[#This Row],[Chênh lệch ngày]]&lt;-2,"ADVANCE", IF(Data[[#This Row],[Chênh lệch ngày]]&lt;4, "ON TIME", IF(Data[[#This Row],[REASON OF LATE]]="SUPPLIER","LATE BY SUPPLIER", "LATE")))</f>
        <v>ON TIME</v>
      </c>
      <c r="K3129" s="2"/>
      <c r="L3129" s="32"/>
      <c r="M3129" s="32" t="str">
        <f>TEXT(Data[[#This Row],[Ngày giao]],"yyyy")</f>
        <v>2022</v>
      </c>
      <c r="N3129" s="32" t="str">
        <f>IF(MONTH(Data[[#This Row],[Ngày giao]])&lt;4,"Qtr1", IF(MONTH(Data[[#This Row],[Ngày giao]])&lt;7,"Qtr2",IF(MONTH(Data[[#This Row],[Ngày giao]])&lt;10,"Qtr3","Qtr4")))</f>
        <v>Qtr2</v>
      </c>
      <c r="O3129" s="32" t="str">
        <f>TEXT(Data[[#This Row],[Ngày giao]],"MMM")</f>
        <v>May</v>
      </c>
    </row>
    <row r="3130" spans="1:15" ht="13" x14ac:dyDescent="0.3">
      <c r="A3130" s="1">
        <v>4517395678</v>
      </c>
      <c r="B3130" s="1">
        <v>2899478</v>
      </c>
      <c r="C3130" s="2" t="s">
        <v>65</v>
      </c>
      <c r="D3130" s="3">
        <v>100</v>
      </c>
      <c r="E3130" s="3">
        <v>386</v>
      </c>
      <c r="F3130" s="3">
        <f t="shared" si="64"/>
        <v>38600</v>
      </c>
      <c r="G3130" s="5">
        <v>44690</v>
      </c>
      <c r="H3130" s="4">
        <v>44691</v>
      </c>
      <c r="I3130" s="6">
        <f t="shared" si="65"/>
        <v>-1</v>
      </c>
      <c r="J3130" s="32" t="str">
        <f>IF(Data[[#This Row],[Chênh lệch ngày]]&lt;-2,"ADVANCE", IF(Data[[#This Row],[Chênh lệch ngày]]&lt;4, "ON TIME", IF(Data[[#This Row],[REASON OF LATE]]="SUPPLIER","LATE BY SUPPLIER", "LATE")))</f>
        <v>ON TIME</v>
      </c>
      <c r="K3130" s="2"/>
      <c r="L3130" s="32"/>
      <c r="M3130" s="32" t="str">
        <f>TEXT(Data[[#This Row],[Ngày giao]],"yyyy")</f>
        <v>2022</v>
      </c>
      <c r="N3130" s="32" t="str">
        <f>IF(MONTH(Data[[#This Row],[Ngày giao]])&lt;4,"Qtr1", IF(MONTH(Data[[#This Row],[Ngày giao]])&lt;7,"Qtr2",IF(MONTH(Data[[#This Row],[Ngày giao]])&lt;10,"Qtr3","Qtr4")))</f>
        <v>Qtr2</v>
      </c>
      <c r="O3130" s="32" t="str">
        <f>TEXT(Data[[#This Row],[Ngày giao]],"MMM")</f>
        <v>May</v>
      </c>
    </row>
    <row r="3131" spans="1:15" ht="13" x14ac:dyDescent="0.3">
      <c r="A3131" s="1">
        <v>4517390763</v>
      </c>
      <c r="B3131" s="1">
        <v>2461389</v>
      </c>
      <c r="C3131" s="2" t="s">
        <v>65</v>
      </c>
      <c r="D3131" s="3">
        <v>200</v>
      </c>
      <c r="E3131" s="3">
        <v>1114</v>
      </c>
      <c r="F3131" s="3">
        <f t="shared" si="64"/>
        <v>222800</v>
      </c>
      <c r="G3131" s="5">
        <v>44690</v>
      </c>
      <c r="H3131" s="4">
        <v>44691</v>
      </c>
      <c r="I3131" s="6">
        <f t="shared" si="65"/>
        <v>-1</v>
      </c>
      <c r="J3131" s="32" t="str">
        <f>IF(Data[[#This Row],[Chênh lệch ngày]]&lt;-2,"ADVANCE", IF(Data[[#This Row],[Chênh lệch ngày]]&lt;4, "ON TIME", IF(Data[[#This Row],[REASON OF LATE]]="SUPPLIER","LATE BY SUPPLIER", "LATE")))</f>
        <v>ON TIME</v>
      </c>
      <c r="K3131" s="2"/>
      <c r="L3131" s="32"/>
      <c r="M3131" s="32" t="str">
        <f>TEXT(Data[[#This Row],[Ngày giao]],"yyyy")</f>
        <v>2022</v>
      </c>
      <c r="N3131" s="32" t="str">
        <f>IF(MONTH(Data[[#This Row],[Ngày giao]])&lt;4,"Qtr1", IF(MONTH(Data[[#This Row],[Ngày giao]])&lt;7,"Qtr2",IF(MONTH(Data[[#This Row],[Ngày giao]])&lt;10,"Qtr3","Qtr4")))</f>
        <v>Qtr2</v>
      </c>
      <c r="O3131" s="32" t="str">
        <f>TEXT(Data[[#This Row],[Ngày giao]],"MMM")</f>
        <v>May</v>
      </c>
    </row>
    <row r="3132" spans="1:15" ht="13" x14ac:dyDescent="0.3">
      <c r="A3132" s="1">
        <v>4516514220</v>
      </c>
      <c r="B3132" s="1">
        <v>4327106</v>
      </c>
      <c r="C3132" s="37" t="s">
        <v>52</v>
      </c>
      <c r="D3132" s="3">
        <v>72</v>
      </c>
      <c r="E3132" s="3">
        <v>676</v>
      </c>
      <c r="F3132" s="3">
        <f t="shared" si="64"/>
        <v>48672</v>
      </c>
      <c r="G3132" s="5">
        <v>44690</v>
      </c>
      <c r="H3132" s="4">
        <v>44691</v>
      </c>
      <c r="I3132" s="6">
        <f t="shared" si="65"/>
        <v>-1</v>
      </c>
      <c r="J3132" s="32" t="str">
        <f>IF(Data[[#This Row],[Chênh lệch ngày]]&lt;-2,"ADVANCE", IF(Data[[#This Row],[Chênh lệch ngày]]&lt;4, "ON TIME", IF(Data[[#This Row],[REASON OF LATE]]="SUPPLIER","LATE BY SUPPLIER", "LATE")))</f>
        <v>ON TIME</v>
      </c>
      <c r="K3132" s="2"/>
      <c r="L3132" s="32"/>
      <c r="M3132" s="32" t="str">
        <f>TEXT(Data[[#This Row],[Ngày giao]],"yyyy")</f>
        <v>2022</v>
      </c>
      <c r="N3132" s="32" t="str">
        <f>IF(MONTH(Data[[#This Row],[Ngày giao]])&lt;4,"Qtr1", IF(MONTH(Data[[#This Row],[Ngày giao]])&lt;7,"Qtr2",IF(MONTH(Data[[#This Row],[Ngày giao]])&lt;10,"Qtr3","Qtr4")))</f>
        <v>Qtr2</v>
      </c>
      <c r="O3132" s="32" t="str">
        <f>TEXT(Data[[#This Row],[Ngày giao]],"MMM")</f>
        <v>May</v>
      </c>
    </row>
    <row r="3133" spans="1:15" ht="13" x14ac:dyDescent="0.3">
      <c r="A3133" s="1">
        <v>4516338322</v>
      </c>
      <c r="B3133" s="1">
        <v>2165271</v>
      </c>
      <c r="C3133" s="2" t="s">
        <v>53</v>
      </c>
      <c r="D3133" s="3">
        <v>759</v>
      </c>
      <c r="E3133" s="3">
        <v>572</v>
      </c>
      <c r="F3133" s="3">
        <f t="shared" si="64"/>
        <v>434148</v>
      </c>
      <c r="G3133" s="5">
        <v>44676</v>
      </c>
      <c r="H3133" s="4">
        <v>44691</v>
      </c>
      <c r="I3133" s="6">
        <f t="shared" si="65"/>
        <v>-15</v>
      </c>
      <c r="J3133" s="32" t="str">
        <f>IF(Data[[#This Row],[Chênh lệch ngày]]&lt;-2,"ADVANCE", IF(Data[[#This Row],[Chênh lệch ngày]]&lt;4, "ON TIME", IF(Data[[#This Row],[REASON OF LATE]]="SUPPLIER","LATE BY SUPPLIER", "LATE")))</f>
        <v>ADVANCE</v>
      </c>
      <c r="K3133" s="2"/>
      <c r="L3133" s="32"/>
      <c r="M3133" s="32" t="str">
        <f>TEXT(Data[[#This Row],[Ngày giao]],"yyyy")</f>
        <v>2022</v>
      </c>
      <c r="N3133" s="32" t="str">
        <f>IF(MONTH(Data[[#This Row],[Ngày giao]])&lt;4,"Qtr1", IF(MONTH(Data[[#This Row],[Ngày giao]])&lt;7,"Qtr2",IF(MONTH(Data[[#This Row],[Ngày giao]])&lt;10,"Qtr3","Qtr4")))</f>
        <v>Qtr2</v>
      </c>
      <c r="O3133" s="32" t="str">
        <f>TEXT(Data[[#This Row],[Ngày giao]],"MMM")</f>
        <v>Apr</v>
      </c>
    </row>
    <row r="3134" spans="1:15" ht="14.5" x14ac:dyDescent="0.35">
      <c r="A3134" s="7">
        <v>4517418725</v>
      </c>
      <c r="B3134" s="7">
        <v>4013297</v>
      </c>
      <c r="C3134" s="8" t="s">
        <v>65</v>
      </c>
      <c r="D3134" s="9">
        <v>75</v>
      </c>
      <c r="E3134" s="3">
        <v>797</v>
      </c>
      <c r="F3134" s="3">
        <f t="shared" si="64"/>
        <v>59775</v>
      </c>
      <c r="G3134" s="5">
        <v>44690</v>
      </c>
      <c r="H3134" s="4">
        <v>44691</v>
      </c>
      <c r="I3134" s="10">
        <v>-1</v>
      </c>
      <c r="J3134" s="32" t="str">
        <f>IF(Data[[#This Row],[Chênh lệch ngày]]&lt;-2,"ADVANCE", IF(Data[[#This Row],[Chênh lệch ngày]]&lt;4, "ON TIME", IF(Data[[#This Row],[REASON OF LATE]]="SUPPLIER","LATE BY SUPPLIER", "LATE")))</f>
        <v>ON TIME</v>
      </c>
      <c r="K3134" s="12"/>
      <c r="L3134" s="16"/>
      <c r="M3134" s="32" t="str">
        <f>TEXT(Data[[#This Row],[Ngày giao]],"yyyy")</f>
        <v>2022</v>
      </c>
      <c r="N3134" s="32" t="str">
        <f>IF(MONTH(Data[[#This Row],[Ngày giao]])&lt;4,"Qtr1", IF(MONTH(Data[[#This Row],[Ngày giao]])&lt;7,"Qtr2",IF(MONTH(Data[[#This Row],[Ngày giao]])&lt;10,"Qtr3","Qtr4")))</f>
        <v>Qtr2</v>
      </c>
      <c r="O3134" s="32" t="str">
        <f>TEXT(Data[[#This Row],[Ngày giao]],"MMM")</f>
        <v>May</v>
      </c>
    </row>
    <row r="3135" spans="1:15" ht="14.5" x14ac:dyDescent="0.35">
      <c r="A3135" s="7">
        <v>4517428467</v>
      </c>
      <c r="B3135" s="7">
        <v>4455281</v>
      </c>
      <c r="C3135" s="8" t="s">
        <v>65</v>
      </c>
      <c r="D3135" s="9">
        <v>180</v>
      </c>
      <c r="E3135" s="3">
        <v>1337</v>
      </c>
      <c r="F3135" s="3">
        <f t="shared" si="64"/>
        <v>240660</v>
      </c>
      <c r="G3135" s="14">
        <v>44718</v>
      </c>
      <c r="H3135" s="15">
        <v>44691</v>
      </c>
      <c r="I3135" s="10">
        <v>27</v>
      </c>
      <c r="J3135" s="32" t="str">
        <f>IF(Data[[#This Row],[Chênh lệch ngày]]&lt;-2,"ADVANCE", IF(Data[[#This Row],[Chênh lệch ngày]]&lt;4, "ON TIME", IF(Data[[#This Row],[REASON OF LATE]]="SUPPLIER","LATE BY SUPPLIER", "LATE")))</f>
        <v>LATE BY SUPPLIER</v>
      </c>
      <c r="K3135" s="11" t="s">
        <v>8</v>
      </c>
      <c r="L3135" s="16" t="s">
        <v>71</v>
      </c>
      <c r="M3135" s="32" t="str">
        <f>TEXT(Data[[#This Row],[Ngày giao]],"yyyy")</f>
        <v>2022</v>
      </c>
      <c r="N3135" s="32" t="str">
        <f>IF(MONTH(Data[[#This Row],[Ngày giao]])&lt;4,"Qtr1", IF(MONTH(Data[[#This Row],[Ngày giao]])&lt;7,"Qtr2",IF(MONTH(Data[[#This Row],[Ngày giao]])&lt;10,"Qtr3","Qtr4")))</f>
        <v>Qtr2</v>
      </c>
      <c r="O3135" s="32" t="str">
        <f>TEXT(Data[[#This Row],[Ngày giao]],"MMM")</f>
        <v>Jun</v>
      </c>
    </row>
    <row r="3136" spans="1:15" ht="13" x14ac:dyDescent="0.3">
      <c r="A3136" s="1">
        <v>4516505704</v>
      </c>
      <c r="B3136" s="1">
        <v>2556834</v>
      </c>
      <c r="C3136" s="37" t="s">
        <v>52</v>
      </c>
      <c r="D3136" s="3">
        <v>24</v>
      </c>
      <c r="E3136" s="3">
        <v>1289</v>
      </c>
      <c r="F3136" s="3">
        <f t="shared" si="64"/>
        <v>30936</v>
      </c>
      <c r="G3136" s="5">
        <v>44690</v>
      </c>
      <c r="H3136" s="4">
        <v>44692</v>
      </c>
      <c r="I3136" s="6">
        <f t="shared" ref="I3136:I3171" si="66">G3136-H3136</f>
        <v>-2</v>
      </c>
      <c r="J3136" s="32" t="str">
        <f>IF(Data[[#This Row],[Chênh lệch ngày]]&lt;-2,"ADVANCE", IF(Data[[#This Row],[Chênh lệch ngày]]&lt;4, "ON TIME", IF(Data[[#This Row],[REASON OF LATE]]="SUPPLIER","LATE BY SUPPLIER", "LATE")))</f>
        <v>ON TIME</v>
      </c>
      <c r="K3136" s="2"/>
      <c r="L3136" s="32"/>
      <c r="M3136" s="32" t="str">
        <f>TEXT(Data[[#This Row],[Ngày giao]],"yyyy")</f>
        <v>2022</v>
      </c>
      <c r="N3136" s="32" t="str">
        <f>IF(MONTH(Data[[#This Row],[Ngày giao]])&lt;4,"Qtr1", IF(MONTH(Data[[#This Row],[Ngày giao]])&lt;7,"Qtr2",IF(MONTH(Data[[#This Row],[Ngày giao]])&lt;10,"Qtr3","Qtr4")))</f>
        <v>Qtr2</v>
      </c>
      <c r="O3136" s="32" t="str">
        <f>TEXT(Data[[#This Row],[Ngày giao]],"MMM")</f>
        <v>May</v>
      </c>
    </row>
    <row r="3137" spans="1:15" ht="13" x14ac:dyDescent="0.3">
      <c r="A3137" s="1">
        <v>4517199048</v>
      </c>
      <c r="B3137" s="1">
        <v>4062520</v>
      </c>
      <c r="C3137" s="37" t="s">
        <v>52</v>
      </c>
      <c r="D3137" s="3">
        <v>312</v>
      </c>
      <c r="E3137" s="3">
        <v>1315</v>
      </c>
      <c r="F3137" s="3">
        <f t="shared" si="64"/>
        <v>410280</v>
      </c>
      <c r="G3137" s="5">
        <v>44690</v>
      </c>
      <c r="H3137" s="4">
        <v>44692</v>
      </c>
      <c r="I3137" s="6">
        <f t="shared" si="66"/>
        <v>-2</v>
      </c>
      <c r="J3137" s="32" t="str">
        <f>IF(Data[[#This Row],[Chênh lệch ngày]]&lt;-2,"ADVANCE", IF(Data[[#This Row],[Chênh lệch ngày]]&lt;4, "ON TIME", IF(Data[[#This Row],[REASON OF LATE]]="SUPPLIER","LATE BY SUPPLIER", "LATE")))</f>
        <v>ON TIME</v>
      </c>
      <c r="K3137" s="2"/>
      <c r="L3137" s="32"/>
      <c r="M3137" s="32" t="str">
        <f>TEXT(Data[[#This Row],[Ngày giao]],"yyyy")</f>
        <v>2022</v>
      </c>
      <c r="N3137" s="32" t="str">
        <f>IF(MONTH(Data[[#This Row],[Ngày giao]])&lt;4,"Qtr1", IF(MONTH(Data[[#This Row],[Ngày giao]])&lt;7,"Qtr2",IF(MONTH(Data[[#This Row],[Ngày giao]])&lt;10,"Qtr3","Qtr4")))</f>
        <v>Qtr2</v>
      </c>
      <c r="O3137" s="32" t="str">
        <f>TEXT(Data[[#This Row],[Ngày giao]],"MMM")</f>
        <v>May</v>
      </c>
    </row>
    <row r="3138" spans="1:15" ht="13" x14ac:dyDescent="0.3">
      <c r="A3138" s="1">
        <v>4517375645</v>
      </c>
      <c r="B3138" s="1">
        <v>2989761</v>
      </c>
      <c r="C3138" s="2" t="s">
        <v>53</v>
      </c>
      <c r="D3138" s="3">
        <v>320</v>
      </c>
      <c r="E3138" s="3">
        <v>895</v>
      </c>
      <c r="F3138" s="3">
        <f t="shared" si="64"/>
        <v>286400</v>
      </c>
      <c r="G3138" s="5">
        <v>44690</v>
      </c>
      <c r="H3138" s="4">
        <v>44693</v>
      </c>
      <c r="I3138" s="6">
        <f t="shared" si="66"/>
        <v>-3</v>
      </c>
      <c r="J3138" s="32" t="str">
        <f>IF(Data[[#This Row],[Chênh lệch ngày]]&lt;-2,"ADVANCE", IF(Data[[#This Row],[Chênh lệch ngày]]&lt;4, "ON TIME", IF(Data[[#This Row],[REASON OF LATE]]="SUPPLIER","LATE BY SUPPLIER", "LATE")))</f>
        <v>ADVANCE</v>
      </c>
      <c r="K3138" s="2"/>
      <c r="L3138" s="32"/>
      <c r="M3138" s="32" t="str">
        <f>TEXT(Data[[#This Row],[Ngày giao]],"yyyy")</f>
        <v>2022</v>
      </c>
      <c r="N3138" s="32" t="str">
        <f>IF(MONTH(Data[[#This Row],[Ngày giao]])&lt;4,"Qtr1", IF(MONTH(Data[[#This Row],[Ngày giao]])&lt;7,"Qtr2",IF(MONTH(Data[[#This Row],[Ngày giao]])&lt;10,"Qtr3","Qtr4")))</f>
        <v>Qtr2</v>
      </c>
      <c r="O3138" s="32" t="str">
        <f>TEXT(Data[[#This Row],[Ngày giao]],"MMM")</f>
        <v>May</v>
      </c>
    </row>
    <row r="3139" spans="1:15" ht="13" x14ac:dyDescent="0.3">
      <c r="A3139" s="1">
        <v>4517382801</v>
      </c>
      <c r="B3139" s="1">
        <v>2899631</v>
      </c>
      <c r="C3139" s="2" t="s">
        <v>53</v>
      </c>
      <c r="D3139" s="3">
        <v>640</v>
      </c>
      <c r="E3139" s="3">
        <v>613</v>
      </c>
      <c r="F3139" s="3">
        <f t="shared" si="64"/>
        <v>392320</v>
      </c>
      <c r="G3139" s="5">
        <v>44690</v>
      </c>
      <c r="H3139" s="4">
        <v>44693</v>
      </c>
      <c r="I3139" s="6">
        <f t="shared" si="66"/>
        <v>-3</v>
      </c>
      <c r="J3139" s="32" t="str">
        <f>IF(Data[[#This Row],[Chênh lệch ngày]]&lt;-2,"ADVANCE", IF(Data[[#This Row],[Chênh lệch ngày]]&lt;4, "ON TIME", IF(Data[[#This Row],[REASON OF LATE]]="SUPPLIER","LATE BY SUPPLIER", "LATE")))</f>
        <v>ADVANCE</v>
      </c>
      <c r="K3139" s="2"/>
      <c r="L3139" s="32"/>
      <c r="M3139" s="32" t="str">
        <f>TEXT(Data[[#This Row],[Ngày giao]],"yyyy")</f>
        <v>2022</v>
      </c>
      <c r="N3139" s="32" t="str">
        <f>IF(MONTH(Data[[#This Row],[Ngày giao]])&lt;4,"Qtr1", IF(MONTH(Data[[#This Row],[Ngày giao]])&lt;7,"Qtr2",IF(MONTH(Data[[#This Row],[Ngày giao]])&lt;10,"Qtr3","Qtr4")))</f>
        <v>Qtr2</v>
      </c>
      <c r="O3139" s="32" t="str">
        <f>TEXT(Data[[#This Row],[Ngày giao]],"MMM")</f>
        <v>May</v>
      </c>
    </row>
    <row r="3140" spans="1:15" ht="13" x14ac:dyDescent="0.3">
      <c r="A3140" s="1">
        <v>4517383124</v>
      </c>
      <c r="B3140" s="1">
        <v>2899634</v>
      </c>
      <c r="C3140" s="2" t="s">
        <v>53</v>
      </c>
      <c r="D3140" s="3">
        <v>640</v>
      </c>
      <c r="E3140" s="3">
        <v>516</v>
      </c>
      <c r="F3140" s="3">
        <f t="shared" si="64"/>
        <v>330240</v>
      </c>
      <c r="G3140" s="5">
        <v>44694</v>
      </c>
      <c r="H3140" s="4">
        <v>44693</v>
      </c>
      <c r="I3140" s="6">
        <f t="shared" si="66"/>
        <v>1</v>
      </c>
      <c r="J3140" s="32" t="str">
        <f>IF(Data[[#This Row],[Chênh lệch ngày]]&lt;-2,"ADVANCE", IF(Data[[#This Row],[Chênh lệch ngày]]&lt;4, "ON TIME", IF(Data[[#This Row],[REASON OF LATE]]="SUPPLIER","LATE BY SUPPLIER", "LATE")))</f>
        <v>ON TIME</v>
      </c>
      <c r="K3140" s="2"/>
      <c r="L3140" s="32"/>
      <c r="M3140" s="32" t="str">
        <f>TEXT(Data[[#This Row],[Ngày giao]],"yyyy")</f>
        <v>2022</v>
      </c>
      <c r="N3140" s="32" t="str">
        <f>IF(MONTH(Data[[#This Row],[Ngày giao]])&lt;4,"Qtr1", IF(MONTH(Data[[#This Row],[Ngày giao]])&lt;7,"Qtr2",IF(MONTH(Data[[#This Row],[Ngày giao]])&lt;10,"Qtr3","Qtr4")))</f>
        <v>Qtr2</v>
      </c>
      <c r="O3140" s="32" t="str">
        <f>TEXT(Data[[#This Row],[Ngày giao]],"MMM")</f>
        <v>May</v>
      </c>
    </row>
    <row r="3141" spans="1:15" ht="13" x14ac:dyDescent="0.3">
      <c r="A3141" s="1">
        <v>4517605752</v>
      </c>
      <c r="B3141" s="1">
        <v>4451134</v>
      </c>
      <c r="C3141" s="2" t="s">
        <v>56</v>
      </c>
      <c r="D3141" s="3">
        <v>4</v>
      </c>
      <c r="E3141" s="3">
        <v>1128</v>
      </c>
      <c r="F3141" s="3">
        <f t="shared" si="64"/>
        <v>4512</v>
      </c>
      <c r="G3141" s="5">
        <v>44693</v>
      </c>
      <c r="H3141" s="4">
        <v>44693</v>
      </c>
      <c r="I3141" s="6">
        <f t="shared" si="66"/>
        <v>0</v>
      </c>
      <c r="J3141" s="32" t="str">
        <f>IF(Data[[#This Row],[Chênh lệch ngày]]&lt;-2,"ADVANCE", IF(Data[[#This Row],[Chênh lệch ngày]]&lt;4, "ON TIME", IF(Data[[#This Row],[REASON OF LATE]]="SUPPLIER","LATE BY SUPPLIER", "LATE")))</f>
        <v>ON TIME</v>
      </c>
      <c r="K3141" s="2"/>
      <c r="L3141" s="32"/>
      <c r="M3141" s="32" t="str">
        <f>TEXT(Data[[#This Row],[Ngày giao]],"yyyy")</f>
        <v>2022</v>
      </c>
      <c r="N3141" s="32" t="str">
        <f>IF(MONTH(Data[[#This Row],[Ngày giao]])&lt;4,"Qtr1", IF(MONTH(Data[[#This Row],[Ngày giao]])&lt;7,"Qtr2",IF(MONTH(Data[[#This Row],[Ngày giao]])&lt;10,"Qtr3","Qtr4")))</f>
        <v>Qtr2</v>
      </c>
      <c r="O3141" s="32" t="str">
        <f>TEXT(Data[[#This Row],[Ngày giao]],"MMM")</f>
        <v>May</v>
      </c>
    </row>
    <row r="3142" spans="1:15" ht="13" x14ac:dyDescent="0.3">
      <c r="A3142" s="1">
        <v>4517607769</v>
      </c>
      <c r="B3142" s="1">
        <v>4451134</v>
      </c>
      <c r="C3142" s="2" t="s">
        <v>56</v>
      </c>
      <c r="D3142" s="3">
        <v>4</v>
      </c>
      <c r="E3142" s="3">
        <v>1432</v>
      </c>
      <c r="F3142" s="3">
        <f t="shared" si="64"/>
        <v>5728</v>
      </c>
      <c r="G3142" s="5">
        <v>44693</v>
      </c>
      <c r="H3142" s="4">
        <v>44693</v>
      </c>
      <c r="I3142" s="6">
        <f t="shared" si="66"/>
        <v>0</v>
      </c>
      <c r="J3142" s="32" t="str">
        <f>IF(Data[[#This Row],[Chênh lệch ngày]]&lt;-2,"ADVANCE", IF(Data[[#This Row],[Chênh lệch ngày]]&lt;4, "ON TIME", IF(Data[[#This Row],[REASON OF LATE]]="SUPPLIER","LATE BY SUPPLIER", "LATE")))</f>
        <v>ON TIME</v>
      </c>
      <c r="K3142" s="2"/>
      <c r="L3142" s="32"/>
      <c r="M3142" s="32" t="str">
        <f>TEXT(Data[[#This Row],[Ngày giao]],"yyyy")</f>
        <v>2022</v>
      </c>
      <c r="N3142" s="32" t="str">
        <f>IF(MONTH(Data[[#This Row],[Ngày giao]])&lt;4,"Qtr1", IF(MONTH(Data[[#This Row],[Ngày giao]])&lt;7,"Qtr2",IF(MONTH(Data[[#This Row],[Ngày giao]])&lt;10,"Qtr3","Qtr4")))</f>
        <v>Qtr2</v>
      </c>
      <c r="O3142" s="32" t="str">
        <f>TEXT(Data[[#This Row],[Ngày giao]],"MMM")</f>
        <v>May</v>
      </c>
    </row>
    <row r="3143" spans="1:15" ht="13" x14ac:dyDescent="0.3">
      <c r="A3143" s="1">
        <v>4517607772</v>
      </c>
      <c r="B3143" s="1">
        <v>4451134</v>
      </c>
      <c r="C3143" s="2" t="s">
        <v>56</v>
      </c>
      <c r="D3143" s="3">
        <v>4</v>
      </c>
      <c r="E3143" s="3">
        <v>635</v>
      </c>
      <c r="F3143" s="3">
        <f t="shared" si="64"/>
        <v>2540</v>
      </c>
      <c r="G3143" s="5">
        <v>44693</v>
      </c>
      <c r="H3143" s="4">
        <v>44693</v>
      </c>
      <c r="I3143" s="6">
        <f t="shared" si="66"/>
        <v>0</v>
      </c>
      <c r="J3143" s="32" t="str">
        <f>IF(Data[[#This Row],[Chênh lệch ngày]]&lt;-2,"ADVANCE", IF(Data[[#This Row],[Chênh lệch ngày]]&lt;4, "ON TIME", IF(Data[[#This Row],[REASON OF LATE]]="SUPPLIER","LATE BY SUPPLIER", "LATE")))</f>
        <v>ON TIME</v>
      </c>
      <c r="K3143" s="2"/>
      <c r="L3143" s="32"/>
      <c r="M3143" s="32" t="str">
        <f>TEXT(Data[[#This Row],[Ngày giao]],"yyyy")</f>
        <v>2022</v>
      </c>
      <c r="N3143" s="32" t="str">
        <f>IF(MONTH(Data[[#This Row],[Ngày giao]])&lt;4,"Qtr1", IF(MONTH(Data[[#This Row],[Ngày giao]])&lt;7,"Qtr2",IF(MONTH(Data[[#This Row],[Ngày giao]])&lt;10,"Qtr3","Qtr4")))</f>
        <v>Qtr2</v>
      </c>
      <c r="O3143" s="32" t="str">
        <f>TEXT(Data[[#This Row],[Ngày giao]],"MMM")</f>
        <v>May</v>
      </c>
    </row>
    <row r="3144" spans="1:15" ht="13" x14ac:dyDescent="0.3">
      <c r="A3144" s="1">
        <v>4517613795</v>
      </c>
      <c r="B3144" s="1">
        <v>4451134</v>
      </c>
      <c r="C3144" s="2" t="s">
        <v>56</v>
      </c>
      <c r="D3144" s="3">
        <v>32</v>
      </c>
      <c r="E3144" s="3">
        <v>1040</v>
      </c>
      <c r="F3144" s="3">
        <f t="shared" si="64"/>
        <v>33280</v>
      </c>
      <c r="G3144" s="5">
        <v>44693</v>
      </c>
      <c r="H3144" s="4">
        <v>44693</v>
      </c>
      <c r="I3144" s="6">
        <f t="shared" si="66"/>
        <v>0</v>
      </c>
      <c r="J3144" s="32" t="str">
        <f>IF(Data[[#This Row],[Chênh lệch ngày]]&lt;-2,"ADVANCE", IF(Data[[#This Row],[Chênh lệch ngày]]&lt;4, "ON TIME", IF(Data[[#This Row],[REASON OF LATE]]="SUPPLIER","LATE BY SUPPLIER", "LATE")))</f>
        <v>ON TIME</v>
      </c>
      <c r="K3144" s="2"/>
      <c r="L3144" s="32"/>
      <c r="M3144" s="32" t="str">
        <f>TEXT(Data[[#This Row],[Ngày giao]],"yyyy")</f>
        <v>2022</v>
      </c>
      <c r="N3144" s="32" t="str">
        <f>IF(MONTH(Data[[#This Row],[Ngày giao]])&lt;4,"Qtr1", IF(MONTH(Data[[#This Row],[Ngày giao]])&lt;7,"Qtr2",IF(MONTH(Data[[#This Row],[Ngày giao]])&lt;10,"Qtr3","Qtr4")))</f>
        <v>Qtr2</v>
      </c>
      <c r="O3144" s="32" t="str">
        <f>TEXT(Data[[#This Row],[Ngày giao]],"MMM")</f>
        <v>May</v>
      </c>
    </row>
    <row r="3145" spans="1:15" ht="13" x14ac:dyDescent="0.3">
      <c r="A3145" s="1">
        <v>4517574440</v>
      </c>
      <c r="B3145" s="1">
        <v>4451134</v>
      </c>
      <c r="C3145" s="2" t="s">
        <v>67</v>
      </c>
      <c r="D3145" s="3">
        <v>304</v>
      </c>
      <c r="E3145" s="3">
        <v>867</v>
      </c>
      <c r="F3145" s="3">
        <f t="shared" si="64"/>
        <v>263568</v>
      </c>
      <c r="G3145" s="5">
        <v>44693</v>
      </c>
      <c r="H3145" s="4">
        <v>44693</v>
      </c>
      <c r="I3145" s="6">
        <f t="shared" si="66"/>
        <v>0</v>
      </c>
      <c r="J3145" s="32" t="str">
        <f>IF(Data[[#This Row],[Chênh lệch ngày]]&lt;-2,"ADVANCE", IF(Data[[#This Row],[Chênh lệch ngày]]&lt;4, "ON TIME", IF(Data[[#This Row],[REASON OF LATE]]="SUPPLIER","LATE BY SUPPLIER", "LATE")))</f>
        <v>ON TIME</v>
      </c>
      <c r="K3145" s="2"/>
      <c r="L3145" s="32"/>
      <c r="M3145" s="32" t="str">
        <f>TEXT(Data[[#This Row],[Ngày giao]],"yyyy")</f>
        <v>2022</v>
      </c>
      <c r="N3145" s="32" t="str">
        <f>IF(MONTH(Data[[#This Row],[Ngày giao]])&lt;4,"Qtr1", IF(MONTH(Data[[#This Row],[Ngày giao]])&lt;7,"Qtr2",IF(MONTH(Data[[#This Row],[Ngày giao]])&lt;10,"Qtr3","Qtr4")))</f>
        <v>Qtr2</v>
      </c>
      <c r="O3145" s="32" t="str">
        <f>TEXT(Data[[#This Row],[Ngày giao]],"MMM")</f>
        <v>May</v>
      </c>
    </row>
    <row r="3146" spans="1:15" ht="13" x14ac:dyDescent="0.3">
      <c r="A3146" s="1">
        <v>4517574441</v>
      </c>
      <c r="B3146" s="1">
        <v>4334436</v>
      </c>
      <c r="C3146" s="2" t="s">
        <v>67</v>
      </c>
      <c r="D3146" s="3">
        <v>608</v>
      </c>
      <c r="E3146" s="3">
        <v>340</v>
      </c>
      <c r="F3146" s="3">
        <f t="shared" si="64"/>
        <v>206720</v>
      </c>
      <c r="G3146" s="5">
        <v>44693</v>
      </c>
      <c r="H3146" s="4">
        <v>44693</v>
      </c>
      <c r="I3146" s="6">
        <f t="shared" si="66"/>
        <v>0</v>
      </c>
      <c r="J3146" s="32" t="str">
        <f>IF(Data[[#This Row],[Chênh lệch ngày]]&lt;-2,"ADVANCE", IF(Data[[#This Row],[Chênh lệch ngày]]&lt;4, "ON TIME", IF(Data[[#This Row],[REASON OF LATE]]="SUPPLIER","LATE BY SUPPLIER", "LATE")))</f>
        <v>ON TIME</v>
      </c>
      <c r="K3146" s="2"/>
      <c r="L3146" s="32"/>
      <c r="M3146" s="32" t="str">
        <f>TEXT(Data[[#This Row],[Ngày giao]],"yyyy")</f>
        <v>2022</v>
      </c>
      <c r="N3146" s="32" t="str">
        <f>IF(MONTH(Data[[#This Row],[Ngày giao]])&lt;4,"Qtr1", IF(MONTH(Data[[#This Row],[Ngày giao]])&lt;7,"Qtr2",IF(MONTH(Data[[#This Row],[Ngày giao]])&lt;10,"Qtr3","Qtr4")))</f>
        <v>Qtr2</v>
      </c>
      <c r="O3146" s="32" t="str">
        <f>TEXT(Data[[#This Row],[Ngày giao]],"MMM")</f>
        <v>May</v>
      </c>
    </row>
    <row r="3147" spans="1:15" ht="13" x14ac:dyDescent="0.3">
      <c r="A3147" s="1">
        <v>4517574442</v>
      </c>
      <c r="B3147" s="1">
        <v>4334436</v>
      </c>
      <c r="C3147" s="2" t="s">
        <v>67</v>
      </c>
      <c r="D3147" s="3">
        <v>320</v>
      </c>
      <c r="E3147" s="3">
        <v>1069</v>
      </c>
      <c r="F3147" s="3">
        <f t="shared" si="64"/>
        <v>342080</v>
      </c>
      <c r="G3147" s="5">
        <v>44693</v>
      </c>
      <c r="H3147" s="4">
        <v>44693</v>
      </c>
      <c r="I3147" s="6">
        <f t="shared" si="66"/>
        <v>0</v>
      </c>
      <c r="J3147" s="32" t="str">
        <f>IF(Data[[#This Row],[Chênh lệch ngày]]&lt;-2,"ADVANCE", IF(Data[[#This Row],[Chênh lệch ngày]]&lt;4, "ON TIME", IF(Data[[#This Row],[REASON OF LATE]]="SUPPLIER","LATE BY SUPPLIER", "LATE")))</f>
        <v>ON TIME</v>
      </c>
      <c r="K3147" s="2"/>
      <c r="L3147" s="32"/>
      <c r="M3147" s="32" t="str">
        <f>TEXT(Data[[#This Row],[Ngày giao]],"yyyy")</f>
        <v>2022</v>
      </c>
      <c r="N3147" s="32" t="str">
        <f>IF(MONTH(Data[[#This Row],[Ngày giao]])&lt;4,"Qtr1", IF(MONTH(Data[[#This Row],[Ngày giao]])&lt;7,"Qtr2",IF(MONTH(Data[[#This Row],[Ngày giao]])&lt;10,"Qtr3","Qtr4")))</f>
        <v>Qtr2</v>
      </c>
      <c r="O3147" s="32" t="str">
        <f>TEXT(Data[[#This Row],[Ngày giao]],"MMM")</f>
        <v>May</v>
      </c>
    </row>
    <row r="3148" spans="1:15" ht="13" x14ac:dyDescent="0.3">
      <c r="A3148" s="1">
        <v>4517573124</v>
      </c>
      <c r="B3148" s="1">
        <v>4451134</v>
      </c>
      <c r="C3148" s="2" t="s">
        <v>67</v>
      </c>
      <c r="D3148" s="3">
        <v>152</v>
      </c>
      <c r="E3148" s="3">
        <v>1208</v>
      </c>
      <c r="F3148" s="3">
        <f t="shared" si="64"/>
        <v>183616</v>
      </c>
      <c r="G3148" s="5">
        <v>44693</v>
      </c>
      <c r="H3148" s="4">
        <v>44693</v>
      </c>
      <c r="I3148" s="6">
        <f t="shared" si="66"/>
        <v>0</v>
      </c>
      <c r="J3148" s="32" t="str">
        <f>IF(Data[[#This Row],[Chênh lệch ngày]]&lt;-2,"ADVANCE", IF(Data[[#This Row],[Chênh lệch ngày]]&lt;4, "ON TIME", IF(Data[[#This Row],[REASON OF LATE]]="SUPPLIER","LATE BY SUPPLIER", "LATE")))</f>
        <v>ON TIME</v>
      </c>
      <c r="K3148" s="2"/>
      <c r="L3148" s="32"/>
      <c r="M3148" s="32" t="str">
        <f>TEXT(Data[[#This Row],[Ngày giao]],"yyyy")</f>
        <v>2022</v>
      </c>
      <c r="N3148" s="32" t="str">
        <f>IF(MONTH(Data[[#This Row],[Ngày giao]])&lt;4,"Qtr1", IF(MONTH(Data[[#This Row],[Ngày giao]])&lt;7,"Qtr2",IF(MONTH(Data[[#This Row],[Ngày giao]])&lt;10,"Qtr3","Qtr4")))</f>
        <v>Qtr2</v>
      </c>
      <c r="O3148" s="32" t="str">
        <f>TEXT(Data[[#This Row],[Ngày giao]],"MMM")</f>
        <v>May</v>
      </c>
    </row>
    <row r="3149" spans="1:15" ht="13" x14ac:dyDescent="0.3">
      <c r="A3149" s="1">
        <v>4516977958</v>
      </c>
      <c r="B3149" s="1">
        <v>2903184</v>
      </c>
      <c r="C3149" s="2" t="s">
        <v>67</v>
      </c>
      <c r="D3149" s="3">
        <v>20</v>
      </c>
      <c r="E3149" s="3">
        <v>1384</v>
      </c>
      <c r="F3149" s="3">
        <f t="shared" si="64"/>
        <v>27680</v>
      </c>
      <c r="G3149" s="5">
        <v>44693</v>
      </c>
      <c r="H3149" s="4">
        <v>44693</v>
      </c>
      <c r="I3149" s="6">
        <f t="shared" si="66"/>
        <v>0</v>
      </c>
      <c r="J3149" s="32" t="str">
        <f>IF(Data[[#This Row],[Chênh lệch ngày]]&lt;-2,"ADVANCE", IF(Data[[#This Row],[Chênh lệch ngày]]&lt;4, "ON TIME", IF(Data[[#This Row],[REASON OF LATE]]="SUPPLIER","LATE BY SUPPLIER", "LATE")))</f>
        <v>ON TIME</v>
      </c>
      <c r="K3149" s="2"/>
      <c r="L3149" s="32"/>
      <c r="M3149" s="32" t="str">
        <f>TEXT(Data[[#This Row],[Ngày giao]],"yyyy")</f>
        <v>2022</v>
      </c>
      <c r="N3149" s="32" t="str">
        <f>IF(MONTH(Data[[#This Row],[Ngày giao]])&lt;4,"Qtr1", IF(MONTH(Data[[#This Row],[Ngày giao]])&lt;7,"Qtr2",IF(MONTH(Data[[#This Row],[Ngày giao]])&lt;10,"Qtr3","Qtr4")))</f>
        <v>Qtr2</v>
      </c>
      <c r="O3149" s="32" t="str">
        <f>TEXT(Data[[#This Row],[Ngày giao]],"MMM")</f>
        <v>May</v>
      </c>
    </row>
    <row r="3150" spans="1:15" ht="13" x14ac:dyDescent="0.3">
      <c r="A3150" s="1">
        <v>4516984943</v>
      </c>
      <c r="B3150" s="1">
        <v>2903189</v>
      </c>
      <c r="C3150" s="2" t="s">
        <v>67</v>
      </c>
      <c r="D3150" s="3">
        <v>30</v>
      </c>
      <c r="E3150" s="3">
        <v>648</v>
      </c>
      <c r="F3150" s="3">
        <f t="shared" si="64"/>
        <v>19440</v>
      </c>
      <c r="G3150" s="5">
        <v>44693</v>
      </c>
      <c r="H3150" s="4">
        <v>44693</v>
      </c>
      <c r="I3150" s="6">
        <f t="shared" si="66"/>
        <v>0</v>
      </c>
      <c r="J3150" s="32" t="str">
        <f>IF(Data[[#This Row],[Chênh lệch ngày]]&lt;-2,"ADVANCE", IF(Data[[#This Row],[Chênh lệch ngày]]&lt;4, "ON TIME", IF(Data[[#This Row],[REASON OF LATE]]="SUPPLIER","LATE BY SUPPLIER", "LATE")))</f>
        <v>ON TIME</v>
      </c>
      <c r="K3150" s="2"/>
      <c r="L3150" s="32"/>
      <c r="M3150" s="32" t="str">
        <f>TEXT(Data[[#This Row],[Ngày giao]],"yyyy")</f>
        <v>2022</v>
      </c>
      <c r="N3150" s="32" t="str">
        <f>IF(MONTH(Data[[#This Row],[Ngày giao]])&lt;4,"Qtr1", IF(MONTH(Data[[#This Row],[Ngày giao]])&lt;7,"Qtr2",IF(MONTH(Data[[#This Row],[Ngày giao]])&lt;10,"Qtr3","Qtr4")))</f>
        <v>Qtr2</v>
      </c>
      <c r="O3150" s="32" t="str">
        <f>TEXT(Data[[#This Row],[Ngày giao]],"MMM")</f>
        <v>May</v>
      </c>
    </row>
    <row r="3151" spans="1:15" ht="13" x14ac:dyDescent="0.3">
      <c r="A3151" s="1">
        <v>4517435434</v>
      </c>
      <c r="B3151" s="1">
        <v>4451134</v>
      </c>
      <c r="C3151" s="2" t="s">
        <v>67</v>
      </c>
      <c r="D3151" s="3">
        <v>152</v>
      </c>
      <c r="E3151" s="3">
        <v>813</v>
      </c>
      <c r="F3151" s="3">
        <f t="shared" si="64"/>
        <v>123576</v>
      </c>
      <c r="G3151" s="5">
        <v>44693</v>
      </c>
      <c r="H3151" s="4">
        <v>44693</v>
      </c>
      <c r="I3151" s="6">
        <f t="shared" si="66"/>
        <v>0</v>
      </c>
      <c r="J3151" s="32" t="str">
        <f>IF(Data[[#This Row],[Chênh lệch ngày]]&lt;-2,"ADVANCE", IF(Data[[#This Row],[Chênh lệch ngày]]&lt;4, "ON TIME", IF(Data[[#This Row],[REASON OF LATE]]="SUPPLIER","LATE BY SUPPLIER", "LATE")))</f>
        <v>ON TIME</v>
      </c>
      <c r="K3151" s="2"/>
      <c r="L3151" s="32"/>
      <c r="M3151" s="32" t="str">
        <f>TEXT(Data[[#This Row],[Ngày giao]],"yyyy")</f>
        <v>2022</v>
      </c>
      <c r="N3151" s="32" t="str">
        <f>IF(MONTH(Data[[#This Row],[Ngày giao]])&lt;4,"Qtr1", IF(MONTH(Data[[#This Row],[Ngày giao]])&lt;7,"Qtr2",IF(MONTH(Data[[#This Row],[Ngày giao]])&lt;10,"Qtr3","Qtr4")))</f>
        <v>Qtr2</v>
      </c>
      <c r="O3151" s="32" t="str">
        <f>TEXT(Data[[#This Row],[Ngày giao]],"MMM")</f>
        <v>May</v>
      </c>
    </row>
    <row r="3152" spans="1:15" ht="13" x14ac:dyDescent="0.3">
      <c r="A3152" s="1">
        <v>4517445420</v>
      </c>
      <c r="B3152" s="1">
        <v>4334436</v>
      </c>
      <c r="C3152" s="2" t="s">
        <v>67</v>
      </c>
      <c r="D3152" s="3">
        <v>304</v>
      </c>
      <c r="E3152" s="3">
        <v>330</v>
      </c>
      <c r="F3152" s="3">
        <f t="shared" si="64"/>
        <v>100320</v>
      </c>
      <c r="G3152" s="5">
        <v>44693</v>
      </c>
      <c r="H3152" s="4">
        <v>44693</v>
      </c>
      <c r="I3152" s="6">
        <f t="shared" si="66"/>
        <v>0</v>
      </c>
      <c r="J3152" s="32" t="str">
        <f>IF(Data[[#This Row],[Chênh lệch ngày]]&lt;-2,"ADVANCE", IF(Data[[#This Row],[Chênh lệch ngày]]&lt;4, "ON TIME", IF(Data[[#This Row],[REASON OF LATE]]="SUPPLIER","LATE BY SUPPLIER", "LATE")))</f>
        <v>ON TIME</v>
      </c>
      <c r="K3152" s="2"/>
      <c r="L3152" s="32"/>
      <c r="M3152" s="32" t="str">
        <f>TEXT(Data[[#This Row],[Ngày giao]],"yyyy")</f>
        <v>2022</v>
      </c>
      <c r="N3152" s="32" t="str">
        <f>IF(MONTH(Data[[#This Row],[Ngày giao]])&lt;4,"Qtr1", IF(MONTH(Data[[#This Row],[Ngày giao]])&lt;7,"Qtr2",IF(MONTH(Data[[#This Row],[Ngày giao]])&lt;10,"Qtr3","Qtr4")))</f>
        <v>Qtr2</v>
      </c>
      <c r="O3152" s="32" t="str">
        <f>TEXT(Data[[#This Row],[Ngày giao]],"MMM")</f>
        <v>May</v>
      </c>
    </row>
    <row r="3153" spans="1:15" ht="13" x14ac:dyDescent="0.3">
      <c r="A3153" s="1">
        <v>4517369833</v>
      </c>
      <c r="B3153" s="1">
        <v>2899478</v>
      </c>
      <c r="C3153" s="2" t="s">
        <v>53</v>
      </c>
      <c r="D3153" s="3">
        <v>300</v>
      </c>
      <c r="E3153" s="3">
        <v>1209</v>
      </c>
      <c r="F3153" s="3">
        <f t="shared" si="64"/>
        <v>362700</v>
      </c>
      <c r="G3153" s="5">
        <v>44690</v>
      </c>
      <c r="H3153" s="4">
        <v>44693</v>
      </c>
      <c r="I3153" s="6">
        <f t="shared" si="66"/>
        <v>-3</v>
      </c>
      <c r="J3153" s="32" t="str">
        <f>IF(Data[[#This Row],[Chênh lệch ngày]]&lt;-2,"ADVANCE", IF(Data[[#This Row],[Chênh lệch ngày]]&lt;4, "ON TIME", IF(Data[[#This Row],[REASON OF LATE]]="SUPPLIER","LATE BY SUPPLIER", "LATE")))</f>
        <v>ADVANCE</v>
      </c>
      <c r="K3153" s="2"/>
      <c r="L3153" s="32"/>
      <c r="M3153" s="32" t="str">
        <f>TEXT(Data[[#This Row],[Ngày giao]],"yyyy")</f>
        <v>2022</v>
      </c>
      <c r="N3153" s="32" t="str">
        <f>IF(MONTH(Data[[#This Row],[Ngày giao]])&lt;4,"Qtr1", IF(MONTH(Data[[#This Row],[Ngày giao]])&lt;7,"Qtr2",IF(MONTH(Data[[#This Row],[Ngày giao]])&lt;10,"Qtr3","Qtr4")))</f>
        <v>Qtr2</v>
      </c>
      <c r="O3153" s="32" t="str">
        <f>TEXT(Data[[#This Row],[Ngày giao]],"MMM")</f>
        <v>May</v>
      </c>
    </row>
    <row r="3154" spans="1:15" ht="13" x14ac:dyDescent="0.3">
      <c r="A3154" s="1">
        <v>4517380698</v>
      </c>
      <c r="B3154" s="1">
        <v>2899475</v>
      </c>
      <c r="C3154" s="2" t="s">
        <v>53</v>
      </c>
      <c r="D3154" s="3">
        <v>800</v>
      </c>
      <c r="E3154" s="3">
        <v>1361</v>
      </c>
      <c r="F3154" s="3">
        <f t="shared" si="64"/>
        <v>1088800</v>
      </c>
      <c r="G3154" s="5">
        <v>44711</v>
      </c>
      <c r="H3154" s="4">
        <v>44693</v>
      </c>
      <c r="I3154" s="6">
        <f t="shared" si="66"/>
        <v>18</v>
      </c>
      <c r="J3154" s="32" t="str">
        <f>IF(Data[[#This Row],[Chênh lệch ngày]]&lt;-2,"ADVANCE", IF(Data[[#This Row],[Chênh lệch ngày]]&lt;4, "ON TIME", IF(Data[[#This Row],[REASON OF LATE]]="SUPPLIER","LATE BY SUPPLIER", "LATE")))</f>
        <v>LATE BY SUPPLIER</v>
      </c>
      <c r="K3154" s="2" t="s">
        <v>8</v>
      </c>
      <c r="L3154" s="16" t="s">
        <v>71</v>
      </c>
      <c r="M3154" s="32" t="str">
        <f>TEXT(Data[[#This Row],[Ngày giao]],"yyyy")</f>
        <v>2022</v>
      </c>
      <c r="N3154" s="32" t="str">
        <f>IF(MONTH(Data[[#This Row],[Ngày giao]])&lt;4,"Qtr1", IF(MONTH(Data[[#This Row],[Ngày giao]])&lt;7,"Qtr2",IF(MONTH(Data[[#This Row],[Ngày giao]])&lt;10,"Qtr3","Qtr4")))</f>
        <v>Qtr2</v>
      </c>
      <c r="O3154" s="32" t="str">
        <f>TEXT(Data[[#This Row],[Ngày giao]],"MMM")</f>
        <v>May</v>
      </c>
    </row>
    <row r="3155" spans="1:15" ht="13" x14ac:dyDescent="0.3">
      <c r="A3155" s="1">
        <v>4517612145</v>
      </c>
      <c r="B3155" s="1">
        <v>4228041</v>
      </c>
      <c r="C3155" s="2" t="s">
        <v>53</v>
      </c>
      <c r="D3155" s="3">
        <v>13080</v>
      </c>
      <c r="E3155" s="3">
        <v>1498</v>
      </c>
      <c r="F3155" s="3">
        <f t="shared" si="64"/>
        <v>19593840</v>
      </c>
      <c r="G3155" s="5">
        <v>44693</v>
      </c>
      <c r="H3155" s="4">
        <v>44693</v>
      </c>
      <c r="I3155" s="6">
        <f t="shared" si="66"/>
        <v>0</v>
      </c>
      <c r="J3155" s="32" t="str">
        <f>IF(Data[[#This Row],[Chênh lệch ngày]]&lt;-2,"ADVANCE", IF(Data[[#This Row],[Chênh lệch ngày]]&lt;4, "ON TIME", IF(Data[[#This Row],[REASON OF LATE]]="SUPPLIER","LATE BY SUPPLIER", "LATE")))</f>
        <v>ON TIME</v>
      </c>
      <c r="K3155" s="2"/>
      <c r="L3155" s="32"/>
      <c r="M3155" s="32" t="str">
        <f>TEXT(Data[[#This Row],[Ngày giao]],"yyyy")</f>
        <v>2022</v>
      </c>
      <c r="N3155" s="32" t="str">
        <f>IF(MONTH(Data[[#This Row],[Ngày giao]])&lt;4,"Qtr1", IF(MONTH(Data[[#This Row],[Ngày giao]])&lt;7,"Qtr2",IF(MONTH(Data[[#This Row],[Ngày giao]])&lt;10,"Qtr3","Qtr4")))</f>
        <v>Qtr2</v>
      </c>
      <c r="O3155" s="32" t="str">
        <f>TEXT(Data[[#This Row],[Ngày giao]],"MMM")</f>
        <v>May</v>
      </c>
    </row>
    <row r="3156" spans="1:15" ht="13" x14ac:dyDescent="0.3">
      <c r="A3156" s="1">
        <v>4517915648</v>
      </c>
      <c r="B3156" s="1">
        <v>2899635</v>
      </c>
      <c r="C3156" s="2" t="s">
        <v>53</v>
      </c>
      <c r="D3156" s="3">
        <v>320</v>
      </c>
      <c r="E3156" s="3">
        <v>1498</v>
      </c>
      <c r="F3156" s="3">
        <f t="shared" si="64"/>
        <v>479360</v>
      </c>
      <c r="G3156" s="5">
        <v>44690</v>
      </c>
      <c r="H3156" s="4">
        <v>44693</v>
      </c>
      <c r="I3156" s="6">
        <f t="shared" si="66"/>
        <v>-3</v>
      </c>
      <c r="J3156" s="32" t="str">
        <f>IF(Data[[#This Row],[Chênh lệch ngày]]&lt;-2,"ADVANCE", IF(Data[[#This Row],[Chênh lệch ngày]]&lt;4, "ON TIME", IF(Data[[#This Row],[REASON OF LATE]]="SUPPLIER","LATE BY SUPPLIER", "LATE")))</f>
        <v>ADVANCE</v>
      </c>
      <c r="K3156" s="2"/>
      <c r="L3156" s="32"/>
      <c r="M3156" s="32" t="str">
        <f>TEXT(Data[[#This Row],[Ngày giao]],"yyyy")</f>
        <v>2022</v>
      </c>
      <c r="N3156" s="32" t="str">
        <f>IF(MONTH(Data[[#This Row],[Ngày giao]])&lt;4,"Qtr1", IF(MONTH(Data[[#This Row],[Ngày giao]])&lt;7,"Qtr2",IF(MONTH(Data[[#This Row],[Ngày giao]])&lt;10,"Qtr3","Qtr4")))</f>
        <v>Qtr2</v>
      </c>
      <c r="O3156" s="32" t="str">
        <f>TEXT(Data[[#This Row],[Ngày giao]],"MMM")</f>
        <v>May</v>
      </c>
    </row>
    <row r="3157" spans="1:15" ht="13" x14ac:dyDescent="0.3">
      <c r="A3157" s="1">
        <v>4517072048</v>
      </c>
      <c r="B3157" s="1">
        <v>4567352</v>
      </c>
      <c r="C3157" s="2" t="s">
        <v>53</v>
      </c>
      <c r="D3157" s="3">
        <v>600</v>
      </c>
      <c r="E3157" s="3">
        <v>1360</v>
      </c>
      <c r="F3157" s="3">
        <f t="shared" si="64"/>
        <v>816000</v>
      </c>
      <c r="G3157" s="5">
        <v>44683</v>
      </c>
      <c r="H3157" s="4">
        <v>44693</v>
      </c>
      <c r="I3157" s="6">
        <f t="shared" si="66"/>
        <v>-10</v>
      </c>
      <c r="J3157" s="32" t="str">
        <f>IF(Data[[#This Row],[Chênh lệch ngày]]&lt;-2,"ADVANCE", IF(Data[[#This Row],[Chênh lệch ngày]]&lt;4, "ON TIME", IF(Data[[#This Row],[REASON OF LATE]]="SUPPLIER","LATE BY SUPPLIER", "LATE")))</f>
        <v>ADVANCE</v>
      </c>
      <c r="K3157" s="2"/>
      <c r="L3157" s="32"/>
      <c r="M3157" s="32" t="str">
        <f>TEXT(Data[[#This Row],[Ngày giao]],"yyyy")</f>
        <v>2022</v>
      </c>
      <c r="N3157" s="32" t="str">
        <f>IF(MONTH(Data[[#This Row],[Ngày giao]])&lt;4,"Qtr1", IF(MONTH(Data[[#This Row],[Ngày giao]])&lt;7,"Qtr2",IF(MONTH(Data[[#This Row],[Ngày giao]])&lt;10,"Qtr3","Qtr4")))</f>
        <v>Qtr2</v>
      </c>
      <c r="O3157" s="32" t="str">
        <f>TEXT(Data[[#This Row],[Ngày giao]],"MMM")</f>
        <v>May</v>
      </c>
    </row>
    <row r="3158" spans="1:15" ht="13" x14ac:dyDescent="0.3">
      <c r="A3158" s="1">
        <v>4517610307</v>
      </c>
      <c r="B3158" s="1">
        <v>2923262</v>
      </c>
      <c r="C3158" s="2" t="s">
        <v>56</v>
      </c>
      <c r="D3158" s="3">
        <v>945</v>
      </c>
      <c r="E3158" s="3">
        <v>1158</v>
      </c>
      <c r="F3158" s="3">
        <f t="shared" si="64"/>
        <v>1094310</v>
      </c>
      <c r="G3158" s="5">
        <v>44693</v>
      </c>
      <c r="H3158" s="4">
        <v>44693</v>
      </c>
      <c r="I3158" s="6">
        <f t="shared" si="66"/>
        <v>0</v>
      </c>
      <c r="J3158" s="32" t="str">
        <f>IF(Data[[#This Row],[Chênh lệch ngày]]&lt;-2,"ADVANCE", IF(Data[[#This Row],[Chênh lệch ngày]]&lt;4, "ON TIME", IF(Data[[#This Row],[REASON OF LATE]]="SUPPLIER","LATE BY SUPPLIER", "LATE")))</f>
        <v>ON TIME</v>
      </c>
      <c r="K3158" s="2"/>
      <c r="L3158" s="32"/>
      <c r="M3158" s="32" t="str">
        <f>TEXT(Data[[#This Row],[Ngày giao]],"yyyy")</f>
        <v>2022</v>
      </c>
      <c r="N3158" s="32" t="str">
        <f>IF(MONTH(Data[[#This Row],[Ngày giao]])&lt;4,"Qtr1", IF(MONTH(Data[[#This Row],[Ngày giao]])&lt;7,"Qtr2",IF(MONTH(Data[[#This Row],[Ngày giao]])&lt;10,"Qtr3","Qtr4")))</f>
        <v>Qtr2</v>
      </c>
      <c r="O3158" s="32" t="str">
        <f>TEXT(Data[[#This Row],[Ngày giao]],"MMM")</f>
        <v>May</v>
      </c>
    </row>
    <row r="3159" spans="1:15" ht="13" x14ac:dyDescent="0.3">
      <c r="A3159" s="1">
        <v>4517981877</v>
      </c>
      <c r="B3159" s="1">
        <v>2461389</v>
      </c>
      <c r="C3159" s="2" t="s">
        <v>67</v>
      </c>
      <c r="D3159" s="3">
        <v>200</v>
      </c>
      <c r="E3159" s="3">
        <v>498</v>
      </c>
      <c r="F3159" s="3">
        <f t="shared" si="64"/>
        <v>99600</v>
      </c>
      <c r="G3159" s="5">
        <v>44693</v>
      </c>
      <c r="H3159" s="4">
        <v>44693</v>
      </c>
      <c r="I3159" s="6">
        <f t="shared" si="66"/>
        <v>0</v>
      </c>
      <c r="J3159" s="32" t="str">
        <f>IF(Data[[#This Row],[Chênh lệch ngày]]&lt;-2,"ADVANCE", IF(Data[[#This Row],[Chênh lệch ngày]]&lt;4, "ON TIME", IF(Data[[#This Row],[REASON OF LATE]]="SUPPLIER","LATE BY SUPPLIER", "LATE")))</f>
        <v>ON TIME</v>
      </c>
      <c r="K3159" s="2"/>
      <c r="L3159" s="32"/>
      <c r="M3159" s="32" t="str">
        <f>TEXT(Data[[#This Row],[Ngày giao]],"yyyy")</f>
        <v>2022</v>
      </c>
      <c r="N3159" s="32" t="str">
        <f>IF(MONTH(Data[[#This Row],[Ngày giao]])&lt;4,"Qtr1", IF(MONTH(Data[[#This Row],[Ngày giao]])&lt;7,"Qtr2",IF(MONTH(Data[[#This Row],[Ngày giao]])&lt;10,"Qtr3","Qtr4")))</f>
        <v>Qtr2</v>
      </c>
      <c r="O3159" s="32" t="str">
        <f>TEXT(Data[[#This Row],[Ngày giao]],"MMM")</f>
        <v>May</v>
      </c>
    </row>
    <row r="3160" spans="1:15" ht="13" x14ac:dyDescent="0.3">
      <c r="A3160" s="1">
        <v>4517847322</v>
      </c>
      <c r="B3160" s="1">
        <v>2461389</v>
      </c>
      <c r="C3160" s="2" t="s">
        <v>53</v>
      </c>
      <c r="D3160" s="3">
        <v>2000</v>
      </c>
      <c r="E3160" s="3">
        <v>997</v>
      </c>
      <c r="F3160" s="3">
        <f t="shared" si="64"/>
        <v>1994000</v>
      </c>
      <c r="G3160" s="5">
        <v>44690</v>
      </c>
      <c r="H3160" s="4">
        <v>44693</v>
      </c>
      <c r="I3160" s="6">
        <f t="shared" si="66"/>
        <v>-3</v>
      </c>
      <c r="J3160" s="32" t="str">
        <f>IF(Data[[#This Row],[Chênh lệch ngày]]&lt;-2,"ADVANCE", IF(Data[[#This Row],[Chênh lệch ngày]]&lt;4, "ON TIME", IF(Data[[#This Row],[REASON OF LATE]]="SUPPLIER","LATE BY SUPPLIER", "LATE")))</f>
        <v>ADVANCE</v>
      </c>
      <c r="K3160" s="2"/>
      <c r="L3160" s="32"/>
      <c r="M3160" s="32" t="str">
        <f>TEXT(Data[[#This Row],[Ngày giao]],"yyyy")</f>
        <v>2022</v>
      </c>
      <c r="N3160" s="32" t="str">
        <f>IF(MONTH(Data[[#This Row],[Ngày giao]])&lt;4,"Qtr1", IF(MONTH(Data[[#This Row],[Ngày giao]])&lt;7,"Qtr2",IF(MONTH(Data[[#This Row],[Ngày giao]])&lt;10,"Qtr3","Qtr4")))</f>
        <v>Qtr2</v>
      </c>
      <c r="O3160" s="32" t="str">
        <f>TEXT(Data[[#This Row],[Ngày giao]],"MMM")</f>
        <v>May</v>
      </c>
    </row>
    <row r="3161" spans="1:15" ht="13" x14ac:dyDescent="0.3">
      <c r="A3161" s="1">
        <v>4517143384</v>
      </c>
      <c r="B3161" s="1">
        <v>2758193</v>
      </c>
      <c r="C3161" s="2" t="s">
        <v>55</v>
      </c>
      <c r="D3161" s="23">
        <v>81</v>
      </c>
      <c r="E3161" s="3">
        <v>800</v>
      </c>
      <c r="F3161" s="3">
        <f t="shared" si="64"/>
        <v>64800</v>
      </c>
      <c r="G3161" s="5">
        <v>44697</v>
      </c>
      <c r="H3161" s="4">
        <v>44693</v>
      </c>
      <c r="I3161" s="6">
        <f t="shared" si="66"/>
        <v>4</v>
      </c>
      <c r="J3161" s="32" t="str">
        <f>IF(Data[[#This Row],[Chênh lệch ngày]]&lt;-2,"ADVANCE", IF(Data[[#This Row],[Chênh lệch ngày]]&lt;4, "ON TIME", IF(Data[[#This Row],[REASON OF LATE]]="SUPPLIER","LATE BY SUPPLIER", "LATE")))</f>
        <v>LATE</v>
      </c>
      <c r="K3161" s="32" t="s">
        <v>6</v>
      </c>
      <c r="L3161" s="32"/>
      <c r="M3161" s="32" t="str">
        <f>TEXT(Data[[#This Row],[Ngày giao]],"yyyy")</f>
        <v>2022</v>
      </c>
      <c r="N3161" s="32" t="str">
        <f>IF(MONTH(Data[[#This Row],[Ngày giao]])&lt;4,"Qtr1", IF(MONTH(Data[[#This Row],[Ngày giao]])&lt;7,"Qtr2",IF(MONTH(Data[[#This Row],[Ngày giao]])&lt;10,"Qtr3","Qtr4")))</f>
        <v>Qtr2</v>
      </c>
      <c r="O3161" s="32" t="str">
        <f>TEXT(Data[[#This Row],[Ngày giao]],"MMM")</f>
        <v>May</v>
      </c>
    </row>
    <row r="3162" spans="1:15" ht="13" x14ac:dyDescent="0.3">
      <c r="A3162" s="1">
        <v>4517153109</v>
      </c>
      <c r="B3162" s="1">
        <v>2467687</v>
      </c>
      <c r="C3162" s="2" t="s">
        <v>55</v>
      </c>
      <c r="D3162" s="3">
        <v>50</v>
      </c>
      <c r="E3162" s="3">
        <v>725</v>
      </c>
      <c r="F3162" s="3">
        <f t="shared" si="64"/>
        <v>36250</v>
      </c>
      <c r="G3162" s="5">
        <v>44672</v>
      </c>
      <c r="H3162" s="4">
        <v>44693</v>
      </c>
      <c r="I3162" s="6">
        <f t="shared" si="66"/>
        <v>-21</v>
      </c>
      <c r="J3162" s="32" t="str">
        <f>IF(Data[[#This Row],[Chênh lệch ngày]]&lt;-2,"ADVANCE", IF(Data[[#This Row],[Chênh lệch ngày]]&lt;4, "ON TIME", IF(Data[[#This Row],[REASON OF LATE]]="SUPPLIER","LATE BY SUPPLIER", "LATE")))</f>
        <v>ADVANCE</v>
      </c>
      <c r="K3162" s="2"/>
      <c r="L3162" s="32"/>
      <c r="M3162" s="32" t="str">
        <f>TEXT(Data[[#This Row],[Ngày giao]],"yyyy")</f>
        <v>2022</v>
      </c>
      <c r="N3162" s="32" t="str">
        <f>IF(MONTH(Data[[#This Row],[Ngày giao]])&lt;4,"Qtr1", IF(MONTH(Data[[#This Row],[Ngày giao]])&lt;7,"Qtr2",IF(MONTH(Data[[#This Row],[Ngày giao]])&lt;10,"Qtr3","Qtr4")))</f>
        <v>Qtr2</v>
      </c>
      <c r="O3162" s="32" t="str">
        <f>TEXT(Data[[#This Row],[Ngày giao]],"MMM")</f>
        <v>Apr</v>
      </c>
    </row>
    <row r="3163" spans="1:15" ht="13" x14ac:dyDescent="0.3">
      <c r="A3163" s="1">
        <v>4517563934</v>
      </c>
      <c r="B3163" s="1">
        <v>4271870</v>
      </c>
      <c r="C3163" s="2" t="s">
        <v>55</v>
      </c>
      <c r="D3163" s="3">
        <v>54</v>
      </c>
      <c r="E3163" s="3">
        <v>1260</v>
      </c>
      <c r="F3163" s="3">
        <f t="shared" si="64"/>
        <v>68040</v>
      </c>
      <c r="G3163" s="5">
        <v>44693</v>
      </c>
      <c r="H3163" s="4">
        <v>44693</v>
      </c>
      <c r="I3163" s="6">
        <f t="shared" si="66"/>
        <v>0</v>
      </c>
      <c r="J3163" s="32" t="str">
        <f>IF(Data[[#This Row],[Chênh lệch ngày]]&lt;-2,"ADVANCE", IF(Data[[#This Row],[Chênh lệch ngày]]&lt;4, "ON TIME", IF(Data[[#This Row],[REASON OF LATE]]="SUPPLIER","LATE BY SUPPLIER", "LATE")))</f>
        <v>ON TIME</v>
      </c>
      <c r="K3163" s="2"/>
      <c r="L3163" s="32"/>
      <c r="M3163" s="32" t="str">
        <f>TEXT(Data[[#This Row],[Ngày giao]],"yyyy")</f>
        <v>2022</v>
      </c>
      <c r="N3163" s="32" t="str">
        <f>IF(MONTH(Data[[#This Row],[Ngày giao]])&lt;4,"Qtr1", IF(MONTH(Data[[#This Row],[Ngày giao]])&lt;7,"Qtr2",IF(MONTH(Data[[#This Row],[Ngày giao]])&lt;10,"Qtr3","Qtr4")))</f>
        <v>Qtr2</v>
      </c>
      <c r="O3163" s="32" t="str">
        <f>TEXT(Data[[#This Row],[Ngày giao]],"MMM")</f>
        <v>May</v>
      </c>
    </row>
    <row r="3164" spans="1:15" ht="13" x14ac:dyDescent="0.3">
      <c r="A3164" s="1">
        <v>4517050012</v>
      </c>
      <c r="B3164" s="1">
        <v>4271870</v>
      </c>
      <c r="C3164" s="2" t="s">
        <v>67</v>
      </c>
      <c r="D3164" s="3">
        <v>16</v>
      </c>
      <c r="E3164" s="3">
        <v>896</v>
      </c>
      <c r="F3164" s="3">
        <f t="shared" si="64"/>
        <v>14336</v>
      </c>
      <c r="G3164" s="5">
        <v>44728</v>
      </c>
      <c r="H3164" s="4">
        <v>44693</v>
      </c>
      <c r="I3164" s="6">
        <f t="shared" si="66"/>
        <v>35</v>
      </c>
      <c r="J3164" s="32" t="str">
        <f>IF(Data[[#This Row],[Chênh lệch ngày]]&lt;-2,"ADVANCE", IF(Data[[#This Row],[Chênh lệch ngày]]&lt;4, "ON TIME", IF(Data[[#This Row],[REASON OF LATE]]="SUPPLIER","LATE BY SUPPLIER", "LATE")))</f>
        <v>LATE</v>
      </c>
      <c r="K3164" s="32" t="s">
        <v>6</v>
      </c>
      <c r="L3164" s="32"/>
      <c r="M3164" s="32" t="str">
        <f>TEXT(Data[[#This Row],[Ngày giao]],"yyyy")</f>
        <v>2022</v>
      </c>
      <c r="N3164" s="32" t="str">
        <f>IF(MONTH(Data[[#This Row],[Ngày giao]])&lt;4,"Qtr1", IF(MONTH(Data[[#This Row],[Ngày giao]])&lt;7,"Qtr2",IF(MONTH(Data[[#This Row],[Ngày giao]])&lt;10,"Qtr3","Qtr4")))</f>
        <v>Qtr2</v>
      </c>
      <c r="O3164" s="32" t="str">
        <f>TEXT(Data[[#This Row],[Ngày giao]],"MMM")</f>
        <v>Jun</v>
      </c>
    </row>
    <row r="3165" spans="1:15" ht="13" x14ac:dyDescent="0.3">
      <c r="A3165" s="1">
        <v>4517142774</v>
      </c>
      <c r="B3165" s="1">
        <v>2958114</v>
      </c>
      <c r="C3165" s="2" t="s">
        <v>55</v>
      </c>
      <c r="D3165" s="3">
        <v>132</v>
      </c>
      <c r="E3165" s="3">
        <v>1196</v>
      </c>
      <c r="F3165" s="3">
        <f t="shared" si="64"/>
        <v>157872</v>
      </c>
      <c r="G3165" s="5">
        <v>44693</v>
      </c>
      <c r="H3165" s="4">
        <v>44693</v>
      </c>
      <c r="I3165" s="6">
        <f t="shared" si="66"/>
        <v>0</v>
      </c>
      <c r="J3165" s="32" t="str">
        <f>IF(Data[[#This Row],[Chênh lệch ngày]]&lt;-2,"ADVANCE", IF(Data[[#This Row],[Chênh lệch ngày]]&lt;4, "ON TIME", IF(Data[[#This Row],[REASON OF LATE]]="SUPPLIER","LATE BY SUPPLIER", "LATE")))</f>
        <v>ON TIME</v>
      </c>
      <c r="K3165" s="2"/>
      <c r="L3165" s="32"/>
      <c r="M3165" s="32" t="str">
        <f>TEXT(Data[[#This Row],[Ngày giao]],"yyyy")</f>
        <v>2022</v>
      </c>
      <c r="N3165" s="32" t="str">
        <f>IF(MONTH(Data[[#This Row],[Ngày giao]])&lt;4,"Qtr1", IF(MONTH(Data[[#This Row],[Ngày giao]])&lt;7,"Qtr2",IF(MONTH(Data[[#This Row],[Ngày giao]])&lt;10,"Qtr3","Qtr4")))</f>
        <v>Qtr2</v>
      </c>
      <c r="O3165" s="32" t="str">
        <f>TEXT(Data[[#This Row],[Ngày giao]],"MMM")</f>
        <v>May</v>
      </c>
    </row>
    <row r="3166" spans="1:15" ht="13" x14ac:dyDescent="0.3">
      <c r="A3166" s="1">
        <v>4517157171</v>
      </c>
      <c r="B3166" s="1">
        <v>2752324</v>
      </c>
      <c r="C3166" s="2" t="s">
        <v>55</v>
      </c>
      <c r="D3166" s="3">
        <v>12</v>
      </c>
      <c r="E3166" s="3">
        <v>622</v>
      </c>
      <c r="F3166" s="3">
        <f t="shared" si="64"/>
        <v>7464</v>
      </c>
      <c r="G3166" s="5">
        <v>44693</v>
      </c>
      <c r="H3166" s="4">
        <v>44693</v>
      </c>
      <c r="I3166" s="6">
        <f t="shared" si="66"/>
        <v>0</v>
      </c>
      <c r="J3166" s="32" t="str">
        <f>IF(Data[[#This Row],[Chênh lệch ngày]]&lt;-2,"ADVANCE", IF(Data[[#This Row],[Chênh lệch ngày]]&lt;4, "ON TIME", IF(Data[[#This Row],[REASON OF LATE]]="SUPPLIER","LATE BY SUPPLIER", "LATE")))</f>
        <v>ON TIME</v>
      </c>
      <c r="K3166" s="2"/>
      <c r="L3166" s="32"/>
      <c r="M3166" s="32" t="str">
        <f>TEXT(Data[[#This Row],[Ngày giao]],"yyyy")</f>
        <v>2022</v>
      </c>
      <c r="N3166" s="32" t="str">
        <f>IF(MONTH(Data[[#This Row],[Ngày giao]])&lt;4,"Qtr1", IF(MONTH(Data[[#This Row],[Ngày giao]])&lt;7,"Qtr2",IF(MONTH(Data[[#This Row],[Ngày giao]])&lt;10,"Qtr3","Qtr4")))</f>
        <v>Qtr2</v>
      </c>
      <c r="O3166" s="32" t="str">
        <f>TEXT(Data[[#This Row],[Ngày giao]],"MMM")</f>
        <v>May</v>
      </c>
    </row>
    <row r="3167" spans="1:15" ht="13" x14ac:dyDescent="0.3">
      <c r="A3167" s="1">
        <v>4517238259</v>
      </c>
      <c r="B3167" s="1">
        <v>2958114</v>
      </c>
      <c r="C3167" s="2" t="s">
        <v>67</v>
      </c>
      <c r="D3167" s="3">
        <v>6</v>
      </c>
      <c r="E3167" s="3">
        <v>355</v>
      </c>
      <c r="F3167" s="3">
        <f t="shared" si="64"/>
        <v>2130</v>
      </c>
      <c r="G3167" s="5">
        <v>44693</v>
      </c>
      <c r="H3167" s="4">
        <v>44693</v>
      </c>
      <c r="I3167" s="6">
        <f t="shared" si="66"/>
        <v>0</v>
      </c>
      <c r="J3167" s="32" t="str">
        <f>IF(Data[[#This Row],[Chênh lệch ngày]]&lt;-2,"ADVANCE", IF(Data[[#This Row],[Chênh lệch ngày]]&lt;4, "ON TIME", IF(Data[[#This Row],[REASON OF LATE]]="SUPPLIER","LATE BY SUPPLIER", "LATE")))</f>
        <v>ON TIME</v>
      </c>
      <c r="K3167" s="2"/>
      <c r="L3167" s="32"/>
      <c r="M3167" s="32" t="str">
        <f>TEXT(Data[[#This Row],[Ngày giao]],"yyyy")</f>
        <v>2022</v>
      </c>
      <c r="N3167" s="32" t="str">
        <f>IF(MONTH(Data[[#This Row],[Ngày giao]])&lt;4,"Qtr1", IF(MONTH(Data[[#This Row],[Ngày giao]])&lt;7,"Qtr2",IF(MONTH(Data[[#This Row],[Ngày giao]])&lt;10,"Qtr3","Qtr4")))</f>
        <v>Qtr2</v>
      </c>
      <c r="O3167" s="32" t="str">
        <f>TEXT(Data[[#This Row],[Ngày giao]],"MMM")</f>
        <v>May</v>
      </c>
    </row>
    <row r="3168" spans="1:15" ht="13" x14ac:dyDescent="0.3">
      <c r="A3168" s="1">
        <v>4517370814</v>
      </c>
      <c r="B3168" s="1">
        <v>2752324</v>
      </c>
      <c r="C3168" s="2" t="s">
        <v>67</v>
      </c>
      <c r="D3168" s="3">
        <v>6</v>
      </c>
      <c r="E3168" s="3">
        <v>408</v>
      </c>
      <c r="F3168" s="3">
        <f t="shared" si="64"/>
        <v>2448</v>
      </c>
      <c r="G3168" s="5">
        <v>44693</v>
      </c>
      <c r="H3168" s="4">
        <v>44693</v>
      </c>
      <c r="I3168" s="6">
        <f t="shared" si="66"/>
        <v>0</v>
      </c>
      <c r="J3168" s="32" t="str">
        <f>IF(Data[[#This Row],[Chênh lệch ngày]]&lt;-2,"ADVANCE", IF(Data[[#This Row],[Chênh lệch ngày]]&lt;4, "ON TIME", IF(Data[[#This Row],[REASON OF LATE]]="SUPPLIER","LATE BY SUPPLIER", "LATE")))</f>
        <v>ON TIME</v>
      </c>
      <c r="K3168" s="2"/>
      <c r="L3168" s="32"/>
      <c r="M3168" s="32" t="str">
        <f>TEXT(Data[[#This Row],[Ngày giao]],"yyyy")</f>
        <v>2022</v>
      </c>
      <c r="N3168" s="32" t="str">
        <f>IF(MONTH(Data[[#This Row],[Ngày giao]])&lt;4,"Qtr1", IF(MONTH(Data[[#This Row],[Ngày giao]])&lt;7,"Qtr2",IF(MONTH(Data[[#This Row],[Ngày giao]])&lt;10,"Qtr3","Qtr4")))</f>
        <v>Qtr2</v>
      </c>
      <c r="O3168" s="32" t="str">
        <f>TEXT(Data[[#This Row],[Ngày giao]],"MMM")</f>
        <v>May</v>
      </c>
    </row>
    <row r="3169" spans="1:15" ht="13" x14ac:dyDescent="0.3">
      <c r="A3169" s="1">
        <v>4517856187</v>
      </c>
      <c r="B3169" s="1">
        <v>2752324</v>
      </c>
      <c r="C3169" s="2" t="s">
        <v>53</v>
      </c>
      <c r="D3169" s="3">
        <v>222</v>
      </c>
      <c r="E3169" s="3">
        <v>1018</v>
      </c>
      <c r="F3169" s="3">
        <f t="shared" si="64"/>
        <v>225996</v>
      </c>
      <c r="G3169" s="5">
        <v>44693</v>
      </c>
      <c r="H3169" s="4">
        <v>44693</v>
      </c>
      <c r="I3169" s="6">
        <f t="shared" si="66"/>
        <v>0</v>
      </c>
      <c r="J3169" s="32" t="str">
        <f>IF(Data[[#This Row],[Chênh lệch ngày]]&lt;-2,"ADVANCE", IF(Data[[#This Row],[Chênh lệch ngày]]&lt;4, "ON TIME", IF(Data[[#This Row],[REASON OF LATE]]="SUPPLIER","LATE BY SUPPLIER", "LATE")))</f>
        <v>ON TIME</v>
      </c>
      <c r="K3169" s="2"/>
      <c r="L3169" s="32"/>
      <c r="M3169" s="32" t="str">
        <f>TEXT(Data[[#This Row],[Ngày giao]],"yyyy")</f>
        <v>2022</v>
      </c>
      <c r="N3169" s="32" t="str">
        <f>IF(MONTH(Data[[#This Row],[Ngày giao]])&lt;4,"Qtr1", IF(MONTH(Data[[#This Row],[Ngày giao]])&lt;7,"Qtr2",IF(MONTH(Data[[#This Row],[Ngày giao]])&lt;10,"Qtr3","Qtr4")))</f>
        <v>Qtr2</v>
      </c>
      <c r="O3169" s="32" t="str">
        <f>TEXT(Data[[#This Row],[Ngày giao]],"MMM")</f>
        <v>May</v>
      </c>
    </row>
    <row r="3170" spans="1:15" ht="13" x14ac:dyDescent="0.3">
      <c r="A3170" s="1">
        <v>4517861561</v>
      </c>
      <c r="B3170" s="1">
        <v>4492204</v>
      </c>
      <c r="C3170" s="2" t="s">
        <v>53</v>
      </c>
      <c r="D3170" s="3">
        <v>612</v>
      </c>
      <c r="E3170" s="3">
        <v>811</v>
      </c>
      <c r="F3170" s="3">
        <f t="shared" si="64"/>
        <v>496332</v>
      </c>
      <c r="G3170" s="5">
        <v>44693</v>
      </c>
      <c r="H3170" s="4">
        <v>44693</v>
      </c>
      <c r="I3170" s="6">
        <f t="shared" si="66"/>
        <v>0</v>
      </c>
      <c r="J3170" s="32" t="str">
        <f>IF(Data[[#This Row],[Chênh lệch ngày]]&lt;-2,"ADVANCE", IF(Data[[#This Row],[Chênh lệch ngày]]&lt;4, "ON TIME", IF(Data[[#This Row],[REASON OF LATE]]="SUPPLIER","LATE BY SUPPLIER", "LATE")))</f>
        <v>ON TIME</v>
      </c>
      <c r="K3170" s="2"/>
      <c r="L3170" s="32"/>
      <c r="M3170" s="32" t="str">
        <f>TEXT(Data[[#This Row],[Ngày giao]],"yyyy")</f>
        <v>2022</v>
      </c>
      <c r="N3170" s="32" t="str">
        <f>IF(MONTH(Data[[#This Row],[Ngày giao]])&lt;4,"Qtr1", IF(MONTH(Data[[#This Row],[Ngày giao]])&lt;7,"Qtr2",IF(MONTH(Data[[#This Row],[Ngày giao]])&lt;10,"Qtr3","Qtr4")))</f>
        <v>Qtr2</v>
      </c>
      <c r="O3170" s="32" t="str">
        <f>TEXT(Data[[#This Row],[Ngày giao]],"MMM")</f>
        <v>May</v>
      </c>
    </row>
    <row r="3171" spans="1:15" ht="13" x14ac:dyDescent="0.3">
      <c r="A3171" s="1">
        <v>4517864426</v>
      </c>
      <c r="B3171" s="1">
        <v>2965279</v>
      </c>
      <c r="C3171" s="2" t="s">
        <v>53</v>
      </c>
      <c r="D3171" s="3">
        <v>852</v>
      </c>
      <c r="E3171" s="3">
        <v>757</v>
      </c>
      <c r="F3171" s="3">
        <f t="shared" si="64"/>
        <v>644964</v>
      </c>
      <c r="G3171" s="5">
        <v>44693</v>
      </c>
      <c r="H3171" s="4">
        <v>44693</v>
      </c>
      <c r="I3171" s="6">
        <f t="shared" si="66"/>
        <v>0</v>
      </c>
      <c r="J3171" s="32" t="str">
        <f>IF(Data[[#This Row],[Chênh lệch ngày]]&lt;-2,"ADVANCE", IF(Data[[#This Row],[Chênh lệch ngày]]&lt;4, "ON TIME", IF(Data[[#This Row],[REASON OF LATE]]="SUPPLIER","LATE BY SUPPLIER", "LATE")))</f>
        <v>ON TIME</v>
      </c>
      <c r="K3171" s="2"/>
      <c r="L3171" s="32"/>
      <c r="M3171" s="32" t="str">
        <f>TEXT(Data[[#This Row],[Ngày giao]],"yyyy")</f>
        <v>2022</v>
      </c>
      <c r="N3171" s="32" t="str">
        <f>IF(MONTH(Data[[#This Row],[Ngày giao]])&lt;4,"Qtr1", IF(MONTH(Data[[#This Row],[Ngày giao]])&lt;7,"Qtr2",IF(MONTH(Data[[#This Row],[Ngày giao]])&lt;10,"Qtr3","Qtr4")))</f>
        <v>Qtr2</v>
      </c>
      <c r="O3171" s="32" t="str">
        <f>TEXT(Data[[#This Row],[Ngày giao]],"MMM")</f>
        <v>May</v>
      </c>
    </row>
    <row r="3172" spans="1:15" ht="14.5" x14ac:dyDescent="0.35">
      <c r="A3172" s="7">
        <v>4517451029</v>
      </c>
      <c r="B3172" s="7">
        <v>4455281</v>
      </c>
      <c r="C3172" s="8" t="s">
        <v>57</v>
      </c>
      <c r="D3172" s="9">
        <v>540</v>
      </c>
      <c r="E3172" s="3">
        <v>1287</v>
      </c>
      <c r="F3172" s="3">
        <f t="shared" si="64"/>
        <v>694980</v>
      </c>
      <c r="G3172" s="14">
        <v>44714</v>
      </c>
      <c r="H3172" s="15">
        <v>44693</v>
      </c>
      <c r="I3172" s="10">
        <v>21</v>
      </c>
      <c r="J3172" s="32" t="str">
        <f>IF(Data[[#This Row],[Chênh lệch ngày]]&lt;-2,"ADVANCE", IF(Data[[#This Row],[Chênh lệch ngày]]&lt;4, "ON TIME", IF(Data[[#This Row],[REASON OF LATE]]="SUPPLIER","LATE BY SUPPLIER", "LATE")))</f>
        <v>LATE BY SUPPLIER</v>
      </c>
      <c r="K3172" s="13" t="s">
        <v>8</v>
      </c>
      <c r="L3172" s="16" t="s">
        <v>41</v>
      </c>
      <c r="M3172" s="32" t="str">
        <f>TEXT(Data[[#This Row],[Ngày giao]],"yyyy")</f>
        <v>2022</v>
      </c>
      <c r="N3172" s="32" t="str">
        <f>IF(MONTH(Data[[#This Row],[Ngày giao]])&lt;4,"Qtr1", IF(MONTH(Data[[#This Row],[Ngày giao]])&lt;7,"Qtr2",IF(MONTH(Data[[#This Row],[Ngày giao]])&lt;10,"Qtr3","Qtr4")))</f>
        <v>Qtr2</v>
      </c>
      <c r="O3172" s="32" t="str">
        <f>TEXT(Data[[#This Row],[Ngày giao]],"MMM")</f>
        <v>Jun</v>
      </c>
    </row>
    <row r="3173" spans="1:15" ht="14.5" x14ac:dyDescent="0.35">
      <c r="A3173" s="7">
        <v>4517370245</v>
      </c>
      <c r="B3173" s="7">
        <v>4455906</v>
      </c>
      <c r="C3173" s="8" t="s">
        <v>53</v>
      </c>
      <c r="D3173" s="9">
        <v>600</v>
      </c>
      <c r="E3173" s="3">
        <v>504</v>
      </c>
      <c r="F3173" s="3">
        <f t="shared" si="64"/>
        <v>302400</v>
      </c>
      <c r="G3173" s="5">
        <v>44690</v>
      </c>
      <c r="H3173" s="4">
        <v>44693</v>
      </c>
      <c r="I3173" s="10">
        <v>-3</v>
      </c>
      <c r="J3173" s="32" t="str">
        <f>IF(Data[[#This Row],[Chênh lệch ngày]]&lt;-2,"ADVANCE", IF(Data[[#This Row],[Chênh lệch ngày]]&lt;4, "ON TIME", IF(Data[[#This Row],[REASON OF LATE]]="SUPPLIER","LATE BY SUPPLIER", "LATE")))</f>
        <v>ADVANCE</v>
      </c>
      <c r="K3173" s="12"/>
      <c r="L3173" s="16"/>
      <c r="M3173" s="32" t="str">
        <f>TEXT(Data[[#This Row],[Ngày giao]],"yyyy")</f>
        <v>2022</v>
      </c>
      <c r="N3173" s="32" t="str">
        <f>IF(MONTH(Data[[#This Row],[Ngày giao]])&lt;4,"Qtr1", IF(MONTH(Data[[#This Row],[Ngày giao]])&lt;7,"Qtr2",IF(MONTH(Data[[#This Row],[Ngày giao]])&lt;10,"Qtr3","Qtr4")))</f>
        <v>Qtr2</v>
      </c>
      <c r="O3173" s="32" t="str">
        <f>TEXT(Data[[#This Row],[Ngày giao]],"MMM")</f>
        <v>May</v>
      </c>
    </row>
    <row r="3174" spans="1:15" ht="14.5" x14ac:dyDescent="0.35">
      <c r="A3174" s="7">
        <v>4517351439</v>
      </c>
      <c r="B3174" s="7">
        <v>4455298</v>
      </c>
      <c r="C3174" s="8" t="s">
        <v>53</v>
      </c>
      <c r="D3174" s="9">
        <v>1770</v>
      </c>
      <c r="E3174" s="3">
        <v>1009</v>
      </c>
      <c r="F3174" s="3">
        <f t="shared" si="64"/>
        <v>1785930</v>
      </c>
      <c r="G3174" s="5">
        <v>44690</v>
      </c>
      <c r="H3174" s="4">
        <v>44693</v>
      </c>
      <c r="I3174" s="10">
        <v>-3</v>
      </c>
      <c r="J3174" s="32" t="str">
        <f>IF(Data[[#This Row],[Chênh lệch ngày]]&lt;-2,"ADVANCE", IF(Data[[#This Row],[Chênh lệch ngày]]&lt;4, "ON TIME", IF(Data[[#This Row],[REASON OF LATE]]="SUPPLIER","LATE BY SUPPLIER", "LATE")))</f>
        <v>ADVANCE</v>
      </c>
      <c r="K3174" s="12"/>
      <c r="L3174" s="16"/>
      <c r="M3174" s="32" t="str">
        <f>TEXT(Data[[#This Row],[Ngày giao]],"yyyy")</f>
        <v>2022</v>
      </c>
      <c r="N3174" s="32" t="str">
        <f>IF(MONTH(Data[[#This Row],[Ngày giao]])&lt;4,"Qtr1", IF(MONTH(Data[[#This Row],[Ngày giao]])&lt;7,"Qtr2",IF(MONTH(Data[[#This Row],[Ngày giao]])&lt;10,"Qtr3","Qtr4")))</f>
        <v>Qtr2</v>
      </c>
      <c r="O3174" s="32" t="str">
        <f>TEXT(Data[[#This Row],[Ngày giao]],"MMM")</f>
        <v>May</v>
      </c>
    </row>
    <row r="3175" spans="1:15" ht="14.5" x14ac:dyDescent="0.35">
      <c r="A3175" s="7">
        <v>4517958874</v>
      </c>
      <c r="B3175" s="7">
        <v>4455281</v>
      </c>
      <c r="C3175" s="8" t="s">
        <v>55</v>
      </c>
      <c r="D3175" s="9">
        <v>720</v>
      </c>
      <c r="E3175" s="3">
        <v>1148</v>
      </c>
      <c r="F3175" s="3">
        <f t="shared" si="64"/>
        <v>826560</v>
      </c>
      <c r="G3175" s="14">
        <v>44714</v>
      </c>
      <c r="H3175" s="15">
        <v>44693</v>
      </c>
      <c r="I3175" s="10">
        <v>21</v>
      </c>
      <c r="J3175" s="32" t="str">
        <f>IF(Data[[#This Row],[Chênh lệch ngày]]&lt;-2,"ADVANCE", IF(Data[[#This Row],[Chênh lệch ngày]]&lt;4, "ON TIME", IF(Data[[#This Row],[REASON OF LATE]]="SUPPLIER","LATE BY SUPPLIER", "LATE")))</f>
        <v>LATE BY SUPPLIER</v>
      </c>
      <c r="K3175" s="11" t="s">
        <v>8</v>
      </c>
      <c r="L3175" s="16" t="s">
        <v>71</v>
      </c>
      <c r="M3175" s="32" t="str">
        <f>TEXT(Data[[#This Row],[Ngày giao]],"yyyy")</f>
        <v>2022</v>
      </c>
      <c r="N3175" s="32" t="str">
        <f>IF(MONTH(Data[[#This Row],[Ngày giao]])&lt;4,"Qtr1", IF(MONTH(Data[[#This Row],[Ngày giao]])&lt;7,"Qtr2",IF(MONTH(Data[[#This Row],[Ngày giao]])&lt;10,"Qtr3","Qtr4")))</f>
        <v>Qtr2</v>
      </c>
      <c r="O3175" s="32" t="str">
        <f>TEXT(Data[[#This Row],[Ngày giao]],"MMM")</f>
        <v>Jun</v>
      </c>
    </row>
    <row r="3176" spans="1:15" ht="14.5" x14ac:dyDescent="0.35">
      <c r="A3176" s="7">
        <v>4517351754</v>
      </c>
      <c r="B3176" s="7">
        <v>4013297</v>
      </c>
      <c r="C3176" s="8" t="s">
        <v>53</v>
      </c>
      <c r="D3176" s="9">
        <v>1890</v>
      </c>
      <c r="E3176" s="3">
        <v>1467</v>
      </c>
      <c r="F3176" s="3">
        <f t="shared" si="64"/>
        <v>2772630</v>
      </c>
      <c r="G3176" s="5">
        <v>44690</v>
      </c>
      <c r="H3176" s="4">
        <v>44693</v>
      </c>
      <c r="I3176" s="10">
        <v>-3</v>
      </c>
      <c r="J3176" s="32" t="str">
        <f>IF(Data[[#This Row],[Chênh lệch ngày]]&lt;-2,"ADVANCE", IF(Data[[#This Row],[Chênh lệch ngày]]&lt;4, "ON TIME", IF(Data[[#This Row],[REASON OF LATE]]="SUPPLIER","LATE BY SUPPLIER", "LATE")))</f>
        <v>ADVANCE</v>
      </c>
      <c r="K3176" s="12"/>
      <c r="L3176" s="16"/>
      <c r="M3176" s="32" t="str">
        <f>TEXT(Data[[#This Row],[Ngày giao]],"yyyy")</f>
        <v>2022</v>
      </c>
      <c r="N3176" s="32" t="str">
        <f>IF(MONTH(Data[[#This Row],[Ngày giao]])&lt;4,"Qtr1", IF(MONTH(Data[[#This Row],[Ngày giao]])&lt;7,"Qtr2",IF(MONTH(Data[[#This Row],[Ngày giao]])&lt;10,"Qtr3","Qtr4")))</f>
        <v>Qtr2</v>
      </c>
      <c r="O3176" s="32" t="str">
        <f>TEXT(Data[[#This Row],[Ngày giao]],"MMM")</f>
        <v>May</v>
      </c>
    </row>
    <row r="3177" spans="1:15" ht="14.5" x14ac:dyDescent="0.35">
      <c r="A3177" s="7">
        <v>4517161084</v>
      </c>
      <c r="B3177" s="7">
        <v>2487053</v>
      </c>
      <c r="C3177" s="8" t="s">
        <v>55</v>
      </c>
      <c r="D3177" s="9">
        <v>210</v>
      </c>
      <c r="E3177" s="3">
        <v>406</v>
      </c>
      <c r="F3177" s="3">
        <f t="shared" si="64"/>
        <v>85260</v>
      </c>
      <c r="G3177" s="5">
        <v>44693</v>
      </c>
      <c r="H3177" s="4">
        <v>44693</v>
      </c>
      <c r="I3177" s="10">
        <v>0</v>
      </c>
      <c r="J3177" s="32" t="str">
        <f>IF(Data[[#This Row],[Chênh lệch ngày]]&lt;-2,"ADVANCE", IF(Data[[#This Row],[Chênh lệch ngày]]&lt;4, "ON TIME", IF(Data[[#This Row],[REASON OF LATE]]="SUPPLIER","LATE BY SUPPLIER", "LATE")))</f>
        <v>ON TIME</v>
      </c>
      <c r="K3177" s="12"/>
      <c r="L3177" s="16"/>
      <c r="M3177" s="32" t="str">
        <f>TEXT(Data[[#This Row],[Ngày giao]],"yyyy")</f>
        <v>2022</v>
      </c>
      <c r="N3177" s="32" t="str">
        <f>IF(MONTH(Data[[#This Row],[Ngày giao]])&lt;4,"Qtr1", IF(MONTH(Data[[#This Row],[Ngày giao]])&lt;7,"Qtr2",IF(MONTH(Data[[#This Row],[Ngày giao]])&lt;10,"Qtr3","Qtr4")))</f>
        <v>Qtr2</v>
      </c>
      <c r="O3177" s="32" t="str">
        <f>TEXT(Data[[#This Row],[Ngày giao]],"MMM")</f>
        <v>May</v>
      </c>
    </row>
    <row r="3178" spans="1:15" ht="14.5" x14ac:dyDescent="0.35">
      <c r="A3178" s="7">
        <v>4517320241</v>
      </c>
      <c r="B3178" s="7">
        <v>4454507</v>
      </c>
      <c r="C3178" s="8" t="s">
        <v>53</v>
      </c>
      <c r="D3178" s="9">
        <v>1620</v>
      </c>
      <c r="E3178" s="3">
        <v>797</v>
      </c>
      <c r="F3178" s="3">
        <f t="shared" si="64"/>
        <v>1291140</v>
      </c>
      <c r="G3178" s="5">
        <v>44690</v>
      </c>
      <c r="H3178" s="4">
        <v>44693</v>
      </c>
      <c r="I3178" s="10">
        <v>-3</v>
      </c>
      <c r="J3178" s="32" t="str">
        <f>IF(Data[[#This Row],[Chênh lệch ngày]]&lt;-2,"ADVANCE", IF(Data[[#This Row],[Chênh lệch ngày]]&lt;4, "ON TIME", IF(Data[[#This Row],[REASON OF LATE]]="SUPPLIER","LATE BY SUPPLIER", "LATE")))</f>
        <v>ADVANCE</v>
      </c>
      <c r="K3178" s="12"/>
      <c r="L3178" s="16"/>
      <c r="M3178" s="32" t="str">
        <f>TEXT(Data[[#This Row],[Ngày giao]],"yyyy")</f>
        <v>2022</v>
      </c>
      <c r="N3178" s="32" t="str">
        <f>IF(MONTH(Data[[#This Row],[Ngày giao]])&lt;4,"Qtr1", IF(MONTH(Data[[#This Row],[Ngày giao]])&lt;7,"Qtr2",IF(MONTH(Data[[#This Row],[Ngày giao]])&lt;10,"Qtr3","Qtr4")))</f>
        <v>Qtr2</v>
      </c>
      <c r="O3178" s="32" t="str">
        <f>TEXT(Data[[#This Row],[Ngày giao]],"MMM")</f>
        <v>May</v>
      </c>
    </row>
    <row r="3179" spans="1:15" ht="14.5" x14ac:dyDescent="0.35">
      <c r="A3179" s="7">
        <v>4517384149</v>
      </c>
      <c r="B3179" s="7">
        <v>4455281</v>
      </c>
      <c r="C3179" s="8" t="s">
        <v>53</v>
      </c>
      <c r="D3179" s="9">
        <v>6840</v>
      </c>
      <c r="E3179" s="3">
        <v>566</v>
      </c>
      <c r="F3179" s="3">
        <f t="shared" si="64"/>
        <v>3871440</v>
      </c>
      <c r="G3179" s="14">
        <v>44725</v>
      </c>
      <c r="H3179" s="15">
        <v>44693</v>
      </c>
      <c r="I3179" s="10">
        <v>32</v>
      </c>
      <c r="J3179" s="32" t="str">
        <f>IF(Data[[#This Row],[Chênh lệch ngày]]&lt;-2,"ADVANCE", IF(Data[[#This Row],[Chênh lệch ngày]]&lt;4, "ON TIME", IF(Data[[#This Row],[REASON OF LATE]]="SUPPLIER","LATE BY SUPPLIER", "LATE")))</f>
        <v>LATE BY SUPPLIER</v>
      </c>
      <c r="K3179" s="13" t="s">
        <v>8</v>
      </c>
      <c r="L3179" s="16" t="s">
        <v>41</v>
      </c>
      <c r="M3179" s="32" t="str">
        <f>TEXT(Data[[#This Row],[Ngày giao]],"yyyy")</f>
        <v>2022</v>
      </c>
      <c r="N3179" s="32" t="str">
        <f>IF(MONTH(Data[[#This Row],[Ngày giao]])&lt;4,"Qtr1", IF(MONTH(Data[[#This Row],[Ngày giao]])&lt;7,"Qtr2",IF(MONTH(Data[[#This Row],[Ngày giao]])&lt;10,"Qtr3","Qtr4")))</f>
        <v>Qtr2</v>
      </c>
      <c r="O3179" s="32" t="str">
        <f>TEXT(Data[[#This Row],[Ngày giao]],"MMM")</f>
        <v>Jun</v>
      </c>
    </row>
    <row r="3180" spans="1:15" ht="14.5" x14ac:dyDescent="0.35">
      <c r="A3180" s="7">
        <v>4517363284</v>
      </c>
      <c r="B3180" s="7">
        <v>4335235</v>
      </c>
      <c r="C3180" s="8" t="s">
        <v>53</v>
      </c>
      <c r="D3180" s="9">
        <v>450</v>
      </c>
      <c r="E3180" s="3">
        <v>679</v>
      </c>
      <c r="F3180" s="3">
        <f t="shared" si="64"/>
        <v>305550</v>
      </c>
      <c r="G3180" s="5">
        <v>44690</v>
      </c>
      <c r="H3180" s="4">
        <v>44693</v>
      </c>
      <c r="I3180" s="10">
        <v>-3</v>
      </c>
      <c r="J3180" s="32" t="str">
        <f>IF(Data[[#This Row],[Chênh lệch ngày]]&lt;-2,"ADVANCE", IF(Data[[#This Row],[Chênh lệch ngày]]&lt;4, "ON TIME", IF(Data[[#This Row],[REASON OF LATE]]="SUPPLIER","LATE BY SUPPLIER", "LATE")))</f>
        <v>ADVANCE</v>
      </c>
      <c r="K3180" s="12"/>
      <c r="L3180" s="16"/>
      <c r="M3180" s="32" t="str">
        <f>TEXT(Data[[#This Row],[Ngày giao]],"yyyy")</f>
        <v>2022</v>
      </c>
      <c r="N3180" s="32" t="str">
        <f>IF(MONTH(Data[[#This Row],[Ngày giao]])&lt;4,"Qtr1", IF(MONTH(Data[[#This Row],[Ngày giao]])&lt;7,"Qtr2",IF(MONTH(Data[[#This Row],[Ngày giao]])&lt;10,"Qtr3","Qtr4")))</f>
        <v>Qtr2</v>
      </c>
      <c r="O3180" s="32" t="str">
        <f>TEXT(Data[[#This Row],[Ngày giao]],"MMM")</f>
        <v>May</v>
      </c>
    </row>
    <row r="3181" spans="1:15" ht="14.5" x14ac:dyDescent="0.35">
      <c r="A3181" s="7">
        <v>4517420933</v>
      </c>
      <c r="B3181" s="7">
        <v>2765851</v>
      </c>
      <c r="C3181" s="8" t="s">
        <v>53</v>
      </c>
      <c r="D3181" s="9">
        <v>928</v>
      </c>
      <c r="E3181" s="3">
        <v>1330</v>
      </c>
      <c r="F3181" s="3">
        <f t="shared" si="64"/>
        <v>1234240</v>
      </c>
      <c r="G3181" s="5">
        <v>44690</v>
      </c>
      <c r="H3181" s="4">
        <v>44693</v>
      </c>
      <c r="I3181" s="10">
        <v>-3</v>
      </c>
      <c r="J3181" s="32" t="str">
        <f>IF(Data[[#This Row],[Chênh lệch ngày]]&lt;-2,"ADVANCE", IF(Data[[#This Row],[Chênh lệch ngày]]&lt;4, "ON TIME", IF(Data[[#This Row],[REASON OF LATE]]="SUPPLIER","LATE BY SUPPLIER", "LATE")))</f>
        <v>ADVANCE</v>
      </c>
      <c r="K3181" s="12"/>
      <c r="L3181" s="16"/>
      <c r="M3181" s="32" t="str">
        <f>TEXT(Data[[#This Row],[Ngày giao]],"yyyy")</f>
        <v>2022</v>
      </c>
      <c r="N3181" s="32" t="str">
        <f>IF(MONTH(Data[[#This Row],[Ngày giao]])&lt;4,"Qtr1", IF(MONTH(Data[[#This Row],[Ngày giao]])&lt;7,"Qtr2",IF(MONTH(Data[[#This Row],[Ngày giao]])&lt;10,"Qtr3","Qtr4")))</f>
        <v>Qtr2</v>
      </c>
      <c r="O3181" s="32" t="str">
        <f>TEXT(Data[[#This Row],[Ngày giao]],"MMM")</f>
        <v>May</v>
      </c>
    </row>
    <row r="3182" spans="1:15" ht="14.5" x14ac:dyDescent="0.35">
      <c r="A3182" s="7">
        <v>4517892568</v>
      </c>
      <c r="B3182" s="7">
        <v>2779823</v>
      </c>
      <c r="C3182" s="8" t="s">
        <v>53</v>
      </c>
      <c r="D3182" s="9">
        <v>5220</v>
      </c>
      <c r="E3182" s="3">
        <v>1437</v>
      </c>
      <c r="F3182" s="3">
        <f t="shared" si="64"/>
        <v>7501140</v>
      </c>
      <c r="G3182" s="5">
        <v>44690</v>
      </c>
      <c r="H3182" s="4">
        <v>44693</v>
      </c>
      <c r="I3182" s="10">
        <v>-3</v>
      </c>
      <c r="J3182" s="32" t="str">
        <f>IF(Data[[#This Row],[Chênh lệch ngày]]&lt;-2,"ADVANCE", IF(Data[[#This Row],[Chênh lệch ngày]]&lt;4, "ON TIME", IF(Data[[#This Row],[REASON OF LATE]]="SUPPLIER","LATE BY SUPPLIER", "LATE")))</f>
        <v>ADVANCE</v>
      </c>
      <c r="K3182" s="12"/>
      <c r="L3182" s="16"/>
      <c r="M3182" s="32" t="str">
        <f>TEXT(Data[[#This Row],[Ngày giao]],"yyyy")</f>
        <v>2022</v>
      </c>
      <c r="N3182" s="32" t="str">
        <f>IF(MONTH(Data[[#This Row],[Ngày giao]])&lt;4,"Qtr1", IF(MONTH(Data[[#This Row],[Ngày giao]])&lt;7,"Qtr2",IF(MONTH(Data[[#This Row],[Ngày giao]])&lt;10,"Qtr3","Qtr4")))</f>
        <v>Qtr2</v>
      </c>
      <c r="O3182" s="32" t="str">
        <f>TEXT(Data[[#This Row],[Ngày giao]],"MMM")</f>
        <v>May</v>
      </c>
    </row>
    <row r="3183" spans="1:15" ht="14.5" x14ac:dyDescent="0.35">
      <c r="A3183" s="7">
        <v>4517889814</v>
      </c>
      <c r="B3183" s="7">
        <v>4455280</v>
      </c>
      <c r="C3183" s="8" t="s">
        <v>56</v>
      </c>
      <c r="D3183" s="9">
        <v>270</v>
      </c>
      <c r="E3183" s="3">
        <v>807</v>
      </c>
      <c r="F3183" s="3">
        <f t="shared" ref="F3183:F3246" si="67" xml:space="preserve"> D3183 * E3183</f>
        <v>217890</v>
      </c>
      <c r="G3183" s="5">
        <v>44693</v>
      </c>
      <c r="H3183" s="4">
        <v>44693</v>
      </c>
      <c r="I3183" s="10">
        <v>0</v>
      </c>
      <c r="J3183" s="32" t="str">
        <f>IF(Data[[#This Row],[Chênh lệch ngày]]&lt;-2,"ADVANCE", IF(Data[[#This Row],[Chênh lệch ngày]]&lt;4, "ON TIME", IF(Data[[#This Row],[REASON OF LATE]]="SUPPLIER","LATE BY SUPPLIER", "LATE")))</f>
        <v>ON TIME</v>
      </c>
      <c r="K3183" s="12"/>
      <c r="L3183" s="16"/>
      <c r="M3183" s="32" t="str">
        <f>TEXT(Data[[#This Row],[Ngày giao]],"yyyy")</f>
        <v>2022</v>
      </c>
      <c r="N3183" s="32" t="str">
        <f>IF(MONTH(Data[[#This Row],[Ngày giao]])&lt;4,"Qtr1", IF(MONTH(Data[[#This Row],[Ngày giao]])&lt;7,"Qtr2",IF(MONTH(Data[[#This Row],[Ngày giao]])&lt;10,"Qtr3","Qtr4")))</f>
        <v>Qtr2</v>
      </c>
      <c r="O3183" s="32" t="str">
        <f>TEXT(Data[[#This Row],[Ngày giao]],"MMM")</f>
        <v>May</v>
      </c>
    </row>
    <row r="3184" spans="1:15" ht="14.5" x14ac:dyDescent="0.35">
      <c r="A3184" s="7">
        <v>4517176385</v>
      </c>
      <c r="B3184" s="7">
        <v>2778106</v>
      </c>
      <c r="C3184" s="8" t="s">
        <v>55</v>
      </c>
      <c r="D3184" s="9">
        <v>24</v>
      </c>
      <c r="E3184" s="3">
        <v>677</v>
      </c>
      <c r="F3184" s="3">
        <f t="shared" si="67"/>
        <v>16248</v>
      </c>
      <c r="G3184" s="5">
        <v>44693</v>
      </c>
      <c r="H3184" s="4">
        <v>44693</v>
      </c>
      <c r="I3184" s="10">
        <v>0</v>
      </c>
      <c r="J3184" s="32" t="str">
        <f>IF(Data[[#This Row],[Chênh lệch ngày]]&lt;-2,"ADVANCE", IF(Data[[#This Row],[Chênh lệch ngày]]&lt;4, "ON TIME", IF(Data[[#This Row],[REASON OF LATE]]="SUPPLIER","LATE BY SUPPLIER", "LATE")))</f>
        <v>ON TIME</v>
      </c>
      <c r="K3184" s="12"/>
      <c r="L3184" s="16"/>
      <c r="M3184" s="32" t="str">
        <f>TEXT(Data[[#This Row],[Ngày giao]],"yyyy")</f>
        <v>2022</v>
      </c>
      <c r="N3184" s="32" t="str">
        <f>IF(MONTH(Data[[#This Row],[Ngày giao]])&lt;4,"Qtr1", IF(MONTH(Data[[#This Row],[Ngày giao]])&lt;7,"Qtr2",IF(MONTH(Data[[#This Row],[Ngày giao]])&lt;10,"Qtr3","Qtr4")))</f>
        <v>Qtr2</v>
      </c>
      <c r="O3184" s="32" t="str">
        <f>TEXT(Data[[#This Row],[Ngày giao]],"MMM")</f>
        <v>May</v>
      </c>
    </row>
    <row r="3185" spans="1:15" ht="14.5" x14ac:dyDescent="0.35">
      <c r="A3185" s="7">
        <v>4516953782</v>
      </c>
      <c r="B3185" s="7">
        <v>4333116</v>
      </c>
      <c r="C3185" s="8" t="s">
        <v>67</v>
      </c>
      <c r="D3185" s="9">
        <v>147</v>
      </c>
      <c r="E3185" s="3">
        <v>1158</v>
      </c>
      <c r="F3185" s="3">
        <f t="shared" si="67"/>
        <v>170226</v>
      </c>
      <c r="G3185" s="5">
        <v>44693</v>
      </c>
      <c r="H3185" s="4">
        <v>44693</v>
      </c>
      <c r="I3185" s="10">
        <v>0</v>
      </c>
      <c r="J3185" s="32" t="str">
        <f>IF(Data[[#This Row],[Chênh lệch ngày]]&lt;-2,"ADVANCE", IF(Data[[#This Row],[Chênh lệch ngày]]&lt;4, "ON TIME", IF(Data[[#This Row],[REASON OF LATE]]="SUPPLIER","LATE BY SUPPLIER", "LATE")))</f>
        <v>ON TIME</v>
      </c>
      <c r="K3185" s="12"/>
      <c r="L3185" s="16"/>
      <c r="M3185" s="32" t="str">
        <f>TEXT(Data[[#This Row],[Ngày giao]],"yyyy")</f>
        <v>2022</v>
      </c>
      <c r="N3185" s="32" t="str">
        <f>IF(MONTH(Data[[#This Row],[Ngày giao]])&lt;4,"Qtr1", IF(MONTH(Data[[#This Row],[Ngày giao]])&lt;7,"Qtr2",IF(MONTH(Data[[#This Row],[Ngày giao]])&lt;10,"Qtr3","Qtr4")))</f>
        <v>Qtr2</v>
      </c>
      <c r="O3185" s="32" t="str">
        <f>TEXT(Data[[#This Row],[Ngày giao]],"MMM")</f>
        <v>May</v>
      </c>
    </row>
    <row r="3186" spans="1:15" ht="14.5" x14ac:dyDescent="0.35">
      <c r="A3186" s="7">
        <v>4517416589</v>
      </c>
      <c r="B3186" s="7">
        <v>2778179</v>
      </c>
      <c r="C3186" s="8" t="s">
        <v>53</v>
      </c>
      <c r="D3186" s="9">
        <v>720</v>
      </c>
      <c r="E3186" s="3">
        <v>1072</v>
      </c>
      <c r="F3186" s="3">
        <f t="shared" si="67"/>
        <v>771840</v>
      </c>
      <c r="G3186" s="5">
        <v>44690</v>
      </c>
      <c r="H3186" s="4">
        <v>44693</v>
      </c>
      <c r="I3186" s="10">
        <v>-3</v>
      </c>
      <c r="J3186" s="32" t="str">
        <f>IF(Data[[#This Row],[Chênh lệch ngày]]&lt;-2,"ADVANCE", IF(Data[[#This Row],[Chênh lệch ngày]]&lt;4, "ON TIME", IF(Data[[#This Row],[REASON OF LATE]]="SUPPLIER","LATE BY SUPPLIER", "LATE")))</f>
        <v>ADVANCE</v>
      </c>
      <c r="K3186" s="12"/>
      <c r="L3186" s="16"/>
      <c r="M3186" s="32" t="str">
        <f>TEXT(Data[[#This Row],[Ngày giao]],"yyyy")</f>
        <v>2022</v>
      </c>
      <c r="N3186" s="32" t="str">
        <f>IF(MONTH(Data[[#This Row],[Ngày giao]])&lt;4,"Qtr1", IF(MONTH(Data[[#This Row],[Ngày giao]])&lt;7,"Qtr2",IF(MONTH(Data[[#This Row],[Ngày giao]])&lt;10,"Qtr3","Qtr4")))</f>
        <v>Qtr2</v>
      </c>
      <c r="O3186" s="32" t="str">
        <f>TEXT(Data[[#This Row],[Ngày giao]],"MMM")</f>
        <v>May</v>
      </c>
    </row>
    <row r="3187" spans="1:15" ht="14.5" x14ac:dyDescent="0.35">
      <c r="A3187" s="7">
        <v>4516973316</v>
      </c>
      <c r="B3187" s="7">
        <v>2765851</v>
      </c>
      <c r="C3187" s="8" t="s">
        <v>67</v>
      </c>
      <c r="D3187" s="9">
        <v>80</v>
      </c>
      <c r="E3187" s="3">
        <v>1085</v>
      </c>
      <c r="F3187" s="3">
        <f t="shared" si="67"/>
        <v>86800</v>
      </c>
      <c r="G3187" s="5">
        <v>44693</v>
      </c>
      <c r="H3187" s="4">
        <v>44693</v>
      </c>
      <c r="I3187" s="10">
        <v>0</v>
      </c>
      <c r="J3187" s="32" t="str">
        <f>IF(Data[[#This Row],[Chênh lệch ngày]]&lt;-2,"ADVANCE", IF(Data[[#This Row],[Chênh lệch ngày]]&lt;4, "ON TIME", IF(Data[[#This Row],[REASON OF LATE]]="SUPPLIER","LATE BY SUPPLIER", "LATE")))</f>
        <v>ON TIME</v>
      </c>
      <c r="K3187" s="12"/>
      <c r="L3187" s="16"/>
      <c r="M3187" s="32" t="str">
        <f>TEXT(Data[[#This Row],[Ngày giao]],"yyyy")</f>
        <v>2022</v>
      </c>
      <c r="N3187" s="32" t="str">
        <f>IF(MONTH(Data[[#This Row],[Ngày giao]])&lt;4,"Qtr1", IF(MONTH(Data[[#This Row],[Ngày giao]])&lt;7,"Qtr2",IF(MONTH(Data[[#This Row],[Ngày giao]])&lt;10,"Qtr3","Qtr4")))</f>
        <v>Qtr2</v>
      </c>
      <c r="O3187" s="32" t="str">
        <f>TEXT(Data[[#This Row],[Ngày giao]],"MMM")</f>
        <v>May</v>
      </c>
    </row>
    <row r="3188" spans="1:15" ht="14.5" x14ac:dyDescent="0.35">
      <c r="A3188" s="7">
        <v>4517367579</v>
      </c>
      <c r="B3188" s="7">
        <v>4455280</v>
      </c>
      <c r="C3188" s="8" t="s">
        <v>53</v>
      </c>
      <c r="D3188" s="9">
        <v>720</v>
      </c>
      <c r="E3188" s="3">
        <v>1438</v>
      </c>
      <c r="F3188" s="3">
        <f t="shared" si="67"/>
        <v>1035360</v>
      </c>
      <c r="G3188" s="5">
        <v>44690</v>
      </c>
      <c r="H3188" s="4">
        <v>44693</v>
      </c>
      <c r="I3188" s="10">
        <v>-3</v>
      </c>
      <c r="J3188" s="32" t="str">
        <f>IF(Data[[#This Row],[Chênh lệch ngày]]&lt;-2,"ADVANCE", IF(Data[[#This Row],[Chênh lệch ngày]]&lt;4, "ON TIME", IF(Data[[#This Row],[REASON OF LATE]]="SUPPLIER","LATE BY SUPPLIER", "LATE")))</f>
        <v>ADVANCE</v>
      </c>
      <c r="K3188" s="12"/>
      <c r="L3188" s="16"/>
      <c r="M3188" s="32" t="str">
        <f>TEXT(Data[[#This Row],[Ngày giao]],"yyyy")</f>
        <v>2022</v>
      </c>
      <c r="N3188" s="32" t="str">
        <f>IF(MONTH(Data[[#This Row],[Ngày giao]])&lt;4,"Qtr1", IF(MONTH(Data[[#This Row],[Ngày giao]])&lt;7,"Qtr2",IF(MONTH(Data[[#This Row],[Ngày giao]])&lt;10,"Qtr3","Qtr4")))</f>
        <v>Qtr2</v>
      </c>
      <c r="O3188" s="32" t="str">
        <f>TEXT(Data[[#This Row],[Ngày giao]],"MMM")</f>
        <v>May</v>
      </c>
    </row>
    <row r="3189" spans="1:15" ht="14.5" x14ac:dyDescent="0.35">
      <c r="A3189" s="7">
        <v>4517368537</v>
      </c>
      <c r="B3189" s="7">
        <v>4013293</v>
      </c>
      <c r="C3189" s="8" t="s">
        <v>53</v>
      </c>
      <c r="D3189" s="9">
        <v>120</v>
      </c>
      <c r="E3189" s="3">
        <v>1288</v>
      </c>
      <c r="F3189" s="3">
        <f t="shared" si="67"/>
        <v>154560</v>
      </c>
      <c r="G3189" s="5">
        <v>44690</v>
      </c>
      <c r="H3189" s="4">
        <v>44693</v>
      </c>
      <c r="I3189" s="10">
        <v>-3</v>
      </c>
      <c r="J3189" s="32" t="str">
        <f>IF(Data[[#This Row],[Chênh lệch ngày]]&lt;-2,"ADVANCE", IF(Data[[#This Row],[Chênh lệch ngày]]&lt;4, "ON TIME", IF(Data[[#This Row],[REASON OF LATE]]="SUPPLIER","LATE BY SUPPLIER", "LATE")))</f>
        <v>ADVANCE</v>
      </c>
      <c r="K3189" s="12"/>
      <c r="L3189" s="16"/>
      <c r="M3189" s="32" t="str">
        <f>TEXT(Data[[#This Row],[Ngày giao]],"yyyy")</f>
        <v>2022</v>
      </c>
      <c r="N3189" s="32" t="str">
        <f>IF(MONTH(Data[[#This Row],[Ngày giao]])&lt;4,"Qtr1", IF(MONTH(Data[[#This Row],[Ngày giao]])&lt;7,"Qtr2",IF(MONTH(Data[[#This Row],[Ngày giao]])&lt;10,"Qtr3","Qtr4")))</f>
        <v>Qtr2</v>
      </c>
      <c r="O3189" s="32" t="str">
        <f>TEXT(Data[[#This Row],[Ngày giao]],"MMM")</f>
        <v>May</v>
      </c>
    </row>
    <row r="3190" spans="1:15" ht="14.5" x14ac:dyDescent="0.35">
      <c r="A3190" s="7">
        <v>4517362921</v>
      </c>
      <c r="B3190" s="7">
        <v>4454506</v>
      </c>
      <c r="C3190" s="8" t="s">
        <v>53</v>
      </c>
      <c r="D3190" s="9">
        <v>270</v>
      </c>
      <c r="E3190" s="3">
        <v>1498</v>
      </c>
      <c r="F3190" s="3">
        <f t="shared" si="67"/>
        <v>404460</v>
      </c>
      <c r="G3190" s="5">
        <v>44704</v>
      </c>
      <c r="H3190" s="4">
        <v>44693</v>
      </c>
      <c r="I3190" s="10">
        <v>11</v>
      </c>
      <c r="J3190" s="32" t="str">
        <f>IF(Data[[#This Row],[Chênh lệch ngày]]&lt;-2,"ADVANCE", IF(Data[[#This Row],[Chênh lệch ngày]]&lt;4, "ON TIME", IF(Data[[#This Row],[REASON OF LATE]]="SUPPLIER","LATE BY SUPPLIER", "LATE")))</f>
        <v>LATE BY SUPPLIER</v>
      </c>
      <c r="K3190" s="13" t="s">
        <v>8</v>
      </c>
      <c r="L3190" s="16" t="s">
        <v>41</v>
      </c>
      <c r="M3190" s="32" t="str">
        <f>TEXT(Data[[#This Row],[Ngày giao]],"yyyy")</f>
        <v>2022</v>
      </c>
      <c r="N3190" s="32" t="str">
        <f>IF(MONTH(Data[[#This Row],[Ngày giao]])&lt;4,"Qtr1", IF(MONTH(Data[[#This Row],[Ngày giao]])&lt;7,"Qtr2",IF(MONTH(Data[[#This Row],[Ngày giao]])&lt;10,"Qtr3","Qtr4")))</f>
        <v>Qtr2</v>
      </c>
      <c r="O3190" s="32" t="str">
        <f>TEXT(Data[[#This Row],[Ngày giao]],"MMM")</f>
        <v>May</v>
      </c>
    </row>
    <row r="3191" spans="1:15" ht="14.5" x14ac:dyDescent="0.35">
      <c r="A3191" s="7">
        <v>4517360512</v>
      </c>
      <c r="B3191" s="7">
        <v>2663481</v>
      </c>
      <c r="C3191" s="8" t="s">
        <v>53</v>
      </c>
      <c r="D3191" s="9">
        <v>2430</v>
      </c>
      <c r="E3191" s="3">
        <v>1448</v>
      </c>
      <c r="F3191" s="3">
        <f t="shared" si="67"/>
        <v>3518640</v>
      </c>
      <c r="G3191" s="5">
        <v>44690</v>
      </c>
      <c r="H3191" s="4">
        <v>44693</v>
      </c>
      <c r="I3191" s="10">
        <v>-3</v>
      </c>
      <c r="J3191" s="32" t="str">
        <f>IF(Data[[#This Row],[Chênh lệch ngày]]&lt;-2,"ADVANCE", IF(Data[[#This Row],[Chênh lệch ngày]]&lt;4, "ON TIME", IF(Data[[#This Row],[REASON OF LATE]]="SUPPLIER","LATE BY SUPPLIER", "LATE")))</f>
        <v>ADVANCE</v>
      </c>
      <c r="K3191" s="12"/>
      <c r="L3191" s="16"/>
      <c r="M3191" s="32" t="str">
        <f>TEXT(Data[[#This Row],[Ngày giao]],"yyyy")</f>
        <v>2022</v>
      </c>
      <c r="N3191" s="32" t="str">
        <f>IF(MONTH(Data[[#This Row],[Ngày giao]])&lt;4,"Qtr1", IF(MONTH(Data[[#This Row],[Ngày giao]])&lt;7,"Qtr2",IF(MONTH(Data[[#This Row],[Ngày giao]])&lt;10,"Qtr3","Qtr4")))</f>
        <v>Qtr2</v>
      </c>
      <c r="O3191" s="32" t="str">
        <f>TEXT(Data[[#This Row],[Ngày giao]],"MMM")</f>
        <v>May</v>
      </c>
    </row>
    <row r="3192" spans="1:15" ht="14.5" x14ac:dyDescent="0.35">
      <c r="A3192" s="7">
        <v>4517942429</v>
      </c>
      <c r="B3192" s="7">
        <v>2725582</v>
      </c>
      <c r="C3192" s="37" t="s">
        <v>52</v>
      </c>
      <c r="D3192" s="9">
        <v>750</v>
      </c>
      <c r="E3192" s="3">
        <v>579</v>
      </c>
      <c r="F3192" s="3">
        <f t="shared" si="67"/>
        <v>434250</v>
      </c>
      <c r="G3192" s="5">
        <v>44690</v>
      </c>
      <c r="H3192" s="4">
        <v>44694</v>
      </c>
      <c r="I3192" s="10">
        <v>-4</v>
      </c>
      <c r="J3192" s="32" t="str">
        <f>IF(Data[[#This Row],[Chênh lệch ngày]]&lt;-2,"ADVANCE", IF(Data[[#This Row],[Chênh lệch ngày]]&lt;4, "ON TIME", IF(Data[[#This Row],[REASON OF LATE]]="SUPPLIER","LATE BY SUPPLIER", "LATE")))</f>
        <v>ADVANCE</v>
      </c>
      <c r="K3192" s="12"/>
      <c r="L3192" s="16"/>
      <c r="M3192" s="32" t="str">
        <f>TEXT(Data[[#This Row],[Ngày giao]],"yyyy")</f>
        <v>2022</v>
      </c>
      <c r="N3192" s="32" t="str">
        <f>IF(MONTH(Data[[#This Row],[Ngày giao]])&lt;4,"Qtr1", IF(MONTH(Data[[#This Row],[Ngày giao]])&lt;7,"Qtr2",IF(MONTH(Data[[#This Row],[Ngày giao]])&lt;10,"Qtr3","Qtr4")))</f>
        <v>Qtr2</v>
      </c>
      <c r="O3192" s="32" t="str">
        <f>TEXT(Data[[#This Row],[Ngày giao]],"MMM")</f>
        <v>May</v>
      </c>
    </row>
    <row r="3193" spans="1:15" ht="14.5" x14ac:dyDescent="0.35">
      <c r="A3193" s="7">
        <v>4517427993</v>
      </c>
      <c r="B3193" s="7">
        <v>4455281</v>
      </c>
      <c r="C3193" s="8" t="s">
        <v>58</v>
      </c>
      <c r="D3193" s="9">
        <v>540</v>
      </c>
      <c r="E3193" s="3">
        <v>1098</v>
      </c>
      <c r="F3193" s="3">
        <f t="shared" si="67"/>
        <v>592920</v>
      </c>
      <c r="G3193" s="14">
        <v>44728</v>
      </c>
      <c r="H3193" s="15">
        <v>44694</v>
      </c>
      <c r="I3193" s="10">
        <v>34</v>
      </c>
      <c r="J3193" s="32" t="str">
        <f>IF(Data[[#This Row],[Chênh lệch ngày]]&lt;-2,"ADVANCE", IF(Data[[#This Row],[Chênh lệch ngày]]&lt;4, "ON TIME", IF(Data[[#This Row],[REASON OF LATE]]="SUPPLIER","LATE BY SUPPLIER", "LATE")))</f>
        <v>LATE</v>
      </c>
      <c r="K3193" s="32" t="s">
        <v>6</v>
      </c>
      <c r="L3193" s="16"/>
      <c r="M3193" s="32" t="str">
        <f>TEXT(Data[[#This Row],[Ngày giao]],"yyyy")</f>
        <v>2022</v>
      </c>
      <c r="N3193" s="32" t="str">
        <f>IF(MONTH(Data[[#This Row],[Ngày giao]])&lt;4,"Qtr1", IF(MONTH(Data[[#This Row],[Ngày giao]])&lt;7,"Qtr2",IF(MONTH(Data[[#This Row],[Ngày giao]])&lt;10,"Qtr3","Qtr4")))</f>
        <v>Qtr2</v>
      </c>
      <c r="O3193" s="32" t="str">
        <f>TEXT(Data[[#This Row],[Ngày giao]],"MMM")</f>
        <v>Jun</v>
      </c>
    </row>
    <row r="3194" spans="1:15" ht="13" x14ac:dyDescent="0.3">
      <c r="A3194" s="1">
        <v>4516576965</v>
      </c>
      <c r="B3194" s="1">
        <v>2963896</v>
      </c>
      <c r="C3194" s="37" t="s">
        <v>52</v>
      </c>
      <c r="D3194" s="3">
        <v>36</v>
      </c>
      <c r="E3194" s="3">
        <v>1315</v>
      </c>
      <c r="F3194" s="3">
        <f t="shared" si="67"/>
        <v>47340</v>
      </c>
      <c r="G3194" s="5">
        <v>44690</v>
      </c>
      <c r="H3194" s="4">
        <v>44696</v>
      </c>
      <c r="I3194" s="6">
        <f>G3194-H3194</f>
        <v>-6</v>
      </c>
      <c r="J3194" s="32" t="str">
        <f>IF(Data[[#This Row],[Chênh lệch ngày]]&lt;-2,"ADVANCE", IF(Data[[#This Row],[Chênh lệch ngày]]&lt;4, "ON TIME", IF(Data[[#This Row],[REASON OF LATE]]="SUPPLIER","LATE BY SUPPLIER", "LATE")))</f>
        <v>ADVANCE</v>
      </c>
      <c r="K3194" s="2"/>
      <c r="L3194" s="32"/>
      <c r="M3194" s="32" t="str">
        <f>TEXT(Data[[#This Row],[Ngày giao]],"yyyy")</f>
        <v>2022</v>
      </c>
      <c r="N3194" s="32" t="str">
        <f>IF(MONTH(Data[[#This Row],[Ngày giao]])&lt;4,"Qtr1", IF(MONTH(Data[[#This Row],[Ngày giao]])&lt;7,"Qtr2",IF(MONTH(Data[[#This Row],[Ngày giao]])&lt;10,"Qtr3","Qtr4")))</f>
        <v>Qtr2</v>
      </c>
      <c r="O3194" s="32" t="str">
        <f>TEXT(Data[[#This Row],[Ngày giao]],"MMM")</f>
        <v>May</v>
      </c>
    </row>
    <row r="3195" spans="1:15" ht="14.5" x14ac:dyDescent="0.35">
      <c r="A3195" s="7">
        <v>4517499613</v>
      </c>
      <c r="B3195" s="7">
        <v>4455281</v>
      </c>
      <c r="C3195" s="8" t="s">
        <v>63</v>
      </c>
      <c r="D3195" s="9">
        <v>450</v>
      </c>
      <c r="E3195" s="3">
        <v>1254</v>
      </c>
      <c r="F3195" s="3">
        <f t="shared" si="67"/>
        <v>564300</v>
      </c>
      <c r="G3195" s="14">
        <v>44781</v>
      </c>
      <c r="H3195" s="15">
        <v>44696</v>
      </c>
      <c r="I3195" s="10">
        <v>85</v>
      </c>
      <c r="J3195" s="32" t="str">
        <f>IF(Data[[#This Row],[Chênh lệch ngày]]&lt;-2,"ADVANCE", IF(Data[[#This Row],[Chênh lệch ngày]]&lt;4, "ON TIME", IF(Data[[#This Row],[REASON OF LATE]]="SUPPLIER","LATE BY SUPPLIER", "LATE")))</f>
        <v>LATE BY SUPPLIER</v>
      </c>
      <c r="K3195" s="13" t="s">
        <v>8</v>
      </c>
      <c r="L3195" s="16" t="s">
        <v>41</v>
      </c>
      <c r="M3195" s="32" t="str">
        <f>TEXT(Data[[#This Row],[Ngày giao]],"yyyy")</f>
        <v>2022</v>
      </c>
      <c r="N3195" s="32" t="str">
        <f>IF(MONTH(Data[[#This Row],[Ngày giao]])&lt;4,"Qtr1", IF(MONTH(Data[[#This Row],[Ngày giao]])&lt;7,"Qtr2",IF(MONTH(Data[[#This Row],[Ngày giao]])&lt;10,"Qtr3","Qtr4")))</f>
        <v>Qtr3</v>
      </c>
      <c r="O3195" s="32" t="str">
        <f>TEXT(Data[[#This Row],[Ngày giao]],"MMM")</f>
        <v>Aug</v>
      </c>
    </row>
    <row r="3196" spans="1:15" ht="13" x14ac:dyDescent="0.3">
      <c r="A3196" s="1">
        <v>4517420927</v>
      </c>
      <c r="B3196" s="1">
        <v>2899634</v>
      </c>
      <c r="C3196" s="2" t="s">
        <v>59</v>
      </c>
      <c r="D3196" s="3">
        <v>320</v>
      </c>
      <c r="E3196" s="3">
        <v>543</v>
      </c>
      <c r="F3196" s="3">
        <f t="shared" si="67"/>
        <v>173760</v>
      </c>
      <c r="G3196" s="5">
        <v>44697</v>
      </c>
      <c r="H3196" s="4">
        <v>44697</v>
      </c>
      <c r="I3196" s="6">
        <f t="shared" ref="I3196:I3235" si="68">G3196-H3196</f>
        <v>0</v>
      </c>
      <c r="J3196" s="32" t="str">
        <f>IF(Data[[#This Row],[Chênh lệch ngày]]&lt;-2,"ADVANCE", IF(Data[[#This Row],[Chênh lệch ngày]]&lt;4, "ON TIME", IF(Data[[#This Row],[REASON OF LATE]]="SUPPLIER","LATE BY SUPPLIER", "LATE")))</f>
        <v>ON TIME</v>
      </c>
      <c r="K3196" s="2"/>
      <c r="L3196" s="32"/>
      <c r="M3196" s="32" t="str">
        <f>TEXT(Data[[#This Row],[Ngày giao]],"yyyy")</f>
        <v>2022</v>
      </c>
      <c r="N3196" s="32" t="str">
        <f>IF(MONTH(Data[[#This Row],[Ngày giao]])&lt;4,"Qtr1", IF(MONTH(Data[[#This Row],[Ngày giao]])&lt;7,"Qtr2",IF(MONTH(Data[[#This Row],[Ngày giao]])&lt;10,"Qtr3","Qtr4")))</f>
        <v>Qtr2</v>
      </c>
      <c r="O3196" s="32" t="str">
        <f>TEXT(Data[[#This Row],[Ngày giao]],"MMM")</f>
        <v>May</v>
      </c>
    </row>
    <row r="3197" spans="1:15" ht="13" x14ac:dyDescent="0.3">
      <c r="A3197" s="1">
        <v>4517421916</v>
      </c>
      <c r="B3197" s="1">
        <v>2989761</v>
      </c>
      <c r="C3197" s="2" t="s">
        <v>59</v>
      </c>
      <c r="D3197" s="3">
        <v>320</v>
      </c>
      <c r="E3197" s="3">
        <v>1014</v>
      </c>
      <c r="F3197" s="3">
        <f t="shared" si="67"/>
        <v>324480</v>
      </c>
      <c r="G3197" s="5">
        <v>44697</v>
      </c>
      <c r="H3197" s="4">
        <v>44697</v>
      </c>
      <c r="I3197" s="6">
        <f t="shared" si="68"/>
        <v>0</v>
      </c>
      <c r="J3197" s="32" t="str">
        <f>IF(Data[[#This Row],[Chênh lệch ngày]]&lt;-2,"ADVANCE", IF(Data[[#This Row],[Chênh lệch ngày]]&lt;4, "ON TIME", IF(Data[[#This Row],[REASON OF LATE]]="SUPPLIER","LATE BY SUPPLIER", "LATE")))</f>
        <v>ON TIME</v>
      </c>
      <c r="K3197" s="2"/>
      <c r="L3197" s="32"/>
      <c r="M3197" s="32" t="str">
        <f>TEXT(Data[[#This Row],[Ngày giao]],"yyyy")</f>
        <v>2022</v>
      </c>
      <c r="N3197" s="32" t="str">
        <f>IF(MONTH(Data[[#This Row],[Ngày giao]])&lt;4,"Qtr1", IF(MONTH(Data[[#This Row],[Ngày giao]])&lt;7,"Qtr2",IF(MONTH(Data[[#This Row],[Ngày giao]])&lt;10,"Qtr3","Qtr4")))</f>
        <v>Qtr2</v>
      </c>
      <c r="O3197" s="32" t="str">
        <f>TEXT(Data[[#This Row],[Ngày giao]],"MMM")</f>
        <v>May</v>
      </c>
    </row>
    <row r="3198" spans="1:15" ht="13" x14ac:dyDescent="0.3">
      <c r="A3198" s="1">
        <v>4517352460</v>
      </c>
      <c r="B3198" s="1">
        <v>2899631</v>
      </c>
      <c r="C3198" s="2" t="s">
        <v>53</v>
      </c>
      <c r="D3198" s="3">
        <v>320</v>
      </c>
      <c r="E3198" s="3">
        <v>668</v>
      </c>
      <c r="F3198" s="3">
        <f t="shared" si="67"/>
        <v>213760</v>
      </c>
      <c r="G3198" s="5">
        <v>44697</v>
      </c>
      <c r="H3198" s="4">
        <v>44697</v>
      </c>
      <c r="I3198" s="6">
        <f t="shared" si="68"/>
        <v>0</v>
      </c>
      <c r="J3198" s="32" t="str">
        <f>IF(Data[[#This Row],[Chênh lệch ngày]]&lt;-2,"ADVANCE", IF(Data[[#This Row],[Chênh lệch ngày]]&lt;4, "ON TIME", IF(Data[[#This Row],[REASON OF LATE]]="SUPPLIER","LATE BY SUPPLIER", "LATE")))</f>
        <v>ON TIME</v>
      </c>
      <c r="K3198" s="2"/>
      <c r="L3198" s="32"/>
      <c r="M3198" s="32" t="str">
        <f>TEXT(Data[[#This Row],[Ngày giao]],"yyyy")</f>
        <v>2022</v>
      </c>
      <c r="N3198" s="32" t="str">
        <f>IF(MONTH(Data[[#This Row],[Ngày giao]])&lt;4,"Qtr1", IF(MONTH(Data[[#This Row],[Ngày giao]])&lt;7,"Qtr2",IF(MONTH(Data[[#This Row],[Ngày giao]])&lt;10,"Qtr3","Qtr4")))</f>
        <v>Qtr2</v>
      </c>
      <c r="O3198" s="32" t="str">
        <f>TEXT(Data[[#This Row],[Ngày giao]],"MMM")</f>
        <v>May</v>
      </c>
    </row>
    <row r="3199" spans="1:15" ht="13" x14ac:dyDescent="0.3">
      <c r="A3199" s="1">
        <v>4517376368</v>
      </c>
      <c r="B3199" s="1">
        <v>2989761</v>
      </c>
      <c r="C3199" s="2" t="s">
        <v>53</v>
      </c>
      <c r="D3199" s="3">
        <v>960</v>
      </c>
      <c r="E3199" s="3">
        <v>308</v>
      </c>
      <c r="F3199" s="3">
        <f t="shared" si="67"/>
        <v>295680</v>
      </c>
      <c r="G3199" s="5">
        <v>44697</v>
      </c>
      <c r="H3199" s="4">
        <v>44697</v>
      </c>
      <c r="I3199" s="6">
        <f t="shared" si="68"/>
        <v>0</v>
      </c>
      <c r="J3199" s="32" t="str">
        <f>IF(Data[[#This Row],[Chênh lệch ngày]]&lt;-2,"ADVANCE", IF(Data[[#This Row],[Chênh lệch ngày]]&lt;4, "ON TIME", IF(Data[[#This Row],[REASON OF LATE]]="SUPPLIER","LATE BY SUPPLIER", "LATE")))</f>
        <v>ON TIME</v>
      </c>
      <c r="K3199" s="2"/>
      <c r="L3199" s="32"/>
      <c r="M3199" s="32" t="str">
        <f>TEXT(Data[[#This Row],[Ngày giao]],"yyyy")</f>
        <v>2022</v>
      </c>
      <c r="N3199" s="32" t="str">
        <f>IF(MONTH(Data[[#This Row],[Ngày giao]])&lt;4,"Qtr1", IF(MONTH(Data[[#This Row],[Ngày giao]])&lt;7,"Qtr2",IF(MONTH(Data[[#This Row],[Ngày giao]])&lt;10,"Qtr3","Qtr4")))</f>
        <v>Qtr2</v>
      </c>
      <c r="O3199" s="32" t="str">
        <f>TEXT(Data[[#This Row],[Ngày giao]],"MMM")</f>
        <v>May</v>
      </c>
    </row>
    <row r="3200" spans="1:15" ht="13" x14ac:dyDescent="0.3">
      <c r="A3200" s="1">
        <v>4517378379</v>
      </c>
      <c r="B3200" s="1">
        <v>2899634</v>
      </c>
      <c r="C3200" s="2" t="s">
        <v>53</v>
      </c>
      <c r="D3200" s="3">
        <v>320</v>
      </c>
      <c r="E3200" s="3">
        <v>860</v>
      </c>
      <c r="F3200" s="3">
        <f t="shared" si="67"/>
        <v>275200</v>
      </c>
      <c r="G3200" s="5">
        <v>44697</v>
      </c>
      <c r="H3200" s="4">
        <v>44697</v>
      </c>
      <c r="I3200" s="6">
        <f t="shared" si="68"/>
        <v>0</v>
      </c>
      <c r="J3200" s="32" t="str">
        <f>IF(Data[[#This Row],[Chênh lệch ngày]]&lt;-2,"ADVANCE", IF(Data[[#This Row],[Chênh lệch ngày]]&lt;4, "ON TIME", IF(Data[[#This Row],[REASON OF LATE]]="SUPPLIER","LATE BY SUPPLIER", "LATE")))</f>
        <v>ON TIME</v>
      </c>
      <c r="K3200" s="2"/>
      <c r="L3200" s="32"/>
      <c r="M3200" s="32" t="str">
        <f>TEXT(Data[[#This Row],[Ngày giao]],"yyyy")</f>
        <v>2022</v>
      </c>
      <c r="N3200" s="32" t="str">
        <f>IF(MONTH(Data[[#This Row],[Ngày giao]])&lt;4,"Qtr1", IF(MONTH(Data[[#This Row],[Ngày giao]])&lt;7,"Qtr2",IF(MONTH(Data[[#This Row],[Ngày giao]])&lt;10,"Qtr3","Qtr4")))</f>
        <v>Qtr2</v>
      </c>
      <c r="O3200" s="32" t="str">
        <f>TEXT(Data[[#This Row],[Ngày giao]],"MMM")</f>
        <v>May</v>
      </c>
    </row>
    <row r="3201" spans="1:15" ht="13" x14ac:dyDescent="0.3">
      <c r="A3201" s="1">
        <v>4517384398</v>
      </c>
      <c r="B3201" s="1">
        <v>4451134</v>
      </c>
      <c r="C3201" s="2" t="s">
        <v>59</v>
      </c>
      <c r="D3201" s="3">
        <v>44</v>
      </c>
      <c r="E3201" s="3">
        <v>773</v>
      </c>
      <c r="F3201" s="3">
        <f t="shared" si="67"/>
        <v>34012</v>
      </c>
      <c r="G3201" s="5">
        <v>44697</v>
      </c>
      <c r="H3201" s="4">
        <v>44697</v>
      </c>
      <c r="I3201" s="6">
        <f t="shared" si="68"/>
        <v>0</v>
      </c>
      <c r="J3201" s="32" t="str">
        <f>IF(Data[[#This Row],[Chênh lệch ngày]]&lt;-2,"ADVANCE", IF(Data[[#This Row],[Chênh lệch ngày]]&lt;4, "ON TIME", IF(Data[[#This Row],[REASON OF LATE]]="SUPPLIER","LATE BY SUPPLIER", "LATE")))</f>
        <v>ON TIME</v>
      </c>
      <c r="K3201" s="2"/>
      <c r="L3201" s="32"/>
      <c r="M3201" s="32" t="str">
        <f>TEXT(Data[[#This Row],[Ngày giao]],"yyyy")</f>
        <v>2022</v>
      </c>
      <c r="N3201" s="32" t="str">
        <f>IF(MONTH(Data[[#This Row],[Ngày giao]])&lt;4,"Qtr1", IF(MONTH(Data[[#This Row],[Ngày giao]])&lt;7,"Qtr2",IF(MONTH(Data[[#This Row],[Ngày giao]])&lt;10,"Qtr3","Qtr4")))</f>
        <v>Qtr2</v>
      </c>
      <c r="O3201" s="32" t="str">
        <f>TEXT(Data[[#This Row],[Ngày giao]],"MMM")</f>
        <v>May</v>
      </c>
    </row>
    <row r="3202" spans="1:15" ht="13" x14ac:dyDescent="0.3">
      <c r="A3202" s="1">
        <v>4517403888</v>
      </c>
      <c r="B3202" s="1">
        <v>4334436</v>
      </c>
      <c r="C3202" s="2" t="s">
        <v>59</v>
      </c>
      <c r="D3202" s="3">
        <v>240</v>
      </c>
      <c r="E3202" s="3">
        <v>1052</v>
      </c>
      <c r="F3202" s="3">
        <f t="shared" si="67"/>
        <v>252480</v>
      </c>
      <c r="G3202" s="5">
        <v>44697</v>
      </c>
      <c r="H3202" s="4">
        <v>44697</v>
      </c>
      <c r="I3202" s="6">
        <f t="shared" si="68"/>
        <v>0</v>
      </c>
      <c r="J3202" s="32" t="str">
        <f>IF(Data[[#This Row],[Chênh lệch ngày]]&lt;-2,"ADVANCE", IF(Data[[#This Row],[Chênh lệch ngày]]&lt;4, "ON TIME", IF(Data[[#This Row],[REASON OF LATE]]="SUPPLIER","LATE BY SUPPLIER", "LATE")))</f>
        <v>ON TIME</v>
      </c>
      <c r="K3202" s="2"/>
      <c r="L3202" s="32"/>
      <c r="M3202" s="32" t="str">
        <f>TEXT(Data[[#This Row],[Ngày giao]],"yyyy")</f>
        <v>2022</v>
      </c>
      <c r="N3202" s="32" t="str">
        <f>IF(MONTH(Data[[#This Row],[Ngày giao]])&lt;4,"Qtr1", IF(MONTH(Data[[#This Row],[Ngày giao]])&lt;7,"Qtr2",IF(MONTH(Data[[#This Row],[Ngày giao]])&lt;10,"Qtr3","Qtr4")))</f>
        <v>Qtr2</v>
      </c>
      <c r="O3202" s="32" t="str">
        <f>TEXT(Data[[#This Row],[Ngày giao]],"MMM")</f>
        <v>May</v>
      </c>
    </row>
    <row r="3203" spans="1:15" ht="13" x14ac:dyDescent="0.3">
      <c r="A3203" s="1">
        <v>4517407217</v>
      </c>
      <c r="B3203" s="1">
        <v>4451121</v>
      </c>
      <c r="C3203" s="2" t="s">
        <v>59</v>
      </c>
      <c r="D3203" s="3">
        <v>120</v>
      </c>
      <c r="E3203" s="3">
        <v>975</v>
      </c>
      <c r="F3203" s="3">
        <f t="shared" si="67"/>
        <v>117000</v>
      </c>
      <c r="G3203" s="5">
        <v>44697</v>
      </c>
      <c r="H3203" s="4">
        <v>44697</v>
      </c>
      <c r="I3203" s="6">
        <f t="shared" si="68"/>
        <v>0</v>
      </c>
      <c r="J3203" s="32" t="str">
        <f>IF(Data[[#This Row],[Chênh lệch ngày]]&lt;-2,"ADVANCE", IF(Data[[#This Row],[Chênh lệch ngày]]&lt;4, "ON TIME", IF(Data[[#This Row],[REASON OF LATE]]="SUPPLIER","LATE BY SUPPLIER", "LATE")))</f>
        <v>ON TIME</v>
      </c>
      <c r="K3203" s="2"/>
      <c r="L3203" s="32"/>
      <c r="M3203" s="32" t="str">
        <f>TEXT(Data[[#This Row],[Ngày giao]],"yyyy")</f>
        <v>2022</v>
      </c>
      <c r="N3203" s="32" t="str">
        <f>IF(MONTH(Data[[#This Row],[Ngày giao]])&lt;4,"Qtr1", IF(MONTH(Data[[#This Row],[Ngày giao]])&lt;7,"Qtr2",IF(MONTH(Data[[#This Row],[Ngày giao]])&lt;10,"Qtr3","Qtr4")))</f>
        <v>Qtr2</v>
      </c>
      <c r="O3203" s="32" t="str">
        <f>TEXT(Data[[#This Row],[Ngày giao]],"MMM")</f>
        <v>May</v>
      </c>
    </row>
    <row r="3204" spans="1:15" ht="13" x14ac:dyDescent="0.3">
      <c r="A3204" s="1">
        <v>4517407628</v>
      </c>
      <c r="B3204" s="1">
        <v>2899475</v>
      </c>
      <c r="C3204" s="2" t="s">
        <v>59</v>
      </c>
      <c r="D3204" s="3">
        <v>100</v>
      </c>
      <c r="E3204" s="3">
        <v>700</v>
      </c>
      <c r="F3204" s="3">
        <f t="shared" si="67"/>
        <v>70000</v>
      </c>
      <c r="G3204" s="5">
        <v>44718</v>
      </c>
      <c r="H3204" s="4">
        <v>44697</v>
      </c>
      <c r="I3204" s="6">
        <f t="shared" si="68"/>
        <v>21</v>
      </c>
      <c r="J3204" s="32" t="str">
        <f>IF(Data[[#This Row],[Chênh lệch ngày]]&lt;-2,"ADVANCE", IF(Data[[#This Row],[Chênh lệch ngày]]&lt;4, "ON TIME", IF(Data[[#This Row],[REASON OF LATE]]="SUPPLIER","LATE BY SUPPLIER", "LATE")))</f>
        <v>LATE BY SUPPLIER</v>
      </c>
      <c r="K3204" s="2" t="s">
        <v>8</v>
      </c>
      <c r="L3204" s="16" t="s">
        <v>71</v>
      </c>
      <c r="M3204" s="32" t="str">
        <f>TEXT(Data[[#This Row],[Ngày giao]],"yyyy")</f>
        <v>2022</v>
      </c>
      <c r="N3204" s="32" t="str">
        <f>IF(MONTH(Data[[#This Row],[Ngày giao]])&lt;4,"Qtr1", IF(MONTH(Data[[#This Row],[Ngày giao]])&lt;7,"Qtr2",IF(MONTH(Data[[#This Row],[Ngày giao]])&lt;10,"Qtr3","Qtr4")))</f>
        <v>Qtr2</v>
      </c>
      <c r="O3204" s="32" t="str">
        <f>TEXT(Data[[#This Row],[Ngày giao]],"MMM")</f>
        <v>Jun</v>
      </c>
    </row>
    <row r="3205" spans="1:15" ht="13" x14ac:dyDescent="0.3">
      <c r="A3205" s="1">
        <v>4517813271</v>
      </c>
      <c r="B3205" s="1">
        <v>2899478</v>
      </c>
      <c r="C3205" s="2" t="s">
        <v>59</v>
      </c>
      <c r="D3205" s="3">
        <v>100</v>
      </c>
      <c r="E3205" s="3">
        <v>694</v>
      </c>
      <c r="F3205" s="3">
        <f t="shared" si="67"/>
        <v>69400</v>
      </c>
      <c r="G3205" s="5">
        <v>44697</v>
      </c>
      <c r="H3205" s="4">
        <v>44697</v>
      </c>
      <c r="I3205" s="6">
        <f t="shared" si="68"/>
        <v>0</v>
      </c>
      <c r="J3205" s="32" t="str">
        <f>IF(Data[[#This Row],[Chênh lệch ngày]]&lt;-2,"ADVANCE", IF(Data[[#This Row],[Chênh lệch ngày]]&lt;4, "ON TIME", IF(Data[[#This Row],[REASON OF LATE]]="SUPPLIER","LATE BY SUPPLIER", "LATE")))</f>
        <v>ON TIME</v>
      </c>
      <c r="K3205" s="2"/>
      <c r="L3205" s="32"/>
      <c r="M3205" s="32" t="str">
        <f>TEXT(Data[[#This Row],[Ngày giao]],"yyyy")</f>
        <v>2022</v>
      </c>
      <c r="N3205" s="32" t="str">
        <f>IF(MONTH(Data[[#This Row],[Ngày giao]])&lt;4,"Qtr1", IF(MONTH(Data[[#This Row],[Ngày giao]])&lt;7,"Qtr2",IF(MONTH(Data[[#This Row],[Ngày giao]])&lt;10,"Qtr3","Qtr4")))</f>
        <v>Qtr2</v>
      </c>
      <c r="O3205" s="32" t="str">
        <f>TEXT(Data[[#This Row],[Ngày giao]],"MMM")</f>
        <v>May</v>
      </c>
    </row>
    <row r="3206" spans="1:15" ht="13" x14ac:dyDescent="0.3">
      <c r="A3206" s="1">
        <v>4517358241</v>
      </c>
      <c r="B3206" s="1">
        <v>4451121</v>
      </c>
      <c r="C3206" s="2" t="s">
        <v>53</v>
      </c>
      <c r="D3206" s="3">
        <v>670</v>
      </c>
      <c r="E3206" s="3">
        <v>856</v>
      </c>
      <c r="F3206" s="3">
        <f t="shared" si="67"/>
        <v>573520</v>
      </c>
      <c r="G3206" s="5">
        <v>44697</v>
      </c>
      <c r="H3206" s="4">
        <v>44697</v>
      </c>
      <c r="I3206" s="6">
        <f t="shared" si="68"/>
        <v>0</v>
      </c>
      <c r="J3206" s="32" t="str">
        <f>IF(Data[[#This Row],[Chênh lệch ngày]]&lt;-2,"ADVANCE", IF(Data[[#This Row],[Chênh lệch ngày]]&lt;4, "ON TIME", IF(Data[[#This Row],[REASON OF LATE]]="SUPPLIER","LATE BY SUPPLIER", "LATE")))</f>
        <v>ON TIME</v>
      </c>
      <c r="K3206" s="2"/>
      <c r="L3206" s="32"/>
      <c r="M3206" s="32" t="str">
        <f>TEXT(Data[[#This Row],[Ngày giao]],"yyyy")</f>
        <v>2022</v>
      </c>
      <c r="N3206" s="32" t="str">
        <f>IF(MONTH(Data[[#This Row],[Ngày giao]])&lt;4,"Qtr1", IF(MONTH(Data[[#This Row],[Ngày giao]])&lt;7,"Qtr2",IF(MONTH(Data[[#This Row],[Ngày giao]])&lt;10,"Qtr3","Qtr4")))</f>
        <v>Qtr2</v>
      </c>
      <c r="O3206" s="32" t="str">
        <f>TEXT(Data[[#This Row],[Ngày giao]],"MMM")</f>
        <v>May</v>
      </c>
    </row>
    <row r="3207" spans="1:15" ht="13" x14ac:dyDescent="0.3">
      <c r="A3207" s="1">
        <v>4517372561</v>
      </c>
      <c r="B3207" s="1">
        <v>2899475</v>
      </c>
      <c r="C3207" s="2" t="s">
        <v>53</v>
      </c>
      <c r="D3207" s="3">
        <v>1400</v>
      </c>
      <c r="E3207" s="3">
        <v>1462</v>
      </c>
      <c r="F3207" s="3">
        <f t="shared" si="67"/>
        <v>2046800</v>
      </c>
      <c r="G3207" s="5">
        <v>44725</v>
      </c>
      <c r="H3207" s="4">
        <v>44697</v>
      </c>
      <c r="I3207" s="6">
        <f t="shared" si="68"/>
        <v>28</v>
      </c>
      <c r="J3207" s="32" t="str">
        <f>IF(Data[[#This Row],[Chênh lệch ngày]]&lt;-2,"ADVANCE", IF(Data[[#This Row],[Chênh lệch ngày]]&lt;4, "ON TIME", IF(Data[[#This Row],[REASON OF LATE]]="SUPPLIER","LATE BY SUPPLIER", "LATE")))</f>
        <v>LATE BY SUPPLIER</v>
      </c>
      <c r="K3207" s="2" t="s">
        <v>8</v>
      </c>
      <c r="L3207" s="16" t="s">
        <v>71</v>
      </c>
      <c r="M3207" s="32" t="str">
        <f>TEXT(Data[[#This Row],[Ngày giao]],"yyyy")</f>
        <v>2022</v>
      </c>
      <c r="N3207" s="32" t="str">
        <f>IF(MONTH(Data[[#This Row],[Ngày giao]])&lt;4,"Qtr1", IF(MONTH(Data[[#This Row],[Ngày giao]])&lt;7,"Qtr2",IF(MONTH(Data[[#This Row],[Ngày giao]])&lt;10,"Qtr3","Qtr4")))</f>
        <v>Qtr2</v>
      </c>
      <c r="O3207" s="32" t="str">
        <f>TEXT(Data[[#This Row],[Ngày giao]],"MMM")</f>
        <v>Jun</v>
      </c>
    </row>
    <row r="3208" spans="1:15" ht="13" x14ac:dyDescent="0.3">
      <c r="A3208" s="1">
        <v>4517374238</v>
      </c>
      <c r="B3208" s="1">
        <v>2899478</v>
      </c>
      <c r="C3208" s="2" t="s">
        <v>53</v>
      </c>
      <c r="D3208" s="3">
        <v>300</v>
      </c>
      <c r="E3208" s="3">
        <v>1104</v>
      </c>
      <c r="F3208" s="3">
        <f t="shared" si="67"/>
        <v>331200</v>
      </c>
      <c r="G3208" s="5">
        <v>44697</v>
      </c>
      <c r="H3208" s="4">
        <v>44697</v>
      </c>
      <c r="I3208" s="6">
        <f t="shared" si="68"/>
        <v>0</v>
      </c>
      <c r="J3208" s="32" t="str">
        <f>IF(Data[[#This Row],[Chênh lệch ngày]]&lt;-2,"ADVANCE", IF(Data[[#This Row],[Chênh lệch ngày]]&lt;4, "ON TIME", IF(Data[[#This Row],[REASON OF LATE]]="SUPPLIER","LATE BY SUPPLIER", "LATE")))</f>
        <v>ON TIME</v>
      </c>
      <c r="K3208" s="2"/>
      <c r="L3208" s="32"/>
      <c r="M3208" s="32" t="str">
        <f>TEXT(Data[[#This Row],[Ngày giao]],"yyyy")</f>
        <v>2022</v>
      </c>
      <c r="N3208" s="32" t="str">
        <f>IF(MONTH(Data[[#This Row],[Ngày giao]])&lt;4,"Qtr1", IF(MONTH(Data[[#This Row],[Ngày giao]])&lt;7,"Qtr2",IF(MONTH(Data[[#This Row],[Ngày giao]])&lt;10,"Qtr3","Qtr4")))</f>
        <v>Qtr2</v>
      </c>
      <c r="O3208" s="32" t="str">
        <f>TEXT(Data[[#This Row],[Ngày giao]],"MMM")</f>
        <v>May</v>
      </c>
    </row>
    <row r="3209" spans="1:15" ht="13" x14ac:dyDescent="0.3">
      <c r="A3209" s="1">
        <v>4517531405</v>
      </c>
      <c r="B3209" s="1">
        <v>4334436</v>
      </c>
      <c r="C3209" s="2" t="s">
        <v>53</v>
      </c>
      <c r="D3209" s="3">
        <v>3072</v>
      </c>
      <c r="E3209" s="3">
        <v>385</v>
      </c>
      <c r="F3209" s="3">
        <f t="shared" si="67"/>
        <v>1182720</v>
      </c>
      <c r="G3209" s="5">
        <v>44697</v>
      </c>
      <c r="H3209" s="4">
        <v>44697</v>
      </c>
      <c r="I3209" s="6">
        <f t="shared" si="68"/>
        <v>0</v>
      </c>
      <c r="J3209" s="32" t="str">
        <f>IF(Data[[#This Row],[Chênh lệch ngày]]&lt;-2,"ADVANCE", IF(Data[[#This Row],[Chênh lệch ngày]]&lt;4, "ON TIME", IF(Data[[#This Row],[REASON OF LATE]]="SUPPLIER","LATE BY SUPPLIER", "LATE")))</f>
        <v>ON TIME</v>
      </c>
      <c r="K3209" s="2"/>
      <c r="L3209" s="32"/>
      <c r="M3209" s="32" t="str">
        <f>TEXT(Data[[#This Row],[Ngày giao]],"yyyy")</f>
        <v>2022</v>
      </c>
      <c r="N3209" s="32" t="str">
        <f>IF(MONTH(Data[[#This Row],[Ngày giao]])&lt;4,"Qtr1", IF(MONTH(Data[[#This Row],[Ngày giao]])&lt;7,"Qtr2",IF(MONTH(Data[[#This Row],[Ngày giao]])&lt;10,"Qtr3","Qtr4")))</f>
        <v>Qtr2</v>
      </c>
      <c r="O3209" s="32" t="str">
        <f>TEXT(Data[[#This Row],[Ngày giao]],"MMM")</f>
        <v>May</v>
      </c>
    </row>
    <row r="3210" spans="1:15" ht="13" x14ac:dyDescent="0.3">
      <c r="A3210" s="1">
        <v>4517531406</v>
      </c>
      <c r="B3210" s="1">
        <v>4334436</v>
      </c>
      <c r="C3210" s="2" t="s">
        <v>53</v>
      </c>
      <c r="D3210" s="3">
        <v>960</v>
      </c>
      <c r="E3210" s="3">
        <v>1197</v>
      </c>
      <c r="F3210" s="3">
        <f t="shared" si="67"/>
        <v>1149120</v>
      </c>
      <c r="G3210" s="5">
        <v>44697</v>
      </c>
      <c r="H3210" s="4">
        <v>44697</v>
      </c>
      <c r="I3210" s="6">
        <f t="shared" si="68"/>
        <v>0</v>
      </c>
      <c r="J3210" s="32" t="str">
        <f>IF(Data[[#This Row],[Chênh lệch ngày]]&lt;-2,"ADVANCE", IF(Data[[#This Row],[Chênh lệch ngày]]&lt;4, "ON TIME", IF(Data[[#This Row],[REASON OF LATE]]="SUPPLIER","LATE BY SUPPLIER", "LATE")))</f>
        <v>ON TIME</v>
      </c>
      <c r="K3210" s="2"/>
      <c r="L3210" s="32"/>
      <c r="M3210" s="32" t="str">
        <f>TEXT(Data[[#This Row],[Ngày giao]],"yyyy")</f>
        <v>2022</v>
      </c>
      <c r="N3210" s="32" t="str">
        <f>IF(MONTH(Data[[#This Row],[Ngày giao]])&lt;4,"Qtr1", IF(MONTH(Data[[#This Row],[Ngày giao]])&lt;7,"Qtr2",IF(MONTH(Data[[#This Row],[Ngày giao]])&lt;10,"Qtr3","Qtr4")))</f>
        <v>Qtr2</v>
      </c>
      <c r="O3210" s="32" t="str">
        <f>TEXT(Data[[#This Row],[Ngày giao]],"MMM")</f>
        <v>May</v>
      </c>
    </row>
    <row r="3211" spans="1:15" ht="13" x14ac:dyDescent="0.3">
      <c r="A3211" s="1">
        <v>4517571271</v>
      </c>
      <c r="B3211" s="1">
        <v>4451121</v>
      </c>
      <c r="C3211" s="2" t="s">
        <v>53</v>
      </c>
      <c r="D3211" s="3">
        <v>2620</v>
      </c>
      <c r="E3211" s="3">
        <v>1293</v>
      </c>
      <c r="F3211" s="3">
        <f t="shared" si="67"/>
        <v>3387660</v>
      </c>
      <c r="G3211" s="5">
        <v>44697</v>
      </c>
      <c r="H3211" s="4">
        <v>44697</v>
      </c>
      <c r="I3211" s="6">
        <f t="shared" si="68"/>
        <v>0</v>
      </c>
      <c r="J3211" s="32" t="str">
        <f>IF(Data[[#This Row],[Chênh lệch ngày]]&lt;-2,"ADVANCE", IF(Data[[#This Row],[Chênh lệch ngày]]&lt;4, "ON TIME", IF(Data[[#This Row],[REASON OF LATE]]="SUPPLIER","LATE BY SUPPLIER", "LATE")))</f>
        <v>ON TIME</v>
      </c>
      <c r="K3211" s="2"/>
      <c r="L3211" s="32"/>
      <c r="M3211" s="32" t="str">
        <f>TEXT(Data[[#This Row],[Ngày giao]],"yyyy")</f>
        <v>2022</v>
      </c>
      <c r="N3211" s="32" t="str">
        <f>IF(MONTH(Data[[#This Row],[Ngày giao]])&lt;4,"Qtr1", IF(MONTH(Data[[#This Row],[Ngày giao]])&lt;7,"Qtr2",IF(MONTH(Data[[#This Row],[Ngày giao]])&lt;10,"Qtr3","Qtr4")))</f>
        <v>Qtr2</v>
      </c>
      <c r="O3211" s="32" t="str">
        <f>TEXT(Data[[#This Row],[Ngày giao]],"MMM")</f>
        <v>May</v>
      </c>
    </row>
    <row r="3212" spans="1:15" ht="13" x14ac:dyDescent="0.3">
      <c r="A3212" s="1">
        <v>4517804590</v>
      </c>
      <c r="B3212" s="1">
        <v>4228041</v>
      </c>
      <c r="C3212" s="2" t="s">
        <v>53</v>
      </c>
      <c r="D3212" s="3">
        <v>2070</v>
      </c>
      <c r="E3212" s="3">
        <v>461</v>
      </c>
      <c r="F3212" s="3">
        <f t="shared" si="67"/>
        <v>954270</v>
      </c>
      <c r="G3212" s="5">
        <v>44697</v>
      </c>
      <c r="H3212" s="4">
        <v>44697</v>
      </c>
      <c r="I3212" s="6">
        <f t="shared" si="68"/>
        <v>0</v>
      </c>
      <c r="J3212" s="32" t="str">
        <f>IF(Data[[#This Row],[Chênh lệch ngày]]&lt;-2,"ADVANCE", IF(Data[[#This Row],[Chênh lệch ngày]]&lt;4, "ON TIME", IF(Data[[#This Row],[REASON OF LATE]]="SUPPLIER","LATE BY SUPPLIER", "LATE")))</f>
        <v>ON TIME</v>
      </c>
      <c r="K3212" s="2"/>
      <c r="L3212" s="32"/>
      <c r="M3212" s="32" t="str">
        <f>TEXT(Data[[#This Row],[Ngày giao]],"yyyy")</f>
        <v>2022</v>
      </c>
      <c r="N3212" s="32" t="str">
        <f>IF(MONTH(Data[[#This Row],[Ngày giao]])&lt;4,"Qtr1", IF(MONTH(Data[[#This Row],[Ngày giao]])&lt;7,"Qtr2",IF(MONTH(Data[[#This Row],[Ngày giao]])&lt;10,"Qtr3","Qtr4")))</f>
        <v>Qtr2</v>
      </c>
      <c r="O3212" s="32" t="str">
        <f>TEXT(Data[[#This Row],[Ngày giao]],"MMM")</f>
        <v>May</v>
      </c>
    </row>
    <row r="3213" spans="1:15" ht="13" x14ac:dyDescent="0.3">
      <c r="A3213" s="1">
        <v>4517813593</v>
      </c>
      <c r="B3213" s="1">
        <v>4228041</v>
      </c>
      <c r="C3213" s="2" t="s">
        <v>53</v>
      </c>
      <c r="D3213" s="3">
        <v>15000</v>
      </c>
      <c r="E3213" s="3">
        <v>955</v>
      </c>
      <c r="F3213" s="3">
        <f t="shared" si="67"/>
        <v>14325000</v>
      </c>
      <c r="G3213" s="5">
        <v>44746</v>
      </c>
      <c r="H3213" s="4">
        <v>44697</v>
      </c>
      <c r="I3213" s="6">
        <f t="shared" si="68"/>
        <v>49</v>
      </c>
      <c r="J3213" s="32" t="str">
        <f>IF(Data[[#This Row],[Chênh lệch ngày]]&lt;-2,"ADVANCE", IF(Data[[#This Row],[Chênh lệch ngày]]&lt;4, "ON TIME", IF(Data[[#This Row],[REASON OF LATE]]="SUPPLIER","LATE BY SUPPLIER", "LATE")))</f>
        <v>LATE BY SUPPLIER</v>
      </c>
      <c r="K3213" s="2" t="s">
        <v>8</v>
      </c>
      <c r="L3213" s="16" t="s">
        <v>71</v>
      </c>
      <c r="M3213" s="32" t="str">
        <f>TEXT(Data[[#This Row],[Ngày giao]],"yyyy")</f>
        <v>2022</v>
      </c>
      <c r="N3213" s="32" t="str">
        <f>IF(MONTH(Data[[#This Row],[Ngày giao]])&lt;4,"Qtr1", IF(MONTH(Data[[#This Row],[Ngày giao]])&lt;7,"Qtr2",IF(MONTH(Data[[#This Row],[Ngày giao]])&lt;10,"Qtr3","Qtr4")))</f>
        <v>Qtr3</v>
      </c>
      <c r="O3213" s="32" t="str">
        <f>TEXT(Data[[#This Row],[Ngày giao]],"MMM")</f>
        <v>Jul</v>
      </c>
    </row>
    <row r="3214" spans="1:15" ht="13" x14ac:dyDescent="0.3">
      <c r="A3214" s="1">
        <v>4517898707</v>
      </c>
      <c r="B3214" s="1">
        <v>2899475</v>
      </c>
      <c r="C3214" s="2" t="s">
        <v>53</v>
      </c>
      <c r="D3214" s="3">
        <v>300</v>
      </c>
      <c r="E3214" s="3">
        <v>1107</v>
      </c>
      <c r="F3214" s="3">
        <f t="shared" si="67"/>
        <v>332100</v>
      </c>
      <c r="G3214" s="5">
        <v>44725</v>
      </c>
      <c r="H3214" s="4">
        <v>44697</v>
      </c>
      <c r="I3214" s="6">
        <f t="shared" si="68"/>
        <v>28</v>
      </c>
      <c r="J3214" s="32" t="str">
        <f>IF(Data[[#This Row],[Chênh lệch ngày]]&lt;-2,"ADVANCE", IF(Data[[#This Row],[Chênh lệch ngày]]&lt;4, "ON TIME", IF(Data[[#This Row],[REASON OF LATE]]="SUPPLIER","LATE BY SUPPLIER", "LATE")))</f>
        <v>LATE BY SUPPLIER</v>
      </c>
      <c r="K3214" s="2" t="s">
        <v>8</v>
      </c>
      <c r="L3214" s="16" t="s">
        <v>71</v>
      </c>
      <c r="M3214" s="32" t="str">
        <f>TEXT(Data[[#This Row],[Ngày giao]],"yyyy")</f>
        <v>2022</v>
      </c>
      <c r="N3214" s="32" t="str">
        <f>IF(MONTH(Data[[#This Row],[Ngày giao]])&lt;4,"Qtr1", IF(MONTH(Data[[#This Row],[Ngày giao]])&lt;7,"Qtr2",IF(MONTH(Data[[#This Row],[Ngày giao]])&lt;10,"Qtr3","Qtr4")))</f>
        <v>Qtr2</v>
      </c>
      <c r="O3214" s="32" t="str">
        <f>TEXT(Data[[#This Row],[Ngày giao]],"MMM")</f>
        <v>Jun</v>
      </c>
    </row>
    <row r="3215" spans="1:15" ht="13" x14ac:dyDescent="0.3">
      <c r="A3215" s="1">
        <v>5501237268</v>
      </c>
      <c r="B3215" s="1">
        <v>2899945</v>
      </c>
      <c r="C3215" s="2" t="s">
        <v>60</v>
      </c>
      <c r="D3215" s="3">
        <v>48</v>
      </c>
      <c r="E3215" s="3">
        <v>395</v>
      </c>
      <c r="F3215" s="3">
        <f t="shared" si="67"/>
        <v>18960</v>
      </c>
      <c r="G3215" s="5">
        <v>44711</v>
      </c>
      <c r="H3215" s="4">
        <v>44697</v>
      </c>
      <c r="I3215" s="6">
        <f t="shared" si="68"/>
        <v>14</v>
      </c>
      <c r="J3215" s="32" t="str">
        <f>IF(Data[[#This Row],[Chênh lệch ngày]]&lt;-2,"ADVANCE", IF(Data[[#This Row],[Chênh lệch ngày]]&lt;4, "ON TIME", IF(Data[[#This Row],[REASON OF LATE]]="SUPPLIER","LATE BY SUPPLIER", "LATE")))</f>
        <v>LATE BY SUPPLIER</v>
      </c>
      <c r="K3215" s="2" t="s">
        <v>8</v>
      </c>
      <c r="L3215" s="16" t="s">
        <v>71</v>
      </c>
      <c r="M3215" s="32" t="str">
        <f>TEXT(Data[[#This Row],[Ngày giao]],"yyyy")</f>
        <v>2022</v>
      </c>
      <c r="N3215" s="32" t="str">
        <f>IF(MONTH(Data[[#This Row],[Ngày giao]])&lt;4,"Qtr1", IF(MONTH(Data[[#This Row],[Ngày giao]])&lt;7,"Qtr2",IF(MONTH(Data[[#This Row],[Ngày giao]])&lt;10,"Qtr3","Qtr4")))</f>
        <v>Qtr2</v>
      </c>
      <c r="O3215" s="32" t="str">
        <f>TEXT(Data[[#This Row],[Ngày giao]],"MMM")</f>
        <v>May</v>
      </c>
    </row>
    <row r="3216" spans="1:15" ht="13" x14ac:dyDescent="0.3">
      <c r="A3216" s="1">
        <v>5501234124</v>
      </c>
      <c r="B3216" s="1">
        <v>2899945</v>
      </c>
      <c r="C3216" s="2" t="s">
        <v>60</v>
      </c>
      <c r="D3216" s="3">
        <v>48</v>
      </c>
      <c r="E3216" s="3">
        <v>1485</v>
      </c>
      <c r="F3216" s="3">
        <f t="shared" si="67"/>
        <v>71280</v>
      </c>
      <c r="G3216" s="5">
        <v>44711</v>
      </c>
      <c r="H3216" s="4">
        <v>44697</v>
      </c>
      <c r="I3216" s="6">
        <f t="shared" si="68"/>
        <v>14</v>
      </c>
      <c r="J3216" s="32" t="str">
        <f>IF(Data[[#This Row],[Chênh lệch ngày]]&lt;-2,"ADVANCE", IF(Data[[#This Row],[Chênh lệch ngày]]&lt;4, "ON TIME", IF(Data[[#This Row],[REASON OF LATE]]="SUPPLIER","LATE BY SUPPLIER", "LATE")))</f>
        <v>LATE BY SUPPLIER</v>
      </c>
      <c r="K3216" s="2" t="s">
        <v>8</v>
      </c>
      <c r="L3216" s="16" t="s">
        <v>71</v>
      </c>
      <c r="M3216" s="32" t="str">
        <f>TEXT(Data[[#This Row],[Ngày giao]],"yyyy")</f>
        <v>2022</v>
      </c>
      <c r="N3216" s="32" t="str">
        <f>IF(MONTH(Data[[#This Row],[Ngày giao]])&lt;4,"Qtr1", IF(MONTH(Data[[#This Row],[Ngày giao]])&lt;7,"Qtr2",IF(MONTH(Data[[#This Row],[Ngày giao]])&lt;10,"Qtr3","Qtr4")))</f>
        <v>Qtr2</v>
      </c>
      <c r="O3216" s="32" t="str">
        <f>TEXT(Data[[#This Row],[Ngày giao]],"MMM")</f>
        <v>May</v>
      </c>
    </row>
    <row r="3217" spans="1:15" ht="13" x14ac:dyDescent="0.3">
      <c r="A3217" s="1">
        <v>4517894762</v>
      </c>
      <c r="B3217" s="1">
        <v>2989761</v>
      </c>
      <c r="C3217" s="2" t="s">
        <v>59</v>
      </c>
      <c r="D3217" s="3">
        <v>320</v>
      </c>
      <c r="E3217" s="3">
        <v>571</v>
      </c>
      <c r="F3217" s="3">
        <f t="shared" si="67"/>
        <v>182720</v>
      </c>
      <c r="G3217" s="5">
        <v>44697</v>
      </c>
      <c r="H3217" s="4">
        <v>44697</v>
      </c>
      <c r="I3217" s="6">
        <f t="shared" si="68"/>
        <v>0</v>
      </c>
      <c r="J3217" s="32" t="str">
        <f>IF(Data[[#This Row],[Chênh lệch ngày]]&lt;-2,"ADVANCE", IF(Data[[#This Row],[Chênh lệch ngày]]&lt;4, "ON TIME", IF(Data[[#This Row],[REASON OF LATE]]="SUPPLIER","LATE BY SUPPLIER", "LATE")))</f>
        <v>ON TIME</v>
      </c>
      <c r="K3217" s="2"/>
      <c r="L3217" s="32"/>
      <c r="M3217" s="32" t="str">
        <f>TEXT(Data[[#This Row],[Ngày giao]],"yyyy")</f>
        <v>2022</v>
      </c>
      <c r="N3217" s="32" t="str">
        <f>IF(MONTH(Data[[#This Row],[Ngày giao]])&lt;4,"Qtr1", IF(MONTH(Data[[#This Row],[Ngày giao]])&lt;7,"Qtr2",IF(MONTH(Data[[#This Row],[Ngày giao]])&lt;10,"Qtr3","Qtr4")))</f>
        <v>Qtr2</v>
      </c>
      <c r="O3217" s="32" t="str">
        <f>TEXT(Data[[#This Row],[Ngày giao]],"MMM")</f>
        <v>May</v>
      </c>
    </row>
    <row r="3218" spans="1:15" ht="13" x14ac:dyDescent="0.3">
      <c r="A3218" s="1">
        <v>4517976173</v>
      </c>
      <c r="B3218" s="1">
        <v>2899635</v>
      </c>
      <c r="C3218" s="2" t="s">
        <v>59</v>
      </c>
      <c r="D3218" s="3">
        <v>1920</v>
      </c>
      <c r="E3218" s="3">
        <v>1188</v>
      </c>
      <c r="F3218" s="3">
        <f t="shared" si="67"/>
        <v>2280960</v>
      </c>
      <c r="G3218" s="5">
        <v>44697</v>
      </c>
      <c r="H3218" s="4">
        <v>44697</v>
      </c>
      <c r="I3218" s="6">
        <f t="shared" si="68"/>
        <v>0</v>
      </c>
      <c r="J3218" s="32" t="str">
        <f>IF(Data[[#This Row],[Chênh lệch ngày]]&lt;-2,"ADVANCE", IF(Data[[#This Row],[Chênh lệch ngày]]&lt;4, "ON TIME", IF(Data[[#This Row],[REASON OF LATE]]="SUPPLIER","LATE BY SUPPLIER", "LATE")))</f>
        <v>ON TIME</v>
      </c>
      <c r="K3218" s="2"/>
      <c r="L3218" s="32"/>
      <c r="M3218" s="32" t="str">
        <f>TEXT(Data[[#This Row],[Ngày giao]],"yyyy")</f>
        <v>2022</v>
      </c>
      <c r="N3218" s="32" t="str">
        <f>IF(MONTH(Data[[#This Row],[Ngày giao]])&lt;4,"Qtr1", IF(MONTH(Data[[#This Row],[Ngày giao]])&lt;7,"Qtr2",IF(MONTH(Data[[#This Row],[Ngày giao]])&lt;10,"Qtr3","Qtr4")))</f>
        <v>Qtr2</v>
      </c>
      <c r="O3218" s="32" t="str">
        <f>TEXT(Data[[#This Row],[Ngày giao]],"MMM")</f>
        <v>May</v>
      </c>
    </row>
    <row r="3219" spans="1:15" ht="13" x14ac:dyDescent="0.3">
      <c r="A3219" s="1">
        <v>4517978671</v>
      </c>
      <c r="B3219" s="1">
        <v>2903183</v>
      </c>
      <c r="C3219" s="2" t="s">
        <v>59</v>
      </c>
      <c r="D3219" s="3">
        <v>60</v>
      </c>
      <c r="E3219" s="3">
        <v>724</v>
      </c>
      <c r="F3219" s="3">
        <f t="shared" si="67"/>
        <v>43440</v>
      </c>
      <c r="G3219" s="5">
        <v>44697</v>
      </c>
      <c r="H3219" s="4">
        <v>44697</v>
      </c>
      <c r="I3219" s="6">
        <f t="shared" si="68"/>
        <v>0</v>
      </c>
      <c r="J3219" s="32" t="str">
        <f>IF(Data[[#This Row],[Chênh lệch ngày]]&lt;-2,"ADVANCE", IF(Data[[#This Row],[Chênh lệch ngày]]&lt;4, "ON TIME", IF(Data[[#This Row],[REASON OF LATE]]="SUPPLIER","LATE BY SUPPLIER", "LATE")))</f>
        <v>ON TIME</v>
      </c>
      <c r="K3219" s="2"/>
      <c r="L3219" s="32"/>
      <c r="M3219" s="32" t="str">
        <f>TEXT(Data[[#This Row],[Ngày giao]],"yyyy")</f>
        <v>2022</v>
      </c>
      <c r="N3219" s="32" t="str">
        <f>IF(MONTH(Data[[#This Row],[Ngày giao]])&lt;4,"Qtr1", IF(MONTH(Data[[#This Row],[Ngày giao]])&lt;7,"Qtr2",IF(MONTH(Data[[#This Row],[Ngày giao]])&lt;10,"Qtr3","Qtr4")))</f>
        <v>Qtr2</v>
      </c>
      <c r="O3219" s="32" t="str">
        <f>TEXT(Data[[#This Row],[Ngày giao]],"MMM")</f>
        <v>May</v>
      </c>
    </row>
    <row r="3220" spans="1:15" ht="13" x14ac:dyDescent="0.3">
      <c r="A3220" s="1">
        <v>881946320</v>
      </c>
      <c r="B3220" s="1">
        <v>4228041</v>
      </c>
      <c r="C3220" s="2" t="s">
        <v>53</v>
      </c>
      <c r="D3220" s="3">
        <v>7500</v>
      </c>
      <c r="E3220" s="3">
        <v>409</v>
      </c>
      <c r="F3220" s="3">
        <f t="shared" si="67"/>
        <v>3067500</v>
      </c>
      <c r="G3220" s="5">
        <v>44746</v>
      </c>
      <c r="H3220" s="4">
        <v>44697</v>
      </c>
      <c r="I3220" s="6">
        <f t="shared" si="68"/>
        <v>49</v>
      </c>
      <c r="J3220" s="32" t="str">
        <f>IF(Data[[#This Row],[Chênh lệch ngày]]&lt;-2,"ADVANCE", IF(Data[[#This Row],[Chênh lệch ngày]]&lt;4, "ON TIME", IF(Data[[#This Row],[REASON OF LATE]]="SUPPLIER","LATE BY SUPPLIER", "LATE")))</f>
        <v>LATE BY SUPPLIER</v>
      </c>
      <c r="K3220" s="2" t="s">
        <v>8</v>
      </c>
      <c r="L3220" s="16" t="s">
        <v>71</v>
      </c>
      <c r="M3220" s="32" t="str">
        <f>TEXT(Data[[#This Row],[Ngày giao]],"yyyy")</f>
        <v>2022</v>
      </c>
      <c r="N3220" s="32" t="str">
        <f>IF(MONTH(Data[[#This Row],[Ngày giao]])&lt;4,"Qtr1", IF(MONTH(Data[[#This Row],[Ngày giao]])&lt;7,"Qtr2",IF(MONTH(Data[[#This Row],[Ngày giao]])&lt;10,"Qtr3","Qtr4")))</f>
        <v>Qtr3</v>
      </c>
      <c r="O3220" s="32" t="str">
        <f>TEXT(Data[[#This Row],[Ngày giao]],"MMM")</f>
        <v>Jul</v>
      </c>
    </row>
    <row r="3221" spans="1:15" ht="13" x14ac:dyDescent="0.3">
      <c r="A3221" s="1">
        <v>4517855127</v>
      </c>
      <c r="B3221" s="1">
        <v>2461389</v>
      </c>
      <c r="C3221" s="2" t="s">
        <v>53</v>
      </c>
      <c r="D3221" s="3">
        <v>2200</v>
      </c>
      <c r="E3221" s="3">
        <v>1149</v>
      </c>
      <c r="F3221" s="3">
        <f t="shared" si="67"/>
        <v>2527800</v>
      </c>
      <c r="G3221" s="5">
        <v>44697</v>
      </c>
      <c r="H3221" s="4">
        <v>44697</v>
      </c>
      <c r="I3221" s="6">
        <f t="shared" si="68"/>
        <v>0</v>
      </c>
      <c r="J3221" s="32" t="str">
        <f>IF(Data[[#This Row],[Chênh lệch ngày]]&lt;-2,"ADVANCE", IF(Data[[#This Row],[Chênh lệch ngày]]&lt;4, "ON TIME", IF(Data[[#This Row],[REASON OF LATE]]="SUPPLIER","LATE BY SUPPLIER", "LATE")))</f>
        <v>ON TIME</v>
      </c>
      <c r="K3221" s="2"/>
      <c r="L3221" s="32"/>
      <c r="M3221" s="32" t="str">
        <f>TEXT(Data[[#This Row],[Ngày giao]],"yyyy")</f>
        <v>2022</v>
      </c>
      <c r="N3221" s="32" t="str">
        <f>IF(MONTH(Data[[#This Row],[Ngày giao]])&lt;4,"Qtr1", IF(MONTH(Data[[#This Row],[Ngày giao]])&lt;7,"Qtr2",IF(MONTH(Data[[#This Row],[Ngày giao]])&lt;10,"Qtr3","Qtr4")))</f>
        <v>Qtr2</v>
      </c>
      <c r="O3221" s="32" t="str">
        <f>TEXT(Data[[#This Row],[Ngày giao]],"MMM")</f>
        <v>May</v>
      </c>
    </row>
    <row r="3222" spans="1:15" ht="13" x14ac:dyDescent="0.3">
      <c r="A3222" s="1">
        <v>4517895114</v>
      </c>
      <c r="B3222" s="1">
        <v>2461389</v>
      </c>
      <c r="C3222" s="2" t="s">
        <v>53</v>
      </c>
      <c r="D3222" s="3">
        <v>800</v>
      </c>
      <c r="E3222" s="3">
        <v>557</v>
      </c>
      <c r="F3222" s="3">
        <f t="shared" si="67"/>
        <v>445600</v>
      </c>
      <c r="G3222" s="5">
        <v>44697</v>
      </c>
      <c r="H3222" s="4">
        <v>44697</v>
      </c>
      <c r="I3222" s="6">
        <f t="shared" si="68"/>
        <v>0</v>
      </c>
      <c r="J3222" s="32" t="str">
        <f>IF(Data[[#This Row],[Chênh lệch ngày]]&lt;-2,"ADVANCE", IF(Data[[#This Row],[Chênh lệch ngày]]&lt;4, "ON TIME", IF(Data[[#This Row],[REASON OF LATE]]="SUPPLIER","LATE BY SUPPLIER", "LATE")))</f>
        <v>ON TIME</v>
      </c>
      <c r="K3222" s="2"/>
      <c r="L3222" s="32"/>
      <c r="M3222" s="32" t="str">
        <f>TEXT(Data[[#This Row],[Ngày giao]],"yyyy")</f>
        <v>2022</v>
      </c>
      <c r="N3222" s="32" t="str">
        <f>IF(MONTH(Data[[#This Row],[Ngày giao]])&lt;4,"Qtr1", IF(MONTH(Data[[#This Row],[Ngày giao]])&lt;7,"Qtr2",IF(MONTH(Data[[#This Row],[Ngày giao]])&lt;10,"Qtr3","Qtr4")))</f>
        <v>Qtr2</v>
      </c>
      <c r="O3222" s="32" t="str">
        <f>TEXT(Data[[#This Row],[Ngày giao]],"MMM")</f>
        <v>May</v>
      </c>
    </row>
    <row r="3223" spans="1:15" ht="13" x14ac:dyDescent="0.3">
      <c r="A3223" s="1">
        <v>4516526066</v>
      </c>
      <c r="B3223" s="1">
        <v>4327058</v>
      </c>
      <c r="C3223" s="37" t="s">
        <v>52</v>
      </c>
      <c r="D3223" s="3">
        <v>44</v>
      </c>
      <c r="E3223" s="3">
        <v>381</v>
      </c>
      <c r="F3223" s="3">
        <f t="shared" si="67"/>
        <v>16764</v>
      </c>
      <c r="G3223" s="5">
        <v>44718</v>
      </c>
      <c r="H3223" s="4">
        <v>44697</v>
      </c>
      <c r="I3223" s="6">
        <f t="shared" si="68"/>
        <v>21</v>
      </c>
      <c r="J3223" s="32" t="str">
        <f>IF(Data[[#This Row],[Chênh lệch ngày]]&lt;-2,"ADVANCE", IF(Data[[#This Row],[Chênh lệch ngày]]&lt;4, "ON TIME", IF(Data[[#This Row],[REASON OF LATE]]="SUPPLIER","LATE BY SUPPLIER", "LATE")))</f>
        <v>LATE</v>
      </c>
      <c r="K3223" s="32" t="s">
        <v>6</v>
      </c>
      <c r="L3223" s="32"/>
      <c r="M3223" s="32" t="str">
        <f>TEXT(Data[[#This Row],[Ngày giao]],"yyyy")</f>
        <v>2022</v>
      </c>
      <c r="N3223" s="32" t="str">
        <f>IF(MONTH(Data[[#This Row],[Ngày giao]])&lt;4,"Qtr1", IF(MONTH(Data[[#This Row],[Ngày giao]])&lt;7,"Qtr2",IF(MONTH(Data[[#This Row],[Ngày giao]])&lt;10,"Qtr3","Qtr4")))</f>
        <v>Qtr2</v>
      </c>
      <c r="O3223" s="32" t="str">
        <f>TEXT(Data[[#This Row],[Ngày giao]],"MMM")</f>
        <v>Jun</v>
      </c>
    </row>
    <row r="3224" spans="1:15" ht="13" x14ac:dyDescent="0.3">
      <c r="A3224" s="1">
        <v>4516495354</v>
      </c>
      <c r="B3224" s="1">
        <v>2467687</v>
      </c>
      <c r="C3224" s="37" t="s">
        <v>52</v>
      </c>
      <c r="D3224" s="3">
        <v>165</v>
      </c>
      <c r="E3224" s="3">
        <v>489</v>
      </c>
      <c r="F3224" s="3">
        <f t="shared" si="67"/>
        <v>80685</v>
      </c>
      <c r="G3224" s="5">
        <v>44690</v>
      </c>
      <c r="H3224" s="4">
        <v>44697</v>
      </c>
      <c r="I3224" s="6">
        <f t="shared" si="68"/>
        <v>-7</v>
      </c>
      <c r="J3224" s="32" t="str">
        <f>IF(Data[[#This Row],[Chênh lệch ngày]]&lt;-2,"ADVANCE", IF(Data[[#This Row],[Chênh lệch ngày]]&lt;4, "ON TIME", IF(Data[[#This Row],[REASON OF LATE]]="SUPPLIER","LATE BY SUPPLIER", "LATE")))</f>
        <v>ADVANCE</v>
      </c>
      <c r="K3224" s="2"/>
      <c r="L3224" s="32"/>
      <c r="M3224" s="32" t="str">
        <f>TEXT(Data[[#This Row],[Ngày giao]],"yyyy")</f>
        <v>2022</v>
      </c>
      <c r="N3224" s="32" t="str">
        <f>IF(MONTH(Data[[#This Row],[Ngày giao]])&lt;4,"Qtr1", IF(MONTH(Data[[#This Row],[Ngày giao]])&lt;7,"Qtr2",IF(MONTH(Data[[#This Row],[Ngày giao]])&lt;10,"Qtr3","Qtr4")))</f>
        <v>Qtr2</v>
      </c>
      <c r="O3224" s="32" t="str">
        <f>TEXT(Data[[#This Row],[Ngày giao]],"MMM")</f>
        <v>May</v>
      </c>
    </row>
    <row r="3225" spans="1:15" ht="13" x14ac:dyDescent="0.3">
      <c r="A3225" s="1">
        <v>4516527649</v>
      </c>
      <c r="B3225" s="1">
        <v>2758193</v>
      </c>
      <c r="C3225" s="37" t="s">
        <v>52</v>
      </c>
      <c r="D3225" s="3">
        <v>114</v>
      </c>
      <c r="E3225" s="3">
        <v>1452</v>
      </c>
      <c r="F3225" s="3">
        <f t="shared" si="67"/>
        <v>165528</v>
      </c>
      <c r="G3225" s="5">
        <v>44704</v>
      </c>
      <c r="H3225" s="4">
        <v>44697</v>
      </c>
      <c r="I3225" s="6">
        <f t="shared" si="68"/>
        <v>7</v>
      </c>
      <c r="J3225" s="32" t="str">
        <f>IF(Data[[#This Row],[Chênh lệch ngày]]&lt;-2,"ADVANCE", IF(Data[[#This Row],[Chênh lệch ngày]]&lt;4, "ON TIME", IF(Data[[#This Row],[REASON OF LATE]]="SUPPLIER","LATE BY SUPPLIER", "LATE")))</f>
        <v>LATE</v>
      </c>
      <c r="K3225" s="32" t="s">
        <v>6</v>
      </c>
      <c r="L3225" s="32"/>
      <c r="M3225" s="32" t="str">
        <f>TEXT(Data[[#This Row],[Ngày giao]],"yyyy")</f>
        <v>2022</v>
      </c>
      <c r="N3225" s="32" t="str">
        <f>IF(MONTH(Data[[#This Row],[Ngày giao]])&lt;4,"Qtr1", IF(MONTH(Data[[#This Row],[Ngày giao]])&lt;7,"Qtr2",IF(MONTH(Data[[#This Row],[Ngày giao]])&lt;10,"Qtr3","Qtr4")))</f>
        <v>Qtr2</v>
      </c>
      <c r="O3225" s="32" t="str">
        <f>TEXT(Data[[#This Row],[Ngày giao]],"MMM")</f>
        <v>May</v>
      </c>
    </row>
    <row r="3226" spans="1:15" ht="13" x14ac:dyDescent="0.3">
      <c r="A3226" s="1">
        <v>4517731523</v>
      </c>
      <c r="B3226" s="1">
        <v>2758193</v>
      </c>
      <c r="C3226" s="2" t="s">
        <v>59</v>
      </c>
      <c r="D3226" s="3">
        <v>45</v>
      </c>
      <c r="E3226" s="3">
        <v>1182</v>
      </c>
      <c r="F3226" s="3">
        <f t="shared" si="67"/>
        <v>53190</v>
      </c>
      <c r="G3226" s="5">
        <v>44697</v>
      </c>
      <c r="H3226" s="4">
        <v>44697</v>
      </c>
      <c r="I3226" s="6">
        <f t="shared" si="68"/>
        <v>0</v>
      </c>
      <c r="J3226" s="32" t="str">
        <f>IF(Data[[#This Row],[Chênh lệch ngày]]&lt;-2,"ADVANCE", IF(Data[[#This Row],[Chênh lệch ngày]]&lt;4, "ON TIME", IF(Data[[#This Row],[REASON OF LATE]]="SUPPLIER","LATE BY SUPPLIER", "LATE")))</f>
        <v>ON TIME</v>
      </c>
      <c r="K3226" s="2"/>
      <c r="L3226" s="32"/>
      <c r="M3226" s="32" t="str">
        <f>TEXT(Data[[#This Row],[Ngày giao]],"yyyy")</f>
        <v>2022</v>
      </c>
      <c r="N3226" s="32" t="str">
        <f>IF(MONTH(Data[[#This Row],[Ngày giao]])&lt;4,"Qtr1", IF(MONTH(Data[[#This Row],[Ngày giao]])&lt;7,"Qtr2",IF(MONTH(Data[[#This Row],[Ngày giao]])&lt;10,"Qtr3","Qtr4")))</f>
        <v>Qtr2</v>
      </c>
      <c r="O3226" s="32" t="str">
        <f>TEXT(Data[[#This Row],[Ngày giao]],"MMM")</f>
        <v>May</v>
      </c>
    </row>
    <row r="3227" spans="1:15" ht="13" x14ac:dyDescent="0.3">
      <c r="A3227" s="1">
        <v>4517733837</v>
      </c>
      <c r="B3227" s="1">
        <v>2758193</v>
      </c>
      <c r="C3227" s="2" t="s">
        <v>59</v>
      </c>
      <c r="D3227" s="3">
        <v>9</v>
      </c>
      <c r="E3227" s="3">
        <v>478</v>
      </c>
      <c r="F3227" s="3">
        <f t="shared" si="67"/>
        <v>4302</v>
      </c>
      <c r="G3227" s="5">
        <v>44697</v>
      </c>
      <c r="H3227" s="4">
        <v>44697</v>
      </c>
      <c r="I3227" s="6">
        <f t="shared" si="68"/>
        <v>0</v>
      </c>
      <c r="J3227" s="32" t="str">
        <f>IF(Data[[#This Row],[Chênh lệch ngày]]&lt;-2,"ADVANCE", IF(Data[[#This Row],[Chênh lệch ngày]]&lt;4, "ON TIME", IF(Data[[#This Row],[REASON OF LATE]]="SUPPLIER","LATE BY SUPPLIER", "LATE")))</f>
        <v>ON TIME</v>
      </c>
      <c r="K3227" s="2"/>
      <c r="L3227" s="32"/>
      <c r="M3227" s="32" t="str">
        <f>TEXT(Data[[#This Row],[Ngày giao]],"yyyy")</f>
        <v>2022</v>
      </c>
      <c r="N3227" s="32" t="str">
        <f>IF(MONTH(Data[[#This Row],[Ngày giao]])&lt;4,"Qtr1", IF(MONTH(Data[[#This Row],[Ngày giao]])&lt;7,"Qtr2",IF(MONTH(Data[[#This Row],[Ngày giao]])&lt;10,"Qtr3","Qtr4")))</f>
        <v>Qtr2</v>
      </c>
      <c r="O3227" s="32" t="str">
        <f>TEXT(Data[[#This Row],[Ngày giao]],"MMM")</f>
        <v>May</v>
      </c>
    </row>
    <row r="3228" spans="1:15" ht="13" x14ac:dyDescent="0.3">
      <c r="A3228" s="1">
        <v>4517073685</v>
      </c>
      <c r="B3228" s="1">
        <v>4327106</v>
      </c>
      <c r="C3228" s="2" t="s">
        <v>61</v>
      </c>
      <c r="D3228" s="3">
        <v>90</v>
      </c>
      <c r="E3228" s="3">
        <v>598</v>
      </c>
      <c r="F3228" s="3">
        <f t="shared" si="67"/>
        <v>53820</v>
      </c>
      <c r="G3228" s="5">
        <v>44725</v>
      </c>
      <c r="H3228" s="4">
        <v>44697</v>
      </c>
      <c r="I3228" s="6">
        <f t="shared" si="68"/>
        <v>28</v>
      </c>
      <c r="J3228" s="32" t="str">
        <f>IF(Data[[#This Row],[Chênh lệch ngày]]&lt;-2,"ADVANCE", IF(Data[[#This Row],[Chênh lệch ngày]]&lt;4, "ON TIME", IF(Data[[#This Row],[REASON OF LATE]]="SUPPLIER","LATE BY SUPPLIER", "LATE")))</f>
        <v>LATE</v>
      </c>
      <c r="K3228" s="32" t="s">
        <v>6</v>
      </c>
      <c r="L3228" s="32"/>
      <c r="M3228" s="32" t="str">
        <f>TEXT(Data[[#This Row],[Ngày giao]],"yyyy")</f>
        <v>2022</v>
      </c>
      <c r="N3228" s="32" t="str">
        <f>IF(MONTH(Data[[#This Row],[Ngày giao]])&lt;4,"Qtr1", IF(MONTH(Data[[#This Row],[Ngày giao]])&lt;7,"Qtr2",IF(MONTH(Data[[#This Row],[Ngày giao]])&lt;10,"Qtr3","Qtr4")))</f>
        <v>Qtr2</v>
      </c>
      <c r="O3228" s="32" t="str">
        <f>TEXT(Data[[#This Row],[Ngày giao]],"MMM")</f>
        <v>Jun</v>
      </c>
    </row>
    <row r="3229" spans="1:15" ht="13" x14ac:dyDescent="0.3">
      <c r="A3229" s="1">
        <v>4517054939</v>
      </c>
      <c r="B3229" s="1">
        <v>4327058</v>
      </c>
      <c r="C3229" s="2" t="s">
        <v>61</v>
      </c>
      <c r="D3229" s="3">
        <v>200</v>
      </c>
      <c r="E3229" s="3">
        <v>670</v>
      </c>
      <c r="F3229" s="3">
        <f t="shared" si="67"/>
        <v>134000</v>
      </c>
      <c r="G3229" s="5">
        <v>44722</v>
      </c>
      <c r="H3229" s="4">
        <v>44697</v>
      </c>
      <c r="I3229" s="6">
        <f t="shared" si="68"/>
        <v>25</v>
      </c>
      <c r="J3229" s="32" t="str">
        <f>IF(Data[[#This Row],[Chênh lệch ngày]]&lt;-2,"ADVANCE", IF(Data[[#This Row],[Chênh lệch ngày]]&lt;4, "ON TIME", IF(Data[[#This Row],[REASON OF LATE]]="SUPPLIER","LATE BY SUPPLIER", "LATE")))</f>
        <v>LATE</v>
      </c>
      <c r="K3229" s="32" t="s">
        <v>6</v>
      </c>
      <c r="L3229" s="32"/>
      <c r="M3229" s="32" t="str">
        <f>TEXT(Data[[#This Row],[Ngày giao]],"yyyy")</f>
        <v>2022</v>
      </c>
      <c r="N3229" s="32" t="str">
        <f>IF(MONTH(Data[[#This Row],[Ngày giao]])&lt;4,"Qtr1", IF(MONTH(Data[[#This Row],[Ngày giao]])&lt;7,"Qtr2",IF(MONTH(Data[[#This Row],[Ngày giao]])&lt;10,"Qtr3","Qtr4")))</f>
        <v>Qtr2</v>
      </c>
      <c r="O3229" s="32" t="str">
        <f>TEXT(Data[[#This Row],[Ngày giao]],"MMM")</f>
        <v>Jun</v>
      </c>
    </row>
    <row r="3230" spans="1:15" ht="13" x14ac:dyDescent="0.3">
      <c r="A3230" s="1">
        <v>4516527355</v>
      </c>
      <c r="B3230" s="1">
        <v>4271870</v>
      </c>
      <c r="C3230" s="37" t="s">
        <v>52</v>
      </c>
      <c r="D3230" s="3">
        <v>40</v>
      </c>
      <c r="E3230" s="3">
        <v>717</v>
      </c>
      <c r="F3230" s="3">
        <f t="shared" si="67"/>
        <v>28680</v>
      </c>
      <c r="G3230" s="5">
        <v>44718</v>
      </c>
      <c r="H3230" s="4">
        <v>44697</v>
      </c>
      <c r="I3230" s="6">
        <f t="shared" si="68"/>
        <v>21</v>
      </c>
      <c r="J3230" s="32" t="str">
        <f>IF(Data[[#This Row],[Chênh lệch ngày]]&lt;-2,"ADVANCE", IF(Data[[#This Row],[Chênh lệch ngày]]&lt;4, "ON TIME", IF(Data[[#This Row],[REASON OF LATE]]="SUPPLIER","LATE BY SUPPLIER", "LATE")))</f>
        <v>LATE</v>
      </c>
      <c r="K3230" s="32" t="s">
        <v>6</v>
      </c>
      <c r="L3230" s="32"/>
      <c r="M3230" s="32" t="str">
        <f>TEXT(Data[[#This Row],[Ngày giao]],"yyyy")</f>
        <v>2022</v>
      </c>
      <c r="N3230" s="32" t="str">
        <f>IF(MONTH(Data[[#This Row],[Ngày giao]])&lt;4,"Qtr1", IF(MONTH(Data[[#This Row],[Ngày giao]])&lt;7,"Qtr2",IF(MONTH(Data[[#This Row],[Ngày giao]])&lt;10,"Qtr3","Qtr4")))</f>
        <v>Qtr2</v>
      </c>
      <c r="O3230" s="32" t="str">
        <f>TEXT(Data[[#This Row],[Ngày giao]],"MMM")</f>
        <v>Jun</v>
      </c>
    </row>
    <row r="3231" spans="1:15" ht="13" x14ac:dyDescent="0.3">
      <c r="A3231" s="1">
        <v>4517076203</v>
      </c>
      <c r="B3231" s="1">
        <v>4327058</v>
      </c>
      <c r="C3231" s="2" t="s">
        <v>61</v>
      </c>
      <c r="D3231" s="3">
        <v>100</v>
      </c>
      <c r="E3231" s="3">
        <v>1349</v>
      </c>
      <c r="F3231" s="3">
        <f t="shared" si="67"/>
        <v>134900</v>
      </c>
      <c r="G3231" s="5">
        <v>44722</v>
      </c>
      <c r="H3231" s="4">
        <v>44697</v>
      </c>
      <c r="I3231" s="6">
        <f t="shared" si="68"/>
        <v>25</v>
      </c>
      <c r="J3231" s="32" t="str">
        <f>IF(Data[[#This Row],[Chênh lệch ngày]]&lt;-2,"ADVANCE", IF(Data[[#This Row],[Chênh lệch ngày]]&lt;4, "ON TIME", IF(Data[[#This Row],[REASON OF LATE]]="SUPPLIER","LATE BY SUPPLIER", "LATE")))</f>
        <v>LATE</v>
      </c>
      <c r="K3231" s="32" t="s">
        <v>6</v>
      </c>
      <c r="L3231" s="32"/>
      <c r="M3231" s="32" t="str">
        <f>TEXT(Data[[#This Row],[Ngày giao]],"yyyy")</f>
        <v>2022</v>
      </c>
      <c r="N3231" s="32" t="str">
        <f>IF(MONTH(Data[[#This Row],[Ngày giao]])&lt;4,"Qtr1", IF(MONTH(Data[[#This Row],[Ngày giao]])&lt;7,"Qtr2",IF(MONTH(Data[[#This Row],[Ngày giao]])&lt;10,"Qtr3","Qtr4")))</f>
        <v>Qtr2</v>
      </c>
      <c r="O3231" s="32" t="str">
        <f>TEXT(Data[[#This Row],[Ngày giao]],"MMM")</f>
        <v>Jun</v>
      </c>
    </row>
    <row r="3232" spans="1:15" ht="13" x14ac:dyDescent="0.3">
      <c r="A3232" s="1">
        <v>4517963628</v>
      </c>
      <c r="B3232" s="1">
        <v>2758193</v>
      </c>
      <c r="C3232" s="2" t="s">
        <v>59</v>
      </c>
      <c r="D3232" s="3">
        <v>192</v>
      </c>
      <c r="E3232" s="3">
        <v>725</v>
      </c>
      <c r="F3232" s="3">
        <f t="shared" si="67"/>
        <v>139200</v>
      </c>
      <c r="G3232" s="5">
        <v>44697</v>
      </c>
      <c r="H3232" s="4">
        <v>44697</v>
      </c>
      <c r="I3232" s="6">
        <f t="shared" si="68"/>
        <v>0</v>
      </c>
      <c r="J3232" s="32" t="str">
        <f>IF(Data[[#This Row],[Chênh lệch ngày]]&lt;-2,"ADVANCE", IF(Data[[#This Row],[Chênh lệch ngày]]&lt;4, "ON TIME", IF(Data[[#This Row],[REASON OF LATE]]="SUPPLIER","LATE BY SUPPLIER", "LATE")))</f>
        <v>ON TIME</v>
      </c>
      <c r="K3232" s="2"/>
      <c r="L3232" s="32"/>
      <c r="M3232" s="32" t="str">
        <f>TEXT(Data[[#This Row],[Ngày giao]],"yyyy")</f>
        <v>2022</v>
      </c>
      <c r="N3232" s="32" t="str">
        <f>IF(MONTH(Data[[#This Row],[Ngày giao]])&lt;4,"Qtr1", IF(MONTH(Data[[#This Row],[Ngày giao]])&lt;7,"Qtr2",IF(MONTH(Data[[#This Row],[Ngày giao]])&lt;10,"Qtr3","Qtr4")))</f>
        <v>Qtr2</v>
      </c>
      <c r="O3232" s="32" t="str">
        <f>TEXT(Data[[#This Row],[Ngày giao]],"MMM")</f>
        <v>May</v>
      </c>
    </row>
    <row r="3233" spans="1:15" ht="13" x14ac:dyDescent="0.3">
      <c r="A3233" s="1">
        <v>4516532238</v>
      </c>
      <c r="B3233" s="1">
        <v>2958114</v>
      </c>
      <c r="C3233" s="37" t="s">
        <v>52</v>
      </c>
      <c r="D3233" s="3">
        <v>54</v>
      </c>
      <c r="E3233" s="3">
        <v>361</v>
      </c>
      <c r="F3233" s="3">
        <f t="shared" si="67"/>
        <v>19494</v>
      </c>
      <c r="G3233" s="5">
        <v>44697</v>
      </c>
      <c r="H3233" s="4">
        <v>44697</v>
      </c>
      <c r="I3233" s="6">
        <f t="shared" si="68"/>
        <v>0</v>
      </c>
      <c r="J3233" s="32" t="str">
        <f>IF(Data[[#This Row],[Chênh lệch ngày]]&lt;-2,"ADVANCE", IF(Data[[#This Row],[Chênh lệch ngày]]&lt;4, "ON TIME", IF(Data[[#This Row],[REASON OF LATE]]="SUPPLIER","LATE BY SUPPLIER", "LATE")))</f>
        <v>ON TIME</v>
      </c>
      <c r="K3233" s="2"/>
      <c r="L3233" s="32"/>
      <c r="M3233" s="32" t="str">
        <f>TEXT(Data[[#This Row],[Ngày giao]],"yyyy")</f>
        <v>2022</v>
      </c>
      <c r="N3233" s="32" t="str">
        <f>IF(MONTH(Data[[#This Row],[Ngày giao]])&lt;4,"Qtr1", IF(MONTH(Data[[#This Row],[Ngày giao]])&lt;7,"Qtr2",IF(MONTH(Data[[#This Row],[Ngày giao]])&lt;10,"Qtr3","Qtr4")))</f>
        <v>Qtr2</v>
      </c>
      <c r="O3233" s="32" t="str">
        <f>TEXT(Data[[#This Row],[Ngày giao]],"MMM")</f>
        <v>May</v>
      </c>
    </row>
    <row r="3234" spans="1:15" ht="13" x14ac:dyDescent="0.3">
      <c r="A3234" s="1">
        <v>4517888078</v>
      </c>
      <c r="B3234" s="1">
        <v>2752324</v>
      </c>
      <c r="C3234" s="2" t="s">
        <v>53</v>
      </c>
      <c r="D3234" s="3">
        <v>354</v>
      </c>
      <c r="E3234" s="3">
        <v>593</v>
      </c>
      <c r="F3234" s="3">
        <f t="shared" si="67"/>
        <v>209922</v>
      </c>
      <c r="G3234" s="5">
        <v>44697</v>
      </c>
      <c r="H3234" s="4">
        <v>44697</v>
      </c>
      <c r="I3234" s="6">
        <f t="shared" si="68"/>
        <v>0</v>
      </c>
      <c r="J3234" s="32" t="str">
        <f>IF(Data[[#This Row],[Chênh lệch ngày]]&lt;-2,"ADVANCE", IF(Data[[#This Row],[Chênh lệch ngày]]&lt;4, "ON TIME", IF(Data[[#This Row],[REASON OF LATE]]="SUPPLIER","LATE BY SUPPLIER", "LATE")))</f>
        <v>ON TIME</v>
      </c>
      <c r="K3234" s="2"/>
      <c r="L3234" s="32"/>
      <c r="M3234" s="32" t="str">
        <f>TEXT(Data[[#This Row],[Ngày giao]],"yyyy")</f>
        <v>2022</v>
      </c>
      <c r="N3234" s="32" t="str">
        <f>IF(MONTH(Data[[#This Row],[Ngày giao]])&lt;4,"Qtr1", IF(MONTH(Data[[#This Row],[Ngày giao]])&lt;7,"Qtr2",IF(MONTH(Data[[#This Row],[Ngày giao]])&lt;10,"Qtr3","Qtr4")))</f>
        <v>Qtr2</v>
      </c>
      <c r="O3234" s="32" t="str">
        <f>TEXT(Data[[#This Row],[Ngày giao]],"MMM")</f>
        <v>May</v>
      </c>
    </row>
    <row r="3235" spans="1:15" ht="13" x14ac:dyDescent="0.3">
      <c r="A3235" s="1">
        <v>4517897746</v>
      </c>
      <c r="B3235" s="1">
        <v>4492204</v>
      </c>
      <c r="C3235" s="2" t="s">
        <v>53</v>
      </c>
      <c r="D3235" s="3">
        <v>1980</v>
      </c>
      <c r="E3235" s="3">
        <v>517</v>
      </c>
      <c r="F3235" s="3">
        <f t="shared" si="67"/>
        <v>1023660</v>
      </c>
      <c r="G3235" s="5">
        <v>44697</v>
      </c>
      <c r="H3235" s="4">
        <v>44697</v>
      </c>
      <c r="I3235" s="6">
        <f t="shared" si="68"/>
        <v>0</v>
      </c>
      <c r="J3235" s="32" t="str">
        <f>IF(Data[[#This Row],[Chênh lệch ngày]]&lt;-2,"ADVANCE", IF(Data[[#This Row],[Chênh lệch ngày]]&lt;4, "ON TIME", IF(Data[[#This Row],[REASON OF LATE]]="SUPPLIER","LATE BY SUPPLIER", "LATE")))</f>
        <v>ON TIME</v>
      </c>
      <c r="K3235" s="2"/>
      <c r="L3235" s="32"/>
      <c r="M3235" s="32" t="str">
        <f>TEXT(Data[[#This Row],[Ngày giao]],"yyyy")</f>
        <v>2022</v>
      </c>
      <c r="N3235" s="32" t="str">
        <f>IF(MONTH(Data[[#This Row],[Ngày giao]])&lt;4,"Qtr1", IF(MONTH(Data[[#This Row],[Ngày giao]])&lt;7,"Qtr2",IF(MONTH(Data[[#This Row],[Ngày giao]])&lt;10,"Qtr3","Qtr4")))</f>
        <v>Qtr2</v>
      </c>
      <c r="O3235" s="32" t="str">
        <f>TEXT(Data[[#This Row],[Ngày giao]],"MMM")</f>
        <v>May</v>
      </c>
    </row>
    <row r="3236" spans="1:15" ht="14.5" x14ac:dyDescent="0.35">
      <c r="A3236" s="7">
        <v>4517800018</v>
      </c>
      <c r="B3236" s="7">
        <v>2778106</v>
      </c>
      <c r="C3236" s="8" t="s">
        <v>53</v>
      </c>
      <c r="D3236" s="9">
        <v>1608</v>
      </c>
      <c r="E3236" s="3">
        <v>839</v>
      </c>
      <c r="F3236" s="3">
        <f t="shared" si="67"/>
        <v>1349112</v>
      </c>
      <c r="G3236" s="5">
        <v>44697</v>
      </c>
      <c r="H3236" s="4">
        <v>44697</v>
      </c>
      <c r="I3236" s="10">
        <v>0</v>
      </c>
      <c r="J3236" s="32" t="str">
        <f>IF(Data[[#This Row],[Chênh lệch ngày]]&lt;-2,"ADVANCE", IF(Data[[#This Row],[Chênh lệch ngày]]&lt;4, "ON TIME", IF(Data[[#This Row],[REASON OF LATE]]="SUPPLIER","LATE BY SUPPLIER", "LATE")))</f>
        <v>ON TIME</v>
      </c>
      <c r="K3236" s="12"/>
      <c r="L3236" s="16"/>
      <c r="M3236" s="32" t="str">
        <f>TEXT(Data[[#This Row],[Ngày giao]],"yyyy")</f>
        <v>2022</v>
      </c>
      <c r="N3236" s="32" t="str">
        <f>IF(MONTH(Data[[#This Row],[Ngày giao]])&lt;4,"Qtr1", IF(MONTH(Data[[#This Row],[Ngày giao]])&lt;7,"Qtr2",IF(MONTH(Data[[#This Row],[Ngày giao]])&lt;10,"Qtr3","Qtr4")))</f>
        <v>Qtr2</v>
      </c>
      <c r="O3236" s="32" t="str">
        <f>TEXT(Data[[#This Row],[Ngày giao]],"MMM")</f>
        <v>May</v>
      </c>
    </row>
    <row r="3237" spans="1:15" ht="14.5" x14ac:dyDescent="0.35">
      <c r="A3237" s="7">
        <v>4517349490</v>
      </c>
      <c r="B3237" s="7">
        <v>4455280</v>
      </c>
      <c r="C3237" s="8" t="s">
        <v>53</v>
      </c>
      <c r="D3237" s="9">
        <v>540</v>
      </c>
      <c r="E3237" s="3">
        <v>614</v>
      </c>
      <c r="F3237" s="3">
        <f t="shared" si="67"/>
        <v>331560</v>
      </c>
      <c r="G3237" s="5">
        <v>44697</v>
      </c>
      <c r="H3237" s="4">
        <v>44697</v>
      </c>
      <c r="I3237" s="10">
        <v>0</v>
      </c>
      <c r="J3237" s="32" t="str">
        <f>IF(Data[[#This Row],[Chênh lệch ngày]]&lt;-2,"ADVANCE", IF(Data[[#This Row],[Chênh lệch ngày]]&lt;4, "ON TIME", IF(Data[[#This Row],[REASON OF LATE]]="SUPPLIER","LATE BY SUPPLIER", "LATE")))</f>
        <v>ON TIME</v>
      </c>
      <c r="K3237" s="12"/>
      <c r="L3237" s="16"/>
      <c r="M3237" s="32" t="str">
        <f>TEXT(Data[[#This Row],[Ngày giao]],"yyyy")</f>
        <v>2022</v>
      </c>
      <c r="N3237" s="32" t="str">
        <f>IF(MONTH(Data[[#This Row],[Ngày giao]])&lt;4,"Qtr1", IF(MONTH(Data[[#This Row],[Ngày giao]])&lt;7,"Qtr2",IF(MONTH(Data[[#This Row],[Ngày giao]])&lt;10,"Qtr3","Qtr4")))</f>
        <v>Qtr2</v>
      </c>
      <c r="O3237" s="32" t="str">
        <f>TEXT(Data[[#This Row],[Ngày giao]],"MMM")</f>
        <v>May</v>
      </c>
    </row>
    <row r="3238" spans="1:15" ht="14.5" x14ac:dyDescent="0.35">
      <c r="A3238" s="7">
        <v>4517681089</v>
      </c>
      <c r="B3238" s="7">
        <v>4333113</v>
      </c>
      <c r="C3238" s="8" t="s">
        <v>59</v>
      </c>
      <c r="D3238" s="9">
        <v>861</v>
      </c>
      <c r="E3238" s="3">
        <v>608</v>
      </c>
      <c r="F3238" s="3">
        <f t="shared" si="67"/>
        <v>523488</v>
      </c>
      <c r="G3238" s="5">
        <v>44781</v>
      </c>
      <c r="H3238" s="4">
        <v>44697</v>
      </c>
      <c r="I3238" s="10">
        <v>84</v>
      </c>
      <c r="J3238" s="32" t="str">
        <f>IF(Data[[#This Row],[Chênh lệch ngày]]&lt;-2,"ADVANCE", IF(Data[[#This Row],[Chênh lệch ngày]]&lt;4, "ON TIME", IF(Data[[#This Row],[REASON OF LATE]]="SUPPLIER","LATE BY SUPPLIER", "LATE")))</f>
        <v>LATE BY SUPPLIER</v>
      </c>
      <c r="K3238" s="13" t="s">
        <v>8</v>
      </c>
      <c r="L3238" s="16" t="s">
        <v>41</v>
      </c>
      <c r="M3238" s="32" t="str">
        <f>TEXT(Data[[#This Row],[Ngày giao]],"yyyy")</f>
        <v>2022</v>
      </c>
      <c r="N3238" s="32" t="str">
        <f>IF(MONTH(Data[[#This Row],[Ngày giao]])&lt;4,"Qtr1", IF(MONTH(Data[[#This Row],[Ngày giao]])&lt;7,"Qtr2",IF(MONTH(Data[[#This Row],[Ngày giao]])&lt;10,"Qtr3","Qtr4")))</f>
        <v>Qtr3</v>
      </c>
      <c r="O3238" s="32" t="str">
        <f>TEXT(Data[[#This Row],[Ngày giao]],"MMM")</f>
        <v>Aug</v>
      </c>
    </row>
    <row r="3239" spans="1:15" ht="14.5" x14ac:dyDescent="0.35">
      <c r="A3239" s="7">
        <v>4517814338</v>
      </c>
      <c r="B3239" s="7">
        <v>4013305</v>
      </c>
      <c r="C3239" s="8" t="s">
        <v>53</v>
      </c>
      <c r="D3239" s="9">
        <v>672</v>
      </c>
      <c r="E3239" s="3">
        <v>1256</v>
      </c>
      <c r="F3239" s="3">
        <f t="shared" si="67"/>
        <v>844032</v>
      </c>
      <c r="G3239" s="5">
        <v>44697</v>
      </c>
      <c r="H3239" s="4">
        <v>44697</v>
      </c>
      <c r="I3239" s="10">
        <v>0</v>
      </c>
      <c r="J3239" s="32" t="str">
        <f>IF(Data[[#This Row],[Chênh lệch ngày]]&lt;-2,"ADVANCE", IF(Data[[#This Row],[Chênh lệch ngày]]&lt;4, "ON TIME", IF(Data[[#This Row],[REASON OF LATE]]="SUPPLIER","LATE BY SUPPLIER", "LATE")))</f>
        <v>ON TIME</v>
      </c>
      <c r="K3239" s="12"/>
      <c r="L3239" s="16"/>
      <c r="M3239" s="32" t="str">
        <f>TEXT(Data[[#This Row],[Ngày giao]],"yyyy")</f>
        <v>2022</v>
      </c>
      <c r="N3239" s="32" t="str">
        <f>IF(MONTH(Data[[#This Row],[Ngày giao]])&lt;4,"Qtr1", IF(MONTH(Data[[#This Row],[Ngày giao]])&lt;7,"Qtr2",IF(MONTH(Data[[#This Row],[Ngày giao]])&lt;10,"Qtr3","Qtr4")))</f>
        <v>Qtr2</v>
      </c>
      <c r="O3239" s="32" t="str">
        <f>TEXT(Data[[#This Row],[Ngày giao]],"MMM")</f>
        <v>May</v>
      </c>
    </row>
    <row r="3240" spans="1:15" ht="14.5" x14ac:dyDescent="0.35">
      <c r="A3240" s="7">
        <v>4517353685</v>
      </c>
      <c r="B3240" s="7">
        <v>4287388</v>
      </c>
      <c r="C3240" s="8" t="s">
        <v>53</v>
      </c>
      <c r="D3240" s="9">
        <v>96</v>
      </c>
      <c r="E3240" s="3">
        <v>493</v>
      </c>
      <c r="F3240" s="3">
        <f t="shared" si="67"/>
        <v>47328</v>
      </c>
      <c r="G3240" s="5">
        <v>44697</v>
      </c>
      <c r="H3240" s="4">
        <v>44697</v>
      </c>
      <c r="I3240" s="10">
        <v>0</v>
      </c>
      <c r="J3240" s="32" t="str">
        <f>IF(Data[[#This Row],[Chênh lệch ngày]]&lt;-2,"ADVANCE", IF(Data[[#This Row],[Chênh lệch ngày]]&lt;4, "ON TIME", IF(Data[[#This Row],[REASON OF LATE]]="SUPPLIER","LATE BY SUPPLIER", "LATE")))</f>
        <v>ON TIME</v>
      </c>
      <c r="K3240" s="12"/>
      <c r="L3240" s="16"/>
      <c r="M3240" s="32" t="str">
        <f>TEXT(Data[[#This Row],[Ngày giao]],"yyyy")</f>
        <v>2022</v>
      </c>
      <c r="N3240" s="32" t="str">
        <f>IF(MONTH(Data[[#This Row],[Ngày giao]])&lt;4,"Qtr1", IF(MONTH(Data[[#This Row],[Ngày giao]])&lt;7,"Qtr2",IF(MONTH(Data[[#This Row],[Ngày giao]])&lt;10,"Qtr3","Qtr4")))</f>
        <v>Qtr2</v>
      </c>
      <c r="O3240" s="32" t="str">
        <f>TEXT(Data[[#This Row],[Ngày giao]],"MMM")</f>
        <v>May</v>
      </c>
    </row>
    <row r="3241" spans="1:15" ht="14.5" x14ac:dyDescent="0.35">
      <c r="A3241" s="7">
        <v>4517289584</v>
      </c>
      <c r="B3241" s="7">
        <v>2779823</v>
      </c>
      <c r="C3241" s="8" t="s">
        <v>53</v>
      </c>
      <c r="D3241" s="9">
        <v>1380</v>
      </c>
      <c r="E3241" s="3">
        <v>1430</v>
      </c>
      <c r="F3241" s="3">
        <f t="shared" si="67"/>
        <v>1973400</v>
      </c>
      <c r="G3241" s="5">
        <v>44697</v>
      </c>
      <c r="H3241" s="4">
        <v>44697</v>
      </c>
      <c r="I3241" s="10">
        <v>0</v>
      </c>
      <c r="J3241" s="32" t="str">
        <f>IF(Data[[#This Row],[Chênh lệch ngày]]&lt;-2,"ADVANCE", IF(Data[[#This Row],[Chênh lệch ngày]]&lt;4, "ON TIME", IF(Data[[#This Row],[REASON OF LATE]]="SUPPLIER","LATE BY SUPPLIER", "LATE")))</f>
        <v>ON TIME</v>
      </c>
      <c r="K3241" s="12"/>
      <c r="L3241" s="16"/>
      <c r="M3241" s="32" t="str">
        <f>TEXT(Data[[#This Row],[Ngày giao]],"yyyy")</f>
        <v>2022</v>
      </c>
      <c r="N3241" s="32" t="str">
        <f>IF(MONTH(Data[[#This Row],[Ngày giao]])&lt;4,"Qtr1", IF(MONTH(Data[[#This Row],[Ngày giao]])&lt;7,"Qtr2",IF(MONTH(Data[[#This Row],[Ngày giao]])&lt;10,"Qtr3","Qtr4")))</f>
        <v>Qtr2</v>
      </c>
      <c r="O3241" s="32" t="str">
        <f>TEXT(Data[[#This Row],[Ngày giao]],"MMM")</f>
        <v>May</v>
      </c>
    </row>
    <row r="3242" spans="1:15" ht="14.5" x14ac:dyDescent="0.35">
      <c r="A3242" s="7">
        <v>4517623479</v>
      </c>
      <c r="B3242" s="7">
        <v>4333116</v>
      </c>
      <c r="C3242" s="8" t="s">
        <v>59</v>
      </c>
      <c r="D3242" s="9">
        <v>2793</v>
      </c>
      <c r="E3242" s="3">
        <v>1034</v>
      </c>
      <c r="F3242" s="3">
        <f t="shared" si="67"/>
        <v>2887962</v>
      </c>
      <c r="G3242" s="5">
        <v>44697</v>
      </c>
      <c r="H3242" s="4">
        <v>44697</v>
      </c>
      <c r="I3242" s="10">
        <v>0</v>
      </c>
      <c r="J3242" s="32" t="str">
        <f>IF(Data[[#This Row],[Chênh lệch ngày]]&lt;-2,"ADVANCE", IF(Data[[#This Row],[Chênh lệch ngày]]&lt;4, "ON TIME", IF(Data[[#This Row],[REASON OF LATE]]="SUPPLIER","LATE BY SUPPLIER", "LATE")))</f>
        <v>ON TIME</v>
      </c>
      <c r="K3242" s="12"/>
      <c r="L3242" s="16"/>
      <c r="M3242" s="32" t="str">
        <f>TEXT(Data[[#This Row],[Ngày giao]],"yyyy")</f>
        <v>2022</v>
      </c>
      <c r="N3242" s="32" t="str">
        <f>IF(MONTH(Data[[#This Row],[Ngày giao]])&lt;4,"Qtr1", IF(MONTH(Data[[#This Row],[Ngày giao]])&lt;7,"Qtr2",IF(MONTH(Data[[#This Row],[Ngày giao]])&lt;10,"Qtr3","Qtr4")))</f>
        <v>Qtr2</v>
      </c>
      <c r="O3242" s="32" t="str">
        <f>TEXT(Data[[#This Row],[Ngày giao]],"MMM")</f>
        <v>May</v>
      </c>
    </row>
    <row r="3243" spans="1:15" ht="14.5" x14ac:dyDescent="0.35">
      <c r="A3243" s="7">
        <v>4517800015</v>
      </c>
      <c r="B3243" s="7">
        <v>4454507</v>
      </c>
      <c r="C3243" s="8" t="s">
        <v>53</v>
      </c>
      <c r="D3243" s="9">
        <v>990</v>
      </c>
      <c r="E3243" s="3">
        <v>1177</v>
      </c>
      <c r="F3243" s="3">
        <f t="shared" si="67"/>
        <v>1165230</v>
      </c>
      <c r="G3243" s="5">
        <v>44739</v>
      </c>
      <c r="H3243" s="4">
        <v>44697</v>
      </c>
      <c r="I3243" s="10">
        <v>42</v>
      </c>
      <c r="J3243" s="32" t="str">
        <f>IF(Data[[#This Row],[Chênh lệch ngày]]&lt;-2,"ADVANCE", IF(Data[[#This Row],[Chênh lệch ngày]]&lt;4, "ON TIME", IF(Data[[#This Row],[REASON OF LATE]]="SUPPLIER","LATE BY SUPPLIER", "LATE")))</f>
        <v>LATE</v>
      </c>
      <c r="K3243" s="32" t="s">
        <v>6</v>
      </c>
      <c r="L3243" s="16"/>
      <c r="M3243" s="32" t="str">
        <f>TEXT(Data[[#This Row],[Ngày giao]],"yyyy")</f>
        <v>2022</v>
      </c>
      <c r="N3243" s="32" t="str">
        <f>IF(MONTH(Data[[#This Row],[Ngày giao]])&lt;4,"Qtr1", IF(MONTH(Data[[#This Row],[Ngày giao]])&lt;7,"Qtr2",IF(MONTH(Data[[#This Row],[Ngày giao]])&lt;10,"Qtr3","Qtr4")))</f>
        <v>Qtr2</v>
      </c>
      <c r="O3243" s="32" t="str">
        <f>TEXT(Data[[#This Row],[Ngày giao]],"MMM")</f>
        <v>Jun</v>
      </c>
    </row>
    <row r="3244" spans="1:15" ht="14.5" x14ac:dyDescent="0.35">
      <c r="A3244" s="7">
        <v>4517650057</v>
      </c>
      <c r="B3244" s="7">
        <v>2487053</v>
      </c>
      <c r="C3244" s="8" t="s">
        <v>53</v>
      </c>
      <c r="D3244" s="9">
        <v>1800</v>
      </c>
      <c r="E3244" s="3">
        <v>799</v>
      </c>
      <c r="F3244" s="3">
        <f t="shared" si="67"/>
        <v>1438200</v>
      </c>
      <c r="G3244" s="5">
        <v>44697</v>
      </c>
      <c r="H3244" s="4">
        <v>44697</v>
      </c>
      <c r="I3244" s="10">
        <v>0</v>
      </c>
      <c r="J3244" s="32" t="str">
        <f>IF(Data[[#This Row],[Chênh lệch ngày]]&lt;-2,"ADVANCE", IF(Data[[#This Row],[Chênh lệch ngày]]&lt;4, "ON TIME", IF(Data[[#This Row],[REASON OF LATE]]="SUPPLIER","LATE BY SUPPLIER", "LATE")))</f>
        <v>ON TIME</v>
      </c>
      <c r="K3244" s="12"/>
      <c r="L3244" s="16"/>
      <c r="M3244" s="32" t="str">
        <f>TEXT(Data[[#This Row],[Ngày giao]],"yyyy")</f>
        <v>2022</v>
      </c>
      <c r="N3244" s="32" t="str">
        <f>IF(MONTH(Data[[#This Row],[Ngày giao]])&lt;4,"Qtr1", IF(MONTH(Data[[#This Row],[Ngày giao]])&lt;7,"Qtr2",IF(MONTH(Data[[#This Row],[Ngày giao]])&lt;10,"Qtr3","Qtr4")))</f>
        <v>Qtr2</v>
      </c>
      <c r="O3244" s="32" t="str">
        <f>TEXT(Data[[#This Row],[Ngày giao]],"MMM")</f>
        <v>May</v>
      </c>
    </row>
    <row r="3245" spans="1:15" ht="14.5" x14ac:dyDescent="0.35">
      <c r="A3245" s="7">
        <v>5501242956</v>
      </c>
      <c r="B3245" s="7">
        <v>2765851</v>
      </c>
      <c r="C3245" s="8" t="s">
        <v>60</v>
      </c>
      <c r="D3245" s="9">
        <v>208</v>
      </c>
      <c r="E3245" s="3">
        <v>1263</v>
      </c>
      <c r="F3245" s="3">
        <f t="shared" si="67"/>
        <v>262704</v>
      </c>
      <c r="G3245" s="5">
        <v>44711</v>
      </c>
      <c r="H3245" s="4">
        <v>44697</v>
      </c>
      <c r="I3245" s="10">
        <v>14</v>
      </c>
      <c r="J3245" s="32" t="str">
        <f>IF(Data[[#This Row],[Chênh lệch ngày]]&lt;-2,"ADVANCE", IF(Data[[#This Row],[Chênh lệch ngày]]&lt;4, "ON TIME", IF(Data[[#This Row],[REASON OF LATE]]="SUPPLIER","LATE BY SUPPLIER", "LATE")))</f>
        <v>LATE BY SUPPLIER</v>
      </c>
      <c r="K3245" s="11" t="s">
        <v>8</v>
      </c>
      <c r="L3245" s="16" t="s">
        <v>71</v>
      </c>
      <c r="M3245" s="32" t="str">
        <f>TEXT(Data[[#This Row],[Ngày giao]],"yyyy")</f>
        <v>2022</v>
      </c>
      <c r="N3245" s="32" t="str">
        <f>IF(MONTH(Data[[#This Row],[Ngày giao]])&lt;4,"Qtr1", IF(MONTH(Data[[#This Row],[Ngày giao]])&lt;7,"Qtr2",IF(MONTH(Data[[#This Row],[Ngày giao]])&lt;10,"Qtr3","Qtr4")))</f>
        <v>Qtr2</v>
      </c>
      <c r="O3245" s="32" t="str">
        <f>TEXT(Data[[#This Row],[Ngày giao]],"MMM")</f>
        <v>May</v>
      </c>
    </row>
    <row r="3246" spans="1:15" ht="14.5" x14ac:dyDescent="0.35">
      <c r="A3246" s="7">
        <v>4517317836</v>
      </c>
      <c r="B3246" s="7">
        <v>4333116</v>
      </c>
      <c r="C3246" s="8" t="s">
        <v>53</v>
      </c>
      <c r="D3246" s="9">
        <v>21</v>
      </c>
      <c r="E3246" s="3">
        <v>1400</v>
      </c>
      <c r="F3246" s="3">
        <f t="shared" si="67"/>
        <v>29400</v>
      </c>
      <c r="G3246" s="5">
        <v>44697</v>
      </c>
      <c r="H3246" s="4">
        <v>44697</v>
      </c>
      <c r="I3246" s="10">
        <v>0</v>
      </c>
      <c r="J3246" s="32" t="str">
        <f>IF(Data[[#This Row],[Chênh lệch ngày]]&lt;-2,"ADVANCE", IF(Data[[#This Row],[Chênh lệch ngày]]&lt;4, "ON TIME", IF(Data[[#This Row],[REASON OF LATE]]="SUPPLIER","LATE BY SUPPLIER", "LATE")))</f>
        <v>ON TIME</v>
      </c>
      <c r="K3246" s="12"/>
      <c r="L3246" s="16"/>
      <c r="M3246" s="32" t="str">
        <f>TEXT(Data[[#This Row],[Ngày giao]],"yyyy")</f>
        <v>2022</v>
      </c>
      <c r="N3246" s="32" t="str">
        <f>IF(MONTH(Data[[#This Row],[Ngày giao]])&lt;4,"Qtr1", IF(MONTH(Data[[#This Row],[Ngày giao]])&lt;7,"Qtr2",IF(MONTH(Data[[#This Row],[Ngày giao]])&lt;10,"Qtr3","Qtr4")))</f>
        <v>Qtr2</v>
      </c>
      <c r="O3246" s="32" t="str">
        <f>TEXT(Data[[#This Row],[Ngày giao]],"MMM")</f>
        <v>May</v>
      </c>
    </row>
    <row r="3247" spans="1:15" ht="14.5" x14ac:dyDescent="0.35">
      <c r="A3247" s="7">
        <v>4517704327</v>
      </c>
      <c r="B3247" s="7">
        <v>4013297</v>
      </c>
      <c r="C3247" s="8" t="s">
        <v>53</v>
      </c>
      <c r="D3247" s="9">
        <v>5055</v>
      </c>
      <c r="E3247" s="3">
        <v>421</v>
      </c>
      <c r="F3247" s="3">
        <f t="shared" ref="F3247:F3310" si="69" xml:space="preserve"> D3247 * E3247</f>
        <v>2128155</v>
      </c>
      <c r="G3247" s="5">
        <v>44697</v>
      </c>
      <c r="H3247" s="4">
        <v>44697</v>
      </c>
      <c r="I3247" s="10">
        <v>0</v>
      </c>
      <c r="J3247" s="32" t="str">
        <f>IF(Data[[#This Row],[Chênh lệch ngày]]&lt;-2,"ADVANCE", IF(Data[[#This Row],[Chênh lệch ngày]]&lt;4, "ON TIME", IF(Data[[#This Row],[REASON OF LATE]]="SUPPLIER","LATE BY SUPPLIER", "LATE")))</f>
        <v>ON TIME</v>
      </c>
      <c r="K3247" s="12"/>
      <c r="L3247" s="16"/>
      <c r="M3247" s="32" t="str">
        <f>TEXT(Data[[#This Row],[Ngày giao]],"yyyy")</f>
        <v>2022</v>
      </c>
      <c r="N3247" s="32" t="str">
        <f>IF(MONTH(Data[[#This Row],[Ngày giao]])&lt;4,"Qtr1", IF(MONTH(Data[[#This Row],[Ngày giao]])&lt;7,"Qtr2",IF(MONTH(Data[[#This Row],[Ngày giao]])&lt;10,"Qtr3","Qtr4")))</f>
        <v>Qtr2</v>
      </c>
      <c r="O3247" s="32" t="str">
        <f>TEXT(Data[[#This Row],[Ngày giao]],"MMM")</f>
        <v>May</v>
      </c>
    </row>
    <row r="3248" spans="1:15" ht="14.5" x14ac:dyDescent="0.35">
      <c r="A3248" s="7">
        <v>4517382012</v>
      </c>
      <c r="B3248" s="7">
        <v>4333116</v>
      </c>
      <c r="C3248" s="8" t="s">
        <v>53</v>
      </c>
      <c r="D3248" s="9">
        <v>1365</v>
      </c>
      <c r="E3248" s="3">
        <v>1219</v>
      </c>
      <c r="F3248" s="3">
        <f t="shared" si="69"/>
        <v>1663935</v>
      </c>
      <c r="G3248" s="5">
        <v>44697</v>
      </c>
      <c r="H3248" s="4">
        <v>44697</v>
      </c>
      <c r="I3248" s="10">
        <v>0</v>
      </c>
      <c r="J3248" s="32" t="str">
        <f>IF(Data[[#This Row],[Chênh lệch ngày]]&lt;-2,"ADVANCE", IF(Data[[#This Row],[Chênh lệch ngày]]&lt;4, "ON TIME", IF(Data[[#This Row],[REASON OF LATE]]="SUPPLIER","LATE BY SUPPLIER", "LATE")))</f>
        <v>ON TIME</v>
      </c>
      <c r="K3248" s="12"/>
      <c r="L3248" s="16"/>
      <c r="M3248" s="32" t="str">
        <f>TEXT(Data[[#This Row],[Ngày giao]],"yyyy")</f>
        <v>2022</v>
      </c>
      <c r="N3248" s="32" t="str">
        <f>IF(MONTH(Data[[#This Row],[Ngày giao]])&lt;4,"Qtr1", IF(MONTH(Data[[#This Row],[Ngày giao]])&lt;7,"Qtr2",IF(MONTH(Data[[#This Row],[Ngày giao]])&lt;10,"Qtr3","Qtr4")))</f>
        <v>Qtr2</v>
      </c>
      <c r="O3248" s="32" t="str">
        <f>TEXT(Data[[#This Row],[Ngày giao]],"MMM")</f>
        <v>May</v>
      </c>
    </row>
    <row r="3249" spans="1:15" ht="14.5" x14ac:dyDescent="0.35">
      <c r="A3249" s="7">
        <v>4517704320</v>
      </c>
      <c r="B3249" s="7">
        <v>2663481</v>
      </c>
      <c r="C3249" s="8" t="s">
        <v>53</v>
      </c>
      <c r="D3249" s="9">
        <v>5670</v>
      </c>
      <c r="E3249" s="3">
        <v>509</v>
      </c>
      <c r="F3249" s="3">
        <f t="shared" si="69"/>
        <v>2886030</v>
      </c>
      <c r="G3249" s="5">
        <v>44697</v>
      </c>
      <c r="H3249" s="4">
        <v>44697</v>
      </c>
      <c r="I3249" s="10">
        <v>0</v>
      </c>
      <c r="J3249" s="32" t="str">
        <f>IF(Data[[#This Row],[Chênh lệch ngày]]&lt;-2,"ADVANCE", IF(Data[[#This Row],[Chênh lệch ngày]]&lt;4, "ON TIME", IF(Data[[#This Row],[REASON OF LATE]]="SUPPLIER","LATE BY SUPPLIER", "LATE")))</f>
        <v>ON TIME</v>
      </c>
      <c r="K3249" s="12"/>
      <c r="L3249" s="16"/>
      <c r="M3249" s="32" t="str">
        <f>TEXT(Data[[#This Row],[Ngày giao]],"yyyy")</f>
        <v>2022</v>
      </c>
      <c r="N3249" s="32" t="str">
        <f>IF(MONTH(Data[[#This Row],[Ngày giao]])&lt;4,"Qtr1", IF(MONTH(Data[[#This Row],[Ngày giao]])&lt;7,"Qtr2",IF(MONTH(Data[[#This Row],[Ngày giao]])&lt;10,"Qtr3","Qtr4")))</f>
        <v>Qtr2</v>
      </c>
      <c r="O3249" s="32" t="str">
        <f>TEXT(Data[[#This Row],[Ngày giao]],"MMM")</f>
        <v>May</v>
      </c>
    </row>
    <row r="3250" spans="1:15" ht="14.5" x14ac:dyDescent="0.35">
      <c r="A3250" s="7">
        <v>4517800017</v>
      </c>
      <c r="B3250" s="7">
        <v>4454507</v>
      </c>
      <c r="C3250" s="8" t="s">
        <v>53</v>
      </c>
      <c r="D3250" s="9">
        <v>990</v>
      </c>
      <c r="E3250" s="3">
        <v>406</v>
      </c>
      <c r="F3250" s="3">
        <f t="shared" si="69"/>
        <v>401940</v>
      </c>
      <c r="G3250" s="5">
        <v>44781</v>
      </c>
      <c r="H3250" s="4">
        <v>44697</v>
      </c>
      <c r="I3250" s="10">
        <v>84</v>
      </c>
      <c r="J3250" s="32" t="str">
        <f>IF(Data[[#This Row],[Chênh lệch ngày]]&lt;-2,"ADVANCE", IF(Data[[#This Row],[Chênh lệch ngày]]&lt;4, "ON TIME", IF(Data[[#This Row],[REASON OF LATE]]="SUPPLIER","LATE BY SUPPLIER", "LATE")))</f>
        <v>LATE</v>
      </c>
      <c r="K3250" s="32" t="s">
        <v>6</v>
      </c>
      <c r="L3250" s="16"/>
      <c r="M3250" s="32" t="str">
        <f>TEXT(Data[[#This Row],[Ngày giao]],"yyyy")</f>
        <v>2022</v>
      </c>
      <c r="N3250" s="32" t="str">
        <f>IF(MONTH(Data[[#This Row],[Ngày giao]])&lt;4,"Qtr1", IF(MONTH(Data[[#This Row],[Ngày giao]])&lt;7,"Qtr2",IF(MONTH(Data[[#This Row],[Ngày giao]])&lt;10,"Qtr3","Qtr4")))</f>
        <v>Qtr3</v>
      </c>
      <c r="O3250" s="32" t="str">
        <f>TEXT(Data[[#This Row],[Ngày giao]],"MMM")</f>
        <v>Aug</v>
      </c>
    </row>
    <row r="3251" spans="1:15" ht="14.5" x14ac:dyDescent="0.35">
      <c r="A3251" s="7">
        <v>4517881638</v>
      </c>
      <c r="B3251" s="7">
        <v>2765851</v>
      </c>
      <c r="C3251" s="8" t="s">
        <v>53</v>
      </c>
      <c r="D3251" s="9">
        <v>960</v>
      </c>
      <c r="E3251" s="3">
        <v>1442</v>
      </c>
      <c r="F3251" s="3">
        <f t="shared" si="69"/>
        <v>1384320</v>
      </c>
      <c r="G3251" s="5">
        <v>44697</v>
      </c>
      <c r="H3251" s="4">
        <v>44697</v>
      </c>
      <c r="I3251" s="10">
        <v>0</v>
      </c>
      <c r="J3251" s="32" t="str">
        <f>IF(Data[[#This Row],[Chênh lệch ngày]]&lt;-2,"ADVANCE", IF(Data[[#This Row],[Chênh lệch ngày]]&lt;4, "ON TIME", IF(Data[[#This Row],[REASON OF LATE]]="SUPPLIER","LATE BY SUPPLIER", "LATE")))</f>
        <v>ON TIME</v>
      </c>
      <c r="K3251" s="12"/>
      <c r="L3251" s="16"/>
      <c r="M3251" s="32" t="str">
        <f>TEXT(Data[[#This Row],[Ngày giao]],"yyyy")</f>
        <v>2022</v>
      </c>
      <c r="N3251" s="32" t="str">
        <f>IF(MONTH(Data[[#This Row],[Ngày giao]])&lt;4,"Qtr1", IF(MONTH(Data[[#This Row],[Ngày giao]])&lt;7,"Qtr2",IF(MONTH(Data[[#This Row],[Ngày giao]])&lt;10,"Qtr3","Qtr4")))</f>
        <v>Qtr2</v>
      </c>
      <c r="O3251" s="32" t="str">
        <f>TEXT(Data[[#This Row],[Ngày giao]],"MMM")</f>
        <v>May</v>
      </c>
    </row>
    <row r="3252" spans="1:15" ht="14.5" x14ac:dyDescent="0.35">
      <c r="A3252" s="7">
        <v>4517267780</v>
      </c>
      <c r="B3252" s="7">
        <v>2663481</v>
      </c>
      <c r="C3252" s="8" t="s">
        <v>53</v>
      </c>
      <c r="D3252" s="9">
        <v>810</v>
      </c>
      <c r="E3252" s="3">
        <v>882</v>
      </c>
      <c r="F3252" s="3">
        <f t="shared" si="69"/>
        <v>714420</v>
      </c>
      <c r="G3252" s="5">
        <v>44697</v>
      </c>
      <c r="H3252" s="4">
        <v>44697</v>
      </c>
      <c r="I3252" s="10">
        <v>0</v>
      </c>
      <c r="J3252" s="32" t="str">
        <f>IF(Data[[#This Row],[Chênh lệch ngày]]&lt;-2,"ADVANCE", IF(Data[[#This Row],[Chênh lệch ngày]]&lt;4, "ON TIME", IF(Data[[#This Row],[REASON OF LATE]]="SUPPLIER","LATE BY SUPPLIER", "LATE")))</f>
        <v>ON TIME</v>
      </c>
      <c r="K3252" s="12"/>
      <c r="L3252" s="16"/>
      <c r="M3252" s="32" t="str">
        <f>TEXT(Data[[#This Row],[Ngày giao]],"yyyy")</f>
        <v>2022</v>
      </c>
      <c r="N3252" s="32" t="str">
        <f>IF(MONTH(Data[[#This Row],[Ngày giao]])&lt;4,"Qtr1", IF(MONTH(Data[[#This Row],[Ngày giao]])&lt;7,"Qtr2",IF(MONTH(Data[[#This Row],[Ngày giao]])&lt;10,"Qtr3","Qtr4")))</f>
        <v>Qtr2</v>
      </c>
      <c r="O3252" s="32" t="str">
        <f>TEXT(Data[[#This Row],[Ngày giao]],"MMM")</f>
        <v>May</v>
      </c>
    </row>
    <row r="3253" spans="1:15" ht="14.5" x14ac:dyDescent="0.35">
      <c r="A3253" s="7">
        <v>4517355573</v>
      </c>
      <c r="B3253" s="7">
        <v>2487061</v>
      </c>
      <c r="C3253" s="8" t="s">
        <v>53</v>
      </c>
      <c r="D3253" s="9">
        <v>2970</v>
      </c>
      <c r="E3253" s="3">
        <v>890</v>
      </c>
      <c r="F3253" s="3">
        <f t="shared" si="69"/>
        <v>2643300</v>
      </c>
      <c r="G3253" s="5">
        <v>44704</v>
      </c>
      <c r="H3253" s="4">
        <v>44697</v>
      </c>
      <c r="I3253" s="10">
        <v>7</v>
      </c>
      <c r="J3253" s="32" t="str">
        <f>IF(Data[[#This Row],[Chênh lệch ngày]]&lt;-2,"ADVANCE", IF(Data[[#This Row],[Chênh lệch ngày]]&lt;4, "ON TIME", IF(Data[[#This Row],[REASON OF LATE]]="SUPPLIER","LATE BY SUPPLIER", "LATE")))</f>
        <v>LATE BY SUPPLIER</v>
      </c>
      <c r="K3253" s="13" t="s">
        <v>8</v>
      </c>
      <c r="L3253" s="16" t="s">
        <v>41</v>
      </c>
      <c r="M3253" s="32" t="str">
        <f>TEXT(Data[[#This Row],[Ngày giao]],"yyyy")</f>
        <v>2022</v>
      </c>
      <c r="N3253" s="32" t="str">
        <f>IF(MONTH(Data[[#This Row],[Ngày giao]])&lt;4,"Qtr1", IF(MONTH(Data[[#This Row],[Ngày giao]])&lt;7,"Qtr2",IF(MONTH(Data[[#This Row],[Ngày giao]])&lt;10,"Qtr3","Qtr4")))</f>
        <v>Qtr2</v>
      </c>
      <c r="O3253" s="32" t="str">
        <f>TEXT(Data[[#This Row],[Ngày giao]],"MMM")</f>
        <v>May</v>
      </c>
    </row>
    <row r="3254" spans="1:15" ht="14.5" x14ac:dyDescent="0.35">
      <c r="A3254" s="7">
        <v>4517898198</v>
      </c>
      <c r="B3254" s="7">
        <v>2487061</v>
      </c>
      <c r="C3254" s="8" t="s">
        <v>53</v>
      </c>
      <c r="D3254" s="9">
        <v>2250</v>
      </c>
      <c r="E3254" s="3">
        <v>403</v>
      </c>
      <c r="F3254" s="3">
        <f t="shared" si="69"/>
        <v>906750</v>
      </c>
      <c r="G3254" s="5">
        <v>44704</v>
      </c>
      <c r="H3254" s="4">
        <v>44697</v>
      </c>
      <c r="I3254" s="10">
        <v>7</v>
      </c>
      <c r="J3254" s="32" t="str">
        <f>IF(Data[[#This Row],[Chênh lệch ngày]]&lt;-2,"ADVANCE", IF(Data[[#This Row],[Chênh lệch ngày]]&lt;4, "ON TIME", IF(Data[[#This Row],[REASON OF LATE]]="SUPPLIER","LATE BY SUPPLIER", "LATE")))</f>
        <v>LATE BY SUPPLIER</v>
      </c>
      <c r="K3254" s="11" t="s">
        <v>8</v>
      </c>
      <c r="L3254" s="16" t="s">
        <v>71</v>
      </c>
      <c r="M3254" s="32" t="str">
        <f>TEXT(Data[[#This Row],[Ngày giao]],"yyyy")</f>
        <v>2022</v>
      </c>
      <c r="N3254" s="32" t="str">
        <f>IF(MONTH(Data[[#This Row],[Ngày giao]])&lt;4,"Qtr1", IF(MONTH(Data[[#This Row],[Ngày giao]])&lt;7,"Qtr2",IF(MONTH(Data[[#This Row],[Ngày giao]])&lt;10,"Qtr3","Qtr4")))</f>
        <v>Qtr2</v>
      </c>
      <c r="O3254" s="32" t="str">
        <f>TEXT(Data[[#This Row],[Ngày giao]],"MMM")</f>
        <v>May</v>
      </c>
    </row>
    <row r="3255" spans="1:15" ht="14.5" x14ac:dyDescent="0.35">
      <c r="A3255" s="7">
        <v>5501241766</v>
      </c>
      <c r="B3255" s="7">
        <v>4335235</v>
      </c>
      <c r="C3255" s="8" t="s">
        <v>60</v>
      </c>
      <c r="D3255" s="9">
        <v>240</v>
      </c>
      <c r="E3255" s="3">
        <v>630</v>
      </c>
      <c r="F3255" s="3">
        <f t="shared" si="69"/>
        <v>151200</v>
      </c>
      <c r="G3255" s="5">
        <v>44711</v>
      </c>
      <c r="H3255" s="4">
        <v>44697</v>
      </c>
      <c r="I3255" s="10">
        <v>14</v>
      </c>
      <c r="J3255" s="32" t="str">
        <f>IF(Data[[#This Row],[Chênh lệch ngày]]&lt;-2,"ADVANCE", IF(Data[[#This Row],[Chênh lệch ngày]]&lt;4, "ON TIME", IF(Data[[#This Row],[REASON OF LATE]]="SUPPLIER","LATE BY SUPPLIER", "LATE")))</f>
        <v>LATE BY SUPPLIER</v>
      </c>
      <c r="K3255" s="11" t="s">
        <v>8</v>
      </c>
      <c r="L3255" s="16" t="s">
        <v>71</v>
      </c>
      <c r="M3255" s="32" t="str">
        <f>TEXT(Data[[#This Row],[Ngày giao]],"yyyy")</f>
        <v>2022</v>
      </c>
      <c r="N3255" s="32" t="str">
        <f>IF(MONTH(Data[[#This Row],[Ngày giao]])&lt;4,"Qtr1", IF(MONTH(Data[[#This Row],[Ngày giao]])&lt;7,"Qtr2",IF(MONTH(Data[[#This Row],[Ngày giao]])&lt;10,"Qtr3","Qtr4")))</f>
        <v>Qtr2</v>
      </c>
      <c r="O3255" s="32" t="str">
        <f>TEXT(Data[[#This Row],[Ngày giao]],"MMM")</f>
        <v>May</v>
      </c>
    </row>
    <row r="3256" spans="1:15" ht="14.5" x14ac:dyDescent="0.35">
      <c r="A3256" s="7">
        <v>4517361711</v>
      </c>
      <c r="B3256" s="7">
        <v>2779817</v>
      </c>
      <c r="C3256" s="8" t="s">
        <v>53</v>
      </c>
      <c r="D3256" s="9">
        <v>1980</v>
      </c>
      <c r="E3256" s="3">
        <v>1416</v>
      </c>
      <c r="F3256" s="3">
        <f t="shared" si="69"/>
        <v>2803680</v>
      </c>
      <c r="G3256" s="5">
        <v>44711</v>
      </c>
      <c r="H3256" s="4">
        <v>44697</v>
      </c>
      <c r="I3256" s="10">
        <v>14</v>
      </c>
      <c r="J3256" s="32" t="str">
        <f>IF(Data[[#This Row],[Chênh lệch ngày]]&lt;-2,"ADVANCE", IF(Data[[#This Row],[Chênh lệch ngày]]&lt;4, "ON TIME", IF(Data[[#This Row],[REASON OF LATE]]="SUPPLIER","LATE BY SUPPLIER", "LATE")))</f>
        <v>LATE BY SUPPLIER</v>
      </c>
      <c r="K3256" s="11" t="s">
        <v>8</v>
      </c>
      <c r="L3256" s="16" t="s">
        <v>71</v>
      </c>
      <c r="M3256" s="32" t="str">
        <f>TEXT(Data[[#This Row],[Ngày giao]],"yyyy")</f>
        <v>2022</v>
      </c>
      <c r="N3256" s="32" t="str">
        <f>IF(MONTH(Data[[#This Row],[Ngày giao]])&lt;4,"Qtr1", IF(MONTH(Data[[#This Row],[Ngày giao]])&lt;7,"Qtr2",IF(MONTH(Data[[#This Row],[Ngày giao]])&lt;10,"Qtr3","Qtr4")))</f>
        <v>Qtr2</v>
      </c>
      <c r="O3256" s="32" t="str">
        <f>TEXT(Data[[#This Row],[Ngày giao]],"MMM")</f>
        <v>May</v>
      </c>
    </row>
    <row r="3257" spans="1:15" ht="14.5" x14ac:dyDescent="0.35">
      <c r="A3257" s="7">
        <v>4516961420</v>
      </c>
      <c r="B3257" s="7">
        <v>4333115</v>
      </c>
      <c r="C3257" s="8" t="s">
        <v>53</v>
      </c>
      <c r="D3257" s="9">
        <v>7665</v>
      </c>
      <c r="E3257" s="3">
        <v>330</v>
      </c>
      <c r="F3257" s="3">
        <f t="shared" si="69"/>
        <v>2529450</v>
      </c>
      <c r="G3257" s="5">
        <v>44732</v>
      </c>
      <c r="H3257" s="4">
        <v>44697</v>
      </c>
      <c r="I3257" s="10">
        <v>35</v>
      </c>
      <c r="J3257" s="32" t="str">
        <f>IF(Data[[#This Row],[Chênh lệch ngày]]&lt;-2,"ADVANCE", IF(Data[[#This Row],[Chênh lệch ngày]]&lt;4, "ON TIME", IF(Data[[#This Row],[REASON OF LATE]]="SUPPLIER","LATE BY SUPPLIER", "LATE")))</f>
        <v>LATE BY SUPPLIER</v>
      </c>
      <c r="K3257" s="13" t="s">
        <v>8</v>
      </c>
      <c r="L3257" s="16" t="s">
        <v>41</v>
      </c>
      <c r="M3257" s="32" t="str">
        <f>TEXT(Data[[#This Row],[Ngày giao]],"yyyy")</f>
        <v>2022</v>
      </c>
      <c r="N3257" s="32" t="str">
        <f>IF(MONTH(Data[[#This Row],[Ngày giao]])&lt;4,"Qtr1", IF(MONTH(Data[[#This Row],[Ngày giao]])&lt;7,"Qtr2",IF(MONTH(Data[[#This Row],[Ngày giao]])&lt;10,"Qtr3","Qtr4")))</f>
        <v>Qtr2</v>
      </c>
      <c r="O3257" s="32" t="str">
        <f>TEXT(Data[[#This Row],[Ngày giao]],"MMM")</f>
        <v>Jun</v>
      </c>
    </row>
    <row r="3258" spans="1:15" ht="14.5" x14ac:dyDescent="0.35">
      <c r="A3258" s="7">
        <v>4517258082</v>
      </c>
      <c r="B3258" s="7">
        <v>2778106</v>
      </c>
      <c r="C3258" s="8" t="s">
        <v>53</v>
      </c>
      <c r="D3258" s="9">
        <v>276</v>
      </c>
      <c r="E3258" s="3">
        <v>651</v>
      </c>
      <c r="F3258" s="3">
        <f t="shared" si="69"/>
        <v>179676</v>
      </c>
      <c r="G3258" s="5">
        <v>44697</v>
      </c>
      <c r="H3258" s="4">
        <v>44697</v>
      </c>
      <c r="I3258" s="10">
        <v>0</v>
      </c>
      <c r="J3258" s="32" t="str">
        <f>IF(Data[[#This Row],[Chênh lệch ngày]]&lt;-2,"ADVANCE", IF(Data[[#This Row],[Chênh lệch ngày]]&lt;4, "ON TIME", IF(Data[[#This Row],[REASON OF LATE]]="SUPPLIER","LATE BY SUPPLIER", "LATE")))</f>
        <v>ON TIME</v>
      </c>
      <c r="K3258" s="12"/>
      <c r="L3258" s="16"/>
      <c r="M3258" s="32" t="str">
        <f>TEXT(Data[[#This Row],[Ngày giao]],"yyyy")</f>
        <v>2022</v>
      </c>
      <c r="N3258" s="32" t="str">
        <f>IF(MONTH(Data[[#This Row],[Ngày giao]])&lt;4,"Qtr1", IF(MONTH(Data[[#This Row],[Ngày giao]])&lt;7,"Qtr2",IF(MONTH(Data[[#This Row],[Ngày giao]])&lt;10,"Qtr3","Qtr4")))</f>
        <v>Qtr2</v>
      </c>
      <c r="O3258" s="32" t="str">
        <f>TEXT(Data[[#This Row],[Ngày giao]],"MMM")</f>
        <v>May</v>
      </c>
    </row>
    <row r="3259" spans="1:15" ht="14.5" x14ac:dyDescent="0.35">
      <c r="A3259" s="7">
        <v>4517283618</v>
      </c>
      <c r="B3259" s="7">
        <v>4013293</v>
      </c>
      <c r="C3259" s="8" t="s">
        <v>53</v>
      </c>
      <c r="D3259" s="9">
        <v>30</v>
      </c>
      <c r="E3259" s="3">
        <v>1319</v>
      </c>
      <c r="F3259" s="3">
        <f t="shared" si="69"/>
        <v>39570</v>
      </c>
      <c r="G3259" s="5">
        <v>44697</v>
      </c>
      <c r="H3259" s="4">
        <v>44697</v>
      </c>
      <c r="I3259" s="10">
        <v>0</v>
      </c>
      <c r="J3259" s="32" t="str">
        <f>IF(Data[[#This Row],[Chênh lệch ngày]]&lt;-2,"ADVANCE", IF(Data[[#This Row],[Chênh lệch ngày]]&lt;4, "ON TIME", IF(Data[[#This Row],[REASON OF LATE]]="SUPPLIER","LATE BY SUPPLIER", "LATE")))</f>
        <v>ON TIME</v>
      </c>
      <c r="K3259" s="12"/>
      <c r="L3259" s="16"/>
      <c r="M3259" s="32" t="str">
        <f>TEXT(Data[[#This Row],[Ngày giao]],"yyyy")</f>
        <v>2022</v>
      </c>
      <c r="N3259" s="32" t="str">
        <f>IF(MONTH(Data[[#This Row],[Ngày giao]])&lt;4,"Qtr1", IF(MONTH(Data[[#This Row],[Ngày giao]])&lt;7,"Qtr2",IF(MONTH(Data[[#This Row],[Ngày giao]])&lt;10,"Qtr3","Qtr4")))</f>
        <v>Qtr2</v>
      </c>
      <c r="O3259" s="32" t="str">
        <f>TEXT(Data[[#This Row],[Ngày giao]],"MMM")</f>
        <v>May</v>
      </c>
    </row>
    <row r="3260" spans="1:15" ht="14.5" x14ac:dyDescent="0.35">
      <c r="A3260" s="7">
        <v>4517280568</v>
      </c>
      <c r="B3260" s="7">
        <v>4455906</v>
      </c>
      <c r="C3260" s="8" t="s">
        <v>53</v>
      </c>
      <c r="D3260" s="9">
        <v>240</v>
      </c>
      <c r="E3260" s="3">
        <v>879</v>
      </c>
      <c r="F3260" s="3">
        <f t="shared" si="69"/>
        <v>210960</v>
      </c>
      <c r="G3260" s="5">
        <v>44697</v>
      </c>
      <c r="H3260" s="4">
        <v>44697</v>
      </c>
      <c r="I3260" s="10">
        <v>0</v>
      </c>
      <c r="J3260" s="32" t="str">
        <f>IF(Data[[#This Row],[Chênh lệch ngày]]&lt;-2,"ADVANCE", IF(Data[[#This Row],[Chênh lệch ngày]]&lt;4, "ON TIME", IF(Data[[#This Row],[REASON OF LATE]]="SUPPLIER","LATE BY SUPPLIER", "LATE")))</f>
        <v>ON TIME</v>
      </c>
      <c r="K3260" s="12"/>
      <c r="L3260" s="16"/>
      <c r="M3260" s="32" t="str">
        <f>TEXT(Data[[#This Row],[Ngày giao]],"yyyy")</f>
        <v>2022</v>
      </c>
      <c r="N3260" s="32" t="str">
        <f>IF(MONTH(Data[[#This Row],[Ngày giao]])&lt;4,"Qtr1", IF(MONTH(Data[[#This Row],[Ngày giao]])&lt;7,"Qtr2",IF(MONTH(Data[[#This Row],[Ngày giao]])&lt;10,"Qtr3","Qtr4")))</f>
        <v>Qtr2</v>
      </c>
      <c r="O3260" s="32" t="str">
        <f>TEXT(Data[[#This Row],[Ngày giao]],"MMM")</f>
        <v>May</v>
      </c>
    </row>
    <row r="3261" spans="1:15" ht="14.5" x14ac:dyDescent="0.35">
      <c r="A3261" s="7">
        <v>4517927957</v>
      </c>
      <c r="B3261" s="7">
        <v>2487053</v>
      </c>
      <c r="C3261" s="8" t="s">
        <v>53</v>
      </c>
      <c r="D3261" s="9">
        <v>1980</v>
      </c>
      <c r="E3261" s="3">
        <v>389</v>
      </c>
      <c r="F3261" s="3">
        <f t="shared" si="69"/>
        <v>770220</v>
      </c>
      <c r="G3261" s="5">
        <v>44697</v>
      </c>
      <c r="H3261" s="4">
        <v>44697</v>
      </c>
      <c r="I3261" s="10">
        <v>0</v>
      </c>
      <c r="J3261" s="32" t="str">
        <f>IF(Data[[#This Row],[Chênh lệch ngày]]&lt;-2,"ADVANCE", IF(Data[[#This Row],[Chênh lệch ngày]]&lt;4, "ON TIME", IF(Data[[#This Row],[REASON OF LATE]]="SUPPLIER","LATE BY SUPPLIER", "LATE")))</f>
        <v>ON TIME</v>
      </c>
      <c r="K3261" s="12"/>
      <c r="L3261" s="16"/>
      <c r="M3261" s="32" t="str">
        <f>TEXT(Data[[#This Row],[Ngày giao]],"yyyy")</f>
        <v>2022</v>
      </c>
      <c r="N3261" s="32" t="str">
        <f>IF(MONTH(Data[[#This Row],[Ngày giao]])&lt;4,"Qtr1", IF(MONTH(Data[[#This Row],[Ngày giao]])&lt;7,"Qtr2",IF(MONTH(Data[[#This Row],[Ngày giao]])&lt;10,"Qtr3","Qtr4")))</f>
        <v>Qtr2</v>
      </c>
      <c r="O3261" s="32" t="str">
        <f>TEXT(Data[[#This Row],[Ngày giao]],"MMM")</f>
        <v>May</v>
      </c>
    </row>
    <row r="3262" spans="1:15" ht="14.5" x14ac:dyDescent="0.35">
      <c r="A3262" s="7">
        <v>4517392871</v>
      </c>
      <c r="B3262" s="7">
        <v>4663418</v>
      </c>
      <c r="C3262" s="8" t="s">
        <v>53</v>
      </c>
      <c r="D3262" s="9">
        <v>120000</v>
      </c>
      <c r="E3262" s="3">
        <v>971</v>
      </c>
      <c r="F3262" s="3">
        <f t="shared" si="69"/>
        <v>116520000</v>
      </c>
      <c r="G3262" s="5">
        <v>44691</v>
      </c>
      <c r="H3262" s="4">
        <v>44697</v>
      </c>
      <c r="I3262" s="10">
        <v>-6</v>
      </c>
      <c r="J3262" s="32" t="str">
        <f>IF(Data[[#This Row],[Chênh lệch ngày]]&lt;-2,"ADVANCE", IF(Data[[#This Row],[Chênh lệch ngày]]&lt;4, "ON TIME", IF(Data[[#This Row],[REASON OF LATE]]="SUPPLIER","LATE BY SUPPLIER", "LATE")))</f>
        <v>ADVANCE</v>
      </c>
      <c r="K3262" s="12"/>
      <c r="L3262" s="16"/>
      <c r="M3262" s="32" t="str">
        <f>TEXT(Data[[#This Row],[Ngày giao]],"yyyy")</f>
        <v>2022</v>
      </c>
      <c r="N3262" s="32" t="str">
        <f>IF(MONTH(Data[[#This Row],[Ngày giao]])&lt;4,"Qtr1", IF(MONTH(Data[[#This Row],[Ngày giao]])&lt;7,"Qtr2",IF(MONTH(Data[[#This Row],[Ngày giao]])&lt;10,"Qtr3","Qtr4")))</f>
        <v>Qtr2</v>
      </c>
      <c r="O3262" s="32" t="str">
        <f>TEXT(Data[[#This Row],[Ngày giao]],"MMM")</f>
        <v>May</v>
      </c>
    </row>
    <row r="3263" spans="1:15" ht="14.5" x14ac:dyDescent="0.35">
      <c r="A3263" s="7">
        <v>4517318529</v>
      </c>
      <c r="B3263" s="7">
        <v>2779823</v>
      </c>
      <c r="C3263" s="8" t="s">
        <v>53</v>
      </c>
      <c r="D3263" s="9">
        <v>5490</v>
      </c>
      <c r="E3263" s="3">
        <v>765</v>
      </c>
      <c r="F3263" s="3">
        <f t="shared" si="69"/>
        <v>4199850</v>
      </c>
      <c r="G3263" s="5">
        <v>44697</v>
      </c>
      <c r="H3263" s="4">
        <v>44697</v>
      </c>
      <c r="I3263" s="10">
        <v>0</v>
      </c>
      <c r="J3263" s="32" t="str">
        <f>IF(Data[[#This Row],[Chênh lệch ngày]]&lt;-2,"ADVANCE", IF(Data[[#This Row],[Chênh lệch ngày]]&lt;4, "ON TIME", IF(Data[[#This Row],[REASON OF LATE]]="SUPPLIER","LATE BY SUPPLIER", "LATE")))</f>
        <v>ON TIME</v>
      </c>
      <c r="K3263" s="12"/>
      <c r="L3263" s="16"/>
      <c r="M3263" s="32" t="str">
        <f>TEXT(Data[[#This Row],[Ngày giao]],"yyyy")</f>
        <v>2022</v>
      </c>
      <c r="N3263" s="32" t="str">
        <f>IF(MONTH(Data[[#This Row],[Ngày giao]])&lt;4,"Qtr1", IF(MONTH(Data[[#This Row],[Ngày giao]])&lt;7,"Qtr2",IF(MONTH(Data[[#This Row],[Ngày giao]])&lt;10,"Qtr3","Qtr4")))</f>
        <v>Qtr2</v>
      </c>
      <c r="O3263" s="32" t="str">
        <f>TEXT(Data[[#This Row],[Ngày giao]],"MMM")</f>
        <v>May</v>
      </c>
    </row>
    <row r="3264" spans="1:15" ht="14.5" x14ac:dyDescent="0.35">
      <c r="A3264" s="7">
        <v>4517710893</v>
      </c>
      <c r="B3264" s="7">
        <v>2487053</v>
      </c>
      <c r="C3264" s="37" t="s">
        <v>52</v>
      </c>
      <c r="D3264" s="9">
        <v>5220</v>
      </c>
      <c r="E3264" s="3">
        <v>1154</v>
      </c>
      <c r="F3264" s="3">
        <f t="shared" si="69"/>
        <v>6023880</v>
      </c>
      <c r="G3264" s="5">
        <v>44690</v>
      </c>
      <c r="H3264" s="4">
        <v>44697</v>
      </c>
      <c r="I3264" s="10">
        <v>-7</v>
      </c>
      <c r="J3264" s="32" t="str">
        <f>IF(Data[[#This Row],[Chênh lệch ngày]]&lt;-2,"ADVANCE", IF(Data[[#This Row],[Chênh lệch ngày]]&lt;4, "ON TIME", IF(Data[[#This Row],[REASON OF LATE]]="SUPPLIER","LATE BY SUPPLIER", "LATE")))</f>
        <v>ADVANCE</v>
      </c>
      <c r="K3264" s="12"/>
      <c r="L3264" s="16"/>
      <c r="M3264" s="32" t="str">
        <f>TEXT(Data[[#This Row],[Ngày giao]],"yyyy")</f>
        <v>2022</v>
      </c>
      <c r="N3264" s="32" t="str">
        <f>IF(MONTH(Data[[#This Row],[Ngày giao]])&lt;4,"Qtr1", IF(MONTH(Data[[#This Row],[Ngày giao]])&lt;7,"Qtr2",IF(MONTH(Data[[#This Row],[Ngày giao]])&lt;10,"Qtr3","Qtr4")))</f>
        <v>Qtr2</v>
      </c>
      <c r="O3264" s="32" t="str">
        <f>TEXT(Data[[#This Row],[Ngày giao]],"MMM")</f>
        <v>May</v>
      </c>
    </row>
    <row r="3265" spans="1:15" ht="14.5" x14ac:dyDescent="0.35">
      <c r="A3265" s="7">
        <v>4517972923</v>
      </c>
      <c r="B3265" s="7">
        <v>4333115</v>
      </c>
      <c r="C3265" s="8" t="s">
        <v>53</v>
      </c>
      <c r="D3265" s="9">
        <v>19992</v>
      </c>
      <c r="E3265" s="3">
        <v>846</v>
      </c>
      <c r="F3265" s="3">
        <f t="shared" si="69"/>
        <v>16913232</v>
      </c>
      <c r="G3265" s="5">
        <v>44697</v>
      </c>
      <c r="H3265" s="4">
        <v>44697</v>
      </c>
      <c r="I3265" s="10">
        <v>0</v>
      </c>
      <c r="J3265" s="32" t="str">
        <f>IF(Data[[#This Row],[Chênh lệch ngày]]&lt;-2,"ADVANCE", IF(Data[[#This Row],[Chênh lệch ngày]]&lt;4, "ON TIME", IF(Data[[#This Row],[REASON OF LATE]]="SUPPLIER","LATE BY SUPPLIER", "LATE")))</f>
        <v>ON TIME</v>
      </c>
      <c r="K3265" s="12"/>
      <c r="L3265" s="16"/>
      <c r="M3265" s="32" t="str">
        <f>TEXT(Data[[#This Row],[Ngày giao]],"yyyy")</f>
        <v>2022</v>
      </c>
      <c r="N3265" s="32" t="str">
        <f>IF(MONTH(Data[[#This Row],[Ngày giao]])&lt;4,"Qtr1", IF(MONTH(Data[[#This Row],[Ngày giao]])&lt;7,"Qtr2",IF(MONTH(Data[[#This Row],[Ngày giao]])&lt;10,"Qtr3","Qtr4")))</f>
        <v>Qtr2</v>
      </c>
      <c r="O3265" s="32" t="str">
        <f>TEXT(Data[[#This Row],[Ngày giao]],"MMM")</f>
        <v>May</v>
      </c>
    </row>
    <row r="3266" spans="1:15" ht="14.5" x14ac:dyDescent="0.35">
      <c r="A3266" s="7">
        <v>4517511300</v>
      </c>
      <c r="B3266" s="7">
        <v>2779817</v>
      </c>
      <c r="C3266" s="8" t="s">
        <v>53</v>
      </c>
      <c r="D3266" s="9">
        <v>1620</v>
      </c>
      <c r="E3266" s="3">
        <v>1373</v>
      </c>
      <c r="F3266" s="3">
        <f t="shared" si="69"/>
        <v>2224260</v>
      </c>
      <c r="G3266" s="5">
        <v>44732</v>
      </c>
      <c r="H3266" s="4">
        <v>44697</v>
      </c>
      <c r="I3266" s="10">
        <v>35</v>
      </c>
      <c r="J3266" s="32" t="str">
        <f>IF(Data[[#This Row],[Chênh lệch ngày]]&lt;-2,"ADVANCE", IF(Data[[#This Row],[Chênh lệch ngày]]&lt;4, "ON TIME", IF(Data[[#This Row],[REASON OF LATE]]="SUPPLIER","LATE BY SUPPLIER", "LATE")))</f>
        <v>LATE BY SUPPLIER</v>
      </c>
      <c r="K3266" s="11" t="s">
        <v>8</v>
      </c>
      <c r="L3266" s="16" t="s">
        <v>71</v>
      </c>
      <c r="M3266" s="32" t="str">
        <f>TEXT(Data[[#This Row],[Ngày giao]],"yyyy")</f>
        <v>2022</v>
      </c>
      <c r="N3266" s="32" t="str">
        <f>IF(MONTH(Data[[#This Row],[Ngày giao]])&lt;4,"Qtr1", IF(MONTH(Data[[#This Row],[Ngày giao]])&lt;7,"Qtr2",IF(MONTH(Data[[#This Row],[Ngày giao]])&lt;10,"Qtr3","Qtr4")))</f>
        <v>Qtr2</v>
      </c>
      <c r="O3266" s="32" t="str">
        <f>TEXT(Data[[#This Row],[Ngày giao]],"MMM")</f>
        <v>Jun</v>
      </c>
    </row>
    <row r="3267" spans="1:15" ht="14.5" x14ac:dyDescent="0.35">
      <c r="A3267" s="7">
        <v>4517894697</v>
      </c>
      <c r="B3267" s="7">
        <v>4454507</v>
      </c>
      <c r="C3267" s="8" t="s">
        <v>53</v>
      </c>
      <c r="D3267" s="9">
        <v>90</v>
      </c>
      <c r="E3267" s="3">
        <v>1205</v>
      </c>
      <c r="F3267" s="3">
        <f t="shared" si="69"/>
        <v>108450</v>
      </c>
      <c r="G3267" s="5">
        <v>44781</v>
      </c>
      <c r="H3267" s="4">
        <v>44697</v>
      </c>
      <c r="I3267" s="10">
        <v>84</v>
      </c>
      <c r="J3267" s="32" t="str">
        <f>IF(Data[[#This Row],[Chênh lệch ngày]]&lt;-2,"ADVANCE", IF(Data[[#This Row],[Chênh lệch ngày]]&lt;4, "ON TIME", IF(Data[[#This Row],[REASON OF LATE]]="SUPPLIER","LATE BY SUPPLIER", "LATE")))</f>
        <v>LATE</v>
      </c>
      <c r="K3267" s="32" t="s">
        <v>6</v>
      </c>
      <c r="L3267" s="16"/>
      <c r="M3267" s="32" t="str">
        <f>TEXT(Data[[#This Row],[Ngày giao]],"yyyy")</f>
        <v>2022</v>
      </c>
      <c r="N3267" s="32" t="str">
        <f>IF(MONTH(Data[[#This Row],[Ngày giao]])&lt;4,"Qtr1", IF(MONTH(Data[[#This Row],[Ngày giao]])&lt;7,"Qtr2",IF(MONTH(Data[[#This Row],[Ngày giao]])&lt;10,"Qtr3","Qtr4")))</f>
        <v>Qtr3</v>
      </c>
      <c r="O3267" s="32" t="str">
        <f>TEXT(Data[[#This Row],[Ngày giao]],"MMM")</f>
        <v>Aug</v>
      </c>
    </row>
    <row r="3268" spans="1:15" ht="14.5" x14ac:dyDescent="0.35">
      <c r="A3268" s="7">
        <v>4517390441</v>
      </c>
      <c r="B3268" s="7">
        <v>4333114</v>
      </c>
      <c r="C3268" s="8" t="s">
        <v>59</v>
      </c>
      <c r="D3268" s="9">
        <v>462</v>
      </c>
      <c r="E3268" s="3">
        <v>535</v>
      </c>
      <c r="F3268" s="3">
        <f t="shared" si="69"/>
        <v>247170</v>
      </c>
      <c r="G3268" s="5">
        <v>44781</v>
      </c>
      <c r="H3268" s="4">
        <v>44697</v>
      </c>
      <c r="I3268" s="10">
        <v>84</v>
      </c>
      <c r="J3268" s="32" t="str">
        <f>IF(Data[[#This Row],[Chênh lệch ngày]]&lt;-2,"ADVANCE", IF(Data[[#This Row],[Chênh lệch ngày]]&lt;4, "ON TIME", IF(Data[[#This Row],[REASON OF LATE]]="SUPPLIER","LATE BY SUPPLIER", "LATE")))</f>
        <v>LATE BY SUPPLIER</v>
      </c>
      <c r="K3268" s="13" t="s">
        <v>8</v>
      </c>
      <c r="L3268" s="16" t="s">
        <v>71</v>
      </c>
      <c r="M3268" s="32" t="str">
        <f>TEXT(Data[[#This Row],[Ngày giao]],"yyyy")</f>
        <v>2022</v>
      </c>
      <c r="N3268" s="32" t="str">
        <f>IF(MONTH(Data[[#This Row],[Ngày giao]])&lt;4,"Qtr1", IF(MONTH(Data[[#This Row],[Ngày giao]])&lt;7,"Qtr2",IF(MONTH(Data[[#This Row],[Ngày giao]])&lt;10,"Qtr3","Qtr4")))</f>
        <v>Qtr3</v>
      </c>
      <c r="O3268" s="32" t="str">
        <f>TEXT(Data[[#This Row],[Ngày giao]],"MMM")</f>
        <v>Aug</v>
      </c>
    </row>
    <row r="3269" spans="1:15" ht="14.5" x14ac:dyDescent="0.35">
      <c r="A3269" s="7">
        <v>4517396947</v>
      </c>
      <c r="B3269" s="7">
        <v>2765851</v>
      </c>
      <c r="C3269" s="8" t="s">
        <v>53</v>
      </c>
      <c r="D3269" s="9">
        <v>1504</v>
      </c>
      <c r="E3269" s="3">
        <v>701</v>
      </c>
      <c r="F3269" s="3">
        <f t="shared" si="69"/>
        <v>1054304</v>
      </c>
      <c r="G3269" s="5">
        <v>44697</v>
      </c>
      <c r="H3269" s="4">
        <v>44697</v>
      </c>
      <c r="I3269" s="10">
        <v>0</v>
      </c>
      <c r="J3269" s="32" t="str">
        <f>IF(Data[[#This Row],[Chênh lệch ngày]]&lt;-2,"ADVANCE", IF(Data[[#This Row],[Chênh lệch ngày]]&lt;4, "ON TIME", IF(Data[[#This Row],[REASON OF LATE]]="SUPPLIER","LATE BY SUPPLIER", "LATE")))</f>
        <v>ON TIME</v>
      </c>
      <c r="K3269" s="12"/>
      <c r="L3269" s="16"/>
      <c r="M3269" s="32" t="str">
        <f>TEXT(Data[[#This Row],[Ngày giao]],"yyyy")</f>
        <v>2022</v>
      </c>
      <c r="N3269" s="32" t="str">
        <f>IF(MONTH(Data[[#This Row],[Ngày giao]])&lt;4,"Qtr1", IF(MONTH(Data[[#This Row],[Ngày giao]])&lt;7,"Qtr2",IF(MONTH(Data[[#This Row],[Ngày giao]])&lt;10,"Qtr3","Qtr4")))</f>
        <v>Qtr2</v>
      </c>
      <c r="O3269" s="32" t="str">
        <f>TEXT(Data[[#This Row],[Ngày giao]],"MMM")</f>
        <v>May</v>
      </c>
    </row>
    <row r="3270" spans="1:15" ht="14.5" x14ac:dyDescent="0.35">
      <c r="A3270" s="7">
        <v>4517384371</v>
      </c>
      <c r="B3270" s="7">
        <v>4333113</v>
      </c>
      <c r="C3270" s="8" t="s">
        <v>59</v>
      </c>
      <c r="D3270" s="9">
        <v>189</v>
      </c>
      <c r="E3270" s="3">
        <v>1307</v>
      </c>
      <c r="F3270" s="3">
        <f t="shared" si="69"/>
        <v>247023</v>
      </c>
      <c r="G3270" s="5">
        <v>44781</v>
      </c>
      <c r="H3270" s="4">
        <v>44697</v>
      </c>
      <c r="I3270" s="10">
        <v>84</v>
      </c>
      <c r="J3270" s="32" t="str">
        <f>IF(Data[[#This Row],[Chênh lệch ngày]]&lt;-2,"ADVANCE", IF(Data[[#This Row],[Chênh lệch ngày]]&lt;4, "ON TIME", IF(Data[[#This Row],[REASON OF LATE]]="SUPPLIER","LATE BY SUPPLIER", "LATE")))</f>
        <v>LATE BY SUPPLIER</v>
      </c>
      <c r="K3270" s="13" t="s">
        <v>8</v>
      </c>
      <c r="L3270" s="16" t="s">
        <v>71</v>
      </c>
      <c r="M3270" s="32" t="str">
        <f>TEXT(Data[[#This Row],[Ngày giao]],"yyyy")</f>
        <v>2022</v>
      </c>
      <c r="N3270" s="32" t="str">
        <f>IF(MONTH(Data[[#This Row],[Ngày giao]])&lt;4,"Qtr1", IF(MONTH(Data[[#This Row],[Ngày giao]])&lt;7,"Qtr2",IF(MONTH(Data[[#This Row],[Ngày giao]])&lt;10,"Qtr3","Qtr4")))</f>
        <v>Qtr3</v>
      </c>
      <c r="O3270" s="32" t="str">
        <f>TEXT(Data[[#This Row],[Ngày giao]],"MMM")</f>
        <v>Aug</v>
      </c>
    </row>
    <row r="3271" spans="1:15" ht="14.5" x14ac:dyDescent="0.35">
      <c r="A3271" s="7">
        <v>4517285132</v>
      </c>
      <c r="B3271" s="7">
        <v>2487061</v>
      </c>
      <c r="C3271" s="8" t="s">
        <v>53</v>
      </c>
      <c r="D3271" s="9">
        <v>720</v>
      </c>
      <c r="E3271" s="3">
        <v>938</v>
      </c>
      <c r="F3271" s="3">
        <f t="shared" si="69"/>
        <v>675360</v>
      </c>
      <c r="G3271" s="5">
        <v>44697</v>
      </c>
      <c r="H3271" s="4">
        <v>44697</v>
      </c>
      <c r="I3271" s="10">
        <v>0</v>
      </c>
      <c r="J3271" s="32" t="str">
        <f>IF(Data[[#This Row],[Chênh lệch ngày]]&lt;-2,"ADVANCE", IF(Data[[#This Row],[Chênh lệch ngày]]&lt;4, "ON TIME", IF(Data[[#This Row],[REASON OF LATE]]="SUPPLIER","LATE BY SUPPLIER", "LATE")))</f>
        <v>ON TIME</v>
      </c>
      <c r="K3271" s="12"/>
      <c r="L3271" s="16"/>
      <c r="M3271" s="32" t="str">
        <f>TEXT(Data[[#This Row],[Ngày giao]],"yyyy")</f>
        <v>2022</v>
      </c>
      <c r="N3271" s="32" t="str">
        <f>IF(MONTH(Data[[#This Row],[Ngày giao]])&lt;4,"Qtr1", IF(MONTH(Data[[#This Row],[Ngày giao]])&lt;7,"Qtr2",IF(MONTH(Data[[#This Row],[Ngày giao]])&lt;10,"Qtr3","Qtr4")))</f>
        <v>Qtr2</v>
      </c>
      <c r="O3271" s="32" t="str">
        <f>TEXT(Data[[#This Row],[Ngày giao]],"MMM")</f>
        <v>May</v>
      </c>
    </row>
    <row r="3272" spans="1:15" ht="14.5" x14ac:dyDescent="0.35">
      <c r="A3272" s="7">
        <v>4517355336</v>
      </c>
      <c r="B3272" s="7">
        <v>4335235</v>
      </c>
      <c r="C3272" s="8" t="s">
        <v>53</v>
      </c>
      <c r="D3272" s="9">
        <v>360</v>
      </c>
      <c r="E3272" s="3">
        <v>378</v>
      </c>
      <c r="F3272" s="3">
        <f t="shared" si="69"/>
        <v>136080</v>
      </c>
      <c r="G3272" s="5">
        <v>44697</v>
      </c>
      <c r="H3272" s="4">
        <v>44697</v>
      </c>
      <c r="I3272" s="10">
        <v>0</v>
      </c>
      <c r="J3272" s="32" t="str">
        <f>IF(Data[[#This Row],[Chênh lệch ngày]]&lt;-2,"ADVANCE", IF(Data[[#This Row],[Chênh lệch ngày]]&lt;4, "ON TIME", IF(Data[[#This Row],[REASON OF LATE]]="SUPPLIER","LATE BY SUPPLIER", "LATE")))</f>
        <v>ON TIME</v>
      </c>
      <c r="K3272" s="12"/>
      <c r="L3272" s="16"/>
      <c r="M3272" s="32" t="str">
        <f>TEXT(Data[[#This Row],[Ngày giao]],"yyyy")</f>
        <v>2022</v>
      </c>
      <c r="N3272" s="32" t="str">
        <f>IF(MONTH(Data[[#This Row],[Ngày giao]])&lt;4,"Qtr1", IF(MONTH(Data[[#This Row],[Ngày giao]])&lt;7,"Qtr2",IF(MONTH(Data[[#This Row],[Ngày giao]])&lt;10,"Qtr3","Qtr4")))</f>
        <v>Qtr2</v>
      </c>
      <c r="O3272" s="32" t="str">
        <f>TEXT(Data[[#This Row],[Ngày giao]],"MMM")</f>
        <v>May</v>
      </c>
    </row>
    <row r="3273" spans="1:15" ht="14.5" x14ac:dyDescent="0.35">
      <c r="A3273" s="7">
        <v>4517277029</v>
      </c>
      <c r="B3273" s="7">
        <v>4455281</v>
      </c>
      <c r="C3273" s="8" t="s">
        <v>53</v>
      </c>
      <c r="D3273" s="9">
        <v>630</v>
      </c>
      <c r="E3273" s="3">
        <v>1025</v>
      </c>
      <c r="F3273" s="3">
        <f t="shared" si="69"/>
        <v>645750</v>
      </c>
      <c r="G3273" s="14">
        <v>44725</v>
      </c>
      <c r="H3273" s="15">
        <v>44697</v>
      </c>
      <c r="I3273" s="10">
        <v>28</v>
      </c>
      <c r="J3273" s="32" t="str">
        <f>IF(Data[[#This Row],[Chênh lệch ngày]]&lt;-2,"ADVANCE", IF(Data[[#This Row],[Chênh lệch ngày]]&lt;4, "ON TIME", IF(Data[[#This Row],[REASON OF LATE]]="SUPPLIER","LATE BY SUPPLIER", "LATE")))</f>
        <v>LATE BY SUPPLIER</v>
      </c>
      <c r="K3273" s="11" t="s">
        <v>8</v>
      </c>
      <c r="L3273" s="16" t="s">
        <v>71</v>
      </c>
      <c r="M3273" s="32" t="str">
        <f>TEXT(Data[[#This Row],[Ngày giao]],"yyyy")</f>
        <v>2022</v>
      </c>
      <c r="N3273" s="32" t="str">
        <f>IF(MONTH(Data[[#This Row],[Ngày giao]])&lt;4,"Qtr1", IF(MONTH(Data[[#This Row],[Ngày giao]])&lt;7,"Qtr2",IF(MONTH(Data[[#This Row],[Ngày giao]])&lt;10,"Qtr3","Qtr4")))</f>
        <v>Qtr2</v>
      </c>
      <c r="O3273" s="32" t="str">
        <f>TEXT(Data[[#This Row],[Ngày giao]],"MMM")</f>
        <v>Jun</v>
      </c>
    </row>
    <row r="3274" spans="1:15" ht="14.5" x14ac:dyDescent="0.35">
      <c r="A3274" s="7">
        <v>4517800022</v>
      </c>
      <c r="B3274" s="7">
        <v>4454507</v>
      </c>
      <c r="C3274" s="8" t="s">
        <v>53</v>
      </c>
      <c r="D3274" s="9">
        <v>1170</v>
      </c>
      <c r="E3274" s="3">
        <v>1219</v>
      </c>
      <c r="F3274" s="3">
        <f t="shared" si="69"/>
        <v>1426230</v>
      </c>
      <c r="G3274" s="5">
        <v>44781</v>
      </c>
      <c r="H3274" s="4">
        <v>44697</v>
      </c>
      <c r="I3274" s="10">
        <v>84</v>
      </c>
      <c r="J3274" s="32" t="str">
        <f>IF(Data[[#This Row],[Chênh lệch ngày]]&lt;-2,"ADVANCE", IF(Data[[#This Row],[Chênh lệch ngày]]&lt;4, "ON TIME", IF(Data[[#This Row],[REASON OF LATE]]="SUPPLIER","LATE BY SUPPLIER", "LATE")))</f>
        <v>LATE</v>
      </c>
      <c r="K3274" s="32" t="s">
        <v>6</v>
      </c>
      <c r="L3274" s="16"/>
      <c r="M3274" s="32" t="str">
        <f>TEXT(Data[[#This Row],[Ngày giao]],"yyyy")</f>
        <v>2022</v>
      </c>
      <c r="N3274" s="32" t="str">
        <f>IF(MONTH(Data[[#This Row],[Ngày giao]])&lt;4,"Qtr1", IF(MONTH(Data[[#This Row],[Ngày giao]])&lt;7,"Qtr2",IF(MONTH(Data[[#This Row],[Ngày giao]])&lt;10,"Qtr3","Qtr4")))</f>
        <v>Qtr3</v>
      </c>
      <c r="O3274" s="32" t="str">
        <f>TEXT(Data[[#This Row],[Ngày giao]],"MMM")</f>
        <v>Aug</v>
      </c>
    </row>
    <row r="3275" spans="1:15" ht="14.5" x14ac:dyDescent="0.35">
      <c r="A3275" s="7">
        <v>4517353051</v>
      </c>
      <c r="B3275" s="7">
        <v>4454507</v>
      </c>
      <c r="C3275" s="8" t="s">
        <v>53</v>
      </c>
      <c r="D3275" s="9">
        <v>1440</v>
      </c>
      <c r="E3275" s="3">
        <v>502</v>
      </c>
      <c r="F3275" s="3">
        <f t="shared" si="69"/>
        <v>722880</v>
      </c>
      <c r="G3275" s="5">
        <v>44781</v>
      </c>
      <c r="H3275" s="4">
        <v>44697</v>
      </c>
      <c r="I3275" s="10">
        <v>84</v>
      </c>
      <c r="J3275" s="32" t="str">
        <f>IF(Data[[#This Row],[Chênh lệch ngày]]&lt;-2,"ADVANCE", IF(Data[[#This Row],[Chênh lệch ngày]]&lt;4, "ON TIME", IF(Data[[#This Row],[REASON OF LATE]]="SUPPLIER","LATE BY SUPPLIER", "LATE")))</f>
        <v>LATE</v>
      </c>
      <c r="K3275" s="32" t="s">
        <v>6</v>
      </c>
      <c r="L3275" s="16"/>
      <c r="M3275" s="32" t="str">
        <f>TEXT(Data[[#This Row],[Ngày giao]],"yyyy")</f>
        <v>2022</v>
      </c>
      <c r="N3275" s="32" t="str">
        <f>IF(MONTH(Data[[#This Row],[Ngày giao]])&lt;4,"Qtr1", IF(MONTH(Data[[#This Row],[Ngày giao]])&lt;7,"Qtr2",IF(MONTH(Data[[#This Row],[Ngày giao]])&lt;10,"Qtr3","Qtr4")))</f>
        <v>Qtr3</v>
      </c>
      <c r="O3275" s="32" t="str">
        <f>TEXT(Data[[#This Row],[Ngày giao]],"MMM")</f>
        <v>Aug</v>
      </c>
    </row>
    <row r="3276" spans="1:15" ht="13" x14ac:dyDescent="0.3">
      <c r="A3276" s="1">
        <v>4516478463</v>
      </c>
      <c r="B3276" s="1">
        <v>2165271</v>
      </c>
      <c r="C3276" s="2" t="s">
        <v>53</v>
      </c>
      <c r="D3276" s="3">
        <v>210</v>
      </c>
      <c r="E3276" s="3">
        <v>420</v>
      </c>
      <c r="F3276" s="3">
        <f t="shared" si="69"/>
        <v>88200</v>
      </c>
      <c r="G3276" s="5">
        <v>44679</v>
      </c>
      <c r="H3276" s="4">
        <v>44698</v>
      </c>
      <c r="I3276" s="6">
        <f>G3276-H3276</f>
        <v>-19</v>
      </c>
      <c r="J3276" s="32" t="str">
        <f>IF(Data[[#This Row],[Chênh lệch ngày]]&lt;-2,"ADVANCE", IF(Data[[#This Row],[Chênh lệch ngày]]&lt;4, "ON TIME", IF(Data[[#This Row],[REASON OF LATE]]="SUPPLIER","LATE BY SUPPLIER", "LATE")))</f>
        <v>ADVANCE</v>
      </c>
      <c r="K3276" s="2"/>
      <c r="L3276" s="32"/>
      <c r="M3276" s="32" t="str">
        <f>TEXT(Data[[#This Row],[Ngày giao]],"yyyy")</f>
        <v>2022</v>
      </c>
      <c r="N3276" s="32" t="str">
        <f>IF(MONTH(Data[[#This Row],[Ngày giao]])&lt;4,"Qtr1", IF(MONTH(Data[[#This Row],[Ngày giao]])&lt;7,"Qtr2",IF(MONTH(Data[[#This Row],[Ngày giao]])&lt;10,"Qtr3","Qtr4")))</f>
        <v>Qtr2</v>
      </c>
      <c r="O3276" s="32" t="str">
        <f>TEXT(Data[[#This Row],[Ngày giao]],"MMM")</f>
        <v>Apr</v>
      </c>
    </row>
    <row r="3277" spans="1:15" ht="13" x14ac:dyDescent="0.3">
      <c r="A3277" s="1">
        <v>4516304197</v>
      </c>
      <c r="B3277" s="1">
        <v>2165271</v>
      </c>
      <c r="C3277" s="2" t="s">
        <v>53</v>
      </c>
      <c r="D3277" s="3">
        <v>335</v>
      </c>
      <c r="E3277" s="3">
        <v>1345</v>
      </c>
      <c r="F3277" s="3">
        <f t="shared" si="69"/>
        <v>450575</v>
      </c>
      <c r="G3277" s="5">
        <v>44683</v>
      </c>
      <c r="H3277" s="4">
        <v>44698</v>
      </c>
      <c r="I3277" s="6">
        <f>G3277-H3277</f>
        <v>-15</v>
      </c>
      <c r="J3277" s="32" t="str">
        <f>IF(Data[[#This Row],[Chênh lệch ngày]]&lt;-2,"ADVANCE", IF(Data[[#This Row],[Chênh lệch ngày]]&lt;4, "ON TIME", IF(Data[[#This Row],[REASON OF LATE]]="SUPPLIER","LATE BY SUPPLIER", "LATE")))</f>
        <v>ADVANCE</v>
      </c>
      <c r="K3277" s="2"/>
      <c r="L3277" s="32"/>
      <c r="M3277" s="32" t="str">
        <f>TEXT(Data[[#This Row],[Ngày giao]],"yyyy")</f>
        <v>2022</v>
      </c>
      <c r="N3277" s="32" t="str">
        <f>IF(MONTH(Data[[#This Row],[Ngày giao]])&lt;4,"Qtr1", IF(MONTH(Data[[#This Row],[Ngày giao]])&lt;7,"Qtr2",IF(MONTH(Data[[#This Row],[Ngày giao]])&lt;10,"Qtr3","Qtr4")))</f>
        <v>Qtr2</v>
      </c>
      <c r="O3277" s="32" t="str">
        <f>TEXT(Data[[#This Row],[Ngày giao]],"MMM")</f>
        <v>May</v>
      </c>
    </row>
    <row r="3278" spans="1:15" ht="13" x14ac:dyDescent="0.3">
      <c r="A3278" s="1">
        <v>4517969502</v>
      </c>
      <c r="B3278" s="1">
        <v>4327106</v>
      </c>
      <c r="C3278" s="2" t="s">
        <v>53</v>
      </c>
      <c r="D3278" s="3">
        <v>1998</v>
      </c>
      <c r="E3278" s="3">
        <v>1089</v>
      </c>
      <c r="F3278" s="3">
        <f t="shared" si="69"/>
        <v>2175822</v>
      </c>
      <c r="G3278" s="5">
        <v>44686</v>
      </c>
      <c r="H3278" s="4">
        <v>44698</v>
      </c>
      <c r="I3278" s="6">
        <f>G3278-H3278</f>
        <v>-12</v>
      </c>
      <c r="J3278" s="32" t="str">
        <f>IF(Data[[#This Row],[Chênh lệch ngày]]&lt;-2,"ADVANCE", IF(Data[[#This Row],[Chênh lệch ngày]]&lt;4, "ON TIME", IF(Data[[#This Row],[REASON OF LATE]]="SUPPLIER","LATE BY SUPPLIER", "LATE")))</f>
        <v>ADVANCE</v>
      </c>
      <c r="K3278" s="2"/>
      <c r="L3278" s="32"/>
      <c r="M3278" s="32" t="str">
        <f>TEXT(Data[[#This Row],[Ngày giao]],"yyyy")</f>
        <v>2022</v>
      </c>
      <c r="N3278" s="32" t="str">
        <f>IF(MONTH(Data[[#This Row],[Ngày giao]])&lt;4,"Qtr1", IF(MONTH(Data[[#This Row],[Ngày giao]])&lt;7,"Qtr2",IF(MONTH(Data[[#This Row],[Ngày giao]])&lt;10,"Qtr3","Qtr4")))</f>
        <v>Qtr2</v>
      </c>
      <c r="O3278" s="32" t="str">
        <f>TEXT(Data[[#This Row],[Ngày giao]],"MMM")</f>
        <v>May</v>
      </c>
    </row>
    <row r="3279" spans="1:15" ht="14.5" x14ac:dyDescent="0.35">
      <c r="A3279" s="7">
        <v>5501183105</v>
      </c>
      <c r="B3279" s="7">
        <v>4335235</v>
      </c>
      <c r="C3279" s="8" t="s">
        <v>60</v>
      </c>
      <c r="D3279" s="9">
        <v>120</v>
      </c>
      <c r="E3279" s="3">
        <v>686</v>
      </c>
      <c r="F3279" s="3">
        <f t="shared" si="69"/>
        <v>82320</v>
      </c>
      <c r="G3279" s="5">
        <v>44711</v>
      </c>
      <c r="H3279" s="4">
        <v>44698</v>
      </c>
      <c r="I3279" s="10">
        <v>13</v>
      </c>
      <c r="J3279" s="32" t="str">
        <f>IF(Data[[#This Row],[Chênh lệch ngày]]&lt;-2,"ADVANCE", IF(Data[[#This Row],[Chênh lệch ngày]]&lt;4, "ON TIME", IF(Data[[#This Row],[REASON OF LATE]]="SUPPLIER","LATE BY SUPPLIER", "LATE")))</f>
        <v>LATE BY SUPPLIER</v>
      </c>
      <c r="K3279" s="11" t="s">
        <v>8</v>
      </c>
      <c r="L3279" s="16" t="s">
        <v>71</v>
      </c>
      <c r="M3279" s="32" t="str">
        <f>TEXT(Data[[#This Row],[Ngày giao]],"yyyy")</f>
        <v>2022</v>
      </c>
      <c r="N3279" s="32" t="str">
        <f>IF(MONTH(Data[[#This Row],[Ngày giao]])&lt;4,"Qtr1", IF(MONTH(Data[[#This Row],[Ngày giao]])&lt;7,"Qtr2",IF(MONTH(Data[[#This Row],[Ngày giao]])&lt;10,"Qtr3","Qtr4")))</f>
        <v>Qtr2</v>
      </c>
      <c r="O3279" s="32" t="str">
        <f>TEXT(Data[[#This Row],[Ngày giao]],"MMM")</f>
        <v>May</v>
      </c>
    </row>
    <row r="3280" spans="1:15" ht="13" x14ac:dyDescent="0.3">
      <c r="A3280" s="1">
        <v>4516528194</v>
      </c>
      <c r="B3280" s="1">
        <v>2556834</v>
      </c>
      <c r="C3280" s="37" t="s">
        <v>52</v>
      </c>
      <c r="D3280" s="3">
        <v>9</v>
      </c>
      <c r="E3280" s="3">
        <v>837</v>
      </c>
      <c r="F3280" s="3">
        <f t="shared" si="69"/>
        <v>7533</v>
      </c>
      <c r="G3280" s="5">
        <v>44690</v>
      </c>
      <c r="H3280" s="4">
        <v>44699</v>
      </c>
      <c r="I3280" s="6">
        <f>G3280-H3280</f>
        <v>-9</v>
      </c>
      <c r="J3280" s="32" t="str">
        <f>IF(Data[[#This Row],[Chênh lệch ngày]]&lt;-2,"ADVANCE", IF(Data[[#This Row],[Chênh lệch ngày]]&lt;4, "ON TIME", IF(Data[[#This Row],[REASON OF LATE]]="SUPPLIER","LATE BY SUPPLIER", "LATE")))</f>
        <v>ADVANCE</v>
      </c>
      <c r="K3280" s="2"/>
      <c r="L3280" s="32"/>
      <c r="M3280" s="32" t="str">
        <f>TEXT(Data[[#This Row],[Ngày giao]],"yyyy")</f>
        <v>2022</v>
      </c>
      <c r="N3280" s="32" t="str">
        <f>IF(MONTH(Data[[#This Row],[Ngày giao]])&lt;4,"Qtr1", IF(MONTH(Data[[#This Row],[Ngày giao]])&lt;7,"Qtr2",IF(MONTH(Data[[#This Row],[Ngày giao]])&lt;10,"Qtr3","Qtr4")))</f>
        <v>Qtr2</v>
      </c>
      <c r="O3280" s="32" t="str">
        <f>TEXT(Data[[#This Row],[Ngày giao]],"MMM")</f>
        <v>May</v>
      </c>
    </row>
    <row r="3281" spans="1:15" ht="13" x14ac:dyDescent="0.3">
      <c r="A3281" s="1">
        <v>4517050274</v>
      </c>
      <c r="B3281" s="1">
        <v>4271870</v>
      </c>
      <c r="C3281" s="2" t="s">
        <v>67</v>
      </c>
      <c r="D3281" s="3">
        <v>20</v>
      </c>
      <c r="E3281" s="3">
        <v>888</v>
      </c>
      <c r="F3281" s="3">
        <f t="shared" si="69"/>
        <v>17760</v>
      </c>
      <c r="G3281" s="5">
        <v>44728</v>
      </c>
      <c r="H3281" s="4">
        <v>44699</v>
      </c>
      <c r="I3281" s="6">
        <f>G3281-H3281</f>
        <v>29</v>
      </c>
      <c r="J3281" s="32" t="str">
        <f>IF(Data[[#This Row],[Chênh lệch ngày]]&lt;-2,"ADVANCE", IF(Data[[#This Row],[Chênh lệch ngày]]&lt;4, "ON TIME", IF(Data[[#This Row],[REASON OF LATE]]="SUPPLIER","LATE BY SUPPLIER", "LATE")))</f>
        <v>LATE</v>
      </c>
      <c r="K3281" s="32" t="s">
        <v>6</v>
      </c>
      <c r="L3281" s="32"/>
      <c r="M3281" s="32" t="str">
        <f>TEXT(Data[[#This Row],[Ngày giao]],"yyyy")</f>
        <v>2022</v>
      </c>
      <c r="N3281" s="32" t="str">
        <f>IF(MONTH(Data[[#This Row],[Ngày giao]])&lt;4,"Qtr1", IF(MONTH(Data[[#This Row],[Ngày giao]])&lt;7,"Qtr2",IF(MONTH(Data[[#This Row],[Ngày giao]])&lt;10,"Qtr3","Qtr4")))</f>
        <v>Qtr2</v>
      </c>
      <c r="O3281" s="32" t="str">
        <f>TEXT(Data[[#This Row],[Ngày giao]],"MMM")</f>
        <v>Jun</v>
      </c>
    </row>
    <row r="3282" spans="1:15" ht="14.5" x14ac:dyDescent="0.35">
      <c r="A3282" s="7">
        <v>4517501070</v>
      </c>
      <c r="B3282" s="7">
        <v>2487061</v>
      </c>
      <c r="C3282" s="8" t="s">
        <v>53</v>
      </c>
      <c r="D3282" s="9">
        <v>2610</v>
      </c>
      <c r="E3282" s="3">
        <v>1399</v>
      </c>
      <c r="F3282" s="3">
        <f t="shared" si="69"/>
        <v>3651390</v>
      </c>
      <c r="G3282" s="5">
        <v>44700</v>
      </c>
      <c r="H3282" s="4">
        <v>44699</v>
      </c>
      <c r="I3282" s="10">
        <v>1</v>
      </c>
      <c r="J3282" s="32" t="str">
        <f>IF(Data[[#This Row],[Chênh lệch ngày]]&lt;-2,"ADVANCE", IF(Data[[#This Row],[Chênh lệch ngày]]&lt;4, "ON TIME", IF(Data[[#This Row],[REASON OF LATE]]="SUPPLIER","LATE BY SUPPLIER", "LATE")))</f>
        <v>ON TIME</v>
      </c>
      <c r="K3282" s="12"/>
      <c r="L3282" s="16"/>
      <c r="M3282" s="32" t="str">
        <f>TEXT(Data[[#This Row],[Ngày giao]],"yyyy")</f>
        <v>2022</v>
      </c>
      <c r="N3282" s="32" t="str">
        <f>IF(MONTH(Data[[#This Row],[Ngày giao]])&lt;4,"Qtr1", IF(MONTH(Data[[#This Row],[Ngày giao]])&lt;7,"Qtr2",IF(MONTH(Data[[#This Row],[Ngày giao]])&lt;10,"Qtr3","Qtr4")))</f>
        <v>Qtr2</v>
      </c>
      <c r="O3282" s="32" t="str">
        <f>TEXT(Data[[#This Row],[Ngày giao]],"MMM")</f>
        <v>May</v>
      </c>
    </row>
    <row r="3283" spans="1:15" ht="13" x14ac:dyDescent="0.3">
      <c r="A3283" s="1">
        <v>4517344942</v>
      </c>
      <c r="B3283" s="1">
        <v>2899634</v>
      </c>
      <c r="C3283" s="2" t="s">
        <v>53</v>
      </c>
      <c r="D3283" s="3">
        <v>640</v>
      </c>
      <c r="E3283" s="3">
        <v>867</v>
      </c>
      <c r="F3283" s="3">
        <f t="shared" si="69"/>
        <v>554880</v>
      </c>
      <c r="G3283" s="5">
        <v>44697</v>
      </c>
      <c r="H3283" s="4">
        <v>44700</v>
      </c>
      <c r="I3283" s="6">
        <f t="shared" ref="I3283:I3297" si="70">G3283-H3283</f>
        <v>-3</v>
      </c>
      <c r="J3283" s="32" t="str">
        <f>IF(Data[[#This Row],[Chênh lệch ngày]]&lt;-2,"ADVANCE", IF(Data[[#This Row],[Chênh lệch ngày]]&lt;4, "ON TIME", IF(Data[[#This Row],[REASON OF LATE]]="SUPPLIER","LATE BY SUPPLIER", "LATE")))</f>
        <v>ADVANCE</v>
      </c>
      <c r="K3283" s="2"/>
      <c r="L3283" s="32"/>
      <c r="M3283" s="32" t="str">
        <f>TEXT(Data[[#This Row],[Ngày giao]],"yyyy")</f>
        <v>2022</v>
      </c>
      <c r="N3283" s="32" t="str">
        <f>IF(MONTH(Data[[#This Row],[Ngày giao]])&lt;4,"Qtr1", IF(MONTH(Data[[#This Row],[Ngày giao]])&lt;7,"Qtr2",IF(MONTH(Data[[#This Row],[Ngày giao]])&lt;10,"Qtr3","Qtr4")))</f>
        <v>Qtr2</v>
      </c>
      <c r="O3283" s="32" t="str">
        <f>TEXT(Data[[#This Row],[Ngày giao]],"MMM")</f>
        <v>May</v>
      </c>
    </row>
    <row r="3284" spans="1:15" ht="13" x14ac:dyDescent="0.3">
      <c r="A3284" s="1">
        <v>4517379803</v>
      </c>
      <c r="B3284" s="1">
        <v>2899631</v>
      </c>
      <c r="C3284" s="2" t="s">
        <v>53</v>
      </c>
      <c r="D3284" s="3">
        <v>960</v>
      </c>
      <c r="E3284" s="3">
        <v>1355</v>
      </c>
      <c r="F3284" s="3">
        <f t="shared" si="69"/>
        <v>1300800</v>
      </c>
      <c r="G3284" s="5">
        <v>44697</v>
      </c>
      <c r="H3284" s="4">
        <v>44700</v>
      </c>
      <c r="I3284" s="6">
        <f t="shared" si="70"/>
        <v>-3</v>
      </c>
      <c r="J3284" s="32" t="str">
        <f>IF(Data[[#This Row],[Chênh lệch ngày]]&lt;-2,"ADVANCE", IF(Data[[#This Row],[Chênh lệch ngày]]&lt;4, "ON TIME", IF(Data[[#This Row],[REASON OF LATE]]="SUPPLIER","LATE BY SUPPLIER", "LATE")))</f>
        <v>ADVANCE</v>
      </c>
      <c r="K3284" s="2"/>
      <c r="L3284" s="32"/>
      <c r="M3284" s="32" t="str">
        <f>TEXT(Data[[#This Row],[Ngày giao]],"yyyy")</f>
        <v>2022</v>
      </c>
      <c r="N3284" s="32" t="str">
        <f>IF(MONTH(Data[[#This Row],[Ngày giao]])&lt;4,"Qtr1", IF(MONTH(Data[[#This Row],[Ngày giao]])&lt;7,"Qtr2",IF(MONTH(Data[[#This Row],[Ngày giao]])&lt;10,"Qtr3","Qtr4")))</f>
        <v>Qtr2</v>
      </c>
      <c r="O3284" s="32" t="str">
        <f>TEXT(Data[[#This Row],[Ngày giao]],"MMM")</f>
        <v>May</v>
      </c>
    </row>
    <row r="3285" spans="1:15" ht="13" x14ac:dyDescent="0.3">
      <c r="A3285" s="1">
        <v>4517382742</v>
      </c>
      <c r="B3285" s="1">
        <v>2989761</v>
      </c>
      <c r="C3285" s="2" t="s">
        <v>53</v>
      </c>
      <c r="D3285" s="3">
        <v>320</v>
      </c>
      <c r="E3285" s="3">
        <v>1296</v>
      </c>
      <c r="F3285" s="3">
        <f t="shared" si="69"/>
        <v>414720</v>
      </c>
      <c r="G3285" s="5">
        <v>44700</v>
      </c>
      <c r="H3285" s="4">
        <v>44700</v>
      </c>
      <c r="I3285" s="6">
        <f t="shared" si="70"/>
        <v>0</v>
      </c>
      <c r="J3285" s="32" t="str">
        <f>IF(Data[[#This Row],[Chênh lệch ngày]]&lt;-2,"ADVANCE", IF(Data[[#This Row],[Chênh lệch ngày]]&lt;4, "ON TIME", IF(Data[[#This Row],[REASON OF LATE]]="SUPPLIER","LATE BY SUPPLIER", "LATE")))</f>
        <v>ON TIME</v>
      </c>
      <c r="K3285" s="2"/>
      <c r="L3285" s="32"/>
      <c r="M3285" s="32" t="str">
        <f>TEXT(Data[[#This Row],[Ngày giao]],"yyyy")</f>
        <v>2022</v>
      </c>
      <c r="N3285" s="32" t="str">
        <f>IF(MONTH(Data[[#This Row],[Ngày giao]])&lt;4,"Qtr1", IF(MONTH(Data[[#This Row],[Ngày giao]])&lt;7,"Qtr2",IF(MONTH(Data[[#This Row],[Ngày giao]])&lt;10,"Qtr3","Qtr4")))</f>
        <v>Qtr2</v>
      </c>
      <c r="O3285" s="32" t="str">
        <f>TEXT(Data[[#This Row],[Ngày giao]],"MMM")</f>
        <v>May</v>
      </c>
    </row>
    <row r="3286" spans="1:15" ht="13" x14ac:dyDescent="0.3">
      <c r="A3286" s="1">
        <v>4517612147</v>
      </c>
      <c r="B3286" s="1">
        <v>2903189</v>
      </c>
      <c r="C3286" s="2" t="s">
        <v>53</v>
      </c>
      <c r="D3286" s="3">
        <v>6510</v>
      </c>
      <c r="E3286" s="3">
        <v>459</v>
      </c>
      <c r="F3286" s="3">
        <f t="shared" si="69"/>
        <v>2988090</v>
      </c>
      <c r="G3286" s="5">
        <v>44718</v>
      </c>
      <c r="H3286" s="4">
        <v>44700</v>
      </c>
      <c r="I3286" s="6">
        <f t="shared" si="70"/>
        <v>18</v>
      </c>
      <c r="J3286" s="32" t="str">
        <f>IF(Data[[#This Row],[Chênh lệch ngày]]&lt;-2,"ADVANCE", IF(Data[[#This Row],[Chênh lệch ngày]]&lt;4, "ON TIME", IF(Data[[#This Row],[REASON OF LATE]]="SUPPLIER","LATE BY SUPPLIER", "LATE")))</f>
        <v>LATE BY SUPPLIER</v>
      </c>
      <c r="K3286" s="2" t="s">
        <v>8</v>
      </c>
      <c r="L3286" s="32" t="s">
        <v>72</v>
      </c>
      <c r="M3286" s="32" t="str">
        <f>TEXT(Data[[#This Row],[Ngày giao]],"yyyy")</f>
        <v>2022</v>
      </c>
      <c r="N3286" s="32" t="str">
        <f>IF(MONTH(Data[[#This Row],[Ngày giao]])&lt;4,"Qtr1", IF(MONTH(Data[[#This Row],[Ngày giao]])&lt;7,"Qtr2",IF(MONTH(Data[[#This Row],[Ngày giao]])&lt;10,"Qtr3","Qtr4")))</f>
        <v>Qtr2</v>
      </c>
      <c r="O3286" s="32" t="str">
        <f>TEXT(Data[[#This Row],[Ngày giao]],"MMM")</f>
        <v>Jun</v>
      </c>
    </row>
    <row r="3287" spans="1:15" ht="13" x14ac:dyDescent="0.3">
      <c r="A3287" s="1">
        <v>4517381149</v>
      </c>
      <c r="B3287" s="1">
        <v>2899475</v>
      </c>
      <c r="C3287" s="2" t="s">
        <v>53</v>
      </c>
      <c r="D3287" s="3">
        <v>600</v>
      </c>
      <c r="E3287" s="3">
        <v>323</v>
      </c>
      <c r="F3287" s="3">
        <f t="shared" si="69"/>
        <v>193800</v>
      </c>
      <c r="G3287" s="5">
        <v>44711</v>
      </c>
      <c r="H3287" s="4">
        <v>44700</v>
      </c>
      <c r="I3287" s="6">
        <f t="shared" si="70"/>
        <v>11</v>
      </c>
      <c r="J3287" s="32" t="str">
        <f>IF(Data[[#This Row],[Chênh lệch ngày]]&lt;-2,"ADVANCE", IF(Data[[#This Row],[Chênh lệch ngày]]&lt;4, "ON TIME", IF(Data[[#This Row],[REASON OF LATE]]="SUPPLIER","LATE BY SUPPLIER", "LATE")))</f>
        <v>LATE BY SUPPLIER</v>
      </c>
      <c r="K3287" s="2" t="s">
        <v>8</v>
      </c>
      <c r="L3287" s="16" t="s">
        <v>71</v>
      </c>
      <c r="M3287" s="32" t="str">
        <f>TEXT(Data[[#This Row],[Ngày giao]],"yyyy")</f>
        <v>2022</v>
      </c>
      <c r="N3287" s="32" t="str">
        <f>IF(MONTH(Data[[#This Row],[Ngày giao]])&lt;4,"Qtr1", IF(MONTH(Data[[#This Row],[Ngày giao]])&lt;7,"Qtr2",IF(MONTH(Data[[#This Row],[Ngày giao]])&lt;10,"Qtr3","Qtr4")))</f>
        <v>Qtr2</v>
      </c>
      <c r="O3287" s="32" t="str">
        <f>TEXT(Data[[#This Row],[Ngày giao]],"MMM")</f>
        <v>May</v>
      </c>
    </row>
    <row r="3288" spans="1:15" ht="13" x14ac:dyDescent="0.3">
      <c r="A3288" s="1">
        <v>4517385015</v>
      </c>
      <c r="B3288" s="1">
        <v>2899478</v>
      </c>
      <c r="C3288" s="2" t="s">
        <v>53</v>
      </c>
      <c r="D3288" s="3">
        <v>100</v>
      </c>
      <c r="E3288" s="3">
        <v>1021</v>
      </c>
      <c r="F3288" s="3">
        <f t="shared" si="69"/>
        <v>102100</v>
      </c>
      <c r="G3288" s="5">
        <v>44700</v>
      </c>
      <c r="H3288" s="4">
        <v>44700</v>
      </c>
      <c r="I3288" s="6">
        <f t="shared" si="70"/>
        <v>0</v>
      </c>
      <c r="J3288" s="32" t="str">
        <f>IF(Data[[#This Row],[Chênh lệch ngày]]&lt;-2,"ADVANCE", IF(Data[[#This Row],[Chênh lệch ngày]]&lt;4, "ON TIME", IF(Data[[#This Row],[REASON OF LATE]]="SUPPLIER","LATE BY SUPPLIER", "LATE")))</f>
        <v>ON TIME</v>
      </c>
      <c r="K3288" s="2"/>
      <c r="L3288" s="32"/>
      <c r="M3288" s="32" t="str">
        <f>TEXT(Data[[#This Row],[Ngày giao]],"yyyy")</f>
        <v>2022</v>
      </c>
      <c r="N3288" s="32" t="str">
        <f>IF(MONTH(Data[[#This Row],[Ngày giao]])&lt;4,"Qtr1", IF(MONTH(Data[[#This Row],[Ngày giao]])&lt;7,"Qtr2",IF(MONTH(Data[[#This Row],[Ngày giao]])&lt;10,"Qtr3","Qtr4")))</f>
        <v>Qtr2</v>
      </c>
      <c r="O3288" s="32" t="str">
        <f>TEXT(Data[[#This Row],[Ngày giao]],"MMM")</f>
        <v>May</v>
      </c>
    </row>
    <row r="3289" spans="1:15" ht="13" x14ac:dyDescent="0.3">
      <c r="A3289" s="1">
        <v>4517077034</v>
      </c>
      <c r="B3289" s="1">
        <v>4567352</v>
      </c>
      <c r="C3289" s="2" t="s">
        <v>53</v>
      </c>
      <c r="D3289" s="3">
        <v>600</v>
      </c>
      <c r="E3289" s="3">
        <v>1118</v>
      </c>
      <c r="F3289" s="3">
        <f t="shared" si="69"/>
        <v>670800</v>
      </c>
      <c r="G3289" s="5">
        <v>44683</v>
      </c>
      <c r="H3289" s="4">
        <v>44700</v>
      </c>
      <c r="I3289" s="6">
        <f t="shared" si="70"/>
        <v>-17</v>
      </c>
      <c r="J3289" s="32" t="str">
        <f>IF(Data[[#This Row],[Chênh lệch ngày]]&lt;-2,"ADVANCE", IF(Data[[#This Row],[Chênh lệch ngày]]&lt;4, "ON TIME", IF(Data[[#This Row],[REASON OF LATE]]="SUPPLIER","LATE BY SUPPLIER", "LATE")))</f>
        <v>ADVANCE</v>
      </c>
      <c r="K3289" s="2"/>
      <c r="L3289" s="32"/>
      <c r="M3289" s="32" t="str">
        <f>TEXT(Data[[#This Row],[Ngày giao]],"yyyy")</f>
        <v>2022</v>
      </c>
      <c r="N3289" s="32" t="str">
        <f>IF(MONTH(Data[[#This Row],[Ngày giao]])&lt;4,"Qtr1", IF(MONTH(Data[[#This Row],[Ngày giao]])&lt;7,"Qtr2",IF(MONTH(Data[[#This Row],[Ngày giao]])&lt;10,"Qtr3","Qtr4")))</f>
        <v>Qtr2</v>
      </c>
      <c r="O3289" s="32" t="str">
        <f>TEXT(Data[[#This Row],[Ngày giao]],"MMM")</f>
        <v>May</v>
      </c>
    </row>
    <row r="3290" spans="1:15" ht="13" x14ac:dyDescent="0.3">
      <c r="A3290" s="1">
        <v>4517873020</v>
      </c>
      <c r="B3290" s="1">
        <v>2461389</v>
      </c>
      <c r="C3290" s="2" t="s">
        <v>53</v>
      </c>
      <c r="D3290" s="3">
        <v>1000</v>
      </c>
      <c r="E3290" s="3">
        <v>419</v>
      </c>
      <c r="F3290" s="3">
        <f t="shared" si="69"/>
        <v>419000</v>
      </c>
      <c r="G3290" s="5">
        <v>44700</v>
      </c>
      <c r="H3290" s="4">
        <v>44700</v>
      </c>
      <c r="I3290" s="6">
        <f t="shared" si="70"/>
        <v>0</v>
      </c>
      <c r="J3290" s="32" t="str">
        <f>IF(Data[[#This Row],[Chênh lệch ngày]]&lt;-2,"ADVANCE", IF(Data[[#This Row],[Chênh lệch ngày]]&lt;4, "ON TIME", IF(Data[[#This Row],[REASON OF LATE]]="SUPPLIER","LATE BY SUPPLIER", "LATE")))</f>
        <v>ON TIME</v>
      </c>
      <c r="K3290" s="2"/>
      <c r="L3290" s="32"/>
      <c r="M3290" s="32" t="str">
        <f>TEXT(Data[[#This Row],[Ngày giao]],"yyyy")</f>
        <v>2022</v>
      </c>
      <c r="N3290" s="32" t="str">
        <f>IF(MONTH(Data[[#This Row],[Ngày giao]])&lt;4,"Qtr1", IF(MONTH(Data[[#This Row],[Ngày giao]])&lt;7,"Qtr2",IF(MONTH(Data[[#This Row],[Ngày giao]])&lt;10,"Qtr3","Qtr4")))</f>
        <v>Qtr2</v>
      </c>
      <c r="O3290" s="32" t="str">
        <f>TEXT(Data[[#This Row],[Ngày giao]],"MMM")</f>
        <v>May</v>
      </c>
    </row>
    <row r="3291" spans="1:15" ht="13" x14ac:dyDescent="0.3">
      <c r="A3291" s="1">
        <v>4517150828</v>
      </c>
      <c r="B3291" s="1">
        <v>2467687</v>
      </c>
      <c r="C3291" s="2" t="s">
        <v>55</v>
      </c>
      <c r="D3291" s="3">
        <v>45</v>
      </c>
      <c r="E3291" s="3">
        <v>510</v>
      </c>
      <c r="F3291" s="3">
        <f t="shared" si="69"/>
        <v>22950</v>
      </c>
      <c r="G3291" s="5">
        <v>44686</v>
      </c>
      <c r="H3291" s="4">
        <v>44700</v>
      </c>
      <c r="I3291" s="6">
        <f t="shared" si="70"/>
        <v>-14</v>
      </c>
      <c r="J3291" s="32" t="str">
        <f>IF(Data[[#This Row],[Chênh lệch ngày]]&lt;-2,"ADVANCE", IF(Data[[#This Row],[Chênh lệch ngày]]&lt;4, "ON TIME", IF(Data[[#This Row],[REASON OF LATE]]="SUPPLIER","LATE BY SUPPLIER", "LATE")))</f>
        <v>ADVANCE</v>
      </c>
      <c r="K3291" s="2"/>
      <c r="L3291" s="32"/>
      <c r="M3291" s="32" t="str">
        <f>TEXT(Data[[#This Row],[Ngày giao]],"yyyy")</f>
        <v>2022</v>
      </c>
      <c r="N3291" s="32" t="str">
        <f>IF(MONTH(Data[[#This Row],[Ngày giao]])&lt;4,"Qtr1", IF(MONTH(Data[[#This Row],[Ngày giao]])&lt;7,"Qtr2",IF(MONTH(Data[[#This Row],[Ngày giao]])&lt;10,"Qtr3","Qtr4")))</f>
        <v>Qtr2</v>
      </c>
      <c r="O3291" s="32" t="str">
        <f>TEXT(Data[[#This Row],[Ngày giao]],"MMM")</f>
        <v>May</v>
      </c>
    </row>
    <row r="3292" spans="1:15" ht="13" x14ac:dyDescent="0.3">
      <c r="A3292" s="1">
        <v>4517161873</v>
      </c>
      <c r="B3292" s="1">
        <v>2758193</v>
      </c>
      <c r="C3292" s="2" t="s">
        <v>55</v>
      </c>
      <c r="D3292" s="3">
        <v>60</v>
      </c>
      <c r="E3292" s="3">
        <v>914</v>
      </c>
      <c r="F3292" s="3">
        <f t="shared" si="69"/>
        <v>54840</v>
      </c>
      <c r="G3292" s="5">
        <v>44700</v>
      </c>
      <c r="H3292" s="4">
        <v>44700</v>
      </c>
      <c r="I3292" s="6">
        <f t="shared" si="70"/>
        <v>0</v>
      </c>
      <c r="J3292" s="32" t="str">
        <f>IF(Data[[#This Row],[Chênh lệch ngày]]&lt;-2,"ADVANCE", IF(Data[[#This Row],[Chênh lệch ngày]]&lt;4, "ON TIME", IF(Data[[#This Row],[REASON OF LATE]]="SUPPLIER","LATE BY SUPPLIER", "LATE")))</f>
        <v>ON TIME</v>
      </c>
      <c r="K3292" s="2"/>
      <c r="L3292" s="32"/>
      <c r="M3292" s="32" t="str">
        <f>TEXT(Data[[#This Row],[Ngày giao]],"yyyy")</f>
        <v>2022</v>
      </c>
      <c r="N3292" s="32" t="str">
        <f>IF(MONTH(Data[[#This Row],[Ngày giao]])&lt;4,"Qtr1", IF(MONTH(Data[[#This Row],[Ngày giao]])&lt;7,"Qtr2",IF(MONTH(Data[[#This Row],[Ngày giao]])&lt;10,"Qtr3","Qtr4")))</f>
        <v>Qtr2</v>
      </c>
      <c r="O3292" s="32" t="str">
        <f>TEXT(Data[[#This Row],[Ngày giao]],"MMM")</f>
        <v>May</v>
      </c>
    </row>
    <row r="3293" spans="1:15" ht="13" x14ac:dyDescent="0.3">
      <c r="A3293" s="1">
        <v>4517149385</v>
      </c>
      <c r="B3293" s="1">
        <v>2752324</v>
      </c>
      <c r="C3293" s="2" t="s">
        <v>55</v>
      </c>
      <c r="D3293" s="3">
        <v>12</v>
      </c>
      <c r="E3293" s="3">
        <v>929</v>
      </c>
      <c r="F3293" s="3">
        <f t="shared" si="69"/>
        <v>11148</v>
      </c>
      <c r="G3293" s="5">
        <v>44700</v>
      </c>
      <c r="H3293" s="4">
        <v>44700</v>
      </c>
      <c r="I3293" s="6">
        <f t="shared" si="70"/>
        <v>0</v>
      </c>
      <c r="J3293" s="32" t="str">
        <f>IF(Data[[#This Row],[Chênh lệch ngày]]&lt;-2,"ADVANCE", IF(Data[[#This Row],[Chênh lệch ngày]]&lt;4, "ON TIME", IF(Data[[#This Row],[REASON OF LATE]]="SUPPLIER","LATE BY SUPPLIER", "LATE")))</f>
        <v>ON TIME</v>
      </c>
      <c r="K3293" s="2"/>
      <c r="L3293" s="32"/>
      <c r="M3293" s="32" t="str">
        <f>TEXT(Data[[#This Row],[Ngày giao]],"yyyy")</f>
        <v>2022</v>
      </c>
      <c r="N3293" s="32" t="str">
        <f>IF(MONTH(Data[[#This Row],[Ngày giao]])&lt;4,"Qtr1", IF(MONTH(Data[[#This Row],[Ngày giao]])&lt;7,"Qtr2",IF(MONTH(Data[[#This Row],[Ngày giao]])&lt;10,"Qtr3","Qtr4")))</f>
        <v>Qtr2</v>
      </c>
      <c r="O3293" s="32" t="str">
        <f>TEXT(Data[[#This Row],[Ngày giao]],"MMM")</f>
        <v>May</v>
      </c>
    </row>
    <row r="3294" spans="1:15" ht="13" x14ac:dyDescent="0.3">
      <c r="A3294" s="1">
        <v>4517161814</v>
      </c>
      <c r="B3294" s="1">
        <v>2958114</v>
      </c>
      <c r="C3294" s="2" t="s">
        <v>55</v>
      </c>
      <c r="D3294" s="3">
        <v>114</v>
      </c>
      <c r="E3294" s="3">
        <v>1073</v>
      </c>
      <c r="F3294" s="3">
        <f t="shared" si="69"/>
        <v>122322</v>
      </c>
      <c r="G3294" s="5">
        <v>44700</v>
      </c>
      <c r="H3294" s="4">
        <v>44700</v>
      </c>
      <c r="I3294" s="6">
        <f t="shared" si="70"/>
        <v>0</v>
      </c>
      <c r="J3294" s="32" t="str">
        <f>IF(Data[[#This Row],[Chênh lệch ngày]]&lt;-2,"ADVANCE", IF(Data[[#This Row],[Chênh lệch ngày]]&lt;4, "ON TIME", IF(Data[[#This Row],[REASON OF LATE]]="SUPPLIER","LATE BY SUPPLIER", "LATE")))</f>
        <v>ON TIME</v>
      </c>
      <c r="K3294" s="2"/>
      <c r="L3294" s="32"/>
      <c r="M3294" s="32" t="str">
        <f>TEXT(Data[[#This Row],[Ngày giao]],"yyyy")</f>
        <v>2022</v>
      </c>
      <c r="N3294" s="32" t="str">
        <f>IF(MONTH(Data[[#This Row],[Ngày giao]])&lt;4,"Qtr1", IF(MONTH(Data[[#This Row],[Ngày giao]])&lt;7,"Qtr2",IF(MONTH(Data[[#This Row],[Ngày giao]])&lt;10,"Qtr3","Qtr4")))</f>
        <v>Qtr2</v>
      </c>
      <c r="O3294" s="32" t="str">
        <f>TEXT(Data[[#This Row],[Ngày giao]],"MMM")</f>
        <v>May</v>
      </c>
    </row>
    <row r="3295" spans="1:15" ht="13" x14ac:dyDescent="0.3">
      <c r="A3295" s="1">
        <v>4517886430</v>
      </c>
      <c r="B3295" s="1">
        <v>4492204</v>
      </c>
      <c r="C3295" s="2" t="s">
        <v>53</v>
      </c>
      <c r="D3295" s="3">
        <v>828</v>
      </c>
      <c r="E3295" s="3">
        <v>1108</v>
      </c>
      <c r="F3295" s="3">
        <f t="shared" si="69"/>
        <v>917424</v>
      </c>
      <c r="G3295" s="5">
        <v>44700</v>
      </c>
      <c r="H3295" s="4">
        <v>44700</v>
      </c>
      <c r="I3295" s="6">
        <f t="shared" si="70"/>
        <v>0</v>
      </c>
      <c r="J3295" s="32" t="str">
        <f>IF(Data[[#This Row],[Chênh lệch ngày]]&lt;-2,"ADVANCE", IF(Data[[#This Row],[Chênh lệch ngày]]&lt;4, "ON TIME", IF(Data[[#This Row],[REASON OF LATE]]="SUPPLIER","LATE BY SUPPLIER", "LATE")))</f>
        <v>ON TIME</v>
      </c>
      <c r="K3295" s="2"/>
      <c r="L3295" s="32"/>
      <c r="M3295" s="32" t="str">
        <f>TEXT(Data[[#This Row],[Ngày giao]],"yyyy")</f>
        <v>2022</v>
      </c>
      <c r="N3295" s="32" t="str">
        <f>IF(MONTH(Data[[#This Row],[Ngày giao]])&lt;4,"Qtr1", IF(MONTH(Data[[#This Row],[Ngày giao]])&lt;7,"Qtr2",IF(MONTH(Data[[#This Row],[Ngày giao]])&lt;10,"Qtr3","Qtr4")))</f>
        <v>Qtr2</v>
      </c>
      <c r="O3295" s="32" t="str">
        <f>TEXT(Data[[#This Row],[Ngày giao]],"MMM")</f>
        <v>May</v>
      </c>
    </row>
    <row r="3296" spans="1:15" ht="13" x14ac:dyDescent="0.3">
      <c r="A3296" s="1">
        <v>4517891711</v>
      </c>
      <c r="B3296" s="1">
        <v>2965279</v>
      </c>
      <c r="C3296" s="2" t="s">
        <v>53</v>
      </c>
      <c r="D3296" s="3">
        <v>1008</v>
      </c>
      <c r="E3296" s="3">
        <v>925</v>
      </c>
      <c r="F3296" s="3">
        <f t="shared" si="69"/>
        <v>932400</v>
      </c>
      <c r="G3296" s="5">
        <v>44700</v>
      </c>
      <c r="H3296" s="4">
        <v>44700</v>
      </c>
      <c r="I3296" s="6">
        <f t="shared" si="70"/>
        <v>0</v>
      </c>
      <c r="J3296" s="32" t="str">
        <f>IF(Data[[#This Row],[Chênh lệch ngày]]&lt;-2,"ADVANCE", IF(Data[[#This Row],[Chênh lệch ngày]]&lt;4, "ON TIME", IF(Data[[#This Row],[REASON OF LATE]]="SUPPLIER","LATE BY SUPPLIER", "LATE")))</f>
        <v>ON TIME</v>
      </c>
      <c r="K3296" s="2"/>
      <c r="L3296" s="32"/>
      <c r="M3296" s="32" t="str">
        <f>TEXT(Data[[#This Row],[Ngày giao]],"yyyy")</f>
        <v>2022</v>
      </c>
      <c r="N3296" s="32" t="str">
        <f>IF(MONTH(Data[[#This Row],[Ngày giao]])&lt;4,"Qtr1", IF(MONTH(Data[[#This Row],[Ngày giao]])&lt;7,"Qtr2",IF(MONTH(Data[[#This Row],[Ngày giao]])&lt;10,"Qtr3","Qtr4")))</f>
        <v>Qtr2</v>
      </c>
      <c r="O3296" s="32" t="str">
        <f>TEXT(Data[[#This Row],[Ngày giao]],"MMM")</f>
        <v>May</v>
      </c>
    </row>
    <row r="3297" spans="1:15" ht="13" x14ac:dyDescent="0.3">
      <c r="A3297" s="1">
        <v>4517894434</v>
      </c>
      <c r="B3297" s="1">
        <v>2752324</v>
      </c>
      <c r="C3297" s="2" t="s">
        <v>53</v>
      </c>
      <c r="D3297" s="3">
        <v>132</v>
      </c>
      <c r="E3297" s="3">
        <v>340</v>
      </c>
      <c r="F3297" s="3">
        <f t="shared" si="69"/>
        <v>44880</v>
      </c>
      <c r="G3297" s="5">
        <v>44700</v>
      </c>
      <c r="H3297" s="4">
        <v>44700</v>
      </c>
      <c r="I3297" s="6">
        <f t="shared" si="70"/>
        <v>0</v>
      </c>
      <c r="J3297" s="32" t="str">
        <f>IF(Data[[#This Row],[Chênh lệch ngày]]&lt;-2,"ADVANCE", IF(Data[[#This Row],[Chênh lệch ngày]]&lt;4, "ON TIME", IF(Data[[#This Row],[REASON OF LATE]]="SUPPLIER","LATE BY SUPPLIER", "LATE")))</f>
        <v>ON TIME</v>
      </c>
      <c r="K3297" s="2"/>
      <c r="L3297" s="32"/>
      <c r="M3297" s="32" t="str">
        <f>TEXT(Data[[#This Row],[Ngày giao]],"yyyy")</f>
        <v>2022</v>
      </c>
      <c r="N3297" s="32" t="str">
        <f>IF(MONTH(Data[[#This Row],[Ngày giao]])&lt;4,"Qtr1", IF(MONTH(Data[[#This Row],[Ngày giao]])&lt;7,"Qtr2",IF(MONTH(Data[[#This Row],[Ngày giao]])&lt;10,"Qtr3","Qtr4")))</f>
        <v>Qtr2</v>
      </c>
      <c r="O3297" s="32" t="str">
        <f>TEXT(Data[[#This Row],[Ngày giao]],"MMM")</f>
        <v>May</v>
      </c>
    </row>
    <row r="3298" spans="1:15" ht="14.5" x14ac:dyDescent="0.35">
      <c r="A3298" s="7">
        <v>4517343069</v>
      </c>
      <c r="B3298" s="7">
        <v>4454506</v>
      </c>
      <c r="C3298" s="8" t="s">
        <v>53</v>
      </c>
      <c r="D3298" s="9">
        <v>360</v>
      </c>
      <c r="E3298" s="3">
        <v>1068</v>
      </c>
      <c r="F3298" s="3">
        <f t="shared" si="69"/>
        <v>384480</v>
      </c>
      <c r="G3298" s="5">
        <v>44704</v>
      </c>
      <c r="H3298" s="4">
        <v>44700</v>
      </c>
      <c r="I3298" s="10">
        <v>4</v>
      </c>
      <c r="J3298" s="32" t="str">
        <f>IF(Data[[#This Row],[Chênh lệch ngày]]&lt;-2,"ADVANCE", IF(Data[[#This Row],[Chênh lệch ngày]]&lt;4, "ON TIME", IF(Data[[#This Row],[REASON OF LATE]]="SUPPLIER","LATE BY SUPPLIER", "LATE")))</f>
        <v>LATE</v>
      </c>
      <c r="K3298" s="32" t="s">
        <v>6</v>
      </c>
      <c r="L3298" s="16"/>
      <c r="M3298" s="32" t="str">
        <f>TEXT(Data[[#This Row],[Ngày giao]],"yyyy")</f>
        <v>2022</v>
      </c>
      <c r="N3298" s="32" t="str">
        <f>IF(MONTH(Data[[#This Row],[Ngày giao]])&lt;4,"Qtr1", IF(MONTH(Data[[#This Row],[Ngày giao]])&lt;7,"Qtr2",IF(MONTH(Data[[#This Row],[Ngày giao]])&lt;10,"Qtr3","Qtr4")))</f>
        <v>Qtr2</v>
      </c>
      <c r="O3298" s="32" t="str">
        <f>TEXT(Data[[#This Row],[Ngày giao]],"MMM")</f>
        <v>May</v>
      </c>
    </row>
    <row r="3299" spans="1:15" ht="14.5" x14ac:dyDescent="0.35">
      <c r="A3299" s="7">
        <v>4517353113</v>
      </c>
      <c r="B3299" s="7">
        <v>4455281</v>
      </c>
      <c r="C3299" s="8" t="s">
        <v>53</v>
      </c>
      <c r="D3299" s="9">
        <v>2880</v>
      </c>
      <c r="E3299" s="3">
        <v>627</v>
      </c>
      <c r="F3299" s="3">
        <f t="shared" si="69"/>
        <v>1805760</v>
      </c>
      <c r="G3299" s="14">
        <v>44725</v>
      </c>
      <c r="H3299" s="15">
        <v>44700</v>
      </c>
      <c r="I3299" s="10">
        <v>25</v>
      </c>
      <c r="J3299" s="32" t="str">
        <f>IF(Data[[#This Row],[Chênh lệch ngày]]&lt;-2,"ADVANCE", IF(Data[[#This Row],[Chênh lệch ngày]]&lt;4, "ON TIME", IF(Data[[#This Row],[REASON OF LATE]]="SUPPLIER","LATE BY SUPPLIER", "LATE")))</f>
        <v>LATE BY SUPPLIER</v>
      </c>
      <c r="K3299" s="13" t="s">
        <v>8</v>
      </c>
      <c r="L3299" s="16" t="s">
        <v>41</v>
      </c>
      <c r="M3299" s="32" t="str">
        <f>TEXT(Data[[#This Row],[Ngày giao]],"yyyy")</f>
        <v>2022</v>
      </c>
      <c r="N3299" s="32" t="str">
        <f>IF(MONTH(Data[[#This Row],[Ngày giao]])&lt;4,"Qtr1", IF(MONTH(Data[[#This Row],[Ngày giao]])&lt;7,"Qtr2",IF(MONTH(Data[[#This Row],[Ngày giao]])&lt;10,"Qtr3","Qtr4")))</f>
        <v>Qtr2</v>
      </c>
      <c r="O3299" s="32" t="str">
        <f>TEXT(Data[[#This Row],[Ngày giao]],"MMM")</f>
        <v>Jun</v>
      </c>
    </row>
    <row r="3300" spans="1:15" ht="14.5" x14ac:dyDescent="0.35">
      <c r="A3300" s="7">
        <v>4517402130</v>
      </c>
      <c r="B3300" s="7">
        <v>2765851</v>
      </c>
      <c r="C3300" s="8" t="s">
        <v>53</v>
      </c>
      <c r="D3300" s="9">
        <v>1728</v>
      </c>
      <c r="E3300" s="3">
        <v>1311</v>
      </c>
      <c r="F3300" s="3">
        <f t="shared" si="69"/>
        <v>2265408</v>
      </c>
      <c r="G3300" s="5">
        <v>44700</v>
      </c>
      <c r="H3300" s="4">
        <v>44700</v>
      </c>
      <c r="I3300" s="10">
        <v>0</v>
      </c>
      <c r="J3300" s="32" t="str">
        <f>IF(Data[[#This Row],[Chênh lệch ngày]]&lt;-2,"ADVANCE", IF(Data[[#This Row],[Chênh lệch ngày]]&lt;4, "ON TIME", IF(Data[[#This Row],[REASON OF LATE]]="SUPPLIER","LATE BY SUPPLIER", "LATE")))</f>
        <v>ON TIME</v>
      </c>
      <c r="K3300" s="12"/>
      <c r="L3300" s="16"/>
      <c r="M3300" s="32" t="str">
        <f>TEXT(Data[[#This Row],[Ngày giao]],"yyyy")</f>
        <v>2022</v>
      </c>
      <c r="N3300" s="32" t="str">
        <f>IF(MONTH(Data[[#This Row],[Ngày giao]])&lt;4,"Qtr1", IF(MONTH(Data[[#This Row],[Ngày giao]])&lt;7,"Qtr2",IF(MONTH(Data[[#This Row],[Ngày giao]])&lt;10,"Qtr3","Qtr4")))</f>
        <v>Qtr2</v>
      </c>
      <c r="O3300" s="32" t="str">
        <f>TEXT(Data[[#This Row],[Ngày giao]],"MMM")</f>
        <v>May</v>
      </c>
    </row>
    <row r="3301" spans="1:15" ht="14.5" x14ac:dyDescent="0.35">
      <c r="A3301" s="7">
        <v>4517345412</v>
      </c>
      <c r="B3301" s="7">
        <v>4454507</v>
      </c>
      <c r="C3301" s="8" t="s">
        <v>53</v>
      </c>
      <c r="D3301" s="9">
        <v>1620</v>
      </c>
      <c r="E3301" s="3">
        <v>1482</v>
      </c>
      <c r="F3301" s="3">
        <f t="shared" si="69"/>
        <v>2400840</v>
      </c>
      <c r="G3301" s="5">
        <v>44781</v>
      </c>
      <c r="H3301" s="4">
        <v>44700</v>
      </c>
      <c r="I3301" s="10">
        <v>81</v>
      </c>
      <c r="J3301" s="32" t="str">
        <f>IF(Data[[#This Row],[Chênh lệch ngày]]&lt;-2,"ADVANCE", IF(Data[[#This Row],[Chênh lệch ngày]]&lt;4, "ON TIME", IF(Data[[#This Row],[REASON OF LATE]]="SUPPLIER","LATE BY SUPPLIER", "LATE")))</f>
        <v>LATE</v>
      </c>
      <c r="K3301" s="32" t="s">
        <v>6</v>
      </c>
      <c r="L3301" s="16"/>
      <c r="M3301" s="32" t="str">
        <f>TEXT(Data[[#This Row],[Ngày giao]],"yyyy")</f>
        <v>2022</v>
      </c>
      <c r="N3301" s="32" t="str">
        <f>IF(MONTH(Data[[#This Row],[Ngày giao]])&lt;4,"Qtr1", IF(MONTH(Data[[#This Row],[Ngày giao]])&lt;7,"Qtr2",IF(MONTH(Data[[#This Row],[Ngày giao]])&lt;10,"Qtr3","Qtr4")))</f>
        <v>Qtr3</v>
      </c>
      <c r="O3301" s="32" t="str">
        <f>TEXT(Data[[#This Row],[Ngày giao]],"MMM")</f>
        <v>Aug</v>
      </c>
    </row>
    <row r="3302" spans="1:15" ht="14.5" x14ac:dyDescent="0.35">
      <c r="A3302" s="7">
        <v>4517352302</v>
      </c>
      <c r="B3302" s="7">
        <v>4455280</v>
      </c>
      <c r="C3302" s="8" t="s">
        <v>53</v>
      </c>
      <c r="D3302" s="9">
        <v>540</v>
      </c>
      <c r="E3302" s="3">
        <v>1496</v>
      </c>
      <c r="F3302" s="3">
        <f t="shared" si="69"/>
        <v>807840</v>
      </c>
      <c r="G3302" s="5">
        <v>44700</v>
      </c>
      <c r="H3302" s="4">
        <v>44700</v>
      </c>
      <c r="I3302" s="10">
        <v>0</v>
      </c>
      <c r="J3302" s="32" t="str">
        <f>IF(Data[[#This Row],[Chênh lệch ngày]]&lt;-2,"ADVANCE", IF(Data[[#This Row],[Chênh lệch ngày]]&lt;4, "ON TIME", IF(Data[[#This Row],[REASON OF LATE]]="SUPPLIER","LATE BY SUPPLIER", "LATE")))</f>
        <v>ON TIME</v>
      </c>
      <c r="K3302" s="12"/>
      <c r="L3302" s="16"/>
      <c r="M3302" s="32" t="str">
        <f>TEXT(Data[[#This Row],[Ngày giao]],"yyyy")</f>
        <v>2022</v>
      </c>
      <c r="N3302" s="32" t="str">
        <f>IF(MONTH(Data[[#This Row],[Ngày giao]])&lt;4,"Qtr1", IF(MONTH(Data[[#This Row],[Ngày giao]])&lt;7,"Qtr2",IF(MONTH(Data[[#This Row],[Ngày giao]])&lt;10,"Qtr3","Qtr4")))</f>
        <v>Qtr2</v>
      </c>
      <c r="O3302" s="32" t="str">
        <f>TEXT(Data[[#This Row],[Ngày giao]],"MMM")</f>
        <v>May</v>
      </c>
    </row>
    <row r="3303" spans="1:15" ht="14.5" x14ac:dyDescent="0.35">
      <c r="A3303" s="7">
        <v>4517179228</v>
      </c>
      <c r="B3303" s="7">
        <v>2487053</v>
      </c>
      <c r="C3303" s="8" t="s">
        <v>55</v>
      </c>
      <c r="D3303" s="9">
        <v>180</v>
      </c>
      <c r="E3303" s="3">
        <v>1133</v>
      </c>
      <c r="F3303" s="3">
        <f t="shared" si="69"/>
        <v>203940</v>
      </c>
      <c r="G3303" s="5">
        <v>44700</v>
      </c>
      <c r="H3303" s="4">
        <v>44700</v>
      </c>
      <c r="I3303" s="10">
        <v>0</v>
      </c>
      <c r="J3303" s="32" t="str">
        <f>IF(Data[[#This Row],[Chênh lệch ngày]]&lt;-2,"ADVANCE", IF(Data[[#This Row],[Chênh lệch ngày]]&lt;4, "ON TIME", IF(Data[[#This Row],[REASON OF LATE]]="SUPPLIER","LATE BY SUPPLIER", "LATE")))</f>
        <v>ON TIME</v>
      </c>
      <c r="K3303" s="12"/>
      <c r="L3303" s="16"/>
      <c r="M3303" s="32" t="str">
        <f>TEXT(Data[[#This Row],[Ngày giao]],"yyyy")</f>
        <v>2022</v>
      </c>
      <c r="N3303" s="32" t="str">
        <f>IF(MONTH(Data[[#This Row],[Ngày giao]])&lt;4,"Qtr1", IF(MONTH(Data[[#This Row],[Ngày giao]])&lt;7,"Qtr2",IF(MONTH(Data[[#This Row],[Ngày giao]])&lt;10,"Qtr3","Qtr4")))</f>
        <v>Qtr2</v>
      </c>
      <c r="O3303" s="32" t="str">
        <f>TEXT(Data[[#This Row],[Ngày giao]],"MMM")</f>
        <v>May</v>
      </c>
    </row>
    <row r="3304" spans="1:15" ht="14.5" x14ac:dyDescent="0.35">
      <c r="A3304" s="7">
        <v>4517369715</v>
      </c>
      <c r="B3304" s="7">
        <v>4335235</v>
      </c>
      <c r="C3304" s="8" t="s">
        <v>53</v>
      </c>
      <c r="D3304" s="9">
        <v>360</v>
      </c>
      <c r="E3304" s="3">
        <v>1435</v>
      </c>
      <c r="F3304" s="3">
        <f t="shared" si="69"/>
        <v>516600</v>
      </c>
      <c r="G3304" s="5">
        <v>44697</v>
      </c>
      <c r="H3304" s="4">
        <v>44700</v>
      </c>
      <c r="I3304" s="10">
        <v>-3</v>
      </c>
      <c r="J3304" s="32" t="str">
        <f>IF(Data[[#This Row],[Chênh lệch ngày]]&lt;-2,"ADVANCE", IF(Data[[#This Row],[Chênh lệch ngày]]&lt;4, "ON TIME", IF(Data[[#This Row],[REASON OF LATE]]="SUPPLIER","LATE BY SUPPLIER", "LATE")))</f>
        <v>ADVANCE</v>
      </c>
      <c r="K3304" s="12"/>
      <c r="L3304" s="16"/>
      <c r="M3304" s="32" t="str">
        <f>TEXT(Data[[#This Row],[Ngày giao]],"yyyy")</f>
        <v>2022</v>
      </c>
      <c r="N3304" s="32" t="str">
        <f>IF(MONTH(Data[[#This Row],[Ngày giao]])&lt;4,"Qtr1", IF(MONTH(Data[[#This Row],[Ngày giao]])&lt;7,"Qtr2",IF(MONTH(Data[[#This Row],[Ngày giao]])&lt;10,"Qtr3","Qtr4")))</f>
        <v>Qtr2</v>
      </c>
      <c r="O3304" s="32" t="str">
        <f>TEXT(Data[[#This Row],[Ngày giao]],"MMM")</f>
        <v>May</v>
      </c>
    </row>
    <row r="3305" spans="1:15" ht="14.5" x14ac:dyDescent="0.35">
      <c r="A3305" s="7">
        <v>4517951913</v>
      </c>
      <c r="B3305" s="7">
        <v>2779823</v>
      </c>
      <c r="C3305" s="8" t="s">
        <v>53</v>
      </c>
      <c r="D3305" s="9">
        <v>6930</v>
      </c>
      <c r="E3305" s="3">
        <v>1166</v>
      </c>
      <c r="F3305" s="3">
        <f t="shared" si="69"/>
        <v>8080380</v>
      </c>
      <c r="G3305" s="5">
        <v>44700</v>
      </c>
      <c r="H3305" s="4">
        <v>44700</v>
      </c>
      <c r="I3305" s="10">
        <v>0</v>
      </c>
      <c r="J3305" s="32" t="str">
        <f>IF(Data[[#This Row],[Chênh lệch ngày]]&lt;-2,"ADVANCE", IF(Data[[#This Row],[Chênh lệch ngày]]&lt;4, "ON TIME", IF(Data[[#This Row],[REASON OF LATE]]="SUPPLIER","LATE BY SUPPLIER", "LATE")))</f>
        <v>ON TIME</v>
      </c>
      <c r="K3305" s="12"/>
      <c r="L3305" s="16"/>
      <c r="M3305" s="32" t="str">
        <f>TEXT(Data[[#This Row],[Ngày giao]],"yyyy")</f>
        <v>2022</v>
      </c>
      <c r="N3305" s="32" t="str">
        <f>IF(MONTH(Data[[#This Row],[Ngày giao]])&lt;4,"Qtr1", IF(MONTH(Data[[#This Row],[Ngày giao]])&lt;7,"Qtr2",IF(MONTH(Data[[#This Row],[Ngày giao]])&lt;10,"Qtr3","Qtr4")))</f>
        <v>Qtr2</v>
      </c>
      <c r="O3305" s="32" t="str">
        <f>TEXT(Data[[#This Row],[Ngày giao]],"MMM")</f>
        <v>May</v>
      </c>
    </row>
    <row r="3306" spans="1:15" ht="14.5" x14ac:dyDescent="0.35">
      <c r="A3306" s="7">
        <v>4517350406</v>
      </c>
      <c r="B3306" s="7">
        <v>2663481</v>
      </c>
      <c r="C3306" s="8" t="s">
        <v>53</v>
      </c>
      <c r="D3306" s="9">
        <v>2430</v>
      </c>
      <c r="E3306" s="3">
        <v>1408</v>
      </c>
      <c r="F3306" s="3">
        <f t="shared" si="69"/>
        <v>3421440</v>
      </c>
      <c r="G3306" s="5">
        <v>44700</v>
      </c>
      <c r="H3306" s="4">
        <v>44700</v>
      </c>
      <c r="I3306" s="10">
        <v>0</v>
      </c>
      <c r="J3306" s="32" t="str">
        <f>IF(Data[[#This Row],[Chênh lệch ngày]]&lt;-2,"ADVANCE", IF(Data[[#This Row],[Chênh lệch ngày]]&lt;4, "ON TIME", IF(Data[[#This Row],[REASON OF LATE]]="SUPPLIER","LATE BY SUPPLIER", "LATE")))</f>
        <v>ON TIME</v>
      </c>
      <c r="K3306" s="12"/>
      <c r="L3306" s="16"/>
      <c r="M3306" s="32" t="str">
        <f>TEXT(Data[[#This Row],[Ngày giao]],"yyyy")</f>
        <v>2022</v>
      </c>
      <c r="N3306" s="32" t="str">
        <f>IF(MONTH(Data[[#This Row],[Ngày giao]])&lt;4,"Qtr1", IF(MONTH(Data[[#This Row],[Ngày giao]])&lt;7,"Qtr2",IF(MONTH(Data[[#This Row],[Ngày giao]])&lt;10,"Qtr3","Qtr4")))</f>
        <v>Qtr2</v>
      </c>
      <c r="O3306" s="32" t="str">
        <f>TEXT(Data[[#This Row],[Ngày giao]],"MMM")</f>
        <v>May</v>
      </c>
    </row>
    <row r="3307" spans="1:15" ht="14.5" x14ac:dyDescent="0.35">
      <c r="A3307" s="7">
        <v>4517189173</v>
      </c>
      <c r="B3307" s="7">
        <v>2778106</v>
      </c>
      <c r="C3307" s="8" t="s">
        <v>55</v>
      </c>
      <c r="D3307" s="9">
        <v>12</v>
      </c>
      <c r="E3307" s="3">
        <v>506</v>
      </c>
      <c r="F3307" s="3">
        <f t="shared" si="69"/>
        <v>6072</v>
      </c>
      <c r="G3307" s="5">
        <v>44700</v>
      </c>
      <c r="H3307" s="4">
        <v>44700</v>
      </c>
      <c r="I3307" s="10">
        <v>0</v>
      </c>
      <c r="J3307" s="32" t="str">
        <f>IF(Data[[#This Row],[Chênh lệch ngày]]&lt;-2,"ADVANCE", IF(Data[[#This Row],[Chênh lệch ngày]]&lt;4, "ON TIME", IF(Data[[#This Row],[REASON OF LATE]]="SUPPLIER","LATE BY SUPPLIER", "LATE")))</f>
        <v>ON TIME</v>
      </c>
      <c r="K3307" s="12"/>
      <c r="L3307" s="16"/>
      <c r="M3307" s="32" t="str">
        <f>TEXT(Data[[#This Row],[Ngày giao]],"yyyy")</f>
        <v>2022</v>
      </c>
      <c r="N3307" s="32" t="str">
        <f>IF(MONTH(Data[[#This Row],[Ngày giao]])&lt;4,"Qtr1", IF(MONTH(Data[[#This Row],[Ngày giao]])&lt;7,"Qtr2",IF(MONTH(Data[[#This Row],[Ngày giao]])&lt;10,"Qtr3","Qtr4")))</f>
        <v>Qtr2</v>
      </c>
      <c r="O3307" s="32" t="str">
        <f>TEXT(Data[[#This Row],[Ngày giao]],"MMM")</f>
        <v>May</v>
      </c>
    </row>
    <row r="3308" spans="1:15" ht="14.5" x14ac:dyDescent="0.35">
      <c r="A3308" s="7">
        <v>4517383515</v>
      </c>
      <c r="B3308" s="7">
        <v>4455906</v>
      </c>
      <c r="C3308" s="8" t="s">
        <v>53</v>
      </c>
      <c r="D3308" s="9">
        <v>1008</v>
      </c>
      <c r="E3308" s="3">
        <v>1025</v>
      </c>
      <c r="F3308" s="3">
        <f t="shared" si="69"/>
        <v>1033200</v>
      </c>
      <c r="G3308" s="5">
        <v>44697</v>
      </c>
      <c r="H3308" s="4">
        <v>44700</v>
      </c>
      <c r="I3308" s="10">
        <v>-3</v>
      </c>
      <c r="J3308" s="32" t="str">
        <f>IF(Data[[#This Row],[Chênh lệch ngày]]&lt;-2,"ADVANCE", IF(Data[[#This Row],[Chênh lệch ngày]]&lt;4, "ON TIME", IF(Data[[#This Row],[REASON OF LATE]]="SUPPLIER","LATE BY SUPPLIER", "LATE")))</f>
        <v>ADVANCE</v>
      </c>
      <c r="K3308" s="12"/>
      <c r="L3308" s="16"/>
      <c r="M3308" s="32" t="str">
        <f>TEXT(Data[[#This Row],[Ngày giao]],"yyyy")</f>
        <v>2022</v>
      </c>
      <c r="N3308" s="32" t="str">
        <f>IF(MONTH(Data[[#This Row],[Ngày giao]])&lt;4,"Qtr1", IF(MONTH(Data[[#This Row],[Ngày giao]])&lt;7,"Qtr2",IF(MONTH(Data[[#This Row],[Ngày giao]])&lt;10,"Qtr3","Qtr4")))</f>
        <v>Qtr2</v>
      </c>
      <c r="O3308" s="32" t="str">
        <f>TEXT(Data[[#This Row],[Ngày giao]],"MMM")</f>
        <v>May</v>
      </c>
    </row>
    <row r="3309" spans="1:15" ht="14.5" x14ac:dyDescent="0.35">
      <c r="A3309" s="7">
        <v>4517420780</v>
      </c>
      <c r="B3309" s="7">
        <v>2778179</v>
      </c>
      <c r="C3309" s="8" t="s">
        <v>53</v>
      </c>
      <c r="D3309" s="9">
        <v>1200</v>
      </c>
      <c r="E3309" s="3">
        <v>1315</v>
      </c>
      <c r="F3309" s="3">
        <f t="shared" si="69"/>
        <v>1578000</v>
      </c>
      <c r="G3309" s="5">
        <v>44700</v>
      </c>
      <c r="H3309" s="4">
        <v>44700</v>
      </c>
      <c r="I3309" s="10">
        <v>0</v>
      </c>
      <c r="J3309" s="32" t="str">
        <f>IF(Data[[#This Row],[Chênh lệch ngày]]&lt;-2,"ADVANCE", IF(Data[[#This Row],[Chênh lệch ngày]]&lt;4, "ON TIME", IF(Data[[#This Row],[REASON OF LATE]]="SUPPLIER","LATE BY SUPPLIER", "LATE")))</f>
        <v>ON TIME</v>
      </c>
      <c r="K3309" s="12"/>
      <c r="L3309" s="16"/>
      <c r="M3309" s="32" t="str">
        <f>TEXT(Data[[#This Row],[Ngày giao]],"yyyy")</f>
        <v>2022</v>
      </c>
      <c r="N3309" s="32" t="str">
        <f>IF(MONTH(Data[[#This Row],[Ngày giao]])&lt;4,"Qtr1", IF(MONTH(Data[[#This Row],[Ngày giao]])&lt;7,"Qtr2",IF(MONTH(Data[[#This Row],[Ngày giao]])&lt;10,"Qtr3","Qtr4")))</f>
        <v>Qtr2</v>
      </c>
      <c r="O3309" s="32" t="str">
        <f>TEXT(Data[[#This Row],[Ngày giao]],"MMM")</f>
        <v>May</v>
      </c>
    </row>
    <row r="3310" spans="1:15" ht="14.5" x14ac:dyDescent="0.35">
      <c r="A3310" s="7">
        <v>4517896679</v>
      </c>
      <c r="B3310" s="7">
        <v>2778179</v>
      </c>
      <c r="C3310" s="8" t="s">
        <v>53</v>
      </c>
      <c r="D3310" s="9">
        <v>720</v>
      </c>
      <c r="E3310" s="3">
        <v>908</v>
      </c>
      <c r="F3310" s="3">
        <f t="shared" si="69"/>
        <v>653760</v>
      </c>
      <c r="G3310" s="5">
        <v>44700</v>
      </c>
      <c r="H3310" s="4">
        <v>44700</v>
      </c>
      <c r="I3310" s="10">
        <v>0</v>
      </c>
      <c r="J3310" s="32" t="str">
        <f>IF(Data[[#This Row],[Chênh lệch ngày]]&lt;-2,"ADVANCE", IF(Data[[#This Row],[Chênh lệch ngày]]&lt;4, "ON TIME", IF(Data[[#This Row],[REASON OF LATE]]="SUPPLIER","LATE BY SUPPLIER", "LATE")))</f>
        <v>ON TIME</v>
      </c>
      <c r="K3310" s="12"/>
      <c r="L3310" s="16"/>
      <c r="M3310" s="32" t="str">
        <f>TEXT(Data[[#This Row],[Ngày giao]],"yyyy")</f>
        <v>2022</v>
      </c>
      <c r="N3310" s="32" t="str">
        <f>IF(MONTH(Data[[#This Row],[Ngày giao]])&lt;4,"Qtr1", IF(MONTH(Data[[#This Row],[Ngày giao]])&lt;7,"Qtr2",IF(MONTH(Data[[#This Row],[Ngày giao]])&lt;10,"Qtr3","Qtr4")))</f>
        <v>Qtr2</v>
      </c>
      <c r="O3310" s="32" t="str">
        <f>TEXT(Data[[#This Row],[Ngày giao]],"MMM")</f>
        <v>May</v>
      </c>
    </row>
    <row r="3311" spans="1:15" ht="14.5" x14ac:dyDescent="0.35">
      <c r="A3311" s="7">
        <v>4517435350</v>
      </c>
      <c r="B3311" s="7">
        <v>4455281</v>
      </c>
      <c r="C3311" s="8" t="s">
        <v>57</v>
      </c>
      <c r="D3311" s="9">
        <v>540</v>
      </c>
      <c r="E3311" s="3">
        <v>362</v>
      </c>
      <c r="F3311" s="3">
        <f t="shared" ref="F3311:F3343" si="71" xml:space="preserve"> D3311 * E3311</f>
        <v>195480</v>
      </c>
      <c r="G3311" s="14">
        <v>44714</v>
      </c>
      <c r="H3311" s="15">
        <v>44700</v>
      </c>
      <c r="I3311" s="10">
        <v>14</v>
      </c>
      <c r="J3311" s="32" t="str">
        <f>IF(Data[[#This Row],[Chênh lệch ngày]]&lt;-2,"ADVANCE", IF(Data[[#This Row],[Chênh lệch ngày]]&lt;4, "ON TIME", IF(Data[[#This Row],[REASON OF LATE]]="SUPPLIER","LATE BY SUPPLIER", "LATE")))</f>
        <v>LATE</v>
      </c>
      <c r="K3311" s="32" t="s">
        <v>6</v>
      </c>
      <c r="L3311" s="16"/>
      <c r="M3311" s="32" t="str">
        <f>TEXT(Data[[#This Row],[Ngày giao]],"yyyy")</f>
        <v>2022</v>
      </c>
      <c r="N3311" s="32" t="str">
        <f>IF(MONTH(Data[[#This Row],[Ngày giao]])&lt;4,"Qtr1", IF(MONTH(Data[[#This Row],[Ngày giao]])&lt;7,"Qtr2",IF(MONTH(Data[[#This Row],[Ngày giao]])&lt;10,"Qtr3","Qtr4")))</f>
        <v>Qtr2</v>
      </c>
      <c r="O3311" s="32" t="str">
        <f>TEXT(Data[[#This Row],[Ngày giao]],"MMM")</f>
        <v>Jun</v>
      </c>
    </row>
    <row r="3312" spans="1:15" ht="13" x14ac:dyDescent="0.3">
      <c r="A3312" s="1">
        <v>4516571638</v>
      </c>
      <c r="B3312" s="1">
        <v>2556834</v>
      </c>
      <c r="C3312" s="37" t="s">
        <v>52</v>
      </c>
      <c r="D3312" s="3">
        <v>30</v>
      </c>
      <c r="E3312" s="3">
        <v>696</v>
      </c>
      <c r="F3312" s="3">
        <f t="shared" si="71"/>
        <v>20880</v>
      </c>
      <c r="G3312" s="5">
        <v>44690</v>
      </c>
      <c r="H3312" s="4">
        <v>44701</v>
      </c>
      <c r="I3312" s="6">
        <f>G3312-H3312</f>
        <v>-11</v>
      </c>
      <c r="J3312" s="32" t="str">
        <f>IF(Data[[#This Row],[Chênh lệch ngày]]&lt;-2,"ADVANCE", IF(Data[[#This Row],[Chênh lệch ngày]]&lt;4, "ON TIME", IF(Data[[#This Row],[REASON OF LATE]]="SUPPLIER","LATE BY SUPPLIER", "LATE")))</f>
        <v>ADVANCE</v>
      </c>
      <c r="K3312" s="2"/>
      <c r="L3312" s="32"/>
      <c r="M3312" s="32" t="str">
        <f>TEXT(Data[[#This Row],[Ngày giao]],"yyyy")</f>
        <v>2022</v>
      </c>
      <c r="N3312" s="32" t="str">
        <f>IF(MONTH(Data[[#This Row],[Ngày giao]])&lt;4,"Qtr1", IF(MONTH(Data[[#This Row],[Ngày giao]])&lt;7,"Qtr2",IF(MONTH(Data[[#This Row],[Ngày giao]])&lt;10,"Qtr3","Qtr4")))</f>
        <v>Qtr2</v>
      </c>
      <c r="O3312" s="32" t="str">
        <f>TEXT(Data[[#This Row],[Ngày giao]],"MMM")</f>
        <v>May</v>
      </c>
    </row>
    <row r="3313" spans="1:15" ht="14.5" x14ac:dyDescent="0.35">
      <c r="A3313" s="7">
        <v>4517449674</v>
      </c>
      <c r="B3313" s="7">
        <v>4455281</v>
      </c>
      <c r="C3313" s="8" t="s">
        <v>58</v>
      </c>
      <c r="D3313" s="9">
        <v>540</v>
      </c>
      <c r="E3313" s="3">
        <v>419</v>
      </c>
      <c r="F3313" s="3">
        <f t="shared" si="71"/>
        <v>226260</v>
      </c>
      <c r="G3313" s="14">
        <v>44714</v>
      </c>
      <c r="H3313" s="15">
        <v>44701</v>
      </c>
      <c r="I3313" s="10">
        <v>13</v>
      </c>
      <c r="J3313" s="32" t="str">
        <f>IF(Data[[#This Row],[Chênh lệch ngày]]&lt;-2,"ADVANCE", IF(Data[[#This Row],[Chênh lệch ngày]]&lt;4, "ON TIME", IF(Data[[#This Row],[REASON OF LATE]]="SUPPLIER","LATE BY SUPPLIER", "LATE")))</f>
        <v>LATE BY SUPPLIER</v>
      </c>
      <c r="K3313" s="11" t="s">
        <v>8</v>
      </c>
      <c r="L3313" s="16" t="s">
        <v>71</v>
      </c>
      <c r="M3313" s="32" t="str">
        <f>TEXT(Data[[#This Row],[Ngày giao]],"yyyy")</f>
        <v>2022</v>
      </c>
      <c r="N3313" s="32" t="str">
        <f>IF(MONTH(Data[[#This Row],[Ngày giao]])&lt;4,"Qtr1", IF(MONTH(Data[[#This Row],[Ngày giao]])&lt;7,"Qtr2",IF(MONTH(Data[[#This Row],[Ngày giao]])&lt;10,"Qtr3","Qtr4")))</f>
        <v>Qtr2</v>
      </c>
      <c r="O3313" s="32" t="str">
        <f>TEXT(Data[[#This Row],[Ngày giao]],"MMM")</f>
        <v>Jun</v>
      </c>
    </row>
    <row r="3314" spans="1:15" ht="14.5" x14ac:dyDescent="0.35">
      <c r="A3314" s="7">
        <v>4517969393</v>
      </c>
      <c r="B3314" s="7">
        <v>2725582</v>
      </c>
      <c r="C3314" s="37" t="s">
        <v>52</v>
      </c>
      <c r="D3314" s="9">
        <v>1650</v>
      </c>
      <c r="E3314" s="3">
        <v>1426</v>
      </c>
      <c r="F3314" s="3">
        <f t="shared" si="71"/>
        <v>2352900</v>
      </c>
      <c r="G3314" s="5">
        <v>44704</v>
      </c>
      <c r="H3314" s="4">
        <v>44701</v>
      </c>
      <c r="I3314" s="10">
        <v>3</v>
      </c>
      <c r="J3314" s="32" t="str">
        <f>IF(Data[[#This Row],[Chênh lệch ngày]]&lt;-2,"ADVANCE", IF(Data[[#This Row],[Chênh lệch ngày]]&lt;4, "ON TIME", IF(Data[[#This Row],[REASON OF LATE]]="SUPPLIER","LATE BY SUPPLIER", "LATE")))</f>
        <v>ON TIME</v>
      </c>
      <c r="K3314" s="12"/>
      <c r="L3314" s="16"/>
      <c r="M3314" s="32" t="str">
        <f>TEXT(Data[[#This Row],[Ngày giao]],"yyyy")</f>
        <v>2022</v>
      </c>
      <c r="N3314" s="32" t="str">
        <f>IF(MONTH(Data[[#This Row],[Ngày giao]])&lt;4,"Qtr1", IF(MONTH(Data[[#This Row],[Ngày giao]])&lt;7,"Qtr2",IF(MONTH(Data[[#This Row],[Ngày giao]])&lt;10,"Qtr3","Qtr4")))</f>
        <v>Qtr2</v>
      </c>
      <c r="O3314" s="32" t="str">
        <f>TEXT(Data[[#This Row],[Ngày giao]],"MMM")</f>
        <v>May</v>
      </c>
    </row>
    <row r="3315" spans="1:15" ht="13" x14ac:dyDescent="0.3">
      <c r="A3315" s="1">
        <v>4516576981</v>
      </c>
      <c r="B3315" s="1">
        <v>2963896</v>
      </c>
      <c r="C3315" s="37" t="s">
        <v>52</v>
      </c>
      <c r="D3315" s="3">
        <v>40</v>
      </c>
      <c r="E3315" s="3">
        <v>932</v>
      </c>
      <c r="F3315" s="3">
        <f t="shared" si="71"/>
        <v>37280</v>
      </c>
      <c r="G3315" s="5">
        <v>44718</v>
      </c>
      <c r="H3315" s="4">
        <v>44703</v>
      </c>
      <c r="I3315" s="6">
        <f>G3315-H3315</f>
        <v>15</v>
      </c>
      <c r="J3315" s="32" t="str">
        <f>IF(Data[[#This Row],[Chênh lệch ngày]]&lt;-2,"ADVANCE", IF(Data[[#This Row],[Chênh lệch ngày]]&lt;4, "ON TIME", IF(Data[[#This Row],[REASON OF LATE]]="SUPPLIER","LATE BY SUPPLIER", "LATE")))</f>
        <v>LATE</v>
      </c>
      <c r="K3315" s="32" t="s">
        <v>6</v>
      </c>
      <c r="L3315" s="32"/>
      <c r="M3315" s="32" t="str">
        <f>TEXT(Data[[#This Row],[Ngày giao]],"yyyy")</f>
        <v>2022</v>
      </c>
      <c r="N3315" s="32" t="str">
        <f>IF(MONTH(Data[[#This Row],[Ngày giao]])&lt;4,"Qtr1", IF(MONTH(Data[[#This Row],[Ngày giao]])&lt;7,"Qtr2",IF(MONTH(Data[[#This Row],[Ngày giao]])&lt;10,"Qtr3","Qtr4")))</f>
        <v>Qtr2</v>
      </c>
      <c r="O3315" s="32" t="str">
        <f>TEXT(Data[[#This Row],[Ngày giao]],"MMM")</f>
        <v>Jun</v>
      </c>
    </row>
    <row r="3316" spans="1:15" ht="14.5" x14ac:dyDescent="0.35">
      <c r="A3316" s="7">
        <v>4517494251</v>
      </c>
      <c r="B3316" s="7">
        <v>4455281</v>
      </c>
      <c r="C3316" s="8" t="s">
        <v>63</v>
      </c>
      <c r="D3316" s="9">
        <v>180</v>
      </c>
      <c r="E3316" s="3">
        <v>629</v>
      </c>
      <c r="F3316" s="3">
        <f t="shared" si="71"/>
        <v>113220</v>
      </c>
      <c r="G3316" s="14">
        <v>44704</v>
      </c>
      <c r="H3316" s="15">
        <v>44703</v>
      </c>
      <c r="I3316" s="10">
        <v>1</v>
      </c>
      <c r="J3316" s="32" t="str">
        <f>IF(Data[[#This Row],[Chênh lệch ngày]]&lt;-2,"ADVANCE", IF(Data[[#This Row],[Chênh lệch ngày]]&lt;4, "ON TIME", IF(Data[[#This Row],[REASON OF LATE]]="SUPPLIER","LATE BY SUPPLIER", "LATE")))</f>
        <v>ON TIME</v>
      </c>
      <c r="K3316" s="12"/>
      <c r="L3316" s="16"/>
      <c r="M3316" s="32" t="str">
        <f>TEXT(Data[[#This Row],[Ngày giao]],"yyyy")</f>
        <v>2022</v>
      </c>
      <c r="N3316" s="32" t="str">
        <f>IF(MONTH(Data[[#This Row],[Ngày giao]])&lt;4,"Qtr1", IF(MONTH(Data[[#This Row],[Ngày giao]])&lt;7,"Qtr2",IF(MONTH(Data[[#This Row],[Ngày giao]])&lt;10,"Qtr3","Qtr4")))</f>
        <v>Qtr2</v>
      </c>
      <c r="O3316" s="32" t="str">
        <f>TEXT(Data[[#This Row],[Ngày giao]],"MMM")</f>
        <v>May</v>
      </c>
    </row>
    <row r="3317" spans="1:15" ht="13" x14ac:dyDescent="0.3">
      <c r="A3317" s="1">
        <v>4517023249</v>
      </c>
      <c r="B3317" s="1">
        <v>2899632</v>
      </c>
      <c r="C3317" s="37" t="s">
        <v>52</v>
      </c>
      <c r="D3317" s="3">
        <v>160</v>
      </c>
      <c r="E3317" s="3">
        <v>1006</v>
      </c>
      <c r="F3317" s="3">
        <f t="shared" si="71"/>
        <v>160960</v>
      </c>
      <c r="G3317" s="5">
        <v>44704</v>
      </c>
      <c r="H3317" s="4">
        <v>44704</v>
      </c>
      <c r="I3317" s="6">
        <f t="shared" ref="I3317:I3379" si="72">G3317-H3317</f>
        <v>0</v>
      </c>
      <c r="J3317" s="32" t="str">
        <f>IF(Data[[#This Row],[Chênh lệch ngày]]&lt;-2,"ADVANCE", IF(Data[[#This Row],[Chênh lệch ngày]]&lt;4, "ON TIME", IF(Data[[#This Row],[REASON OF LATE]]="SUPPLIER","LATE BY SUPPLIER", "LATE")))</f>
        <v>ON TIME</v>
      </c>
      <c r="K3317" s="2"/>
      <c r="L3317" s="32"/>
      <c r="M3317" s="32" t="str">
        <f>TEXT(Data[[#This Row],[Ngày giao]],"yyyy")</f>
        <v>2022</v>
      </c>
      <c r="N3317" s="32" t="str">
        <f>IF(MONTH(Data[[#This Row],[Ngày giao]])&lt;4,"Qtr1", IF(MONTH(Data[[#This Row],[Ngày giao]])&lt;7,"Qtr2",IF(MONTH(Data[[#This Row],[Ngày giao]])&lt;10,"Qtr3","Qtr4")))</f>
        <v>Qtr2</v>
      </c>
      <c r="O3317" s="32" t="str">
        <f>TEXT(Data[[#This Row],[Ngày giao]],"MMM")</f>
        <v>May</v>
      </c>
    </row>
    <row r="3318" spans="1:15" ht="13" x14ac:dyDescent="0.3">
      <c r="A3318" s="1">
        <v>4517030009</v>
      </c>
      <c r="B3318" s="1">
        <v>2899631</v>
      </c>
      <c r="C3318" s="37" t="s">
        <v>52</v>
      </c>
      <c r="D3318" s="3">
        <v>320</v>
      </c>
      <c r="E3318" s="3">
        <v>1337</v>
      </c>
      <c r="F3318" s="3">
        <f t="shared" si="71"/>
        <v>427840</v>
      </c>
      <c r="G3318" s="5">
        <v>44704</v>
      </c>
      <c r="H3318" s="4">
        <v>44704</v>
      </c>
      <c r="I3318" s="6">
        <f t="shared" si="72"/>
        <v>0</v>
      </c>
      <c r="J3318" s="32" t="str">
        <f>IF(Data[[#This Row],[Chênh lệch ngày]]&lt;-2,"ADVANCE", IF(Data[[#This Row],[Chênh lệch ngày]]&lt;4, "ON TIME", IF(Data[[#This Row],[REASON OF LATE]]="SUPPLIER","LATE BY SUPPLIER", "LATE")))</f>
        <v>ON TIME</v>
      </c>
      <c r="K3318" s="2"/>
      <c r="L3318" s="32"/>
      <c r="M3318" s="32" t="str">
        <f>TEXT(Data[[#This Row],[Ngày giao]],"yyyy")</f>
        <v>2022</v>
      </c>
      <c r="N3318" s="32" t="str">
        <f>IF(MONTH(Data[[#This Row],[Ngày giao]])&lt;4,"Qtr1", IF(MONTH(Data[[#This Row],[Ngày giao]])&lt;7,"Qtr2",IF(MONTH(Data[[#This Row],[Ngày giao]])&lt;10,"Qtr3","Qtr4")))</f>
        <v>Qtr2</v>
      </c>
      <c r="O3318" s="32" t="str">
        <f>TEXT(Data[[#This Row],[Ngày giao]],"MMM")</f>
        <v>May</v>
      </c>
    </row>
    <row r="3319" spans="1:15" ht="13" x14ac:dyDescent="0.3">
      <c r="A3319" s="1">
        <v>4517510738</v>
      </c>
      <c r="B3319" s="1">
        <v>2899631</v>
      </c>
      <c r="C3319" s="37" t="s">
        <v>52</v>
      </c>
      <c r="D3319" s="3">
        <v>320</v>
      </c>
      <c r="E3319" s="3">
        <v>1435</v>
      </c>
      <c r="F3319" s="3">
        <f t="shared" si="71"/>
        <v>459200</v>
      </c>
      <c r="G3319" s="5">
        <v>44704</v>
      </c>
      <c r="H3319" s="4">
        <v>44704</v>
      </c>
      <c r="I3319" s="6">
        <f t="shared" si="72"/>
        <v>0</v>
      </c>
      <c r="J3319" s="32" t="str">
        <f>IF(Data[[#This Row],[Chênh lệch ngày]]&lt;-2,"ADVANCE", IF(Data[[#This Row],[Chênh lệch ngày]]&lt;4, "ON TIME", IF(Data[[#This Row],[REASON OF LATE]]="SUPPLIER","LATE BY SUPPLIER", "LATE")))</f>
        <v>ON TIME</v>
      </c>
      <c r="K3319" s="2"/>
      <c r="L3319" s="32"/>
      <c r="M3319" s="32" t="str">
        <f>TEXT(Data[[#This Row],[Ngày giao]],"yyyy")</f>
        <v>2022</v>
      </c>
      <c r="N3319" s="32" t="str">
        <f>IF(MONTH(Data[[#This Row],[Ngày giao]])&lt;4,"Qtr1", IF(MONTH(Data[[#This Row],[Ngày giao]])&lt;7,"Qtr2",IF(MONTH(Data[[#This Row],[Ngày giao]])&lt;10,"Qtr3","Qtr4")))</f>
        <v>Qtr2</v>
      </c>
      <c r="O3319" s="32" t="str">
        <f>TEXT(Data[[#This Row],[Ngày giao]],"MMM")</f>
        <v>May</v>
      </c>
    </row>
    <row r="3320" spans="1:15" ht="13" x14ac:dyDescent="0.3">
      <c r="A3320" s="1">
        <v>4517514854</v>
      </c>
      <c r="B3320" s="1">
        <v>2899632</v>
      </c>
      <c r="C3320" s="37" t="s">
        <v>52</v>
      </c>
      <c r="D3320" s="3">
        <v>160</v>
      </c>
      <c r="E3320" s="3">
        <v>1368</v>
      </c>
      <c r="F3320" s="3">
        <f t="shared" si="71"/>
        <v>218880</v>
      </c>
      <c r="G3320" s="5">
        <v>44704</v>
      </c>
      <c r="H3320" s="4">
        <v>44704</v>
      </c>
      <c r="I3320" s="6">
        <f t="shared" si="72"/>
        <v>0</v>
      </c>
      <c r="J3320" s="32" t="str">
        <f>IF(Data[[#This Row],[Chênh lệch ngày]]&lt;-2,"ADVANCE", IF(Data[[#This Row],[Chênh lệch ngày]]&lt;4, "ON TIME", IF(Data[[#This Row],[REASON OF LATE]]="SUPPLIER","LATE BY SUPPLIER", "LATE")))</f>
        <v>ON TIME</v>
      </c>
      <c r="K3320" s="2"/>
      <c r="L3320" s="32"/>
      <c r="M3320" s="32" t="str">
        <f>TEXT(Data[[#This Row],[Ngày giao]],"yyyy")</f>
        <v>2022</v>
      </c>
      <c r="N3320" s="32" t="str">
        <f>IF(MONTH(Data[[#This Row],[Ngày giao]])&lt;4,"Qtr1", IF(MONTH(Data[[#This Row],[Ngày giao]])&lt;7,"Qtr2",IF(MONTH(Data[[#This Row],[Ngày giao]])&lt;10,"Qtr3","Qtr4")))</f>
        <v>Qtr2</v>
      </c>
      <c r="O3320" s="32" t="str">
        <f>TEXT(Data[[#This Row],[Ngày giao]],"MMM")</f>
        <v>May</v>
      </c>
    </row>
    <row r="3321" spans="1:15" ht="13" x14ac:dyDescent="0.3">
      <c r="A3321" s="1">
        <v>4517354438</v>
      </c>
      <c r="B3321" s="1">
        <v>2899634</v>
      </c>
      <c r="C3321" s="2" t="s">
        <v>53</v>
      </c>
      <c r="D3321" s="3">
        <v>320</v>
      </c>
      <c r="E3321" s="3">
        <v>529</v>
      </c>
      <c r="F3321" s="3">
        <f t="shared" si="71"/>
        <v>169280</v>
      </c>
      <c r="G3321" s="5">
        <v>44704</v>
      </c>
      <c r="H3321" s="4">
        <v>44704</v>
      </c>
      <c r="I3321" s="6">
        <f t="shared" si="72"/>
        <v>0</v>
      </c>
      <c r="J3321" s="32" t="str">
        <f>IF(Data[[#This Row],[Chênh lệch ngày]]&lt;-2,"ADVANCE", IF(Data[[#This Row],[Chênh lệch ngày]]&lt;4, "ON TIME", IF(Data[[#This Row],[REASON OF LATE]]="SUPPLIER","LATE BY SUPPLIER", "LATE")))</f>
        <v>ON TIME</v>
      </c>
      <c r="K3321" s="2"/>
      <c r="L3321" s="32"/>
      <c r="M3321" s="32" t="str">
        <f>TEXT(Data[[#This Row],[Ngày giao]],"yyyy")</f>
        <v>2022</v>
      </c>
      <c r="N3321" s="32" t="str">
        <f>IF(MONTH(Data[[#This Row],[Ngày giao]])&lt;4,"Qtr1", IF(MONTH(Data[[#This Row],[Ngày giao]])&lt;7,"Qtr2",IF(MONTH(Data[[#This Row],[Ngày giao]])&lt;10,"Qtr3","Qtr4")))</f>
        <v>Qtr2</v>
      </c>
      <c r="O3321" s="32" t="str">
        <f>TEXT(Data[[#This Row],[Ngày giao]],"MMM")</f>
        <v>May</v>
      </c>
    </row>
    <row r="3322" spans="1:15" ht="13" x14ac:dyDescent="0.3">
      <c r="A3322" s="1">
        <v>4517379807</v>
      </c>
      <c r="B3322" s="1">
        <v>2989761</v>
      </c>
      <c r="C3322" s="2" t="s">
        <v>53</v>
      </c>
      <c r="D3322" s="3">
        <v>640</v>
      </c>
      <c r="E3322" s="3">
        <v>738</v>
      </c>
      <c r="F3322" s="3">
        <f t="shared" si="71"/>
        <v>472320</v>
      </c>
      <c r="G3322" s="5">
        <v>44704</v>
      </c>
      <c r="H3322" s="4">
        <v>44704</v>
      </c>
      <c r="I3322" s="6">
        <f t="shared" si="72"/>
        <v>0</v>
      </c>
      <c r="J3322" s="32" t="str">
        <f>IF(Data[[#This Row],[Chênh lệch ngày]]&lt;-2,"ADVANCE", IF(Data[[#This Row],[Chênh lệch ngày]]&lt;4, "ON TIME", IF(Data[[#This Row],[REASON OF LATE]]="SUPPLIER","LATE BY SUPPLIER", "LATE")))</f>
        <v>ON TIME</v>
      </c>
      <c r="K3322" s="2"/>
      <c r="L3322" s="32"/>
      <c r="M3322" s="32" t="str">
        <f>TEXT(Data[[#This Row],[Ngày giao]],"yyyy")</f>
        <v>2022</v>
      </c>
      <c r="N3322" s="32" t="str">
        <f>IF(MONTH(Data[[#This Row],[Ngày giao]])&lt;4,"Qtr1", IF(MONTH(Data[[#This Row],[Ngày giao]])&lt;7,"Qtr2",IF(MONTH(Data[[#This Row],[Ngày giao]])&lt;10,"Qtr3","Qtr4")))</f>
        <v>Qtr2</v>
      </c>
      <c r="O3322" s="32" t="str">
        <f>TEXT(Data[[#This Row],[Ngày giao]],"MMM")</f>
        <v>May</v>
      </c>
    </row>
    <row r="3323" spans="1:15" ht="13" x14ac:dyDescent="0.3">
      <c r="A3323" s="1">
        <v>4517386484</v>
      </c>
      <c r="B3323" s="1">
        <v>2899631</v>
      </c>
      <c r="C3323" s="2" t="s">
        <v>53</v>
      </c>
      <c r="D3323" s="3">
        <v>640</v>
      </c>
      <c r="E3323" s="3">
        <v>538</v>
      </c>
      <c r="F3323" s="3">
        <f t="shared" si="71"/>
        <v>344320</v>
      </c>
      <c r="G3323" s="5">
        <v>44704</v>
      </c>
      <c r="H3323" s="4">
        <v>44704</v>
      </c>
      <c r="I3323" s="6">
        <f t="shared" si="72"/>
        <v>0</v>
      </c>
      <c r="J3323" s="32" t="str">
        <f>IF(Data[[#This Row],[Chênh lệch ngày]]&lt;-2,"ADVANCE", IF(Data[[#This Row],[Chênh lệch ngày]]&lt;4, "ON TIME", IF(Data[[#This Row],[REASON OF LATE]]="SUPPLIER","LATE BY SUPPLIER", "LATE")))</f>
        <v>ON TIME</v>
      </c>
      <c r="K3323" s="2"/>
      <c r="L3323" s="32"/>
      <c r="M3323" s="32" t="str">
        <f>TEXT(Data[[#This Row],[Ngày giao]],"yyyy")</f>
        <v>2022</v>
      </c>
      <c r="N3323" s="32" t="str">
        <f>IF(MONTH(Data[[#This Row],[Ngày giao]])&lt;4,"Qtr1", IF(MONTH(Data[[#This Row],[Ngày giao]])&lt;7,"Qtr2",IF(MONTH(Data[[#This Row],[Ngày giao]])&lt;10,"Qtr3","Qtr4")))</f>
        <v>Qtr2</v>
      </c>
      <c r="O3323" s="32" t="str">
        <f>TEXT(Data[[#This Row],[Ngày giao]],"MMM")</f>
        <v>May</v>
      </c>
    </row>
    <row r="3324" spans="1:15" ht="13" x14ac:dyDescent="0.3">
      <c r="A3324" s="1">
        <v>4517026660</v>
      </c>
      <c r="B3324" s="1">
        <v>2899475</v>
      </c>
      <c r="C3324" s="37" t="s">
        <v>52</v>
      </c>
      <c r="D3324" s="3">
        <v>100</v>
      </c>
      <c r="E3324" s="3">
        <v>930</v>
      </c>
      <c r="F3324" s="3">
        <f t="shared" si="71"/>
        <v>93000</v>
      </c>
      <c r="G3324" s="5">
        <v>44718</v>
      </c>
      <c r="H3324" s="4">
        <v>44704</v>
      </c>
      <c r="I3324" s="6">
        <f t="shared" si="72"/>
        <v>14</v>
      </c>
      <c r="J3324" s="32" t="str">
        <f>IF(Data[[#This Row],[Chênh lệch ngày]]&lt;-2,"ADVANCE", IF(Data[[#This Row],[Chênh lệch ngày]]&lt;4, "ON TIME", IF(Data[[#This Row],[REASON OF LATE]]="SUPPLIER","LATE BY SUPPLIER", "LATE")))</f>
        <v>LATE BY SUPPLIER</v>
      </c>
      <c r="K3324" s="2" t="s">
        <v>8</v>
      </c>
      <c r="L3324" s="16" t="s">
        <v>71</v>
      </c>
      <c r="M3324" s="32" t="str">
        <f>TEXT(Data[[#This Row],[Ngày giao]],"yyyy")</f>
        <v>2022</v>
      </c>
      <c r="N3324" s="32" t="str">
        <f>IF(MONTH(Data[[#This Row],[Ngày giao]])&lt;4,"Qtr1", IF(MONTH(Data[[#This Row],[Ngày giao]])&lt;7,"Qtr2",IF(MONTH(Data[[#This Row],[Ngày giao]])&lt;10,"Qtr3","Qtr4")))</f>
        <v>Qtr2</v>
      </c>
      <c r="O3324" s="32" t="str">
        <f>TEXT(Data[[#This Row],[Ngày giao]],"MMM")</f>
        <v>Jun</v>
      </c>
    </row>
    <row r="3325" spans="1:15" ht="13" x14ac:dyDescent="0.3">
      <c r="A3325" s="1">
        <v>4517038366</v>
      </c>
      <c r="B3325" s="1">
        <v>4228041</v>
      </c>
      <c r="C3325" s="37" t="s">
        <v>52</v>
      </c>
      <c r="D3325" s="3">
        <v>120</v>
      </c>
      <c r="E3325" s="3">
        <v>1203</v>
      </c>
      <c r="F3325" s="3">
        <f t="shared" si="71"/>
        <v>144360</v>
      </c>
      <c r="G3325" s="5">
        <v>44704</v>
      </c>
      <c r="H3325" s="4">
        <v>44704</v>
      </c>
      <c r="I3325" s="6">
        <f t="shared" si="72"/>
        <v>0</v>
      </c>
      <c r="J3325" s="32" t="str">
        <f>IF(Data[[#This Row],[Chênh lệch ngày]]&lt;-2,"ADVANCE", IF(Data[[#This Row],[Chênh lệch ngày]]&lt;4, "ON TIME", IF(Data[[#This Row],[REASON OF LATE]]="SUPPLIER","LATE BY SUPPLIER", "LATE")))</f>
        <v>ON TIME</v>
      </c>
      <c r="K3325" s="2"/>
      <c r="L3325" s="32"/>
      <c r="M3325" s="32" t="str">
        <f>TEXT(Data[[#This Row],[Ngày giao]],"yyyy")</f>
        <v>2022</v>
      </c>
      <c r="N3325" s="32" t="str">
        <f>IF(MONTH(Data[[#This Row],[Ngày giao]])&lt;4,"Qtr1", IF(MONTH(Data[[#This Row],[Ngày giao]])&lt;7,"Qtr2",IF(MONTH(Data[[#This Row],[Ngày giao]])&lt;10,"Qtr3","Qtr4")))</f>
        <v>Qtr2</v>
      </c>
      <c r="O3325" s="32" t="str">
        <f>TEXT(Data[[#This Row],[Ngày giao]],"MMM")</f>
        <v>May</v>
      </c>
    </row>
    <row r="3326" spans="1:15" ht="13" x14ac:dyDescent="0.3">
      <c r="A3326" s="1">
        <v>4517038499</v>
      </c>
      <c r="B3326" s="1">
        <v>4451134</v>
      </c>
      <c r="C3326" s="37" t="s">
        <v>52</v>
      </c>
      <c r="D3326" s="3">
        <v>44</v>
      </c>
      <c r="E3326" s="3">
        <v>330</v>
      </c>
      <c r="F3326" s="3">
        <f t="shared" si="71"/>
        <v>14520</v>
      </c>
      <c r="G3326" s="5">
        <v>44704</v>
      </c>
      <c r="H3326" s="4">
        <v>44704</v>
      </c>
      <c r="I3326" s="6">
        <f t="shared" si="72"/>
        <v>0</v>
      </c>
      <c r="J3326" s="32" t="str">
        <f>IF(Data[[#This Row],[Chênh lệch ngày]]&lt;-2,"ADVANCE", IF(Data[[#This Row],[Chênh lệch ngày]]&lt;4, "ON TIME", IF(Data[[#This Row],[REASON OF LATE]]="SUPPLIER","LATE BY SUPPLIER", "LATE")))</f>
        <v>ON TIME</v>
      </c>
      <c r="K3326" s="2"/>
      <c r="L3326" s="32"/>
      <c r="M3326" s="32" t="str">
        <f>TEXT(Data[[#This Row],[Ngày giao]],"yyyy")</f>
        <v>2022</v>
      </c>
      <c r="N3326" s="32" t="str">
        <f>IF(MONTH(Data[[#This Row],[Ngày giao]])&lt;4,"Qtr1", IF(MONTH(Data[[#This Row],[Ngày giao]])&lt;7,"Qtr2",IF(MONTH(Data[[#This Row],[Ngày giao]])&lt;10,"Qtr3","Qtr4")))</f>
        <v>Qtr2</v>
      </c>
      <c r="O3326" s="32" t="str">
        <f>TEXT(Data[[#This Row],[Ngày giao]],"MMM")</f>
        <v>May</v>
      </c>
    </row>
    <row r="3327" spans="1:15" ht="13" x14ac:dyDescent="0.3">
      <c r="A3327" s="1">
        <v>4517038551</v>
      </c>
      <c r="B3327" s="1">
        <v>4334436</v>
      </c>
      <c r="C3327" s="37" t="s">
        <v>52</v>
      </c>
      <c r="D3327" s="3">
        <v>96</v>
      </c>
      <c r="E3327" s="3">
        <v>459</v>
      </c>
      <c r="F3327" s="3">
        <f t="shared" si="71"/>
        <v>44064</v>
      </c>
      <c r="G3327" s="5">
        <v>44704</v>
      </c>
      <c r="H3327" s="4">
        <v>44704</v>
      </c>
      <c r="I3327" s="6">
        <f t="shared" si="72"/>
        <v>0</v>
      </c>
      <c r="J3327" s="32" t="str">
        <f>IF(Data[[#This Row],[Chênh lệch ngày]]&lt;-2,"ADVANCE", IF(Data[[#This Row],[Chênh lệch ngày]]&lt;4, "ON TIME", IF(Data[[#This Row],[REASON OF LATE]]="SUPPLIER","LATE BY SUPPLIER", "LATE")))</f>
        <v>ON TIME</v>
      </c>
      <c r="K3327" s="2"/>
      <c r="L3327" s="32"/>
      <c r="M3327" s="32" t="str">
        <f>TEXT(Data[[#This Row],[Ngày giao]],"yyyy")</f>
        <v>2022</v>
      </c>
      <c r="N3327" s="32" t="str">
        <f>IF(MONTH(Data[[#This Row],[Ngày giao]])&lt;4,"Qtr1", IF(MONTH(Data[[#This Row],[Ngày giao]])&lt;7,"Qtr2",IF(MONTH(Data[[#This Row],[Ngày giao]])&lt;10,"Qtr3","Qtr4")))</f>
        <v>Qtr2</v>
      </c>
      <c r="O3327" s="32" t="str">
        <f>TEXT(Data[[#This Row],[Ngày giao]],"MMM")</f>
        <v>May</v>
      </c>
    </row>
    <row r="3328" spans="1:15" ht="13" x14ac:dyDescent="0.3">
      <c r="A3328" s="1">
        <v>4517813594</v>
      </c>
      <c r="B3328" s="1">
        <v>4228041</v>
      </c>
      <c r="C3328" s="2" t="s">
        <v>53</v>
      </c>
      <c r="D3328" s="3">
        <v>5010</v>
      </c>
      <c r="E3328" s="3">
        <v>825</v>
      </c>
      <c r="F3328" s="3">
        <f t="shared" si="71"/>
        <v>4133250</v>
      </c>
      <c r="G3328" s="5">
        <v>44704</v>
      </c>
      <c r="H3328" s="4">
        <v>44704</v>
      </c>
      <c r="I3328" s="6">
        <f t="shared" si="72"/>
        <v>0</v>
      </c>
      <c r="J3328" s="32" t="str">
        <f>IF(Data[[#This Row],[Chênh lệch ngày]]&lt;-2,"ADVANCE", IF(Data[[#This Row],[Chênh lệch ngày]]&lt;4, "ON TIME", IF(Data[[#This Row],[REASON OF LATE]]="SUPPLIER","LATE BY SUPPLIER", "LATE")))</f>
        <v>ON TIME</v>
      </c>
      <c r="K3328" s="2"/>
      <c r="L3328" s="32"/>
      <c r="M3328" s="32" t="str">
        <f>TEXT(Data[[#This Row],[Ngày giao]],"yyyy")</f>
        <v>2022</v>
      </c>
      <c r="N3328" s="32" t="str">
        <f>IF(MONTH(Data[[#This Row],[Ngày giao]])&lt;4,"Qtr1", IF(MONTH(Data[[#This Row],[Ngày giao]])&lt;7,"Qtr2",IF(MONTH(Data[[#This Row],[Ngày giao]])&lt;10,"Qtr3","Qtr4")))</f>
        <v>Qtr2</v>
      </c>
      <c r="O3328" s="32" t="str">
        <f>TEXT(Data[[#This Row],[Ngày giao]],"MMM")</f>
        <v>May</v>
      </c>
    </row>
    <row r="3329" spans="1:15" ht="13" x14ac:dyDescent="0.3">
      <c r="A3329" s="1">
        <v>4517770745</v>
      </c>
      <c r="B3329" s="1">
        <v>4451121</v>
      </c>
      <c r="C3329" s="2" t="s">
        <v>59</v>
      </c>
      <c r="D3329" s="3">
        <v>735</v>
      </c>
      <c r="E3329" s="3">
        <v>1383</v>
      </c>
      <c r="F3329" s="3">
        <f t="shared" si="71"/>
        <v>1016505</v>
      </c>
      <c r="G3329" s="5">
        <v>44781</v>
      </c>
      <c r="H3329" s="4">
        <v>44704</v>
      </c>
      <c r="I3329" s="6">
        <f t="shared" si="72"/>
        <v>77</v>
      </c>
      <c r="J3329" s="32" t="str">
        <f>IF(Data[[#This Row],[Chênh lệch ngày]]&lt;-2,"ADVANCE", IF(Data[[#This Row],[Chênh lệch ngày]]&lt;4, "ON TIME", IF(Data[[#This Row],[REASON OF LATE]]="SUPPLIER","LATE BY SUPPLIER", "LATE")))</f>
        <v>LATE</v>
      </c>
      <c r="K3329" s="32" t="s">
        <v>6</v>
      </c>
      <c r="L3329" s="32"/>
      <c r="M3329" s="32" t="str">
        <f>TEXT(Data[[#This Row],[Ngày giao]],"yyyy")</f>
        <v>2022</v>
      </c>
      <c r="N3329" s="32" t="str">
        <f>IF(MONTH(Data[[#This Row],[Ngày giao]])&lt;4,"Qtr1", IF(MONTH(Data[[#This Row],[Ngày giao]])&lt;7,"Qtr2",IF(MONTH(Data[[#This Row],[Ngày giao]])&lt;10,"Qtr3","Qtr4")))</f>
        <v>Qtr3</v>
      </c>
      <c r="O3329" s="32" t="str">
        <f>TEXT(Data[[#This Row],[Ngày giao]],"MMM")</f>
        <v>Aug</v>
      </c>
    </row>
    <row r="3330" spans="1:15" ht="13" x14ac:dyDescent="0.3">
      <c r="A3330" s="1">
        <v>4517571273</v>
      </c>
      <c r="B3330" s="1">
        <v>4451121</v>
      </c>
      <c r="C3330" s="2" t="s">
        <v>53</v>
      </c>
      <c r="D3330" s="3">
        <v>1665</v>
      </c>
      <c r="E3330" s="3">
        <v>632</v>
      </c>
      <c r="F3330" s="3">
        <f t="shared" si="71"/>
        <v>1052280</v>
      </c>
      <c r="G3330" s="5">
        <v>44704</v>
      </c>
      <c r="H3330" s="4">
        <v>44704</v>
      </c>
      <c r="I3330" s="6">
        <f t="shared" si="72"/>
        <v>0</v>
      </c>
      <c r="J3330" s="32" t="str">
        <f>IF(Data[[#This Row],[Chênh lệch ngày]]&lt;-2,"ADVANCE", IF(Data[[#This Row],[Chênh lệch ngày]]&lt;4, "ON TIME", IF(Data[[#This Row],[REASON OF LATE]]="SUPPLIER","LATE BY SUPPLIER", "LATE")))</f>
        <v>ON TIME</v>
      </c>
      <c r="K3330" s="2"/>
      <c r="L3330" s="32"/>
      <c r="M3330" s="32" t="str">
        <f>TEXT(Data[[#This Row],[Ngày giao]],"yyyy")</f>
        <v>2022</v>
      </c>
      <c r="N3330" s="32" t="str">
        <f>IF(MONTH(Data[[#This Row],[Ngày giao]])&lt;4,"Qtr1", IF(MONTH(Data[[#This Row],[Ngày giao]])&lt;7,"Qtr2",IF(MONTH(Data[[#This Row],[Ngày giao]])&lt;10,"Qtr3","Qtr4")))</f>
        <v>Qtr2</v>
      </c>
      <c r="O3330" s="32" t="str">
        <f>TEXT(Data[[#This Row],[Ngày giao]],"MMM")</f>
        <v>May</v>
      </c>
    </row>
    <row r="3331" spans="1:15" ht="13" x14ac:dyDescent="0.3">
      <c r="A3331" s="1">
        <v>4517353148</v>
      </c>
      <c r="B3331" s="1">
        <v>4451121</v>
      </c>
      <c r="C3331" s="2" t="s">
        <v>53</v>
      </c>
      <c r="D3331" s="3">
        <v>390</v>
      </c>
      <c r="E3331" s="3">
        <v>304</v>
      </c>
      <c r="F3331" s="3">
        <f t="shared" si="71"/>
        <v>118560</v>
      </c>
      <c r="G3331" s="5">
        <v>44704</v>
      </c>
      <c r="H3331" s="4">
        <v>44704</v>
      </c>
      <c r="I3331" s="6">
        <f t="shared" si="72"/>
        <v>0</v>
      </c>
      <c r="J3331" s="32" t="str">
        <f>IF(Data[[#This Row],[Chênh lệch ngày]]&lt;-2,"ADVANCE", IF(Data[[#This Row],[Chênh lệch ngày]]&lt;4, "ON TIME", IF(Data[[#This Row],[REASON OF LATE]]="SUPPLIER","LATE BY SUPPLIER", "LATE")))</f>
        <v>ON TIME</v>
      </c>
      <c r="K3331" s="2"/>
      <c r="L3331" s="32"/>
      <c r="M3331" s="32" t="str">
        <f>TEXT(Data[[#This Row],[Ngày giao]],"yyyy")</f>
        <v>2022</v>
      </c>
      <c r="N3331" s="32" t="str">
        <f>IF(MONTH(Data[[#This Row],[Ngày giao]])&lt;4,"Qtr1", IF(MONTH(Data[[#This Row],[Ngày giao]])&lt;7,"Qtr2",IF(MONTH(Data[[#This Row],[Ngày giao]])&lt;10,"Qtr3","Qtr4")))</f>
        <v>Qtr2</v>
      </c>
      <c r="O3331" s="32" t="str">
        <f>TEXT(Data[[#This Row],[Ngày giao]],"MMM")</f>
        <v>May</v>
      </c>
    </row>
    <row r="3332" spans="1:15" ht="13" x14ac:dyDescent="0.3">
      <c r="A3332" s="1">
        <v>4517375158</v>
      </c>
      <c r="B3332" s="1">
        <v>2899478</v>
      </c>
      <c r="C3332" s="2" t="s">
        <v>53</v>
      </c>
      <c r="D3332" s="3">
        <v>500</v>
      </c>
      <c r="E3332" s="3">
        <v>1437</v>
      </c>
      <c r="F3332" s="3">
        <f t="shared" si="71"/>
        <v>718500</v>
      </c>
      <c r="G3332" s="5">
        <v>44704</v>
      </c>
      <c r="H3332" s="4">
        <v>44704</v>
      </c>
      <c r="I3332" s="6">
        <f t="shared" si="72"/>
        <v>0</v>
      </c>
      <c r="J3332" s="32" t="str">
        <f>IF(Data[[#This Row],[Chênh lệch ngày]]&lt;-2,"ADVANCE", IF(Data[[#This Row],[Chênh lệch ngày]]&lt;4, "ON TIME", IF(Data[[#This Row],[REASON OF LATE]]="SUPPLIER","LATE BY SUPPLIER", "LATE")))</f>
        <v>ON TIME</v>
      </c>
      <c r="K3332" s="2"/>
      <c r="L3332" s="32"/>
      <c r="M3332" s="32" t="str">
        <f>TEXT(Data[[#This Row],[Ngày giao]],"yyyy")</f>
        <v>2022</v>
      </c>
      <c r="N3332" s="32" t="str">
        <f>IF(MONTH(Data[[#This Row],[Ngày giao]])&lt;4,"Qtr1", IF(MONTH(Data[[#This Row],[Ngày giao]])&lt;7,"Qtr2",IF(MONTH(Data[[#This Row],[Ngày giao]])&lt;10,"Qtr3","Qtr4")))</f>
        <v>Qtr2</v>
      </c>
      <c r="O3332" s="32" t="str">
        <f>TEXT(Data[[#This Row],[Ngày giao]],"MMM")</f>
        <v>May</v>
      </c>
    </row>
    <row r="3333" spans="1:15" ht="13" x14ac:dyDescent="0.3">
      <c r="A3333" s="1">
        <v>4517375222</v>
      </c>
      <c r="B3333" s="1">
        <v>2899475</v>
      </c>
      <c r="C3333" s="2" t="s">
        <v>53</v>
      </c>
      <c r="D3333" s="3">
        <v>1200</v>
      </c>
      <c r="E3333" s="3">
        <v>1410</v>
      </c>
      <c r="F3333" s="3">
        <f t="shared" si="71"/>
        <v>1692000</v>
      </c>
      <c r="G3333" s="5">
        <v>44725</v>
      </c>
      <c r="H3333" s="4">
        <v>44704</v>
      </c>
      <c r="I3333" s="6">
        <f t="shared" si="72"/>
        <v>21</v>
      </c>
      <c r="J3333" s="32" t="str">
        <f>IF(Data[[#This Row],[Chênh lệch ngày]]&lt;-2,"ADVANCE", IF(Data[[#This Row],[Chênh lệch ngày]]&lt;4, "ON TIME", IF(Data[[#This Row],[REASON OF LATE]]="SUPPLIER","LATE BY SUPPLIER", "LATE")))</f>
        <v>LATE BY SUPPLIER</v>
      </c>
      <c r="K3333" s="2" t="s">
        <v>8</v>
      </c>
      <c r="L3333" s="16" t="s">
        <v>71</v>
      </c>
      <c r="M3333" s="32" t="str">
        <f>TEXT(Data[[#This Row],[Ngày giao]],"yyyy")</f>
        <v>2022</v>
      </c>
      <c r="N3333" s="32" t="str">
        <f>IF(MONTH(Data[[#This Row],[Ngày giao]])&lt;4,"Qtr1", IF(MONTH(Data[[#This Row],[Ngày giao]])&lt;7,"Qtr2",IF(MONTH(Data[[#This Row],[Ngày giao]])&lt;10,"Qtr3","Qtr4")))</f>
        <v>Qtr2</v>
      </c>
      <c r="O3333" s="32" t="str">
        <f>TEXT(Data[[#This Row],[Ngày giao]],"MMM")</f>
        <v>Jun</v>
      </c>
    </row>
    <row r="3334" spans="1:15" ht="13" x14ac:dyDescent="0.3">
      <c r="A3334" s="1">
        <v>4517770743</v>
      </c>
      <c r="B3334" s="1">
        <v>4451121</v>
      </c>
      <c r="C3334" s="2" t="s">
        <v>53</v>
      </c>
      <c r="D3334" s="3">
        <v>675</v>
      </c>
      <c r="E3334" s="3">
        <v>732</v>
      </c>
      <c r="F3334" s="3">
        <f t="shared" si="71"/>
        <v>494100</v>
      </c>
      <c r="G3334" s="5">
        <v>44704</v>
      </c>
      <c r="H3334" s="4">
        <v>44704</v>
      </c>
      <c r="I3334" s="6">
        <f t="shared" si="72"/>
        <v>0</v>
      </c>
      <c r="J3334" s="32" t="str">
        <f>IF(Data[[#This Row],[Chênh lệch ngày]]&lt;-2,"ADVANCE", IF(Data[[#This Row],[Chênh lệch ngày]]&lt;4, "ON TIME", IF(Data[[#This Row],[REASON OF LATE]]="SUPPLIER","LATE BY SUPPLIER", "LATE")))</f>
        <v>ON TIME</v>
      </c>
      <c r="K3334" s="2"/>
      <c r="L3334" s="32"/>
      <c r="M3334" s="32" t="str">
        <f>TEXT(Data[[#This Row],[Ngày giao]],"yyyy")</f>
        <v>2022</v>
      </c>
      <c r="N3334" s="32" t="str">
        <f>IF(MONTH(Data[[#This Row],[Ngày giao]])&lt;4,"Qtr1", IF(MONTH(Data[[#This Row],[Ngày giao]])&lt;7,"Qtr2",IF(MONTH(Data[[#This Row],[Ngày giao]])&lt;10,"Qtr3","Qtr4")))</f>
        <v>Qtr2</v>
      </c>
      <c r="O3334" s="32" t="str">
        <f>TEXT(Data[[#This Row],[Ngày giao]],"MMM")</f>
        <v>May</v>
      </c>
    </row>
    <row r="3335" spans="1:15" ht="13" x14ac:dyDescent="0.3">
      <c r="A3335" s="1">
        <v>4517804580</v>
      </c>
      <c r="B3335" s="1">
        <v>4228041</v>
      </c>
      <c r="C3335" s="2" t="s">
        <v>53</v>
      </c>
      <c r="D3335" s="3">
        <v>9180</v>
      </c>
      <c r="E3335" s="3">
        <v>1240</v>
      </c>
      <c r="F3335" s="3">
        <f t="shared" si="71"/>
        <v>11383200</v>
      </c>
      <c r="G3335" s="5">
        <v>44711</v>
      </c>
      <c r="H3335" s="4">
        <v>44704</v>
      </c>
      <c r="I3335" s="6">
        <f t="shared" si="72"/>
        <v>7</v>
      </c>
      <c r="J3335" s="32" t="str">
        <f>IF(Data[[#This Row],[Chênh lệch ngày]]&lt;-2,"ADVANCE", IF(Data[[#This Row],[Chênh lệch ngày]]&lt;4, "ON TIME", IF(Data[[#This Row],[REASON OF LATE]]="SUPPLIER","LATE BY SUPPLIER", "LATE")))</f>
        <v>LATE BY SUPPLIER</v>
      </c>
      <c r="K3335" s="2" t="s">
        <v>8</v>
      </c>
      <c r="L3335" s="32" t="s">
        <v>72</v>
      </c>
      <c r="M3335" s="32" t="str">
        <f>TEXT(Data[[#This Row],[Ngày giao]],"yyyy")</f>
        <v>2022</v>
      </c>
      <c r="N3335" s="32" t="str">
        <f>IF(MONTH(Data[[#This Row],[Ngày giao]])&lt;4,"Qtr1", IF(MONTH(Data[[#This Row],[Ngày giao]])&lt;7,"Qtr2",IF(MONTH(Data[[#This Row],[Ngày giao]])&lt;10,"Qtr3","Qtr4")))</f>
        <v>Qtr2</v>
      </c>
      <c r="O3335" s="32" t="str">
        <f>TEXT(Data[[#This Row],[Ngày giao]],"MMM")</f>
        <v>May</v>
      </c>
    </row>
    <row r="3336" spans="1:15" ht="13" x14ac:dyDescent="0.3">
      <c r="A3336" s="1">
        <v>4517804586</v>
      </c>
      <c r="B3336" s="1">
        <v>4228041</v>
      </c>
      <c r="C3336" s="2" t="s">
        <v>53</v>
      </c>
      <c r="D3336" s="3">
        <v>7260</v>
      </c>
      <c r="E3336" s="3">
        <v>1283</v>
      </c>
      <c r="F3336" s="3">
        <f t="shared" si="71"/>
        <v>9314580</v>
      </c>
      <c r="G3336" s="5">
        <v>44718</v>
      </c>
      <c r="H3336" s="4">
        <v>44704</v>
      </c>
      <c r="I3336" s="6">
        <f t="shared" si="72"/>
        <v>14</v>
      </c>
      <c r="J3336" s="32" t="str">
        <f>IF(Data[[#This Row],[Chênh lệch ngày]]&lt;-2,"ADVANCE", IF(Data[[#This Row],[Chênh lệch ngày]]&lt;4, "ON TIME", IF(Data[[#This Row],[REASON OF LATE]]="SUPPLIER","LATE BY SUPPLIER", "LATE")))</f>
        <v>LATE BY SUPPLIER</v>
      </c>
      <c r="K3336" s="2" t="s">
        <v>8</v>
      </c>
      <c r="L3336" s="32" t="s">
        <v>72</v>
      </c>
      <c r="M3336" s="32" t="str">
        <f>TEXT(Data[[#This Row],[Ngày giao]],"yyyy")</f>
        <v>2022</v>
      </c>
      <c r="N3336" s="32" t="str">
        <f>IF(MONTH(Data[[#This Row],[Ngày giao]])&lt;4,"Qtr1", IF(MONTH(Data[[#This Row],[Ngày giao]])&lt;7,"Qtr2",IF(MONTH(Data[[#This Row],[Ngày giao]])&lt;10,"Qtr3","Qtr4")))</f>
        <v>Qtr2</v>
      </c>
      <c r="O3336" s="32" t="str">
        <f>TEXT(Data[[#This Row],[Ngày giao]],"MMM")</f>
        <v>Jun</v>
      </c>
    </row>
    <row r="3337" spans="1:15" ht="13" x14ac:dyDescent="0.3">
      <c r="A3337" s="1">
        <v>4518005696</v>
      </c>
      <c r="B3337" s="1">
        <v>2899475</v>
      </c>
      <c r="C3337" s="37" t="s">
        <v>52</v>
      </c>
      <c r="D3337" s="3">
        <v>300</v>
      </c>
      <c r="E3337" s="3">
        <v>706</v>
      </c>
      <c r="F3337" s="3">
        <f t="shared" si="71"/>
        <v>211800</v>
      </c>
      <c r="G3337" s="5">
        <v>44718</v>
      </c>
      <c r="H3337" s="4">
        <v>44704</v>
      </c>
      <c r="I3337" s="6">
        <f t="shared" si="72"/>
        <v>14</v>
      </c>
      <c r="J3337" s="32" t="str">
        <f>IF(Data[[#This Row],[Chênh lệch ngày]]&lt;-2,"ADVANCE", IF(Data[[#This Row],[Chênh lệch ngày]]&lt;4, "ON TIME", IF(Data[[#This Row],[REASON OF LATE]]="SUPPLIER","LATE BY SUPPLIER", "LATE")))</f>
        <v>LATE BY SUPPLIER</v>
      </c>
      <c r="K3337" s="2" t="s">
        <v>8</v>
      </c>
      <c r="L3337" s="16" t="s">
        <v>71</v>
      </c>
      <c r="M3337" s="32" t="str">
        <f>TEXT(Data[[#This Row],[Ngày giao]],"yyyy")</f>
        <v>2022</v>
      </c>
      <c r="N3337" s="32" t="str">
        <f>IF(MONTH(Data[[#This Row],[Ngày giao]])&lt;4,"Qtr1", IF(MONTH(Data[[#This Row],[Ngày giao]])&lt;7,"Qtr2",IF(MONTH(Data[[#This Row],[Ngày giao]])&lt;10,"Qtr3","Qtr4")))</f>
        <v>Qtr2</v>
      </c>
      <c r="O3337" s="32" t="str">
        <f>TEXT(Data[[#This Row],[Ngày giao]],"MMM")</f>
        <v>Jun</v>
      </c>
    </row>
    <row r="3338" spans="1:15" ht="13" x14ac:dyDescent="0.3">
      <c r="A3338" s="1">
        <v>4518013273</v>
      </c>
      <c r="B3338" s="1">
        <v>4228041</v>
      </c>
      <c r="C3338" s="37" t="s">
        <v>52</v>
      </c>
      <c r="D3338" s="3">
        <v>120</v>
      </c>
      <c r="E3338" s="3">
        <v>477</v>
      </c>
      <c r="F3338" s="3">
        <f t="shared" si="71"/>
        <v>57240</v>
      </c>
      <c r="G3338" s="5">
        <v>44704</v>
      </c>
      <c r="H3338" s="4">
        <v>44704</v>
      </c>
      <c r="I3338" s="6">
        <f t="shared" si="72"/>
        <v>0</v>
      </c>
      <c r="J3338" s="32" t="str">
        <f>IF(Data[[#This Row],[Chênh lệch ngày]]&lt;-2,"ADVANCE", IF(Data[[#This Row],[Chênh lệch ngày]]&lt;4, "ON TIME", IF(Data[[#This Row],[REASON OF LATE]]="SUPPLIER","LATE BY SUPPLIER", "LATE")))</f>
        <v>ON TIME</v>
      </c>
      <c r="K3338" s="2"/>
      <c r="L3338" s="32"/>
      <c r="M3338" s="32" t="str">
        <f>TEXT(Data[[#This Row],[Ngày giao]],"yyyy")</f>
        <v>2022</v>
      </c>
      <c r="N3338" s="32" t="str">
        <f>IF(MONTH(Data[[#This Row],[Ngày giao]])&lt;4,"Qtr1", IF(MONTH(Data[[#This Row],[Ngày giao]])&lt;7,"Qtr2",IF(MONTH(Data[[#This Row],[Ngày giao]])&lt;10,"Qtr3","Qtr4")))</f>
        <v>Qtr2</v>
      </c>
      <c r="O3338" s="32" t="str">
        <f>TEXT(Data[[#This Row],[Ngày giao]],"MMM")</f>
        <v>May</v>
      </c>
    </row>
    <row r="3339" spans="1:15" ht="13" x14ac:dyDescent="0.3">
      <c r="A3339" s="1">
        <v>4517954465</v>
      </c>
      <c r="B3339" s="1">
        <v>2899634</v>
      </c>
      <c r="C3339" s="2" t="s">
        <v>53</v>
      </c>
      <c r="D3339" s="3">
        <v>320</v>
      </c>
      <c r="E3339" s="3">
        <v>1341</v>
      </c>
      <c r="F3339" s="3">
        <f t="shared" si="71"/>
        <v>429120</v>
      </c>
      <c r="G3339" s="5">
        <v>44746</v>
      </c>
      <c r="H3339" s="4">
        <v>44704</v>
      </c>
      <c r="I3339" s="6">
        <f t="shared" si="72"/>
        <v>42</v>
      </c>
      <c r="J3339" s="32" t="str">
        <f>IF(Data[[#This Row],[Chênh lệch ngày]]&lt;-2,"ADVANCE", IF(Data[[#This Row],[Chênh lệch ngày]]&lt;4, "ON TIME", IF(Data[[#This Row],[REASON OF LATE]]="SUPPLIER","LATE BY SUPPLIER", "LATE")))</f>
        <v>LATE BY SUPPLIER</v>
      </c>
      <c r="K3339" s="2" t="s">
        <v>8</v>
      </c>
      <c r="L3339" s="16" t="s">
        <v>71</v>
      </c>
      <c r="M3339" s="32" t="str">
        <f>TEXT(Data[[#This Row],[Ngày giao]],"yyyy")</f>
        <v>2022</v>
      </c>
      <c r="N3339" s="32" t="str">
        <f>IF(MONTH(Data[[#This Row],[Ngày giao]])&lt;4,"Qtr1", IF(MONTH(Data[[#This Row],[Ngày giao]])&lt;7,"Qtr2",IF(MONTH(Data[[#This Row],[Ngày giao]])&lt;10,"Qtr3","Qtr4")))</f>
        <v>Qtr3</v>
      </c>
      <c r="O3339" s="32" t="str">
        <f>TEXT(Data[[#This Row],[Ngày giao]],"MMM")</f>
        <v>Jul</v>
      </c>
    </row>
    <row r="3340" spans="1:15" ht="13" x14ac:dyDescent="0.3">
      <c r="A3340" s="1">
        <v>4517959429</v>
      </c>
      <c r="B3340" s="1">
        <v>2899475</v>
      </c>
      <c r="C3340" s="2" t="s">
        <v>53</v>
      </c>
      <c r="D3340" s="3">
        <v>300</v>
      </c>
      <c r="E3340" s="3">
        <v>1270</v>
      </c>
      <c r="F3340" s="3">
        <f t="shared" si="71"/>
        <v>381000</v>
      </c>
      <c r="G3340" s="5">
        <v>44746</v>
      </c>
      <c r="H3340" s="4">
        <v>44704</v>
      </c>
      <c r="I3340" s="6">
        <f t="shared" si="72"/>
        <v>42</v>
      </c>
      <c r="J3340" s="32" t="str">
        <f>IF(Data[[#This Row],[Chênh lệch ngày]]&lt;-2,"ADVANCE", IF(Data[[#This Row],[Chênh lệch ngày]]&lt;4, "ON TIME", IF(Data[[#This Row],[REASON OF LATE]]="SUPPLIER","LATE BY SUPPLIER", "LATE")))</f>
        <v>LATE</v>
      </c>
      <c r="K3340" s="32" t="s">
        <v>6</v>
      </c>
      <c r="L3340" s="32"/>
      <c r="M3340" s="32" t="str">
        <f>TEXT(Data[[#This Row],[Ngày giao]],"yyyy")</f>
        <v>2022</v>
      </c>
      <c r="N3340" s="32" t="str">
        <f>IF(MONTH(Data[[#This Row],[Ngày giao]])&lt;4,"Qtr1", IF(MONTH(Data[[#This Row],[Ngày giao]])&lt;7,"Qtr2",IF(MONTH(Data[[#This Row],[Ngày giao]])&lt;10,"Qtr3","Qtr4")))</f>
        <v>Qtr3</v>
      </c>
      <c r="O3340" s="32" t="str">
        <f>TEXT(Data[[#This Row],[Ngày giao]],"MMM")</f>
        <v>Jul</v>
      </c>
    </row>
    <row r="3341" spans="1:15" ht="13" x14ac:dyDescent="0.3">
      <c r="A3341" s="1">
        <v>4517902894</v>
      </c>
      <c r="B3341" s="1">
        <v>2899475</v>
      </c>
      <c r="C3341" s="2" t="s">
        <v>53</v>
      </c>
      <c r="D3341" s="3">
        <v>1100</v>
      </c>
      <c r="E3341" s="3">
        <v>391</v>
      </c>
      <c r="F3341" s="3">
        <f t="shared" si="71"/>
        <v>430100</v>
      </c>
      <c r="G3341" s="5">
        <v>44725</v>
      </c>
      <c r="H3341" s="4">
        <v>44704</v>
      </c>
      <c r="I3341" s="6">
        <f t="shared" si="72"/>
        <v>21</v>
      </c>
      <c r="J3341" s="32" t="str">
        <f>IF(Data[[#This Row],[Chênh lệch ngày]]&lt;-2,"ADVANCE", IF(Data[[#This Row],[Chênh lệch ngày]]&lt;4, "ON TIME", IF(Data[[#This Row],[REASON OF LATE]]="SUPPLIER","LATE BY SUPPLIER", "LATE")))</f>
        <v>LATE BY SUPPLIER</v>
      </c>
      <c r="K3341" s="2" t="s">
        <v>8</v>
      </c>
      <c r="L3341" s="16" t="s">
        <v>71</v>
      </c>
      <c r="M3341" s="32" t="str">
        <f>TEXT(Data[[#This Row],[Ngày giao]],"yyyy")</f>
        <v>2022</v>
      </c>
      <c r="N3341" s="32" t="str">
        <f>IF(MONTH(Data[[#This Row],[Ngày giao]])&lt;4,"Qtr1", IF(MONTH(Data[[#This Row],[Ngày giao]])&lt;7,"Qtr2",IF(MONTH(Data[[#This Row],[Ngày giao]])&lt;10,"Qtr3","Qtr4")))</f>
        <v>Qtr2</v>
      </c>
      <c r="O3341" s="32" t="str">
        <f>TEXT(Data[[#This Row],[Ngày giao]],"MMM")</f>
        <v>Jun</v>
      </c>
    </row>
    <row r="3342" spans="1:15" ht="13" x14ac:dyDescent="0.3">
      <c r="A3342" s="1">
        <v>4517911613</v>
      </c>
      <c r="B3342" s="1">
        <v>2899632</v>
      </c>
      <c r="C3342" s="2" t="s">
        <v>53</v>
      </c>
      <c r="D3342" s="3">
        <v>160</v>
      </c>
      <c r="E3342" s="3">
        <v>840</v>
      </c>
      <c r="F3342" s="3">
        <f t="shared" si="71"/>
        <v>134400</v>
      </c>
      <c r="G3342" s="5">
        <v>44704</v>
      </c>
      <c r="H3342" s="4">
        <v>44704</v>
      </c>
      <c r="I3342" s="6">
        <f t="shared" si="72"/>
        <v>0</v>
      </c>
      <c r="J3342" s="32" t="str">
        <f>IF(Data[[#This Row],[Chênh lệch ngày]]&lt;-2,"ADVANCE", IF(Data[[#This Row],[Chênh lệch ngày]]&lt;4, "ON TIME", IF(Data[[#This Row],[REASON OF LATE]]="SUPPLIER","LATE BY SUPPLIER", "LATE")))</f>
        <v>ON TIME</v>
      </c>
      <c r="K3342" s="2"/>
      <c r="L3342" s="32"/>
      <c r="M3342" s="32" t="str">
        <f>TEXT(Data[[#This Row],[Ngày giao]],"yyyy")</f>
        <v>2022</v>
      </c>
      <c r="N3342" s="32" t="str">
        <f>IF(MONTH(Data[[#This Row],[Ngày giao]])&lt;4,"Qtr1", IF(MONTH(Data[[#This Row],[Ngày giao]])&lt;7,"Qtr2",IF(MONTH(Data[[#This Row],[Ngày giao]])&lt;10,"Qtr3","Qtr4")))</f>
        <v>Qtr2</v>
      </c>
      <c r="O3342" s="32" t="str">
        <f>TEXT(Data[[#This Row],[Ngày giao]],"MMM")</f>
        <v>May</v>
      </c>
    </row>
    <row r="3343" spans="1:15" ht="13" x14ac:dyDescent="0.3">
      <c r="A3343" s="1">
        <v>4518040090</v>
      </c>
      <c r="B3343" s="1">
        <v>880447</v>
      </c>
      <c r="C3343" s="2" t="s">
        <v>53</v>
      </c>
      <c r="D3343" s="3">
        <v>30</v>
      </c>
      <c r="E3343" s="3">
        <v>704</v>
      </c>
      <c r="F3343" s="3">
        <f t="shared" si="71"/>
        <v>21120</v>
      </c>
      <c r="G3343" s="5">
        <v>44732</v>
      </c>
      <c r="H3343" s="4">
        <v>44704</v>
      </c>
      <c r="I3343" s="6">
        <f t="shared" si="72"/>
        <v>28</v>
      </c>
      <c r="J3343" s="32" t="str">
        <f>IF(Data[[#This Row],[Chênh lệch ngày]]&lt;-2,"ADVANCE", IF(Data[[#This Row],[Chênh lệch ngày]]&lt;4, "ON TIME", IF(Data[[#This Row],[REASON OF LATE]]="SUPPLIER","LATE BY SUPPLIER", "LATE")))</f>
        <v>LATE</v>
      </c>
      <c r="K3343" s="32" t="s">
        <v>6</v>
      </c>
      <c r="L3343" s="32"/>
      <c r="M3343" s="32" t="str">
        <f>TEXT(Data[[#This Row],[Ngày giao]],"yyyy")</f>
        <v>2022</v>
      </c>
      <c r="N3343" s="32" t="str">
        <f>IF(MONTH(Data[[#This Row],[Ngày giao]])&lt;4,"Qtr1", IF(MONTH(Data[[#This Row],[Ngày giao]])&lt;7,"Qtr2",IF(MONTH(Data[[#This Row],[Ngày giao]])&lt;10,"Qtr3","Qtr4")))</f>
        <v>Qtr2</v>
      </c>
      <c r="O3343" s="32" t="str">
        <f>TEXT(Data[[#This Row],[Ngày giao]],"MMM")</f>
        <v>Jun</v>
      </c>
    </row>
    <row r="3344" spans="1:15" ht="13" x14ac:dyDescent="0.3">
      <c r="A3344" s="1">
        <v>881946317</v>
      </c>
      <c r="B3344" s="1">
        <v>4228041</v>
      </c>
      <c r="C3344" s="2" t="s">
        <v>53</v>
      </c>
      <c r="D3344" s="3">
        <v>5880</v>
      </c>
      <c r="E3344" s="3">
        <v>489</v>
      </c>
      <c r="F3344" s="3">
        <f xml:space="preserve"> D3344 * E3344</f>
        <v>2875320</v>
      </c>
      <c r="G3344" s="5">
        <v>44872</v>
      </c>
      <c r="H3344" s="4">
        <v>44704</v>
      </c>
      <c r="I3344" s="6">
        <f t="shared" si="72"/>
        <v>168</v>
      </c>
      <c r="J3344" s="32" t="str">
        <f>IF(Data[[#This Row],[Chênh lệch ngày]]&lt;-2,"ADVANCE", IF(Data[[#This Row],[Chênh lệch ngày]]&lt;4, "ON TIME", IF(Data[[#This Row],[REASON OF LATE]]="SUPPLIER","LATE BY SUPPLIER", "LATE")))</f>
        <v>LATE BY SUPPLIER</v>
      </c>
      <c r="K3344" s="2" t="s">
        <v>8</v>
      </c>
      <c r="L3344" s="16" t="s">
        <v>71</v>
      </c>
      <c r="M3344" s="32" t="str">
        <f>TEXT(Data[[#This Row],[Ngày giao]],"yyyy")</f>
        <v>2022</v>
      </c>
      <c r="N3344" s="32" t="str">
        <f>IF(MONTH(Data[[#This Row],[Ngày giao]])&lt;4,"Qtr1", IF(MONTH(Data[[#This Row],[Ngày giao]])&lt;7,"Qtr2",IF(MONTH(Data[[#This Row],[Ngày giao]])&lt;10,"Qtr3","Qtr4")))</f>
        <v>Qtr4</v>
      </c>
      <c r="O3344" s="32" t="str">
        <f>TEXT(Data[[#This Row],[Ngày giao]],"MMM")</f>
        <v>Nov</v>
      </c>
    </row>
    <row r="3345" spans="1:15" ht="13" x14ac:dyDescent="0.3">
      <c r="A3345" s="1">
        <v>4517033097</v>
      </c>
      <c r="B3345" s="1">
        <v>2461389</v>
      </c>
      <c r="C3345" s="37" t="s">
        <v>52</v>
      </c>
      <c r="D3345" s="3">
        <v>200</v>
      </c>
      <c r="E3345" s="3">
        <v>1248</v>
      </c>
      <c r="F3345" s="3">
        <f t="shared" ref="F3345:F3408" si="73" xml:space="preserve"> D3345 * E3345</f>
        <v>249600</v>
      </c>
      <c r="G3345" s="5">
        <v>44704</v>
      </c>
      <c r="H3345" s="4">
        <v>44704</v>
      </c>
      <c r="I3345" s="6">
        <f t="shared" si="72"/>
        <v>0</v>
      </c>
      <c r="J3345" s="32" t="str">
        <f>IF(Data[[#This Row],[Chênh lệch ngày]]&lt;-2,"ADVANCE", IF(Data[[#This Row],[Chênh lệch ngày]]&lt;4, "ON TIME", IF(Data[[#This Row],[REASON OF LATE]]="SUPPLIER","LATE BY SUPPLIER", "LATE")))</f>
        <v>ON TIME</v>
      </c>
      <c r="K3345" s="2"/>
      <c r="L3345" s="32"/>
      <c r="M3345" s="32" t="str">
        <f>TEXT(Data[[#This Row],[Ngày giao]],"yyyy")</f>
        <v>2022</v>
      </c>
      <c r="N3345" s="32" t="str">
        <f>IF(MONTH(Data[[#This Row],[Ngày giao]])&lt;4,"Qtr1", IF(MONTH(Data[[#This Row],[Ngày giao]])&lt;7,"Qtr2",IF(MONTH(Data[[#This Row],[Ngày giao]])&lt;10,"Qtr3","Qtr4")))</f>
        <v>Qtr2</v>
      </c>
      <c r="O3345" s="32" t="str">
        <f>TEXT(Data[[#This Row],[Ngày giao]],"MMM")</f>
        <v>May</v>
      </c>
    </row>
    <row r="3346" spans="1:15" ht="13" x14ac:dyDescent="0.3">
      <c r="A3346" s="1">
        <v>4517511801</v>
      </c>
      <c r="B3346" s="1">
        <v>2461389</v>
      </c>
      <c r="C3346" s="37" t="s">
        <v>52</v>
      </c>
      <c r="D3346" s="3">
        <v>200</v>
      </c>
      <c r="E3346" s="3">
        <v>1279</v>
      </c>
      <c r="F3346" s="3">
        <f t="shared" si="73"/>
        <v>255800</v>
      </c>
      <c r="G3346" s="5">
        <v>44704</v>
      </c>
      <c r="H3346" s="4">
        <v>44704</v>
      </c>
      <c r="I3346" s="6">
        <f t="shared" si="72"/>
        <v>0</v>
      </c>
      <c r="J3346" s="32" t="str">
        <f>IF(Data[[#This Row],[Chênh lệch ngày]]&lt;-2,"ADVANCE", IF(Data[[#This Row],[Chênh lệch ngày]]&lt;4, "ON TIME", IF(Data[[#This Row],[REASON OF LATE]]="SUPPLIER","LATE BY SUPPLIER", "LATE")))</f>
        <v>ON TIME</v>
      </c>
      <c r="K3346" s="2"/>
      <c r="L3346" s="32"/>
      <c r="M3346" s="32" t="str">
        <f>TEXT(Data[[#This Row],[Ngày giao]],"yyyy")</f>
        <v>2022</v>
      </c>
      <c r="N3346" s="32" t="str">
        <f>IF(MONTH(Data[[#This Row],[Ngày giao]])&lt;4,"Qtr1", IF(MONTH(Data[[#This Row],[Ngày giao]])&lt;7,"Qtr2",IF(MONTH(Data[[#This Row],[Ngày giao]])&lt;10,"Qtr3","Qtr4")))</f>
        <v>Qtr2</v>
      </c>
      <c r="O3346" s="32" t="str">
        <f>TEXT(Data[[#This Row],[Ngày giao]],"MMM")</f>
        <v>May</v>
      </c>
    </row>
    <row r="3347" spans="1:15" ht="13" x14ac:dyDescent="0.3">
      <c r="A3347" s="1">
        <v>4517536844</v>
      </c>
      <c r="B3347" s="1">
        <v>2461389</v>
      </c>
      <c r="C3347" s="2" t="s">
        <v>53</v>
      </c>
      <c r="D3347" s="3">
        <v>1000</v>
      </c>
      <c r="E3347" s="3">
        <v>1435</v>
      </c>
      <c r="F3347" s="3">
        <f t="shared" si="73"/>
        <v>1435000</v>
      </c>
      <c r="G3347" s="5">
        <v>44704</v>
      </c>
      <c r="H3347" s="4">
        <v>44704</v>
      </c>
      <c r="I3347" s="6">
        <f t="shared" si="72"/>
        <v>0</v>
      </c>
      <c r="J3347" s="32" t="str">
        <f>IF(Data[[#This Row],[Chênh lệch ngày]]&lt;-2,"ADVANCE", IF(Data[[#This Row],[Chênh lệch ngày]]&lt;4, "ON TIME", IF(Data[[#This Row],[REASON OF LATE]]="SUPPLIER","LATE BY SUPPLIER", "LATE")))</f>
        <v>ON TIME</v>
      </c>
      <c r="K3347" s="2"/>
      <c r="L3347" s="32"/>
      <c r="M3347" s="32" t="str">
        <f>TEXT(Data[[#This Row],[Ngày giao]],"yyyy")</f>
        <v>2022</v>
      </c>
      <c r="N3347" s="32" t="str">
        <f>IF(MONTH(Data[[#This Row],[Ngày giao]])&lt;4,"Qtr1", IF(MONTH(Data[[#This Row],[Ngày giao]])&lt;7,"Qtr2",IF(MONTH(Data[[#This Row],[Ngày giao]])&lt;10,"Qtr3","Qtr4")))</f>
        <v>Qtr2</v>
      </c>
      <c r="O3347" s="32" t="str">
        <f>TEXT(Data[[#This Row],[Ngày giao]],"MMM")</f>
        <v>May</v>
      </c>
    </row>
    <row r="3348" spans="1:15" ht="13" x14ac:dyDescent="0.3">
      <c r="A3348" s="1">
        <v>4517875608</v>
      </c>
      <c r="B3348" s="1">
        <v>2461389</v>
      </c>
      <c r="C3348" s="2" t="s">
        <v>53</v>
      </c>
      <c r="D3348" s="3">
        <v>1400</v>
      </c>
      <c r="E3348" s="3">
        <v>440</v>
      </c>
      <c r="F3348" s="3">
        <f t="shared" si="73"/>
        <v>616000</v>
      </c>
      <c r="G3348" s="5">
        <v>44704</v>
      </c>
      <c r="H3348" s="4">
        <v>44704</v>
      </c>
      <c r="I3348" s="6">
        <f t="shared" si="72"/>
        <v>0</v>
      </c>
      <c r="J3348" s="32" t="str">
        <f>IF(Data[[#This Row],[Chênh lệch ngày]]&lt;-2,"ADVANCE", IF(Data[[#This Row],[Chênh lệch ngày]]&lt;4, "ON TIME", IF(Data[[#This Row],[REASON OF LATE]]="SUPPLIER","LATE BY SUPPLIER", "LATE")))</f>
        <v>ON TIME</v>
      </c>
      <c r="K3348" s="2"/>
      <c r="L3348" s="32"/>
      <c r="M3348" s="32" t="str">
        <f>TEXT(Data[[#This Row],[Ngày giao]],"yyyy")</f>
        <v>2022</v>
      </c>
      <c r="N3348" s="32" t="str">
        <f>IF(MONTH(Data[[#This Row],[Ngày giao]])&lt;4,"Qtr1", IF(MONTH(Data[[#This Row],[Ngày giao]])&lt;7,"Qtr2",IF(MONTH(Data[[#This Row],[Ngày giao]])&lt;10,"Qtr3","Qtr4")))</f>
        <v>Qtr2</v>
      </c>
      <c r="O3348" s="32" t="str">
        <f>TEXT(Data[[#This Row],[Ngày giao]],"MMM")</f>
        <v>May</v>
      </c>
    </row>
    <row r="3349" spans="1:15" ht="13" x14ac:dyDescent="0.3">
      <c r="A3349" s="1">
        <v>4518011777</v>
      </c>
      <c r="B3349" s="1">
        <v>2461389</v>
      </c>
      <c r="C3349" s="37" t="s">
        <v>52</v>
      </c>
      <c r="D3349" s="3">
        <v>1600</v>
      </c>
      <c r="E3349" s="3">
        <v>587</v>
      </c>
      <c r="F3349" s="3">
        <f t="shared" si="73"/>
        <v>939200</v>
      </c>
      <c r="G3349" s="5">
        <v>44704</v>
      </c>
      <c r="H3349" s="4">
        <v>44704</v>
      </c>
      <c r="I3349" s="6">
        <f t="shared" si="72"/>
        <v>0</v>
      </c>
      <c r="J3349" s="32" t="str">
        <f>IF(Data[[#This Row],[Chênh lệch ngày]]&lt;-2,"ADVANCE", IF(Data[[#This Row],[Chênh lệch ngày]]&lt;4, "ON TIME", IF(Data[[#This Row],[REASON OF LATE]]="SUPPLIER","LATE BY SUPPLIER", "LATE")))</f>
        <v>ON TIME</v>
      </c>
      <c r="K3349" s="2"/>
      <c r="L3349" s="32"/>
      <c r="M3349" s="32" t="str">
        <f>TEXT(Data[[#This Row],[Ngày giao]],"yyyy")</f>
        <v>2022</v>
      </c>
      <c r="N3349" s="32" t="str">
        <f>IF(MONTH(Data[[#This Row],[Ngày giao]])&lt;4,"Qtr1", IF(MONTH(Data[[#This Row],[Ngày giao]])&lt;7,"Qtr2",IF(MONTH(Data[[#This Row],[Ngày giao]])&lt;10,"Qtr3","Qtr4")))</f>
        <v>Qtr2</v>
      </c>
      <c r="O3349" s="32" t="str">
        <f>TEXT(Data[[#This Row],[Ngày giao]],"MMM")</f>
        <v>May</v>
      </c>
    </row>
    <row r="3350" spans="1:15" ht="13" x14ac:dyDescent="0.3">
      <c r="A3350" s="1">
        <v>4516512800</v>
      </c>
      <c r="B3350" s="1">
        <v>4327058</v>
      </c>
      <c r="C3350" s="37" t="s">
        <v>52</v>
      </c>
      <c r="D3350" s="3">
        <v>26</v>
      </c>
      <c r="E3350" s="3">
        <v>1415</v>
      </c>
      <c r="F3350" s="3">
        <f t="shared" si="73"/>
        <v>36790</v>
      </c>
      <c r="G3350" s="5">
        <v>44718</v>
      </c>
      <c r="H3350" s="4">
        <v>44704</v>
      </c>
      <c r="I3350" s="6">
        <f t="shared" si="72"/>
        <v>14</v>
      </c>
      <c r="J3350" s="32" t="str">
        <f>IF(Data[[#This Row],[Chênh lệch ngày]]&lt;-2,"ADVANCE", IF(Data[[#This Row],[Chênh lệch ngày]]&lt;4, "ON TIME", IF(Data[[#This Row],[REASON OF LATE]]="SUPPLIER","LATE BY SUPPLIER", "LATE")))</f>
        <v>LATE</v>
      </c>
      <c r="K3350" s="32" t="s">
        <v>6</v>
      </c>
      <c r="L3350" s="32"/>
      <c r="M3350" s="32" t="str">
        <f>TEXT(Data[[#This Row],[Ngày giao]],"yyyy")</f>
        <v>2022</v>
      </c>
      <c r="N3350" s="32" t="str">
        <f>IF(MONTH(Data[[#This Row],[Ngày giao]])&lt;4,"Qtr1", IF(MONTH(Data[[#This Row],[Ngày giao]])&lt;7,"Qtr2",IF(MONTH(Data[[#This Row],[Ngày giao]])&lt;10,"Qtr3","Qtr4")))</f>
        <v>Qtr2</v>
      </c>
      <c r="O3350" s="32" t="str">
        <f>TEXT(Data[[#This Row],[Ngày giao]],"MMM")</f>
        <v>Jun</v>
      </c>
    </row>
    <row r="3351" spans="1:15" ht="13" x14ac:dyDescent="0.3">
      <c r="A3351" s="1">
        <v>4517038550</v>
      </c>
      <c r="B3351" s="1">
        <v>4327106</v>
      </c>
      <c r="C3351" s="37" t="s">
        <v>52</v>
      </c>
      <c r="D3351" s="3">
        <v>297</v>
      </c>
      <c r="E3351" s="3">
        <v>897</v>
      </c>
      <c r="F3351" s="3">
        <f t="shared" si="73"/>
        <v>266409</v>
      </c>
      <c r="G3351" s="5">
        <v>44704</v>
      </c>
      <c r="H3351" s="4">
        <v>44704</v>
      </c>
      <c r="I3351" s="6">
        <f t="shared" si="72"/>
        <v>0</v>
      </c>
      <c r="J3351" s="32" t="str">
        <f>IF(Data[[#This Row],[Chênh lệch ngày]]&lt;-2,"ADVANCE", IF(Data[[#This Row],[Chênh lệch ngày]]&lt;4, "ON TIME", IF(Data[[#This Row],[REASON OF LATE]]="SUPPLIER","LATE BY SUPPLIER", "LATE")))</f>
        <v>ON TIME</v>
      </c>
      <c r="K3351" s="2"/>
      <c r="L3351" s="32"/>
      <c r="M3351" s="32" t="str">
        <f>TEXT(Data[[#This Row],[Ngày giao]],"yyyy")</f>
        <v>2022</v>
      </c>
      <c r="N3351" s="32" t="str">
        <f>IF(MONTH(Data[[#This Row],[Ngày giao]])&lt;4,"Qtr1", IF(MONTH(Data[[#This Row],[Ngày giao]])&lt;7,"Qtr2",IF(MONTH(Data[[#This Row],[Ngày giao]])&lt;10,"Qtr3","Qtr4")))</f>
        <v>Qtr2</v>
      </c>
      <c r="O3351" s="32" t="str">
        <f>TEXT(Data[[#This Row],[Ngày giao]],"MMM")</f>
        <v>May</v>
      </c>
    </row>
    <row r="3352" spans="1:15" ht="13" x14ac:dyDescent="0.3">
      <c r="A3352" s="1">
        <v>4516533106</v>
      </c>
      <c r="B3352" s="1">
        <v>4327106</v>
      </c>
      <c r="C3352" s="37" t="s">
        <v>52</v>
      </c>
      <c r="D3352" s="3">
        <v>90</v>
      </c>
      <c r="E3352" s="3">
        <v>971</v>
      </c>
      <c r="F3352" s="3">
        <f t="shared" si="73"/>
        <v>87390</v>
      </c>
      <c r="G3352" s="5">
        <v>44704</v>
      </c>
      <c r="H3352" s="4">
        <v>44704</v>
      </c>
      <c r="I3352" s="6">
        <f t="shared" si="72"/>
        <v>0</v>
      </c>
      <c r="J3352" s="32" t="str">
        <f>IF(Data[[#This Row],[Chênh lệch ngày]]&lt;-2,"ADVANCE", IF(Data[[#This Row],[Chênh lệch ngày]]&lt;4, "ON TIME", IF(Data[[#This Row],[REASON OF LATE]]="SUPPLIER","LATE BY SUPPLIER", "LATE")))</f>
        <v>ON TIME</v>
      </c>
      <c r="K3352" s="2"/>
      <c r="L3352" s="32"/>
      <c r="M3352" s="32" t="str">
        <f>TEXT(Data[[#This Row],[Ngày giao]],"yyyy")</f>
        <v>2022</v>
      </c>
      <c r="N3352" s="32" t="str">
        <f>IF(MONTH(Data[[#This Row],[Ngày giao]])&lt;4,"Qtr1", IF(MONTH(Data[[#This Row],[Ngày giao]])&lt;7,"Qtr2",IF(MONTH(Data[[#This Row],[Ngày giao]])&lt;10,"Qtr3","Qtr4")))</f>
        <v>Qtr2</v>
      </c>
      <c r="O3352" s="32" t="str">
        <f>TEXT(Data[[#This Row],[Ngày giao]],"MMM")</f>
        <v>May</v>
      </c>
    </row>
    <row r="3353" spans="1:15" ht="13" x14ac:dyDescent="0.3">
      <c r="A3353" s="1">
        <v>4516868659</v>
      </c>
      <c r="B3353" s="1">
        <v>2963895</v>
      </c>
      <c r="C3353" s="37" t="s">
        <v>52</v>
      </c>
      <c r="D3353" s="3">
        <v>252</v>
      </c>
      <c r="E3353" s="3">
        <v>1332</v>
      </c>
      <c r="F3353" s="3">
        <f t="shared" si="73"/>
        <v>335664</v>
      </c>
      <c r="G3353" s="5">
        <v>44704</v>
      </c>
      <c r="H3353" s="4">
        <v>44704</v>
      </c>
      <c r="I3353" s="6">
        <f t="shared" si="72"/>
        <v>0</v>
      </c>
      <c r="J3353" s="32" t="str">
        <f>IF(Data[[#This Row],[Chênh lệch ngày]]&lt;-2,"ADVANCE", IF(Data[[#This Row],[Chênh lệch ngày]]&lt;4, "ON TIME", IF(Data[[#This Row],[REASON OF LATE]]="SUPPLIER","LATE BY SUPPLIER", "LATE")))</f>
        <v>ON TIME</v>
      </c>
      <c r="K3353" s="2"/>
      <c r="L3353" s="32"/>
      <c r="M3353" s="32" t="str">
        <f>TEXT(Data[[#This Row],[Ngày giao]],"yyyy")</f>
        <v>2022</v>
      </c>
      <c r="N3353" s="32" t="str">
        <f>IF(MONTH(Data[[#This Row],[Ngày giao]])&lt;4,"Qtr1", IF(MONTH(Data[[#This Row],[Ngày giao]])&lt;7,"Qtr2",IF(MONTH(Data[[#This Row],[Ngày giao]])&lt;10,"Qtr3","Qtr4")))</f>
        <v>Qtr2</v>
      </c>
      <c r="O3353" s="32" t="str">
        <f>TEXT(Data[[#This Row],[Ngày giao]],"MMM")</f>
        <v>May</v>
      </c>
    </row>
    <row r="3354" spans="1:15" ht="13" x14ac:dyDescent="0.3">
      <c r="A3354" s="1">
        <v>4516877613</v>
      </c>
      <c r="B3354" s="1">
        <v>2758193</v>
      </c>
      <c r="C3354" s="37" t="s">
        <v>52</v>
      </c>
      <c r="D3354" s="3">
        <v>75</v>
      </c>
      <c r="E3354" s="3">
        <v>1218</v>
      </c>
      <c r="F3354" s="3">
        <f t="shared" si="73"/>
        <v>91350</v>
      </c>
      <c r="G3354" s="5">
        <v>44704</v>
      </c>
      <c r="H3354" s="4">
        <v>44704</v>
      </c>
      <c r="I3354" s="6">
        <f t="shared" si="72"/>
        <v>0</v>
      </c>
      <c r="J3354" s="32" t="str">
        <f>IF(Data[[#This Row],[Chênh lệch ngày]]&lt;-2,"ADVANCE", IF(Data[[#This Row],[Chênh lệch ngày]]&lt;4, "ON TIME", IF(Data[[#This Row],[REASON OF LATE]]="SUPPLIER","LATE BY SUPPLIER", "LATE")))</f>
        <v>ON TIME</v>
      </c>
      <c r="K3354" s="2"/>
      <c r="L3354" s="32"/>
      <c r="M3354" s="32" t="str">
        <f>TEXT(Data[[#This Row],[Ngày giao]],"yyyy")</f>
        <v>2022</v>
      </c>
      <c r="N3354" s="32" t="str">
        <f>IF(MONTH(Data[[#This Row],[Ngày giao]])&lt;4,"Qtr1", IF(MONTH(Data[[#This Row],[Ngày giao]])&lt;7,"Qtr2",IF(MONTH(Data[[#This Row],[Ngày giao]])&lt;10,"Qtr3","Qtr4")))</f>
        <v>Qtr2</v>
      </c>
      <c r="O3354" s="32" t="str">
        <f>TEXT(Data[[#This Row],[Ngày giao]],"MMM")</f>
        <v>May</v>
      </c>
    </row>
    <row r="3355" spans="1:15" ht="13" x14ac:dyDescent="0.3">
      <c r="A3355" s="1">
        <v>4516902014</v>
      </c>
      <c r="B3355" s="1">
        <v>2556834</v>
      </c>
      <c r="C3355" s="37" t="s">
        <v>52</v>
      </c>
      <c r="D3355" s="3">
        <v>39</v>
      </c>
      <c r="E3355" s="3">
        <v>589</v>
      </c>
      <c r="F3355" s="3">
        <f t="shared" si="73"/>
        <v>22971</v>
      </c>
      <c r="G3355" s="5">
        <v>44718</v>
      </c>
      <c r="H3355" s="4">
        <v>44704</v>
      </c>
      <c r="I3355" s="6">
        <f t="shared" si="72"/>
        <v>14</v>
      </c>
      <c r="J3355" s="32" t="str">
        <f>IF(Data[[#This Row],[Chênh lệch ngày]]&lt;-2,"ADVANCE", IF(Data[[#This Row],[Chênh lệch ngày]]&lt;4, "ON TIME", IF(Data[[#This Row],[REASON OF LATE]]="SUPPLIER","LATE BY SUPPLIER", "LATE")))</f>
        <v>LATE</v>
      </c>
      <c r="K3355" s="32" t="s">
        <v>6</v>
      </c>
      <c r="L3355" s="32"/>
      <c r="M3355" s="32" t="str">
        <f>TEXT(Data[[#This Row],[Ngày giao]],"yyyy")</f>
        <v>2022</v>
      </c>
      <c r="N3355" s="32" t="str">
        <f>IF(MONTH(Data[[#This Row],[Ngày giao]])&lt;4,"Qtr1", IF(MONTH(Data[[#This Row],[Ngày giao]])&lt;7,"Qtr2",IF(MONTH(Data[[#This Row],[Ngày giao]])&lt;10,"Qtr3","Qtr4")))</f>
        <v>Qtr2</v>
      </c>
      <c r="O3355" s="32" t="str">
        <f>TEXT(Data[[#This Row],[Ngày giao]],"MMM")</f>
        <v>Jun</v>
      </c>
    </row>
    <row r="3356" spans="1:15" ht="13" x14ac:dyDescent="0.3">
      <c r="A3356" s="1">
        <v>4516969309</v>
      </c>
      <c r="B3356" s="1">
        <v>2556834</v>
      </c>
      <c r="C3356" s="37" t="s">
        <v>52</v>
      </c>
      <c r="D3356" s="3">
        <v>3</v>
      </c>
      <c r="E3356" s="3">
        <v>721</v>
      </c>
      <c r="F3356" s="3">
        <f t="shared" si="73"/>
        <v>2163</v>
      </c>
      <c r="G3356" s="5">
        <v>44718</v>
      </c>
      <c r="H3356" s="4">
        <v>44704</v>
      </c>
      <c r="I3356" s="6">
        <f t="shared" si="72"/>
        <v>14</v>
      </c>
      <c r="J3356" s="32" t="str">
        <f>IF(Data[[#This Row],[Chênh lệch ngày]]&lt;-2,"ADVANCE", IF(Data[[#This Row],[Chênh lệch ngày]]&lt;4, "ON TIME", IF(Data[[#This Row],[REASON OF LATE]]="SUPPLIER","LATE BY SUPPLIER", "LATE")))</f>
        <v>LATE</v>
      </c>
      <c r="K3356" s="32" t="s">
        <v>6</v>
      </c>
      <c r="L3356" s="32"/>
      <c r="M3356" s="32" t="str">
        <f>TEXT(Data[[#This Row],[Ngày giao]],"yyyy")</f>
        <v>2022</v>
      </c>
      <c r="N3356" s="32" t="str">
        <f>IF(MONTH(Data[[#This Row],[Ngày giao]])&lt;4,"Qtr1", IF(MONTH(Data[[#This Row],[Ngày giao]])&lt;7,"Qtr2",IF(MONTH(Data[[#This Row],[Ngày giao]])&lt;10,"Qtr3","Qtr4")))</f>
        <v>Qtr2</v>
      </c>
      <c r="O3356" s="32" t="str">
        <f>TEXT(Data[[#This Row],[Ngày giao]],"MMM")</f>
        <v>Jun</v>
      </c>
    </row>
    <row r="3357" spans="1:15" ht="13" x14ac:dyDescent="0.3">
      <c r="A3357" s="1">
        <v>4516975716</v>
      </c>
      <c r="B3357" s="1">
        <v>2963895</v>
      </c>
      <c r="C3357" s="37" t="s">
        <v>52</v>
      </c>
      <c r="D3357" s="3">
        <v>100</v>
      </c>
      <c r="E3357" s="3">
        <v>1393</v>
      </c>
      <c r="F3357" s="3">
        <f t="shared" si="73"/>
        <v>139300</v>
      </c>
      <c r="G3357" s="5">
        <v>44704</v>
      </c>
      <c r="H3357" s="4">
        <v>44704</v>
      </c>
      <c r="I3357" s="6">
        <f t="shared" si="72"/>
        <v>0</v>
      </c>
      <c r="J3357" s="32" t="str">
        <f>IF(Data[[#This Row],[Chênh lệch ngày]]&lt;-2,"ADVANCE", IF(Data[[#This Row],[Chênh lệch ngày]]&lt;4, "ON TIME", IF(Data[[#This Row],[REASON OF LATE]]="SUPPLIER","LATE BY SUPPLIER", "LATE")))</f>
        <v>ON TIME</v>
      </c>
      <c r="K3357" s="2"/>
      <c r="L3357" s="32"/>
      <c r="M3357" s="32" t="str">
        <f>TEXT(Data[[#This Row],[Ngày giao]],"yyyy")</f>
        <v>2022</v>
      </c>
      <c r="N3357" s="32" t="str">
        <f>IF(MONTH(Data[[#This Row],[Ngày giao]])&lt;4,"Qtr1", IF(MONTH(Data[[#This Row],[Ngày giao]])&lt;7,"Qtr2",IF(MONTH(Data[[#This Row],[Ngày giao]])&lt;10,"Qtr3","Qtr4")))</f>
        <v>Qtr2</v>
      </c>
      <c r="O3357" s="32" t="str">
        <f>TEXT(Data[[#This Row],[Ngày giao]],"MMM")</f>
        <v>May</v>
      </c>
    </row>
    <row r="3358" spans="1:15" ht="13" x14ac:dyDescent="0.3">
      <c r="A3358" s="1">
        <v>4517033964</v>
      </c>
      <c r="B3358" s="1">
        <v>2556834</v>
      </c>
      <c r="C3358" s="37" t="s">
        <v>52</v>
      </c>
      <c r="D3358" s="3">
        <v>3</v>
      </c>
      <c r="E3358" s="3">
        <v>442</v>
      </c>
      <c r="F3358" s="3">
        <f t="shared" si="73"/>
        <v>1326</v>
      </c>
      <c r="G3358" s="5">
        <v>44718</v>
      </c>
      <c r="H3358" s="4">
        <v>44704</v>
      </c>
      <c r="I3358" s="6">
        <f t="shared" si="72"/>
        <v>14</v>
      </c>
      <c r="J3358" s="32" t="str">
        <f>IF(Data[[#This Row],[Chênh lệch ngày]]&lt;-2,"ADVANCE", IF(Data[[#This Row],[Chênh lệch ngày]]&lt;4, "ON TIME", IF(Data[[#This Row],[REASON OF LATE]]="SUPPLIER","LATE BY SUPPLIER", "LATE")))</f>
        <v>LATE</v>
      </c>
      <c r="K3358" s="32" t="s">
        <v>6</v>
      </c>
      <c r="L3358" s="32"/>
      <c r="M3358" s="32" t="str">
        <f>TEXT(Data[[#This Row],[Ngày giao]],"yyyy")</f>
        <v>2022</v>
      </c>
      <c r="N3358" s="32" t="str">
        <f>IF(MONTH(Data[[#This Row],[Ngày giao]])&lt;4,"Qtr1", IF(MONTH(Data[[#This Row],[Ngày giao]])&lt;7,"Qtr2",IF(MONTH(Data[[#This Row],[Ngày giao]])&lt;10,"Qtr3","Qtr4")))</f>
        <v>Qtr2</v>
      </c>
      <c r="O3358" s="32" t="str">
        <f>TEXT(Data[[#This Row],[Ngày giao]],"MMM")</f>
        <v>Jun</v>
      </c>
    </row>
    <row r="3359" spans="1:15" ht="13" x14ac:dyDescent="0.3">
      <c r="A3359" s="1">
        <v>4517037050</v>
      </c>
      <c r="B3359" s="1">
        <v>2963896</v>
      </c>
      <c r="C3359" s="37" t="s">
        <v>52</v>
      </c>
      <c r="D3359" s="3">
        <v>8</v>
      </c>
      <c r="E3359" s="3">
        <v>498</v>
      </c>
      <c r="F3359" s="3">
        <f t="shared" si="73"/>
        <v>3984</v>
      </c>
      <c r="G3359" s="5">
        <v>44718</v>
      </c>
      <c r="H3359" s="4">
        <v>44704</v>
      </c>
      <c r="I3359" s="6">
        <f t="shared" si="72"/>
        <v>14</v>
      </c>
      <c r="J3359" s="32" t="str">
        <f>IF(Data[[#This Row],[Chênh lệch ngày]]&lt;-2,"ADVANCE", IF(Data[[#This Row],[Chênh lệch ngày]]&lt;4, "ON TIME", IF(Data[[#This Row],[REASON OF LATE]]="SUPPLIER","LATE BY SUPPLIER", "LATE")))</f>
        <v>LATE</v>
      </c>
      <c r="K3359" s="32" t="s">
        <v>6</v>
      </c>
      <c r="L3359" s="32"/>
      <c r="M3359" s="32" t="str">
        <f>TEXT(Data[[#This Row],[Ngày giao]],"yyyy")</f>
        <v>2022</v>
      </c>
      <c r="N3359" s="32" t="str">
        <f>IF(MONTH(Data[[#This Row],[Ngày giao]])&lt;4,"Qtr1", IF(MONTH(Data[[#This Row],[Ngày giao]])&lt;7,"Qtr2",IF(MONTH(Data[[#This Row],[Ngày giao]])&lt;10,"Qtr3","Qtr4")))</f>
        <v>Qtr2</v>
      </c>
      <c r="O3359" s="32" t="str">
        <f>TEXT(Data[[#This Row],[Ngày giao]],"MMM")</f>
        <v>Jun</v>
      </c>
    </row>
    <row r="3360" spans="1:15" ht="13" x14ac:dyDescent="0.3">
      <c r="A3360" s="1">
        <v>4517141107</v>
      </c>
      <c r="B3360" s="1">
        <v>2963895</v>
      </c>
      <c r="C3360" s="37" t="s">
        <v>52</v>
      </c>
      <c r="D3360" s="3">
        <v>48</v>
      </c>
      <c r="E3360" s="3">
        <v>613</v>
      </c>
      <c r="F3360" s="3">
        <f t="shared" si="73"/>
        <v>29424</v>
      </c>
      <c r="G3360" s="5">
        <v>44704</v>
      </c>
      <c r="H3360" s="4">
        <v>44704</v>
      </c>
      <c r="I3360" s="6">
        <f t="shared" si="72"/>
        <v>0</v>
      </c>
      <c r="J3360" s="32" t="str">
        <f>IF(Data[[#This Row],[Chênh lệch ngày]]&lt;-2,"ADVANCE", IF(Data[[#This Row],[Chênh lệch ngày]]&lt;4, "ON TIME", IF(Data[[#This Row],[REASON OF LATE]]="SUPPLIER","LATE BY SUPPLIER", "LATE")))</f>
        <v>ON TIME</v>
      </c>
      <c r="K3360" s="2"/>
      <c r="L3360" s="32"/>
      <c r="M3360" s="32" t="str">
        <f>TEXT(Data[[#This Row],[Ngày giao]],"yyyy")</f>
        <v>2022</v>
      </c>
      <c r="N3360" s="32" t="str">
        <f>IF(MONTH(Data[[#This Row],[Ngày giao]])&lt;4,"Qtr1", IF(MONTH(Data[[#This Row],[Ngày giao]])&lt;7,"Qtr2",IF(MONTH(Data[[#This Row],[Ngày giao]])&lt;10,"Qtr3","Qtr4")))</f>
        <v>Qtr2</v>
      </c>
      <c r="O3360" s="32" t="str">
        <f>TEXT(Data[[#This Row],[Ngày giao]],"MMM")</f>
        <v>May</v>
      </c>
    </row>
    <row r="3361" spans="1:15" ht="13" x14ac:dyDescent="0.3">
      <c r="A3361" s="1">
        <v>4517152766</v>
      </c>
      <c r="B3361" s="1">
        <v>2963896</v>
      </c>
      <c r="C3361" s="37" t="s">
        <v>52</v>
      </c>
      <c r="D3361" s="3">
        <v>12</v>
      </c>
      <c r="E3361" s="3">
        <v>1206</v>
      </c>
      <c r="F3361" s="3">
        <f t="shared" si="73"/>
        <v>14472</v>
      </c>
      <c r="G3361" s="5">
        <v>44718</v>
      </c>
      <c r="H3361" s="4">
        <v>44704</v>
      </c>
      <c r="I3361" s="6">
        <f t="shared" si="72"/>
        <v>14</v>
      </c>
      <c r="J3361" s="32" t="str">
        <f>IF(Data[[#This Row],[Chênh lệch ngày]]&lt;-2,"ADVANCE", IF(Data[[#This Row],[Chênh lệch ngày]]&lt;4, "ON TIME", IF(Data[[#This Row],[REASON OF LATE]]="SUPPLIER","LATE BY SUPPLIER", "LATE")))</f>
        <v>LATE</v>
      </c>
      <c r="K3361" s="32" t="s">
        <v>6</v>
      </c>
      <c r="L3361" s="32"/>
      <c r="M3361" s="32" t="str">
        <f>TEXT(Data[[#This Row],[Ngày giao]],"yyyy")</f>
        <v>2022</v>
      </c>
      <c r="N3361" s="32" t="str">
        <f>IF(MONTH(Data[[#This Row],[Ngày giao]])&lt;4,"Qtr1", IF(MONTH(Data[[#This Row],[Ngày giao]])&lt;7,"Qtr2",IF(MONTH(Data[[#This Row],[Ngày giao]])&lt;10,"Qtr3","Qtr4")))</f>
        <v>Qtr2</v>
      </c>
      <c r="O3361" s="32" t="str">
        <f>TEXT(Data[[#This Row],[Ngày giao]],"MMM")</f>
        <v>Jun</v>
      </c>
    </row>
    <row r="3362" spans="1:15" ht="13" x14ac:dyDescent="0.3">
      <c r="A3362" s="1">
        <v>4517154528</v>
      </c>
      <c r="B3362" s="1">
        <v>2556834</v>
      </c>
      <c r="C3362" s="37" t="s">
        <v>52</v>
      </c>
      <c r="D3362" s="3">
        <v>3</v>
      </c>
      <c r="E3362" s="3">
        <v>320</v>
      </c>
      <c r="F3362" s="3">
        <f t="shared" si="73"/>
        <v>960</v>
      </c>
      <c r="G3362" s="5">
        <v>44718</v>
      </c>
      <c r="H3362" s="4">
        <v>44704</v>
      </c>
      <c r="I3362" s="6">
        <f t="shared" si="72"/>
        <v>14</v>
      </c>
      <c r="J3362" s="32" t="str">
        <f>IF(Data[[#This Row],[Chênh lệch ngày]]&lt;-2,"ADVANCE", IF(Data[[#This Row],[Chênh lệch ngày]]&lt;4, "ON TIME", IF(Data[[#This Row],[REASON OF LATE]]="SUPPLIER","LATE BY SUPPLIER", "LATE")))</f>
        <v>LATE</v>
      </c>
      <c r="K3362" s="32" t="s">
        <v>6</v>
      </c>
      <c r="L3362" s="32"/>
      <c r="M3362" s="32" t="str">
        <f>TEXT(Data[[#This Row],[Ngày giao]],"yyyy")</f>
        <v>2022</v>
      </c>
      <c r="N3362" s="32" t="str">
        <f>IF(MONTH(Data[[#This Row],[Ngày giao]])&lt;4,"Qtr1", IF(MONTH(Data[[#This Row],[Ngày giao]])&lt;7,"Qtr2",IF(MONTH(Data[[#This Row],[Ngày giao]])&lt;10,"Qtr3","Qtr4")))</f>
        <v>Qtr2</v>
      </c>
      <c r="O3362" s="32" t="str">
        <f>TEXT(Data[[#This Row],[Ngày giao]],"MMM")</f>
        <v>Jun</v>
      </c>
    </row>
    <row r="3363" spans="1:15" ht="13" x14ac:dyDescent="0.3">
      <c r="A3363" s="1">
        <v>4517183243</v>
      </c>
      <c r="B3363" s="1">
        <v>2467687</v>
      </c>
      <c r="C3363" s="37" t="s">
        <v>52</v>
      </c>
      <c r="D3363" s="3">
        <v>135</v>
      </c>
      <c r="E3363" s="3">
        <v>1130</v>
      </c>
      <c r="F3363" s="3">
        <f t="shared" si="73"/>
        <v>152550</v>
      </c>
      <c r="G3363" s="5">
        <v>44718</v>
      </c>
      <c r="H3363" s="4">
        <v>44704</v>
      </c>
      <c r="I3363" s="6">
        <f t="shared" si="72"/>
        <v>14</v>
      </c>
      <c r="J3363" s="32" t="str">
        <f>IF(Data[[#This Row],[Chênh lệch ngày]]&lt;-2,"ADVANCE", IF(Data[[#This Row],[Chênh lệch ngày]]&lt;4, "ON TIME", IF(Data[[#This Row],[REASON OF LATE]]="SUPPLIER","LATE BY SUPPLIER", "LATE")))</f>
        <v>LATE</v>
      </c>
      <c r="K3363" s="32" t="s">
        <v>6</v>
      </c>
      <c r="L3363" s="32"/>
      <c r="M3363" s="32" t="str">
        <f>TEXT(Data[[#This Row],[Ngày giao]],"yyyy")</f>
        <v>2022</v>
      </c>
      <c r="N3363" s="32" t="str">
        <f>IF(MONTH(Data[[#This Row],[Ngày giao]])&lt;4,"Qtr1", IF(MONTH(Data[[#This Row],[Ngày giao]])&lt;7,"Qtr2",IF(MONTH(Data[[#This Row],[Ngày giao]])&lt;10,"Qtr3","Qtr4")))</f>
        <v>Qtr2</v>
      </c>
      <c r="O3363" s="32" t="str">
        <f>TEXT(Data[[#This Row],[Ngày giao]],"MMM")</f>
        <v>Jun</v>
      </c>
    </row>
    <row r="3364" spans="1:15" ht="13" x14ac:dyDescent="0.3">
      <c r="A3364" s="1">
        <v>4517192433</v>
      </c>
      <c r="B3364" s="1">
        <v>2963896</v>
      </c>
      <c r="C3364" s="37" t="s">
        <v>52</v>
      </c>
      <c r="D3364" s="3">
        <v>4</v>
      </c>
      <c r="E3364" s="3">
        <v>676</v>
      </c>
      <c r="F3364" s="3">
        <f t="shared" si="73"/>
        <v>2704</v>
      </c>
      <c r="G3364" s="5">
        <v>44718</v>
      </c>
      <c r="H3364" s="4">
        <v>44704</v>
      </c>
      <c r="I3364" s="6">
        <f t="shared" si="72"/>
        <v>14</v>
      </c>
      <c r="J3364" s="32" t="str">
        <f>IF(Data[[#This Row],[Chênh lệch ngày]]&lt;-2,"ADVANCE", IF(Data[[#This Row],[Chênh lệch ngày]]&lt;4, "ON TIME", IF(Data[[#This Row],[REASON OF LATE]]="SUPPLIER","LATE BY SUPPLIER", "LATE")))</f>
        <v>LATE</v>
      </c>
      <c r="K3364" s="32" t="s">
        <v>6</v>
      </c>
      <c r="L3364" s="32"/>
      <c r="M3364" s="32" t="str">
        <f>TEXT(Data[[#This Row],[Ngày giao]],"yyyy")</f>
        <v>2022</v>
      </c>
      <c r="N3364" s="32" t="str">
        <f>IF(MONTH(Data[[#This Row],[Ngày giao]])&lt;4,"Qtr1", IF(MONTH(Data[[#This Row],[Ngày giao]])&lt;7,"Qtr2",IF(MONTH(Data[[#This Row],[Ngày giao]])&lt;10,"Qtr3","Qtr4")))</f>
        <v>Qtr2</v>
      </c>
      <c r="O3364" s="32" t="str">
        <f>TEXT(Data[[#This Row],[Ngày giao]],"MMM")</f>
        <v>Jun</v>
      </c>
    </row>
    <row r="3365" spans="1:15" ht="13" x14ac:dyDescent="0.3">
      <c r="A3365" s="1">
        <v>4517196648</v>
      </c>
      <c r="B3365" s="1">
        <v>2556834</v>
      </c>
      <c r="C3365" s="37" t="s">
        <v>52</v>
      </c>
      <c r="D3365" s="3">
        <v>15</v>
      </c>
      <c r="E3365" s="3">
        <v>979</v>
      </c>
      <c r="F3365" s="3">
        <f t="shared" si="73"/>
        <v>14685</v>
      </c>
      <c r="G3365" s="5">
        <v>44718</v>
      </c>
      <c r="H3365" s="4">
        <v>44704</v>
      </c>
      <c r="I3365" s="6">
        <f t="shared" si="72"/>
        <v>14</v>
      </c>
      <c r="J3365" s="32" t="str">
        <f>IF(Data[[#This Row],[Chênh lệch ngày]]&lt;-2,"ADVANCE", IF(Data[[#This Row],[Chênh lệch ngày]]&lt;4, "ON TIME", IF(Data[[#This Row],[REASON OF LATE]]="SUPPLIER","LATE BY SUPPLIER", "LATE")))</f>
        <v>LATE</v>
      </c>
      <c r="K3365" s="32" t="s">
        <v>6</v>
      </c>
      <c r="L3365" s="32"/>
      <c r="M3365" s="32" t="str">
        <f>TEXT(Data[[#This Row],[Ngày giao]],"yyyy")</f>
        <v>2022</v>
      </c>
      <c r="N3365" s="32" t="str">
        <f>IF(MONTH(Data[[#This Row],[Ngày giao]])&lt;4,"Qtr1", IF(MONTH(Data[[#This Row],[Ngày giao]])&lt;7,"Qtr2",IF(MONTH(Data[[#This Row],[Ngày giao]])&lt;10,"Qtr3","Qtr4")))</f>
        <v>Qtr2</v>
      </c>
      <c r="O3365" s="32" t="str">
        <f>TEXT(Data[[#This Row],[Ngày giao]],"MMM")</f>
        <v>Jun</v>
      </c>
    </row>
    <row r="3366" spans="1:15" ht="13" x14ac:dyDescent="0.3">
      <c r="A3366" s="1">
        <v>4517508654</v>
      </c>
      <c r="B3366" s="1">
        <v>2963896</v>
      </c>
      <c r="C3366" s="37" t="s">
        <v>52</v>
      </c>
      <c r="D3366" s="3">
        <v>40</v>
      </c>
      <c r="E3366" s="3">
        <v>837</v>
      </c>
      <c r="F3366" s="3">
        <f t="shared" si="73"/>
        <v>33480</v>
      </c>
      <c r="G3366" s="5">
        <v>44718</v>
      </c>
      <c r="H3366" s="4">
        <v>44704</v>
      </c>
      <c r="I3366" s="6">
        <f t="shared" si="72"/>
        <v>14</v>
      </c>
      <c r="J3366" s="32" t="str">
        <f>IF(Data[[#This Row],[Chênh lệch ngày]]&lt;-2,"ADVANCE", IF(Data[[#This Row],[Chênh lệch ngày]]&lt;4, "ON TIME", IF(Data[[#This Row],[REASON OF LATE]]="SUPPLIER","LATE BY SUPPLIER", "LATE")))</f>
        <v>LATE</v>
      </c>
      <c r="K3366" s="32" t="s">
        <v>6</v>
      </c>
      <c r="L3366" s="32"/>
      <c r="M3366" s="32" t="str">
        <f>TEXT(Data[[#This Row],[Ngày giao]],"yyyy")</f>
        <v>2022</v>
      </c>
      <c r="N3366" s="32" t="str">
        <f>IF(MONTH(Data[[#This Row],[Ngày giao]])&lt;4,"Qtr1", IF(MONTH(Data[[#This Row],[Ngày giao]])&lt;7,"Qtr2",IF(MONTH(Data[[#This Row],[Ngày giao]])&lt;10,"Qtr3","Qtr4")))</f>
        <v>Qtr2</v>
      </c>
      <c r="O3366" s="32" t="str">
        <f>TEXT(Data[[#This Row],[Ngày giao]],"MMM")</f>
        <v>Jun</v>
      </c>
    </row>
    <row r="3367" spans="1:15" ht="13" x14ac:dyDescent="0.3">
      <c r="A3367" s="1">
        <v>4516516677</v>
      </c>
      <c r="B3367" s="1">
        <v>2467687</v>
      </c>
      <c r="C3367" s="37" t="s">
        <v>52</v>
      </c>
      <c r="D3367" s="3">
        <v>130</v>
      </c>
      <c r="E3367" s="3">
        <v>778</v>
      </c>
      <c r="F3367" s="3">
        <f t="shared" si="73"/>
        <v>101140</v>
      </c>
      <c r="G3367" s="5">
        <v>44718</v>
      </c>
      <c r="H3367" s="4">
        <v>44704</v>
      </c>
      <c r="I3367" s="6">
        <f t="shared" si="72"/>
        <v>14</v>
      </c>
      <c r="J3367" s="32" t="str">
        <f>IF(Data[[#This Row],[Chênh lệch ngày]]&lt;-2,"ADVANCE", IF(Data[[#This Row],[Chênh lệch ngày]]&lt;4, "ON TIME", IF(Data[[#This Row],[REASON OF LATE]]="SUPPLIER","LATE BY SUPPLIER", "LATE")))</f>
        <v>LATE</v>
      </c>
      <c r="K3367" s="32" t="s">
        <v>6</v>
      </c>
      <c r="L3367" s="32"/>
      <c r="M3367" s="32" t="str">
        <f>TEXT(Data[[#This Row],[Ngày giao]],"yyyy")</f>
        <v>2022</v>
      </c>
      <c r="N3367" s="32" t="str">
        <f>IF(MONTH(Data[[#This Row],[Ngày giao]])&lt;4,"Qtr1", IF(MONTH(Data[[#This Row],[Ngày giao]])&lt;7,"Qtr2",IF(MONTH(Data[[#This Row],[Ngày giao]])&lt;10,"Qtr3","Qtr4")))</f>
        <v>Qtr2</v>
      </c>
      <c r="O3367" s="32" t="str">
        <f>TEXT(Data[[#This Row],[Ngày giao]],"MMM")</f>
        <v>Jun</v>
      </c>
    </row>
    <row r="3368" spans="1:15" ht="13" x14ac:dyDescent="0.3">
      <c r="A3368" s="1">
        <v>4516520426</v>
      </c>
      <c r="B3368" s="1">
        <v>2758193</v>
      </c>
      <c r="C3368" s="37" t="s">
        <v>52</v>
      </c>
      <c r="D3368" s="3">
        <v>120</v>
      </c>
      <c r="E3368" s="3">
        <v>628</v>
      </c>
      <c r="F3368" s="3">
        <f t="shared" si="73"/>
        <v>75360</v>
      </c>
      <c r="G3368" s="5">
        <v>44704</v>
      </c>
      <c r="H3368" s="4">
        <v>44704</v>
      </c>
      <c r="I3368" s="6">
        <f t="shared" si="72"/>
        <v>0</v>
      </c>
      <c r="J3368" s="32" t="str">
        <f>IF(Data[[#This Row],[Chênh lệch ngày]]&lt;-2,"ADVANCE", IF(Data[[#This Row],[Chênh lệch ngày]]&lt;4, "ON TIME", IF(Data[[#This Row],[REASON OF LATE]]="SUPPLIER","LATE BY SUPPLIER", "LATE")))</f>
        <v>ON TIME</v>
      </c>
      <c r="K3368" s="2"/>
      <c r="L3368" s="32"/>
      <c r="M3368" s="32" t="str">
        <f>TEXT(Data[[#This Row],[Ngày giao]],"yyyy")</f>
        <v>2022</v>
      </c>
      <c r="N3368" s="32" t="str">
        <f>IF(MONTH(Data[[#This Row],[Ngày giao]])&lt;4,"Qtr1", IF(MONTH(Data[[#This Row],[Ngày giao]])&lt;7,"Qtr2",IF(MONTH(Data[[#This Row],[Ngày giao]])&lt;10,"Qtr3","Qtr4")))</f>
        <v>Qtr2</v>
      </c>
      <c r="O3368" s="32" t="str">
        <f>TEXT(Data[[#This Row],[Ngày giao]],"MMM")</f>
        <v>May</v>
      </c>
    </row>
    <row r="3369" spans="1:15" ht="13" x14ac:dyDescent="0.3">
      <c r="A3369" s="24">
        <v>4517883892</v>
      </c>
      <c r="B3369" s="24">
        <v>4327106</v>
      </c>
      <c r="C3369" s="25" t="s">
        <v>54</v>
      </c>
      <c r="D3369" s="26">
        <v>150</v>
      </c>
      <c r="E3369" s="3">
        <v>1232</v>
      </c>
      <c r="F3369" s="3">
        <f t="shared" si="73"/>
        <v>184800</v>
      </c>
      <c r="G3369" s="5">
        <v>44704</v>
      </c>
      <c r="H3369" s="4">
        <v>44704</v>
      </c>
      <c r="I3369" s="6">
        <f t="shared" si="72"/>
        <v>0</v>
      </c>
      <c r="J3369" s="32" t="str">
        <f>IF(Data[[#This Row],[Chênh lệch ngày]]&lt;-2,"ADVANCE", IF(Data[[#This Row],[Chênh lệch ngày]]&lt;4, "ON TIME", IF(Data[[#This Row],[REASON OF LATE]]="SUPPLIER","LATE BY SUPPLIER", "LATE")))</f>
        <v>ON TIME</v>
      </c>
      <c r="K3369" s="25"/>
      <c r="L3369" s="25"/>
      <c r="M3369" s="32" t="str">
        <f>TEXT(Data[[#This Row],[Ngày giao]],"yyyy")</f>
        <v>2022</v>
      </c>
      <c r="N3369" s="32" t="str">
        <f>IF(MONTH(Data[[#This Row],[Ngày giao]])&lt;4,"Qtr1", IF(MONTH(Data[[#This Row],[Ngày giao]])&lt;7,"Qtr2",IF(MONTH(Data[[#This Row],[Ngày giao]])&lt;10,"Qtr3","Qtr4")))</f>
        <v>Qtr2</v>
      </c>
      <c r="O3369" s="32" t="str">
        <f>TEXT(Data[[#This Row],[Ngày giao]],"MMM")</f>
        <v>May</v>
      </c>
    </row>
    <row r="3370" spans="1:15" ht="13" x14ac:dyDescent="0.3">
      <c r="A3370" s="1">
        <v>4516523671</v>
      </c>
      <c r="B3370" s="1">
        <v>4271870</v>
      </c>
      <c r="C3370" s="37" t="s">
        <v>52</v>
      </c>
      <c r="D3370" s="3">
        <v>24</v>
      </c>
      <c r="E3370" s="3">
        <v>559</v>
      </c>
      <c r="F3370" s="3">
        <f t="shared" si="73"/>
        <v>13416</v>
      </c>
      <c r="G3370" s="5">
        <v>44718</v>
      </c>
      <c r="H3370" s="4">
        <v>44704</v>
      </c>
      <c r="I3370" s="6">
        <f t="shared" si="72"/>
        <v>14</v>
      </c>
      <c r="J3370" s="32" t="str">
        <f>IF(Data[[#This Row],[Chênh lệch ngày]]&lt;-2,"ADVANCE", IF(Data[[#This Row],[Chênh lệch ngày]]&lt;4, "ON TIME", IF(Data[[#This Row],[REASON OF LATE]]="SUPPLIER","LATE BY SUPPLIER", "LATE")))</f>
        <v>LATE</v>
      </c>
      <c r="K3370" s="32" t="s">
        <v>6</v>
      </c>
      <c r="L3370" s="32"/>
      <c r="M3370" s="32" t="str">
        <f>TEXT(Data[[#This Row],[Ngày giao]],"yyyy")</f>
        <v>2022</v>
      </c>
      <c r="N3370" s="32" t="str">
        <f>IF(MONTH(Data[[#This Row],[Ngày giao]])&lt;4,"Qtr1", IF(MONTH(Data[[#This Row],[Ngày giao]])&lt;7,"Qtr2",IF(MONTH(Data[[#This Row],[Ngày giao]])&lt;10,"Qtr3","Qtr4")))</f>
        <v>Qtr2</v>
      </c>
      <c r="O3370" s="32" t="str">
        <f>TEXT(Data[[#This Row],[Ngày giao]],"MMM")</f>
        <v>Jun</v>
      </c>
    </row>
    <row r="3371" spans="1:15" ht="13" x14ac:dyDescent="0.3">
      <c r="A3371" s="1">
        <v>4517049005</v>
      </c>
      <c r="B3371" s="1">
        <v>4271870</v>
      </c>
      <c r="C3371" s="2" t="s">
        <v>67</v>
      </c>
      <c r="D3371" s="3">
        <v>16</v>
      </c>
      <c r="E3371" s="3">
        <v>916</v>
      </c>
      <c r="F3371" s="3">
        <f t="shared" si="73"/>
        <v>14656</v>
      </c>
      <c r="G3371" s="5">
        <v>44728</v>
      </c>
      <c r="H3371" s="4">
        <v>44704</v>
      </c>
      <c r="I3371" s="6">
        <f t="shared" si="72"/>
        <v>24</v>
      </c>
      <c r="J3371" s="32" t="str">
        <f>IF(Data[[#This Row],[Chênh lệch ngày]]&lt;-2,"ADVANCE", IF(Data[[#This Row],[Chênh lệch ngày]]&lt;4, "ON TIME", IF(Data[[#This Row],[REASON OF LATE]]="SUPPLIER","LATE BY SUPPLIER", "LATE")))</f>
        <v>LATE</v>
      </c>
      <c r="K3371" s="32" t="s">
        <v>6</v>
      </c>
      <c r="L3371" s="32"/>
      <c r="M3371" s="32" t="str">
        <f>TEXT(Data[[#This Row],[Ngày giao]],"yyyy")</f>
        <v>2022</v>
      </c>
      <c r="N3371" s="32" t="str">
        <f>IF(MONTH(Data[[#This Row],[Ngày giao]])&lt;4,"Qtr1", IF(MONTH(Data[[#This Row],[Ngày giao]])&lt;7,"Qtr2",IF(MONTH(Data[[#This Row],[Ngày giao]])&lt;10,"Qtr3","Qtr4")))</f>
        <v>Qtr2</v>
      </c>
      <c r="O3371" s="32" t="str">
        <f>TEXT(Data[[#This Row],[Ngày giao]],"MMM")</f>
        <v>Jun</v>
      </c>
    </row>
    <row r="3372" spans="1:15" ht="13" x14ac:dyDescent="0.3">
      <c r="A3372" s="1">
        <v>4517880708</v>
      </c>
      <c r="B3372" s="1">
        <v>2467687</v>
      </c>
      <c r="C3372" s="2" t="s">
        <v>54</v>
      </c>
      <c r="D3372" s="3">
        <v>350</v>
      </c>
      <c r="E3372" s="3">
        <v>693</v>
      </c>
      <c r="F3372" s="3">
        <f t="shared" si="73"/>
        <v>242550</v>
      </c>
      <c r="G3372" s="5">
        <v>44704</v>
      </c>
      <c r="H3372" s="4">
        <v>44704</v>
      </c>
      <c r="I3372" s="6">
        <f t="shared" si="72"/>
        <v>0</v>
      </c>
      <c r="J3372" s="32" t="str">
        <f>IF(Data[[#This Row],[Chênh lệch ngày]]&lt;-2,"ADVANCE", IF(Data[[#This Row],[Chênh lệch ngày]]&lt;4, "ON TIME", IF(Data[[#This Row],[REASON OF LATE]]="SUPPLIER","LATE BY SUPPLIER", "LATE")))</f>
        <v>ON TIME</v>
      </c>
      <c r="K3372" s="2"/>
      <c r="L3372" s="32"/>
      <c r="M3372" s="32" t="str">
        <f>TEXT(Data[[#This Row],[Ngày giao]],"yyyy")</f>
        <v>2022</v>
      </c>
      <c r="N3372" s="32" t="str">
        <f>IF(MONTH(Data[[#This Row],[Ngày giao]])&lt;4,"Qtr1", IF(MONTH(Data[[#This Row],[Ngày giao]])&lt;7,"Qtr2",IF(MONTH(Data[[#This Row],[Ngày giao]])&lt;10,"Qtr3","Qtr4")))</f>
        <v>Qtr2</v>
      </c>
      <c r="O3372" s="32" t="str">
        <f>TEXT(Data[[#This Row],[Ngày giao]],"MMM")</f>
        <v>May</v>
      </c>
    </row>
    <row r="3373" spans="1:15" ht="13" x14ac:dyDescent="0.3">
      <c r="A3373" s="1">
        <v>4518041205</v>
      </c>
      <c r="B3373" s="1">
        <v>4327106</v>
      </c>
      <c r="C3373" s="2" t="s">
        <v>53</v>
      </c>
      <c r="D3373" s="3">
        <v>1017</v>
      </c>
      <c r="E3373" s="3">
        <v>974</v>
      </c>
      <c r="F3373" s="3">
        <f t="shared" si="73"/>
        <v>990558</v>
      </c>
      <c r="G3373" s="5">
        <v>44704</v>
      </c>
      <c r="H3373" s="4">
        <v>44704</v>
      </c>
      <c r="I3373" s="6">
        <f t="shared" si="72"/>
        <v>0</v>
      </c>
      <c r="J3373" s="32" t="str">
        <f>IF(Data[[#This Row],[Chênh lệch ngày]]&lt;-2,"ADVANCE", IF(Data[[#This Row],[Chênh lệch ngày]]&lt;4, "ON TIME", IF(Data[[#This Row],[REASON OF LATE]]="SUPPLIER","LATE BY SUPPLIER", "LATE")))</f>
        <v>ON TIME</v>
      </c>
      <c r="K3373" s="2"/>
      <c r="L3373" s="32"/>
      <c r="M3373" s="32" t="str">
        <f>TEXT(Data[[#This Row],[Ngày giao]],"yyyy")</f>
        <v>2022</v>
      </c>
      <c r="N3373" s="32" t="str">
        <f>IF(MONTH(Data[[#This Row],[Ngày giao]])&lt;4,"Qtr1", IF(MONTH(Data[[#This Row],[Ngày giao]])&lt;7,"Qtr2",IF(MONTH(Data[[#This Row],[Ngày giao]])&lt;10,"Qtr3","Qtr4")))</f>
        <v>Qtr2</v>
      </c>
      <c r="O3373" s="32" t="str">
        <f>TEXT(Data[[#This Row],[Ngày giao]],"MMM")</f>
        <v>May</v>
      </c>
    </row>
    <row r="3374" spans="1:15" ht="13" x14ac:dyDescent="0.3">
      <c r="A3374" s="1">
        <v>4516806639</v>
      </c>
      <c r="B3374" s="1">
        <v>2958114</v>
      </c>
      <c r="C3374" s="37" t="s">
        <v>52</v>
      </c>
      <c r="D3374" s="3">
        <v>84</v>
      </c>
      <c r="E3374" s="3">
        <v>308</v>
      </c>
      <c r="F3374" s="3">
        <f t="shared" si="73"/>
        <v>25872</v>
      </c>
      <c r="G3374" s="5">
        <v>44704</v>
      </c>
      <c r="H3374" s="4">
        <v>44704</v>
      </c>
      <c r="I3374" s="6">
        <f t="shared" si="72"/>
        <v>0</v>
      </c>
      <c r="J3374" s="32" t="str">
        <f>IF(Data[[#This Row],[Chênh lệch ngày]]&lt;-2,"ADVANCE", IF(Data[[#This Row],[Chênh lệch ngày]]&lt;4, "ON TIME", IF(Data[[#This Row],[REASON OF LATE]]="SUPPLIER","LATE BY SUPPLIER", "LATE")))</f>
        <v>ON TIME</v>
      </c>
      <c r="K3374" s="2"/>
      <c r="L3374" s="32"/>
      <c r="M3374" s="32" t="str">
        <f>TEXT(Data[[#This Row],[Ngày giao]],"yyyy")</f>
        <v>2022</v>
      </c>
      <c r="N3374" s="32" t="str">
        <f>IF(MONTH(Data[[#This Row],[Ngày giao]])&lt;4,"Qtr1", IF(MONTH(Data[[#This Row],[Ngày giao]])&lt;7,"Qtr2",IF(MONTH(Data[[#This Row],[Ngày giao]])&lt;10,"Qtr3","Qtr4")))</f>
        <v>Qtr2</v>
      </c>
      <c r="O3374" s="32" t="str">
        <f>TEXT(Data[[#This Row],[Ngày giao]],"MMM")</f>
        <v>May</v>
      </c>
    </row>
    <row r="3375" spans="1:15" ht="13" x14ac:dyDescent="0.3">
      <c r="A3375" s="1">
        <v>4517029040</v>
      </c>
      <c r="B3375" s="1">
        <v>1620152</v>
      </c>
      <c r="C3375" s="37" t="s">
        <v>52</v>
      </c>
      <c r="D3375" s="3">
        <v>108</v>
      </c>
      <c r="E3375" s="3">
        <v>431</v>
      </c>
      <c r="F3375" s="3">
        <f t="shared" si="73"/>
        <v>46548</v>
      </c>
      <c r="G3375" s="5">
        <v>44704</v>
      </c>
      <c r="H3375" s="4">
        <v>44704</v>
      </c>
      <c r="I3375" s="6">
        <f t="shared" si="72"/>
        <v>0</v>
      </c>
      <c r="J3375" s="32" t="str">
        <f>IF(Data[[#This Row],[Chênh lệch ngày]]&lt;-2,"ADVANCE", IF(Data[[#This Row],[Chênh lệch ngày]]&lt;4, "ON TIME", IF(Data[[#This Row],[REASON OF LATE]]="SUPPLIER","LATE BY SUPPLIER", "LATE")))</f>
        <v>ON TIME</v>
      </c>
      <c r="K3375" s="2"/>
      <c r="L3375" s="32"/>
      <c r="M3375" s="32" t="str">
        <f>TEXT(Data[[#This Row],[Ngày giao]],"yyyy")</f>
        <v>2022</v>
      </c>
      <c r="N3375" s="32" t="str">
        <f>IF(MONTH(Data[[#This Row],[Ngày giao]])&lt;4,"Qtr1", IF(MONTH(Data[[#This Row],[Ngày giao]])&lt;7,"Qtr2",IF(MONTH(Data[[#This Row],[Ngày giao]])&lt;10,"Qtr3","Qtr4")))</f>
        <v>Qtr2</v>
      </c>
      <c r="O3375" s="32" t="str">
        <f>TEXT(Data[[#This Row],[Ngày giao]],"MMM")</f>
        <v>May</v>
      </c>
    </row>
    <row r="3376" spans="1:15" ht="13" x14ac:dyDescent="0.3">
      <c r="A3376" s="1">
        <v>4517038236</v>
      </c>
      <c r="B3376" s="1">
        <v>4492204</v>
      </c>
      <c r="C3376" s="37" t="s">
        <v>52</v>
      </c>
      <c r="D3376" s="3">
        <v>120</v>
      </c>
      <c r="E3376" s="3">
        <v>564</v>
      </c>
      <c r="F3376" s="3">
        <f t="shared" si="73"/>
        <v>67680</v>
      </c>
      <c r="G3376" s="5">
        <v>44704</v>
      </c>
      <c r="H3376" s="4">
        <v>44704</v>
      </c>
      <c r="I3376" s="6">
        <f t="shared" si="72"/>
        <v>0</v>
      </c>
      <c r="J3376" s="32" t="str">
        <f>IF(Data[[#This Row],[Chênh lệch ngày]]&lt;-2,"ADVANCE", IF(Data[[#This Row],[Chênh lệch ngày]]&lt;4, "ON TIME", IF(Data[[#This Row],[REASON OF LATE]]="SUPPLIER","LATE BY SUPPLIER", "LATE")))</f>
        <v>ON TIME</v>
      </c>
      <c r="K3376" s="2"/>
      <c r="L3376" s="32"/>
      <c r="M3376" s="32" t="str">
        <f>TEXT(Data[[#This Row],[Ngày giao]],"yyyy")</f>
        <v>2022</v>
      </c>
      <c r="N3376" s="32" t="str">
        <f>IF(MONTH(Data[[#This Row],[Ngày giao]])&lt;4,"Qtr1", IF(MONTH(Data[[#This Row],[Ngày giao]])&lt;7,"Qtr2",IF(MONTH(Data[[#This Row],[Ngày giao]])&lt;10,"Qtr3","Qtr4")))</f>
        <v>Qtr2</v>
      </c>
      <c r="O3376" s="32" t="str">
        <f>TEXT(Data[[#This Row],[Ngày giao]],"MMM")</f>
        <v>May</v>
      </c>
    </row>
    <row r="3377" spans="1:15" ht="13" x14ac:dyDescent="0.3">
      <c r="A3377" s="1">
        <v>4516509260</v>
      </c>
      <c r="B3377" s="1">
        <v>2958114</v>
      </c>
      <c r="C3377" s="37" t="s">
        <v>52</v>
      </c>
      <c r="D3377" s="3">
        <v>54</v>
      </c>
      <c r="E3377" s="3">
        <v>541</v>
      </c>
      <c r="F3377" s="3">
        <f t="shared" si="73"/>
        <v>29214</v>
      </c>
      <c r="G3377" s="5">
        <v>44704</v>
      </c>
      <c r="H3377" s="4">
        <v>44704</v>
      </c>
      <c r="I3377" s="6">
        <f t="shared" si="72"/>
        <v>0</v>
      </c>
      <c r="J3377" s="32" t="str">
        <f>IF(Data[[#This Row],[Chênh lệch ngày]]&lt;-2,"ADVANCE", IF(Data[[#This Row],[Chênh lệch ngày]]&lt;4, "ON TIME", IF(Data[[#This Row],[REASON OF LATE]]="SUPPLIER","LATE BY SUPPLIER", "LATE")))</f>
        <v>ON TIME</v>
      </c>
      <c r="K3377" s="2"/>
      <c r="L3377" s="32"/>
      <c r="M3377" s="32" t="str">
        <f>TEXT(Data[[#This Row],[Ngày giao]],"yyyy")</f>
        <v>2022</v>
      </c>
      <c r="N3377" s="32" t="str">
        <f>IF(MONTH(Data[[#This Row],[Ngày giao]])&lt;4,"Qtr1", IF(MONTH(Data[[#This Row],[Ngày giao]])&lt;7,"Qtr2",IF(MONTH(Data[[#This Row],[Ngày giao]])&lt;10,"Qtr3","Qtr4")))</f>
        <v>Qtr2</v>
      </c>
      <c r="O3377" s="32" t="str">
        <f>TEXT(Data[[#This Row],[Ngày giao]],"MMM")</f>
        <v>May</v>
      </c>
    </row>
    <row r="3378" spans="1:15" ht="13" x14ac:dyDescent="0.3">
      <c r="A3378" s="1">
        <v>4517875901</v>
      </c>
      <c r="B3378" s="1">
        <v>2752324</v>
      </c>
      <c r="C3378" s="2" t="s">
        <v>53</v>
      </c>
      <c r="D3378" s="3">
        <v>198</v>
      </c>
      <c r="E3378" s="3">
        <v>588</v>
      </c>
      <c r="F3378" s="3">
        <f t="shared" si="73"/>
        <v>116424</v>
      </c>
      <c r="G3378" s="5">
        <v>44704</v>
      </c>
      <c r="H3378" s="4">
        <v>44704</v>
      </c>
      <c r="I3378" s="6">
        <f t="shared" si="72"/>
        <v>0</v>
      </c>
      <c r="J3378" s="32" t="str">
        <f>IF(Data[[#This Row],[Chênh lệch ngày]]&lt;-2,"ADVANCE", IF(Data[[#This Row],[Chênh lệch ngày]]&lt;4, "ON TIME", IF(Data[[#This Row],[REASON OF LATE]]="SUPPLIER","LATE BY SUPPLIER", "LATE")))</f>
        <v>ON TIME</v>
      </c>
      <c r="K3378" s="2"/>
      <c r="L3378" s="32"/>
      <c r="M3378" s="32" t="str">
        <f>TEXT(Data[[#This Row],[Ngày giao]],"yyyy")</f>
        <v>2022</v>
      </c>
      <c r="N3378" s="32" t="str">
        <f>IF(MONTH(Data[[#This Row],[Ngày giao]])&lt;4,"Qtr1", IF(MONTH(Data[[#This Row],[Ngày giao]])&lt;7,"Qtr2",IF(MONTH(Data[[#This Row],[Ngày giao]])&lt;10,"Qtr3","Qtr4")))</f>
        <v>Qtr2</v>
      </c>
      <c r="O3378" s="32" t="str">
        <f>TEXT(Data[[#This Row],[Ngày giao]],"MMM")</f>
        <v>May</v>
      </c>
    </row>
    <row r="3379" spans="1:15" ht="13" x14ac:dyDescent="0.3">
      <c r="A3379" s="1">
        <v>4517953076</v>
      </c>
      <c r="B3379" s="1">
        <v>4109003</v>
      </c>
      <c r="C3379" s="2" t="s">
        <v>53</v>
      </c>
      <c r="D3379" s="3">
        <v>1000</v>
      </c>
      <c r="E3379" s="3">
        <v>1021</v>
      </c>
      <c r="F3379" s="3">
        <f t="shared" si="73"/>
        <v>1021000</v>
      </c>
      <c r="G3379" s="5">
        <v>44704</v>
      </c>
      <c r="H3379" s="4">
        <v>44704</v>
      </c>
      <c r="I3379" s="6">
        <f t="shared" si="72"/>
        <v>0</v>
      </c>
      <c r="J3379" s="32" t="str">
        <f>IF(Data[[#This Row],[Chênh lệch ngày]]&lt;-2,"ADVANCE", IF(Data[[#This Row],[Chênh lệch ngày]]&lt;4, "ON TIME", IF(Data[[#This Row],[REASON OF LATE]]="SUPPLIER","LATE BY SUPPLIER", "LATE")))</f>
        <v>ON TIME</v>
      </c>
      <c r="K3379" s="2"/>
      <c r="L3379" s="32"/>
      <c r="M3379" s="32" t="str">
        <f>TEXT(Data[[#This Row],[Ngày giao]],"yyyy")</f>
        <v>2022</v>
      </c>
      <c r="N3379" s="32" t="str">
        <f>IF(MONTH(Data[[#This Row],[Ngày giao]])&lt;4,"Qtr1", IF(MONTH(Data[[#This Row],[Ngày giao]])&lt;7,"Qtr2",IF(MONTH(Data[[#This Row],[Ngày giao]])&lt;10,"Qtr3","Qtr4")))</f>
        <v>Qtr2</v>
      </c>
      <c r="O3379" s="32" t="str">
        <f>TEXT(Data[[#This Row],[Ngày giao]],"MMM")</f>
        <v>May</v>
      </c>
    </row>
    <row r="3380" spans="1:15" ht="14.5" x14ac:dyDescent="0.35">
      <c r="A3380" s="7">
        <v>4517035874</v>
      </c>
      <c r="B3380" s="7">
        <v>2765851</v>
      </c>
      <c r="C3380" s="37" t="s">
        <v>52</v>
      </c>
      <c r="D3380" s="9">
        <v>192</v>
      </c>
      <c r="E3380" s="3">
        <v>1441</v>
      </c>
      <c r="F3380" s="3">
        <f t="shared" si="73"/>
        <v>276672</v>
      </c>
      <c r="G3380" s="5">
        <v>44704</v>
      </c>
      <c r="H3380" s="4">
        <v>44704</v>
      </c>
      <c r="I3380" s="10">
        <v>0</v>
      </c>
      <c r="J3380" s="32" t="str">
        <f>IF(Data[[#This Row],[Chênh lệch ngày]]&lt;-2,"ADVANCE", IF(Data[[#This Row],[Chênh lệch ngày]]&lt;4, "ON TIME", IF(Data[[#This Row],[REASON OF LATE]]="SUPPLIER","LATE BY SUPPLIER", "LATE")))</f>
        <v>ON TIME</v>
      </c>
      <c r="K3380" s="12"/>
      <c r="L3380" s="16"/>
      <c r="M3380" s="32" t="str">
        <f>TEXT(Data[[#This Row],[Ngày giao]],"yyyy")</f>
        <v>2022</v>
      </c>
      <c r="N3380" s="32" t="str">
        <f>IF(MONTH(Data[[#This Row],[Ngày giao]])&lt;4,"Qtr1", IF(MONTH(Data[[#This Row],[Ngày giao]])&lt;7,"Qtr2",IF(MONTH(Data[[#This Row],[Ngày giao]])&lt;10,"Qtr3","Qtr4")))</f>
        <v>Qtr2</v>
      </c>
      <c r="O3380" s="32" t="str">
        <f>TEXT(Data[[#This Row],[Ngày giao]],"MMM")</f>
        <v>May</v>
      </c>
    </row>
    <row r="3381" spans="1:15" ht="14.5" x14ac:dyDescent="0.35">
      <c r="A3381" s="7">
        <v>4517038994</v>
      </c>
      <c r="B3381" s="7">
        <v>4455281</v>
      </c>
      <c r="C3381" s="37" t="s">
        <v>52</v>
      </c>
      <c r="D3381" s="9">
        <v>540</v>
      </c>
      <c r="E3381" s="3">
        <v>948</v>
      </c>
      <c r="F3381" s="3">
        <f t="shared" si="73"/>
        <v>511920</v>
      </c>
      <c r="G3381" s="14">
        <v>44704</v>
      </c>
      <c r="H3381" s="15">
        <v>44704</v>
      </c>
      <c r="I3381" s="10">
        <v>0</v>
      </c>
      <c r="J3381" s="32" t="str">
        <f>IF(Data[[#This Row],[Chênh lệch ngày]]&lt;-2,"ADVANCE", IF(Data[[#This Row],[Chênh lệch ngày]]&lt;4, "ON TIME", IF(Data[[#This Row],[REASON OF LATE]]="SUPPLIER","LATE BY SUPPLIER", "LATE")))</f>
        <v>ON TIME</v>
      </c>
      <c r="K3381" s="12"/>
      <c r="L3381" s="16"/>
      <c r="M3381" s="32" t="str">
        <f>TEXT(Data[[#This Row],[Ngày giao]],"yyyy")</f>
        <v>2022</v>
      </c>
      <c r="N3381" s="32" t="str">
        <f>IF(MONTH(Data[[#This Row],[Ngày giao]])&lt;4,"Qtr1", IF(MONTH(Data[[#This Row],[Ngày giao]])&lt;7,"Qtr2",IF(MONTH(Data[[#This Row],[Ngày giao]])&lt;10,"Qtr3","Qtr4")))</f>
        <v>Qtr2</v>
      </c>
      <c r="O3381" s="32" t="str">
        <f>TEXT(Data[[#This Row],[Ngày giao]],"MMM")</f>
        <v>May</v>
      </c>
    </row>
    <row r="3382" spans="1:15" ht="14.5" x14ac:dyDescent="0.35">
      <c r="A3382" s="7">
        <v>4517817649</v>
      </c>
      <c r="B3382" s="7">
        <v>4013305</v>
      </c>
      <c r="C3382" s="8" t="s">
        <v>53</v>
      </c>
      <c r="D3382" s="9">
        <v>612</v>
      </c>
      <c r="E3382" s="3">
        <v>1197</v>
      </c>
      <c r="F3382" s="3">
        <f t="shared" si="73"/>
        <v>732564</v>
      </c>
      <c r="G3382" s="5">
        <v>44711</v>
      </c>
      <c r="H3382" s="4">
        <v>44704</v>
      </c>
      <c r="I3382" s="10">
        <v>7</v>
      </c>
      <c r="J3382" s="32" t="str">
        <f>IF(Data[[#This Row],[Chênh lệch ngày]]&lt;-2,"ADVANCE", IF(Data[[#This Row],[Chênh lệch ngày]]&lt;4, "ON TIME", IF(Data[[#This Row],[REASON OF LATE]]="SUPPLIER","LATE BY SUPPLIER", "LATE")))</f>
        <v>LATE BY SUPPLIER</v>
      </c>
      <c r="K3382" s="11" t="s">
        <v>8</v>
      </c>
      <c r="L3382" s="16" t="s">
        <v>71</v>
      </c>
      <c r="M3382" s="32" t="str">
        <f>TEXT(Data[[#This Row],[Ngày giao]],"yyyy")</f>
        <v>2022</v>
      </c>
      <c r="N3382" s="32" t="str">
        <f>IF(MONTH(Data[[#This Row],[Ngày giao]])&lt;4,"Qtr1", IF(MONTH(Data[[#This Row],[Ngày giao]])&lt;7,"Qtr2",IF(MONTH(Data[[#This Row],[Ngày giao]])&lt;10,"Qtr3","Qtr4")))</f>
        <v>Qtr2</v>
      </c>
      <c r="O3382" s="32" t="str">
        <f>TEXT(Data[[#This Row],[Ngày giao]],"MMM")</f>
        <v>May</v>
      </c>
    </row>
    <row r="3383" spans="1:15" ht="14.5" x14ac:dyDescent="0.35">
      <c r="A3383" s="7">
        <v>4517381063</v>
      </c>
      <c r="B3383" s="7">
        <v>4454507</v>
      </c>
      <c r="C3383" s="8" t="s">
        <v>53</v>
      </c>
      <c r="D3383" s="9">
        <v>1260</v>
      </c>
      <c r="E3383" s="3">
        <v>773</v>
      </c>
      <c r="F3383" s="3">
        <f t="shared" si="73"/>
        <v>973980</v>
      </c>
      <c r="G3383" s="5">
        <v>44732</v>
      </c>
      <c r="H3383" s="4">
        <v>44704</v>
      </c>
      <c r="I3383" s="10">
        <v>28</v>
      </c>
      <c r="J3383" s="32" t="str">
        <f>IF(Data[[#This Row],[Chênh lệch ngày]]&lt;-2,"ADVANCE", IF(Data[[#This Row],[Chênh lệch ngày]]&lt;4, "ON TIME", IF(Data[[#This Row],[REASON OF LATE]]="SUPPLIER","LATE BY SUPPLIER", "LATE")))</f>
        <v>LATE BY SUPPLIER</v>
      </c>
      <c r="K3383" s="11" t="s">
        <v>8</v>
      </c>
      <c r="L3383" s="16" t="s">
        <v>71</v>
      </c>
      <c r="M3383" s="32" t="str">
        <f>TEXT(Data[[#This Row],[Ngày giao]],"yyyy")</f>
        <v>2022</v>
      </c>
      <c r="N3383" s="32" t="str">
        <f>IF(MONTH(Data[[#This Row],[Ngày giao]])&lt;4,"Qtr1", IF(MONTH(Data[[#This Row],[Ngày giao]])&lt;7,"Qtr2",IF(MONTH(Data[[#This Row],[Ngày giao]])&lt;10,"Qtr3","Qtr4")))</f>
        <v>Qtr2</v>
      </c>
      <c r="O3383" s="32" t="str">
        <f>TEXT(Data[[#This Row],[Ngày giao]],"MMM")</f>
        <v>Jun</v>
      </c>
    </row>
    <row r="3384" spans="1:15" ht="14.5" x14ac:dyDescent="0.35">
      <c r="A3384" s="7">
        <v>4517961683</v>
      </c>
      <c r="B3384" s="7">
        <v>2779817</v>
      </c>
      <c r="C3384" s="8" t="s">
        <v>53</v>
      </c>
      <c r="D3384" s="9">
        <v>9450</v>
      </c>
      <c r="E3384" s="3">
        <v>1003</v>
      </c>
      <c r="F3384" s="3">
        <f t="shared" si="73"/>
        <v>9478350</v>
      </c>
      <c r="G3384" s="5">
        <v>44781</v>
      </c>
      <c r="H3384" s="4">
        <v>44704</v>
      </c>
      <c r="I3384" s="10">
        <v>77</v>
      </c>
      <c r="J3384" s="32" t="str">
        <f>IF(Data[[#This Row],[Chênh lệch ngày]]&lt;-2,"ADVANCE", IF(Data[[#This Row],[Chênh lệch ngày]]&lt;4, "ON TIME", IF(Data[[#This Row],[REASON OF LATE]]="SUPPLIER","LATE BY SUPPLIER", "LATE")))</f>
        <v>LATE</v>
      </c>
      <c r="K3384" s="32" t="s">
        <v>6</v>
      </c>
      <c r="L3384" s="16"/>
      <c r="M3384" s="32" t="str">
        <f>TEXT(Data[[#This Row],[Ngày giao]],"yyyy")</f>
        <v>2022</v>
      </c>
      <c r="N3384" s="32" t="str">
        <f>IF(MONTH(Data[[#This Row],[Ngày giao]])&lt;4,"Qtr1", IF(MONTH(Data[[#This Row],[Ngày giao]])&lt;7,"Qtr2",IF(MONTH(Data[[#This Row],[Ngày giao]])&lt;10,"Qtr3","Qtr4")))</f>
        <v>Qtr3</v>
      </c>
      <c r="O3384" s="32" t="str">
        <f>TEXT(Data[[#This Row],[Ngày giao]],"MMM")</f>
        <v>Aug</v>
      </c>
    </row>
    <row r="3385" spans="1:15" ht="14.5" x14ac:dyDescent="0.35">
      <c r="A3385" s="7">
        <v>4517957807</v>
      </c>
      <c r="B3385" s="7">
        <v>2779817</v>
      </c>
      <c r="C3385" s="8" t="s">
        <v>53</v>
      </c>
      <c r="D3385" s="9">
        <v>23130</v>
      </c>
      <c r="E3385" s="3">
        <v>300</v>
      </c>
      <c r="F3385" s="3">
        <f t="shared" si="73"/>
        <v>6939000</v>
      </c>
      <c r="G3385" s="5">
        <v>44788</v>
      </c>
      <c r="H3385" s="4">
        <v>44704</v>
      </c>
      <c r="I3385" s="10">
        <v>84</v>
      </c>
      <c r="J3385" s="32" t="str">
        <f>IF(Data[[#This Row],[Chênh lệch ngày]]&lt;-2,"ADVANCE", IF(Data[[#This Row],[Chênh lệch ngày]]&lt;4, "ON TIME", IF(Data[[#This Row],[REASON OF LATE]]="SUPPLIER","LATE BY SUPPLIER", "LATE")))</f>
        <v>LATE BY SUPPLIER</v>
      </c>
      <c r="K3385" s="13" t="s">
        <v>8</v>
      </c>
      <c r="L3385" s="16" t="s">
        <v>71</v>
      </c>
      <c r="M3385" s="32" t="str">
        <f>TEXT(Data[[#This Row],[Ngày giao]],"yyyy")</f>
        <v>2022</v>
      </c>
      <c r="N3385" s="32" t="str">
        <f>IF(MONTH(Data[[#This Row],[Ngày giao]])&lt;4,"Qtr1", IF(MONTH(Data[[#This Row],[Ngày giao]])&lt;7,"Qtr2",IF(MONTH(Data[[#This Row],[Ngày giao]])&lt;10,"Qtr3","Qtr4")))</f>
        <v>Qtr3</v>
      </c>
      <c r="O3385" s="32" t="str">
        <f>TEXT(Data[[#This Row],[Ngày giao]],"MMM")</f>
        <v>Aug</v>
      </c>
    </row>
    <row r="3386" spans="1:15" ht="14.5" x14ac:dyDescent="0.35">
      <c r="A3386" s="7">
        <v>4517800020</v>
      </c>
      <c r="B3386" s="7">
        <v>4454507</v>
      </c>
      <c r="C3386" s="8" t="s">
        <v>53</v>
      </c>
      <c r="D3386" s="9">
        <v>1620</v>
      </c>
      <c r="E3386" s="3">
        <v>1112</v>
      </c>
      <c r="F3386" s="3">
        <f t="shared" si="73"/>
        <v>1801440</v>
      </c>
      <c r="G3386" s="5">
        <v>44732</v>
      </c>
      <c r="H3386" s="4">
        <v>44704</v>
      </c>
      <c r="I3386" s="10">
        <v>28</v>
      </c>
      <c r="J3386" s="32" t="str">
        <f>IF(Data[[#This Row],[Chênh lệch ngày]]&lt;-2,"ADVANCE", IF(Data[[#This Row],[Chênh lệch ngày]]&lt;4, "ON TIME", IF(Data[[#This Row],[REASON OF LATE]]="SUPPLIER","LATE BY SUPPLIER", "LATE")))</f>
        <v>LATE BY SUPPLIER</v>
      </c>
      <c r="K3386" s="11" t="s">
        <v>8</v>
      </c>
      <c r="L3386" s="16" t="s">
        <v>71</v>
      </c>
      <c r="M3386" s="32" t="str">
        <f>TEXT(Data[[#This Row],[Ngày giao]],"yyyy")</f>
        <v>2022</v>
      </c>
      <c r="N3386" s="32" t="str">
        <f>IF(MONTH(Data[[#This Row],[Ngày giao]])&lt;4,"Qtr1", IF(MONTH(Data[[#This Row],[Ngày giao]])&lt;7,"Qtr2",IF(MONTH(Data[[#This Row],[Ngày giao]])&lt;10,"Qtr3","Qtr4")))</f>
        <v>Qtr2</v>
      </c>
      <c r="O3386" s="32" t="str">
        <f>TEXT(Data[[#This Row],[Ngày giao]],"MMM")</f>
        <v>Jun</v>
      </c>
    </row>
    <row r="3387" spans="1:15" ht="14.5" x14ac:dyDescent="0.35">
      <c r="A3387" s="7">
        <v>4517511292</v>
      </c>
      <c r="B3387" s="7">
        <v>2779817</v>
      </c>
      <c r="C3387" s="8" t="s">
        <v>53</v>
      </c>
      <c r="D3387" s="9">
        <v>1710</v>
      </c>
      <c r="E3387" s="3">
        <v>975</v>
      </c>
      <c r="F3387" s="3">
        <f t="shared" si="73"/>
        <v>1667250</v>
      </c>
      <c r="G3387" s="5">
        <v>44732</v>
      </c>
      <c r="H3387" s="4">
        <v>44704</v>
      </c>
      <c r="I3387" s="10">
        <v>28</v>
      </c>
      <c r="J3387" s="32" t="str">
        <f>IF(Data[[#This Row],[Chênh lệch ngày]]&lt;-2,"ADVANCE", IF(Data[[#This Row],[Chênh lệch ngày]]&lt;4, "ON TIME", IF(Data[[#This Row],[REASON OF LATE]]="SUPPLIER","LATE BY SUPPLIER", "LATE")))</f>
        <v>LATE BY SUPPLIER</v>
      </c>
      <c r="K3387" s="13" t="s">
        <v>8</v>
      </c>
      <c r="L3387" s="16" t="s">
        <v>41</v>
      </c>
      <c r="M3387" s="32" t="str">
        <f>TEXT(Data[[#This Row],[Ngày giao]],"yyyy")</f>
        <v>2022</v>
      </c>
      <c r="N3387" s="32" t="str">
        <f>IF(MONTH(Data[[#This Row],[Ngày giao]])&lt;4,"Qtr1", IF(MONTH(Data[[#This Row],[Ngày giao]])&lt;7,"Qtr2",IF(MONTH(Data[[#This Row],[Ngày giao]])&lt;10,"Qtr3","Qtr4")))</f>
        <v>Qtr2</v>
      </c>
      <c r="O3387" s="32" t="str">
        <f>TEXT(Data[[#This Row],[Ngày giao]],"MMM")</f>
        <v>Jun</v>
      </c>
    </row>
    <row r="3388" spans="1:15" ht="14.5" x14ac:dyDescent="0.35">
      <c r="A3388" s="7">
        <v>4517202168</v>
      </c>
      <c r="B3388" s="7">
        <v>2487052</v>
      </c>
      <c r="C3388" s="37" t="s">
        <v>52</v>
      </c>
      <c r="D3388" s="9">
        <v>300</v>
      </c>
      <c r="E3388" s="3">
        <v>1383</v>
      </c>
      <c r="F3388" s="3">
        <f t="shared" si="73"/>
        <v>414900</v>
      </c>
      <c r="G3388" s="5">
        <v>44704</v>
      </c>
      <c r="H3388" s="4">
        <v>44704</v>
      </c>
      <c r="I3388" s="10">
        <v>0</v>
      </c>
      <c r="J3388" s="32" t="str">
        <f>IF(Data[[#This Row],[Chênh lệch ngày]]&lt;-2,"ADVANCE", IF(Data[[#This Row],[Chênh lệch ngày]]&lt;4, "ON TIME", IF(Data[[#This Row],[REASON OF LATE]]="SUPPLIER","LATE BY SUPPLIER", "LATE")))</f>
        <v>ON TIME</v>
      </c>
      <c r="K3388" s="12"/>
      <c r="L3388" s="16"/>
      <c r="M3388" s="32" t="str">
        <f>TEXT(Data[[#This Row],[Ngày giao]],"yyyy")</f>
        <v>2022</v>
      </c>
      <c r="N3388" s="32" t="str">
        <f>IF(MONTH(Data[[#This Row],[Ngày giao]])&lt;4,"Qtr1", IF(MONTH(Data[[#This Row],[Ngày giao]])&lt;7,"Qtr2",IF(MONTH(Data[[#This Row],[Ngày giao]])&lt;10,"Qtr3","Qtr4")))</f>
        <v>Qtr2</v>
      </c>
      <c r="O3388" s="32" t="str">
        <f>TEXT(Data[[#This Row],[Ngày giao]],"MMM")</f>
        <v>May</v>
      </c>
    </row>
    <row r="3389" spans="1:15" ht="14.5" x14ac:dyDescent="0.35">
      <c r="A3389" s="7">
        <v>4517956823</v>
      </c>
      <c r="B3389" s="7">
        <v>2487053</v>
      </c>
      <c r="C3389" s="8" t="s">
        <v>53</v>
      </c>
      <c r="D3389" s="9">
        <v>270</v>
      </c>
      <c r="E3389" s="3">
        <v>1392</v>
      </c>
      <c r="F3389" s="3">
        <f t="shared" si="73"/>
        <v>375840</v>
      </c>
      <c r="G3389" s="5">
        <v>44704</v>
      </c>
      <c r="H3389" s="4">
        <v>44704</v>
      </c>
      <c r="I3389" s="10">
        <v>0</v>
      </c>
      <c r="J3389" s="32" t="str">
        <f>IF(Data[[#This Row],[Chênh lệch ngày]]&lt;-2,"ADVANCE", IF(Data[[#This Row],[Chênh lệch ngày]]&lt;4, "ON TIME", IF(Data[[#This Row],[REASON OF LATE]]="SUPPLIER","LATE BY SUPPLIER", "LATE")))</f>
        <v>ON TIME</v>
      </c>
      <c r="K3389" s="12"/>
      <c r="L3389" s="16"/>
      <c r="M3389" s="32" t="str">
        <f>TEXT(Data[[#This Row],[Ngày giao]],"yyyy")</f>
        <v>2022</v>
      </c>
      <c r="N3389" s="32" t="str">
        <f>IF(MONTH(Data[[#This Row],[Ngày giao]])&lt;4,"Qtr1", IF(MONTH(Data[[#This Row],[Ngày giao]])&lt;7,"Qtr2",IF(MONTH(Data[[#This Row],[Ngày giao]])&lt;10,"Qtr3","Qtr4")))</f>
        <v>Qtr2</v>
      </c>
      <c r="O3389" s="32" t="str">
        <f>TEXT(Data[[#This Row],[Ngày giao]],"MMM")</f>
        <v>May</v>
      </c>
    </row>
    <row r="3390" spans="1:15" ht="14.5" x14ac:dyDescent="0.35">
      <c r="A3390" s="7">
        <v>4517800019</v>
      </c>
      <c r="B3390" s="7">
        <v>2778106</v>
      </c>
      <c r="C3390" s="8" t="s">
        <v>53</v>
      </c>
      <c r="D3390" s="9">
        <v>2064</v>
      </c>
      <c r="E3390" s="3">
        <v>1157</v>
      </c>
      <c r="F3390" s="3">
        <f t="shared" si="73"/>
        <v>2388048</v>
      </c>
      <c r="G3390" s="5">
        <v>44704</v>
      </c>
      <c r="H3390" s="4">
        <v>44704</v>
      </c>
      <c r="I3390" s="10">
        <v>0</v>
      </c>
      <c r="J3390" s="32" t="str">
        <f>IF(Data[[#This Row],[Chênh lệch ngày]]&lt;-2,"ADVANCE", IF(Data[[#This Row],[Chênh lệch ngày]]&lt;4, "ON TIME", IF(Data[[#This Row],[REASON OF LATE]]="SUPPLIER","LATE BY SUPPLIER", "LATE")))</f>
        <v>ON TIME</v>
      </c>
      <c r="K3390" s="12"/>
      <c r="L3390" s="16"/>
      <c r="M3390" s="32" t="str">
        <f>TEXT(Data[[#This Row],[Ngày giao]],"yyyy")</f>
        <v>2022</v>
      </c>
      <c r="N3390" s="32" t="str">
        <f>IF(MONTH(Data[[#This Row],[Ngày giao]])&lt;4,"Qtr1", IF(MONTH(Data[[#This Row],[Ngày giao]])&lt;7,"Qtr2",IF(MONTH(Data[[#This Row],[Ngày giao]])&lt;10,"Qtr3","Qtr4")))</f>
        <v>Qtr2</v>
      </c>
      <c r="O3390" s="32" t="str">
        <f>TEXT(Data[[#This Row],[Ngày giao]],"MMM")</f>
        <v>May</v>
      </c>
    </row>
    <row r="3391" spans="1:15" ht="14.5" x14ac:dyDescent="0.35">
      <c r="A3391" s="7">
        <v>4517030772</v>
      </c>
      <c r="B3391" s="7">
        <v>2778106</v>
      </c>
      <c r="C3391" s="37" t="s">
        <v>52</v>
      </c>
      <c r="D3391" s="9">
        <v>144</v>
      </c>
      <c r="E3391" s="3">
        <v>714</v>
      </c>
      <c r="F3391" s="3">
        <f t="shared" si="73"/>
        <v>102816</v>
      </c>
      <c r="G3391" s="5">
        <v>44704</v>
      </c>
      <c r="H3391" s="4">
        <v>44704</v>
      </c>
      <c r="I3391" s="10">
        <v>0</v>
      </c>
      <c r="J3391" s="32" t="str">
        <f>IF(Data[[#This Row],[Chênh lệch ngày]]&lt;-2,"ADVANCE", IF(Data[[#This Row],[Chênh lệch ngày]]&lt;4, "ON TIME", IF(Data[[#This Row],[REASON OF LATE]]="SUPPLIER","LATE BY SUPPLIER", "LATE")))</f>
        <v>ON TIME</v>
      </c>
      <c r="K3391" s="12"/>
      <c r="L3391" s="16"/>
      <c r="M3391" s="32" t="str">
        <f>TEXT(Data[[#This Row],[Ngày giao]],"yyyy")</f>
        <v>2022</v>
      </c>
      <c r="N3391" s="32" t="str">
        <f>IF(MONTH(Data[[#This Row],[Ngày giao]])&lt;4,"Qtr1", IF(MONTH(Data[[#This Row],[Ngày giao]])&lt;7,"Qtr2",IF(MONTH(Data[[#This Row],[Ngày giao]])&lt;10,"Qtr3","Qtr4")))</f>
        <v>Qtr2</v>
      </c>
      <c r="O3391" s="32" t="str">
        <f>TEXT(Data[[#This Row],[Ngày giao]],"MMM")</f>
        <v>May</v>
      </c>
    </row>
    <row r="3392" spans="1:15" ht="14.5" x14ac:dyDescent="0.35">
      <c r="A3392" s="7">
        <v>4517731528</v>
      </c>
      <c r="B3392" s="7">
        <v>4455281</v>
      </c>
      <c r="C3392" s="37" t="s">
        <v>52</v>
      </c>
      <c r="D3392" s="9">
        <v>810</v>
      </c>
      <c r="E3392" s="3">
        <v>1160</v>
      </c>
      <c r="F3392" s="3">
        <f t="shared" si="73"/>
        <v>939600</v>
      </c>
      <c r="G3392" s="14">
        <v>44704</v>
      </c>
      <c r="H3392" s="15">
        <v>44704</v>
      </c>
      <c r="I3392" s="10">
        <v>0</v>
      </c>
      <c r="J3392" s="32" t="str">
        <f>IF(Data[[#This Row],[Chênh lệch ngày]]&lt;-2,"ADVANCE", IF(Data[[#This Row],[Chênh lệch ngày]]&lt;4, "ON TIME", IF(Data[[#This Row],[REASON OF LATE]]="SUPPLIER","LATE BY SUPPLIER", "LATE")))</f>
        <v>ON TIME</v>
      </c>
      <c r="K3392" s="12"/>
      <c r="L3392" s="16"/>
      <c r="M3392" s="32" t="str">
        <f>TEXT(Data[[#This Row],[Ngày giao]],"yyyy")</f>
        <v>2022</v>
      </c>
      <c r="N3392" s="32" t="str">
        <f>IF(MONTH(Data[[#This Row],[Ngày giao]])&lt;4,"Qtr1", IF(MONTH(Data[[#This Row],[Ngày giao]])&lt;7,"Qtr2",IF(MONTH(Data[[#This Row],[Ngày giao]])&lt;10,"Qtr3","Qtr4")))</f>
        <v>Qtr2</v>
      </c>
      <c r="O3392" s="32" t="str">
        <f>TEXT(Data[[#This Row],[Ngày giao]],"MMM")</f>
        <v>May</v>
      </c>
    </row>
    <row r="3393" spans="1:15" ht="14.5" x14ac:dyDescent="0.35">
      <c r="A3393" s="7">
        <v>4517704315</v>
      </c>
      <c r="B3393" s="7">
        <v>4013297</v>
      </c>
      <c r="C3393" s="8" t="s">
        <v>53</v>
      </c>
      <c r="D3393" s="9">
        <v>2025</v>
      </c>
      <c r="E3393" s="3">
        <v>642</v>
      </c>
      <c r="F3393" s="3">
        <f t="shared" si="73"/>
        <v>1300050</v>
      </c>
      <c r="G3393" s="5">
        <v>44704</v>
      </c>
      <c r="H3393" s="4">
        <v>44704</v>
      </c>
      <c r="I3393" s="10">
        <v>0</v>
      </c>
      <c r="J3393" s="32" t="str">
        <f>IF(Data[[#This Row],[Chênh lệch ngày]]&lt;-2,"ADVANCE", IF(Data[[#This Row],[Chênh lệch ngày]]&lt;4, "ON TIME", IF(Data[[#This Row],[REASON OF LATE]]="SUPPLIER","LATE BY SUPPLIER", "LATE")))</f>
        <v>ON TIME</v>
      </c>
      <c r="K3393" s="12"/>
      <c r="L3393" s="16"/>
      <c r="M3393" s="32" t="str">
        <f>TEXT(Data[[#This Row],[Ngày giao]],"yyyy")</f>
        <v>2022</v>
      </c>
      <c r="N3393" s="32" t="str">
        <f>IF(MONTH(Data[[#This Row],[Ngày giao]])&lt;4,"Qtr1", IF(MONTH(Data[[#This Row],[Ngày giao]])&lt;7,"Qtr2",IF(MONTH(Data[[#This Row],[Ngày giao]])&lt;10,"Qtr3","Qtr4")))</f>
        <v>Qtr2</v>
      </c>
      <c r="O3393" s="32" t="str">
        <f>TEXT(Data[[#This Row],[Ngày giao]],"MMM")</f>
        <v>May</v>
      </c>
    </row>
    <row r="3394" spans="1:15" ht="14.5" x14ac:dyDescent="0.35">
      <c r="A3394" s="7">
        <v>4517734748</v>
      </c>
      <c r="B3394" s="7">
        <v>4454507</v>
      </c>
      <c r="C3394" s="37" t="s">
        <v>52</v>
      </c>
      <c r="D3394" s="9">
        <v>2700</v>
      </c>
      <c r="E3394" s="3">
        <v>1210</v>
      </c>
      <c r="F3394" s="3">
        <f t="shared" si="73"/>
        <v>3267000</v>
      </c>
      <c r="G3394" s="5">
        <v>44732</v>
      </c>
      <c r="H3394" s="4">
        <v>44704</v>
      </c>
      <c r="I3394" s="10">
        <v>28</v>
      </c>
      <c r="J3394" s="32" t="str">
        <f>IF(Data[[#This Row],[Chênh lệch ngày]]&lt;-2,"ADVANCE", IF(Data[[#This Row],[Chênh lệch ngày]]&lt;4, "ON TIME", IF(Data[[#This Row],[REASON OF LATE]]="SUPPLIER","LATE BY SUPPLIER", "LATE")))</f>
        <v>LATE BY SUPPLIER</v>
      </c>
      <c r="K3394" s="13" t="s">
        <v>8</v>
      </c>
      <c r="L3394" s="16" t="s">
        <v>41</v>
      </c>
      <c r="M3394" s="32" t="str">
        <f>TEXT(Data[[#This Row],[Ngày giao]],"yyyy")</f>
        <v>2022</v>
      </c>
      <c r="N3394" s="32" t="str">
        <f>IF(MONTH(Data[[#This Row],[Ngày giao]])&lt;4,"Qtr1", IF(MONTH(Data[[#This Row],[Ngày giao]])&lt;7,"Qtr2",IF(MONTH(Data[[#This Row],[Ngày giao]])&lt;10,"Qtr3","Qtr4")))</f>
        <v>Qtr2</v>
      </c>
      <c r="O3394" s="32" t="str">
        <f>TEXT(Data[[#This Row],[Ngày giao]],"MMM")</f>
        <v>Jun</v>
      </c>
    </row>
    <row r="3395" spans="1:15" ht="14.5" x14ac:dyDescent="0.35">
      <c r="A3395" s="7">
        <v>4516961421</v>
      </c>
      <c r="B3395" s="7">
        <v>4333115</v>
      </c>
      <c r="C3395" s="8" t="s">
        <v>53</v>
      </c>
      <c r="D3395" s="9">
        <v>7665</v>
      </c>
      <c r="E3395" s="3">
        <v>649</v>
      </c>
      <c r="F3395" s="3">
        <f t="shared" si="73"/>
        <v>4974585</v>
      </c>
      <c r="G3395" s="5">
        <v>44725</v>
      </c>
      <c r="H3395" s="4">
        <v>44704</v>
      </c>
      <c r="I3395" s="10">
        <v>21</v>
      </c>
      <c r="J3395" s="32" t="str">
        <f>IF(Data[[#This Row],[Chênh lệch ngày]]&lt;-2,"ADVANCE", IF(Data[[#This Row],[Chênh lệch ngày]]&lt;4, "ON TIME", IF(Data[[#This Row],[REASON OF LATE]]="SUPPLIER","LATE BY SUPPLIER", "LATE")))</f>
        <v>LATE BY SUPPLIER</v>
      </c>
      <c r="K3395" s="13" t="s">
        <v>8</v>
      </c>
      <c r="L3395" s="16" t="s">
        <v>41</v>
      </c>
      <c r="M3395" s="32" t="str">
        <f>TEXT(Data[[#This Row],[Ngày giao]],"yyyy")</f>
        <v>2022</v>
      </c>
      <c r="N3395" s="32" t="str">
        <f>IF(MONTH(Data[[#This Row],[Ngày giao]])&lt;4,"Qtr1", IF(MONTH(Data[[#This Row],[Ngày giao]])&lt;7,"Qtr2",IF(MONTH(Data[[#This Row],[Ngày giao]])&lt;10,"Qtr3","Qtr4")))</f>
        <v>Qtr2</v>
      </c>
      <c r="O3395" s="32" t="str">
        <f>TEXT(Data[[#This Row],[Ngày giao]],"MMM")</f>
        <v>Jun</v>
      </c>
    </row>
    <row r="3396" spans="1:15" ht="14.5" x14ac:dyDescent="0.35">
      <c r="A3396" s="7">
        <v>4517032512</v>
      </c>
      <c r="B3396" s="7">
        <v>4333116</v>
      </c>
      <c r="C3396" s="37" t="s">
        <v>52</v>
      </c>
      <c r="D3396" s="9">
        <v>1344</v>
      </c>
      <c r="E3396" s="3">
        <v>1007</v>
      </c>
      <c r="F3396" s="3">
        <f t="shared" si="73"/>
        <v>1353408</v>
      </c>
      <c r="G3396" s="5">
        <v>44704</v>
      </c>
      <c r="H3396" s="4">
        <v>44704</v>
      </c>
      <c r="I3396" s="10">
        <v>0</v>
      </c>
      <c r="J3396" s="32" t="str">
        <f>IF(Data[[#This Row],[Chênh lệch ngày]]&lt;-2,"ADVANCE", IF(Data[[#This Row],[Chênh lệch ngày]]&lt;4, "ON TIME", IF(Data[[#This Row],[REASON OF LATE]]="SUPPLIER","LATE BY SUPPLIER", "LATE")))</f>
        <v>ON TIME</v>
      </c>
      <c r="K3396" s="12"/>
      <c r="L3396" s="16"/>
      <c r="M3396" s="32" t="str">
        <f>TEXT(Data[[#This Row],[Ngày giao]],"yyyy")</f>
        <v>2022</v>
      </c>
      <c r="N3396" s="32" t="str">
        <f>IF(MONTH(Data[[#This Row],[Ngày giao]])&lt;4,"Qtr1", IF(MONTH(Data[[#This Row],[Ngày giao]])&lt;7,"Qtr2",IF(MONTH(Data[[#This Row],[Ngày giao]])&lt;10,"Qtr3","Qtr4")))</f>
        <v>Qtr2</v>
      </c>
      <c r="O3396" s="32" t="str">
        <f>TEXT(Data[[#This Row],[Ngày giao]],"MMM")</f>
        <v>May</v>
      </c>
    </row>
    <row r="3397" spans="1:15" ht="14.5" x14ac:dyDescent="0.35">
      <c r="A3397" s="7">
        <v>4517354000</v>
      </c>
      <c r="B3397" s="7">
        <v>2779817</v>
      </c>
      <c r="C3397" s="8" t="s">
        <v>53</v>
      </c>
      <c r="D3397" s="9">
        <v>1980</v>
      </c>
      <c r="E3397" s="3">
        <v>1025</v>
      </c>
      <c r="F3397" s="3">
        <f t="shared" si="73"/>
        <v>2029500</v>
      </c>
      <c r="G3397" s="5">
        <v>44711</v>
      </c>
      <c r="H3397" s="4">
        <v>44704</v>
      </c>
      <c r="I3397" s="10">
        <v>7</v>
      </c>
      <c r="J3397" s="32" t="str">
        <f>IF(Data[[#This Row],[Chênh lệch ngày]]&lt;-2,"ADVANCE", IF(Data[[#This Row],[Chênh lệch ngày]]&lt;4, "ON TIME", IF(Data[[#This Row],[REASON OF LATE]]="SUPPLIER","LATE BY SUPPLIER", "LATE")))</f>
        <v>LATE BY SUPPLIER</v>
      </c>
      <c r="K3397" s="13" t="s">
        <v>8</v>
      </c>
      <c r="L3397" s="16" t="s">
        <v>41</v>
      </c>
      <c r="M3397" s="32" t="str">
        <f>TEXT(Data[[#This Row],[Ngày giao]],"yyyy")</f>
        <v>2022</v>
      </c>
      <c r="N3397" s="32" t="str">
        <f>IF(MONTH(Data[[#This Row],[Ngày giao]])&lt;4,"Qtr1", IF(MONTH(Data[[#This Row],[Ngày giao]])&lt;7,"Qtr2",IF(MONTH(Data[[#This Row],[Ngày giao]])&lt;10,"Qtr3","Qtr4")))</f>
        <v>Qtr2</v>
      </c>
      <c r="O3397" s="32" t="str">
        <f>TEXT(Data[[#This Row],[Ngày giao]],"MMM")</f>
        <v>May</v>
      </c>
    </row>
    <row r="3398" spans="1:15" ht="14.5" x14ac:dyDescent="0.35">
      <c r="A3398" s="7">
        <v>4517373723</v>
      </c>
      <c r="B3398" s="7">
        <v>2487053</v>
      </c>
      <c r="C3398" s="8" t="s">
        <v>53</v>
      </c>
      <c r="D3398" s="9">
        <v>3690</v>
      </c>
      <c r="E3398" s="3">
        <v>903</v>
      </c>
      <c r="F3398" s="3">
        <f t="shared" si="73"/>
        <v>3332070</v>
      </c>
      <c r="G3398" s="5">
        <v>44704</v>
      </c>
      <c r="H3398" s="4">
        <v>44704</v>
      </c>
      <c r="I3398" s="10">
        <v>0</v>
      </c>
      <c r="J3398" s="32" t="str">
        <f>IF(Data[[#This Row],[Chênh lệch ngày]]&lt;-2,"ADVANCE", IF(Data[[#This Row],[Chênh lệch ngày]]&lt;4, "ON TIME", IF(Data[[#This Row],[REASON OF LATE]]="SUPPLIER","LATE BY SUPPLIER", "LATE")))</f>
        <v>ON TIME</v>
      </c>
      <c r="K3398" s="12"/>
      <c r="L3398" s="16"/>
      <c r="M3398" s="32" t="str">
        <f>TEXT(Data[[#This Row],[Ngày giao]],"yyyy")</f>
        <v>2022</v>
      </c>
      <c r="N3398" s="32" t="str">
        <f>IF(MONTH(Data[[#This Row],[Ngày giao]])&lt;4,"Qtr1", IF(MONTH(Data[[#This Row],[Ngày giao]])&lt;7,"Qtr2",IF(MONTH(Data[[#This Row],[Ngày giao]])&lt;10,"Qtr3","Qtr4")))</f>
        <v>Qtr2</v>
      </c>
      <c r="O3398" s="32" t="str">
        <f>TEXT(Data[[#This Row],[Ngày giao]],"MMM")</f>
        <v>May</v>
      </c>
    </row>
    <row r="3399" spans="1:15" ht="14.5" x14ac:dyDescent="0.35">
      <c r="A3399" s="7">
        <v>4517373696</v>
      </c>
      <c r="B3399" s="7">
        <v>4335235</v>
      </c>
      <c r="C3399" s="8" t="s">
        <v>53</v>
      </c>
      <c r="D3399" s="9">
        <v>360</v>
      </c>
      <c r="E3399" s="3">
        <v>893</v>
      </c>
      <c r="F3399" s="3">
        <f t="shared" si="73"/>
        <v>321480</v>
      </c>
      <c r="G3399" s="5">
        <v>44704</v>
      </c>
      <c r="H3399" s="4">
        <v>44704</v>
      </c>
      <c r="I3399" s="10">
        <v>0</v>
      </c>
      <c r="J3399" s="32" t="str">
        <f>IF(Data[[#This Row],[Chênh lệch ngày]]&lt;-2,"ADVANCE", IF(Data[[#This Row],[Chênh lệch ngày]]&lt;4, "ON TIME", IF(Data[[#This Row],[REASON OF LATE]]="SUPPLIER","LATE BY SUPPLIER", "LATE")))</f>
        <v>ON TIME</v>
      </c>
      <c r="K3399" s="12"/>
      <c r="L3399" s="16"/>
      <c r="M3399" s="32" t="str">
        <f>TEXT(Data[[#This Row],[Ngày giao]],"yyyy")</f>
        <v>2022</v>
      </c>
      <c r="N3399" s="32" t="str">
        <f>IF(MONTH(Data[[#This Row],[Ngày giao]])&lt;4,"Qtr1", IF(MONTH(Data[[#This Row],[Ngày giao]])&lt;7,"Qtr2",IF(MONTH(Data[[#This Row],[Ngày giao]])&lt;10,"Qtr3","Qtr4")))</f>
        <v>Qtr2</v>
      </c>
      <c r="O3399" s="32" t="str">
        <f>TEXT(Data[[#This Row],[Ngày giao]],"MMM")</f>
        <v>May</v>
      </c>
    </row>
    <row r="3400" spans="1:15" ht="14.5" x14ac:dyDescent="0.35">
      <c r="A3400" s="7">
        <v>4517037182</v>
      </c>
      <c r="B3400" s="7">
        <v>4333114</v>
      </c>
      <c r="C3400" s="37" t="s">
        <v>52</v>
      </c>
      <c r="D3400" s="9">
        <v>504</v>
      </c>
      <c r="E3400" s="3">
        <v>1366</v>
      </c>
      <c r="F3400" s="3">
        <f t="shared" si="73"/>
        <v>688464</v>
      </c>
      <c r="G3400" s="5">
        <v>44704</v>
      </c>
      <c r="H3400" s="4">
        <v>44704</v>
      </c>
      <c r="I3400" s="10">
        <v>0</v>
      </c>
      <c r="J3400" s="32" t="str">
        <f>IF(Data[[#This Row],[Chênh lệch ngày]]&lt;-2,"ADVANCE", IF(Data[[#This Row],[Chênh lệch ngày]]&lt;4, "ON TIME", IF(Data[[#This Row],[REASON OF LATE]]="SUPPLIER","LATE BY SUPPLIER", "LATE")))</f>
        <v>ON TIME</v>
      </c>
      <c r="K3400" s="12"/>
      <c r="L3400" s="16"/>
      <c r="M3400" s="32" t="str">
        <f>TEXT(Data[[#This Row],[Ngày giao]],"yyyy")</f>
        <v>2022</v>
      </c>
      <c r="N3400" s="32" t="str">
        <f>IF(MONTH(Data[[#This Row],[Ngày giao]])&lt;4,"Qtr1", IF(MONTH(Data[[#This Row],[Ngày giao]])&lt;7,"Qtr2",IF(MONTH(Data[[#This Row],[Ngày giao]])&lt;10,"Qtr3","Qtr4")))</f>
        <v>Qtr2</v>
      </c>
      <c r="O3400" s="32" t="str">
        <f>TEXT(Data[[#This Row],[Ngày giao]],"MMM")</f>
        <v>May</v>
      </c>
    </row>
    <row r="3401" spans="1:15" ht="14.5" x14ac:dyDescent="0.35">
      <c r="A3401" s="7">
        <v>4517033467</v>
      </c>
      <c r="B3401" s="7">
        <v>2487053</v>
      </c>
      <c r="C3401" s="37" t="s">
        <v>52</v>
      </c>
      <c r="D3401" s="9">
        <v>2970</v>
      </c>
      <c r="E3401" s="3">
        <v>488</v>
      </c>
      <c r="F3401" s="3">
        <f t="shared" si="73"/>
        <v>1449360</v>
      </c>
      <c r="G3401" s="5">
        <v>44704</v>
      </c>
      <c r="H3401" s="4">
        <v>44704</v>
      </c>
      <c r="I3401" s="10">
        <v>0</v>
      </c>
      <c r="J3401" s="32" t="str">
        <f>IF(Data[[#This Row],[Chênh lệch ngày]]&lt;-2,"ADVANCE", IF(Data[[#This Row],[Chênh lệch ngày]]&lt;4, "ON TIME", IF(Data[[#This Row],[REASON OF LATE]]="SUPPLIER","LATE BY SUPPLIER", "LATE")))</f>
        <v>ON TIME</v>
      </c>
      <c r="K3401" s="12"/>
      <c r="L3401" s="16"/>
      <c r="M3401" s="32" t="str">
        <f>TEXT(Data[[#This Row],[Ngày giao]],"yyyy")</f>
        <v>2022</v>
      </c>
      <c r="N3401" s="32" t="str">
        <f>IF(MONTH(Data[[#This Row],[Ngày giao]])&lt;4,"Qtr1", IF(MONTH(Data[[#This Row],[Ngày giao]])&lt;7,"Qtr2",IF(MONTH(Data[[#This Row],[Ngày giao]])&lt;10,"Qtr3","Qtr4")))</f>
        <v>Qtr2</v>
      </c>
      <c r="O3401" s="32" t="str">
        <f>TEXT(Data[[#This Row],[Ngày giao]],"MMM")</f>
        <v>May</v>
      </c>
    </row>
    <row r="3402" spans="1:15" ht="14.5" x14ac:dyDescent="0.35">
      <c r="A3402" s="7">
        <v>4517214609</v>
      </c>
      <c r="B3402" s="7">
        <v>4013305</v>
      </c>
      <c r="C3402" s="37" t="s">
        <v>52</v>
      </c>
      <c r="D3402" s="9">
        <v>144</v>
      </c>
      <c r="E3402" s="3">
        <v>1168</v>
      </c>
      <c r="F3402" s="3">
        <f t="shared" si="73"/>
        <v>168192</v>
      </c>
      <c r="G3402" s="5">
        <v>44704</v>
      </c>
      <c r="H3402" s="4">
        <v>44704</v>
      </c>
      <c r="I3402" s="10">
        <v>0</v>
      </c>
      <c r="J3402" s="32" t="str">
        <f>IF(Data[[#This Row],[Chênh lệch ngày]]&lt;-2,"ADVANCE", IF(Data[[#This Row],[Chênh lệch ngày]]&lt;4, "ON TIME", IF(Data[[#This Row],[REASON OF LATE]]="SUPPLIER","LATE BY SUPPLIER", "LATE")))</f>
        <v>ON TIME</v>
      </c>
      <c r="K3402" s="12"/>
      <c r="L3402" s="16"/>
      <c r="M3402" s="32" t="str">
        <f>TEXT(Data[[#This Row],[Ngày giao]],"yyyy")</f>
        <v>2022</v>
      </c>
      <c r="N3402" s="32" t="str">
        <f>IF(MONTH(Data[[#This Row],[Ngày giao]])&lt;4,"Qtr1", IF(MONTH(Data[[#This Row],[Ngày giao]])&lt;7,"Qtr2",IF(MONTH(Data[[#This Row],[Ngày giao]])&lt;10,"Qtr3","Qtr4")))</f>
        <v>Qtr2</v>
      </c>
      <c r="O3402" s="32" t="str">
        <f>TEXT(Data[[#This Row],[Ngày giao]],"MMM")</f>
        <v>May</v>
      </c>
    </row>
    <row r="3403" spans="1:15" ht="14.5" x14ac:dyDescent="0.35">
      <c r="A3403" s="7">
        <v>4517038521</v>
      </c>
      <c r="B3403" s="7">
        <v>4454507</v>
      </c>
      <c r="C3403" s="37" t="s">
        <v>52</v>
      </c>
      <c r="D3403" s="9">
        <v>1440</v>
      </c>
      <c r="E3403" s="3">
        <v>607</v>
      </c>
      <c r="F3403" s="3">
        <f t="shared" si="73"/>
        <v>874080</v>
      </c>
      <c r="G3403" s="5">
        <v>44732</v>
      </c>
      <c r="H3403" s="4">
        <v>44704</v>
      </c>
      <c r="I3403" s="10">
        <v>28</v>
      </c>
      <c r="J3403" s="32" t="str">
        <f>IF(Data[[#This Row],[Chênh lệch ngày]]&lt;-2,"ADVANCE", IF(Data[[#This Row],[Chênh lệch ngày]]&lt;4, "ON TIME", IF(Data[[#This Row],[REASON OF LATE]]="SUPPLIER","LATE BY SUPPLIER", "LATE")))</f>
        <v>LATE BY SUPPLIER</v>
      </c>
      <c r="K3403" s="11" t="s">
        <v>8</v>
      </c>
      <c r="L3403" s="16" t="s">
        <v>71</v>
      </c>
      <c r="M3403" s="32" t="str">
        <f>TEXT(Data[[#This Row],[Ngày giao]],"yyyy")</f>
        <v>2022</v>
      </c>
      <c r="N3403" s="32" t="str">
        <f>IF(MONTH(Data[[#This Row],[Ngày giao]])&lt;4,"Qtr1", IF(MONTH(Data[[#This Row],[Ngày giao]])&lt;7,"Qtr2",IF(MONTH(Data[[#This Row],[Ngày giao]])&lt;10,"Qtr3","Qtr4")))</f>
        <v>Qtr2</v>
      </c>
      <c r="O3403" s="32" t="str">
        <f>TEXT(Data[[#This Row],[Ngày giao]],"MMM")</f>
        <v>Jun</v>
      </c>
    </row>
    <row r="3404" spans="1:15" ht="14.5" x14ac:dyDescent="0.35">
      <c r="A3404" s="7">
        <v>4516577494</v>
      </c>
      <c r="B3404" s="7">
        <v>4465338</v>
      </c>
      <c r="C3404" s="37" t="s">
        <v>52</v>
      </c>
      <c r="D3404" s="9">
        <v>30000</v>
      </c>
      <c r="E3404" s="3">
        <v>792</v>
      </c>
      <c r="F3404" s="3">
        <f t="shared" si="73"/>
        <v>23760000</v>
      </c>
      <c r="G3404" s="5">
        <v>44690</v>
      </c>
      <c r="H3404" s="4">
        <v>44704</v>
      </c>
      <c r="I3404" s="10">
        <v>-14</v>
      </c>
      <c r="J3404" s="32" t="str">
        <f>IF(Data[[#This Row],[Chênh lệch ngày]]&lt;-2,"ADVANCE", IF(Data[[#This Row],[Chênh lệch ngày]]&lt;4, "ON TIME", IF(Data[[#This Row],[REASON OF LATE]]="SUPPLIER","LATE BY SUPPLIER", "LATE")))</f>
        <v>ADVANCE</v>
      </c>
      <c r="K3404" s="12"/>
      <c r="L3404" s="16"/>
      <c r="M3404" s="32" t="str">
        <f>TEXT(Data[[#This Row],[Ngày giao]],"yyyy")</f>
        <v>2022</v>
      </c>
      <c r="N3404" s="32" t="str">
        <f>IF(MONTH(Data[[#This Row],[Ngày giao]])&lt;4,"Qtr1", IF(MONTH(Data[[#This Row],[Ngày giao]])&lt;7,"Qtr2",IF(MONTH(Data[[#This Row],[Ngày giao]])&lt;10,"Qtr3","Qtr4")))</f>
        <v>Qtr2</v>
      </c>
      <c r="O3404" s="32" t="str">
        <f>TEXT(Data[[#This Row],[Ngày giao]],"MMM")</f>
        <v>May</v>
      </c>
    </row>
    <row r="3405" spans="1:15" ht="14.5" x14ac:dyDescent="0.35">
      <c r="A3405" s="7">
        <v>4517025665</v>
      </c>
      <c r="B3405" s="7">
        <v>2487061</v>
      </c>
      <c r="C3405" s="37" t="s">
        <v>52</v>
      </c>
      <c r="D3405" s="9">
        <v>1530</v>
      </c>
      <c r="E3405" s="3">
        <v>1364</v>
      </c>
      <c r="F3405" s="3">
        <f t="shared" si="73"/>
        <v>2086920</v>
      </c>
      <c r="G3405" s="5">
        <v>44704</v>
      </c>
      <c r="H3405" s="4">
        <v>44704</v>
      </c>
      <c r="I3405" s="10">
        <v>0</v>
      </c>
      <c r="J3405" s="32" t="str">
        <f>IF(Data[[#This Row],[Chênh lệch ngày]]&lt;-2,"ADVANCE", IF(Data[[#This Row],[Chênh lệch ngày]]&lt;4, "ON TIME", IF(Data[[#This Row],[REASON OF LATE]]="SUPPLIER","LATE BY SUPPLIER", "LATE")))</f>
        <v>ON TIME</v>
      </c>
      <c r="K3405" s="12"/>
      <c r="L3405" s="16"/>
      <c r="M3405" s="32" t="str">
        <f>TEXT(Data[[#This Row],[Ngày giao]],"yyyy")</f>
        <v>2022</v>
      </c>
      <c r="N3405" s="32" t="str">
        <f>IF(MONTH(Data[[#This Row],[Ngày giao]])&lt;4,"Qtr1", IF(MONTH(Data[[#This Row],[Ngày giao]])&lt;7,"Qtr2",IF(MONTH(Data[[#This Row],[Ngày giao]])&lt;10,"Qtr3","Qtr4")))</f>
        <v>Qtr2</v>
      </c>
      <c r="O3405" s="32" t="str">
        <f>TEXT(Data[[#This Row],[Ngày giao]],"MMM")</f>
        <v>May</v>
      </c>
    </row>
    <row r="3406" spans="1:15" ht="14.5" x14ac:dyDescent="0.35">
      <c r="A3406" s="7">
        <v>4517800021</v>
      </c>
      <c r="B3406" s="7">
        <v>4454507</v>
      </c>
      <c r="C3406" s="8" t="s">
        <v>53</v>
      </c>
      <c r="D3406" s="9">
        <v>1260</v>
      </c>
      <c r="E3406" s="3">
        <v>306</v>
      </c>
      <c r="F3406" s="3">
        <f t="shared" si="73"/>
        <v>385560</v>
      </c>
      <c r="G3406" s="5">
        <v>44725</v>
      </c>
      <c r="H3406" s="4">
        <v>44704</v>
      </c>
      <c r="I3406" s="10">
        <v>21</v>
      </c>
      <c r="J3406" s="32" t="str">
        <f>IF(Data[[#This Row],[Chênh lệch ngày]]&lt;-2,"ADVANCE", IF(Data[[#This Row],[Chênh lệch ngày]]&lt;4, "ON TIME", IF(Data[[#This Row],[REASON OF LATE]]="SUPPLIER","LATE BY SUPPLIER", "LATE")))</f>
        <v>LATE BY SUPPLIER</v>
      </c>
      <c r="K3406" s="13" t="s">
        <v>8</v>
      </c>
      <c r="L3406" s="16" t="s">
        <v>41</v>
      </c>
      <c r="M3406" s="32" t="str">
        <f>TEXT(Data[[#This Row],[Ngày giao]],"yyyy")</f>
        <v>2022</v>
      </c>
      <c r="N3406" s="32" t="str">
        <f>IF(MONTH(Data[[#This Row],[Ngày giao]])&lt;4,"Qtr1", IF(MONTH(Data[[#This Row],[Ngày giao]])&lt;7,"Qtr2",IF(MONTH(Data[[#This Row],[Ngày giao]])&lt;10,"Qtr3","Qtr4")))</f>
        <v>Qtr2</v>
      </c>
      <c r="O3406" s="32" t="str">
        <f>TEXT(Data[[#This Row],[Ngày giao]],"MMM")</f>
        <v>Jun</v>
      </c>
    </row>
    <row r="3407" spans="1:15" ht="14.5" x14ac:dyDescent="0.35">
      <c r="A3407" s="7">
        <v>4517008759</v>
      </c>
      <c r="B3407" s="7">
        <v>2663481</v>
      </c>
      <c r="C3407" s="37" t="s">
        <v>52</v>
      </c>
      <c r="D3407" s="9">
        <v>600</v>
      </c>
      <c r="E3407" s="3">
        <v>563</v>
      </c>
      <c r="F3407" s="3">
        <f t="shared" si="73"/>
        <v>337800</v>
      </c>
      <c r="G3407" s="5">
        <v>44704</v>
      </c>
      <c r="H3407" s="4">
        <v>44704</v>
      </c>
      <c r="I3407" s="10">
        <v>0</v>
      </c>
      <c r="J3407" s="32" t="str">
        <f>IF(Data[[#This Row],[Chênh lệch ngày]]&lt;-2,"ADVANCE", IF(Data[[#This Row],[Chênh lệch ngày]]&lt;4, "ON TIME", IF(Data[[#This Row],[REASON OF LATE]]="SUPPLIER","LATE BY SUPPLIER", "LATE")))</f>
        <v>ON TIME</v>
      </c>
      <c r="K3407" s="12"/>
      <c r="L3407" s="16"/>
      <c r="M3407" s="32" t="str">
        <f>TEXT(Data[[#This Row],[Ngày giao]],"yyyy")</f>
        <v>2022</v>
      </c>
      <c r="N3407" s="32" t="str">
        <f>IF(MONTH(Data[[#This Row],[Ngày giao]])&lt;4,"Qtr1", IF(MONTH(Data[[#This Row],[Ngày giao]])&lt;7,"Qtr2",IF(MONTH(Data[[#This Row],[Ngày giao]])&lt;10,"Qtr3","Qtr4")))</f>
        <v>Qtr2</v>
      </c>
      <c r="O3407" s="32" t="str">
        <f>TEXT(Data[[#This Row],[Ngày giao]],"MMM")</f>
        <v>May</v>
      </c>
    </row>
    <row r="3408" spans="1:15" ht="14.5" x14ac:dyDescent="0.35">
      <c r="A3408" s="7">
        <v>4517365883</v>
      </c>
      <c r="B3408" s="7">
        <v>4455280</v>
      </c>
      <c r="C3408" s="8" t="s">
        <v>53</v>
      </c>
      <c r="D3408" s="9">
        <v>360</v>
      </c>
      <c r="E3408" s="3">
        <v>1283</v>
      </c>
      <c r="F3408" s="3">
        <f t="shared" si="73"/>
        <v>461880</v>
      </c>
      <c r="G3408" s="5">
        <v>44704</v>
      </c>
      <c r="H3408" s="4">
        <v>44704</v>
      </c>
      <c r="I3408" s="10">
        <v>0</v>
      </c>
      <c r="J3408" s="32" t="str">
        <f>IF(Data[[#This Row],[Chênh lệch ngày]]&lt;-2,"ADVANCE", IF(Data[[#This Row],[Chênh lệch ngày]]&lt;4, "ON TIME", IF(Data[[#This Row],[REASON OF LATE]]="SUPPLIER","LATE BY SUPPLIER", "LATE")))</f>
        <v>ON TIME</v>
      </c>
      <c r="K3408" s="12"/>
      <c r="L3408" s="16"/>
      <c r="M3408" s="32" t="str">
        <f>TEXT(Data[[#This Row],[Ngày giao]],"yyyy")</f>
        <v>2022</v>
      </c>
      <c r="N3408" s="32" t="str">
        <f>IF(MONTH(Data[[#This Row],[Ngày giao]])&lt;4,"Qtr1", IF(MONTH(Data[[#This Row],[Ngày giao]])&lt;7,"Qtr2",IF(MONTH(Data[[#This Row],[Ngày giao]])&lt;10,"Qtr3","Qtr4")))</f>
        <v>Qtr2</v>
      </c>
      <c r="O3408" s="32" t="str">
        <f>TEXT(Data[[#This Row],[Ngày giao]],"MMM")</f>
        <v>May</v>
      </c>
    </row>
    <row r="3409" spans="1:15" ht="14.5" x14ac:dyDescent="0.35">
      <c r="A3409" s="7">
        <v>4517032502</v>
      </c>
      <c r="B3409" s="7">
        <v>4013305</v>
      </c>
      <c r="C3409" s="37" t="s">
        <v>52</v>
      </c>
      <c r="D3409" s="9">
        <v>108</v>
      </c>
      <c r="E3409" s="3">
        <v>967</v>
      </c>
      <c r="F3409" s="3">
        <f t="shared" ref="F3409:F3472" si="74" xml:space="preserve"> D3409 * E3409</f>
        <v>104436</v>
      </c>
      <c r="G3409" s="5">
        <v>44704</v>
      </c>
      <c r="H3409" s="4">
        <v>44704</v>
      </c>
      <c r="I3409" s="10">
        <v>0</v>
      </c>
      <c r="J3409" s="32" t="str">
        <f>IF(Data[[#This Row],[Chênh lệch ngày]]&lt;-2,"ADVANCE", IF(Data[[#This Row],[Chênh lệch ngày]]&lt;4, "ON TIME", IF(Data[[#This Row],[REASON OF LATE]]="SUPPLIER","LATE BY SUPPLIER", "LATE")))</f>
        <v>ON TIME</v>
      </c>
      <c r="K3409" s="12"/>
      <c r="L3409" s="16"/>
      <c r="M3409" s="32" t="str">
        <f>TEXT(Data[[#This Row],[Ngày giao]],"yyyy")</f>
        <v>2022</v>
      </c>
      <c r="N3409" s="32" t="str">
        <f>IF(MONTH(Data[[#This Row],[Ngày giao]])&lt;4,"Qtr1", IF(MONTH(Data[[#This Row],[Ngày giao]])&lt;7,"Qtr2",IF(MONTH(Data[[#This Row],[Ngày giao]])&lt;10,"Qtr3","Qtr4")))</f>
        <v>Qtr2</v>
      </c>
      <c r="O3409" s="32" t="str">
        <f>TEXT(Data[[#This Row],[Ngày giao]],"MMM")</f>
        <v>May</v>
      </c>
    </row>
    <row r="3410" spans="1:15" ht="14.5" x14ac:dyDescent="0.35">
      <c r="A3410" s="7">
        <v>4517021109</v>
      </c>
      <c r="B3410" s="7">
        <v>2487052</v>
      </c>
      <c r="C3410" s="37" t="s">
        <v>52</v>
      </c>
      <c r="D3410" s="9">
        <v>3240</v>
      </c>
      <c r="E3410" s="3">
        <v>320</v>
      </c>
      <c r="F3410" s="3">
        <f t="shared" si="74"/>
        <v>1036800</v>
      </c>
      <c r="G3410" s="5">
        <v>44704</v>
      </c>
      <c r="H3410" s="4">
        <v>44704</v>
      </c>
      <c r="I3410" s="10">
        <v>0</v>
      </c>
      <c r="J3410" s="32" t="str">
        <f>IF(Data[[#This Row],[Chênh lệch ngày]]&lt;-2,"ADVANCE", IF(Data[[#This Row],[Chênh lệch ngày]]&lt;4, "ON TIME", IF(Data[[#This Row],[REASON OF LATE]]="SUPPLIER","LATE BY SUPPLIER", "LATE")))</f>
        <v>ON TIME</v>
      </c>
      <c r="K3410" s="12"/>
      <c r="L3410" s="16"/>
      <c r="M3410" s="32" t="str">
        <f>TEXT(Data[[#This Row],[Ngày giao]],"yyyy")</f>
        <v>2022</v>
      </c>
      <c r="N3410" s="32" t="str">
        <f>IF(MONTH(Data[[#This Row],[Ngày giao]])&lt;4,"Qtr1", IF(MONTH(Data[[#This Row],[Ngày giao]])&lt;7,"Qtr2",IF(MONTH(Data[[#This Row],[Ngày giao]])&lt;10,"Qtr3","Qtr4")))</f>
        <v>Qtr2</v>
      </c>
      <c r="O3410" s="32" t="str">
        <f>TEXT(Data[[#This Row],[Ngày giao]],"MMM")</f>
        <v>May</v>
      </c>
    </row>
    <row r="3411" spans="1:15" ht="14.5" x14ac:dyDescent="0.35">
      <c r="A3411" s="7">
        <v>4517329568</v>
      </c>
      <c r="B3411" s="7">
        <v>4455298</v>
      </c>
      <c r="C3411" s="8" t="s">
        <v>53</v>
      </c>
      <c r="D3411" s="9">
        <v>15</v>
      </c>
      <c r="E3411" s="3">
        <v>965</v>
      </c>
      <c r="F3411" s="3">
        <f t="shared" si="74"/>
        <v>14475</v>
      </c>
      <c r="G3411" s="5">
        <v>44704</v>
      </c>
      <c r="H3411" s="4">
        <v>44704</v>
      </c>
      <c r="I3411" s="10">
        <v>0</v>
      </c>
      <c r="J3411" s="32" t="str">
        <f>IF(Data[[#This Row],[Chênh lệch ngày]]&lt;-2,"ADVANCE", IF(Data[[#This Row],[Chênh lệch ngày]]&lt;4, "ON TIME", IF(Data[[#This Row],[REASON OF LATE]]="SUPPLIER","LATE BY SUPPLIER", "LATE")))</f>
        <v>ON TIME</v>
      </c>
      <c r="K3411" s="12"/>
      <c r="L3411" s="16"/>
      <c r="M3411" s="32" t="str">
        <f>TEXT(Data[[#This Row],[Ngày giao]],"yyyy")</f>
        <v>2022</v>
      </c>
      <c r="N3411" s="32" t="str">
        <f>IF(MONTH(Data[[#This Row],[Ngày giao]])&lt;4,"Qtr1", IF(MONTH(Data[[#This Row],[Ngày giao]])&lt;7,"Qtr2",IF(MONTH(Data[[#This Row],[Ngày giao]])&lt;10,"Qtr3","Qtr4")))</f>
        <v>Qtr2</v>
      </c>
      <c r="O3411" s="32" t="str">
        <f>TEXT(Data[[#This Row],[Ngày giao]],"MMM")</f>
        <v>May</v>
      </c>
    </row>
    <row r="3412" spans="1:15" ht="14.5" x14ac:dyDescent="0.35">
      <c r="A3412" s="7">
        <v>4517004293</v>
      </c>
      <c r="B3412" s="7">
        <v>4013297</v>
      </c>
      <c r="C3412" s="37" t="s">
        <v>52</v>
      </c>
      <c r="D3412" s="9">
        <v>240</v>
      </c>
      <c r="E3412" s="3">
        <v>360</v>
      </c>
      <c r="F3412" s="3">
        <f t="shared" si="74"/>
        <v>86400</v>
      </c>
      <c r="G3412" s="5">
        <v>44704</v>
      </c>
      <c r="H3412" s="4">
        <v>44704</v>
      </c>
      <c r="I3412" s="10">
        <v>0</v>
      </c>
      <c r="J3412" s="32" t="str">
        <f>IF(Data[[#This Row],[Chênh lệch ngày]]&lt;-2,"ADVANCE", IF(Data[[#This Row],[Chênh lệch ngày]]&lt;4, "ON TIME", IF(Data[[#This Row],[REASON OF LATE]]="SUPPLIER","LATE BY SUPPLIER", "LATE")))</f>
        <v>ON TIME</v>
      </c>
      <c r="K3412" s="12"/>
      <c r="L3412" s="16"/>
      <c r="M3412" s="32" t="str">
        <f>TEXT(Data[[#This Row],[Ngày giao]],"yyyy")</f>
        <v>2022</v>
      </c>
      <c r="N3412" s="32" t="str">
        <f>IF(MONTH(Data[[#This Row],[Ngày giao]])&lt;4,"Qtr1", IF(MONTH(Data[[#This Row],[Ngày giao]])&lt;7,"Qtr2",IF(MONTH(Data[[#This Row],[Ngày giao]])&lt;10,"Qtr3","Qtr4")))</f>
        <v>Qtr2</v>
      </c>
      <c r="O3412" s="32" t="str">
        <f>TEXT(Data[[#This Row],[Ngày giao]],"MMM")</f>
        <v>May</v>
      </c>
    </row>
    <row r="3413" spans="1:15" ht="14.5" x14ac:dyDescent="0.35">
      <c r="A3413" s="7">
        <v>4517929637</v>
      </c>
      <c r="B3413" s="7">
        <v>4454507</v>
      </c>
      <c r="C3413" s="8" t="s">
        <v>53</v>
      </c>
      <c r="D3413" s="9">
        <v>90</v>
      </c>
      <c r="E3413" s="3">
        <v>1264</v>
      </c>
      <c r="F3413" s="3">
        <f t="shared" si="74"/>
        <v>113760</v>
      </c>
      <c r="G3413" s="5">
        <v>44732</v>
      </c>
      <c r="H3413" s="4">
        <v>44704</v>
      </c>
      <c r="I3413" s="10">
        <v>28</v>
      </c>
      <c r="J3413" s="32" t="str">
        <f>IF(Data[[#This Row],[Chênh lệch ngày]]&lt;-2,"ADVANCE", IF(Data[[#This Row],[Chênh lệch ngày]]&lt;4, "ON TIME", IF(Data[[#This Row],[REASON OF LATE]]="SUPPLIER","LATE BY SUPPLIER", "LATE")))</f>
        <v>LATE BY SUPPLIER</v>
      </c>
      <c r="K3413" s="13" t="s">
        <v>8</v>
      </c>
      <c r="L3413" s="16" t="s">
        <v>41</v>
      </c>
      <c r="M3413" s="32" t="str">
        <f>TEXT(Data[[#This Row],[Ngày giao]],"yyyy")</f>
        <v>2022</v>
      </c>
      <c r="N3413" s="32" t="str">
        <f>IF(MONTH(Data[[#This Row],[Ngày giao]])&lt;4,"Qtr1", IF(MONTH(Data[[#This Row],[Ngày giao]])&lt;7,"Qtr2",IF(MONTH(Data[[#This Row],[Ngày giao]])&lt;10,"Qtr3","Qtr4")))</f>
        <v>Qtr2</v>
      </c>
      <c r="O3413" s="32" t="str">
        <f>TEXT(Data[[#This Row],[Ngày giao]],"MMM")</f>
        <v>Jun</v>
      </c>
    </row>
    <row r="3414" spans="1:15" ht="14.5" x14ac:dyDescent="0.35">
      <c r="A3414" s="7">
        <v>4517384840</v>
      </c>
      <c r="B3414" s="7">
        <v>4013305</v>
      </c>
      <c r="C3414" s="8" t="s">
        <v>53</v>
      </c>
      <c r="D3414" s="9">
        <v>204</v>
      </c>
      <c r="E3414" s="3">
        <v>384</v>
      </c>
      <c r="F3414" s="3">
        <f t="shared" si="74"/>
        <v>78336</v>
      </c>
      <c r="G3414" s="5">
        <v>44704</v>
      </c>
      <c r="H3414" s="4">
        <v>44704</v>
      </c>
      <c r="I3414" s="10">
        <v>0</v>
      </c>
      <c r="J3414" s="32" t="str">
        <f>IF(Data[[#This Row],[Chênh lệch ngày]]&lt;-2,"ADVANCE", IF(Data[[#This Row],[Chênh lệch ngày]]&lt;4, "ON TIME", IF(Data[[#This Row],[REASON OF LATE]]="SUPPLIER","LATE BY SUPPLIER", "LATE")))</f>
        <v>ON TIME</v>
      </c>
      <c r="K3414" s="12"/>
      <c r="L3414" s="16"/>
      <c r="M3414" s="32" t="str">
        <f>TEXT(Data[[#This Row],[Ngày giao]],"yyyy")</f>
        <v>2022</v>
      </c>
      <c r="N3414" s="32" t="str">
        <f>IF(MONTH(Data[[#This Row],[Ngày giao]])&lt;4,"Qtr1", IF(MONTH(Data[[#This Row],[Ngày giao]])&lt;7,"Qtr2",IF(MONTH(Data[[#This Row],[Ngày giao]])&lt;10,"Qtr3","Qtr4")))</f>
        <v>Qtr2</v>
      </c>
      <c r="O3414" s="32" t="str">
        <f>TEXT(Data[[#This Row],[Ngày giao]],"MMM")</f>
        <v>May</v>
      </c>
    </row>
    <row r="3415" spans="1:15" ht="14.5" x14ac:dyDescent="0.35">
      <c r="A3415" s="7">
        <v>4517342170</v>
      </c>
      <c r="B3415" s="7">
        <v>2487061</v>
      </c>
      <c r="C3415" s="8" t="s">
        <v>53</v>
      </c>
      <c r="D3415" s="9">
        <v>2790</v>
      </c>
      <c r="E3415" s="3">
        <v>480</v>
      </c>
      <c r="F3415" s="3">
        <f t="shared" si="74"/>
        <v>1339200</v>
      </c>
      <c r="G3415" s="5">
        <v>44704</v>
      </c>
      <c r="H3415" s="4">
        <v>44704</v>
      </c>
      <c r="I3415" s="10">
        <v>0</v>
      </c>
      <c r="J3415" s="32" t="str">
        <f>IF(Data[[#This Row],[Chênh lệch ngày]]&lt;-2,"ADVANCE", IF(Data[[#This Row],[Chênh lệch ngày]]&lt;4, "ON TIME", IF(Data[[#This Row],[REASON OF LATE]]="SUPPLIER","LATE BY SUPPLIER", "LATE")))</f>
        <v>ON TIME</v>
      </c>
      <c r="K3415" s="12"/>
      <c r="L3415" s="16"/>
      <c r="M3415" s="32" t="str">
        <f>TEXT(Data[[#This Row],[Ngày giao]],"yyyy")</f>
        <v>2022</v>
      </c>
      <c r="N3415" s="32" t="str">
        <f>IF(MONTH(Data[[#This Row],[Ngày giao]])&lt;4,"Qtr1", IF(MONTH(Data[[#This Row],[Ngày giao]])&lt;7,"Qtr2",IF(MONTH(Data[[#This Row],[Ngày giao]])&lt;10,"Qtr3","Qtr4")))</f>
        <v>Qtr2</v>
      </c>
      <c r="O3415" s="32" t="str">
        <f>TEXT(Data[[#This Row],[Ngày giao]],"MMM")</f>
        <v>May</v>
      </c>
    </row>
    <row r="3416" spans="1:15" ht="14.5" x14ac:dyDescent="0.35">
      <c r="A3416" s="7">
        <v>4517710874</v>
      </c>
      <c r="B3416" s="7">
        <v>4455298</v>
      </c>
      <c r="C3416" s="8" t="s">
        <v>53</v>
      </c>
      <c r="D3416" s="9">
        <v>2580</v>
      </c>
      <c r="E3416" s="3">
        <v>347</v>
      </c>
      <c r="F3416" s="3">
        <f t="shared" si="74"/>
        <v>895260</v>
      </c>
      <c r="G3416" s="5">
        <v>44704</v>
      </c>
      <c r="H3416" s="4">
        <v>44704</v>
      </c>
      <c r="I3416" s="10">
        <v>0</v>
      </c>
      <c r="J3416" s="32" t="str">
        <f>IF(Data[[#This Row],[Chênh lệch ngày]]&lt;-2,"ADVANCE", IF(Data[[#This Row],[Chênh lệch ngày]]&lt;4, "ON TIME", IF(Data[[#This Row],[REASON OF LATE]]="SUPPLIER","LATE BY SUPPLIER", "LATE")))</f>
        <v>ON TIME</v>
      </c>
      <c r="K3416" s="12"/>
      <c r="L3416" s="16"/>
      <c r="M3416" s="32" t="str">
        <f>TEXT(Data[[#This Row],[Ngày giao]],"yyyy")</f>
        <v>2022</v>
      </c>
      <c r="N3416" s="32" t="str">
        <f>IF(MONTH(Data[[#This Row],[Ngày giao]])&lt;4,"Qtr1", IF(MONTH(Data[[#This Row],[Ngày giao]])&lt;7,"Qtr2",IF(MONTH(Data[[#This Row],[Ngày giao]])&lt;10,"Qtr3","Qtr4")))</f>
        <v>Qtr2</v>
      </c>
      <c r="O3416" s="32" t="str">
        <f>TEXT(Data[[#This Row],[Ngày giao]],"MMM")</f>
        <v>May</v>
      </c>
    </row>
    <row r="3417" spans="1:15" ht="14.5" x14ac:dyDescent="0.35">
      <c r="A3417" s="7">
        <v>4517352266</v>
      </c>
      <c r="B3417" s="7">
        <v>2779823</v>
      </c>
      <c r="C3417" s="8" t="s">
        <v>53</v>
      </c>
      <c r="D3417" s="9">
        <v>5580</v>
      </c>
      <c r="E3417" s="3">
        <v>922</v>
      </c>
      <c r="F3417" s="3">
        <f t="shared" si="74"/>
        <v>5144760</v>
      </c>
      <c r="G3417" s="5">
        <v>44704</v>
      </c>
      <c r="H3417" s="4">
        <v>44704</v>
      </c>
      <c r="I3417" s="10">
        <v>0</v>
      </c>
      <c r="J3417" s="32" t="str">
        <f>IF(Data[[#This Row],[Chênh lệch ngày]]&lt;-2,"ADVANCE", IF(Data[[#This Row],[Chênh lệch ngày]]&lt;4, "ON TIME", IF(Data[[#This Row],[REASON OF LATE]]="SUPPLIER","LATE BY SUPPLIER", "LATE")))</f>
        <v>ON TIME</v>
      </c>
      <c r="K3417" s="12"/>
      <c r="L3417" s="16"/>
      <c r="M3417" s="32" t="str">
        <f>TEXT(Data[[#This Row],[Ngày giao]],"yyyy")</f>
        <v>2022</v>
      </c>
      <c r="N3417" s="32" t="str">
        <f>IF(MONTH(Data[[#This Row],[Ngày giao]])&lt;4,"Qtr1", IF(MONTH(Data[[#This Row],[Ngày giao]])&lt;7,"Qtr2",IF(MONTH(Data[[#This Row],[Ngày giao]])&lt;10,"Qtr3","Qtr4")))</f>
        <v>Qtr2</v>
      </c>
      <c r="O3417" s="32" t="str">
        <f>TEXT(Data[[#This Row],[Ngày giao]],"MMM")</f>
        <v>May</v>
      </c>
    </row>
    <row r="3418" spans="1:15" ht="14.5" x14ac:dyDescent="0.35">
      <c r="A3418" s="7">
        <v>4517509568</v>
      </c>
      <c r="B3418" s="7">
        <v>4333116</v>
      </c>
      <c r="C3418" s="8" t="s">
        <v>53</v>
      </c>
      <c r="D3418" s="9">
        <v>1092</v>
      </c>
      <c r="E3418" s="3">
        <v>391</v>
      </c>
      <c r="F3418" s="3">
        <f t="shared" si="74"/>
        <v>426972</v>
      </c>
      <c r="G3418" s="5">
        <v>44704</v>
      </c>
      <c r="H3418" s="4">
        <v>44704</v>
      </c>
      <c r="I3418" s="10">
        <v>0</v>
      </c>
      <c r="J3418" s="32" t="str">
        <f>IF(Data[[#This Row],[Chênh lệch ngày]]&lt;-2,"ADVANCE", IF(Data[[#This Row],[Chênh lệch ngày]]&lt;4, "ON TIME", IF(Data[[#This Row],[REASON OF LATE]]="SUPPLIER","LATE BY SUPPLIER", "LATE")))</f>
        <v>ON TIME</v>
      </c>
      <c r="K3418" s="12"/>
      <c r="L3418" s="16"/>
      <c r="M3418" s="32" t="str">
        <f>TEXT(Data[[#This Row],[Ngày giao]],"yyyy")</f>
        <v>2022</v>
      </c>
      <c r="N3418" s="32" t="str">
        <f>IF(MONTH(Data[[#This Row],[Ngày giao]])&lt;4,"Qtr1", IF(MONTH(Data[[#This Row],[Ngày giao]])&lt;7,"Qtr2",IF(MONTH(Data[[#This Row],[Ngày giao]])&lt;10,"Qtr3","Qtr4")))</f>
        <v>Qtr2</v>
      </c>
      <c r="O3418" s="32" t="str">
        <f>TEXT(Data[[#This Row],[Ngày giao]],"MMM")</f>
        <v>May</v>
      </c>
    </row>
    <row r="3419" spans="1:15" ht="14.5" x14ac:dyDescent="0.35">
      <c r="A3419" s="7">
        <v>4517918801</v>
      </c>
      <c r="B3419" s="7">
        <v>2487061</v>
      </c>
      <c r="C3419" s="8" t="s">
        <v>53</v>
      </c>
      <c r="D3419" s="9">
        <v>540</v>
      </c>
      <c r="E3419" s="3">
        <v>364</v>
      </c>
      <c r="F3419" s="3">
        <f t="shared" si="74"/>
        <v>196560</v>
      </c>
      <c r="G3419" s="5">
        <v>44704</v>
      </c>
      <c r="H3419" s="4">
        <v>44704</v>
      </c>
      <c r="I3419" s="10">
        <v>0</v>
      </c>
      <c r="J3419" s="32" t="str">
        <f>IF(Data[[#This Row],[Chênh lệch ngày]]&lt;-2,"ADVANCE", IF(Data[[#This Row],[Chênh lệch ngày]]&lt;4, "ON TIME", IF(Data[[#This Row],[REASON OF LATE]]="SUPPLIER","LATE BY SUPPLIER", "LATE")))</f>
        <v>ON TIME</v>
      </c>
      <c r="K3419" s="12"/>
      <c r="L3419" s="16"/>
      <c r="M3419" s="32" t="str">
        <f>TEXT(Data[[#This Row],[Ngày giao]],"yyyy")</f>
        <v>2022</v>
      </c>
      <c r="N3419" s="32" t="str">
        <f>IF(MONTH(Data[[#This Row],[Ngày giao]])&lt;4,"Qtr1", IF(MONTH(Data[[#This Row],[Ngày giao]])&lt;7,"Qtr2",IF(MONTH(Data[[#This Row],[Ngày giao]])&lt;10,"Qtr3","Qtr4")))</f>
        <v>Qtr2</v>
      </c>
      <c r="O3419" s="32" t="str">
        <f>TEXT(Data[[#This Row],[Ngày giao]],"MMM")</f>
        <v>May</v>
      </c>
    </row>
    <row r="3420" spans="1:15" ht="14.5" x14ac:dyDescent="0.35">
      <c r="A3420" s="7">
        <v>4517022731</v>
      </c>
      <c r="B3420" s="7">
        <v>4455298</v>
      </c>
      <c r="C3420" s="37" t="s">
        <v>52</v>
      </c>
      <c r="D3420" s="9">
        <v>285</v>
      </c>
      <c r="E3420" s="3">
        <v>1311</v>
      </c>
      <c r="F3420" s="3">
        <f t="shared" si="74"/>
        <v>373635</v>
      </c>
      <c r="G3420" s="5">
        <v>44704</v>
      </c>
      <c r="H3420" s="4">
        <v>44704</v>
      </c>
      <c r="I3420" s="10">
        <v>0</v>
      </c>
      <c r="J3420" s="32" t="str">
        <f>IF(Data[[#This Row],[Chênh lệch ngày]]&lt;-2,"ADVANCE", IF(Data[[#This Row],[Chênh lệch ngày]]&lt;4, "ON TIME", IF(Data[[#This Row],[REASON OF LATE]]="SUPPLIER","LATE BY SUPPLIER", "LATE")))</f>
        <v>ON TIME</v>
      </c>
      <c r="K3420" s="12"/>
      <c r="L3420" s="16"/>
      <c r="M3420" s="32" t="str">
        <f>TEXT(Data[[#This Row],[Ngày giao]],"yyyy")</f>
        <v>2022</v>
      </c>
      <c r="N3420" s="32" t="str">
        <f>IF(MONTH(Data[[#This Row],[Ngày giao]])&lt;4,"Qtr1", IF(MONTH(Data[[#This Row],[Ngày giao]])&lt;7,"Qtr2",IF(MONTH(Data[[#This Row],[Ngày giao]])&lt;10,"Qtr3","Qtr4")))</f>
        <v>Qtr2</v>
      </c>
      <c r="O3420" s="32" t="str">
        <f>TEXT(Data[[#This Row],[Ngày giao]],"MMM")</f>
        <v>May</v>
      </c>
    </row>
    <row r="3421" spans="1:15" ht="14.5" x14ac:dyDescent="0.35">
      <c r="A3421" s="7">
        <v>4517934510</v>
      </c>
      <c r="B3421" s="7">
        <v>4335198</v>
      </c>
      <c r="C3421" s="8" t="s">
        <v>53</v>
      </c>
      <c r="D3421" s="9">
        <v>612</v>
      </c>
      <c r="E3421" s="3">
        <v>558</v>
      </c>
      <c r="F3421" s="3">
        <f t="shared" si="74"/>
        <v>341496</v>
      </c>
      <c r="G3421" s="5">
        <v>44760</v>
      </c>
      <c r="H3421" s="4">
        <v>44704</v>
      </c>
      <c r="I3421" s="10">
        <v>56</v>
      </c>
      <c r="J3421" s="32" t="str">
        <f>IF(Data[[#This Row],[Chênh lệch ngày]]&lt;-2,"ADVANCE", IF(Data[[#This Row],[Chênh lệch ngày]]&lt;4, "ON TIME", IF(Data[[#This Row],[REASON OF LATE]]="SUPPLIER","LATE BY SUPPLIER", "LATE")))</f>
        <v>LATE BY SUPPLIER</v>
      </c>
      <c r="K3421" s="13" t="s">
        <v>8</v>
      </c>
      <c r="L3421" s="16" t="s">
        <v>71</v>
      </c>
      <c r="M3421" s="32" t="str">
        <f>TEXT(Data[[#This Row],[Ngày giao]],"yyyy")</f>
        <v>2022</v>
      </c>
      <c r="N3421" s="32" t="str">
        <f>IF(MONTH(Data[[#This Row],[Ngày giao]])&lt;4,"Qtr1", IF(MONTH(Data[[#This Row],[Ngày giao]])&lt;7,"Qtr2",IF(MONTH(Data[[#This Row],[Ngày giao]])&lt;10,"Qtr3","Qtr4")))</f>
        <v>Qtr3</v>
      </c>
      <c r="O3421" s="32" t="str">
        <f>TEXT(Data[[#This Row],[Ngày giao]],"MMM")</f>
        <v>Jul</v>
      </c>
    </row>
    <row r="3422" spans="1:15" ht="14.5" x14ac:dyDescent="0.35">
      <c r="A3422" s="7">
        <v>4517316968</v>
      </c>
      <c r="B3422" s="7">
        <v>4333116</v>
      </c>
      <c r="C3422" s="8" t="s">
        <v>53</v>
      </c>
      <c r="D3422" s="9">
        <v>357</v>
      </c>
      <c r="E3422" s="3">
        <v>1463</v>
      </c>
      <c r="F3422" s="3">
        <f t="shared" si="74"/>
        <v>522291</v>
      </c>
      <c r="G3422" s="5">
        <v>44704</v>
      </c>
      <c r="H3422" s="4">
        <v>44704</v>
      </c>
      <c r="I3422" s="10">
        <v>0</v>
      </c>
      <c r="J3422" s="32" t="str">
        <f>IF(Data[[#This Row],[Chênh lệch ngày]]&lt;-2,"ADVANCE", IF(Data[[#This Row],[Chênh lệch ngày]]&lt;4, "ON TIME", IF(Data[[#This Row],[REASON OF LATE]]="SUPPLIER","LATE BY SUPPLIER", "LATE")))</f>
        <v>ON TIME</v>
      </c>
      <c r="K3422" s="12"/>
      <c r="L3422" s="16"/>
      <c r="M3422" s="32" t="str">
        <f>TEXT(Data[[#This Row],[Ngày giao]],"yyyy")</f>
        <v>2022</v>
      </c>
      <c r="N3422" s="32" t="str">
        <f>IF(MONTH(Data[[#This Row],[Ngày giao]])&lt;4,"Qtr1", IF(MONTH(Data[[#This Row],[Ngày giao]])&lt;7,"Qtr2",IF(MONTH(Data[[#This Row],[Ngày giao]])&lt;10,"Qtr3","Qtr4")))</f>
        <v>Qtr2</v>
      </c>
      <c r="O3422" s="32" t="str">
        <f>TEXT(Data[[#This Row],[Ngày giao]],"MMM")</f>
        <v>May</v>
      </c>
    </row>
    <row r="3423" spans="1:15" ht="13" x14ac:dyDescent="0.3">
      <c r="A3423" s="1">
        <v>4517374773</v>
      </c>
      <c r="B3423" s="1">
        <v>4451134</v>
      </c>
      <c r="C3423" s="2" t="s">
        <v>65</v>
      </c>
      <c r="D3423" s="3">
        <v>24</v>
      </c>
      <c r="E3423" s="3">
        <v>979</v>
      </c>
      <c r="F3423" s="3">
        <f t="shared" si="74"/>
        <v>23496</v>
      </c>
      <c r="G3423" s="5">
        <v>44704</v>
      </c>
      <c r="H3423" s="4">
        <v>44705</v>
      </c>
      <c r="I3423" s="6">
        <f t="shared" ref="I3423:I3428" si="75">G3423-H3423</f>
        <v>-1</v>
      </c>
      <c r="J3423" s="32" t="str">
        <f>IF(Data[[#This Row],[Chênh lệch ngày]]&lt;-2,"ADVANCE", IF(Data[[#This Row],[Chênh lệch ngày]]&lt;4, "ON TIME", IF(Data[[#This Row],[REASON OF LATE]]="SUPPLIER","LATE BY SUPPLIER", "LATE")))</f>
        <v>ON TIME</v>
      </c>
      <c r="K3423" s="2"/>
      <c r="L3423" s="32"/>
      <c r="M3423" s="32" t="str">
        <f>TEXT(Data[[#This Row],[Ngày giao]],"yyyy")</f>
        <v>2022</v>
      </c>
      <c r="N3423" s="32" t="str">
        <f>IF(MONTH(Data[[#This Row],[Ngày giao]])&lt;4,"Qtr1", IF(MONTH(Data[[#This Row],[Ngày giao]])&lt;7,"Qtr2",IF(MONTH(Data[[#This Row],[Ngày giao]])&lt;10,"Qtr3","Qtr4")))</f>
        <v>Qtr2</v>
      </c>
      <c r="O3423" s="32" t="str">
        <f>TEXT(Data[[#This Row],[Ngày giao]],"MMM")</f>
        <v>May</v>
      </c>
    </row>
    <row r="3424" spans="1:15" ht="13" x14ac:dyDescent="0.3">
      <c r="A3424" s="1">
        <v>4517381101</v>
      </c>
      <c r="B3424" s="1">
        <v>4451121</v>
      </c>
      <c r="C3424" s="2" t="s">
        <v>65</v>
      </c>
      <c r="D3424" s="3">
        <v>75</v>
      </c>
      <c r="E3424" s="3">
        <v>309</v>
      </c>
      <c r="F3424" s="3">
        <f t="shared" si="74"/>
        <v>23175</v>
      </c>
      <c r="G3424" s="5">
        <v>44704</v>
      </c>
      <c r="H3424" s="4">
        <v>44705</v>
      </c>
      <c r="I3424" s="6">
        <f t="shared" si="75"/>
        <v>-1</v>
      </c>
      <c r="J3424" s="32" t="str">
        <f>IF(Data[[#This Row],[Chênh lệch ngày]]&lt;-2,"ADVANCE", IF(Data[[#This Row],[Chênh lệch ngày]]&lt;4, "ON TIME", IF(Data[[#This Row],[REASON OF LATE]]="SUPPLIER","LATE BY SUPPLIER", "LATE")))</f>
        <v>ON TIME</v>
      </c>
      <c r="K3424" s="2"/>
      <c r="L3424" s="32"/>
      <c r="M3424" s="32" t="str">
        <f>TEXT(Data[[#This Row],[Ngày giao]],"yyyy")</f>
        <v>2022</v>
      </c>
      <c r="N3424" s="32" t="str">
        <f>IF(MONTH(Data[[#This Row],[Ngày giao]])&lt;4,"Qtr1", IF(MONTH(Data[[#This Row],[Ngày giao]])&lt;7,"Qtr2",IF(MONTH(Data[[#This Row],[Ngày giao]])&lt;10,"Qtr3","Qtr4")))</f>
        <v>Qtr2</v>
      </c>
      <c r="O3424" s="32" t="str">
        <f>TEXT(Data[[#This Row],[Ngày giao]],"MMM")</f>
        <v>May</v>
      </c>
    </row>
    <row r="3425" spans="1:15" ht="13" x14ac:dyDescent="0.3">
      <c r="A3425" s="1">
        <v>4517400103</v>
      </c>
      <c r="B3425" s="1">
        <v>2899475</v>
      </c>
      <c r="C3425" s="2" t="s">
        <v>65</v>
      </c>
      <c r="D3425" s="3">
        <v>100</v>
      </c>
      <c r="E3425" s="3">
        <v>1131</v>
      </c>
      <c r="F3425" s="3">
        <f t="shared" si="74"/>
        <v>113100</v>
      </c>
      <c r="G3425" s="5">
        <v>44718</v>
      </c>
      <c r="H3425" s="4">
        <v>44705</v>
      </c>
      <c r="I3425" s="6">
        <f t="shared" si="75"/>
        <v>13</v>
      </c>
      <c r="J3425" s="32" t="str">
        <f>IF(Data[[#This Row],[Chênh lệch ngày]]&lt;-2,"ADVANCE", IF(Data[[#This Row],[Chênh lệch ngày]]&lt;4, "ON TIME", IF(Data[[#This Row],[REASON OF LATE]]="SUPPLIER","LATE BY SUPPLIER", "LATE")))</f>
        <v>LATE BY SUPPLIER</v>
      </c>
      <c r="K3425" s="2" t="s">
        <v>8</v>
      </c>
      <c r="L3425" s="16" t="s">
        <v>71</v>
      </c>
      <c r="M3425" s="32" t="str">
        <f>TEXT(Data[[#This Row],[Ngày giao]],"yyyy")</f>
        <v>2022</v>
      </c>
      <c r="N3425" s="32" t="str">
        <f>IF(MONTH(Data[[#This Row],[Ngày giao]])&lt;4,"Qtr1", IF(MONTH(Data[[#This Row],[Ngày giao]])&lt;7,"Qtr2",IF(MONTH(Data[[#This Row],[Ngày giao]])&lt;10,"Qtr3","Qtr4")))</f>
        <v>Qtr2</v>
      </c>
      <c r="O3425" s="32" t="str">
        <f>TEXT(Data[[#This Row],[Ngày giao]],"MMM")</f>
        <v>Jun</v>
      </c>
    </row>
    <row r="3426" spans="1:15" ht="13" x14ac:dyDescent="0.3">
      <c r="A3426" s="1">
        <v>4517397707</v>
      </c>
      <c r="B3426" s="1">
        <v>2461389</v>
      </c>
      <c r="C3426" s="2" t="s">
        <v>65</v>
      </c>
      <c r="D3426" s="3">
        <v>400</v>
      </c>
      <c r="E3426" s="3">
        <v>439</v>
      </c>
      <c r="F3426" s="3">
        <f t="shared" si="74"/>
        <v>175600</v>
      </c>
      <c r="G3426" s="5">
        <v>44704</v>
      </c>
      <c r="H3426" s="4">
        <v>44705</v>
      </c>
      <c r="I3426" s="6">
        <f t="shared" si="75"/>
        <v>-1</v>
      </c>
      <c r="J3426" s="32" t="str">
        <f>IF(Data[[#This Row],[Chênh lệch ngày]]&lt;-2,"ADVANCE", IF(Data[[#This Row],[Chênh lệch ngày]]&lt;4, "ON TIME", IF(Data[[#This Row],[REASON OF LATE]]="SUPPLIER","LATE BY SUPPLIER", "LATE")))</f>
        <v>ON TIME</v>
      </c>
      <c r="K3426" s="2"/>
      <c r="L3426" s="32"/>
      <c r="M3426" s="32" t="str">
        <f>TEXT(Data[[#This Row],[Ngày giao]],"yyyy")</f>
        <v>2022</v>
      </c>
      <c r="N3426" s="32" t="str">
        <f>IF(MONTH(Data[[#This Row],[Ngày giao]])&lt;4,"Qtr1", IF(MONTH(Data[[#This Row],[Ngày giao]])&lt;7,"Qtr2",IF(MONTH(Data[[#This Row],[Ngày giao]])&lt;10,"Qtr3","Qtr4")))</f>
        <v>Qtr2</v>
      </c>
      <c r="O3426" s="32" t="str">
        <f>TEXT(Data[[#This Row],[Ngày giao]],"MMM")</f>
        <v>May</v>
      </c>
    </row>
    <row r="3427" spans="1:15" ht="13" x14ac:dyDescent="0.3">
      <c r="A3427" s="1">
        <v>4516516457</v>
      </c>
      <c r="B3427" s="1">
        <v>2165271</v>
      </c>
      <c r="C3427" s="2" t="s">
        <v>53</v>
      </c>
      <c r="D3427" s="3">
        <v>84</v>
      </c>
      <c r="E3427" s="3">
        <v>404</v>
      </c>
      <c r="F3427" s="3">
        <f t="shared" si="74"/>
        <v>33936</v>
      </c>
      <c r="G3427" s="5">
        <v>44686</v>
      </c>
      <c r="H3427" s="4">
        <v>44705</v>
      </c>
      <c r="I3427" s="6">
        <f t="shared" si="75"/>
        <v>-19</v>
      </c>
      <c r="J3427" s="32" t="str">
        <f>IF(Data[[#This Row],[Chênh lệch ngày]]&lt;-2,"ADVANCE", IF(Data[[#This Row],[Chênh lệch ngày]]&lt;4, "ON TIME", IF(Data[[#This Row],[REASON OF LATE]]="SUPPLIER","LATE BY SUPPLIER", "LATE")))</f>
        <v>ADVANCE</v>
      </c>
      <c r="K3427" s="2"/>
      <c r="L3427" s="32"/>
      <c r="M3427" s="32" t="str">
        <f>TEXT(Data[[#This Row],[Ngày giao]],"yyyy")</f>
        <v>2022</v>
      </c>
      <c r="N3427" s="32" t="str">
        <f>IF(MONTH(Data[[#This Row],[Ngày giao]])&lt;4,"Qtr1", IF(MONTH(Data[[#This Row],[Ngày giao]])&lt;7,"Qtr2",IF(MONTH(Data[[#This Row],[Ngày giao]])&lt;10,"Qtr3","Qtr4")))</f>
        <v>Qtr2</v>
      </c>
      <c r="O3427" s="32" t="str">
        <f>TEXT(Data[[#This Row],[Ngày giao]],"MMM")</f>
        <v>May</v>
      </c>
    </row>
    <row r="3428" spans="1:15" ht="13" x14ac:dyDescent="0.3">
      <c r="A3428" s="1">
        <v>4516811395</v>
      </c>
      <c r="B3428" s="1">
        <v>2884301</v>
      </c>
      <c r="C3428" s="37" t="s">
        <v>52</v>
      </c>
      <c r="D3428" s="3">
        <v>45</v>
      </c>
      <c r="E3428" s="3">
        <v>418</v>
      </c>
      <c r="F3428" s="3">
        <f t="shared" si="74"/>
        <v>18810</v>
      </c>
      <c r="G3428" s="5">
        <v>44704</v>
      </c>
      <c r="H3428" s="4">
        <v>44705</v>
      </c>
      <c r="I3428" s="6">
        <f t="shared" si="75"/>
        <v>-1</v>
      </c>
      <c r="J3428" s="32" t="str">
        <f>IF(Data[[#This Row],[Chênh lệch ngày]]&lt;-2,"ADVANCE", IF(Data[[#This Row],[Chênh lệch ngày]]&lt;4, "ON TIME", IF(Data[[#This Row],[REASON OF LATE]]="SUPPLIER","LATE BY SUPPLIER", "LATE")))</f>
        <v>ON TIME</v>
      </c>
      <c r="K3428" s="2"/>
      <c r="L3428" s="32"/>
      <c r="M3428" s="32" t="str">
        <f>TEXT(Data[[#This Row],[Ngày giao]],"yyyy")</f>
        <v>2022</v>
      </c>
      <c r="N3428" s="32" t="str">
        <f>IF(MONTH(Data[[#This Row],[Ngày giao]])&lt;4,"Qtr1", IF(MONTH(Data[[#This Row],[Ngày giao]])&lt;7,"Qtr2",IF(MONTH(Data[[#This Row],[Ngày giao]])&lt;10,"Qtr3","Qtr4")))</f>
        <v>Qtr2</v>
      </c>
      <c r="O3428" s="32" t="str">
        <f>TEXT(Data[[#This Row],[Ngày giao]],"MMM")</f>
        <v>May</v>
      </c>
    </row>
    <row r="3429" spans="1:15" ht="14.5" x14ac:dyDescent="0.35">
      <c r="A3429" s="7">
        <v>4517431399</v>
      </c>
      <c r="B3429" s="7">
        <v>4013297</v>
      </c>
      <c r="C3429" s="8" t="s">
        <v>65</v>
      </c>
      <c r="D3429" s="9">
        <v>90</v>
      </c>
      <c r="E3429" s="3">
        <v>338</v>
      </c>
      <c r="F3429" s="3">
        <f t="shared" si="74"/>
        <v>30420</v>
      </c>
      <c r="G3429" s="5">
        <v>44704</v>
      </c>
      <c r="H3429" s="4">
        <v>44705</v>
      </c>
      <c r="I3429" s="10">
        <v>-1</v>
      </c>
      <c r="J3429" s="32" t="str">
        <f>IF(Data[[#This Row],[Chênh lệch ngày]]&lt;-2,"ADVANCE", IF(Data[[#This Row],[Chênh lệch ngày]]&lt;4, "ON TIME", IF(Data[[#This Row],[REASON OF LATE]]="SUPPLIER","LATE BY SUPPLIER", "LATE")))</f>
        <v>ON TIME</v>
      </c>
      <c r="K3429" s="12"/>
      <c r="L3429" s="16"/>
      <c r="M3429" s="32" t="str">
        <f>TEXT(Data[[#This Row],[Ngày giao]],"yyyy")</f>
        <v>2022</v>
      </c>
      <c r="N3429" s="32" t="str">
        <f>IF(MONTH(Data[[#This Row],[Ngày giao]])&lt;4,"Qtr1", IF(MONTH(Data[[#This Row],[Ngày giao]])&lt;7,"Qtr2",IF(MONTH(Data[[#This Row],[Ngày giao]])&lt;10,"Qtr3","Qtr4")))</f>
        <v>Qtr2</v>
      </c>
      <c r="O3429" s="32" t="str">
        <f>TEXT(Data[[#This Row],[Ngày giao]],"MMM")</f>
        <v>May</v>
      </c>
    </row>
    <row r="3430" spans="1:15" ht="14.5" x14ac:dyDescent="0.35">
      <c r="A3430" s="7">
        <v>4517430768</v>
      </c>
      <c r="B3430" s="7">
        <v>4455281</v>
      </c>
      <c r="C3430" s="8" t="s">
        <v>65</v>
      </c>
      <c r="D3430" s="9">
        <v>180</v>
      </c>
      <c r="E3430" s="3">
        <v>1496</v>
      </c>
      <c r="F3430" s="3">
        <f t="shared" si="74"/>
        <v>269280</v>
      </c>
      <c r="G3430" s="14">
        <v>44704</v>
      </c>
      <c r="H3430" s="15">
        <v>44705</v>
      </c>
      <c r="I3430" s="10">
        <v>-1</v>
      </c>
      <c r="J3430" s="32" t="str">
        <f>IF(Data[[#This Row],[Chênh lệch ngày]]&lt;-2,"ADVANCE", IF(Data[[#This Row],[Chênh lệch ngày]]&lt;4, "ON TIME", IF(Data[[#This Row],[REASON OF LATE]]="SUPPLIER","LATE BY SUPPLIER", "LATE")))</f>
        <v>ON TIME</v>
      </c>
      <c r="K3430" s="12"/>
      <c r="L3430" s="16"/>
      <c r="M3430" s="32" t="str">
        <f>TEXT(Data[[#This Row],[Ngày giao]],"yyyy")</f>
        <v>2022</v>
      </c>
      <c r="N3430" s="32" t="str">
        <f>IF(MONTH(Data[[#This Row],[Ngày giao]])&lt;4,"Qtr1", IF(MONTH(Data[[#This Row],[Ngày giao]])&lt;7,"Qtr2",IF(MONTH(Data[[#This Row],[Ngày giao]])&lt;10,"Qtr3","Qtr4")))</f>
        <v>Qtr2</v>
      </c>
      <c r="O3430" s="32" t="str">
        <f>TEXT(Data[[#This Row],[Ngày giao]],"MMM")</f>
        <v>May</v>
      </c>
    </row>
    <row r="3431" spans="1:15" ht="13" x14ac:dyDescent="0.3">
      <c r="A3431" s="1">
        <v>4516504013</v>
      </c>
      <c r="B3431" s="1">
        <v>2556834</v>
      </c>
      <c r="C3431" s="37" t="s">
        <v>52</v>
      </c>
      <c r="D3431" s="3">
        <v>24</v>
      </c>
      <c r="E3431" s="3">
        <v>1121</v>
      </c>
      <c r="F3431" s="3">
        <f t="shared" si="74"/>
        <v>26904</v>
      </c>
      <c r="G3431" s="5">
        <v>44718</v>
      </c>
      <c r="H3431" s="4">
        <v>44706</v>
      </c>
      <c r="I3431" s="6">
        <f>G3431-H3431</f>
        <v>12</v>
      </c>
      <c r="J3431" s="32" t="str">
        <f>IF(Data[[#This Row],[Chênh lệch ngày]]&lt;-2,"ADVANCE", IF(Data[[#This Row],[Chênh lệch ngày]]&lt;4, "ON TIME", IF(Data[[#This Row],[REASON OF LATE]]="SUPPLIER","LATE BY SUPPLIER", "LATE")))</f>
        <v>LATE</v>
      </c>
      <c r="K3431" s="32" t="s">
        <v>6</v>
      </c>
      <c r="L3431" s="32"/>
      <c r="M3431" s="32" t="str">
        <f>TEXT(Data[[#This Row],[Ngày giao]],"yyyy")</f>
        <v>2022</v>
      </c>
      <c r="N3431" s="32" t="str">
        <f>IF(MONTH(Data[[#This Row],[Ngày giao]])&lt;4,"Qtr1", IF(MONTH(Data[[#This Row],[Ngày giao]])&lt;7,"Qtr2",IF(MONTH(Data[[#This Row],[Ngày giao]])&lt;10,"Qtr3","Qtr4")))</f>
        <v>Qtr2</v>
      </c>
      <c r="O3431" s="32" t="str">
        <f>TEXT(Data[[#This Row],[Ngày giao]],"MMM")</f>
        <v>Jun</v>
      </c>
    </row>
    <row r="3432" spans="1:15" ht="14.5" x14ac:dyDescent="0.35">
      <c r="A3432" s="7">
        <v>4517501077</v>
      </c>
      <c r="B3432" s="7">
        <v>2487061</v>
      </c>
      <c r="C3432" s="8" t="s">
        <v>53</v>
      </c>
      <c r="D3432" s="9">
        <v>2340</v>
      </c>
      <c r="E3432" s="3">
        <v>689</v>
      </c>
      <c r="F3432" s="3">
        <f t="shared" si="74"/>
        <v>1612260</v>
      </c>
      <c r="G3432" s="5">
        <v>44707</v>
      </c>
      <c r="H3432" s="4">
        <v>44706</v>
      </c>
      <c r="I3432" s="10">
        <v>1</v>
      </c>
      <c r="J3432" s="32" t="str">
        <f>IF(Data[[#This Row],[Chênh lệch ngày]]&lt;-2,"ADVANCE", IF(Data[[#This Row],[Chênh lệch ngày]]&lt;4, "ON TIME", IF(Data[[#This Row],[REASON OF LATE]]="SUPPLIER","LATE BY SUPPLIER", "LATE")))</f>
        <v>ON TIME</v>
      </c>
      <c r="K3432" s="12"/>
      <c r="L3432" s="16"/>
      <c r="M3432" s="32" t="str">
        <f>TEXT(Data[[#This Row],[Ngày giao]],"yyyy")</f>
        <v>2022</v>
      </c>
      <c r="N3432" s="32" t="str">
        <f>IF(MONTH(Data[[#This Row],[Ngày giao]])&lt;4,"Qtr1", IF(MONTH(Data[[#This Row],[Ngày giao]])&lt;7,"Qtr2",IF(MONTH(Data[[#This Row],[Ngày giao]])&lt;10,"Qtr3","Qtr4")))</f>
        <v>Qtr2</v>
      </c>
      <c r="O3432" s="32" t="str">
        <f>TEXT(Data[[#This Row],[Ngày giao]],"MMM")</f>
        <v>May</v>
      </c>
    </row>
    <row r="3433" spans="1:15" ht="13" x14ac:dyDescent="0.3">
      <c r="A3433" s="1">
        <v>4517358934</v>
      </c>
      <c r="B3433" s="1">
        <v>2899634</v>
      </c>
      <c r="C3433" s="2" t="s">
        <v>53</v>
      </c>
      <c r="D3433" s="3">
        <v>640</v>
      </c>
      <c r="E3433" s="3">
        <v>550</v>
      </c>
      <c r="F3433" s="3">
        <f t="shared" si="74"/>
        <v>352000</v>
      </c>
      <c r="G3433" s="5">
        <v>44704</v>
      </c>
      <c r="H3433" s="4">
        <v>44707</v>
      </c>
      <c r="I3433" s="6">
        <f t="shared" ref="I3433:I3456" si="76">G3433-H3433</f>
        <v>-3</v>
      </c>
      <c r="J3433" s="32" t="str">
        <f>IF(Data[[#This Row],[Chênh lệch ngày]]&lt;-2,"ADVANCE", IF(Data[[#This Row],[Chênh lệch ngày]]&lt;4, "ON TIME", IF(Data[[#This Row],[REASON OF LATE]]="SUPPLIER","LATE BY SUPPLIER", "LATE")))</f>
        <v>ADVANCE</v>
      </c>
      <c r="K3433" s="2"/>
      <c r="L3433" s="32"/>
      <c r="M3433" s="32" t="str">
        <f>TEXT(Data[[#This Row],[Ngày giao]],"yyyy")</f>
        <v>2022</v>
      </c>
      <c r="N3433" s="32" t="str">
        <f>IF(MONTH(Data[[#This Row],[Ngày giao]])&lt;4,"Qtr1", IF(MONTH(Data[[#This Row],[Ngày giao]])&lt;7,"Qtr2",IF(MONTH(Data[[#This Row],[Ngày giao]])&lt;10,"Qtr3","Qtr4")))</f>
        <v>Qtr2</v>
      </c>
      <c r="O3433" s="32" t="str">
        <f>TEXT(Data[[#This Row],[Ngày giao]],"MMM")</f>
        <v>May</v>
      </c>
    </row>
    <row r="3434" spans="1:15" ht="13" x14ac:dyDescent="0.3">
      <c r="A3434" s="1">
        <v>4517139939</v>
      </c>
      <c r="B3434" s="1">
        <v>4451121</v>
      </c>
      <c r="C3434" s="2" t="s">
        <v>55</v>
      </c>
      <c r="D3434" s="3">
        <v>20</v>
      </c>
      <c r="E3434" s="3">
        <v>654</v>
      </c>
      <c r="F3434" s="3">
        <f t="shared" si="74"/>
        <v>13080</v>
      </c>
      <c r="G3434" s="5">
        <v>44707</v>
      </c>
      <c r="H3434" s="4">
        <v>44707</v>
      </c>
      <c r="I3434" s="6">
        <f t="shared" si="76"/>
        <v>0</v>
      </c>
      <c r="J3434" s="32" t="str">
        <f>IF(Data[[#This Row],[Chênh lệch ngày]]&lt;-2,"ADVANCE", IF(Data[[#This Row],[Chênh lệch ngày]]&lt;4, "ON TIME", IF(Data[[#This Row],[REASON OF LATE]]="SUPPLIER","LATE BY SUPPLIER", "LATE")))</f>
        <v>ON TIME</v>
      </c>
      <c r="K3434" s="2"/>
      <c r="L3434" s="32"/>
      <c r="M3434" s="32" t="str">
        <f>TEXT(Data[[#This Row],[Ngày giao]],"yyyy")</f>
        <v>2022</v>
      </c>
      <c r="N3434" s="32" t="str">
        <f>IF(MONTH(Data[[#This Row],[Ngày giao]])&lt;4,"Qtr1", IF(MONTH(Data[[#This Row],[Ngày giao]])&lt;7,"Qtr2",IF(MONTH(Data[[#This Row],[Ngày giao]])&lt;10,"Qtr3","Qtr4")))</f>
        <v>Qtr2</v>
      </c>
      <c r="O3434" s="32" t="str">
        <f>TEXT(Data[[#This Row],[Ngày giao]],"MMM")</f>
        <v>May</v>
      </c>
    </row>
    <row r="3435" spans="1:15" ht="13" x14ac:dyDescent="0.3">
      <c r="A3435" s="1">
        <v>4517185317</v>
      </c>
      <c r="B3435" s="1">
        <v>4228041</v>
      </c>
      <c r="C3435" s="2" t="s">
        <v>55</v>
      </c>
      <c r="D3435" s="3">
        <v>30</v>
      </c>
      <c r="E3435" s="3">
        <v>670</v>
      </c>
      <c r="F3435" s="3">
        <f t="shared" si="74"/>
        <v>20100</v>
      </c>
      <c r="G3435" s="5">
        <v>44707</v>
      </c>
      <c r="H3435" s="4">
        <v>44707</v>
      </c>
      <c r="I3435" s="6">
        <f t="shared" si="76"/>
        <v>0</v>
      </c>
      <c r="J3435" s="32" t="str">
        <f>IF(Data[[#This Row],[Chênh lệch ngày]]&lt;-2,"ADVANCE", IF(Data[[#This Row],[Chênh lệch ngày]]&lt;4, "ON TIME", IF(Data[[#This Row],[REASON OF LATE]]="SUPPLIER","LATE BY SUPPLIER", "LATE")))</f>
        <v>ON TIME</v>
      </c>
      <c r="K3435" s="2"/>
      <c r="L3435" s="32"/>
      <c r="M3435" s="32" t="str">
        <f>TEXT(Data[[#This Row],[Ngày giao]],"yyyy")</f>
        <v>2022</v>
      </c>
      <c r="N3435" s="32" t="str">
        <f>IF(MONTH(Data[[#This Row],[Ngày giao]])&lt;4,"Qtr1", IF(MONTH(Data[[#This Row],[Ngày giao]])&lt;7,"Qtr2",IF(MONTH(Data[[#This Row],[Ngày giao]])&lt;10,"Qtr3","Qtr4")))</f>
        <v>Qtr2</v>
      </c>
      <c r="O3435" s="32" t="str">
        <f>TEXT(Data[[#This Row],[Ngày giao]],"MMM")</f>
        <v>May</v>
      </c>
    </row>
    <row r="3436" spans="1:15" ht="13" x14ac:dyDescent="0.3">
      <c r="A3436" s="1">
        <v>4517467119</v>
      </c>
      <c r="B3436" s="1">
        <v>4334436</v>
      </c>
      <c r="C3436" s="2" t="s">
        <v>55</v>
      </c>
      <c r="D3436" s="3">
        <v>32</v>
      </c>
      <c r="E3436" s="3">
        <v>1184</v>
      </c>
      <c r="F3436" s="3">
        <f t="shared" si="74"/>
        <v>37888</v>
      </c>
      <c r="G3436" s="5">
        <v>44707</v>
      </c>
      <c r="H3436" s="4">
        <v>44707</v>
      </c>
      <c r="I3436" s="6">
        <f t="shared" si="76"/>
        <v>0</v>
      </c>
      <c r="J3436" s="32" t="str">
        <f>IF(Data[[#This Row],[Chênh lệch ngày]]&lt;-2,"ADVANCE", IF(Data[[#This Row],[Chênh lệch ngày]]&lt;4, "ON TIME", IF(Data[[#This Row],[REASON OF LATE]]="SUPPLIER","LATE BY SUPPLIER", "LATE")))</f>
        <v>ON TIME</v>
      </c>
      <c r="K3436" s="2"/>
      <c r="L3436" s="32"/>
      <c r="M3436" s="32" t="str">
        <f>TEXT(Data[[#This Row],[Ngày giao]],"yyyy")</f>
        <v>2022</v>
      </c>
      <c r="N3436" s="32" t="str">
        <f>IF(MONTH(Data[[#This Row],[Ngày giao]])&lt;4,"Qtr1", IF(MONTH(Data[[#This Row],[Ngày giao]])&lt;7,"Qtr2",IF(MONTH(Data[[#This Row],[Ngày giao]])&lt;10,"Qtr3","Qtr4")))</f>
        <v>Qtr2</v>
      </c>
      <c r="O3436" s="32" t="str">
        <f>TEXT(Data[[#This Row],[Ngày giao]],"MMM")</f>
        <v>May</v>
      </c>
    </row>
    <row r="3437" spans="1:15" ht="13" x14ac:dyDescent="0.3">
      <c r="A3437" s="1">
        <v>4517613794</v>
      </c>
      <c r="B3437" s="1">
        <v>4334436</v>
      </c>
      <c r="C3437" s="2" t="s">
        <v>56</v>
      </c>
      <c r="D3437" s="3">
        <v>240</v>
      </c>
      <c r="E3437" s="3">
        <v>503</v>
      </c>
      <c r="F3437" s="3">
        <f t="shared" si="74"/>
        <v>120720</v>
      </c>
      <c r="G3437" s="5">
        <v>44707</v>
      </c>
      <c r="H3437" s="4">
        <v>44707</v>
      </c>
      <c r="I3437" s="6">
        <f t="shared" si="76"/>
        <v>0</v>
      </c>
      <c r="J3437" s="32" t="str">
        <f>IF(Data[[#This Row],[Chênh lệch ngày]]&lt;-2,"ADVANCE", IF(Data[[#This Row],[Chênh lệch ngày]]&lt;4, "ON TIME", IF(Data[[#This Row],[REASON OF LATE]]="SUPPLIER","LATE BY SUPPLIER", "LATE")))</f>
        <v>ON TIME</v>
      </c>
      <c r="K3437" s="2"/>
      <c r="L3437" s="32"/>
      <c r="M3437" s="32" t="str">
        <f>TEXT(Data[[#This Row],[Ngày giao]],"yyyy")</f>
        <v>2022</v>
      </c>
      <c r="N3437" s="32" t="str">
        <f>IF(MONTH(Data[[#This Row],[Ngày giao]])&lt;4,"Qtr1", IF(MONTH(Data[[#This Row],[Ngày giao]])&lt;7,"Qtr2",IF(MONTH(Data[[#This Row],[Ngày giao]])&lt;10,"Qtr3","Qtr4")))</f>
        <v>Qtr2</v>
      </c>
      <c r="O3437" s="32" t="str">
        <f>TEXT(Data[[#This Row],[Ngày giao]],"MMM")</f>
        <v>May</v>
      </c>
    </row>
    <row r="3438" spans="1:15" ht="13" x14ac:dyDescent="0.3">
      <c r="A3438" s="1">
        <v>4516960238</v>
      </c>
      <c r="B3438" s="1">
        <v>2903189</v>
      </c>
      <c r="C3438" s="2" t="s">
        <v>67</v>
      </c>
      <c r="D3438" s="3">
        <v>30</v>
      </c>
      <c r="E3438" s="3">
        <v>1423</v>
      </c>
      <c r="F3438" s="3">
        <f t="shared" si="74"/>
        <v>42690</v>
      </c>
      <c r="G3438" s="5">
        <v>44707</v>
      </c>
      <c r="H3438" s="4">
        <v>44707</v>
      </c>
      <c r="I3438" s="6">
        <f t="shared" si="76"/>
        <v>0</v>
      </c>
      <c r="J3438" s="32" t="str">
        <f>IF(Data[[#This Row],[Chênh lệch ngày]]&lt;-2,"ADVANCE", IF(Data[[#This Row],[Chênh lệch ngày]]&lt;4, "ON TIME", IF(Data[[#This Row],[REASON OF LATE]]="SUPPLIER","LATE BY SUPPLIER", "LATE")))</f>
        <v>ON TIME</v>
      </c>
      <c r="K3438" s="2"/>
      <c r="L3438" s="32"/>
      <c r="M3438" s="32" t="str">
        <f>TEXT(Data[[#This Row],[Ngày giao]],"yyyy")</f>
        <v>2022</v>
      </c>
      <c r="N3438" s="32" t="str">
        <f>IF(MONTH(Data[[#This Row],[Ngày giao]])&lt;4,"Qtr1", IF(MONTH(Data[[#This Row],[Ngày giao]])&lt;7,"Qtr2",IF(MONTH(Data[[#This Row],[Ngày giao]])&lt;10,"Qtr3","Qtr4")))</f>
        <v>Qtr2</v>
      </c>
      <c r="O3438" s="32" t="str">
        <f>TEXT(Data[[#This Row],[Ngày giao]],"MMM")</f>
        <v>May</v>
      </c>
    </row>
    <row r="3439" spans="1:15" ht="13" x14ac:dyDescent="0.3">
      <c r="A3439" s="1">
        <v>4517473995</v>
      </c>
      <c r="B3439" s="1">
        <v>4334436</v>
      </c>
      <c r="C3439" s="2" t="s">
        <v>67</v>
      </c>
      <c r="D3439" s="3">
        <v>320</v>
      </c>
      <c r="E3439" s="3">
        <v>587</v>
      </c>
      <c r="F3439" s="3">
        <f t="shared" si="74"/>
        <v>187840</v>
      </c>
      <c r="G3439" s="5">
        <v>44707</v>
      </c>
      <c r="H3439" s="4">
        <v>44707</v>
      </c>
      <c r="I3439" s="6">
        <f t="shared" si="76"/>
        <v>0</v>
      </c>
      <c r="J3439" s="32" t="str">
        <f>IF(Data[[#This Row],[Chênh lệch ngày]]&lt;-2,"ADVANCE", IF(Data[[#This Row],[Chênh lệch ngày]]&lt;4, "ON TIME", IF(Data[[#This Row],[REASON OF LATE]]="SUPPLIER","LATE BY SUPPLIER", "LATE")))</f>
        <v>ON TIME</v>
      </c>
      <c r="K3439" s="2"/>
      <c r="L3439" s="32"/>
      <c r="M3439" s="32" t="str">
        <f>TEXT(Data[[#This Row],[Ngày giao]],"yyyy")</f>
        <v>2022</v>
      </c>
      <c r="N3439" s="32" t="str">
        <f>IF(MONTH(Data[[#This Row],[Ngày giao]])&lt;4,"Qtr1", IF(MONTH(Data[[#This Row],[Ngày giao]])&lt;7,"Qtr2",IF(MONTH(Data[[#This Row],[Ngày giao]])&lt;10,"Qtr3","Qtr4")))</f>
        <v>Qtr2</v>
      </c>
      <c r="O3439" s="32" t="str">
        <f>TEXT(Data[[#This Row],[Ngày giao]],"MMM")</f>
        <v>May</v>
      </c>
    </row>
    <row r="3440" spans="1:15" ht="13" x14ac:dyDescent="0.3">
      <c r="A3440" s="1">
        <v>4517350151</v>
      </c>
      <c r="B3440" s="1">
        <v>2899478</v>
      </c>
      <c r="C3440" s="2" t="s">
        <v>53</v>
      </c>
      <c r="D3440" s="3">
        <v>200</v>
      </c>
      <c r="E3440" s="3">
        <v>1281</v>
      </c>
      <c r="F3440" s="3">
        <f t="shared" si="74"/>
        <v>256200</v>
      </c>
      <c r="G3440" s="5">
        <v>44707</v>
      </c>
      <c r="H3440" s="4">
        <v>44707</v>
      </c>
      <c r="I3440" s="6">
        <f t="shared" si="76"/>
        <v>0</v>
      </c>
      <c r="J3440" s="32" t="str">
        <f>IF(Data[[#This Row],[Chênh lệch ngày]]&lt;-2,"ADVANCE", IF(Data[[#This Row],[Chênh lệch ngày]]&lt;4, "ON TIME", IF(Data[[#This Row],[REASON OF LATE]]="SUPPLIER","LATE BY SUPPLIER", "LATE")))</f>
        <v>ON TIME</v>
      </c>
      <c r="K3440" s="2"/>
      <c r="L3440" s="32"/>
      <c r="M3440" s="32" t="str">
        <f>TEXT(Data[[#This Row],[Ngày giao]],"yyyy")</f>
        <v>2022</v>
      </c>
      <c r="N3440" s="32" t="str">
        <f>IF(MONTH(Data[[#This Row],[Ngày giao]])&lt;4,"Qtr1", IF(MONTH(Data[[#This Row],[Ngày giao]])&lt;7,"Qtr2",IF(MONTH(Data[[#This Row],[Ngày giao]])&lt;10,"Qtr3","Qtr4")))</f>
        <v>Qtr2</v>
      </c>
      <c r="O3440" s="32" t="str">
        <f>TEXT(Data[[#This Row],[Ngày giao]],"MMM")</f>
        <v>May</v>
      </c>
    </row>
    <row r="3441" spans="1:15" ht="13" x14ac:dyDescent="0.3">
      <c r="A3441" s="1">
        <v>4517376899</v>
      </c>
      <c r="B3441" s="1">
        <v>2899475</v>
      </c>
      <c r="C3441" s="2" t="s">
        <v>53</v>
      </c>
      <c r="D3441" s="3">
        <v>500</v>
      </c>
      <c r="E3441" s="3">
        <v>1464</v>
      </c>
      <c r="F3441" s="3">
        <f t="shared" si="74"/>
        <v>732000</v>
      </c>
      <c r="G3441" s="5">
        <v>44711</v>
      </c>
      <c r="H3441" s="4">
        <v>44707</v>
      </c>
      <c r="I3441" s="6">
        <f t="shared" si="76"/>
        <v>4</v>
      </c>
      <c r="J3441" s="32" t="str">
        <f>IF(Data[[#This Row],[Chênh lệch ngày]]&lt;-2,"ADVANCE", IF(Data[[#This Row],[Chênh lệch ngày]]&lt;4, "ON TIME", IF(Data[[#This Row],[REASON OF LATE]]="SUPPLIER","LATE BY SUPPLIER", "LATE")))</f>
        <v>LATE</v>
      </c>
      <c r="K3441" s="32" t="s">
        <v>6</v>
      </c>
      <c r="L3441" s="32"/>
      <c r="M3441" s="32" t="str">
        <f>TEXT(Data[[#This Row],[Ngày giao]],"yyyy")</f>
        <v>2022</v>
      </c>
      <c r="N3441" s="32" t="str">
        <f>IF(MONTH(Data[[#This Row],[Ngày giao]])&lt;4,"Qtr1", IF(MONTH(Data[[#This Row],[Ngày giao]])&lt;7,"Qtr2",IF(MONTH(Data[[#This Row],[Ngày giao]])&lt;10,"Qtr3","Qtr4")))</f>
        <v>Qtr2</v>
      </c>
      <c r="O3441" s="32" t="str">
        <f>TEXT(Data[[#This Row],[Ngày giao]],"MMM")</f>
        <v>May</v>
      </c>
    </row>
    <row r="3442" spans="1:15" ht="13" x14ac:dyDescent="0.3">
      <c r="A3442" s="1">
        <v>4517908470</v>
      </c>
      <c r="B3442" s="1">
        <v>2899475</v>
      </c>
      <c r="C3442" s="2" t="s">
        <v>53</v>
      </c>
      <c r="D3442" s="3">
        <v>200</v>
      </c>
      <c r="E3442" s="3">
        <v>547</v>
      </c>
      <c r="F3442" s="3">
        <f t="shared" si="74"/>
        <v>109400</v>
      </c>
      <c r="G3442" s="5">
        <v>44711</v>
      </c>
      <c r="H3442" s="4">
        <v>44707</v>
      </c>
      <c r="I3442" s="6">
        <f t="shared" si="76"/>
        <v>4</v>
      </c>
      <c r="J3442" s="32" t="str">
        <f>IF(Data[[#This Row],[Chênh lệch ngày]]&lt;-2,"ADVANCE", IF(Data[[#This Row],[Chênh lệch ngày]]&lt;4, "ON TIME", IF(Data[[#This Row],[REASON OF LATE]]="SUPPLIER","LATE BY SUPPLIER", "LATE")))</f>
        <v>LATE</v>
      </c>
      <c r="K3442" s="32" t="s">
        <v>6</v>
      </c>
      <c r="L3442" s="32"/>
      <c r="M3442" s="32" t="str">
        <f>TEXT(Data[[#This Row],[Ngày giao]],"yyyy")</f>
        <v>2022</v>
      </c>
      <c r="N3442" s="32" t="str">
        <f>IF(MONTH(Data[[#This Row],[Ngày giao]])&lt;4,"Qtr1", IF(MONTH(Data[[#This Row],[Ngày giao]])&lt;7,"Qtr2",IF(MONTH(Data[[#This Row],[Ngày giao]])&lt;10,"Qtr3","Qtr4")))</f>
        <v>Qtr2</v>
      </c>
      <c r="O3442" s="32" t="str">
        <f>TEXT(Data[[#This Row],[Ngày giao]],"MMM")</f>
        <v>May</v>
      </c>
    </row>
    <row r="3443" spans="1:15" ht="13" x14ac:dyDescent="0.3">
      <c r="A3443" s="1">
        <v>4518027093</v>
      </c>
      <c r="B3443" s="1">
        <v>2899475</v>
      </c>
      <c r="C3443" s="2" t="s">
        <v>67</v>
      </c>
      <c r="D3443" s="3">
        <v>100</v>
      </c>
      <c r="E3443" s="3">
        <v>395</v>
      </c>
      <c r="F3443" s="3">
        <f t="shared" si="74"/>
        <v>39500</v>
      </c>
      <c r="G3443" s="5">
        <v>44728</v>
      </c>
      <c r="H3443" s="4">
        <v>44707</v>
      </c>
      <c r="I3443" s="6">
        <f t="shared" si="76"/>
        <v>21</v>
      </c>
      <c r="J3443" s="32" t="str">
        <f>IF(Data[[#This Row],[Chênh lệch ngày]]&lt;-2,"ADVANCE", IF(Data[[#This Row],[Chênh lệch ngày]]&lt;4, "ON TIME", IF(Data[[#This Row],[REASON OF LATE]]="SUPPLIER","LATE BY SUPPLIER", "LATE")))</f>
        <v>LATE BY SUPPLIER</v>
      </c>
      <c r="K3443" s="2" t="s">
        <v>8</v>
      </c>
      <c r="L3443" s="16" t="s">
        <v>71</v>
      </c>
      <c r="M3443" s="32" t="str">
        <f>TEXT(Data[[#This Row],[Ngày giao]],"yyyy")</f>
        <v>2022</v>
      </c>
      <c r="N3443" s="32" t="str">
        <f>IF(MONTH(Data[[#This Row],[Ngày giao]])&lt;4,"Qtr1", IF(MONTH(Data[[#This Row],[Ngày giao]])&lt;7,"Qtr2",IF(MONTH(Data[[#This Row],[Ngày giao]])&lt;10,"Qtr3","Qtr4")))</f>
        <v>Qtr2</v>
      </c>
      <c r="O3443" s="32" t="str">
        <f>TEXT(Data[[#This Row],[Ngày giao]],"MMM")</f>
        <v>Jun</v>
      </c>
    </row>
    <row r="3444" spans="1:15" ht="13" x14ac:dyDescent="0.3">
      <c r="A3444" s="1">
        <v>4517613898</v>
      </c>
      <c r="B3444" s="1">
        <v>2923262</v>
      </c>
      <c r="C3444" s="2" t="s">
        <v>56</v>
      </c>
      <c r="D3444" s="3">
        <v>175</v>
      </c>
      <c r="E3444" s="3">
        <v>1194</v>
      </c>
      <c r="F3444" s="3">
        <f t="shared" si="74"/>
        <v>208950</v>
      </c>
      <c r="G3444" s="5">
        <v>44707</v>
      </c>
      <c r="H3444" s="4">
        <v>44707</v>
      </c>
      <c r="I3444" s="6">
        <f t="shared" si="76"/>
        <v>0</v>
      </c>
      <c r="J3444" s="32" t="str">
        <f>IF(Data[[#This Row],[Chênh lệch ngày]]&lt;-2,"ADVANCE", IF(Data[[#This Row],[Chênh lệch ngày]]&lt;4, "ON TIME", IF(Data[[#This Row],[REASON OF LATE]]="SUPPLIER","LATE BY SUPPLIER", "LATE")))</f>
        <v>ON TIME</v>
      </c>
      <c r="K3444" s="2"/>
      <c r="L3444" s="32"/>
      <c r="M3444" s="32" t="str">
        <f>TEXT(Data[[#This Row],[Ngày giao]],"yyyy")</f>
        <v>2022</v>
      </c>
      <c r="N3444" s="32" t="str">
        <f>IF(MONTH(Data[[#This Row],[Ngày giao]])&lt;4,"Qtr1", IF(MONTH(Data[[#This Row],[Ngày giao]])&lt;7,"Qtr2",IF(MONTH(Data[[#This Row],[Ngày giao]])&lt;10,"Qtr3","Qtr4")))</f>
        <v>Qtr2</v>
      </c>
      <c r="O3444" s="32" t="str">
        <f>TEXT(Data[[#This Row],[Ngày giao]],"MMM")</f>
        <v>May</v>
      </c>
    </row>
    <row r="3445" spans="1:15" ht="13" x14ac:dyDescent="0.3">
      <c r="A3445" s="1">
        <v>4517864196</v>
      </c>
      <c r="B3445" s="1">
        <v>2461389</v>
      </c>
      <c r="C3445" s="2" t="s">
        <v>53</v>
      </c>
      <c r="D3445" s="3">
        <v>2600</v>
      </c>
      <c r="E3445" s="3">
        <v>1322</v>
      </c>
      <c r="F3445" s="3">
        <f t="shared" si="74"/>
        <v>3437200</v>
      </c>
      <c r="G3445" s="5">
        <v>44707</v>
      </c>
      <c r="H3445" s="4">
        <v>44707</v>
      </c>
      <c r="I3445" s="6">
        <f t="shared" si="76"/>
        <v>0</v>
      </c>
      <c r="J3445" s="32" t="str">
        <f>IF(Data[[#This Row],[Chênh lệch ngày]]&lt;-2,"ADVANCE", IF(Data[[#This Row],[Chênh lệch ngày]]&lt;4, "ON TIME", IF(Data[[#This Row],[REASON OF LATE]]="SUPPLIER","LATE BY SUPPLIER", "LATE")))</f>
        <v>ON TIME</v>
      </c>
      <c r="K3445" s="2"/>
      <c r="L3445" s="32"/>
      <c r="M3445" s="32" t="str">
        <f>TEXT(Data[[#This Row],[Ngày giao]],"yyyy")</f>
        <v>2022</v>
      </c>
      <c r="N3445" s="32" t="str">
        <f>IF(MONTH(Data[[#This Row],[Ngày giao]])&lt;4,"Qtr1", IF(MONTH(Data[[#This Row],[Ngày giao]])&lt;7,"Qtr2",IF(MONTH(Data[[#This Row],[Ngày giao]])&lt;10,"Qtr3","Qtr4")))</f>
        <v>Qtr2</v>
      </c>
      <c r="O3445" s="32" t="str">
        <f>TEXT(Data[[#This Row],[Ngày giao]],"MMM")</f>
        <v>May</v>
      </c>
    </row>
    <row r="3446" spans="1:15" ht="13" x14ac:dyDescent="0.3">
      <c r="A3446" s="1">
        <v>4518010426</v>
      </c>
      <c r="B3446" s="1">
        <v>2461389</v>
      </c>
      <c r="C3446" s="2" t="s">
        <v>67</v>
      </c>
      <c r="D3446" s="3">
        <v>200</v>
      </c>
      <c r="E3446" s="3">
        <v>675</v>
      </c>
      <c r="F3446" s="3">
        <f t="shared" si="74"/>
        <v>135000</v>
      </c>
      <c r="G3446" s="5">
        <v>44707</v>
      </c>
      <c r="H3446" s="4">
        <v>44707</v>
      </c>
      <c r="I3446" s="6">
        <f t="shared" si="76"/>
        <v>0</v>
      </c>
      <c r="J3446" s="32" t="str">
        <f>IF(Data[[#This Row],[Chênh lệch ngày]]&lt;-2,"ADVANCE", IF(Data[[#This Row],[Chênh lệch ngày]]&lt;4, "ON TIME", IF(Data[[#This Row],[REASON OF LATE]]="SUPPLIER","LATE BY SUPPLIER", "LATE")))</f>
        <v>ON TIME</v>
      </c>
      <c r="K3446" s="2"/>
      <c r="L3446" s="32"/>
      <c r="M3446" s="32" t="str">
        <f>TEXT(Data[[#This Row],[Ngày giao]],"yyyy")</f>
        <v>2022</v>
      </c>
      <c r="N3446" s="32" t="str">
        <f>IF(MONTH(Data[[#This Row],[Ngày giao]])&lt;4,"Qtr1", IF(MONTH(Data[[#This Row],[Ngày giao]])&lt;7,"Qtr2",IF(MONTH(Data[[#This Row],[Ngày giao]])&lt;10,"Qtr3","Qtr4")))</f>
        <v>Qtr2</v>
      </c>
      <c r="O3446" s="32" t="str">
        <f>TEXT(Data[[#This Row],[Ngày giao]],"MMM")</f>
        <v>May</v>
      </c>
    </row>
    <row r="3447" spans="1:15" ht="13" x14ac:dyDescent="0.3">
      <c r="A3447" s="1">
        <v>4517150165</v>
      </c>
      <c r="B3447" s="1">
        <v>2758193</v>
      </c>
      <c r="C3447" s="2" t="s">
        <v>55</v>
      </c>
      <c r="D3447" s="3">
        <v>102</v>
      </c>
      <c r="E3447" s="3">
        <v>824</v>
      </c>
      <c r="F3447" s="3">
        <f t="shared" si="74"/>
        <v>84048</v>
      </c>
      <c r="G3447" s="5">
        <v>44707</v>
      </c>
      <c r="H3447" s="4">
        <v>44707</v>
      </c>
      <c r="I3447" s="6">
        <f t="shared" si="76"/>
        <v>0</v>
      </c>
      <c r="J3447" s="32" t="str">
        <f>IF(Data[[#This Row],[Chênh lệch ngày]]&lt;-2,"ADVANCE", IF(Data[[#This Row],[Chênh lệch ngày]]&lt;4, "ON TIME", IF(Data[[#This Row],[REASON OF LATE]]="SUPPLIER","LATE BY SUPPLIER", "LATE")))</f>
        <v>ON TIME</v>
      </c>
      <c r="K3447" s="2"/>
      <c r="L3447" s="32"/>
      <c r="M3447" s="32" t="str">
        <f>TEXT(Data[[#This Row],[Ngày giao]],"yyyy")</f>
        <v>2022</v>
      </c>
      <c r="N3447" s="32" t="str">
        <f>IF(MONTH(Data[[#This Row],[Ngày giao]])&lt;4,"Qtr1", IF(MONTH(Data[[#This Row],[Ngày giao]])&lt;7,"Qtr2",IF(MONTH(Data[[#This Row],[Ngày giao]])&lt;10,"Qtr3","Qtr4")))</f>
        <v>Qtr2</v>
      </c>
      <c r="O3447" s="32" t="str">
        <f>TEXT(Data[[#This Row],[Ngày giao]],"MMM")</f>
        <v>May</v>
      </c>
    </row>
    <row r="3448" spans="1:15" ht="13" x14ac:dyDescent="0.3">
      <c r="A3448" s="1">
        <v>4517157000</v>
      </c>
      <c r="B3448" s="1">
        <v>2467687</v>
      </c>
      <c r="C3448" s="2" t="s">
        <v>55</v>
      </c>
      <c r="D3448" s="3">
        <v>105</v>
      </c>
      <c r="E3448" s="3">
        <v>594</v>
      </c>
      <c r="F3448" s="3">
        <f t="shared" si="74"/>
        <v>62370</v>
      </c>
      <c r="G3448" s="5">
        <v>44686</v>
      </c>
      <c r="H3448" s="4">
        <v>44707</v>
      </c>
      <c r="I3448" s="6">
        <f t="shared" si="76"/>
        <v>-21</v>
      </c>
      <c r="J3448" s="32" t="str">
        <f>IF(Data[[#This Row],[Chênh lệch ngày]]&lt;-2,"ADVANCE", IF(Data[[#This Row],[Chênh lệch ngày]]&lt;4, "ON TIME", IF(Data[[#This Row],[REASON OF LATE]]="SUPPLIER","LATE BY SUPPLIER", "LATE")))</f>
        <v>ADVANCE</v>
      </c>
      <c r="K3448" s="2"/>
      <c r="L3448" s="32"/>
      <c r="M3448" s="32" t="str">
        <f>TEXT(Data[[#This Row],[Ngày giao]],"yyyy")</f>
        <v>2022</v>
      </c>
      <c r="N3448" s="32" t="str">
        <f>IF(MONTH(Data[[#This Row],[Ngày giao]])&lt;4,"Qtr1", IF(MONTH(Data[[#This Row],[Ngày giao]])&lt;7,"Qtr2",IF(MONTH(Data[[#This Row],[Ngày giao]])&lt;10,"Qtr3","Qtr4")))</f>
        <v>Qtr2</v>
      </c>
      <c r="O3448" s="32" t="str">
        <f>TEXT(Data[[#This Row],[Ngày giao]],"MMM")</f>
        <v>May</v>
      </c>
    </row>
    <row r="3449" spans="1:15" ht="13" x14ac:dyDescent="0.3">
      <c r="A3449" s="1">
        <v>4517147430</v>
      </c>
      <c r="B3449" s="1">
        <v>4271870</v>
      </c>
      <c r="C3449" s="2" t="s">
        <v>55</v>
      </c>
      <c r="D3449" s="3">
        <v>32</v>
      </c>
      <c r="E3449" s="3">
        <v>1181</v>
      </c>
      <c r="F3449" s="3">
        <f t="shared" si="74"/>
        <v>37792</v>
      </c>
      <c r="G3449" s="5">
        <v>44721</v>
      </c>
      <c r="H3449" s="4">
        <v>44707</v>
      </c>
      <c r="I3449" s="6">
        <f t="shared" si="76"/>
        <v>14</v>
      </c>
      <c r="J3449" s="32" t="str">
        <f>IF(Data[[#This Row],[Chênh lệch ngày]]&lt;-2,"ADVANCE", IF(Data[[#This Row],[Chênh lệch ngày]]&lt;4, "ON TIME", IF(Data[[#This Row],[REASON OF LATE]]="SUPPLIER","LATE BY SUPPLIER", "LATE")))</f>
        <v>LATE</v>
      </c>
      <c r="K3449" s="32" t="s">
        <v>6</v>
      </c>
      <c r="L3449" s="32"/>
      <c r="M3449" s="32" t="str">
        <f>TEXT(Data[[#This Row],[Ngày giao]],"yyyy")</f>
        <v>2022</v>
      </c>
      <c r="N3449" s="32" t="str">
        <f>IF(MONTH(Data[[#This Row],[Ngày giao]])&lt;4,"Qtr1", IF(MONTH(Data[[#This Row],[Ngày giao]])&lt;7,"Qtr2",IF(MONTH(Data[[#This Row],[Ngày giao]])&lt;10,"Qtr3","Qtr4")))</f>
        <v>Qtr2</v>
      </c>
      <c r="O3449" s="32" t="str">
        <f>TEXT(Data[[#This Row],[Ngày giao]],"MMM")</f>
        <v>Jun</v>
      </c>
    </row>
    <row r="3450" spans="1:15" ht="13" x14ac:dyDescent="0.3">
      <c r="A3450" s="1">
        <v>4517050304</v>
      </c>
      <c r="B3450" s="1">
        <v>4271870</v>
      </c>
      <c r="C3450" s="2" t="s">
        <v>67</v>
      </c>
      <c r="D3450" s="3">
        <v>4</v>
      </c>
      <c r="E3450" s="3">
        <v>484</v>
      </c>
      <c r="F3450" s="3">
        <f t="shared" si="74"/>
        <v>1936</v>
      </c>
      <c r="G3450" s="5">
        <v>44728</v>
      </c>
      <c r="H3450" s="4">
        <v>44707</v>
      </c>
      <c r="I3450" s="6">
        <f t="shared" si="76"/>
        <v>21</v>
      </c>
      <c r="J3450" s="32" t="str">
        <f>IF(Data[[#This Row],[Chênh lệch ngày]]&lt;-2,"ADVANCE", IF(Data[[#This Row],[Chênh lệch ngày]]&lt;4, "ON TIME", IF(Data[[#This Row],[REASON OF LATE]]="SUPPLIER","LATE BY SUPPLIER", "LATE")))</f>
        <v>LATE</v>
      </c>
      <c r="K3450" s="32" t="s">
        <v>6</v>
      </c>
      <c r="L3450" s="32"/>
      <c r="M3450" s="32" t="str">
        <f>TEXT(Data[[#This Row],[Ngày giao]],"yyyy")</f>
        <v>2022</v>
      </c>
      <c r="N3450" s="32" t="str">
        <f>IF(MONTH(Data[[#This Row],[Ngày giao]])&lt;4,"Qtr1", IF(MONTH(Data[[#This Row],[Ngày giao]])&lt;7,"Qtr2",IF(MONTH(Data[[#This Row],[Ngày giao]])&lt;10,"Qtr3","Qtr4")))</f>
        <v>Qtr2</v>
      </c>
      <c r="O3450" s="32" t="str">
        <f>TEXT(Data[[#This Row],[Ngày giao]],"MMM")</f>
        <v>Jun</v>
      </c>
    </row>
    <row r="3451" spans="1:15" ht="13" x14ac:dyDescent="0.3">
      <c r="A3451" s="1">
        <v>4517981716</v>
      </c>
      <c r="B3451" s="1">
        <v>2467687</v>
      </c>
      <c r="C3451" s="2" t="s">
        <v>53</v>
      </c>
      <c r="D3451" s="3">
        <v>640</v>
      </c>
      <c r="E3451" s="3">
        <v>406</v>
      </c>
      <c r="F3451" s="3">
        <f t="shared" si="74"/>
        <v>259840</v>
      </c>
      <c r="G3451" s="5">
        <v>44707</v>
      </c>
      <c r="H3451" s="4">
        <v>44707</v>
      </c>
      <c r="I3451" s="6">
        <f t="shared" si="76"/>
        <v>0</v>
      </c>
      <c r="J3451" s="32" t="str">
        <f>IF(Data[[#This Row],[Chênh lệch ngày]]&lt;-2,"ADVANCE", IF(Data[[#This Row],[Chênh lệch ngày]]&lt;4, "ON TIME", IF(Data[[#This Row],[REASON OF LATE]]="SUPPLIER","LATE BY SUPPLIER", "LATE")))</f>
        <v>ON TIME</v>
      </c>
      <c r="K3451" s="2"/>
      <c r="L3451" s="32"/>
      <c r="M3451" s="32" t="str">
        <f>TEXT(Data[[#This Row],[Ngày giao]],"yyyy")</f>
        <v>2022</v>
      </c>
      <c r="N3451" s="32" t="str">
        <f>IF(MONTH(Data[[#This Row],[Ngày giao]])&lt;4,"Qtr1", IF(MONTH(Data[[#This Row],[Ngày giao]])&lt;7,"Qtr2",IF(MONTH(Data[[#This Row],[Ngày giao]])&lt;10,"Qtr3","Qtr4")))</f>
        <v>Qtr2</v>
      </c>
      <c r="O3451" s="32" t="str">
        <f>TEXT(Data[[#This Row],[Ngày giao]],"MMM")</f>
        <v>May</v>
      </c>
    </row>
    <row r="3452" spans="1:15" ht="13" x14ac:dyDescent="0.3">
      <c r="A3452" s="1">
        <v>4517118070</v>
      </c>
      <c r="B3452" s="1">
        <v>2958114</v>
      </c>
      <c r="C3452" s="2" t="s">
        <v>55</v>
      </c>
      <c r="D3452" s="3">
        <v>162</v>
      </c>
      <c r="E3452" s="3">
        <v>1125</v>
      </c>
      <c r="F3452" s="3">
        <f t="shared" si="74"/>
        <v>182250</v>
      </c>
      <c r="G3452" s="5">
        <v>44707</v>
      </c>
      <c r="H3452" s="4">
        <v>44707</v>
      </c>
      <c r="I3452" s="6">
        <f t="shared" si="76"/>
        <v>0</v>
      </c>
      <c r="J3452" s="32" t="str">
        <f>IF(Data[[#This Row],[Chênh lệch ngày]]&lt;-2,"ADVANCE", IF(Data[[#This Row],[Chênh lệch ngày]]&lt;4, "ON TIME", IF(Data[[#This Row],[REASON OF LATE]]="SUPPLIER","LATE BY SUPPLIER", "LATE")))</f>
        <v>ON TIME</v>
      </c>
      <c r="K3452" s="2"/>
      <c r="L3452" s="32"/>
      <c r="M3452" s="32" t="str">
        <f>TEXT(Data[[#This Row],[Ngày giao]],"yyyy")</f>
        <v>2022</v>
      </c>
      <c r="N3452" s="32" t="str">
        <f>IF(MONTH(Data[[#This Row],[Ngày giao]])&lt;4,"Qtr1", IF(MONTH(Data[[#This Row],[Ngày giao]])&lt;7,"Qtr2",IF(MONTH(Data[[#This Row],[Ngày giao]])&lt;10,"Qtr3","Qtr4")))</f>
        <v>Qtr2</v>
      </c>
      <c r="O3452" s="32" t="str">
        <f>TEXT(Data[[#This Row],[Ngày giao]],"MMM")</f>
        <v>May</v>
      </c>
    </row>
    <row r="3453" spans="1:15" ht="13" x14ac:dyDescent="0.3">
      <c r="A3453" s="1">
        <v>4517156118</v>
      </c>
      <c r="B3453" s="1">
        <v>2752324</v>
      </c>
      <c r="C3453" s="2" t="s">
        <v>55</v>
      </c>
      <c r="D3453" s="3">
        <v>12</v>
      </c>
      <c r="E3453" s="3">
        <v>1114</v>
      </c>
      <c r="F3453" s="3">
        <f t="shared" si="74"/>
        <v>13368</v>
      </c>
      <c r="G3453" s="5">
        <v>44707</v>
      </c>
      <c r="H3453" s="4">
        <v>44707</v>
      </c>
      <c r="I3453" s="6">
        <f t="shared" si="76"/>
        <v>0</v>
      </c>
      <c r="J3453" s="32" t="str">
        <f>IF(Data[[#This Row],[Chênh lệch ngày]]&lt;-2,"ADVANCE", IF(Data[[#This Row],[Chênh lệch ngày]]&lt;4, "ON TIME", IF(Data[[#This Row],[REASON OF LATE]]="SUPPLIER","LATE BY SUPPLIER", "LATE")))</f>
        <v>ON TIME</v>
      </c>
      <c r="K3453" s="2"/>
      <c r="L3453" s="32"/>
      <c r="M3453" s="32" t="str">
        <f>TEXT(Data[[#This Row],[Ngày giao]],"yyyy")</f>
        <v>2022</v>
      </c>
      <c r="N3453" s="32" t="str">
        <f>IF(MONTH(Data[[#This Row],[Ngày giao]])&lt;4,"Qtr1", IF(MONTH(Data[[#This Row],[Ngày giao]])&lt;7,"Qtr2",IF(MONTH(Data[[#This Row],[Ngày giao]])&lt;10,"Qtr3","Qtr4")))</f>
        <v>Qtr2</v>
      </c>
      <c r="O3453" s="32" t="str">
        <f>TEXT(Data[[#This Row],[Ngày giao]],"MMM")</f>
        <v>May</v>
      </c>
    </row>
    <row r="3454" spans="1:15" ht="13" x14ac:dyDescent="0.3">
      <c r="A3454" s="1">
        <v>4517176180</v>
      </c>
      <c r="B3454" s="1">
        <v>4492201</v>
      </c>
      <c r="C3454" s="2" t="s">
        <v>55</v>
      </c>
      <c r="D3454" s="3">
        <v>54</v>
      </c>
      <c r="E3454" s="3">
        <v>664</v>
      </c>
      <c r="F3454" s="3">
        <f t="shared" si="74"/>
        <v>35856</v>
      </c>
      <c r="G3454" s="5">
        <v>44707</v>
      </c>
      <c r="H3454" s="4">
        <v>44707</v>
      </c>
      <c r="I3454" s="6">
        <f t="shared" si="76"/>
        <v>0</v>
      </c>
      <c r="J3454" s="32" t="str">
        <f>IF(Data[[#This Row],[Chênh lệch ngày]]&lt;-2,"ADVANCE", IF(Data[[#This Row],[Chênh lệch ngày]]&lt;4, "ON TIME", IF(Data[[#This Row],[REASON OF LATE]]="SUPPLIER","LATE BY SUPPLIER", "LATE")))</f>
        <v>ON TIME</v>
      </c>
      <c r="K3454" s="2"/>
      <c r="L3454" s="32"/>
      <c r="M3454" s="32" t="str">
        <f>TEXT(Data[[#This Row],[Ngày giao]],"yyyy")</f>
        <v>2022</v>
      </c>
      <c r="N3454" s="32" t="str">
        <f>IF(MONTH(Data[[#This Row],[Ngày giao]])&lt;4,"Qtr1", IF(MONTH(Data[[#This Row],[Ngày giao]])&lt;7,"Qtr2",IF(MONTH(Data[[#This Row],[Ngày giao]])&lt;10,"Qtr3","Qtr4")))</f>
        <v>Qtr2</v>
      </c>
      <c r="O3454" s="32" t="str">
        <f>TEXT(Data[[#This Row],[Ngày giao]],"MMM")</f>
        <v>May</v>
      </c>
    </row>
    <row r="3455" spans="1:15" ht="13" x14ac:dyDescent="0.3">
      <c r="A3455" s="1">
        <v>4517242493</v>
      </c>
      <c r="B3455" s="1">
        <v>2958114</v>
      </c>
      <c r="C3455" s="2" t="s">
        <v>67</v>
      </c>
      <c r="D3455" s="3">
        <v>30</v>
      </c>
      <c r="E3455" s="3">
        <v>864</v>
      </c>
      <c r="F3455" s="3">
        <f t="shared" si="74"/>
        <v>25920</v>
      </c>
      <c r="G3455" s="5">
        <v>44707</v>
      </c>
      <c r="H3455" s="4">
        <v>44707</v>
      </c>
      <c r="I3455" s="6">
        <f t="shared" si="76"/>
        <v>0</v>
      </c>
      <c r="J3455" s="32" t="str">
        <f>IF(Data[[#This Row],[Chênh lệch ngày]]&lt;-2,"ADVANCE", IF(Data[[#This Row],[Chênh lệch ngày]]&lt;4, "ON TIME", IF(Data[[#This Row],[REASON OF LATE]]="SUPPLIER","LATE BY SUPPLIER", "LATE")))</f>
        <v>ON TIME</v>
      </c>
      <c r="K3455" s="2"/>
      <c r="L3455" s="32"/>
      <c r="M3455" s="32" t="str">
        <f>TEXT(Data[[#This Row],[Ngày giao]],"yyyy")</f>
        <v>2022</v>
      </c>
      <c r="N3455" s="32" t="str">
        <f>IF(MONTH(Data[[#This Row],[Ngày giao]])&lt;4,"Qtr1", IF(MONTH(Data[[#This Row],[Ngày giao]])&lt;7,"Qtr2",IF(MONTH(Data[[#This Row],[Ngày giao]])&lt;10,"Qtr3","Qtr4")))</f>
        <v>Qtr2</v>
      </c>
      <c r="O3455" s="32" t="str">
        <f>TEXT(Data[[#This Row],[Ngày giao]],"MMM")</f>
        <v>May</v>
      </c>
    </row>
    <row r="3456" spans="1:15" ht="13" x14ac:dyDescent="0.3">
      <c r="A3456" s="1">
        <v>4517385592</v>
      </c>
      <c r="B3456" s="1">
        <v>2752324</v>
      </c>
      <c r="C3456" s="2" t="s">
        <v>67</v>
      </c>
      <c r="D3456" s="3">
        <v>30</v>
      </c>
      <c r="E3456" s="3">
        <v>412</v>
      </c>
      <c r="F3456" s="3">
        <f t="shared" si="74"/>
        <v>12360</v>
      </c>
      <c r="G3456" s="5">
        <v>44707</v>
      </c>
      <c r="H3456" s="4">
        <v>44707</v>
      </c>
      <c r="I3456" s="6">
        <f t="shared" si="76"/>
        <v>0</v>
      </c>
      <c r="J3456" s="32" t="str">
        <f>IF(Data[[#This Row],[Chênh lệch ngày]]&lt;-2,"ADVANCE", IF(Data[[#This Row],[Chênh lệch ngày]]&lt;4, "ON TIME", IF(Data[[#This Row],[REASON OF LATE]]="SUPPLIER","LATE BY SUPPLIER", "LATE")))</f>
        <v>ON TIME</v>
      </c>
      <c r="K3456" s="2"/>
      <c r="L3456" s="32"/>
      <c r="M3456" s="32" t="str">
        <f>TEXT(Data[[#This Row],[Ngày giao]],"yyyy")</f>
        <v>2022</v>
      </c>
      <c r="N3456" s="32" t="str">
        <f>IF(MONTH(Data[[#This Row],[Ngày giao]])&lt;4,"Qtr1", IF(MONTH(Data[[#This Row],[Ngày giao]])&lt;7,"Qtr2",IF(MONTH(Data[[#This Row],[Ngày giao]])&lt;10,"Qtr3","Qtr4")))</f>
        <v>Qtr2</v>
      </c>
      <c r="O3456" s="32" t="str">
        <f>TEXT(Data[[#This Row],[Ngày giao]],"MMM")</f>
        <v>May</v>
      </c>
    </row>
    <row r="3457" spans="1:15" ht="14.5" x14ac:dyDescent="0.35">
      <c r="A3457" s="7">
        <v>4517369057</v>
      </c>
      <c r="B3457" s="7">
        <v>4455280</v>
      </c>
      <c r="C3457" s="8" t="s">
        <v>53</v>
      </c>
      <c r="D3457" s="9">
        <v>360</v>
      </c>
      <c r="E3457" s="3">
        <v>1215</v>
      </c>
      <c r="F3457" s="3">
        <f t="shared" si="74"/>
        <v>437400</v>
      </c>
      <c r="G3457" s="5">
        <v>44704</v>
      </c>
      <c r="H3457" s="4">
        <v>44707</v>
      </c>
      <c r="I3457" s="10">
        <v>-3</v>
      </c>
      <c r="J3457" s="32" t="str">
        <f>IF(Data[[#This Row],[Chênh lệch ngày]]&lt;-2,"ADVANCE", IF(Data[[#This Row],[Chênh lệch ngày]]&lt;4, "ON TIME", IF(Data[[#This Row],[REASON OF LATE]]="SUPPLIER","LATE BY SUPPLIER", "LATE")))</f>
        <v>ADVANCE</v>
      </c>
      <c r="K3457" s="12"/>
      <c r="L3457" s="16"/>
      <c r="M3457" s="32" t="str">
        <f>TEXT(Data[[#This Row],[Ngày giao]],"yyyy")</f>
        <v>2022</v>
      </c>
      <c r="N3457" s="32" t="str">
        <f>IF(MONTH(Data[[#This Row],[Ngày giao]])&lt;4,"Qtr1", IF(MONTH(Data[[#This Row],[Ngày giao]])&lt;7,"Qtr2",IF(MONTH(Data[[#This Row],[Ngày giao]])&lt;10,"Qtr3","Qtr4")))</f>
        <v>Qtr2</v>
      </c>
      <c r="O3457" s="32" t="str">
        <f>TEXT(Data[[#This Row],[Ngày giao]],"MMM")</f>
        <v>May</v>
      </c>
    </row>
    <row r="3458" spans="1:15" ht="14.5" x14ac:dyDescent="0.35">
      <c r="A3458" s="7">
        <v>4517353695</v>
      </c>
      <c r="B3458" s="7">
        <v>4333116</v>
      </c>
      <c r="C3458" s="8" t="s">
        <v>53</v>
      </c>
      <c r="D3458" s="9">
        <v>273</v>
      </c>
      <c r="E3458" s="3">
        <v>873</v>
      </c>
      <c r="F3458" s="3">
        <f t="shared" si="74"/>
        <v>238329</v>
      </c>
      <c r="G3458" s="5">
        <v>44707</v>
      </c>
      <c r="H3458" s="4">
        <v>44707</v>
      </c>
      <c r="I3458" s="10">
        <v>0</v>
      </c>
      <c r="J3458" s="32" t="str">
        <f>IF(Data[[#This Row],[Chênh lệch ngày]]&lt;-2,"ADVANCE", IF(Data[[#This Row],[Chênh lệch ngày]]&lt;4, "ON TIME", IF(Data[[#This Row],[REASON OF LATE]]="SUPPLIER","LATE BY SUPPLIER", "LATE")))</f>
        <v>ON TIME</v>
      </c>
      <c r="K3458" s="12"/>
      <c r="L3458" s="16"/>
      <c r="M3458" s="32" t="str">
        <f>TEXT(Data[[#This Row],[Ngày giao]],"yyyy")</f>
        <v>2022</v>
      </c>
      <c r="N3458" s="32" t="str">
        <f>IF(MONTH(Data[[#This Row],[Ngày giao]])&lt;4,"Qtr1", IF(MONTH(Data[[#This Row],[Ngày giao]])&lt;7,"Qtr2",IF(MONTH(Data[[#This Row],[Ngày giao]])&lt;10,"Qtr3","Qtr4")))</f>
        <v>Qtr2</v>
      </c>
      <c r="O3458" s="32" t="str">
        <f>TEXT(Data[[#This Row],[Ngày giao]],"MMM")</f>
        <v>May</v>
      </c>
    </row>
    <row r="3459" spans="1:15" ht="14.5" x14ac:dyDescent="0.35">
      <c r="A3459" s="7">
        <v>4517353739</v>
      </c>
      <c r="B3459" s="7">
        <v>4013293</v>
      </c>
      <c r="C3459" s="8" t="s">
        <v>53</v>
      </c>
      <c r="D3459" s="9">
        <v>135</v>
      </c>
      <c r="E3459" s="3">
        <v>1396</v>
      </c>
      <c r="F3459" s="3">
        <f t="shared" si="74"/>
        <v>188460</v>
      </c>
      <c r="G3459" s="5">
        <v>44704</v>
      </c>
      <c r="H3459" s="4">
        <v>44707</v>
      </c>
      <c r="I3459" s="10">
        <v>-3</v>
      </c>
      <c r="J3459" s="32" t="str">
        <f>IF(Data[[#This Row],[Chênh lệch ngày]]&lt;-2,"ADVANCE", IF(Data[[#This Row],[Chênh lệch ngày]]&lt;4, "ON TIME", IF(Data[[#This Row],[REASON OF LATE]]="SUPPLIER","LATE BY SUPPLIER", "LATE")))</f>
        <v>ADVANCE</v>
      </c>
      <c r="K3459" s="12"/>
      <c r="L3459" s="16"/>
      <c r="M3459" s="32" t="str">
        <f>TEXT(Data[[#This Row],[Ngày giao]],"yyyy")</f>
        <v>2022</v>
      </c>
      <c r="N3459" s="32" t="str">
        <f>IF(MONTH(Data[[#This Row],[Ngày giao]])&lt;4,"Qtr1", IF(MONTH(Data[[#This Row],[Ngày giao]])&lt;7,"Qtr2",IF(MONTH(Data[[#This Row],[Ngày giao]])&lt;10,"Qtr3","Qtr4")))</f>
        <v>Qtr2</v>
      </c>
      <c r="O3459" s="32" t="str">
        <f>TEXT(Data[[#This Row],[Ngày giao]],"MMM")</f>
        <v>May</v>
      </c>
    </row>
    <row r="3460" spans="1:15" ht="14.5" x14ac:dyDescent="0.35">
      <c r="A3460" s="7">
        <v>4516979511</v>
      </c>
      <c r="B3460" s="7">
        <v>2765851</v>
      </c>
      <c r="C3460" s="8" t="s">
        <v>67</v>
      </c>
      <c r="D3460" s="9">
        <v>64</v>
      </c>
      <c r="E3460" s="3">
        <v>916</v>
      </c>
      <c r="F3460" s="3">
        <f t="shared" si="74"/>
        <v>58624</v>
      </c>
      <c r="G3460" s="5">
        <v>44707</v>
      </c>
      <c r="H3460" s="4">
        <v>44707</v>
      </c>
      <c r="I3460" s="10">
        <v>0</v>
      </c>
      <c r="J3460" s="32" t="str">
        <f>IF(Data[[#This Row],[Chênh lệch ngày]]&lt;-2,"ADVANCE", IF(Data[[#This Row],[Chênh lệch ngày]]&lt;4, "ON TIME", IF(Data[[#This Row],[REASON OF LATE]]="SUPPLIER","LATE BY SUPPLIER", "LATE")))</f>
        <v>ON TIME</v>
      </c>
      <c r="K3460" s="12"/>
      <c r="L3460" s="16"/>
      <c r="M3460" s="32" t="str">
        <f>TEXT(Data[[#This Row],[Ngày giao]],"yyyy")</f>
        <v>2022</v>
      </c>
      <c r="N3460" s="32" t="str">
        <f>IF(MONTH(Data[[#This Row],[Ngày giao]])&lt;4,"Qtr1", IF(MONTH(Data[[#This Row],[Ngày giao]])&lt;7,"Qtr2",IF(MONTH(Data[[#This Row],[Ngày giao]])&lt;10,"Qtr3","Qtr4")))</f>
        <v>Qtr2</v>
      </c>
      <c r="O3460" s="32" t="str">
        <f>TEXT(Data[[#This Row],[Ngày giao]],"MMM")</f>
        <v>May</v>
      </c>
    </row>
    <row r="3461" spans="1:15" ht="14.5" x14ac:dyDescent="0.35">
      <c r="A3461" s="7">
        <v>4517535055</v>
      </c>
      <c r="B3461" s="7">
        <v>4333116</v>
      </c>
      <c r="C3461" s="8" t="s">
        <v>67</v>
      </c>
      <c r="D3461" s="9">
        <v>483</v>
      </c>
      <c r="E3461" s="3">
        <v>798</v>
      </c>
      <c r="F3461" s="3">
        <f t="shared" si="74"/>
        <v>385434</v>
      </c>
      <c r="G3461" s="5">
        <v>44707</v>
      </c>
      <c r="H3461" s="4">
        <v>44707</v>
      </c>
      <c r="I3461" s="10">
        <v>0</v>
      </c>
      <c r="J3461" s="32" t="str">
        <f>IF(Data[[#This Row],[Chênh lệch ngày]]&lt;-2,"ADVANCE", IF(Data[[#This Row],[Chênh lệch ngày]]&lt;4, "ON TIME", IF(Data[[#This Row],[REASON OF LATE]]="SUPPLIER","LATE BY SUPPLIER", "LATE")))</f>
        <v>ON TIME</v>
      </c>
      <c r="K3461" s="12"/>
      <c r="L3461" s="16"/>
      <c r="M3461" s="32" t="str">
        <f>TEXT(Data[[#This Row],[Ngày giao]],"yyyy")</f>
        <v>2022</v>
      </c>
      <c r="N3461" s="32" t="str">
        <f>IF(MONTH(Data[[#This Row],[Ngày giao]])&lt;4,"Qtr1", IF(MONTH(Data[[#This Row],[Ngày giao]])&lt;7,"Qtr2",IF(MONTH(Data[[#This Row],[Ngày giao]])&lt;10,"Qtr3","Qtr4")))</f>
        <v>Qtr2</v>
      </c>
      <c r="O3461" s="32" t="str">
        <f>TEXT(Data[[#This Row],[Ngày giao]],"MMM")</f>
        <v>May</v>
      </c>
    </row>
    <row r="3462" spans="1:15" ht="14.5" x14ac:dyDescent="0.35">
      <c r="A3462" s="7">
        <v>4517537849</v>
      </c>
      <c r="B3462" s="7">
        <v>4333116</v>
      </c>
      <c r="C3462" s="8" t="s">
        <v>53</v>
      </c>
      <c r="D3462" s="9">
        <v>609</v>
      </c>
      <c r="E3462" s="3">
        <v>649</v>
      </c>
      <c r="F3462" s="3">
        <f t="shared" si="74"/>
        <v>395241</v>
      </c>
      <c r="G3462" s="5">
        <v>44707</v>
      </c>
      <c r="H3462" s="4">
        <v>44707</v>
      </c>
      <c r="I3462" s="10">
        <v>0</v>
      </c>
      <c r="J3462" s="32" t="str">
        <f>IF(Data[[#This Row],[Chênh lệch ngày]]&lt;-2,"ADVANCE", IF(Data[[#This Row],[Chênh lệch ngày]]&lt;4, "ON TIME", IF(Data[[#This Row],[REASON OF LATE]]="SUPPLIER","LATE BY SUPPLIER", "LATE")))</f>
        <v>ON TIME</v>
      </c>
      <c r="K3462" s="12"/>
      <c r="L3462" s="16"/>
      <c r="M3462" s="32" t="str">
        <f>TEXT(Data[[#This Row],[Ngày giao]],"yyyy")</f>
        <v>2022</v>
      </c>
      <c r="N3462" s="32" t="str">
        <f>IF(MONTH(Data[[#This Row],[Ngày giao]])&lt;4,"Qtr1", IF(MONTH(Data[[#This Row],[Ngày giao]])&lt;7,"Qtr2",IF(MONTH(Data[[#This Row],[Ngày giao]])&lt;10,"Qtr3","Qtr4")))</f>
        <v>Qtr2</v>
      </c>
      <c r="O3462" s="32" t="str">
        <f>TEXT(Data[[#This Row],[Ngày giao]],"MMM")</f>
        <v>May</v>
      </c>
    </row>
    <row r="3463" spans="1:15" ht="14.5" x14ac:dyDescent="0.35">
      <c r="A3463" s="7">
        <v>4517330052</v>
      </c>
      <c r="B3463" s="7">
        <v>4455298</v>
      </c>
      <c r="C3463" s="8" t="s">
        <v>53</v>
      </c>
      <c r="D3463" s="9">
        <v>1110</v>
      </c>
      <c r="E3463" s="3">
        <v>1251</v>
      </c>
      <c r="F3463" s="3">
        <f t="shared" si="74"/>
        <v>1388610</v>
      </c>
      <c r="G3463" s="5">
        <v>44707</v>
      </c>
      <c r="H3463" s="4">
        <v>44707</v>
      </c>
      <c r="I3463" s="10">
        <v>0</v>
      </c>
      <c r="J3463" s="32" t="str">
        <f>IF(Data[[#This Row],[Chênh lệch ngày]]&lt;-2,"ADVANCE", IF(Data[[#This Row],[Chênh lệch ngày]]&lt;4, "ON TIME", IF(Data[[#This Row],[REASON OF LATE]]="SUPPLIER","LATE BY SUPPLIER", "LATE")))</f>
        <v>ON TIME</v>
      </c>
      <c r="K3463" s="12"/>
      <c r="L3463" s="16"/>
      <c r="M3463" s="32" t="str">
        <f>TEXT(Data[[#This Row],[Ngày giao]],"yyyy")</f>
        <v>2022</v>
      </c>
      <c r="N3463" s="32" t="str">
        <f>IF(MONTH(Data[[#This Row],[Ngày giao]])&lt;4,"Qtr1", IF(MONTH(Data[[#This Row],[Ngày giao]])&lt;7,"Qtr2",IF(MONTH(Data[[#This Row],[Ngày giao]])&lt;10,"Qtr3","Qtr4")))</f>
        <v>Qtr2</v>
      </c>
      <c r="O3463" s="32" t="str">
        <f>TEXT(Data[[#This Row],[Ngày giao]],"MMM")</f>
        <v>May</v>
      </c>
    </row>
    <row r="3464" spans="1:15" ht="14.5" x14ac:dyDescent="0.35">
      <c r="A3464" s="7">
        <v>4517360691</v>
      </c>
      <c r="B3464" s="7">
        <v>4335235</v>
      </c>
      <c r="C3464" s="8" t="s">
        <v>53</v>
      </c>
      <c r="D3464" s="9">
        <v>90</v>
      </c>
      <c r="E3464" s="3">
        <v>1422</v>
      </c>
      <c r="F3464" s="3">
        <f t="shared" si="74"/>
        <v>127980</v>
      </c>
      <c r="G3464" s="5">
        <v>44704</v>
      </c>
      <c r="H3464" s="4">
        <v>44707</v>
      </c>
      <c r="I3464" s="10">
        <v>-3</v>
      </c>
      <c r="J3464" s="32" t="str">
        <f>IF(Data[[#This Row],[Chênh lệch ngày]]&lt;-2,"ADVANCE", IF(Data[[#This Row],[Chênh lệch ngày]]&lt;4, "ON TIME", IF(Data[[#This Row],[REASON OF LATE]]="SUPPLIER","LATE BY SUPPLIER", "LATE")))</f>
        <v>ADVANCE</v>
      </c>
      <c r="K3464" s="12"/>
      <c r="L3464" s="16"/>
      <c r="M3464" s="32" t="str">
        <f>TEXT(Data[[#This Row],[Ngày giao]],"yyyy")</f>
        <v>2022</v>
      </c>
      <c r="N3464" s="32" t="str">
        <f>IF(MONTH(Data[[#This Row],[Ngày giao]])&lt;4,"Qtr1", IF(MONTH(Data[[#This Row],[Ngày giao]])&lt;7,"Qtr2",IF(MONTH(Data[[#This Row],[Ngày giao]])&lt;10,"Qtr3","Qtr4")))</f>
        <v>Qtr2</v>
      </c>
      <c r="O3464" s="32" t="str">
        <f>TEXT(Data[[#This Row],[Ngày giao]],"MMM")</f>
        <v>May</v>
      </c>
    </row>
    <row r="3465" spans="1:15" ht="14.5" x14ac:dyDescent="0.35">
      <c r="A3465" s="7">
        <v>4517349485</v>
      </c>
      <c r="B3465" s="7">
        <v>4455906</v>
      </c>
      <c r="C3465" s="8" t="s">
        <v>53</v>
      </c>
      <c r="D3465" s="9">
        <v>276</v>
      </c>
      <c r="E3465" s="3">
        <v>924</v>
      </c>
      <c r="F3465" s="3">
        <f t="shared" si="74"/>
        <v>255024</v>
      </c>
      <c r="G3465" s="5">
        <v>44707</v>
      </c>
      <c r="H3465" s="4">
        <v>44707</v>
      </c>
      <c r="I3465" s="10">
        <v>0</v>
      </c>
      <c r="J3465" s="32" t="str">
        <f>IF(Data[[#This Row],[Chênh lệch ngày]]&lt;-2,"ADVANCE", IF(Data[[#This Row],[Chênh lệch ngày]]&lt;4, "ON TIME", IF(Data[[#This Row],[REASON OF LATE]]="SUPPLIER","LATE BY SUPPLIER", "LATE")))</f>
        <v>ON TIME</v>
      </c>
      <c r="K3465" s="12"/>
      <c r="L3465" s="16"/>
      <c r="M3465" s="32" t="str">
        <f>TEXT(Data[[#This Row],[Ngày giao]],"yyyy")</f>
        <v>2022</v>
      </c>
      <c r="N3465" s="32" t="str">
        <f>IF(MONTH(Data[[#This Row],[Ngày giao]])&lt;4,"Qtr1", IF(MONTH(Data[[#This Row],[Ngày giao]])&lt;7,"Qtr2",IF(MONTH(Data[[#This Row],[Ngày giao]])&lt;10,"Qtr3","Qtr4")))</f>
        <v>Qtr2</v>
      </c>
      <c r="O3465" s="32" t="str">
        <f>TEXT(Data[[#This Row],[Ngày giao]],"MMM")</f>
        <v>May</v>
      </c>
    </row>
    <row r="3466" spans="1:15" ht="14.5" x14ac:dyDescent="0.35">
      <c r="A3466" s="7">
        <v>4517930563</v>
      </c>
      <c r="B3466" s="7">
        <v>4454507</v>
      </c>
      <c r="C3466" s="8" t="s">
        <v>55</v>
      </c>
      <c r="D3466" s="9">
        <v>270</v>
      </c>
      <c r="E3466" s="3">
        <v>1391</v>
      </c>
      <c r="F3466" s="3">
        <f t="shared" si="74"/>
        <v>375570</v>
      </c>
      <c r="G3466" s="5">
        <v>44728</v>
      </c>
      <c r="H3466" s="4">
        <v>44707</v>
      </c>
      <c r="I3466" s="10">
        <v>21</v>
      </c>
      <c r="J3466" s="32" t="str">
        <f>IF(Data[[#This Row],[Chênh lệch ngày]]&lt;-2,"ADVANCE", IF(Data[[#This Row],[Chênh lệch ngày]]&lt;4, "ON TIME", IF(Data[[#This Row],[REASON OF LATE]]="SUPPLIER","LATE BY SUPPLIER", "LATE")))</f>
        <v>LATE BY SUPPLIER</v>
      </c>
      <c r="K3466" s="13" t="s">
        <v>8</v>
      </c>
      <c r="L3466" s="16" t="s">
        <v>41</v>
      </c>
      <c r="M3466" s="32" t="str">
        <f>TEXT(Data[[#This Row],[Ngày giao]],"yyyy")</f>
        <v>2022</v>
      </c>
      <c r="N3466" s="32" t="str">
        <f>IF(MONTH(Data[[#This Row],[Ngày giao]])&lt;4,"Qtr1", IF(MONTH(Data[[#This Row],[Ngày giao]])&lt;7,"Qtr2",IF(MONTH(Data[[#This Row],[Ngày giao]])&lt;10,"Qtr3","Qtr4")))</f>
        <v>Qtr2</v>
      </c>
      <c r="O3466" s="32" t="str">
        <f>TEXT(Data[[#This Row],[Ngày giao]],"MMM")</f>
        <v>Jun</v>
      </c>
    </row>
    <row r="3467" spans="1:15" ht="14.5" x14ac:dyDescent="0.35">
      <c r="A3467" s="7">
        <v>4517955019</v>
      </c>
      <c r="B3467" s="7">
        <v>4455280</v>
      </c>
      <c r="C3467" s="8" t="s">
        <v>56</v>
      </c>
      <c r="D3467" s="9">
        <v>540</v>
      </c>
      <c r="E3467" s="3">
        <v>947</v>
      </c>
      <c r="F3467" s="3">
        <f t="shared" si="74"/>
        <v>511380</v>
      </c>
      <c r="G3467" s="5">
        <v>44707</v>
      </c>
      <c r="H3467" s="4">
        <v>44707</v>
      </c>
      <c r="I3467" s="10">
        <v>0</v>
      </c>
      <c r="J3467" s="32" t="str">
        <f>IF(Data[[#This Row],[Chênh lệch ngày]]&lt;-2,"ADVANCE", IF(Data[[#This Row],[Chênh lệch ngày]]&lt;4, "ON TIME", IF(Data[[#This Row],[REASON OF LATE]]="SUPPLIER","LATE BY SUPPLIER", "LATE")))</f>
        <v>ON TIME</v>
      </c>
      <c r="K3467" s="12"/>
      <c r="L3467" s="16"/>
      <c r="M3467" s="32" t="str">
        <f>TEXT(Data[[#This Row],[Ngày giao]],"yyyy")</f>
        <v>2022</v>
      </c>
      <c r="N3467" s="32" t="str">
        <f>IF(MONTH(Data[[#This Row],[Ngày giao]])&lt;4,"Qtr1", IF(MONTH(Data[[#This Row],[Ngày giao]])&lt;7,"Qtr2",IF(MONTH(Data[[#This Row],[Ngày giao]])&lt;10,"Qtr3","Qtr4")))</f>
        <v>Qtr2</v>
      </c>
      <c r="O3467" s="32" t="str">
        <f>TEXT(Data[[#This Row],[Ngày giao]],"MMM")</f>
        <v>May</v>
      </c>
    </row>
    <row r="3468" spans="1:15" ht="14.5" x14ac:dyDescent="0.35">
      <c r="A3468" s="7">
        <v>4517754255</v>
      </c>
      <c r="B3468" s="7">
        <v>2778106</v>
      </c>
      <c r="C3468" s="8" t="s">
        <v>55</v>
      </c>
      <c r="D3468" s="9">
        <v>120</v>
      </c>
      <c r="E3468" s="3">
        <v>727</v>
      </c>
      <c r="F3468" s="3">
        <f t="shared" si="74"/>
        <v>87240</v>
      </c>
      <c r="G3468" s="5">
        <v>44707</v>
      </c>
      <c r="H3468" s="4">
        <v>44707</v>
      </c>
      <c r="I3468" s="10">
        <v>0</v>
      </c>
      <c r="J3468" s="32" t="str">
        <f>IF(Data[[#This Row],[Chênh lệch ngày]]&lt;-2,"ADVANCE", IF(Data[[#This Row],[Chênh lệch ngày]]&lt;4, "ON TIME", IF(Data[[#This Row],[REASON OF LATE]]="SUPPLIER","LATE BY SUPPLIER", "LATE")))</f>
        <v>ON TIME</v>
      </c>
      <c r="K3468" s="12"/>
      <c r="L3468" s="16"/>
      <c r="M3468" s="32" t="str">
        <f>TEXT(Data[[#This Row],[Ngày giao]],"yyyy")</f>
        <v>2022</v>
      </c>
      <c r="N3468" s="32" t="str">
        <f>IF(MONTH(Data[[#This Row],[Ngày giao]])&lt;4,"Qtr1", IF(MONTH(Data[[#This Row],[Ngày giao]])&lt;7,"Qtr2",IF(MONTH(Data[[#This Row],[Ngày giao]])&lt;10,"Qtr3","Qtr4")))</f>
        <v>Qtr2</v>
      </c>
      <c r="O3468" s="32" t="str">
        <f>TEXT(Data[[#This Row],[Ngày giao]],"MMM")</f>
        <v>May</v>
      </c>
    </row>
    <row r="3469" spans="1:15" ht="14.5" x14ac:dyDescent="0.35">
      <c r="A3469" s="7">
        <v>4517190927</v>
      </c>
      <c r="B3469" s="7">
        <v>2779823</v>
      </c>
      <c r="C3469" s="8" t="s">
        <v>67</v>
      </c>
      <c r="D3469" s="9">
        <v>570</v>
      </c>
      <c r="E3469" s="3">
        <v>420</v>
      </c>
      <c r="F3469" s="3">
        <f t="shared" si="74"/>
        <v>239400</v>
      </c>
      <c r="G3469" s="5">
        <v>44707</v>
      </c>
      <c r="H3469" s="4">
        <v>44707</v>
      </c>
      <c r="I3469" s="10">
        <v>0</v>
      </c>
      <c r="J3469" s="32" t="str">
        <f>IF(Data[[#This Row],[Chênh lệch ngày]]&lt;-2,"ADVANCE", IF(Data[[#This Row],[Chênh lệch ngày]]&lt;4, "ON TIME", IF(Data[[#This Row],[REASON OF LATE]]="SUPPLIER","LATE BY SUPPLIER", "LATE")))</f>
        <v>ON TIME</v>
      </c>
      <c r="K3469" s="12"/>
      <c r="L3469" s="16"/>
      <c r="M3469" s="32" t="str">
        <f>TEXT(Data[[#This Row],[Ngày giao]],"yyyy")</f>
        <v>2022</v>
      </c>
      <c r="N3469" s="32" t="str">
        <f>IF(MONTH(Data[[#This Row],[Ngày giao]])&lt;4,"Qtr1", IF(MONTH(Data[[#This Row],[Ngày giao]])&lt;7,"Qtr2",IF(MONTH(Data[[#This Row],[Ngày giao]])&lt;10,"Qtr3","Qtr4")))</f>
        <v>Qtr2</v>
      </c>
      <c r="O3469" s="32" t="str">
        <f>TEXT(Data[[#This Row],[Ngày giao]],"MMM")</f>
        <v>May</v>
      </c>
    </row>
    <row r="3470" spans="1:15" ht="14.5" x14ac:dyDescent="0.35">
      <c r="A3470" s="7">
        <v>4517364706</v>
      </c>
      <c r="B3470" s="7">
        <v>4013297</v>
      </c>
      <c r="C3470" s="8" t="s">
        <v>53</v>
      </c>
      <c r="D3470" s="9">
        <v>1650</v>
      </c>
      <c r="E3470" s="3">
        <v>1141</v>
      </c>
      <c r="F3470" s="3">
        <f t="shared" si="74"/>
        <v>1882650</v>
      </c>
      <c r="G3470" s="5">
        <v>44707</v>
      </c>
      <c r="H3470" s="4">
        <v>44707</v>
      </c>
      <c r="I3470" s="10">
        <v>0</v>
      </c>
      <c r="J3470" s="32" t="str">
        <f>IF(Data[[#This Row],[Chênh lệch ngày]]&lt;-2,"ADVANCE", IF(Data[[#This Row],[Chênh lệch ngày]]&lt;4, "ON TIME", IF(Data[[#This Row],[REASON OF LATE]]="SUPPLIER","LATE BY SUPPLIER", "LATE")))</f>
        <v>ON TIME</v>
      </c>
      <c r="K3470" s="12"/>
      <c r="L3470" s="16"/>
      <c r="M3470" s="32" t="str">
        <f>TEXT(Data[[#This Row],[Ngày giao]],"yyyy")</f>
        <v>2022</v>
      </c>
      <c r="N3470" s="32" t="str">
        <f>IF(MONTH(Data[[#This Row],[Ngày giao]])&lt;4,"Qtr1", IF(MONTH(Data[[#This Row],[Ngày giao]])&lt;7,"Qtr2",IF(MONTH(Data[[#This Row],[Ngày giao]])&lt;10,"Qtr3","Qtr4")))</f>
        <v>Qtr2</v>
      </c>
      <c r="O3470" s="32" t="str">
        <f>TEXT(Data[[#This Row],[Ngày giao]],"MMM")</f>
        <v>May</v>
      </c>
    </row>
    <row r="3471" spans="1:15" ht="14.5" x14ac:dyDescent="0.35">
      <c r="A3471" s="7">
        <v>4517172456</v>
      </c>
      <c r="B3471" s="7">
        <v>2778106</v>
      </c>
      <c r="C3471" s="8" t="s">
        <v>55</v>
      </c>
      <c r="D3471" s="9">
        <v>24</v>
      </c>
      <c r="E3471" s="3">
        <v>768</v>
      </c>
      <c r="F3471" s="3">
        <f t="shared" si="74"/>
        <v>18432</v>
      </c>
      <c r="G3471" s="5">
        <v>44707</v>
      </c>
      <c r="H3471" s="4">
        <v>44707</v>
      </c>
      <c r="I3471" s="10">
        <v>0</v>
      </c>
      <c r="J3471" s="32" t="str">
        <f>IF(Data[[#This Row],[Chênh lệch ngày]]&lt;-2,"ADVANCE", IF(Data[[#This Row],[Chênh lệch ngày]]&lt;4, "ON TIME", IF(Data[[#This Row],[REASON OF LATE]]="SUPPLIER","LATE BY SUPPLIER", "LATE")))</f>
        <v>ON TIME</v>
      </c>
      <c r="K3471" s="12"/>
      <c r="L3471" s="16"/>
      <c r="M3471" s="32" t="str">
        <f>TEXT(Data[[#This Row],[Ngày giao]],"yyyy")</f>
        <v>2022</v>
      </c>
      <c r="N3471" s="32" t="str">
        <f>IF(MONTH(Data[[#This Row],[Ngày giao]])&lt;4,"Qtr1", IF(MONTH(Data[[#This Row],[Ngày giao]])&lt;7,"Qtr2",IF(MONTH(Data[[#This Row],[Ngày giao]])&lt;10,"Qtr3","Qtr4")))</f>
        <v>Qtr2</v>
      </c>
      <c r="O3471" s="32" t="str">
        <f>TEXT(Data[[#This Row],[Ngày giao]],"MMM")</f>
        <v>May</v>
      </c>
    </row>
    <row r="3472" spans="1:15" ht="14.5" x14ac:dyDescent="0.35">
      <c r="A3472" s="7">
        <v>4517188606</v>
      </c>
      <c r="B3472" s="7">
        <v>2778106</v>
      </c>
      <c r="C3472" s="8" t="s">
        <v>55</v>
      </c>
      <c r="D3472" s="9">
        <v>36</v>
      </c>
      <c r="E3472" s="3">
        <v>710</v>
      </c>
      <c r="F3472" s="3">
        <f t="shared" si="74"/>
        <v>25560</v>
      </c>
      <c r="G3472" s="5">
        <v>44707</v>
      </c>
      <c r="H3472" s="4">
        <v>44707</v>
      </c>
      <c r="I3472" s="10">
        <v>0</v>
      </c>
      <c r="J3472" s="32" t="str">
        <f>IF(Data[[#This Row],[Chênh lệch ngày]]&lt;-2,"ADVANCE", IF(Data[[#This Row],[Chênh lệch ngày]]&lt;4, "ON TIME", IF(Data[[#This Row],[REASON OF LATE]]="SUPPLIER","LATE BY SUPPLIER", "LATE")))</f>
        <v>ON TIME</v>
      </c>
      <c r="K3472" s="12"/>
      <c r="L3472" s="16"/>
      <c r="M3472" s="32" t="str">
        <f>TEXT(Data[[#This Row],[Ngày giao]],"yyyy")</f>
        <v>2022</v>
      </c>
      <c r="N3472" s="32" t="str">
        <f>IF(MONTH(Data[[#This Row],[Ngày giao]])&lt;4,"Qtr1", IF(MONTH(Data[[#This Row],[Ngày giao]])&lt;7,"Qtr2",IF(MONTH(Data[[#This Row],[Ngày giao]])&lt;10,"Qtr3","Qtr4")))</f>
        <v>Qtr2</v>
      </c>
      <c r="O3472" s="32" t="str">
        <f>TEXT(Data[[#This Row],[Ngày giao]],"MMM")</f>
        <v>May</v>
      </c>
    </row>
    <row r="3473" spans="1:15" ht="14.5" x14ac:dyDescent="0.35">
      <c r="A3473" s="7">
        <v>4517921252</v>
      </c>
      <c r="B3473" s="7">
        <v>2765851</v>
      </c>
      <c r="C3473" s="8" t="s">
        <v>56</v>
      </c>
      <c r="D3473" s="9">
        <v>48</v>
      </c>
      <c r="E3473" s="3">
        <v>1230</v>
      </c>
      <c r="F3473" s="3">
        <f t="shared" ref="F3473:F3502" si="77" xml:space="preserve"> D3473 * E3473</f>
        <v>59040</v>
      </c>
      <c r="G3473" s="5">
        <v>44707</v>
      </c>
      <c r="H3473" s="4">
        <v>44707</v>
      </c>
      <c r="I3473" s="10">
        <v>0</v>
      </c>
      <c r="J3473" s="32" t="str">
        <f>IF(Data[[#This Row],[Chênh lệch ngày]]&lt;-2,"ADVANCE", IF(Data[[#This Row],[Chênh lệch ngày]]&lt;4, "ON TIME", IF(Data[[#This Row],[REASON OF LATE]]="SUPPLIER","LATE BY SUPPLIER", "LATE")))</f>
        <v>ON TIME</v>
      </c>
      <c r="K3473" s="12"/>
      <c r="L3473" s="16"/>
      <c r="M3473" s="32" t="str">
        <f>TEXT(Data[[#This Row],[Ngày giao]],"yyyy")</f>
        <v>2022</v>
      </c>
      <c r="N3473" s="32" t="str">
        <f>IF(MONTH(Data[[#This Row],[Ngày giao]])&lt;4,"Qtr1", IF(MONTH(Data[[#This Row],[Ngày giao]])&lt;7,"Qtr2",IF(MONTH(Data[[#This Row],[Ngày giao]])&lt;10,"Qtr3","Qtr4")))</f>
        <v>Qtr2</v>
      </c>
      <c r="O3473" s="32" t="str">
        <f>TEXT(Data[[#This Row],[Ngày giao]],"MMM")</f>
        <v>May</v>
      </c>
    </row>
    <row r="3474" spans="1:15" ht="14.5" x14ac:dyDescent="0.35">
      <c r="A3474" s="7">
        <v>4517395390</v>
      </c>
      <c r="B3474" s="7">
        <v>2778179</v>
      </c>
      <c r="C3474" s="8" t="s">
        <v>53</v>
      </c>
      <c r="D3474" s="9">
        <v>1200</v>
      </c>
      <c r="E3474" s="3">
        <v>590</v>
      </c>
      <c r="F3474" s="3">
        <f t="shared" si="77"/>
        <v>708000</v>
      </c>
      <c r="G3474" s="5">
        <v>44704</v>
      </c>
      <c r="H3474" s="4">
        <v>44707</v>
      </c>
      <c r="I3474" s="10">
        <v>-3</v>
      </c>
      <c r="J3474" s="32" t="str">
        <f>IF(Data[[#This Row],[Chênh lệch ngày]]&lt;-2,"ADVANCE", IF(Data[[#This Row],[Chênh lệch ngày]]&lt;4, "ON TIME", IF(Data[[#This Row],[REASON OF LATE]]="SUPPLIER","LATE BY SUPPLIER", "LATE")))</f>
        <v>ADVANCE</v>
      </c>
      <c r="K3474" s="12"/>
      <c r="L3474" s="16"/>
      <c r="M3474" s="32" t="str">
        <f>TEXT(Data[[#This Row],[Ngày giao]],"yyyy")</f>
        <v>2022</v>
      </c>
      <c r="N3474" s="32" t="str">
        <f>IF(MONTH(Data[[#This Row],[Ngày giao]])&lt;4,"Qtr1", IF(MONTH(Data[[#This Row],[Ngày giao]])&lt;7,"Qtr2",IF(MONTH(Data[[#This Row],[Ngày giao]])&lt;10,"Qtr3","Qtr4")))</f>
        <v>Qtr2</v>
      </c>
      <c r="O3474" s="32" t="str">
        <f>TEXT(Data[[#This Row],[Ngày giao]],"MMM")</f>
        <v>May</v>
      </c>
    </row>
    <row r="3475" spans="1:15" ht="14.5" x14ac:dyDescent="0.35">
      <c r="A3475" s="7">
        <v>4517113078</v>
      </c>
      <c r="B3475" s="7">
        <v>2370764</v>
      </c>
      <c r="C3475" s="37" t="s">
        <v>52</v>
      </c>
      <c r="D3475" s="9">
        <v>100050</v>
      </c>
      <c r="E3475" s="3">
        <v>462</v>
      </c>
      <c r="F3475" s="3">
        <f t="shared" si="77"/>
        <v>46223100</v>
      </c>
      <c r="G3475" s="5">
        <v>44704</v>
      </c>
      <c r="H3475" s="4">
        <v>44707</v>
      </c>
      <c r="I3475" s="10">
        <v>-3</v>
      </c>
      <c r="J3475" s="32" t="str">
        <f>IF(Data[[#This Row],[Chênh lệch ngày]]&lt;-2,"ADVANCE", IF(Data[[#This Row],[Chênh lệch ngày]]&lt;4, "ON TIME", IF(Data[[#This Row],[REASON OF LATE]]="SUPPLIER","LATE BY SUPPLIER", "LATE")))</f>
        <v>ADVANCE</v>
      </c>
      <c r="K3475" s="12"/>
      <c r="L3475" s="16"/>
      <c r="M3475" s="32" t="str">
        <f>TEXT(Data[[#This Row],[Ngày giao]],"yyyy")</f>
        <v>2022</v>
      </c>
      <c r="N3475" s="32" t="str">
        <f>IF(MONTH(Data[[#This Row],[Ngày giao]])&lt;4,"Qtr1", IF(MONTH(Data[[#This Row],[Ngày giao]])&lt;7,"Qtr2",IF(MONTH(Data[[#This Row],[Ngày giao]])&lt;10,"Qtr3","Qtr4")))</f>
        <v>Qtr2</v>
      </c>
      <c r="O3475" s="32" t="str">
        <f>TEXT(Data[[#This Row],[Ngày giao]],"MMM")</f>
        <v>May</v>
      </c>
    </row>
    <row r="3476" spans="1:15" ht="14.5" x14ac:dyDescent="0.35">
      <c r="A3476" s="7">
        <v>4517350919</v>
      </c>
      <c r="B3476" s="7">
        <v>2778106</v>
      </c>
      <c r="C3476" s="8" t="s">
        <v>53</v>
      </c>
      <c r="D3476" s="9">
        <v>1488</v>
      </c>
      <c r="E3476" s="3">
        <v>1432</v>
      </c>
      <c r="F3476" s="3">
        <f t="shared" si="77"/>
        <v>2130816</v>
      </c>
      <c r="G3476" s="5">
        <v>44707</v>
      </c>
      <c r="H3476" s="4">
        <v>44707</v>
      </c>
      <c r="I3476" s="10">
        <v>0</v>
      </c>
      <c r="J3476" s="32" t="str">
        <f>IF(Data[[#This Row],[Chênh lệch ngày]]&lt;-2,"ADVANCE", IF(Data[[#This Row],[Chênh lệch ngày]]&lt;4, "ON TIME", IF(Data[[#This Row],[REASON OF LATE]]="SUPPLIER","LATE BY SUPPLIER", "LATE")))</f>
        <v>ON TIME</v>
      </c>
      <c r="K3476" s="12"/>
      <c r="L3476" s="16"/>
      <c r="M3476" s="32" t="str">
        <f>TEXT(Data[[#This Row],[Ngày giao]],"yyyy")</f>
        <v>2022</v>
      </c>
      <c r="N3476" s="32" t="str">
        <f>IF(MONTH(Data[[#This Row],[Ngày giao]])&lt;4,"Qtr1", IF(MONTH(Data[[#This Row],[Ngày giao]])&lt;7,"Qtr2",IF(MONTH(Data[[#This Row],[Ngày giao]])&lt;10,"Qtr3","Qtr4")))</f>
        <v>Qtr2</v>
      </c>
      <c r="O3476" s="32" t="str">
        <f>TEXT(Data[[#This Row],[Ngày giao]],"MMM")</f>
        <v>May</v>
      </c>
    </row>
    <row r="3477" spans="1:15" ht="14.5" x14ac:dyDescent="0.35">
      <c r="A3477" s="7">
        <v>4517184112</v>
      </c>
      <c r="B3477" s="7">
        <v>2487053</v>
      </c>
      <c r="C3477" s="8" t="s">
        <v>55</v>
      </c>
      <c r="D3477" s="9">
        <v>150</v>
      </c>
      <c r="E3477" s="3">
        <v>343</v>
      </c>
      <c r="F3477" s="3">
        <f t="shared" si="77"/>
        <v>51450</v>
      </c>
      <c r="G3477" s="5">
        <v>44707</v>
      </c>
      <c r="H3477" s="4">
        <v>44707</v>
      </c>
      <c r="I3477" s="10">
        <v>0</v>
      </c>
      <c r="J3477" s="32" t="str">
        <f>IF(Data[[#This Row],[Chênh lệch ngày]]&lt;-2,"ADVANCE", IF(Data[[#This Row],[Chênh lệch ngày]]&lt;4, "ON TIME", IF(Data[[#This Row],[REASON OF LATE]]="SUPPLIER","LATE BY SUPPLIER", "LATE")))</f>
        <v>ON TIME</v>
      </c>
      <c r="K3477" s="12"/>
      <c r="L3477" s="16"/>
      <c r="M3477" s="32" t="str">
        <f>TEXT(Data[[#This Row],[Ngày giao]],"yyyy")</f>
        <v>2022</v>
      </c>
      <c r="N3477" s="32" t="str">
        <f>IF(MONTH(Data[[#This Row],[Ngày giao]])&lt;4,"Qtr1", IF(MONTH(Data[[#This Row],[Ngày giao]])&lt;7,"Qtr2",IF(MONTH(Data[[#This Row],[Ngày giao]])&lt;10,"Qtr3","Qtr4")))</f>
        <v>Qtr2</v>
      </c>
      <c r="O3477" s="32" t="str">
        <f>TEXT(Data[[#This Row],[Ngày giao]],"MMM")</f>
        <v>May</v>
      </c>
    </row>
    <row r="3478" spans="1:15" ht="14.5" x14ac:dyDescent="0.35">
      <c r="A3478" s="7">
        <v>4517360997</v>
      </c>
      <c r="B3478" s="7">
        <v>2663481</v>
      </c>
      <c r="C3478" s="8" t="s">
        <v>53</v>
      </c>
      <c r="D3478" s="9">
        <v>2430</v>
      </c>
      <c r="E3478" s="3">
        <v>1127</v>
      </c>
      <c r="F3478" s="3">
        <f t="shared" si="77"/>
        <v>2738610</v>
      </c>
      <c r="G3478" s="5">
        <v>44707</v>
      </c>
      <c r="H3478" s="4">
        <v>44707</v>
      </c>
      <c r="I3478" s="10">
        <v>0</v>
      </c>
      <c r="J3478" s="32" t="str">
        <f>IF(Data[[#This Row],[Chênh lệch ngày]]&lt;-2,"ADVANCE", IF(Data[[#This Row],[Chênh lệch ngày]]&lt;4, "ON TIME", IF(Data[[#This Row],[REASON OF LATE]]="SUPPLIER","LATE BY SUPPLIER", "LATE")))</f>
        <v>ON TIME</v>
      </c>
      <c r="K3478" s="12"/>
      <c r="L3478" s="16"/>
      <c r="M3478" s="32" t="str">
        <f>TEXT(Data[[#This Row],[Ngày giao]],"yyyy")</f>
        <v>2022</v>
      </c>
      <c r="N3478" s="32" t="str">
        <f>IF(MONTH(Data[[#This Row],[Ngày giao]])&lt;4,"Qtr1", IF(MONTH(Data[[#This Row],[Ngày giao]])&lt;7,"Qtr2",IF(MONTH(Data[[#This Row],[Ngày giao]])&lt;10,"Qtr3","Qtr4")))</f>
        <v>Qtr2</v>
      </c>
      <c r="O3478" s="32" t="str">
        <f>TEXT(Data[[#This Row],[Ngày giao]],"MMM")</f>
        <v>May</v>
      </c>
    </row>
    <row r="3479" spans="1:15" ht="13" x14ac:dyDescent="0.3">
      <c r="A3479" s="1">
        <v>4518045078</v>
      </c>
      <c r="B3479" s="1">
        <v>880447</v>
      </c>
      <c r="C3479" s="2" t="s">
        <v>53</v>
      </c>
      <c r="D3479" s="3">
        <v>1050</v>
      </c>
      <c r="E3479" s="3">
        <v>1331</v>
      </c>
      <c r="F3479" s="3">
        <f t="shared" si="77"/>
        <v>1397550</v>
      </c>
      <c r="G3479" s="5">
        <v>44732</v>
      </c>
      <c r="H3479" s="4">
        <v>44708</v>
      </c>
      <c r="I3479" s="6">
        <f>G3479-H3479</f>
        <v>24</v>
      </c>
      <c r="J3479" s="32" t="str">
        <f>IF(Data[[#This Row],[Chênh lệch ngày]]&lt;-2,"ADVANCE", IF(Data[[#This Row],[Chênh lệch ngày]]&lt;4, "ON TIME", IF(Data[[#This Row],[REASON OF LATE]]="SUPPLIER","LATE BY SUPPLIER", "LATE")))</f>
        <v>LATE</v>
      </c>
      <c r="K3479" s="32" t="s">
        <v>6</v>
      </c>
      <c r="L3479" s="32"/>
      <c r="M3479" s="32" t="str">
        <f>TEXT(Data[[#This Row],[Ngày giao]],"yyyy")</f>
        <v>2022</v>
      </c>
      <c r="N3479" s="32" t="str">
        <f>IF(MONTH(Data[[#This Row],[Ngày giao]])&lt;4,"Qtr1", IF(MONTH(Data[[#This Row],[Ngày giao]])&lt;7,"Qtr2",IF(MONTH(Data[[#This Row],[Ngày giao]])&lt;10,"Qtr3","Qtr4")))</f>
        <v>Qtr2</v>
      </c>
      <c r="O3479" s="32" t="str">
        <f>TEXT(Data[[#This Row],[Ngày giao]],"MMM")</f>
        <v>Jun</v>
      </c>
    </row>
    <row r="3480" spans="1:15" ht="14.5" x14ac:dyDescent="0.35">
      <c r="A3480" s="7">
        <v>4517995881</v>
      </c>
      <c r="B3480" s="7">
        <v>2725582</v>
      </c>
      <c r="C3480" s="37" t="s">
        <v>52</v>
      </c>
      <c r="D3480" s="9">
        <v>900</v>
      </c>
      <c r="E3480" s="3">
        <v>613</v>
      </c>
      <c r="F3480" s="3">
        <f t="shared" si="77"/>
        <v>551700</v>
      </c>
      <c r="G3480" s="5">
        <v>44718</v>
      </c>
      <c r="H3480" s="4">
        <v>44708</v>
      </c>
      <c r="I3480" s="10">
        <v>10</v>
      </c>
      <c r="J3480" s="32" t="str">
        <f>IF(Data[[#This Row],[Chênh lệch ngày]]&lt;-2,"ADVANCE", IF(Data[[#This Row],[Chênh lệch ngày]]&lt;4, "ON TIME", IF(Data[[#This Row],[REASON OF LATE]]="SUPPLIER","LATE BY SUPPLIER", "LATE")))</f>
        <v>LATE</v>
      </c>
      <c r="K3480" s="32" t="s">
        <v>6</v>
      </c>
      <c r="L3480" s="16"/>
      <c r="M3480" s="32" t="str">
        <f>TEXT(Data[[#This Row],[Ngày giao]],"yyyy")</f>
        <v>2022</v>
      </c>
      <c r="N3480" s="32" t="str">
        <f>IF(MONTH(Data[[#This Row],[Ngày giao]])&lt;4,"Qtr1", IF(MONTH(Data[[#This Row],[Ngày giao]])&lt;7,"Qtr2",IF(MONTH(Data[[#This Row],[Ngày giao]])&lt;10,"Qtr3","Qtr4")))</f>
        <v>Qtr2</v>
      </c>
      <c r="O3480" s="32" t="str">
        <f>TEXT(Data[[#This Row],[Ngày giao]],"MMM")</f>
        <v>Jun</v>
      </c>
    </row>
    <row r="3481" spans="1:15" ht="13" x14ac:dyDescent="0.3">
      <c r="A3481" s="1">
        <v>4517952979</v>
      </c>
      <c r="B3481" s="1">
        <v>2461396</v>
      </c>
      <c r="C3481" s="2" t="s">
        <v>53</v>
      </c>
      <c r="D3481" s="3">
        <v>5000</v>
      </c>
      <c r="E3481" s="3">
        <v>767</v>
      </c>
      <c r="F3481" s="3">
        <f t="shared" si="77"/>
        <v>3835000</v>
      </c>
      <c r="G3481" s="5">
        <v>44711</v>
      </c>
      <c r="H3481" s="4">
        <v>44709</v>
      </c>
      <c r="I3481" s="6">
        <f>G3481-H3481</f>
        <v>2</v>
      </c>
      <c r="J3481" s="32" t="str">
        <f>IF(Data[[#This Row],[Chênh lệch ngày]]&lt;-2,"ADVANCE", IF(Data[[#This Row],[Chênh lệch ngày]]&lt;4, "ON TIME", IF(Data[[#This Row],[REASON OF LATE]]="SUPPLIER","LATE BY SUPPLIER", "LATE")))</f>
        <v>ON TIME</v>
      </c>
      <c r="K3481" s="2"/>
      <c r="L3481" s="32"/>
      <c r="M3481" s="32" t="str">
        <f>TEXT(Data[[#This Row],[Ngày giao]],"yyyy")</f>
        <v>2022</v>
      </c>
      <c r="N3481" s="32" t="str">
        <f>IF(MONTH(Data[[#This Row],[Ngày giao]])&lt;4,"Qtr1", IF(MONTH(Data[[#This Row],[Ngày giao]])&lt;7,"Qtr2",IF(MONTH(Data[[#This Row],[Ngày giao]])&lt;10,"Qtr3","Qtr4")))</f>
        <v>Qtr2</v>
      </c>
      <c r="O3481" s="32" t="str">
        <f>TEXT(Data[[#This Row],[Ngày giao]],"MMM")</f>
        <v>May</v>
      </c>
    </row>
    <row r="3482" spans="1:15" ht="13" x14ac:dyDescent="0.3">
      <c r="A3482" s="1">
        <v>4516576978</v>
      </c>
      <c r="B3482" s="1">
        <v>2963896</v>
      </c>
      <c r="C3482" s="37" t="s">
        <v>52</v>
      </c>
      <c r="D3482" s="3">
        <v>24</v>
      </c>
      <c r="E3482" s="3">
        <v>935</v>
      </c>
      <c r="F3482" s="3">
        <f t="shared" si="77"/>
        <v>22440</v>
      </c>
      <c r="G3482" s="5">
        <v>44718</v>
      </c>
      <c r="H3482" s="4">
        <v>44710</v>
      </c>
      <c r="I3482" s="6">
        <f>G3482-H3482</f>
        <v>8</v>
      </c>
      <c r="J3482" s="32" t="str">
        <f>IF(Data[[#This Row],[Chênh lệch ngày]]&lt;-2,"ADVANCE", IF(Data[[#This Row],[Chênh lệch ngày]]&lt;4, "ON TIME", IF(Data[[#This Row],[REASON OF LATE]]="SUPPLIER","LATE BY SUPPLIER", "LATE")))</f>
        <v>LATE</v>
      </c>
      <c r="K3482" s="32" t="s">
        <v>6</v>
      </c>
      <c r="L3482" s="32"/>
      <c r="M3482" s="32" t="str">
        <f>TEXT(Data[[#This Row],[Ngày giao]],"yyyy")</f>
        <v>2022</v>
      </c>
      <c r="N3482" s="32" t="str">
        <f>IF(MONTH(Data[[#This Row],[Ngày giao]])&lt;4,"Qtr1", IF(MONTH(Data[[#This Row],[Ngày giao]])&lt;7,"Qtr2",IF(MONTH(Data[[#This Row],[Ngày giao]])&lt;10,"Qtr3","Qtr4")))</f>
        <v>Qtr2</v>
      </c>
      <c r="O3482" s="32" t="str">
        <f>TEXT(Data[[#This Row],[Ngày giao]],"MMM")</f>
        <v>Jun</v>
      </c>
    </row>
    <row r="3483" spans="1:15" ht="14.5" x14ac:dyDescent="0.35">
      <c r="A3483" s="7">
        <v>4517491302</v>
      </c>
      <c r="B3483" s="7">
        <v>4455281</v>
      </c>
      <c r="C3483" s="8" t="s">
        <v>63</v>
      </c>
      <c r="D3483" s="9">
        <v>270</v>
      </c>
      <c r="E3483" s="3">
        <v>765</v>
      </c>
      <c r="F3483" s="3">
        <f t="shared" si="77"/>
        <v>206550</v>
      </c>
      <c r="G3483" s="14">
        <v>44781</v>
      </c>
      <c r="H3483" s="15">
        <v>44710</v>
      </c>
      <c r="I3483" s="10">
        <v>71</v>
      </c>
      <c r="J3483" s="32" t="str">
        <f>IF(Data[[#This Row],[Chênh lệch ngày]]&lt;-2,"ADVANCE", IF(Data[[#This Row],[Chênh lệch ngày]]&lt;4, "ON TIME", IF(Data[[#This Row],[REASON OF LATE]]="SUPPLIER","LATE BY SUPPLIER", "LATE")))</f>
        <v>LATE BY SUPPLIER</v>
      </c>
      <c r="K3483" s="13" t="s">
        <v>8</v>
      </c>
      <c r="L3483" s="16" t="s">
        <v>71</v>
      </c>
      <c r="M3483" s="32" t="str">
        <f>TEXT(Data[[#This Row],[Ngày giao]],"yyyy")</f>
        <v>2022</v>
      </c>
      <c r="N3483" s="32" t="str">
        <f>IF(MONTH(Data[[#This Row],[Ngày giao]])&lt;4,"Qtr1", IF(MONTH(Data[[#This Row],[Ngày giao]])&lt;7,"Qtr2",IF(MONTH(Data[[#This Row],[Ngày giao]])&lt;10,"Qtr3","Qtr4")))</f>
        <v>Qtr3</v>
      </c>
      <c r="O3483" s="32" t="str">
        <f>TEXT(Data[[#This Row],[Ngày giao]],"MMM")</f>
        <v>Aug</v>
      </c>
    </row>
    <row r="3484" spans="1:15" ht="13" x14ac:dyDescent="0.3">
      <c r="A3484" s="1">
        <v>4516838776</v>
      </c>
      <c r="B3484" s="1">
        <v>2899631</v>
      </c>
      <c r="C3484" s="2" t="s">
        <v>53</v>
      </c>
      <c r="D3484" s="3">
        <v>320</v>
      </c>
      <c r="E3484" s="3">
        <v>733</v>
      </c>
      <c r="F3484" s="3">
        <f t="shared" si="77"/>
        <v>234560</v>
      </c>
      <c r="G3484" s="5">
        <v>44746</v>
      </c>
      <c r="H3484" s="4">
        <v>44711</v>
      </c>
      <c r="I3484" s="6">
        <f t="shared" ref="I3484:I3514" si="78">G3484-H3484</f>
        <v>35</v>
      </c>
      <c r="J3484" s="32" t="str">
        <f>IF(Data[[#This Row],[Chênh lệch ngày]]&lt;-2,"ADVANCE", IF(Data[[#This Row],[Chênh lệch ngày]]&lt;4, "ON TIME", IF(Data[[#This Row],[REASON OF LATE]]="SUPPLIER","LATE BY SUPPLIER", "LATE")))</f>
        <v>LATE BY SUPPLIER</v>
      </c>
      <c r="K3484" s="2" t="s">
        <v>8</v>
      </c>
      <c r="L3484" s="16" t="s">
        <v>71</v>
      </c>
      <c r="M3484" s="32" t="str">
        <f>TEXT(Data[[#This Row],[Ngày giao]],"yyyy")</f>
        <v>2022</v>
      </c>
      <c r="N3484" s="32" t="str">
        <f>IF(MONTH(Data[[#This Row],[Ngày giao]])&lt;4,"Qtr1", IF(MONTH(Data[[#This Row],[Ngày giao]])&lt;7,"Qtr2",IF(MONTH(Data[[#This Row],[Ngày giao]])&lt;10,"Qtr3","Qtr4")))</f>
        <v>Qtr3</v>
      </c>
      <c r="O3484" s="32" t="str">
        <f>TEXT(Data[[#This Row],[Ngày giao]],"MMM")</f>
        <v>Jul</v>
      </c>
    </row>
    <row r="3485" spans="1:15" ht="13" x14ac:dyDescent="0.3">
      <c r="A3485" s="1">
        <v>4517374541</v>
      </c>
      <c r="B3485" s="1">
        <v>2899631</v>
      </c>
      <c r="C3485" s="2" t="s">
        <v>53</v>
      </c>
      <c r="D3485" s="3">
        <v>320</v>
      </c>
      <c r="E3485" s="3">
        <v>573</v>
      </c>
      <c r="F3485" s="3">
        <f t="shared" si="77"/>
        <v>183360</v>
      </c>
      <c r="G3485" s="5">
        <v>44711</v>
      </c>
      <c r="H3485" s="4">
        <v>44711</v>
      </c>
      <c r="I3485" s="6">
        <f t="shared" si="78"/>
        <v>0</v>
      </c>
      <c r="J3485" s="32" t="str">
        <f>IF(Data[[#This Row],[Chênh lệch ngày]]&lt;-2,"ADVANCE", IF(Data[[#This Row],[Chênh lệch ngày]]&lt;4, "ON TIME", IF(Data[[#This Row],[REASON OF LATE]]="SUPPLIER","LATE BY SUPPLIER", "LATE")))</f>
        <v>ON TIME</v>
      </c>
      <c r="K3485" s="2"/>
      <c r="L3485" s="32"/>
      <c r="M3485" s="32" t="str">
        <f>TEXT(Data[[#This Row],[Ngày giao]],"yyyy")</f>
        <v>2022</v>
      </c>
      <c r="N3485" s="32" t="str">
        <f>IF(MONTH(Data[[#This Row],[Ngày giao]])&lt;4,"Qtr1", IF(MONTH(Data[[#This Row],[Ngày giao]])&lt;7,"Qtr2",IF(MONTH(Data[[#This Row],[Ngày giao]])&lt;10,"Qtr3","Qtr4")))</f>
        <v>Qtr2</v>
      </c>
      <c r="O3485" s="32" t="str">
        <f>TEXT(Data[[#This Row],[Ngày giao]],"MMM")</f>
        <v>May</v>
      </c>
    </row>
    <row r="3486" spans="1:15" ht="13" x14ac:dyDescent="0.3">
      <c r="A3486" s="1">
        <v>4517380199</v>
      </c>
      <c r="B3486" s="1">
        <v>2989761</v>
      </c>
      <c r="C3486" s="2" t="s">
        <v>53</v>
      </c>
      <c r="D3486" s="3">
        <v>640</v>
      </c>
      <c r="E3486" s="3">
        <v>1338</v>
      </c>
      <c r="F3486" s="3">
        <f t="shared" si="77"/>
        <v>856320</v>
      </c>
      <c r="G3486" s="5">
        <v>44711</v>
      </c>
      <c r="H3486" s="4">
        <v>44711</v>
      </c>
      <c r="I3486" s="6">
        <f t="shared" si="78"/>
        <v>0</v>
      </c>
      <c r="J3486" s="32" t="str">
        <f>IF(Data[[#This Row],[Chênh lệch ngày]]&lt;-2,"ADVANCE", IF(Data[[#This Row],[Chênh lệch ngày]]&lt;4, "ON TIME", IF(Data[[#This Row],[REASON OF LATE]]="SUPPLIER","LATE BY SUPPLIER", "LATE")))</f>
        <v>ON TIME</v>
      </c>
      <c r="K3486" s="2"/>
      <c r="L3486" s="32"/>
      <c r="M3486" s="32" t="str">
        <f>TEXT(Data[[#This Row],[Ngày giao]],"yyyy")</f>
        <v>2022</v>
      </c>
      <c r="N3486" s="32" t="str">
        <f>IF(MONTH(Data[[#This Row],[Ngày giao]])&lt;4,"Qtr1", IF(MONTH(Data[[#This Row],[Ngày giao]])&lt;7,"Qtr2",IF(MONTH(Data[[#This Row],[Ngày giao]])&lt;10,"Qtr3","Qtr4")))</f>
        <v>Qtr2</v>
      </c>
      <c r="O3486" s="32" t="str">
        <f>TEXT(Data[[#This Row],[Ngày giao]],"MMM")</f>
        <v>May</v>
      </c>
    </row>
    <row r="3487" spans="1:15" ht="13" x14ac:dyDescent="0.3">
      <c r="A3487" s="1">
        <v>4517770740</v>
      </c>
      <c r="B3487" s="1">
        <v>4451134</v>
      </c>
      <c r="C3487" s="37" t="s">
        <v>52</v>
      </c>
      <c r="D3487" s="3">
        <v>44</v>
      </c>
      <c r="E3487" s="3">
        <v>1383</v>
      </c>
      <c r="F3487" s="3">
        <f t="shared" si="77"/>
        <v>60852</v>
      </c>
      <c r="G3487" s="5">
        <v>44732</v>
      </c>
      <c r="H3487" s="4">
        <v>44711</v>
      </c>
      <c r="I3487" s="6">
        <f t="shared" si="78"/>
        <v>21</v>
      </c>
      <c r="J3487" s="32" t="str">
        <f>IF(Data[[#This Row],[Chênh lệch ngày]]&lt;-2,"ADVANCE", IF(Data[[#This Row],[Chênh lệch ngày]]&lt;4, "ON TIME", IF(Data[[#This Row],[REASON OF LATE]]="SUPPLIER","LATE BY SUPPLIER", "LATE")))</f>
        <v>LATE BY SUPPLIER</v>
      </c>
      <c r="K3487" s="2" t="s">
        <v>8</v>
      </c>
      <c r="L3487" s="16" t="s">
        <v>71</v>
      </c>
      <c r="M3487" s="32" t="str">
        <f>TEXT(Data[[#This Row],[Ngày giao]],"yyyy")</f>
        <v>2022</v>
      </c>
      <c r="N3487" s="32" t="str">
        <f>IF(MONTH(Data[[#This Row],[Ngày giao]])&lt;4,"Qtr1", IF(MONTH(Data[[#This Row],[Ngày giao]])&lt;7,"Qtr2",IF(MONTH(Data[[#This Row],[Ngày giao]])&lt;10,"Qtr3","Qtr4")))</f>
        <v>Qtr2</v>
      </c>
      <c r="O3487" s="32" t="str">
        <f>TEXT(Data[[#This Row],[Ngày giao]],"MMM")</f>
        <v>Jun</v>
      </c>
    </row>
    <row r="3488" spans="1:15" ht="13" x14ac:dyDescent="0.3">
      <c r="A3488" s="1">
        <v>4517285439</v>
      </c>
      <c r="B3488" s="1">
        <v>2899478</v>
      </c>
      <c r="C3488" s="2" t="s">
        <v>53</v>
      </c>
      <c r="D3488" s="3">
        <v>400</v>
      </c>
      <c r="E3488" s="3">
        <v>742</v>
      </c>
      <c r="F3488" s="3">
        <f t="shared" si="77"/>
        <v>296800</v>
      </c>
      <c r="G3488" s="5">
        <v>44711</v>
      </c>
      <c r="H3488" s="4">
        <v>44711</v>
      </c>
      <c r="I3488" s="6">
        <f t="shared" si="78"/>
        <v>0</v>
      </c>
      <c r="J3488" s="32" t="str">
        <f>IF(Data[[#This Row],[Chênh lệch ngày]]&lt;-2,"ADVANCE", IF(Data[[#This Row],[Chênh lệch ngày]]&lt;4, "ON TIME", IF(Data[[#This Row],[REASON OF LATE]]="SUPPLIER","LATE BY SUPPLIER", "LATE")))</f>
        <v>ON TIME</v>
      </c>
      <c r="K3488" s="2"/>
      <c r="L3488" s="32"/>
      <c r="M3488" s="32" t="str">
        <f>TEXT(Data[[#This Row],[Ngày giao]],"yyyy")</f>
        <v>2022</v>
      </c>
      <c r="N3488" s="32" t="str">
        <f>IF(MONTH(Data[[#This Row],[Ngày giao]])&lt;4,"Qtr1", IF(MONTH(Data[[#This Row],[Ngày giao]])&lt;7,"Qtr2",IF(MONTH(Data[[#This Row],[Ngày giao]])&lt;10,"Qtr3","Qtr4")))</f>
        <v>Qtr2</v>
      </c>
      <c r="O3488" s="32" t="str">
        <f>TEXT(Data[[#This Row],[Ngày giao]],"MMM")</f>
        <v>May</v>
      </c>
    </row>
    <row r="3489" spans="1:15" ht="13" x14ac:dyDescent="0.3">
      <c r="A3489" s="1">
        <v>4517361178</v>
      </c>
      <c r="B3489" s="1">
        <v>4334436</v>
      </c>
      <c r="C3489" s="2" t="s">
        <v>66</v>
      </c>
      <c r="D3489" s="3">
        <v>368</v>
      </c>
      <c r="E3489" s="3">
        <v>1116</v>
      </c>
      <c r="F3489" s="3">
        <f t="shared" si="77"/>
        <v>410688</v>
      </c>
      <c r="G3489" s="5">
        <v>44711</v>
      </c>
      <c r="H3489" s="4">
        <v>44711</v>
      </c>
      <c r="I3489" s="6">
        <f t="shared" si="78"/>
        <v>0</v>
      </c>
      <c r="J3489" s="32" t="str">
        <f>IF(Data[[#This Row],[Chênh lệch ngày]]&lt;-2,"ADVANCE", IF(Data[[#This Row],[Chênh lệch ngày]]&lt;4, "ON TIME", IF(Data[[#This Row],[REASON OF LATE]]="SUPPLIER","LATE BY SUPPLIER", "LATE")))</f>
        <v>ON TIME</v>
      </c>
      <c r="K3489" s="2"/>
      <c r="L3489" s="32"/>
      <c r="M3489" s="32" t="str">
        <f>TEXT(Data[[#This Row],[Ngày giao]],"yyyy")</f>
        <v>2022</v>
      </c>
      <c r="N3489" s="32" t="str">
        <f>IF(MONTH(Data[[#This Row],[Ngày giao]])&lt;4,"Qtr1", IF(MONTH(Data[[#This Row],[Ngày giao]])&lt;7,"Qtr2",IF(MONTH(Data[[#This Row],[Ngày giao]])&lt;10,"Qtr3","Qtr4")))</f>
        <v>Qtr2</v>
      </c>
      <c r="O3489" s="32" t="str">
        <f>TEXT(Data[[#This Row],[Ngày giao]],"MMM")</f>
        <v>May</v>
      </c>
    </row>
    <row r="3490" spans="1:15" ht="13" x14ac:dyDescent="0.3">
      <c r="A3490" s="1">
        <v>4517377350</v>
      </c>
      <c r="B3490" s="1">
        <v>2899475</v>
      </c>
      <c r="C3490" s="2" t="s">
        <v>53</v>
      </c>
      <c r="D3490" s="3">
        <v>1200</v>
      </c>
      <c r="E3490" s="3">
        <v>794</v>
      </c>
      <c r="F3490" s="3">
        <f t="shared" si="77"/>
        <v>952800</v>
      </c>
      <c r="G3490" s="5">
        <v>44725</v>
      </c>
      <c r="H3490" s="4">
        <v>44711</v>
      </c>
      <c r="I3490" s="6">
        <f t="shared" si="78"/>
        <v>14</v>
      </c>
      <c r="J3490" s="32" t="str">
        <f>IF(Data[[#This Row],[Chênh lệch ngày]]&lt;-2,"ADVANCE", IF(Data[[#This Row],[Chênh lệch ngày]]&lt;4, "ON TIME", IF(Data[[#This Row],[REASON OF LATE]]="SUPPLIER","LATE BY SUPPLIER", "LATE")))</f>
        <v>LATE BY SUPPLIER</v>
      </c>
      <c r="K3490" s="2" t="s">
        <v>8</v>
      </c>
      <c r="L3490" s="16" t="s">
        <v>71</v>
      </c>
      <c r="M3490" s="32" t="str">
        <f>TEXT(Data[[#This Row],[Ngày giao]],"yyyy")</f>
        <v>2022</v>
      </c>
      <c r="N3490" s="32" t="str">
        <f>IF(MONTH(Data[[#This Row],[Ngày giao]])&lt;4,"Qtr1", IF(MONTH(Data[[#This Row],[Ngày giao]])&lt;7,"Qtr2",IF(MONTH(Data[[#This Row],[Ngày giao]])&lt;10,"Qtr3","Qtr4")))</f>
        <v>Qtr2</v>
      </c>
      <c r="O3490" s="32" t="str">
        <f>TEXT(Data[[#This Row],[Ngày giao]],"MMM")</f>
        <v>Jun</v>
      </c>
    </row>
    <row r="3491" spans="1:15" ht="13" x14ac:dyDescent="0.3">
      <c r="A3491" s="1">
        <v>4517382884</v>
      </c>
      <c r="B3491" s="1">
        <v>2899478</v>
      </c>
      <c r="C3491" s="2" t="s">
        <v>66</v>
      </c>
      <c r="D3491" s="3">
        <v>100</v>
      </c>
      <c r="E3491" s="3">
        <v>1428</v>
      </c>
      <c r="F3491" s="3">
        <f t="shared" si="77"/>
        <v>142800</v>
      </c>
      <c r="G3491" s="5">
        <v>44711</v>
      </c>
      <c r="H3491" s="4">
        <v>44711</v>
      </c>
      <c r="I3491" s="6">
        <f t="shared" si="78"/>
        <v>0</v>
      </c>
      <c r="J3491" s="32" t="str">
        <f>IF(Data[[#This Row],[Chênh lệch ngày]]&lt;-2,"ADVANCE", IF(Data[[#This Row],[Chênh lệch ngày]]&lt;4, "ON TIME", IF(Data[[#This Row],[REASON OF LATE]]="SUPPLIER","LATE BY SUPPLIER", "LATE")))</f>
        <v>ON TIME</v>
      </c>
      <c r="K3491" s="2"/>
      <c r="L3491" s="32"/>
      <c r="M3491" s="32" t="str">
        <f>TEXT(Data[[#This Row],[Ngày giao]],"yyyy")</f>
        <v>2022</v>
      </c>
      <c r="N3491" s="32" t="str">
        <f>IF(MONTH(Data[[#This Row],[Ngày giao]])&lt;4,"Qtr1", IF(MONTH(Data[[#This Row],[Ngày giao]])&lt;7,"Qtr2",IF(MONTH(Data[[#This Row],[Ngày giao]])&lt;10,"Qtr3","Qtr4")))</f>
        <v>Qtr2</v>
      </c>
      <c r="O3491" s="32" t="str">
        <f>TEXT(Data[[#This Row],[Ngày giao]],"MMM")</f>
        <v>May</v>
      </c>
    </row>
    <row r="3492" spans="1:15" ht="13" x14ac:dyDescent="0.3">
      <c r="A3492" s="1">
        <v>4517455104</v>
      </c>
      <c r="B3492" s="1">
        <v>2903189</v>
      </c>
      <c r="C3492" s="2" t="s">
        <v>53</v>
      </c>
      <c r="D3492" s="3">
        <v>1380</v>
      </c>
      <c r="E3492" s="3">
        <v>1445</v>
      </c>
      <c r="F3492" s="3">
        <f t="shared" si="77"/>
        <v>1994100</v>
      </c>
      <c r="G3492" s="5">
        <v>44711</v>
      </c>
      <c r="H3492" s="4">
        <v>44711</v>
      </c>
      <c r="I3492" s="6">
        <f t="shared" si="78"/>
        <v>0</v>
      </c>
      <c r="J3492" s="32" t="str">
        <f>IF(Data[[#This Row],[Chênh lệch ngày]]&lt;-2,"ADVANCE", IF(Data[[#This Row],[Chênh lệch ngày]]&lt;4, "ON TIME", IF(Data[[#This Row],[REASON OF LATE]]="SUPPLIER","LATE BY SUPPLIER", "LATE")))</f>
        <v>ON TIME</v>
      </c>
      <c r="K3492" s="2"/>
      <c r="L3492" s="32"/>
      <c r="M3492" s="32" t="str">
        <f>TEXT(Data[[#This Row],[Ngày giao]],"yyyy")</f>
        <v>2022</v>
      </c>
      <c r="N3492" s="32" t="str">
        <f>IF(MONTH(Data[[#This Row],[Ngày giao]])&lt;4,"Qtr1", IF(MONTH(Data[[#This Row],[Ngày giao]])&lt;7,"Qtr2",IF(MONTH(Data[[#This Row],[Ngày giao]])&lt;10,"Qtr3","Qtr4")))</f>
        <v>Qtr2</v>
      </c>
      <c r="O3492" s="32" t="str">
        <f>TEXT(Data[[#This Row],[Ngày giao]],"MMM")</f>
        <v>May</v>
      </c>
    </row>
    <row r="3493" spans="1:15" ht="13" x14ac:dyDescent="0.3">
      <c r="A3493" s="1">
        <v>4517455112</v>
      </c>
      <c r="B3493" s="1">
        <v>2903184</v>
      </c>
      <c r="C3493" s="2" t="s">
        <v>53</v>
      </c>
      <c r="D3493" s="3">
        <v>1800</v>
      </c>
      <c r="E3493" s="3">
        <v>459</v>
      </c>
      <c r="F3493" s="3">
        <f t="shared" si="77"/>
        <v>826200</v>
      </c>
      <c r="G3493" s="5">
        <v>44718</v>
      </c>
      <c r="H3493" s="4">
        <v>44711</v>
      </c>
      <c r="I3493" s="6">
        <f t="shared" si="78"/>
        <v>7</v>
      </c>
      <c r="J3493" s="32" t="str">
        <f>IF(Data[[#This Row],[Chênh lệch ngày]]&lt;-2,"ADVANCE", IF(Data[[#This Row],[Chênh lệch ngày]]&lt;4, "ON TIME", IF(Data[[#This Row],[REASON OF LATE]]="SUPPLIER","LATE BY SUPPLIER", "LATE")))</f>
        <v>LATE BY SUPPLIER</v>
      </c>
      <c r="K3493" s="2" t="s">
        <v>8</v>
      </c>
      <c r="L3493" s="32" t="s">
        <v>72</v>
      </c>
      <c r="M3493" s="32" t="str">
        <f>TEXT(Data[[#This Row],[Ngày giao]],"yyyy")</f>
        <v>2022</v>
      </c>
      <c r="N3493" s="32" t="str">
        <f>IF(MONTH(Data[[#This Row],[Ngày giao]])&lt;4,"Qtr1", IF(MONTH(Data[[#This Row],[Ngày giao]])&lt;7,"Qtr2",IF(MONTH(Data[[#This Row],[Ngày giao]])&lt;10,"Qtr3","Qtr4")))</f>
        <v>Qtr2</v>
      </c>
      <c r="O3493" s="32" t="str">
        <f>TEXT(Data[[#This Row],[Ngày giao]],"MMM")</f>
        <v>Jun</v>
      </c>
    </row>
    <row r="3494" spans="1:15" ht="13" x14ac:dyDescent="0.3">
      <c r="A3494" s="1">
        <v>4517455114</v>
      </c>
      <c r="B3494" s="1">
        <v>2903189</v>
      </c>
      <c r="C3494" s="2" t="s">
        <v>53</v>
      </c>
      <c r="D3494" s="3">
        <v>1200</v>
      </c>
      <c r="E3494" s="3">
        <v>1019</v>
      </c>
      <c r="F3494" s="3">
        <f t="shared" si="77"/>
        <v>1222800</v>
      </c>
      <c r="G3494" s="5">
        <v>44711</v>
      </c>
      <c r="H3494" s="4">
        <v>44711</v>
      </c>
      <c r="I3494" s="6">
        <f t="shared" si="78"/>
        <v>0</v>
      </c>
      <c r="J3494" s="32" t="str">
        <f>IF(Data[[#This Row],[Chênh lệch ngày]]&lt;-2,"ADVANCE", IF(Data[[#This Row],[Chênh lệch ngày]]&lt;4, "ON TIME", IF(Data[[#This Row],[REASON OF LATE]]="SUPPLIER","LATE BY SUPPLIER", "LATE")))</f>
        <v>ON TIME</v>
      </c>
      <c r="K3494" s="2"/>
      <c r="L3494" s="32"/>
      <c r="M3494" s="32" t="str">
        <f>TEXT(Data[[#This Row],[Ngày giao]],"yyyy")</f>
        <v>2022</v>
      </c>
      <c r="N3494" s="32" t="str">
        <f>IF(MONTH(Data[[#This Row],[Ngày giao]])&lt;4,"Qtr1", IF(MONTH(Data[[#This Row],[Ngày giao]])&lt;7,"Qtr2",IF(MONTH(Data[[#This Row],[Ngày giao]])&lt;10,"Qtr3","Qtr4")))</f>
        <v>Qtr2</v>
      </c>
      <c r="O3494" s="32" t="str">
        <f>TEXT(Data[[#This Row],[Ngày giao]],"MMM")</f>
        <v>May</v>
      </c>
    </row>
    <row r="3495" spans="1:15" ht="13" x14ac:dyDescent="0.3">
      <c r="A3495" s="1">
        <v>4517804492</v>
      </c>
      <c r="B3495" s="1">
        <v>4334436</v>
      </c>
      <c r="C3495" s="2" t="s">
        <v>53</v>
      </c>
      <c r="D3495" s="3">
        <v>5488</v>
      </c>
      <c r="E3495" s="3">
        <v>1428</v>
      </c>
      <c r="F3495" s="3">
        <f t="shared" si="77"/>
        <v>7836864</v>
      </c>
      <c r="G3495" s="5">
        <v>44711</v>
      </c>
      <c r="H3495" s="4">
        <v>44711</v>
      </c>
      <c r="I3495" s="6">
        <f t="shared" si="78"/>
        <v>0</v>
      </c>
      <c r="J3495" s="32" t="str">
        <f>IF(Data[[#This Row],[Chênh lệch ngày]]&lt;-2,"ADVANCE", IF(Data[[#This Row],[Chênh lệch ngày]]&lt;4, "ON TIME", IF(Data[[#This Row],[REASON OF LATE]]="SUPPLIER","LATE BY SUPPLIER", "LATE")))</f>
        <v>ON TIME</v>
      </c>
      <c r="K3495" s="2"/>
      <c r="L3495" s="32"/>
      <c r="M3495" s="32" t="str">
        <f>TEXT(Data[[#This Row],[Ngày giao]],"yyyy")</f>
        <v>2022</v>
      </c>
      <c r="N3495" s="32" t="str">
        <f>IF(MONTH(Data[[#This Row],[Ngày giao]])&lt;4,"Qtr1", IF(MONTH(Data[[#This Row],[Ngày giao]])&lt;7,"Qtr2",IF(MONTH(Data[[#This Row],[Ngày giao]])&lt;10,"Qtr3","Qtr4")))</f>
        <v>Qtr2</v>
      </c>
      <c r="O3495" s="32" t="str">
        <f>TEXT(Data[[#This Row],[Ngày giao]],"MMM")</f>
        <v>May</v>
      </c>
    </row>
    <row r="3496" spans="1:15" ht="13" x14ac:dyDescent="0.3">
      <c r="A3496" s="1">
        <v>4517804587</v>
      </c>
      <c r="B3496" s="1">
        <v>4228041</v>
      </c>
      <c r="C3496" s="2" t="s">
        <v>53</v>
      </c>
      <c r="D3496" s="3">
        <v>9300</v>
      </c>
      <c r="E3496" s="3">
        <v>903</v>
      </c>
      <c r="F3496" s="3">
        <f t="shared" si="77"/>
        <v>8397900</v>
      </c>
      <c r="G3496" s="5">
        <v>44746</v>
      </c>
      <c r="H3496" s="4">
        <v>44711</v>
      </c>
      <c r="I3496" s="6">
        <f t="shared" si="78"/>
        <v>35</v>
      </c>
      <c r="J3496" s="32" t="str">
        <f>IF(Data[[#This Row],[Chênh lệch ngày]]&lt;-2,"ADVANCE", IF(Data[[#This Row],[Chênh lệch ngày]]&lt;4, "ON TIME", IF(Data[[#This Row],[REASON OF LATE]]="SUPPLIER","LATE BY SUPPLIER", "LATE")))</f>
        <v>LATE</v>
      </c>
      <c r="K3496" s="32" t="s">
        <v>6</v>
      </c>
      <c r="L3496" s="32"/>
      <c r="M3496" s="32" t="str">
        <f>TEXT(Data[[#This Row],[Ngày giao]],"yyyy")</f>
        <v>2022</v>
      </c>
      <c r="N3496" s="32" t="str">
        <f>IF(MONTH(Data[[#This Row],[Ngày giao]])&lt;4,"Qtr1", IF(MONTH(Data[[#This Row],[Ngày giao]])&lt;7,"Qtr2",IF(MONTH(Data[[#This Row],[Ngày giao]])&lt;10,"Qtr3","Qtr4")))</f>
        <v>Qtr3</v>
      </c>
      <c r="O3496" s="32" t="str">
        <f>TEXT(Data[[#This Row],[Ngày giao]],"MMM")</f>
        <v>Jul</v>
      </c>
    </row>
    <row r="3497" spans="1:15" ht="13" x14ac:dyDescent="0.3">
      <c r="A3497" s="1">
        <v>4517930606</v>
      </c>
      <c r="B3497" s="1">
        <v>2899632</v>
      </c>
      <c r="C3497" s="2" t="s">
        <v>53</v>
      </c>
      <c r="D3497" s="3">
        <v>1760</v>
      </c>
      <c r="E3497" s="3">
        <v>951</v>
      </c>
      <c r="F3497" s="3">
        <f t="shared" si="77"/>
        <v>1673760</v>
      </c>
      <c r="G3497" s="5">
        <v>44711</v>
      </c>
      <c r="H3497" s="4">
        <v>44711</v>
      </c>
      <c r="I3497" s="6">
        <f t="shared" si="78"/>
        <v>0</v>
      </c>
      <c r="J3497" s="32" t="str">
        <f>IF(Data[[#This Row],[Chênh lệch ngày]]&lt;-2,"ADVANCE", IF(Data[[#This Row],[Chênh lệch ngày]]&lt;4, "ON TIME", IF(Data[[#This Row],[REASON OF LATE]]="SUPPLIER","LATE BY SUPPLIER", "LATE")))</f>
        <v>ON TIME</v>
      </c>
      <c r="K3497" s="2"/>
      <c r="L3497" s="32"/>
      <c r="M3497" s="32" t="str">
        <f>TEXT(Data[[#This Row],[Ngày giao]],"yyyy")</f>
        <v>2022</v>
      </c>
      <c r="N3497" s="32" t="str">
        <f>IF(MONTH(Data[[#This Row],[Ngày giao]])&lt;4,"Qtr1", IF(MONTH(Data[[#This Row],[Ngày giao]])&lt;7,"Qtr2",IF(MONTH(Data[[#This Row],[Ngày giao]])&lt;10,"Qtr3","Qtr4")))</f>
        <v>Qtr2</v>
      </c>
      <c r="O3497" s="32" t="str">
        <f>TEXT(Data[[#This Row],[Ngày giao]],"MMM")</f>
        <v>May</v>
      </c>
    </row>
    <row r="3498" spans="1:15" ht="13" x14ac:dyDescent="0.3">
      <c r="A3498" s="1">
        <v>4517947475</v>
      </c>
      <c r="B3498" s="1">
        <v>2899475</v>
      </c>
      <c r="C3498" s="2" t="s">
        <v>53</v>
      </c>
      <c r="D3498" s="3">
        <v>200</v>
      </c>
      <c r="E3498" s="3">
        <v>1445</v>
      </c>
      <c r="F3498" s="3">
        <f t="shared" si="77"/>
        <v>289000</v>
      </c>
      <c r="G3498" s="5">
        <v>44711</v>
      </c>
      <c r="H3498" s="4">
        <v>44711</v>
      </c>
      <c r="I3498" s="6">
        <f t="shared" si="78"/>
        <v>0</v>
      </c>
      <c r="J3498" s="32" t="str">
        <f>IF(Data[[#This Row],[Chênh lệch ngày]]&lt;-2,"ADVANCE", IF(Data[[#This Row],[Chênh lệch ngày]]&lt;4, "ON TIME", IF(Data[[#This Row],[REASON OF LATE]]="SUPPLIER","LATE BY SUPPLIER", "LATE")))</f>
        <v>ON TIME</v>
      </c>
      <c r="K3498" s="2"/>
      <c r="L3498" s="32"/>
      <c r="M3498" s="32" t="str">
        <f>TEXT(Data[[#This Row],[Ngày giao]],"yyyy")</f>
        <v>2022</v>
      </c>
      <c r="N3498" s="32" t="str">
        <f>IF(MONTH(Data[[#This Row],[Ngày giao]])&lt;4,"Qtr1", IF(MONTH(Data[[#This Row],[Ngày giao]])&lt;7,"Qtr2",IF(MONTH(Data[[#This Row],[Ngày giao]])&lt;10,"Qtr3","Qtr4")))</f>
        <v>Qtr2</v>
      </c>
      <c r="O3498" s="32" t="str">
        <f>TEXT(Data[[#This Row],[Ngày giao]],"MMM")</f>
        <v>May</v>
      </c>
    </row>
    <row r="3499" spans="1:15" ht="13" x14ac:dyDescent="0.3">
      <c r="A3499" s="1">
        <v>4518042000</v>
      </c>
      <c r="B3499" s="1">
        <v>880447</v>
      </c>
      <c r="C3499" s="2" t="s">
        <v>53</v>
      </c>
      <c r="D3499" s="3">
        <v>9240</v>
      </c>
      <c r="E3499" s="3">
        <v>654</v>
      </c>
      <c r="F3499" s="3">
        <f t="shared" si="77"/>
        <v>6042960</v>
      </c>
      <c r="G3499" s="5">
        <v>44732</v>
      </c>
      <c r="H3499" s="4">
        <v>44711</v>
      </c>
      <c r="I3499" s="6">
        <f t="shared" si="78"/>
        <v>21</v>
      </c>
      <c r="J3499" s="32" t="str">
        <f>IF(Data[[#This Row],[Chênh lệch ngày]]&lt;-2,"ADVANCE", IF(Data[[#This Row],[Chênh lệch ngày]]&lt;4, "ON TIME", IF(Data[[#This Row],[REASON OF LATE]]="SUPPLIER","LATE BY SUPPLIER", "LATE")))</f>
        <v>LATE</v>
      </c>
      <c r="K3499" s="32" t="s">
        <v>6</v>
      </c>
      <c r="L3499" s="32"/>
      <c r="M3499" s="32" t="str">
        <f>TEXT(Data[[#This Row],[Ngày giao]],"yyyy")</f>
        <v>2022</v>
      </c>
      <c r="N3499" s="32" t="str">
        <f>IF(MONTH(Data[[#This Row],[Ngày giao]])&lt;4,"Qtr1", IF(MONTH(Data[[#This Row],[Ngày giao]])&lt;7,"Qtr2",IF(MONTH(Data[[#This Row],[Ngày giao]])&lt;10,"Qtr3","Qtr4")))</f>
        <v>Qtr2</v>
      </c>
      <c r="O3499" s="32" t="str">
        <f>TEXT(Data[[#This Row],[Ngày giao]],"MMM")</f>
        <v>Jun</v>
      </c>
    </row>
    <row r="3500" spans="1:15" ht="13" x14ac:dyDescent="0.3">
      <c r="A3500" s="1">
        <v>4518039394</v>
      </c>
      <c r="B3500" s="1">
        <v>880447</v>
      </c>
      <c r="C3500" s="2" t="s">
        <v>53</v>
      </c>
      <c r="D3500" s="3">
        <v>30</v>
      </c>
      <c r="E3500" s="3">
        <v>311</v>
      </c>
      <c r="F3500" s="3">
        <f t="shared" si="77"/>
        <v>9330</v>
      </c>
      <c r="G3500" s="5">
        <v>44732</v>
      </c>
      <c r="H3500" s="4">
        <v>44711</v>
      </c>
      <c r="I3500" s="6">
        <f t="shared" si="78"/>
        <v>21</v>
      </c>
      <c r="J3500" s="32" t="str">
        <f>IF(Data[[#This Row],[Chênh lệch ngày]]&lt;-2,"ADVANCE", IF(Data[[#This Row],[Chênh lệch ngày]]&lt;4, "ON TIME", IF(Data[[#This Row],[REASON OF LATE]]="SUPPLIER","LATE BY SUPPLIER", "LATE")))</f>
        <v>LATE</v>
      </c>
      <c r="K3500" s="32" t="s">
        <v>6</v>
      </c>
      <c r="L3500" s="32"/>
      <c r="M3500" s="32" t="str">
        <f>TEXT(Data[[#This Row],[Ngày giao]],"yyyy")</f>
        <v>2022</v>
      </c>
      <c r="N3500" s="32" t="str">
        <f>IF(MONTH(Data[[#This Row],[Ngày giao]])&lt;4,"Qtr1", IF(MONTH(Data[[#This Row],[Ngày giao]])&lt;7,"Qtr2",IF(MONTH(Data[[#This Row],[Ngày giao]])&lt;10,"Qtr3","Qtr4")))</f>
        <v>Qtr2</v>
      </c>
      <c r="O3500" s="32" t="str">
        <f>TEXT(Data[[#This Row],[Ngày giao]],"MMM")</f>
        <v>Jun</v>
      </c>
    </row>
    <row r="3501" spans="1:15" ht="13" x14ac:dyDescent="0.3">
      <c r="A3501" s="1">
        <v>4518040091</v>
      </c>
      <c r="B3501" s="1">
        <v>880447</v>
      </c>
      <c r="C3501" s="2" t="s">
        <v>53</v>
      </c>
      <c r="D3501" s="3">
        <v>30</v>
      </c>
      <c r="E3501" s="3">
        <v>1477</v>
      </c>
      <c r="F3501" s="3">
        <f t="shared" si="77"/>
        <v>44310</v>
      </c>
      <c r="G3501" s="5">
        <v>44732</v>
      </c>
      <c r="H3501" s="4">
        <v>44711</v>
      </c>
      <c r="I3501" s="6">
        <f t="shared" si="78"/>
        <v>21</v>
      </c>
      <c r="J3501" s="32" t="str">
        <f>IF(Data[[#This Row],[Chênh lệch ngày]]&lt;-2,"ADVANCE", IF(Data[[#This Row],[Chênh lệch ngày]]&lt;4, "ON TIME", IF(Data[[#This Row],[REASON OF LATE]]="SUPPLIER","LATE BY SUPPLIER", "LATE")))</f>
        <v>LATE</v>
      </c>
      <c r="K3501" s="32" t="s">
        <v>6</v>
      </c>
      <c r="L3501" s="32"/>
      <c r="M3501" s="32" t="str">
        <f>TEXT(Data[[#This Row],[Ngày giao]],"yyyy")</f>
        <v>2022</v>
      </c>
      <c r="N3501" s="32" t="str">
        <f>IF(MONTH(Data[[#This Row],[Ngày giao]])&lt;4,"Qtr1", IF(MONTH(Data[[#This Row],[Ngày giao]])&lt;7,"Qtr2",IF(MONTH(Data[[#This Row],[Ngày giao]])&lt;10,"Qtr3","Qtr4")))</f>
        <v>Qtr2</v>
      </c>
      <c r="O3501" s="32" t="str">
        <f>TEXT(Data[[#This Row],[Ngày giao]],"MMM")</f>
        <v>Jun</v>
      </c>
    </row>
    <row r="3502" spans="1:15" ht="13" x14ac:dyDescent="0.3">
      <c r="A3502" s="1">
        <v>4518042011</v>
      </c>
      <c r="B3502" s="1">
        <v>2358612</v>
      </c>
      <c r="C3502" s="2" t="s">
        <v>53</v>
      </c>
      <c r="D3502" s="3">
        <v>900</v>
      </c>
      <c r="E3502" s="3">
        <v>1314</v>
      </c>
      <c r="F3502" s="3">
        <f t="shared" si="77"/>
        <v>1182600</v>
      </c>
      <c r="G3502" s="5">
        <v>44732</v>
      </c>
      <c r="H3502" s="4">
        <v>44711</v>
      </c>
      <c r="I3502" s="6">
        <f t="shared" si="78"/>
        <v>21</v>
      </c>
      <c r="J3502" s="32" t="str">
        <f>IF(Data[[#This Row],[Chênh lệch ngày]]&lt;-2,"ADVANCE", IF(Data[[#This Row],[Chênh lệch ngày]]&lt;4, "ON TIME", IF(Data[[#This Row],[REASON OF LATE]]="SUPPLIER","LATE BY SUPPLIER", "LATE")))</f>
        <v>LATE</v>
      </c>
      <c r="K3502" s="32" t="s">
        <v>6</v>
      </c>
      <c r="L3502" s="32"/>
      <c r="M3502" s="32" t="str">
        <f>TEXT(Data[[#This Row],[Ngày giao]],"yyyy")</f>
        <v>2022</v>
      </c>
      <c r="N3502" s="32" t="str">
        <f>IF(MONTH(Data[[#This Row],[Ngày giao]])&lt;4,"Qtr1", IF(MONTH(Data[[#This Row],[Ngày giao]])&lt;7,"Qtr2",IF(MONTH(Data[[#This Row],[Ngày giao]])&lt;10,"Qtr3","Qtr4")))</f>
        <v>Qtr2</v>
      </c>
      <c r="O3502" s="32" t="str">
        <f>TEXT(Data[[#This Row],[Ngày giao]],"MMM")</f>
        <v>Jun</v>
      </c>
    </row>
    <row r="3503" spans="1:15" ht="13" x14ac:dyDescent="0.3">
      <c r="A3503" s="1">
        <v>881946166</v>
      </c>
      <c r="B3503" s="1">
        <v>2903184</v>
      </c>
      <c r="C3503" s="2" t="s">
        <v>53</v>
      </c>
      <c r="D3503" s="3">
        <v>1000</v>
      </c>
      <c r="E3503" s="3">
        <v>1415</v>
      </c>
      <c r="F3503" s="3">
        <f xml:space="preserve"> D3503 * E3503</f>
        <v>1415000</v>
      </c>
      <c r="G3503" s="5">
        <v>44868</v>
      </c>
      <c r="H3503" s="4">
        <v>44711</v>
      </c>
      <c r="I3503" s="6">
        <f t="shared" si="78"/>
        <v>157</v>
      </c>
      <c r="J3503" s="32" t="str">
        <f>IF(Data[[#This Row],[Chênh lệch ngày]]&lt;-2,"ADVANCE", IF(Data[[#This Row],[Chênh lệch ngày]]&lt;4, "ON TIME", IF(Data[[#This Row],[REASON OF LATE]]="SUPPLIER","LATE BY SUPPLIER", "LATE")))</f>
        <v>LATE BY SUPPLIER</v>
      </c>
      <c r="K3503" s="2" t="s">
        <v>8</v>
      </c>
      <c r="L3503" s="16" t="s">
        <v>71</v>
      </c>
      <c r="M3503" s="32" t="str">
        <f>TEXT(Data[[#This Row],[Ngày giao]],"yyyy")</f>
        <v>2022</v>
      </c>
      <c r="N3503" s="32" t="str">
        <f>IF(MONTH(Data[[#This Row],[Ngày giao]])&lt;4,"Qtr1", IF(MONTH(Data[[#This Row],[Ngày giao]])&lt;7,"Qtr2",IF(MONTH(Data[[#This Row],[Ngày giao]])&lt;10,"Qtr3","Qtr4")))</f>
        <v>Qtr4</v>
      </c>
      <c r="O3503" s="32" t="str">
        <f>TEXT(Data[[#This Row],[Ngày giao]],"MMM")</f>
        <v>Nov</v>
      </c>
    </row>
    <row r="3504" spans="1:15" ht="13" x14ac:dyDescent="0.3">
      <c r="A3504" s="1">
        <v>4517532323</v>
      </c>
      <c r="B3504" s="1">
        <v>2461389</v>
      </c>
      <c r="C3504" s="2" t="s">
        <v>53</v>
      </c>
      <c r="D3504" s="3">
        <v>1800</v>
      </c>
      <c r="E3504" s="3">
        <v>1100</v>
      </c>
      <c r="F3504" s="3">
        <f t="shared" ref="F3504:F3567" si="79" xml:space="preserve"> D3504 * E3504</f>
        <v>1980000</v>
      </c>
      <c r="G3504" s="5">
        <v>44704</v>
      </c>
      <c r="H3504" s="4">
        <v>44711</v>
      </c>
      <c r="I3504" s="6">
        <f t="shared" si="78"/>
        <v>-7</v>
      </c>
      <c r="J3504" s="32" t="str">
        <f>IF(Data[[#This Row],[Chênh lệch ngày]]&lt;-2,"ADVANCE", IF(Data[[#This Row],[Chênh lệch ngày]]&lt;4, "ON TIME", IF(Data[[#This Row],[REASON OF LATE]]="SUPPLIER","LATE BY SUPPLIER", "LATE")))</f>
        <v>ADVANCE</v>
      </c>
      <c r="K3504" s="2"/>
      <c r="L3504" s="32"/>
      <c r="M3504" s="32" t="str">
        <f>TEXT(Data[[#This Row],[Ngày giao]],"yyyy")</f>
        <v>2022</v>
      </c>
      <c r="N3504" s="32" t="str">
        <f>IF(MONTH(Data[[#This Row],[Ngày giao]])&lt;4,"Qtr1", IF(MONTH(Data[[#This Row],[Ngày giao]])&lt;7,"Qtr2",IF(MONTH(Data[[#This Row],[Ngày giao]])&lt;10,"Qtr3","Qtr4")))</f>
        <v>Qtr2</v>
      </c>
      <c r="O3504" s="32" t="str">
        <f>TEXT(Data[[#This Row],[Ngày giao]],"MMM")</f>
        <v>May</v>
      </c>
    </row>
    <row r="3505" spans="1:15" ht="13" x14ac:dyDescent="0.3">
      <c r="A3505" s="1">
        <v>4517610304</v>
      </c>
      <c r="B3505" s="1">
        <v>2923261</v>
      </c>
      <c r="C3505" s="2" t="s">
        <v>66</v>
      </c>
      <c r="D3505" s="3">
        <v>2835</v>
      </c>
      <c r="E3505" s="3">
        <v>1078</v>
      </c>
      <c r="F3505" s="3">
        <f t="shared" si="79"/>
        <v>3056130</v>
      </c>
      <c r="G3505" s="5">
        <v>44711</v>
      </c>
      <c r="H3505" s="4">
        <v>44711</v>
      </c>
      <c r="I3505" s="6">
        <f t="shared" si="78"/>
        <v>0</v>
      </c>
      <c r="J3505" s="32" t="str">
        <f>IF(Data[[#This Row],[Chênh lệch ngày]]&lt;-2,"ADVANCE", IF(Data[[#This Row],[Chênh lệch ngày]]&lt;4, "ON TIME", IF(Data[[#This Row],[REASON OF LATE]]="SUPPLIER","LATE BY SUPPLIER", "LATE")))</f>
        <v>ON TIME</v>
      </c>
      <c r="K3505" s="2"/>
      <c r="L3505" s="32"/>
      <c r="M3505" s="32" t="str">
        <f>TEXT(Data[[#This Row],[Ngày giao]],"yyyy")</f>
        <v>2022</v>
      </c>
      <c r="N3505" s="32" t="str">
        <f>IF(MONTH(Data[[#This Row],[Ngày giao]])&lt;4,"Qtr1", IF(MONTH(Data[[#This Row],[Ngày giao]])&lt;7,"Qtr2",IF(MONTH(Data[[#This Row],[Ngày giao]])&lt;10,"Qtr3","Qtr4")))</f>
        <v>Qtr2</v>
      </c>
      <c r="O3505" s="32" t="str">
        <f>TEXT(Data[[#This Row],[Ngày giao]],"MMM")</f>
        <v>May</v>
      </c>
    </row>
    <row r="3506" spans="1:15" ht="13" x14ac:dyDescent="0.3">
      <c r="A3506" s="1">
        <v>4517610305</v>
      </c>
      <c r="B3506" s="1">
        <v>2923262</v>
      </c>
      <c r="C3506" s="2" t="s">
        <v>66</v>
      </c>
      <c r="D3506" s="3">
        <v>14385</v>
      </c>
      <c r="E3506" s="3">
        <v>1455</v>
      </c>
      <c r="F3506" s="3">
        <f t="shared" si="79"/>
        <v>20930175</v>
      </c>
      <c r="G3506" s="5">
        <v>44711</v>
      </c>
      <c r="H3506" s="4">
        <v>44711</v>
      </c>
      <c r="I3506" s="6">
        <f t="shared" si="78"/>
        <v>0</v>
      </c>
      <c r="J3506" s="32" t="str">
        <f>IF(Data[[#This Row],[Chênh lệch ngày]]&lt;-2,"ADVANCE", IF(Data[[#This Row],[Chênh lệch ngày]]&lt;4, "ON TIME", IF(Data[[#This Row],[REASON OF LATE]]="SUPPLIER","LATE BY SUPPLIER", "LATE")))</f>
        <v>ON TIME</v>
      </c>
      <c r="K3506" s="2"/>
      <c r="L3506" s="32"/>
      <c r="M3506" s="32" t="str">
        <f>TEXT(Data[[#This Row],[Ngày giao]],"yyyy")</f>
        <v>2022</v>
      </c>
      <c r="N3506" s="32" t="str">
        <f>IF(MONTH(Data[[#This Row],[Ngày giao]])&lt;4,"Qtr1", IF(MONTH(Data[[#This Row],[Ngày giao]])&lt;7,"Qtr2",IF(MONTH(Data[[#This Row],[Ngày giao]])&lt;10,"Qtr3","Qtr4")))</f>
        <v>Qtr2</v>
      </c>
      <c r="O3506" s="32" t="str">
        <f>TEXT(Data[[#This Row],[Ngày giao]],"MMM")</f>
        <v>May</v>
      </c>
    </row>
    <row r="3507" spans="1:15" ht="13" x14ac:dyDescent="0.3">
      <c r="A3507" s="1">
        <v>4517875819</v>
      </c>
      <c r="B3507" s="1">
        <v>2461389</v>
      </c>
      <c r="C3507" s="2" t="s">
        <v>53</v>
      </c>
      <c r="D3507" s="3">
        <v>3200</v>
      </c>
      <c r="E3507" s="3">
        <v>1404</v>
      </c>
      <c r="F3507" s="3">
        <f t="shared" si="79"/>
        <v>4492800</v>
      </c>
      <c r="G3507" s="5">
        <v>44711</v>
      </c>
      <c r="H3507" s="4">
        <v>44711</v>
      </c>
      <c r="I3507" s="6">
        <f t="shared" si="78"/>
        <v>0</v>
      </c>
      <c r="J3507" s="32" t="str">
        <f>IF(Data[[#This Row],[Chênh lệch ngày]]&lt;-2,"ADVANCE", IF(Data[[#This Row],[Chênh lệch ngày]]&lt;4, "ON TIME", IF(Data[[#This Row],[REASON OF LATE]]="SUPPLIER","LATE BY SUPPLIER", "LATE")))</f>
        <v>ON TIME</v>
      </c>
      <c r="K3507" s="2"/>
      <c r="L3507" s="32"/>
      <c r="M3507" s="32" t="str">
        <f>TEXT(Data[[#This Row],[Ngày giao]],"yyyy")</f>
        <v>2022</v>
      </c>
      <c r="N3507" s="32" t="str">
        <f>IF(MONTH(Data[[#This Row],[Ngày giao]])&lt;4,"Qtr1", IF(MONTH(Data[[#This Row],[Ngày giao]])&lt;7,"Qtr2",IF(MONTH(Data[[#This Row],[Ngày giao]])&lt;10,"Qtr3","Qtr4")))</f>
        <v>Qtr2</v>
      </c>
      <c r="O3507" s="32" t="str">
        <f>TEXT(Data[[#This Row],[Ngày giao]],"MMM")</f>
        <v>May</v>
      </c>
    </row>
    <row r="3508" spans="1:15" ht="13" x14ac:dyDescent="0.3">
      <c r="A3508" s="1">
        <v>4516525894</v>
      </c>
      <c r="B3508" s="1">
        <v>4327058</v>
      </c>
      <c r="C3508" s="37" t="s">
        <v>52</v>
      </c>
      <c r="D3508" s="3">
        <v>29</v>
      </c>
      <c r="E3508" s="3">
        <v>634</v>
      </c>
      <c r="F3508" s="3">
        <f t="shared" si="79"/>
        <v>18386</v>
      </c>
      <c r="G3508" s="5">
        <v>44718</v>
      </c>
      <c r="H3508" s="4">
        <v>44711</v>
      </c>
      <c r="I3508" s="6">
        <f t="shared" si="78"/>
        <v>7</v>
      </c>
      <c r="J3508" s="32" t="str">
        <f>IF(Data[[#This Row],[Chênh lệch ngày]]&lt;-2,"ADVANCE", IF(Data[[#This Row],[Chênh lệch ngày]]&lt;4, "ON TIME", IF(Data[[#This Row],[REASON OF LATE]]="SUPPLIER","LATE BY SUPPLIER", "LATE")))</f>
        <v>LATE</v>
      </c>
      <c r="K3508" s="32" t="s">
        <v>6</v>
      </c>
      <c r="L3508" s="32"/>
      <c r="M3508" s="32" t="str">
        <f>TEXT(Data[[#This Row],[Ngày giao]],"yyyy")</f>
        <v>2022</v>
      </c>
      <c r="N3508" s="32" t="str">
        <f>IF(MONTH(Data[[#This Row],[Ngày giao]])&lt;4,"Qtr1", IF(MONTH(Data[[#This Row],[Ngày giao]])&lt;7,"Qtr2",IF(MONTH(Data[[#This Row],[Ngày giao]])&lt;10,"Qtr3","Qtr4")))</f>
        <v>Qtr2</v>
      </c>
      <c r="O3508" s="32" t="str">
        <f>TEXT(Data[[#This Row],[Ngày giao]],"MMM")</f>
        <v>Jun</v>
      </c>
    </row>
    <row r="3509" spans="1:15" ht="13" x14ac:dyDescent="0.3">
      <c r="A3509" s="1">
        <v>4516511690</v>
      </c>
      <c r="B3509" s="1">
        <v>4327106</v>
      </c>
      <c r="C3509" s="37" t="s">
        <v>52</v>
      </c>
      <c r="D3509" s="3">
        <v>72</v>
      </c>
      <c r="E3509" s="3">
        <v>848</v>
      </c>
      <c r="F3509" s="3">
        <f t="shared" si="79"/>
        <v>61056</v>
      </c>
      <c r="G3509" s="5">
        <v>44704</v>
      </c>
      <c r="H3509" s="4">
        <v>44711</v>
      </c>
      <c r="I3509" s="6">
        <f t="shared" si="78"/>
        <v>-7</v>
      </c>
      <c r="J3509" s="32" t="str">
        <f>IF(Data[[#This Row],[Chênh lệch ngày]]&lt;-2,"ADVANCE", IF(Data[[#This Row],[Chênh lệch ngày]]&lt;4, "ON TIME", IF(Data[[#This Row],[REASON OF LATE]]="SUPPLIER","LATE BY SUPPLIER", "LATE")))</f>
        <v>ADVANCE</v>
      </c>
      <c r="K3509" s="2"/>
      <c r="L3509" s="32"/>
      <c r="M3509" s="32" t="str">
        <f>TEXT(Data[[#This Row],[Ngày giao]],"yyyy")</f>
        <v>2022</v>
      </c>
      <c r="N3509" s="32" t="str">
        <f>IF(MONTH(Data[[#This Row],[Ngày giao]])&lt;4,"Qtr1", IF(MONTH(Data[[#This Row],[Ngày giao]])&lt;7,"Qtr2",IF(MONTH(Data[[#This Row],[Ngày giao]])&lt;10,"Qtr3","Qtr4")))</f>
        <v>Qtr2</v>
      </c>
      <c r="O3509" s="32" t="str">
        <f>TEXT(Data[[#This Row],[Ngày giao]],"MMM")</f>
        <v>May</v>
      </c>
    </row>
    <row r="3510" spans="1:15" ht="13" x14ac:dyDescent="0.3">
      <c r="A3510" s="1">
        <v>4516499041</v>
      </c>
      <c r="B3510" s="1">
        <v>2758193</v>
      </c>
      <c r="C3510" s="37" t="s">
        <v>52</v>
      </c>
      <c r="D3510" s="3">
        <v>114</v>
      </c>
      <c r="E3510" s="3">
        <v>733</v>
      </c>
      <c r="F3510" s="3">
        <f t="shared" si="79"/>
        <v>83562</v>
      </c>
      <c r="G3510" s="5">
        <v>44711</v>
      </c>
      <c r="H3510" s="4">
        <v>44711</v>
      </c>
      <c r="I3510" s="6">
        <f t="shared" si="78"/>
        <v>0</v>
      </c>
      <c r="J3510" s="32" t="str">
        <f>IF(Data[[#This Row],[Chênh lệch ngày]]&lt;-2,"ADVANCE", IF(Data[[#This Row],[Chênh lệch ngày]]&lt;4, "ON TIME", IF(Data[[#This Row],[REASON OF LATE]]="SUPPLIER","LATE BY SUPPLIER", "LATE")))</f>
        <v>ON TIME</v>
      </c>
      <c r="K3510" s="2"/>
      <c r="L3510" s="32"/>
      <c r="M3510" s="32" t="str">
        <f>TEXT(Data[[#This Row],[Ngày giao]],"yyyy")</f>
        <v>2022</v>
      </c>
      <c r="N3510" s="32" t="str">
        <f>IF(MONTH(Data[[#This Row],[Ngày giao]])&lt;4,"Qtr1", IF(MONTH(Data[[#This Row],[Ngày giao]])&lt;7,"Qtr2",IF(MONTH(Data[[#This Row],[Ngày giao]])&lt;10,"Qtr3","Qtr4")))</f>
        <v>Qtr2</v>
      </c>
      <c r="O3510" s="32" t="str">
        <f>TEXT(Data[[#This Row],[Ngày giao]],"MMM")</f>
        <v>May</v>
      </c>
    </row>
    <row r="3511" spans="1:15" ht="13" x14ac:dyDescent="0.3">
      <c r="A3511" s="1">
        <v>4516528569</v>
      </c>
      <c r="B3511" s="1">
        <v>2467687</v>
      </c>
      <c r="C3511" s="37" t="s">
        <v>52</v>
      </c>
      <c r="D3511" s="3">
        <v>170</v>
      </c>
      <c r="E3511" s="3">
        <v>481</v>
      </c>
      <c r="F3511" s="3">
        <f t="shared" si="79"/>
        <v>81770</v>
      </c>
      <c r="G3511" s="5">
        <v>44718</v>
      </c>
      <c r="H3511" s="4">
        <v>44711</v>
      </c>
      <c r="I3511" s="6">
        <f t="shared" si="78"/>
        <v>7</v>
      </c>
      <c r="J3511" s="32" t="str">
        <f>IF(Data[[#This Row],[Chênh lệch ngày]]&lt;-2,"ADVANCE", IF(Data[[#This Row],[Chênh lệch ngày]]&lt;4, "ON TIME", IF(Data[[#This Row],[REASON OF LATE]]="SUPPLIER","LATE BY SUPPLIER", "LATE")))</f>
        <v>LATE</v>
      </c>
      <c r="K3511" s="32" t="s">
        <v>6</v>
      </c>
      <c r="L3511" s="32"/>
      <c r="M3511" s="32" t="str">
        <f>TEXT(Data[[#This Row],[Ngày giao]],"yyyy")</f>
        <v>2022</v>
      </c>
      <c r="N3511" s="32" t="str">
        <f>IF(MONTH(Data[[#This Row],[Ngày giao]])&lt;4,"Qtr1", IF(MONTH(Data[[#This Row],[Ngày giao]])&lt;7,"Qtr2",IF(MONTH(Data[[#This Row],[Ngày giao]])&lt;10,"Qtr3","Qtr4")))</f>
        <v>Qtr2</v>
      </c>
      <c r="O3511" s="32" t="str">
        <f>TEXT(Data[[#This Row],[Ngày giao]],"MMM")</f>
        <v>Jun</v>
      </c>
    </row>
    <row r="3512" spans="1:15" ht="13" x14ac:dyDescent="0.3">
      <c r="A3512" s="1">
        <v>4516504264</v>
      </c>
      <c r="B3512" s="1">
        <v>4271870</v>
      </c>
      <c r="C3512" s="37" t="s">
        <v>52</v>
      </c>
      <c r="D3512" s="3">
        <v>28</v>
      </c>
      <c r="E3512" s="3">
        <v>696</v>
      </c>
      <c r="F3512" s="3">
        <f t="shared" si="79"/>
        <v>19488</v>
      </c>
      <c r="G3512" s="5">
        <v>44718</v>
      </c>
      <c r="H3512" s="4">
        <v>44711</v>
      </c>
      <c r="I3512" s="6">
        <f t="shared" si="78"/>
        <v>7</v>
      </c>
      <c r="J3512" s="32" t="str">
        <f>IF(Data[[#This Row],[Chênh lệch ngày]]&lt;-2,"ADVANCE", IF(Data[[#This Row],[Chênh lệch ngày]]&lt;4, "ON TIME", IF(Data[[#This Row],[REASON OF LATE]]="SUPPLIER","LATE BY SUPPLIER", "LATE")))</f>
        <v>LATE</v>
      </c>
      <c r="K3512" s="32" t="s">
        <v>6</v>
      </c>
      <c r="L3512" s="32"/>
      <c r="M3512" s="32" t="str">
        <f>TEXT(Data[[#This Row],[Ngày giao]],"yyyy")</f>
        <v>2022</v>
      </c>
      <c r="N3512" s="32" t="str">
        <f>IF(MONTH(Data[[#This Row],[Ngày giao]])&lt;4,"Qtr1", IF(MONTH(Data[[#This Row],[Ngày giao]])&lt;7,"Qtr2",IF(MONTH(Data[[#This Row],[Ngày giao]])&lt;10,"Qtr3","Qtr4")))</f>
        <v>Qtr2</v>
      </c>
      <c r="O3512" s="32" t="str">
        <f>TEXT(Data[[#This Row],[Ngày giao]],"MMM")</f>
        <v>Jun</v>
      </c>
    </row>
    <row r="3513" spans="1:15" ht="13" x14ac:dyDescent="0.3">
      <c r="A3513" s="1">
        <v>4517951013</v>
      </c>
      <c r="B3513" s="1">
        <v>2467687</v>
      </c>
      <c r="C3513" s="2" t="s">
        <v>53</v>
      </c>
      <c r="D3513" s="3">
        <v>735</v>
      </c>
      <c r="E3513" s="3">
        <v>611</v>
      </c>
      <c r="F3513" s="3">
        <f t="shared" si="79"/>
        <v>449085</v>
      </c>
      <c r="G3513" s="5">
        <v>44711</v>
      </c>
      <c r="H3513" s="4">
        <v>44711</v>
      </c>
      <c r="I3513" s="6">
        <f t="shared" si="78"/>
        <v>0</v>
      </c>
      <c r="J3513" s="32" t="str">
        <f>IF(Data[[#This Row],[Chênh lệch ngày]]&lt;-2,"ADVANCE", IF(Data[[#This Row],[Chênh lệch ngày]]&lt;4, "ON TIME", IF(Data[[#This Row],[REASON OF LATE]]="SUPPLIER","LATE BY SUPPLIER", "LATE")))</f>
        <v>ON TIME</v>
      </c>
      <c r="K3513" s="2"/>
      <c r="L3513" s="32"/>
      <c r="M3513" s="32" t="str">
        <f>TEXT(Data[[#This Row],[Ngày giao]],"yyyy")</f>
        <v>2022</v>
      </c>
      <c r="N3513" s="32" t="str">
        <f>IF(MONTH(Data[[#This Row],[Ngày giao]])&lt;4,"Qtr1", IF(MONTH(Data[[#This Row],[Ngày giao]])&lt;7,"Qtr2",IF(MONTH(Data[[#This Row],[Ngày giao]])&lt;10,"Qtr3","Qtr4")))</f>
        <v>Qtr2</v>
      </c>
      <c r="O3513" s="32" t="str">
        <f>TEXT(Data[[#This Row],[Ngày giao]],"MMM")</f>
        <v>May</v>
      </c>
    </row>
    <row r="3514" spans="1:15" ht="13" x14ac:dyDescent="0.3">
      <c r="A3514" s="1">
        <v>4516522417</v>
      </c>
      <c r="B3514" s="1">
        <v>2958114</v>
      </c>
      <c r="C3514" s="37" t="s">
        <v>52</v>
      </c>
      <c r="D3514" s="3">
        <v>36</v>
      </c>
      <c r="E3514" s="3">
        <v>651</v>
      </c>
      <c r="F3514" s="3">
        <f t="shared" si="79"/>
        <v>23436</v>
      </c>
      <c r="G3514" s="5">
        <v>44711</v>
      </c>
      <c r="H3514" s="4">
        <v>44711</v>
      </c>
      <c r="I3514" s="6">
        <f t="shared" si="78"/>
        <v>0</v>
      </c>
      <c r="J3514" s="32" t="str">
        <f>IF(Data[[#This Row],[Chênh lệch ngày]]&lt;-2,"ADVANCE", IF(Data[[#This Row],[Chênh lệch ngày]]&lt;4, "ON TIME", IF(Data[[#This Row],[REASON OF LATE]]="SUPPLIER","LATE BY SUPPLIER", "LATE")))</f>
        <v>ON TIME</v>
      </c>
      <c r="K3514" s="2"/>
      <c r="L3514" s="32"/>
      <c r="M3514" s="32" t="str">
        <f>TEXT(Data[[#This Row],[Ngày giao]],"yyyy")</f>
        <v>2022</v>
      </c>
      <c r="N3514" s="32" t="str">
        <f>IF(MONTH(Data[[#This Row],[Ngày giao]])&lt;4,"Qtr1", IF(MONTH(Data[[#This Row],[Ngày giao]])&lt;7,"Qtr2",IF(MONTH(Data[[#This Row],[Ngày giao]])&lt;10,"Qtr3","Qtr4")))</f>
        <v>Qtr2</v>
      </c>
      <c r="O3514" s="32" t="str">
        <f>TEXT(Data[[#This Row],[Ngày giao]],"MMM")</f>
        <v>May</v>
      </c>
    </row>
    <row r="3515" spans="1:15" ht="14.5" x14ac:dyDescent="0.35">
      <c r="A3515" s="7">
        <v>4517945951</v>
      </c>
      <c r="B3515" s="7">
        <v>4455281</v>
      </c>
      <c r="C3515" s="8" t="s">
        <v>53</v>
      </c>
      <c r="D3515" s="9">
        <v>360</v>
      </c>
      <c r="E3515" s="3">
        <v>1131</v>
      </c>
      <c r="F3515" s="3">
        <f t="shared" si="79"/>
        <v>407160</v>
      </c>
      <c r="G3515" s="14">
        <v>44725</v>
      </c>
      <c r="H3515" s="15">
        <v>44711</v>
      </c>
      <c r="I3515" s="10">
        <v>14</v>
      </c>
      <c r="J3515" s="32" t="str">
        <f>IF(Data[[#This Row],[Chênh lệch ngày]]&lt;-2,"ADVANCE", IF(Data[[#This Row],[Chênh lệch ngày]]&lt;4, "ON TIME", IF(Data[[#This Row],[REASON OF LATE]]="SUPPLIER","LATE BY SUPPLIER", "LATE")))</f>
        <v>LATE BY SUPPLIER</v>
      </c>
      <c r="K3515" s="13" t="s">
        <v>8</v>
      </c>
      <c r="L3515" s="16" t="s">
        <v>41</v>
      </c>
      <c r="M3515" s="32" t="str">
        <f>TEXT(Data[[#This Row],[Ngày giao]],"yyyy")</f>
        <v>2022</v>
      </c>
      <c r="N3515" s="32" t="str">
        <f>IF(MONTH(Data[[#This Row],[Ngày giao]])&lt;4,"Qtr1", IF(MONTH(Data[[#This Row],[Ngày giao]])&lt;7,"Qtr2",IF(MONTH(Data[[#This Row],[Ngày giao]])&lt;10,"Qtr3","Qtr4")))</f>
        <v>Qtr2</v>
      </c>
      <c r="O3515" s="32" t="str">
        <f>TEXT(Data[[#This Row],[Ngày giao]],"MMM")</f>
        <v>Jun</v>
      </c>
    </row>
    <row r="3516" spans="1:15" ht="14.5" x14ac:dyDescent="0.35">
      <c r="A3516" s="7">
        <v>4517455109</v>
      </c>
      <c r="B3516" s="7">
        <v>4455299</v>
      </c>
      <c r="C3516" s="8" t="s">
        <v>53</v>
      </c>
      <c r="D3516" s="9">
        <v>1245</v>
      </c>
      <c r="E3516" s="3">
        <v>666</v>
      </c>
      <c r="F3516" s="3">
        <f t="shared" si="79"/>
        <v>829170</v>
      </c>
      <c r="G3516" s="5">
        <v>44711</v>
      </c>
      <c r="H3516" s="4">
        <v>44711</v>
      </c>
      <c r="I3516" s="10">
        <v>0</v>
      </c>
      <c r="J3516" s="32" t="str">
        <f>IF(Data[[#This Row],[Chênh lệch ngày]]&lt;-2,"ADVANCE", IF(Data[[#This Row],[Chênh lệch ngày]]&lt;4, "ON TIME", IF(Data[[#This Row],[REASON OF LATE]]="SUPPLIER","LATE BY SUPPLIER", "LATE")))</f>
        <v>ON TIME</v>
      </c>
      <c r="K3516" s="12"/>
      <c r="L3516" s="16"/>
      <c r="M3516" s="32" t="str">
        <f>TEXT(Data[[#This Row],[Ngày giao]],"yyyy")</f>
        <v>2022</v>
      </c>
      <c r="N3516" s="32" t="str">
        <f>IF(MONTH(Data[[#This Row],[Ngày giao]])&lt;4,"Qtr1", IF(MONTH(Data[[#This Row],[Ngày giao]])&lt;7,"Qtr2",IF(MONTH(Data[[#This Row],[Ngày giao]])&lt;10,"Qtr3","Qtr4")))</f>
        <v>Qtr2</v>
      </c>
      <c r="O3516" s="32" t="str">
        <f>TEXT(Data[[#This Row],[Ngày giao]],"MMM")</f>
        <v>May</v>
      </c>
    </row>
    <row r="3517" spans="1:15" ht="14.5" x14ac:dyDescent="0.35">
      <c r="A3517" s="7">
        <v>4517333791</v>
      </c>
      <c r="B3517" s="7">
        <v>4333116</v>
      </c>
      <c r="C3517" s="8" t="s">
        <v>53</v>
      </c>
      <c r="D3517" s="9">
        <v>336</v>
      </c>
      <c r="E3517" s="3">
        <v>478</v>
      </c>
      <c r="F3517" s="3">
        <f t="shared" si="79"/>
        <v>160608</v>
      </c>
      <c r="G3517" s="5">
        <v>44711</v>
      </c>
      <c r="H3517" s="4">
        <v>44711</v>
      </c>
      <c r="I3517" s="10">
        <v>0</v>
      </c>
      <c r="J3517" s="32" t="str">
        <f>IF(Data[[#This Row],[Chênh lệch ngày]]&lt;-2,"ADVANCE", IF(Data[[#This Row],[Chênh lệch ngày]]&lt;4, "ON TIME", IF(Data[[#This Row],[REASON OF LATE]]="SUPPLIER","LATE BY SUPPLIER", "LATE")))</f>
        <v>ON TIME</v>
      </c>
      <c r="K3517" s="12"/>
      <c r="L3517" s="16"/>
      <c r="M3517" s="32" t="str">
        <f>TEXT(Data[[#This Row],[Ngày giao]],"yyyy")</f>
        <v>2022</v>
      </c>
      <c r="N3517" s="32" t="str">
        <f>IF(MONTH(Data[[#This Row],[Ngày giao]])&lt;4,"Qtr1", IF(MONTH(Data[[#This Row],[Ngày giao]])&lt;7,"Qtr2",IF(MONTH(Data[[#This Row],[Ngày giao]])&lt;10,"Qtr3","Qtr4")))</f>
        <v>Qtr2</v>
      </c>
      <c r="O3517" s="32" t="str">
        <f>TEXT(Data[[#This Row],[Ngày giao]],"MMM")</f>
        <v>May</v>
      </c>
    </row>
    <row r="3518" spans="1:15" ht="14.5" x14ac:dyDescent="0.35">
      <c r="A3518" s="7">
        <v>4517447456</v>
      </c>
      <c r="B3518" s="7">
        <v>2487053</v>
      </c>
      <c r="C3518" s="8" t="s">
        <v>53</v>
      </c>
      <c r="D3518" s="9">
        <v>9630</v>
      </c>
      <c r="E3518" s="3">
        <v>908</v>
      </c>
      <c r="F3518" s="3">
        <f t="shared" si="79"/>
        <v>8744040</v>
      </c>
      <c r="G3518" s="5">
        <v>44711</v>
      </c>
      <c r="H3518" s="4">
        <v>44711</v>
      </c>
      <c r="I3518" s="10">
        <v>0</v>
      </c>
      <c r="J3518" s="32" t="str">
        <f>IF(Data[[#This Row],[Chênh lệch ngày]]&lt;-2,"ADVANCE", IF(Data[[#This Row],[Chênh lệch ngày]]&lt;4, "ON TIME", IF(Data[[#This Row],[REASON OF LATE]]="SUPPLIER","LATE BY SUPPLIER", "LATE")))</f>
        <v>ON TIME</v>
      </c>
      <c r="K3518" s="12"/>
      <c r="L3518" s="16"/>
      <c r="M3518" s="32" t="str">
        <f>TEXT(Data[[#This Row],[Ngày giao]],"yyyy")</f>
        <v>2022</v>
      </c>
      <c r="N3518" s="32" t="str">
        <f>IF(MONTH(Data[[#This Row],[Ngày giao]])&lt;4,"Qtr1", IF(MONTH(Data[[#This Row],[Ngày giao]])&lt;7,"Qtr2",IF(MONTH(Data[[#This Row],[Ngày giao]])&lt;10,"Qtr3","Qtr4")))</f>
        <v>Qtr2</v>
      </c>
      <c r="O3518" s="32" t="str">
        <f>TEXT(Data[[#This Row],[Ngày giao]],"MMM")</f>
        <v>May</v>
      </c>
    </row>
    <row r="3519" spans="1:15" ht="14.5" x14ac:dyDescent="0.35">
      <c r="A3519" s="7">
        <v>4517308596</v>
      </c>
      <c r="B3519" s="7">
        <v>4013305</v>
      </c>
      <c r="C3519" s="8" t="s">
        <v>53</v>
      </c>
      <c r="D3519" s="9">
        <v>444</v>
      </c>
      <c r="E3519" s="3">
        <v>598</v>
      </c>
      <c r="F3519" s="3">
        <f t="shared" si="79"/>
        <v>265512</v>
      </c>
      <c r="G3519" s="5">
        <v>44711</v>
      </c>
      <c r="H3519" s="4">
        <v>44711</v>
      </c>
      <c r="I3519" s="10">
        <v>0</v>
      </c>
      <c r="J3519" s="32" t="str">
        <f>IF(Data[[#This Row],[Chênh lệch ngày]]&lt;-2,"ADVANCE", IF(Data[[#This Row],[Chênh lệch ngày]]&lt;4, "ON TIME", IF(Data[[#This Row],[REASON OF LATE]]="SUPPLIER","LATE BY SUPPLIER", "LATE")))</f>
        <v>ON TIME</v>
      </c>
      <c r="K3519" s="12"/>
      <c r="L3519" s="16"/>
      <c r="M3519" s="32" t="str">
        <f>TEXT(Data[[#This Row],[Ngày giao]],"yyyy")</f>
        <v>2022</v>
      </c>
      <c r="N3519" s="32" t="str">
        <f>IF(MONTH(Data[[#This Row],[Ngày giao]])&lt;4,"Qtr1", IF(MONTH(Data[[#This Row],[Ngày giao]])&lt;7,"Qtr2",IF(MONTH(Data[[#This Row],[Ngày giao]])&lt;10,"Qtr3","Qtr4")))</f>
        <v>Qtr2</v>
      </c>
      <c r="O3519" s="32" t="str">
        <f>TEXT(Data[[#This Row],[Ngày giao]],"MMM")</f>
        <v>May</v>
      </c>
    </row>
    <row r="3520" spans="1:15" ht="14.5" x14ac:dyDescent="0.35">
      <c r="A3520" s="7">
        <v>4517537835</v>
      </c>
      <c r="B3520" s="7">
        <v>4333116</v>
      </c>
      <c r="C3520" s="8" t="s">
        <v>53</v>
      </c>
      <c r="D3520" s="9">
        <v>63</v>
      </c>
      <c r="E3520" s="3">
        <v>855</v>
      </c>
      <c r="F3520" s="3">
        <f t="shared" si="79"/>
        <v>53865</v>
      </c>
      <c r="G3520" s="5">
        <v>44711</v>
      </c>
      <c r="H3520" s="4">
        <v>44711</v>
      </c>
      <c r="I3520" s="10">
        <v>0</v>
      </c>
      <c r="J3520" s="32" t="str">
        <f>IF(Data[[#This Row],[Chênh lệch ngày]]&lt;-2,"ADVANCE", IF(Data[[#This Row],[Chênh lệch ngày]]&lt;4, "ON TIME", IF(Data[[#This Row],[REASON OF LATE]]="SUPPLIER","LATE BY SUPPLIER", "LATE")))</f>
        <v>ON TIME</v>
      </c>
      <c r="K3520" s="12"/>
      <c r="L3520" s="16"/>
      <c r="M3520" s="32" t="str">
        <f>TEXT(Data[[#This Row],[Ngày giao]],"yyyy")</f>
        <v>2022</v>
      </c>
      <c r="N3520" s="32" t="str">
        <f>IF(MONTH(Data[[#This Row],[Ngày giao]])&lt;4,"Qtr1", IF(MONTH(Data[[#This Row],[Ngày giao]])&lt;7,"Qtr2",IF(MONTH(Data[[#This Row],[Ngày giao]])&lt;10,"Qtr3","Qtr4")))</f>
        <v>Qtr2</v>
      </c>
      <c r="O3520" s="32" t="str">
        <f>TEXT(Data[[#This Row],[Ngày giao]],"MMM")</f>
        <v>May</v>
      </c>
    </row>
    <row r="3521" spans="1:15" ht="14.5" x14ac:dyDescent="0.35">
      <c r="A3521" s="7">
        <v>4517365965</v>
      </c>
      <c r="B3521" s="7">
        <v>2487061</v>
      </c>
      <c r="C3521" s="8" t="s">
        <v>53</v>
      </c>
      <c r="D3521" s="9">
        <v>2700</v>
      </c>
      <c r="E3521" s="3">
        <v>1364</v>
      </c>
      <c r="F3521" s="3">
        <f t="shared" si="79"/>
        <v>3682800</v>
      </c>
      <c r="G3521" s="5">
        <v>44711</v>
      </c>
      <c r="H3521" s="4">
        <v>44711</v>
      </c>
      <c r="I3521" s="10">
        <v>0</v>
      </c>
      <c r="J3521" s="32" t="str">
        <f>IF(Data[[#This Row],[Chênh lệch ngày]]&lt;-2,"ADVANCE", IF(Data[[#This Row],[Chênh lệch ngày]]&lt;4, "ON TIME", IF(Data[[#This Row],[REASON OF LATE]]="SUPPLIER","LATE BY SUPPLIER", "LATE")))</f>
        <v>ON TIME</v>
      </c>
      <c r="K3521" s="12"/>
      <c r="L3521" s="16"/>
      <c r="M3521" s="32" t="str">
        <f>TEXT(Data[[#This Row],[Ngày giao]],"yyyy")</f>
        <v>2022</v>
      </c>
      <c r="N3521" s="32" t="str">
        <f>IF(MONTH(Data[[#This Row],[Ngày giao]])&lt;4,"Qtr1", IF(MONTH(Data[[#This Row],[Ngày giao]])&lt;7,"Qtr2",IF(MONTH(Data[[#This Row],[Ngày giao]])&lt;10,"Qtr3","Qtr4")))</f>
        <v>Qtr2</v>
      </c>
      <c r="O3521" s="32" t="str">
        <f>TEXT(Data[[#This Row],[Ngày giao]],"MMM")</f>
        <v>May</v>
      </c>
    </row>
    <row r="3522" spans="1:15" ht="14.5" x14ac:dyDescent="0.35">
      <c r="A3522" s="7">
        <v>4517454269</v>
      </c>
      <c r="B3522" s="7">
        <v>4455299</v>
      </c>
      <c r="C3522" s="8" t="s">
        <v>53</v>
      </c>
      <c r="D3522" s="9">
        <v>255</v>
      </c>
      <c r="E3522" s="3">
        <v>787</v>
      </c>
      <c r="F3522" s="3">
        <f t="shared" si="79"/>
        <v>200685</v>
      </c>
      <c r="G3522" s="5">
        <v>44711</v>
      </c>
      <c r="H3522" s="4">
        <v>44711</v>
      </c>
      <c r="I3522" s="10">
        <v>0</v>
      </c>
      <c r="J3522" s="32" t="str">
        <f>IF(Data[[#This Row],[Chênh lệch ngày]]&lt;-2,"ADVANCE", IF(Data[[#This Row],[Chênh lệch ngày]]&lt;4, "ON TIME", IF(Data[[#This Row],[REASON OF LATE]]="SUPPLIER","LATE BY SUPPLIER", "LATE")))</f>
        <v>ON TIME</v>
      </c>
      <c r="K3522" s="12"/>
      <c r="L3522" s="16"/>
      <c r="M3522" s="32" t="str">
        <f>TEXT(Data[[#This Row],[Ngày giao]],"yyyy")</f>
        <v>2022</v>
      </c>
      <c r="N3522" s="32" t="str">
        <f>IF(MONTH(Data[[#This Row],[Ngày giao]])&lt;4,"Qtr1", IF(MONTH(Data[[#This Row],[Ngày giao]])&lt;7,"Qtr2",IF(MONTH(Data[[#This Row],[Ngày giao]])&lt;10,"Qtr3","Qtr4")))</f>
        <v>Qtr2</v>
      </c>
      <c r="O3522" s="32" t="str">
        <f>TEXT(Data[[#This Row],[Ngày giao]],"MMM")</f>
        <v>May</v>
      </c>
    </row>
    <row r="3523" spans="1:15" ht="14.5" x14ac:dyDescent="0.35">
      <c r="A3523" s="7">
        <v>4517455108</v>
      </c>
      <c r="B3523" s="7">
        <v>4455280</v>
      </c>
      <c r="C3523" s="8" t="s">
        <v>53</v>
      </c>
      <c r="D3523" s="9">
        <v>540</v>
      </c>
      <c r="E3523" s="3">
        <v>557</v>
      </c>
      <c r="F3523" s="3">
        <f t="shared" si="79"/>
        <v>300780</v>
      </c>
      <c r="G3523" s="5">
        <v>44711</v>
      </c>
      <c r="H3523" s="4">
        <v>44711</v>
      </c>
      <c r="I3523" s="10">
        <v>0</v>
      </c>
      <c r="J3523" s="32" t="str">
        <f>IF(Data[[#This Row],[Chênh lệch ngày]]&lt;-2,"ADVANCE", IF(Data[[#This Row],[Chênh lệch ngày]]&lt;4, "ON TIME", IF(Data[[#This Row],[REASON OF LATE]]="SUPPLIER","LATE BY SUPPLIER", "LATE")))</f>
        <v>ON TIME</v>
      </c>
      <c r="K3523" s="12"/>
      <c r="L3523" s="16"/>
      <c r="M3523" s="32" t="str">
        <f>TEXT(Data[[#This Row],[Ngày giao]],"yyyy")</f>
        <v>2022</v>
      </c>
      <c r="N3523" s="32" t="str">
        <f>IF(MONTH(Data[[#This Row],[Ngày giao]])&lt;4,"Qtr1", IF(MONTH(Data[[#This Row],[Ngày giao]])&lt;7,"Qtr2",IF(MONTH(Data[[#This Row],[Ngày giao]])&lt;10,"Qtr3","Qtr4")))</f>
        <v>Qtr2</v>
      </c>
      <c r="O3523" s="32" t="str">
        <f>TEXT(Data[[#This Row],[Ngày giao]],"MMM")</f>
        <v>May</v>
      </c>
    </row>
    <row r="3524" spans="1:15" ht="14.5" x14ac:dyDescent="0.35">
      <c r="A3524" s="7">
        <v>4517511293</v>
      </c>
      <c r="B3524" s="7">
        <v>2779817</v>
      </c>
      <c r="C3524" s="8" t="s">
        <v>53</v>
      </c>
      <c r="D3524" s="9">
        <v>1530</v>
      </c>
      <c r="E3524" s="3">
        <v>976</v>
      </c>
      <c r="F3524" s="3">
        <f t="shared" si="79"/>
        <v>1493280</v>
      </c>
      <c r="G3524" s="5">
        <v>44711</v>
      </c>
      <c r="H3524" s="4">
        <v>44711</v>
      </c>
      <c r="I3524" s="10">
        <v>0</v>
      </c>
      <c r="J3524" s="32" t="str">
        <f>IF(Data[[#This Row],[Chênh lệch ngày]]&lt;-2,"ADVANCE", IF(Data[[#This Row],[Chênh lệch ngày]]&lt;4, "ON TIME", IF(Data[[#This Row],[REASON OF LATE]]="SUPPLIER","LATE BY SUPPLIER", "LATE")))</f>
        <v>ON TIME</v>
      </c>
      <c r="K3524" s="12"/>
      <c r="L3524" s="16"/>
      <c r="M3524" s="32" t="str">
        <f>TEXT(Data[[#This Row],[Ngày giao]],"yyyy")</f>
        <v>2022</v>
      </c>
      <c r="N3524" s="32" t="str">
        <f>IF(MONTH(Data[[#This Row],[Ngày giao]])&lt;4,"Qtr1", IF(MONTH(Data[[#This Row],[Ngày giao]])&lt;7,"Qtr2",IF(MONTH(Data[[#This Row],[Ngày giao]])&lt;10,"Qtr3","Qtr4")))</f>
        <v>Qtr2</v>
      </c>
      <c r="O3524" s="32" t="str">
        <f>TEXT(Data[[#This Row],[Ngày giao]],"MMM")</f>
        <v>May</v>
      </c>
    </row>
    <row r="3525" spans="1:15" ht="14.5" x14ac:dyDescent="0.35">
      <c r="A3525" s="7">
        <v>4517368097</v>
      </c>
      <c r="B3525" s="7">
        <v>2779817</v>
      </c>
      <c r="C3525" s="8" t="s">
        <v>53</v>
      </c>
      <c r="D3525" s="9">
        <v>1800</v>
      </c>
      <c r="E3525" s="3">
        <v>1003</v>
      </c>
      <c r="F3525" s="3">
        <f t="shared" si="79"/>
        <v>1805400</v>
      </c>
      <c r="G3525" s="5">
        <v>44711</v>
      </c>
      <c r="H3525" s="4">
        <v>44711</v>
      </c>
      <c r="I3525" s="10">
        <v>0</v>
      </c>
      <c r="J3525" s="32" t="str">
        <f>IF(Data[[#This Row],[Chênh lệch ngày]]&lt;-2,"ADVANCE", IF(Data[[#This Row],[Chênh lệch ngày]]&lt;4, "ON TIME", IF(Data[[#This Row],[REASON OF LATE]]="SUPPLIER","LATE BY SUPPLIER", "LATE")))</f>
        <v>ON TIME</v>
      </c>
      <c r="K3525" s="12"/>
      <c r="L3525" s="16"/>
      <c r="M3525" s="32" t="str">
        <f>TEXT(Data[[#This Row],[Ngày giao]],"yyyy")</f>
        <v>2022</v>
      </c>
      <c r="N3525" s="32" t="str">
        <f>IF(MONTH(Data[[#This Row],[Ngày giao]])&lt;4,"Qtr1", IF(MONTH(Data[[#This Row],[Ngày giao]])&lt;7,"Qtr2",IF(MONTH(Data[[#This Row],[Ngày giao]])&lt;10,"Qtr3","Qtr4")))</f>
        <v>Qtr2</v>
      </c>
      <c r="O3525" s="32" t="str">
        <f>TEXT(Data[[#This Row],[Ngày giao]],"MMM")</f>
        <v>May</v>
      </c>
    </row>
    <row r="3526" spans="1:15" ht="14.5" x14ac:dyDescent="0.35">
      <c r="A3526" s="7">
        <v>4517396733</v>
      </c>
      <c r="B3526" s="7">
        <v>2778179</v>
      </c>
      <c r="C3526" s="8" t="s">
        <v>53</v>
      </c>
      <c r="D3526" s="9">
        <v>2400</v>
      </c>
      <c r="E3526" s="3">
        <v>692</v>
      </c>
      <c r="F3526" s="3">
        <f t="shared" si="79"/>
        <v>1660800</v>
      </c>
      <c r="G3526" s="5">
        <v>44711</v>
      </c>
      <c r="H3526" s="4">
        <v>44711</v>
      </c>
      <c r="I3526" s="10">
        <v>0</v>
      </c>
      <c r="J3526" s="32" t="str">
        <f>IF(Data[[#This Row],[Chênh lệch ngày]]&lt;-2,"ADVANCE", IF(Data[[#This Row],[Chênh lệch ngày]]&lt;4, "ON TIME", IF(Data[[#This Row],[REASON OF LATE]]="SUPPLIER","LATE BY SUPPLIER", "LATE")))</f>
        <v>ON TIME</v>
      </c>
      <c r="K3526" s="12"/>
      <c r="L3526" s="16"/>
      <c r="M3526" s="32" t="str">
        <f>TEXT(Data[[#This Row],[Ngày giao]],"yyyy")</f>
        <v>2022</v>
      </c>
      <c r="N3526" s="32" t="str">
        <f>IF(MONTH(Data[[#This Row],[Ngày giao]])&lt;4,"Qtr1", IF(MONTH(Data[[#This Row],[Ngày giao]])&lt;7,"Qtr2",IF(MONTH(Data[[#This Row],[Ngày giao]])&lt;10,"Qtr3","Qtr4")))</f>
        <v>Qtr2</v>
      </c>
      <c r="O3526" s="32" t="str">
        <f>TEXT(Data[[#This Row],[Ngày giao]],"MMM")</f>
        <v>May</v>
      </c>
    </row>
    <row r="3527" spans="1:15" ht="14.5" x14ac:dyDescent="0.35">
      <c r="A3527" s="7">
        <v>4517455115</v>
      </c>
      <c r="B3527" s="7">
        <v>4013297</v>
      </c>
      <c r="C3527" s="8" t="s">
        <v>53</v>
      </c>
      <c r="D3527" s="9">
        <v>9570</v>
      </c>
      <c r="E3527" s="3">
        <v>1153</v>
      </c>
      <c r="F3527" s="3">
        <f t="shared" si="79"/>
        <v>11034210</v>
      </c>
      <c r="G3527" s="5">
        <v>44711</v>
      </c>
      <c r="H3527" s="4">
        <v>44711</v>
      </c>
      <c r="I3527" s="10">
        <v>0</v>
      </c>
      <c r="J3527" s="32" t="str">
        <f>IF(Data[[#This Row],[Chênh lệch ngày]]&lt;-2,"ADVANCE", IF(Data[[#This Row],[Chênh lệch ngày]]&lt;4, "ON TIME", IF(Data[[#This Row],[REASON OF LATE]]="SUPPLIER","LATE BY SUPPLIER", "LATE")))</f>
        <v>ON TIME</v>
      </c>
      <c r="K3527" s="12"/>
      <c r="L3527" s="16"/>
      <c r="M3527" s="32" t="str">
        <f>TEXT(Data[[#This Row],[Ngày giao]],"yyyy")</f>
        <v>2022</v>
      </c>
      <c r="N3527" s="32" t="str">
        <f>IF(MONTH(Data[[#This Row],[Ngày giao]])&lt;4,"Qtr1", IF(MONTH(Data[[#This Row],[Ngày giao]])&lt;7,"Qtr2",IF(MONTH(Data[[#This Row],[Ngày giao]])&lt;10,"Qtr3","Qtr4")))</f>
        <v>Qtr2</v>
      </c>
      <c r="O3527" s="32" t="str">
        <f>TEXT(Data[[#This Row],[Ngày giao]],"MMM")</f>
        <v>May</v>
      </c>
    </row>
    <row r="3528" spans="1:15" ht="14.5" x14ac:dyDescent="0.35">
      <c r="A3528" s="7">
        <v>4517354431</v>
      </c>
      <c r="B3528" s="7">
        <v>4335235</v>
      </c>
      <c r="C3528" s="8" t="s">
        <v>53</v>
      </c>
      <c r="D3528" s="9">
        <v>270</v>
      </c>
      <c r="E3528" s="3">
        <v>1094</v>
      </c>
      <c r="F3528" s="3">
        <f t="shared" si="79"/>
        <v>295380</v>
      </c>
      <c r="G3528" s="5">
        <v>44711</v>
      </c>
      <c r="H3528" s="4">
        <v>44711</v>
      </c>
      <c r="I3528" s="10">
        <v>0</v>
      </c>
      <c r="J3528" s="32" t="str">
        <f>IF(Data[[#This Row],[Chênh lệch ngày]]&lt;-2,"ADVANCE", IF(Data[[#This Row],[Chênh lệch ngày]]&lt;4, "ON TIME", IF(Data[[#This Row],[REASON OF LATE]]="SUPPLIER","LATE BY SUPPLIER", "LATE")))</f>
        <v>ON TIME</v>
      </c>
      <c r="K3528" s="12"/>
      <c r="L3528" s="16"/>
      <c r="M3528" s="32" t="str">
        <f>TEXT(Data[[#This Row],[Ngày giao]],"yyyy")</f>
        <v>2022</v>
      </c>
      <c r="N3528" s="32" t="str">
        <f>IF(MONTH(Data[[#This Row],[Ngày giao]])&lt;4,"Qtr1", IF(MONTH(Data[[#This Row],[Ngày giao]])&lt;7,"Qtr2",IF(MONTH(Data[[#This Row],[Ngày giao]])&lt;10,"Qtr3","Qtr4")))</f>
        <v>Qtr2</v>
      </c>
      <c r="O3528" s="32" t="str">
        <f>TEXT(Data[[#This Row],[Ngày giao]],"MMM")</f>
        <v>May</v>
      </c>
    </row>
    <row r="3529" spans="1:15" ht="14.5" x14ac:dyDescent="0.35">
      <c r="A3529" s="7">
        <v>4517345224</v>
      </c>
      <c r="B3529" s="7">
        <v>2487053</v>
      </c>
      <c r="C3529" s="8" t="s">
        <v>53</v>
      </c>
      <c r="D3529" s="9">
        <v>3510</v>
      </c>
      <c r="E3529" s="3">
        <v>1362</v>
      </c>
      <c r="F3529" s="3">
        <f t="shared" si="79"/>
        <v>4780620</v>
      </c>
      <c r="G3529" s="5">
        <v>44711</v>
      </c>
      <c r="H3529" s="4">
        <v>44711</v>
      </c>
      <c r="I3529" s="10">
        <v>0</v>
      </c>
      <c r="J3529" s="32" t="str">
        <f>IF(Data[[#This Row],[Chênh lệch ngày]]&lt;-2,"ADVANCE", IF(Data[[#This Row],[Chênh lệch ngày]]&lt;4, "ON TIME", IF(Data[[#This Row],[REASON OF LATE]]="SUPPLIER","LATE BY SUPPLIER", "LATE")))</f>
        <v>ON TIME</v>
      </c>
      <c r="K3529" s="12"/>
      <c r="L3529" s="16"/>
      <c r="M3529" s="32" t="str">
        <f>TEXT(Data[[#This Row],[Ngày giao]],"yyyy")</f>
        <v>2022</v>
      </c>
      <c r="N3529" s="32" t="str">
        <f>IF(MONTH(Data[[#This Row],[Ngày giao]])&lt;4,"Qtr1", IF(MONTH(Data[[#This Row],[Ngày giao]])&lt;7,"Qtr2",IF(MONTH(Data[[#This Row],[Ngày giao]])&lt;10,"Qtr3","Qtr4")))</f>
        <v>Qtr2</v>
      </c>
      <c r="O3529" s="32" t="str">
        <f>TEXT(Data[[#This Row],[Ngày giao]],"MMM")</f>
        <v>May</v>
      </c>
    </row>
    <row r="3530" spans="1:15" ht="14.5" x14ac:dyDescent="0.35">
      <c r="A3530" s="7">
        <v>4517454263</v>
      </c>
      <c r="B3530" s="7">
        <v>4455299</v>
      </c>
      <c r="C3530" s="8" t="s">
        <v>53</v>
      </c>
      <c r="D3530" s="9">
        <v>585</v>
      </c>
      <c r="E3530" s="3">
        <v>382</v>
      </c>
      <c r="F3530" s="3">
        <f t="shared" si="79"/>
        <v>223470</v>
      </c>
      <c r="G3530" s="5">
        <v>44711</v>
      </c>
      <c r="H3530" s="4">
        <v>44711</v>
      </c>
      <c r="I3530" s="10">
        <v>0</v>
      </c>
      <c r="J3530" s="32" t="str">
        <f>IF(Data[[#This Row],[Chênh lệch ngày]]&lt;-2,"ADVANCE", IF(Data[[#This Row],[Chênh lệch ngày]]&lt;4, "ON TIME", IF(Data[[#This Row],[REASON OF LATE]]="SUPPLIER","LATE BY SUPPLIER", "LATE")))</f>
        <v>ON TIME</v>
      </c>
      <c r="K3530" s="12"/>
      <c r="L3530" s="16"/>
      <c r="M3530" s="32" t="str">
        <f>TEXT(Data[[#This Row],[Ngày giao]],"yyyy")</f>
        <v>2022</v>
      </c>
      <c r="N3530" s="32" t="str">
        <f>IF(MONTH(Data[[#This Row],[Ngày giao]])&lt;4,"Qtr1", IF(MONTH(Data[[#This Row],[Ngày giao]])&lt;7,"Qtr2",IF(MONTH(Data[[#This Row],[Ngày giao]])&lt;10,"Qtr3","Qtr4")))</f>
        <v>Qtr2</v>
      </c>
      <c r="O3530" s="32" t="str">
        <f>TEXT(Data[[#This Row],[Ngày giao]],"MMM")</f>
        <v>May</v>
      </c>
    </row>
    <row r="3531" spans="1:15" ht="14.5" x14ac:dyDescent="0.35">
      <c r="A3531" s="7">
        <v>4517358244</v>
      </c>
      <c r="B3531" s="7">
        <v>4333116</v>
      </c>
      <c r="C3531" s="8" t="s">
        <v>66</v>
      </c>
      <c r="D3531" s="9">
        <v>882</v>
      </c>
      <c r="E3531" s="3">
        <v>343</v>
      </c>
      <c r="F3531" s="3">
        <f t="shared" si="79"/>
        <v>302526</v>
      </c>
      <c r="G3531" s="5">
        <v>44711</v>
      </c>
      <c r="H3531" s="4">
        <v>44711</v>
      </c>
      <c r="I3531" s="10">
        <v>0</v>
      </c>
      <c r="J3531" s="32" t="str">
        <f>IF(Data[[#This Row],[Chênh lệch ngày]]&lt;-2,"ADVANCE", IF(Data[[#This Row],[Chênh lệch ngày]]&lt;4, "ON TIME", IF(Data[[#This Row],[REASON OF LATE]]="SUPPLIER","LATE BY SUPPLIER", "LATE")))</f>
        <v>ON TIME</v>
      </c>
      <c r="K3531" s="12"/>
      <c r="L3531" s="16"/>
      <c r="M3531" s="32" t="str">
        <f>TEXT(Data[[#This Row],[Ngày giao]],"yyyy")</f>
        <v>2022</v>
      </c>
      <c r="N3531" s="32" t="str">
        <f>IF(MONTH(Data[[#This Row],[Ngày giao]])&lt;4,"Qtr1", IF(MONTH(Data[[#This Row],[Ngày giao]])&lt;7,"Qtr2",IF(MONTH(Data[[#This Row],[Ngày giao]])&lt;10,"Qtr3","Qtr4")))</f>
        <v>Qtr2</v>
      </c>
      <c r="O3531" s="32" t="str">
        <f>TEXT(Data[[#This Row],[Ngày giao]],"MMM")</f>
        <v>May</v>
      </c>
    </row>
    <row r="3532" spans="1:15" ht="14.5" x14ac:dyDescent="0.35">
      <c r="A3532" s="7">
        <v>4517531417</v>
      </c>
      <c r="B3532" s="7">
        <v>2663481</v>
      </c>
      <c r="C3532" s="8" t="s">
        <v>66</v>
      </c>
      <c r="D3532" s="9">
        <v>180</v>
      </c>
      <c r="E3532" s="3">
        <v>1059</v>
      </c>
      <c r="F3532" s="3">
        <f t="shared" si="79"/>
        <v>190620</v>
      </c>
      <c r="G3532" s="5">
        <v>44711</v>
      </c>
      <c r="H3532" s="4">
        <v>44711</v>
      </c>
      <c r="I3532" s="10">
        <v>0</v>
      </c>
      <c r="J3532" s="32" t="str">
        <f>IF(Data[[#This Row],[Chênh lệch ngày]]&lt;-2,"ADVANCE", IF(Data[[#This Row],[Chênh lệch ngày]]&lt;4, "ON TIME", IF(Data[[#This Row],[REASON OF LATE]]="SUPPLIER","LATE BY SUPPLIER", "LATE")))</f>
        <v>ON TIME</v>
      </c>
      <c r="K3532" s="12"/>
      <c r="L3532" s="16"/>
      <c r="M3532" s="32" t="str">
        <f>TEXT(Data[[#This Row],[Ngày giao]],"yyyy")</f>
        <v>2022</v>
      </c>
      <c r="N3532" s="32" t="str">
        <f>IF(MONTH(Data[[#This Row],[Ngày giao]])&lt;4,"Qtr1", IF(MONTH(Data[[#This Row],[Ngày giao]])&lt;7,"Qtr2",IF(MONTH(Data[[#This Row],[Ngày giao]])&lt;10,"Qtr3","Qtr4")))</f>
        <v>Qtr2</v>
      </c>
      <c r="O3532" s="32" t="str">
        <f>TEXT(Data[[#This Row],[Ngày giao]],"MMM")</f>
        <v>May</v>
      </c>
    </row>
    <row r="3533" spans="1:15" ht="14.5" x14ac:dyDescent="0.35">
      <c r="A3533" s="7">
        <v>4517455106</v>
      </c>
      <c r="B3533" s="7">
        <v>4455299</v>
      </c>
      <c r="C3533" s="8" t="s">
        <v>53</v>
      </c>
      <c r="D3533" s="9">
        <v>1605</v>
      </c>
      <c r="E3533" s="3">
        <v>852</v>
      </c>
      <c r="F3533" s="3">
        <f t="shared" si="79"/>
        <v>1367460</v>
      </c>
      <c r="G3533" s="5">
        <v>44711</v>
      </c>
      <c r="H3533" s="4">
        <v>44711</v>
      </c>
      <c r="I3533" s="10">
        <v>0</v>
      </c>
      <c r="J3533" s="32" t="str">
        <f>IF(Data[[#This Row],[Chênh lệch ngày]]&lt;-2,"ADVANCE", IF(Data[[#This Row],[Chênh lệch ngày]]&lt;4, "ON TIME", IF(Data[[#This Row],[REASON OF LATE]]="SUPPLIER","LATE BY SUPPLIER", "LATE")))</f>
        <v>ON TIME</v>
      </c>
      <c r="K3533" s="12"/>
      <c r="L3533" s="16"/>
      <c r="M3533" s="32" t="str">
        <f>TEXT(Data[[#This Row],[Ngày giao]],"yyyy")</f>
        <v>2022</v>
      </c>
      <c r="N3533" s="32" t="str">
        <f>IF(MONTH(Data[[#This Row],[Ngày giao]])&lt;4,"Qtr1", IF(MONTH(Data[[#This Row],[Ngày giao]])&lt;7,"Qtr2",IF(MONTH(Data[[#This Row],[Ngày giao]])&lt;10,"Qtr3","Qtr4")))</f>
        <v>Qtr2</v>
      </c>
      <c r="O3533" s="32" t="str">
        <f>TEXT(Data[[#This Row],[Ngày giao]],"MMM")</f>
        <v>May</v>
      </c>
    </row>
    <row r="3534" spans="1:15" ht="14.5" x14ac:dyDescent="0.35">
      <c r="A3534" s="7">
        <v>4517957127</v>
      </c>
      <c r="B3534" s="7">
        <v>4333113</v>
      </c>
      <c r="C3534" s="8" t="s">
        <v>59</v>
      </c>
      <c r="D3534" s="9">
        <v>84</v>
      </c>
      <c r="E3534" s="3">
        <v>762</v>
      </c>
      <c r="F3534" s="3">
        <f t="shared" si="79"/>
        <v>64008</v>
      </c>
      <c r="G3534" s="5">
        <v>44718</v>
      </c>
      <c r="H3534" s="4">
        <v>44711</v>
      </c>
      <c r="I3534" s="10">
        <v>7</v>
      </c>
      <c r="J3534" s="32" t="str">
        <f>IF(Data[[#This Row],[Chênh lệch ngày]]&lt;-2,"ADVANCE", IF(Data[[#This Row],[Chênh lệch ngày]]&lt;4, "ON TIME", IF(Data[[#This Row],[REASON OF LATE]]="SUPPLIER","LATE BY SUPPLIER", "LATE")))</f>
        <v>LATE BY SUPPLIER</v>
      </c>
      <c r="K3534" s="11" t="s">
        <v>8</v>
      </c>
      <c r="L3534" s="16" t="s">
        <v>71</v>
      </c>
      <c r="M3534" s="32" t="str">
        <f>TEXT(Data[[#This Row],[Ngày giao]],"yyyy")</f>
        <v>2022</v>
      </c>
      <c r="N3534" s="32" t="str">
        <f>IF(MONTH(Data[[#This Row],[Ngày giao]])&lt;4,"Qtr1", IF(MONTH(Data[[#This Row],[Ngày giao]])&lt;7,"Qtr2",IF(MONTH(Data[[#This Row],[Ngày giao]])&lt;10,"Qtr3","Qtr4")))</f>
        <v>Qtr2</v>
      </c>
      <c r="O3534" s="32" t="str">
        <f>TEXT(Data[[#This Row],[Ngày giao]],"MMM")</f>
        <v>Jun</v>
      </c>
    </row>
    <row r="3535" spans="1:15" ht="14.5" x14ac:dyDescent="0.35">
      <c r="A3535" s="7">
        <v>4517341957</v>
      </c>
      <c r="B3535" s="7">
        <v>2779823</v>
      </c>
      <c r="C3535" s="8" t="s">
        <v>66</v>
      </c>
      <c r="D3535" s="9">
        <v>5400</v>
      </c>
      <c r="E3535" s="3">
        <v>407</v>
      </c>
      <c r="F3535" s="3">
        <f t="shared" si="79"/>
        <v>2197800</v>
      </c>
      <c r="G3535" s="5">
        <v>44711</v>
      </c>
      <c r="H3535" s="4">
        <v>44711</v>
      </c>
      <c r="I3535" s="10">
        <v>0</v>
      </c>
      <c r="J3535" s="32" t="str">
        <f>IF(Data[[#This Row],[Chênh lệch ngày]]&lt;-2,"ADVANCE", IF(Data[[#This Row],[Chênh lệch ngày]]&lt;4, "ON TIME", IF(Data[[#This Row],[REASON OF LATE]]="SUPPLIER","LATE BY SUPPLIER", "LATE")))</f>
        <v>ON TIME</v>
      </c>
      <c r="K3535" s="12"/>
      <c r="L3535" s="16"/>
      <c r="M3535" s="32" t="str">
        <f>TEXT(Data[[#This Row],[Ngày giao]],"yyyy")</f>
        <v>2022</v>
      </c>
      <c r="N3535" s="32" t="str">
        <f>IF(MONTH(Data[[#This Row],[Ngày giao]])&lt;4,"Qtr1", IF(MONTH(Data[[#This Row],[Ngày giao]])&lt;7,"Qtr2",IF(MONTH(Data[[#This Row],[Ngày giao]])&lt;10,"Qtr3","Qtr4")))</f>
        <v>Qtr2</v>
      </c>
      <c r="O3535" s="32" t="str">
        <f>TEXT(Data[[#This Row],[Ngày giao]],"MMM")</f>
        <v>May</v>
      </c>
    </row>
    <row r="3536" spans="1:15" ht="14.5" x14ac:dyDescent="0.35">
      <c r="A3536" s="7">
        <v>4517348616</v>
      </c>
      <c r="B3536" s="7">
        <v>2779823</v>
      </c>
      <c r="C3536" s="8" t="s">
        <v>53</v>
      </c>
      <c r="D3536" s="9">
        <v>5310</v>
      </c>
      <c r="E3536" s="3">
        <v>1442</v>
      </c>
      <c r="F3536" s="3">
        <f t="shared" si="79"/>
        <v>7657020</v>
      </c>
      <c r="G3536" s="5">
        <v>44711</v>
      </c>
      <c r="H3536" s="4">
        <v>44711</v>
      </c>
      <c r="I3536" s="10">
        <v>0</v>
      </c>
      <c r="J3536" s="32" t="str">
        <f>IF(Data[[#This Row],[Chênh lệch ngày]]&lt;-2,"ADVANCE", IF(Data[[#This Row],[Chênh lệch ngày]]&lt;4, "ON TIME", IF(Data[[#This Row],[REASON OF LATE]]="SUPPLIER","LATE BY SUPPLIER", "LATE")))</f>
        <v>ON TIME</v>
      </c>
      <c r="K3536" s="12"/>
      <c r="L3536" s="16"/>
      <c r="M3536" s="32" t="str">
        <f>TEXT(Data[[#This Row],[Ngày giao]],"yyyy")</f>
        <v>2022</v>
      </c>
      <c r="N3536" s="32" t="str">
        <f>IF(MONTH(Data[[#This Row],[Ngày giao]])&lt;4,"Qtr1", IF(MONTH(Data[[#This Row],[Ngày giao]])&lt;7,"Qtr2",IF(MONTH(Data[[#This Row],[Ngày giao]])&lt;10,"Qtr3","Qtr4")))</f>
        <v>Qtr2</v>
      </c>
      <c r="O3536" s="32" t="str">
        <f>TEXT(Data[[#This Row],[Ngày giao]],"MMM")</f>
        <v>May</v>
      </c>
    </row>
    <row r="3537" spans="1:15" ht="14.5" x14ac:dyDescent="0.35">
      <c r="A3537" s="7">
        <v>4517392305</v>
      </c>
      <c r="B3537" s="7">
        <v>4333116</v>
      </c>
      <c r="C3537" s="8" t="s">
        <v>53</v>
      </c>
      <c r="D3537" s="9">
        <v>105</v>
      </c>
      <c r="E3537" s="3">
        <v>1198</v>
      </c>
      <c r="F3537" s="3">
        <f t="shared" si="79"/>
        <v>125790</v>
      </c>
      <c r="G3537" s="5">
        <v>44711</v>
      </c>
      <c r="H3537" s="4">
        <v>44711</v>
      </c>
      <c r="I3537" s="10">
        <v>0</v>
      </c>
      <c r="J3537" s="32" t="str">
        <f>IF(Data[[#This Row],[Chênh lệch ngày]]&lt;-2,"ADVANCE", IF(Data[[#This Row],[Chênh lệch ngày]]&lt;4, "ON TIME", IF(Data[[#This Row],[REASON OF LATE]]="SUPPLIER","LATE BY SUPPLIER", "LATE")))</f>
        <v>ON TIME</v>
      </c>
      <c r="K3537" s="12"/>
      <c r="L3537" s="16"/>
      <c r="M3537" s="32" t="str">
        <f>TEXT(Data[[#This Row],[Ngày giao]],"yyyy")</f>
        <v>2022</v>
      </c>
      <c r="N3537" s="32" t="str">
        <f>IF(MONTH(Data[[#This Row],[Ngày giao]])&lt;4,"Qtr1", IF(MONTH(Data[[#This Row],[Ngày giao]])&lt;7,"Qtr2",IF(MONTH(Data[[#This Row],[Ngày giao]])&lt;10,"Qtr3","Qtr4")))</f>
        <v>Qtr2</v>
      </c>
      <c r="O3537" s="32" t="str">
        <f>TEXT(Data[[#This Row],[Ngày giao]],"MMM")</f>
        <v>May</v>
      </c>
    </row>
    <row r="3538" spans="1:15" ht="14.5" x14ac:dyDescent="0.35">
      <c r="A3538" s="7">
        <v>4517916760</v>
      </c>
      <c r="B3538" s="7">
        <v>4454507</v>
      </c>
      <c r="C3538" s="8" t="s">
        <v>53</v>
      </c>
      <c r="D3538" s="9">
        <v>90</v>
      </c>
      <c r="E3538" s="3">
        <v>868</v>
      </c>
      <c r="F3538" s="3">
        <f t="shared" si="79"/>
        <v>78120</v>
      </c>
      <c r="G3538" s="5">
        <v>44732</v>
      </c>
      <c r="H3538" s="4">
        <v>44711</v>
      </c>
      <c r="I3538" s="10">
        <v>21</v>
      </c>
      <c r="J3538" s="32" t="str">
        <f>IF(Data[[#This Row],[Chênh lệch ngày]]&lt;-2,"ADVANCE", IF(Data[[#This Row],[Chênh lệch ngày]]&lt;4, "ON TIME", IF(Data[[#This Row],[REASON OF LATE]]="SUPPLIER","LATE BY SUPPLIER", "LATE")))</f>
        <v>LATE BY SUPPLIER</v>
      </c>
      <c r="K3538" s="13" t="s">
        <v>8</v>
      </c>
      <c r="L3538" s="16" t="s">
        <v>41</v>
      </c>
      <c r="M3538" s="32" t="str">
        <f>TEXT(Data[[#This Row],[Ngày giao]],"yyyy")</f>
        <v>2022</v>
      </c>
      <c r="N3538" s="32" t="str">
        <f>IF(MONTH(Data[[#This Row],[Ngày giao]])&lt;4,"Qtr1", IF(MONTH(Data[[#This Row],[Ngày giao]])&lt;7,"Qtr2",IF(MONTH(Data[[#This Row],[Ngày giao]])&lt;10,"Qtr3","Qtr4")))</f>
        <v>Qtr2</v>
      </c>
      <c r="O3538" s="32" t="str">
        <f>TEXT(Data[[#This Row],[Ngày giao]],"MMM")</f>
        <v>Jun</v>
      </c>
    </row>
    <row r="3539" spans="1:15" ht="14.5" x14ac:dyDescent="0.35">
      <c r="A3539" s="7">
        <v>881929037</v>
      </c>
      <c r="B3539" s="7">
        <v>4333116</v>
      </c>
      <c r="C3539" s="8" t="s">
        <v>53</v>
      </c>
      <c r="D3539" s="9">
        <v>105</v>
      </c>
      <c r="E3539" s="3">
        <v>1009</v>
      </c>
      <c r="F3539" s="3">
        <f t="shared" si="79"/>
        <v>105945</v>
      </c>
      <c r="G3539" s="5">
        <v>44711</v>
      </c>
      <c r="H3539" s="4">
        <v>44711</v>
      </c>
      <c r="I3539" s="10">
        <v>0</v>
      </c>
      <c r="J3539" s="32" t="str">
        <f>IF(Data[[#This Row],[Chênh lệch ngày]]&lt;-2,"ADVANCE", IF(Data[[#This Row],[Chênh lệch ngày]]&lt;4, "ON TIME", IF(Data[[#This Row],[REASON OF LATE]]="SUPPLIER","LATE BY SUPPLIER", "LATE")))</f>
        <v>ON TIME</v>
      </c>
      <c r="K3539" s="12"/>
      <c r="L3539" s="16"/>
      <c r="M3539" s="32" t="str">
        <f>TEXT(Data[[#This Row],[Ngày giao]],"yyyy")</f>
        <v>2022</v>
      </c>
      <c r="N3539" s="32" t="str">
        <f>IF(MONTH(Data[[#This Row],[Ngày giao]])&lt;4,"Qtr1", IF(MONTH(Data[[#This Row],[Ngày giao]])&lt;7,"Qtr2",IF(MONTH(Data[[#This Row],[Ngày giao]])&lt;10,"Qtr3","Qtr4")))</f>
        <v>Qtr2</v>
      </c>
      <c r="O3539" s="32" t="str">
        <f>TEXT(Data[[#This Row],[Ngày giao]],"MMM")</f>
        <v>May</v>
      </c>
    </row>
    <row r="3540" spans="1:15" ht="14.5" x14ac:dyDescent="0.35">
      <c r="A3540" s="7">
        <v>4517455110</v>
      </c>
      <c r="B3540" s="7">
        <v>4333116</v>
      </c>
      <c r="C3540" s="8" t="s">
        <v>53</v>
      </c>
      <c r="D3540" s="9">
        <v>5082</v>
      </c>
      <c r="E3540" s="3">
        <v>844</v>
      </c>
      <c r="F3540" s="3">
        <f t="shared" si="79"/>
        <v>4289208</v>
      </c>
      <c r="G3540" s="5">
        <v>44711</v>
      </c>
      <c r="H3540" s="4">
        <v>44711</v>
      </c>
      <c r="I3540" s="10">
        <v>0</v>
      </c>
      <c r="J3540" s="32" t="str">
        <f>IF(Data[[#This Row],[Chênh lệch ngày]]&lt;-2,"ADVANCE", IF(Data[[#This Row],[Chênh lệch ngày]]&lt;4, "ON TIME", IF(Data[[#This Row],[REASON OF LATE]]="SUPPLIER","LATE BY SUPPLIER", "LATE")))</f>
        <v>ON TIME</v>
      </c>
      <c r="K3540" s="12"/>
      <c r="L3540" s="16"/>
      <c r="M3540" s="32" t="str">
        <f>TEXT(Data[[#This Row],[Ngày giao]],"yyyy")</f>
        <v>2022</v>
      </c>
      <c r="N3540" s="32" t="str">
        <f>IF(MONTH(Data[[#This Row],[Ngày giao]])&lt;4,"Qtr1", IF(MONTH(Data[[#This Row],[Ngày giao]])&lt;7,"Qtr2",IF(MONTH(Data[[#This Row],[Ngày giao]])&lt;10,"Qtr3","Qtr4")))</f>
        <v>Qtr2</v>
      </c>
      <c r="O3540" s="32" t="str">
        <f>TEXT(Data[[#This Row],[Ngày giao]],"MMM")</f>
        <v>May</v>
      </c>
    </row>
    <row r="3541" spans="1:15" ht="14.5" x14ac:dyDescent="0.35">
      <c r="A3541" s="7">
        <v>4517511885</v>
      </c>
      <c r="B3541" s="7">
        <v>2663481</v>
      </c>
      <c r="C3541" s="8" t="s">
        <v>12</v>
      </c>
      <c r="D3541" s="9">
        <v>480</v>
      </c>
      <c r="E3541" s="3">
        <v>382</v>
      </c>
      <c r="F3541" s="3">
        <f t="shared" si="79"/>
        <v>183360</v>
      </c>
      <c r="G3541" s="5">
        <v>44777</v>
      </c>
      <c r="H3541" s="4">
        <v>44777</v>
      </c>
      <c r="I3541" s="10">
        <v>0</v>
      </c>
      <c r="J3541" s="32" t="str">
        <f>IF(Data[[#This Row],[Chênh lệch ngày]]&lt;-2,"ADVANCE", IF(Data[[#This Row],[Chênh lệch ngày]]&lt;4, "ON TIME", IF(Data[[#This Row],[REASON OF LATE]]="SUPPLIER","LATE BY SUPPLIER", "LATE")))</f>
        <v>ON TIME</v>
      </c>
      <c r="K3541" s="13" t="s">
        <v>11</v>
      </c>
      <c r="L3541" s="16"/>
      <c r="M3541" s="32" t="str">
        <f>TEXT(Data[[#This Row],[Ngày giao]],"yyyy")</f>
        <v>2022</v>
      </c>
      <c r="N3541" s="32" t="str">
        <f>IF(MONTH(Data[[#This Row],[Ngày giao]])&lt;4,"Qtr1", IF(MONTH(Data[[#This Row],[Ngày giao]])&lt;7,"Qtr2",IF(MONTH(Data[[#This Row],[Ngày giao]])&lt;10,"Qtr3","Qtr4")))</f>
        <v>Qtr3</v>
      </c>
      <c r="O3541" s="32" t="str">
        <f>TEXT(Data[[#This Row],[Ngày giao]],"MMM")</f>
        <v>Aug</v>
      </c>
    </row>
    <row r="3542" spans="1:15" ht="14.5" x14ac:dyDescent="0.35">
      <c r="A3542" s="7">
        <v>4517931759</v>
      </c>
      <c r="B3542" s="7">
        <v>4455281</v>
      </c>
      <c r="C3542" s="8" t="s">
        <v>53</v>
      </c>
      <c r="D3542" s="9">
        <v>90</v>
      </c>
      <c r="E3542" s="3">
        <v>901</v>
      </c>
      <c r="F3542" s="3">
        <f t="shared" si="79"/>
        <v>81090</v>
      </c>
      <c r="G3542" s="14">
        <v>44718</v>
      </c>
      <c r="H3542" s="15">
        <v>44711</v>
      </c>
      <c r="I3542" s="10">
        <v>7</v>
      </c>
      <c r="J3542" s="32" t="str">
        <f>IF(Data[[#This Row],[Chênh lệch ngày]]&lt;-2,"ADVANCE", IF(Data[[#This Row],[Chênh lệch ngày]]&lt;4, "ON TIME", IF(Data[[#This Row],[REASON OF LATE]]="SUPPLIER","LATE BY SUPPLIER", "LATE")))</f>
        <v>LATE BY SUPPLIER</v>
      </c>
      <c r="K3542" s="13" t="s">
        <v>8</v>
      </c>
      <c r="L3542" s="16" t="s">
        <v>41</v>
      </c>
      <c r="M3542" s="27" t="str">
        <f>TEXT(Data[[#This Row],[Ngày giao]],"yyyy")</f>
        <v>2022</v>
      </c>
      <c r="N3542" s="27" t="str">
        <f>IF(MONTH(Data[[#This Row],[Ngày giao]])&lt;4,"Qtr1", IF(MONTH(Data[[#This Row],[Ngày giao]])&lt;7,"Qtr2",IF(MONTH(Data[[#This Row],[Ngày giao]])&lt;10,"Qtr3","Qtr4")))</f>
        <v>Qtr2</v>
      </c>
      <c r="O3542" s="32" t="str">
        <f>TEXT(Data[[#This Row],[Ngày giao]],"MMM")</f>
        <v>Jun</v>
      </c>
    </row>
    <row r="3543" spans="1:15" ht="14.5" x14ac:dyDescent="0.35">
      <c r="A3543" s="7">
        <v>4517330248</v>
      </c>
      <c r="B3543" s="7">
        <v>2663481</v>
      </c>
      <c r="C3543" s="8" t="s">
        <v>66</v>
      </c>
      <c r="D3543" s="9">
        <v>2370</v>
      </c>
      <c r="E3543" s="3">
        <v>838</v>
      </c>
      <c r="F3543" s="3">
        <f t="shared" si="79"/>
        <v>1986060</v>
      </c>
      <c r="G3543" s="5">
        <v>44711</v>
      </c>
      <c r="H3543" s="4">
        <v>44711</v>
      </c>
      <c r="I3543" s="10">
        <v>0</v>
      </c>
      <c r="J3543" s="32" t="str">
        <f>IF(Data[[#This Row],[Chênh lệch ngày]]&lt;-2,"ADVANCE", IF(Data[[#This Row],[Chênh lệch ngày]]&lt;4, "ON TIME", IF(Data[[#This Row],[REASON OF LATE]]="SUPPLIER","LATE BY SUPPLIER", "LATE")))</f>
        <v>ON TIME</v>
      </c>
      <c r="K3543" s="12"/>
      <c r="L3543" s="16"/>
      <c r="M3543" s="32" t="str">
        <f>TEXT(Data[[#This Row],[Ngày giao]],"yyyy")</f>
        <v>2022</v>
      </c>
      <c r="N3543" s="32" t="str">
        <f>IF(MONTH(Data[[#This Row],[Ngày giao]])&lt;4,"Qtr1", IF(MONTH(Data[[#This Row],[Ngày giao]])&lt;7,"Qtr2",IF(MONTH(Data[[#This Row],[Ngày giao]])&lt;10,"Qtr3","Qtr4")))</f>
        <v>Qtr2</v>
      </c>
      <c r="O3543" s="32" t="str">
        <f>TEXT(Data[[#This Row],[Ngày giao]],"MMM")</f>
        <v>May</v>
      </c>
    </row>
    <row r="3544" spans="1:15" ht="14.5" x14ac:dyDescent="0.35">
      <c r="A3544" s="7">
        <v>4517455107</v>
      </c>
      <c r="B3544" s="7">
        <v>4455280</v>
      </c>
      <c r="C3544" s="8" t="s">
        <v>53</v>
      </c>
      <c r="D3544" s="9">
        <v>450</v>
      </c>
      <c r="E3544" s="3">
        <v>731</v>
      </c>
      <c r="F3544" s="3">
        <f t="shared" si="79"/>
        <v>328950</v>
      </c>
      <c r="G3544" s="5">
        <v>44711</v>
      </c>
      <c r="H3544" s="4">
        <v>44711</v>
      </c>
      <c r="I3544" s="10">
        <v>0</v>
      </c>
      <c r="J3544" s="32" t="str">
        <f>IF(Data[[#This Row],[Chênh lệch ngày]]&lt;-2,"ADVANCE", IF(Data[[#This Row],[Chênh lệch ngày]]&lt;4, "ON TIME", IF(Data[[#This Row],[REASON OF LATE]]="SUPPLIER","LATE BY SUPPLIER", "LATE")))</f>
        <v>ON TIME</v>
      </c>
      <c r="K3544" s="12"/>
      <c r="L3544" s="16"/>
      <c r="M3544" s="32" t="str">
        <f>TEXT(Data[[#This Row],[Ngày giao]],"yyyy")</f>
        <v>2022</v>
      </c>
      <c r="N3544" s="32" t="str">
        <f>IF(MONTH(Data[[#This Row],[Ngày giao]])&lt;4,"Qtr1", IF(MONTH(Data[[#This Row],[Ngày giao]])&lt;7,"Qtr2",IF(MONTH(Data[[#This Row],[Ngày giao]])&lt;10,"Qtr3","Qtr4")))</f>
        <v>Qtr2</v>
      </c>
      <c r="O3544" s="32" t="str">
        <f>TEXT(Data[[#This Row],[Ngày giao]],"MMM")</f>
        <v>May</v>
      </c>
    </row>
    <row r="3545" spans="1:15" ht="14.5" x14ac:dyDescent="0.35">
      <c r="A3545" s="7">
        <v>5501247865</v>
      </c>
      <c r="B3545" s="7">
        <v>2765851</v>
      </c>
      <c r="C3545" s="8" t="s">
        <v>60</v>
      </c>
      <c r="D3545" s="9">
        <v>176</v>
      </c>
      <c r="E3545" s="3">
        <v>461</v>
      </c>
      <c r="F3545" s="3">
        <f t="shared" si="79"/>
        <v>81136</v>
      </c>
      <c r="G3545" s="5">
        <v>44711</v>
      </c>
      <c r="H3545" s="4">
        <v>44711</v>
      </c>
      <c r="I3545" s="10">
        <v>0</v>
      </c>
      <c r="J3545" s="32" t="str">
        <f>IF(Data[[#This Row],[Chênh lệch ngày]]&lt;-2,"ADVANCE", IF(Data[[#This Row],[Chênh lệch ngày]]&lt;4, "ON TIME", IF(Data[[#This Row],[REASON OF LATE]]="SUPPLIER","LATE BY SUPPLIER", "LATE")))</f>
        <v>ON TIME</v>
      </c>
      <c r="K3545" s="12"/>
      <c r="L3545" s="16"/>
      <c r="M3545" s="32" t="str">
        <f>TEXT(Data[[#This Row],[Ngày giao]],"yyyy")</f>
        <v>2022</v>
      </c>
      <c r="N3545" s="32" t="str">
        <f>IF(MONTH(Data[[#This Row],[Ngày giao]])&lt;4,"Qtr1", IF(MONTH(Data[[#This Row],[Ngày giao]])&lt;7,"Qtr2",IF(MONTH(Data[[#This Row],[Ngày giao]])&lt;10,"Qtr3","Qtr4")))</f>
        <v>Qtr2</v>
      </c>
      <c r="O3545" s="32" t="str">
        <f>TEXT(Data[[#This Row],[Ngày giao]],"MMM")</f>
        <v>May</v>
      </c>
    </row>
    <row r="3546" spans="1:15" ht="14.5" x14ac:dyDescent="0.35">
      <c r="A3546" s="7">
        <v>4517454267</v>
      </c>
      <c r="B3546" s="7">
        <v>2663481</v>
      </c>
      <c r="C3546" s="8" t="s">
        <v>53</v>
      </c>
      <c r="D3546" s="9">
        <v>1545</v>
      </c>
      <c r="E3546" s="3">
        <v>635</v>
      </c>
      <c r="F3546" s="3">
        <f t="shared" si="79"/>
        <v>981075</v>
      </c>
      <c r="G3546" s="5">
        <v>44711</v>
      </c>
      <c r="H3546" s="4">
        <v>44711</v>
      </c>
      <c r="I3546" s="10">
        <v>0</v>
      </c>
      <c r="J3546" s="32" t="str">
        <f>IF(Data[[#This Row],[Chênh lệch ngày]]&lt;-2,"ADVANCE", IF(Data[[#This Row],[Chênh lệch ngày]]&lt;4, "ON TIME", IF(Data[[#This Row],[REASON OF LATE]]="SUPPLIER","LATE BY SUPPLIER", "LATE")))</f>
        <v>ON TIME</v>
      </c>
      <c r="K3546" s="12"/>
      <c r="L3546" s="16"/>
      <c r="M3546" s="32" t="str">
        <f>TEXT(Data[[#This Row],[Ngày giao]],"yyyy")</f>
        <v>2022</v>
      </c>
      <c r="N3546" s="32" t="str">
        <f>IF(MONTH(Data[[#This Row],[Ngày giao]])&lt;4,"Qtr1", IF(MONTH(Data[[#This Row],[Ngày giao]])&lt;7,"Qtr2",IF(MONTH(Data[[#This Row],[Ngày giao]])&lt;10,"Qtr3","Qtr4")))</f>
        <v>Qtr2</v>
      </c>
      <c r="O3546" s="32" t="str">
        <f>TEXT(Data[[#This Row],[Ngày giao]],"MMM")</f>
        <v>May</v>
      </c>
    </row>
    <row r="3547" spans="1:15" ht="14.5" x14ac:dyDescent="0.35">
      <c r="A3547" s="7">
        <v>4517524449</v>
      </c>
      <c r="B3547" s="7">
        <v>4013305</v>
      </c>
      <c r="C3547" s="8" t="s">
        <v>53</v>
      </c>
      <c r="D3547" s="9">
        <v>132</v>
      </c>
      <c r="E3547" s="3">
        <v>1090</v>
      </c>
      <c r="F3547" s="3">
        <f t="shared" si="79"/>
        <v>143880</v>
      </c>
      <c r="G3547" s="5">
        <v>44725</v>
      </c>
      <c r="H3547" s="4">
        <v>44711</v>
      </c>
      <c r="I3547" s="10">
        <v>14</v>
      </c>
      <c r="J3547" s="32" t="str">
        <f>IF(Data[[#This Row],[Chênh lệch ngày]]&lt;-2,"ADVANCE", IF(Data[[#This Row],[Chênh lệch ngày]]&lt;4, "ON TIME", IF(Data[[#This Row],[REASON OF LATE]]="SUPPLIER","LATE BY SUPPLIER", "LATE")))</f>
        <v>LATE BY SUPPLIER</v>
      </c>
      <c r="K3547" s="11" t="s">
        <v>8</v>
      </c>
      <c r="L3547" s="16" t="s">
        <v>71</v>
      </c>
      <c r="M3547" s="32" t="str">
        <f>TEXT(Data[[#This Row],[Ngày giao]],"yyyy")</f>
        <v>2022</v>
      </c>
      <c r="N3547" s="32" t="str">
        <f>IF(MONTH(Data[[#This Row],[Ngày giao]])&lt;4,"Qtr1", IF(MONTH(Data[[#This Row],[Ngày giao]])&lt;7,"Qtr2",IF(MONTH(Data[[#This Row],[Ngày giao]])&lt;10,"Qtr3","Qtr4")))</f>
        <v>Qtr2</v>
      </c>
      <c r="O3547" s="32" t="str">
        <f>TEXT(Data[[#This Row],[Ngày giao]],"MMM")</f>
        <v>Jun</v>
      </c>
    </row>
    <row r="3548" spans="1:15" ht="14.5" x14ac:dyDescent="0.35">
      <c r="A3548" s="7">
        <v>4517367529</v>
      </c>
      <c r="B3548" s="7">
        <v>4455280</v>
      </c>
      <c r="C3548" s="8" t="s">
        <v>53</v>
      </c>
      <c r="D3548" s="9">
        <v>360</v>
      </c>
      <c r="E3548" s="3">
        <v>1018</v>
      </c>
      <c r="F3548" s="3">
        <f t="shared" si="79"/>
        <v>366480</v>
      </c>
      <c r="G3548" s="5">
        <v>44711</v>
      </c>
      <c r="H3548" s="4">
        <v>44711</v>
      </c>
      <c r="I3548" s="10">
        <v>0</v>
      </c>
      <c r="J3548" s="32" t="str">
        <f>IF(Data[[#This Row],[Chênh lệch ngày]]&lt;-2,"ADVANCE", IF(Data[[#This Row],[Chênh lệch ngày]]&lt;4, "ON TIME", IF(Data[[#This Row],[REASON OF LATE]]="SUPPLIER","LATE BY SUPPLIER", "LATE")))</f>
        <v>ON TIME</v>
      </c>
      <c r="K3548" s="12"/>
      <c r="L3548" s="16"/>
      <c r="M3548" s="32" t="str">
        <f>TEXT(Data[[#This Row],[Ngày giao]],"yyyy")</f>
        <v>2022</v>
      </c>
      <c r="N3548" s="32" t="str">
        <f>IF(MONTH(Data[[#This Row],[Ngày giao]])&lt;4,"Qtr1", IF(MONTH(Data[[#This Row],[Ngày giao]])&lt;7,"Qtr2",IF(MONTH(Data[[#This Row],[Ngày giao]])&lt;10,"Qtr3","Qtr4")))</f>
        <v>Qtr2</v>
      </c>
      <c r="O3548" s="32" t="str">
        <f>TEXT(Data[[#This Row],[Ngày giao]],"MMM")</f>
        <v>May</v>
      </c>
    </row>
    <row r="3549" spans="1:15" ht="14.5" x14ac:dyDescent="0.35">
      <c r="A3549" s="7">
        <v>4517376172</v>
      </c>
      <c r="B3549" s="7">
        <v>4454507</v>
      </c>
      <c r="C3549" s="8" t="s">
        <v>66</v>
      </c>
      <c r="D3549" s="9">
        <v>630</v>
      </c>
      <c r="E3549" s="3">
        <v>585</v>
      </c>
      <c r="F3549" s="3">
        <f t="shared" si="79"/>
        <v>368550</v>
      </c>
      <c r="G3549" s="5">
        <v>44739</v>
      </c>
      <c r="H3549" s="4">
        <v>44711</v>
      </c>
      <c r="I3549" s="10">
        <v>28</v>
      </c>
      <c r="J3549" s="32" t="str">
        <f>IF(Data[[#This Row],[Chênh lệch ngày]]&lt;-2,"ADVANCE", IF(Data[[#This Row],[Chênh lệch ngày]]&lt;4, "ON TIME", IF(Data[[#This Row],[REASON OF LATE]]="SUPPLIER","LATE BY SUPPLIER", "LATE")))</f>
        <v>LATE</v>
      </c>
      <c r="K3549" s="32" t="s">
        <v>6</v>
      </c>
      <c r="L3549" s="16"/>
      <c r="M3549" s="32" t="str">
        <f>TEXT(Data[[#This Row],[Ngày giao]],"yyyy")</f>
        <v>2022</v>
      </c>
      <c r="N3549" s="32" t="str">
        <f>IF(MONTH(Data[[#This Row],[Ngày giao]])&lt;4,"Qtr1", IF(MONTH(Data[[#This Row],[Ngày giao]])&lt;7,"Qtr2",IF(MONTH(Data[[#This Row],[Ngày giao]])&lt;10,"Qtr3","Qtr4")))</f>
        <v>Qtr2</v>
      </c>
      <c r="O3549" s="32" t="str">
        <f>TEXT(Data[[#This Row],[Ngày giao]],"MMM")</f>
        <v>Jun</v>
      </c>
    </row>
    <row r="3550" spans="1:15" ht="14.5" x14ac:dyDescent="0.35">
      <c r="A3550" s="7">
        <v>4517527496</v>
      </c>
      <c r="B3550" s="7">
        <v>2778106</v>
      </c>
      <c r="C3550" s="8" t="s">
        <v>53</v>
      </c>
      <c r="D3550" s="9">
        <v>120</v>
      </c>
      <c r="E3550" s="3">
        <v>631</v>
      </c>
      <c r="F3550" s="3">
        <f t="shared" si="79"/>
        <v>75720</v>
      </c>
      <c r="G3550" s="5">
        <v>44725</v>
      </c>
      <c r="H3550" s="4">
        <v>44711</v>
      </c>
      <c r="I3550" s="10">
        <v>14</v>
      </c>
      <c r="J3550" s="32" t="str">
        <f>IF(Data[[#This Row],[Chênh lệch ngày]]&lt;-2,"ADVANCE", IF(Data[[#This Row],[Chênh lệch ngày]]&lt;4, "ON TIME", IF(Data[[#This Row],[REASON OF LATE]]="SUPPLIER","LATE BY SUPPLIER", "LATE")))</f>
        <v>LATE</v>
      </c>
      <c r="K3550" s="32" t="s">
        <v>6</v>
      </c>
      <c r="L3550" s="16"/>
      <c r="M3550" s="32" t="str">
        <f>TEXT(Data[[#This Row],[Ngày giao]],"yyyy")</f>
        <v>2022</v>
      </c>
      <c r="N3550" s="32" t="str">
        <f>IF(MONTH(Data[[#This Row],[Ngày giao]])&lt;4,"Qtr1", IF(MONTH(Data[[#This Row],[Ngày giao]])&lt;7,"Qtr2",IF(MONTH(Data[[#This Row],[Ngày giao]])&lt;10,"Qtr3","Qtr4")))</f>
        <v>Qtr2</v>
      </c>
      <c r="O3550" s="32" t="str">
        <f>TEXT(Data[[#This Row],[Ngày giao]],"MMM")</f>
        <v>Jun</v>
      </c>
    </row>
    <row r="3551" spans="1:15" ht="14.5" x14ac:dyDescent="0.35">
      <c r="A3551" s="7">
        <v>4517380667</v>
      </c>
      <c r="B3551" s="7">
        <v>4333113</v>
      </c>
      <c r="C3551" s="8" t="s">
        <v>66</v>
      </c>
      <c r="D3551" s="9">
        <v>399</v>
      </c>
      <c r="E3551" s="3">
        <v>738</v>
      </c>
      <c r="F3551" s="3">
        <f t="shared" si="79"/>
        <v>294462</v>
      </c>
      <c r="G3551" s="5">
        <v>44711</v>
      </c>
      <c r="H3551" s="4">
        <v>44711</v>
      </c>
      <c r="I3551" s="10">
        <v>0</v>
      </c>
      <c r="J3551" s="32" t="str">
        <f>IF(Data[[#This Row],[Chênh lệch ngày]]&lt;-2,"ADVANCE", IF(Data[[#This Row],[Chênh lệch ngày]]&lt;4, "ON TIME", IF(Data[[#This Row],[REASON OF LATE]]="SUPPLIER","LATE BY SUPPLIER", "LATE")))</f>
        <v>ON TIME</v>
      </c>
      <c r="K3551" s="12"/>
      <c r="L3551" s="16"/>
      <c r="M3551" s="32" t="str">
        <f>TEXT(Data[[#This Row],[Ngày giao]],"yyyy")</f>
        <v>2022</v>
      </c>
      <c r="N3551" s="32" t="str">
        <f>IF(MONTH(Data[[#This Row],[Ngày giao]])&lt;4,"Qtr1", IF(MONTH(Data[[#This Row],[Ngày giao]])&lt;7,"Qtr2",IF(MONTH(Data[[#This Row],[Ngày giao]])&lt;10,"Qtr3","Qtr4")))</f>
        <v>Qtr2</v>
      </c>
      <c r="O3551" s="32" t="str">
        <f>TEXT(Data[[#This Row],[Ngày giao]],"MMM")</f>
        <v>May</v>
      </c>
    </row>
    <row r="3552" spans="1:15" ht="14.5" x14ac:dyDescent="0.35">
      <c r="A3552" s="7">
        <v>4517345921</v>
      </c>
      <c r="B3552" s="7">
        <v>4454507</v>
      </c>
      <c r="C3552" s="8" t="s">
        <v>53</v>
      </c>
      <c r="D3552" s="9">
        <v>1350</v>
      </c>
      <c r="E3552" s="3">
        <v>342</v>
      </c>
      <c r="F3552" s="3">
        <f t="shared" si="79"/>
        <v>461700</v>
      </c>
      <c r="G3552" s="5">
        <v>44732</v>
      </c>
      <c r="H3552" s="4">
        <v>44711</v>
      </c>
      <c r="I3552" s="10">
        <v>21</v>
      </c>
      <c r="J3552" s="32" t="str">
        <f>IF(Data[[#This Row],[Chênh lệch ngày]]&lt;-2,"ADVANCE", IF(Data[[#This Row],[Chênh lệch ngày]]&lt;4, "ON TIME", IF(Data[[#This Row],[REASON OF LATE]]="SUPPLIER","LATE BY SUPPLIER", "LATE")))</f>
        <v>LATE BY SUPPLIER</v>
      </c>
      <c r="K3552" s="11" t="s">
        <v>8</v>
      </c>
      <c r="L3552" s="16" t="s">
        <v>71</v>
      </c>
      <c r="M3552" s="32" t="str">
        <f>TEXT(Data[[#This Row],[Ngày giao]],"yyyy")</f>
        <v>2022</v>
      </c>
      <c r="N3552" s="32" t="str">
        <f>IF(MONTH(Data[[#This Row],[Ngày giao]])&lt;4,"Qtr1", IF(MONTH(Data[[#This Row],[Ngày giao]])&lt;7,"Qtr2",IF(MONTH(Data[[#This Row],[Ngày giao]])&lt;10,"Qtr3","Qtr4")))</f>
        <v>Qtr2</v>
      </c>
      <c r="O3552" s="32" t="str">
        <f>TEXT(Data[[#This Row],[Ngày giao]],"MMM")</f>
        <v>Jun</v>
      </c>
    </row>
    <row r="3553" spans="1:15" ht="14.5" x14ac:dyDescent="0.35">
      <c r="A3553" s="7">
        <v>4517380818</v>
      </c>
      <c r="B3553" s="7">
        <v>4454506</v>
      </c>
      <c r="C3553" s="8" t="s">
        <v>66</v>
      </c>
      <c r="D3553" s="9">
        <v>1080</v>
      </c>
      <c r="E3553" s="3">
        <v>1335</v>
      </c>
      <c r="F3553" s="3">
        <f t="shared" si="79"/>
        <v>1441800</v>
      </c>
      <c r="G3553" s="5">
        <v>44711</v>
      </c>
      <c r="H3553" s="4">
        <v>44711</v>
      </c>
      <c r="I3553" s="10">
        <v>0</v>
      </c>
      <c r="J3553" s="32" t="str">
        <f>IF(Data[[#This Row],[Chênh lệch ngày]]&lt;-2,"ADVANCE", IF(Data[[#This Row],[Chênh lệch ngày]]&lt;4, "ON TIME", IF(Data[[#This Row],[REASON OF LATE]]="SUPPLIER","LATE BY SUPPLIER", "LATE")))</f>
        <v>ON TIME</v>
      </c>
      <c r="K3553" s="12"/>
      <c r="L3553" s="16"/>
      <c r="M3553" s="32" t="str">
        <f>TEXT(Data[[#This Row],[Ngày giao]],"yyyy")</f>
        <v>2022</v>
      </c>
      <c r="N3553" s="32" t="str">
        <f>IF(MONTH(Data[[#This Row],[Ngày giao]])&lt;4,"Qtr1", IF(MONTH(Data[[#This Row],[Ngày giao]])&lt;7,"Qtr2",IF(MONTH(Data[[#This Row],[Ngày giao]])&lt;10,"Qtr3","Qtr4")))</f>
        <v>Qtr2</v>
      </c>
      <c r="O3553" s="32" t="str">
        <f>TEXT(Data[[#This Row],[Ngày giao]],"MMM")</f>
        <v>May</v>
      </c>
    </row>
    <row r="3554" spans="1:15" ht="14.5" x14ac:dyDescent="0.35">
      <c r="A3554" s="7">
        <v>4517344750</v>
      </c>
      <c r="B3554" s="7">
        <v>4455281</v>
      </c>
      <c r="C3554" s="8" t="s">
        <v>66</v>
      </c>
      <c r="D3554" s="9">
        <v>270</v>
      </c>
      <c r="E3554" s="3">
        <v>692</v>
      </c>
      <c r="F3554" s="3">
        <f t="shared" si="79"/>
        <v>186840</v>
      </c>
      <c r="G3554" s="14">
        <v>44739</v>
      </c>
      <c r="H3554" s="15">
        <v>44711</v>
      </c>
      <c r="I3554" s="10">
        <v>28</v>
      </c>
      <c r="J3554" s="32" t="str">
        <f>IF(Data[[#This Row],[Chênh lệch ngày]]&lt;-2,"ADVANCE", IF(Data[[#This Row],[Chênh lệch ngày]]&lt;4, "ON TIME", IF(Data[[#This Row],[REASON OF LATE]]="SUPPLIER","LATE BY SUPPLIER", "LATE")))</f>
        <v>LATE</v>
      </c>
      <c r="K3554" s="32" t="s">
        <v>6</v>
      </c>
      <c r="L3554" s="16"/>
      <c r="M3554" s="32" t="str">
        <f>TEXT(Data[[#This Row],[Ngày giao]],"yyyy")</f>
        <v>2022</v>
      </c>
      <c r="N3554" s="32" t="str">
        <f>IF(MONTH(Data[[#This Row],[Ngày giao]])&lt;4,"Qtr1", IF(MONTH(Data[[#This Row],[Ngày giao]])&lt;7,"Qtr2",IF(MONTH(Data[[#This Row],[Ngày giao]])&lt;10,"Qtr3","Qtr4")))</f>
        <v>Qtr2</v>
      </c>
      <c r="O3554" s="32" t="str">
        <f>TEXT(Data[[#This Row],[Ngày giao]],"MMM")</f>
        <v>Jun</v>
      </c>
    </row>
    <row r="3555" spans="1:15" ht="14.5" x14ac:dyDescent="0.35">
      <c r="A3555" s="7">
        <v>4517504525</v>
      </c>
      <c r="B3555" s="7">
        <v>4455298</v>
      </c>
      <c r="C3555" s="8" t="s">
        <v>53</v>
      </c>
      <c r="D3555" s="9">
        <v>180</v>
      </c>
      <c r="E3555" s="3">
        <v>1265</v>
      </c>
      <c r="F3555" s="3">
        <f t="shared" si="79"/>
        <v>227700</v>
      </c>
      <c r="G3555" s="5">
        <v>44725</v>
      </c>
      <c r="H3555" s="4">
        <v>44711</v>
      </c>
      <c r="I3555" s="10">
        <v>14</v>
      </c>
      <c r="J3555" s="32" t="str">
        <f>IF(Data[[#This Row],[Chênh lệch ngày]]&lt;-2,"ADVANCE", IF(Data[[#This Row],[Chênh lệch ngày]]&lt;4, "ON TIME", IF(Data[[#This Row],[REASON OF LATE]]="SUPPLIER","LATE BY SUPPLIER", "LATE")))</f>
        <v>LATE BY SUPPLIER</v>
      </c>
      <c r="K3555" s="13" t="s">
        <v>8</v>
      </c>
      <c r="L3555" s="16" t="s">
        <v>41</v>
      </c>
      <c r="M3555" s="32" t="str">
        <f>TEXT(Data[[#This Row],[Ngày giao]],"yyyy")</f>
        <v>2022</v>
      </c>
      <c r="N3555" s="32" t="str">
        <f>IF(MONTH(Data[[#This Row],[Ngày giao]])&lt;4,"Qtr1", IF(MONTH(Data[[#This Row],[Ngày giao]])&lt;7,"Qtr2",IF(MONTH(Data[[#This Row],[Ngày giao]])&lt;10,"Qtr3","Qtr4")))</f>
        <v>Qtr2</v>
      </c>
      <c r="O3555" s="32" t="str">
        <f>TEXT(Data[[#This Row],[Ngày giao]],"MMM")</f>
        <v>Jun</v>
      </c>
    </row>
    <row r="3556" spans="1:15" ht="14.5" x14ac:dyDescent="0.35">
      <c r="A3556" s="7">
        <v>4517455113</v>
      </c>
      <c r="B3556" s="7">
        <v>4333116</v>
      </c>
      <c r="C3556" s="8" t="s">
        <v>53</v>
      </c>
      <c r="D3556" s="9">
        <v>2940</v>
      </c>
      <c r="E3556" s="3">
        <v>535</v>
      </c>
      <c r="F3556" s="3">
        <f t="shared" si="79"/>
        <v>1572900</v>
      </c>
      <c r="G3556" s="5">
        <v>44711</v>
      </c>
      <c r="H3556" s="4">
        <v>44711</v>
      </c>
      <c r="I3556" s="10">
        <v>0</v>
      </c>
      <c r="J3556" s="32" t="str">
        <f>IF(Data[[#This Row],[Chênh lệch ngày]]&lt;-2,"ADVANCE", IF(Data[[#This Row],[Chênh lệch ngày]]&lt;4, "ON TIME", IF(Data[[#This Row],[REASON OF LATE]]="SUPPLIER","LATE BY SUPPLIER", "LATE")))</f>
        <v>ON TIME</v>
      </c>
      <c r="K3556" s="12"/>
      <c r="L3556" s="16"/>
      <c r="M3556" s="32" t="str">
        <f>TEXT(Data[[#This Row],[Ngày giao]],"yyyy")</f>
        <v>2022</v>
      </c>
      <c r="N3556" s="32" t="str">
        <f>IF(MONTH(Data[[#This Row],[Ngày giao]])&lt;4,"Qtr1", IF(MONTH(Data[[#This Row],[Ngày giao]])&lt;7,"Qtr2",IF(MONTH(Data[[#This Row],[Ngày giao]])&lt;10,"Qtr3","Qtr4")))</f>
        <v>Qtr2</v>
      </c>
      <c r="O3556" s="32" t="str">
        <f>TEXT(Data[[#This Row],[Ngày giao]],"MMM")</f>
        <v>May</v>
      </c>
    </row>
    <row r="3557" spans="1:15" ht="14.5" x14ac:dyDescent="0.35">
      <c r="A3557" s="7">
        <v>4517454262</v>
      </c>
      <c r="B3557" s="7">
        <v>4455298</v>
      </c>
      <c r="C3557" s="8" t="s">
        <v>53</v>
      </c>
      <c r="D3557" s="9">
        <v>1005</v>
      </c>
      <c r="E3557" s="3">
        <v>1494</v>
      </c>
      <c r="F3557" s="3">
        <f t="shared" si="79"/>
        <v>1501470</v>
      </c>
      <c r="G3557" s="5">
        <v>44711</v>
      </c>
      <c r="H3557" s="4">
        <v>44711</v>
      </c>
      <c r="I3557" s="10">
        <v>0</v>
      </c>
      <c r="J3557" s="32" t="str">
        <f>IF(Data[[#This Row],[Chênh lệch ngày]]&lt;-2,"ADVANCE", IF(Data[[#This Row],[Chênh lệch ngày]]&lt;4, "ON TIME", IF(Data[[#This Row],[REASON OF LATE]]="SUPPLIER","LATE BY SUPPLIER", "LATE")))</f>
        <v>ON TIME</v>
      </c>
      <c r="K3557" s="12"/>
      <c r="L3557" s="16"/>
      <c r="M3557" s="32" t="str">
        <f>TEXT(Data[[#This Row],[Ngày giao]],"yyyy")</f>
        <v>2022</v>
      </c>
      <c r="N3557" s="32" t="str">
        <f>IF(MONTH(Data[[#This Row],[Ngày giao]])&lt;4,"Qtr1", IF(MONTH(Data[[#This Row],[Ngày giao]])&lt;7,"Qtr2",IF(MONTH(Data[[#This Row],[Ngày giao]])&lt;10,"Qtr3","Qtr4")))</f>
        <v>Qtr2</v>
      </c>
      <c r="O3557" s="32" t="str">
        <f>TEXT(Data[[#This Row],[Ngày giao]],"MMM")</f>
        <v>May</v>
      </c>
    </row>
    <row r="3558" spans="1:15" ht="14.5" x14ac:dyDescent="0.35">
      <c r="A3558" s="7">
        <v>4517509570</v>
      </c>
      <c r="B3558" s="7">
        <v>4333116</v>
      </c>
      <c r="C3558" s="8" t="s">
        <v>53</v>
      </c>
      <c r="D3558" s="9">
        <v>1071</v>
      </c>
      <c r="E3558" s="3">
        <v>884</v>
      </c>
      <c r="F3558" s="3">
        <f t="shared" si="79"/>
        <v>946764</v>
      </c>
      <c r="G3558" s="5">
        <v>44711</v>
      </c>
      <c r="H3558" s="4">
        <v>44711</v>
      </c>
      <c r="I3558" s="10">
        <v>0</v>
      </c>
      <c r="J3558" s="32" t="str">
        <f>IF(Data[[#This Row],[Chênh lệch ngày]]&lt;-2,"ADVANCE", IF(Data[[#This Row],[Chênh lệch ngày]]&lt;4, "ON TIME", IF(Data[[#This Row],[REASON OF LATE]]="SUPPLIER","LATE BY SUPPLIER", "LATE")))</f>
        <v>ON TIME</v>
      </c>
      <c r="K3558" s="12"/>
      <c r="L3558" s="16"/>
      <c r="M3558" s="32" t="str">
        <f>TEXT(Data[[#This Row],[Ngày giao]],"yyyy")</f>
        <v>2022</v>
      </c>
      <c r="N3558" s="32" t="str">
        <f>IF(MONTH(Data[[#This Row],[Ngày giao]])&lt;4,"Qtr1", IF(MONTH(Data[[#This Row],[Ngày giao]])&lt;7,"Qtr2",IF(MONTH(Data[[#This Row],[Ngày giao]])&lt;10,"Qtr3","Qtr4")))</f>
        <v>Qtr2</v>
      </c>
      <c r="O3558" s="32" t="str">
        <f>TEXT(Data[[#This Row],[Ngày giao]],"MMM")</f>
        <v>May</v>
      </c>
    </row>
    <row r="3559" spans="1:15" ht="14.5" x14ac:dyDescent="0.35">
      <c r="A3559" s="7">
        <v>4517875557</v>
      </c>
      <c r="B3559" s="7">
        <v>2778106</v>
      </c>
      <c r="C3559" s="8" t="s">
        <v>53</v>
      </c>
      <c r="D3559" s="9">
        <v>216</v>
      </c>
      <c r="E3559" s="3">
        <v>1396</v>
      </c>
      <c r="F3559" s="3">
        <f t="shared" si="79"/>
        <v>301536</v>
      </c>
      <c r="G3559" s="5">
        <v>44725</v>
      </c>
      <c r="H3559" s="4">
        <v>44711</v>
      </c>
      <c r="I3559" s="10">
        <v>14</v>
      </c>
      <c r="J3559" s="32" t="str">
        <f>IF(Data[[#This Row],[Chênh lệch ngày]]&lt;-2,"ADVANCE", IF(Data[[#This Row],[Chênh lệch ngày]]&lt;4, "ON TIME", IF(Data[[#This Row],[REASON OF LATE]]="SUPPLIER","LATE BY SUPPLIER", "LATE")))</f>
        <v>LATE</v>
      </c>
      <c r="K3559" s="32" t="s">
        <v>6</v>
      </c>
      <c r="L3559" s="16"/>
      <c r="M3559" s="32" t="str">
        <f>TEXT(Data[[#This Row],[Ngày giao]],"yyyy")</f>
        <v>2022</v>
      </c>
      <c r="N3559" s="32" t="str">
        <f>IF(MONTH(Data[[#This Row],[Ngày giao]])&lt;4,"Qtr1", IF(MONTH(Data[[#This Row],[Ngày giao]])&lt;7,"Qtr2",IF(MONTH(Data[[#This Row],[Ngày giao]])&lt;10,"Qtr3","Qtr4")))</f>
        <v>Qtr2</v>
      </c>
      <c r="O3559" s="32" t="str">
        <f>TEXT(Data[[#This Row],[Ngày giao]],"MMM")</f>
        <v>Jun</v>
      </c>
    </row>
    <row r="3560" spans="1:15" ht="14.5" x14ac:dyDescent="0.35">
      <c r="A3560" s="7">
        <v>4517531418</v>
      </c>
      <c r="B3560" s="7">
        <v>2663481</v>
      </c>
      <c r="C3560" s="8" t="s">
        <v>66</v>
      </c>
      <c r="D3560" s="9">
        <v>135</v>
      </c>
      <c r="E3560" s="3">
        <v>1348</v>
      </c>
      <c r="F3560" s="3">
        <f t="shared" si="79"/>
        <v>181980</v>
      </c>
      <c r="G3560" s="5">
        <v>44711</v>
      </c>
      <c r="H3560" s="4">
        <v>44711</v>
      </c>
      <c r="I3560" s="10">
        <v>0</v>
      </c>
      <c r="J3560" s="32" t="str">
        <f>IF(Data[[#This Row],[Chênh lệch ngày]]&lt;-2,"ADVANCE", IF(Data[[#This Row],[Chênh lệch ngày]]&lt;4, "ON TIME", IF(Data[[#This Row],[REASON OF LATE]]="SUPPLIER","LATE BY SUPPLIER", "LATE")))</f>
        <v>ON TIME</v>
      </c>
      <c r="K3560" s="12"/>
      <c r="L3560" s="16"/>
      <c r="M3560" s="32" t="str">
        <f>TEXT(Data[[#This Row],[Ngày giao]],"yyyy")</f>
        <v>2022</v>
      </c>
      <c r="N3560" s="32" t="str">
        <f>IF(MONTH(Data[[#This Row],[Ngày giao]])&lt;4,"Qtr1", IF(MONTH(Data[[#This Row],[Ngày giao]])&lt;7,"Qtr2",IF(MONTH(Data[[#This Row],[Ngày giao]])&lt;10,"Qtr3","Qtr4")))</f>
        <v>Qtr2</v>
      </c>
      <c r="O3560" s="32" t="str">
        <f>TEXT(Data[[#This Row],[Ngày giao]],"MMM")</f>
        <v>May</v>
      </c>
    </row>
    <row r="3561" spans="1:15" ht="14.5" x14ac:dyDescent="0.35">
      <c r="A3561" s="7">
        <v>4517522999</v>
      </c>
      <c r="B3561" s="7">
        <v>4013297</v>
      </c>
      <c r="C3561" s="8" t="s">
        <v>53</v>
      </c>
      <c r="D3561" s="9">
        <v>210</v>
      </c>
      <c r="E3561" s="3">
        <v>1353</v>
      </c>
      <c r="F3561" s="3">
        <f t="shared" si="79"/>
        <v>284130</v>
      </c>
      <c r="G3561" s="5">
        <v>44725</v>
      </c>
      <c r="H3561" s="4">
        <v>44711</v>
      </c>
      <c r="I3561" s="10">
        <v>14</v>
      </c>
      <c r="J3561" s="32" t="str">
        <f>IF(Data[[#This Row],[Chênh lệch ngày]]&lt;-2,"ADVANCE", IF(Data[[#This Row],[Chênh lệch ngày]]&lt;4, "ON TIME", IF(Data[[#This Row],[REASON OF LATE]]="SUPPLIER","LATE BY SUPPLIER", "LATE")))</f>
        <v>LATE</v>
      </c>
      <c r="K3561" s="32" t="s">
        <v>6</v>
      </c>
      <c r="L3561" s="16"/>
      <c r="M3561" s="32" t="str">
        <f>TEXT(Data[[#This Row],[Ngày giao]],"yyyy")</f>
        <v>2022</v>
      </c>
      <c r="N3561" s="32" t="str">
        <f>IF(MONTH(Data[[#This Row],[Ngày giao]])&lt;4,"Qtr1", IF(MONTH(Data[[#This Row],[Ngày giao]])&lt;7,"Qtr2",IF(MONTH(Data[[#This Row],[Ngày giao]])&lt;10,"Qtr3","Qtr4")))</f>
        <v>Qtr2</v>
      </c>
      <c r="O3561" s="32" t="str">
        <f>TEXT(Data[[#This Row],[Ngày giao]],"MMM")</f>
        <v>Jun</v>
      </c>
    </row>
    <row r="3562" spans="1:15" ht="13" x14ac:dyDescent="0.3">
      <c r="A3562" s="1">
        <v>4516664333</v>
      </c>
      <c r="B3562" s="1">
        <v>4451121</v>
      </c>
      <c r="C3562" s="2" t="s">
        <v>66</v>
      </c>
      <c r="D3562" s="3">
        <v>145</v>
      </c>
      <c r="E3562" s="3">
        <v>1118</v>
      </c>
      <c r="F3562" s="3">
        <f t="shared" si="79"/>
        <v>162110</v>
      </c>
      <c r="G3562" s="5">
        <v>44711</v>
      </c>
      <c r="H3562" s="4">
        <v>44712</v>
      </c>
      <c r="I3562" s="6">
        <f>G3562-H3562</f>
        <v>-1</v>
      </c>
      <c r="J3562" s="32" t="str">
        <f>IF(Data[[#This Row],[Chênh lệch ngày]]&lt;-2,"ADVANCE", IF(Data[[#This Row],[Chênh lệch ngày]]&lt;4, "ON TIME", IF(Data[[#This Row],[REASON OF LATE]]="SUPPLIER","LATE BY SUPPLIER", "LATE")))</f>
        <v>ON TIME</v>
      </c>
      <c r="K3562" s="2"/>
      <c r="L3562" s="32"/>
      <c r="M3562" s="32" t="str">
        <f>TEXT(Data[[#This Row],[Ngày giao]],"yyyy")</f>
        <v>2022</v>
      </c>
      <c r="N3562" s="32" t="str">
        <f>IF(MONTH(Data[[#This Row],[Ngày giao]])&lt;4,"Qtr1", IF(MONTH(Data[[#This Row],[Ngày giao]])&lt;7,"Qtr2",IF(MONTH(Data[[#This Row],[Ngày giao]])&lt;10,"Qtr3","Qtr4")))</f>
        <v>Qtr2</v>
      </c>
      <c r="O3562" s="32" t="str">
        <f>TEXT(Data[[#This Row],[Ngày giao]],"MMM")</f>
        <v>May</v>
      </c>
    </row>
    <row r="3563" spans="1:15" ht="13" x14ac:dyDescent="0.3">
      <c r="A3563" s="1">
        <v>4516704344</v>
      </c>
      <c r="B3563" s="1">
        <v>2899944</v>
      </c>
      <c r="C3563" s="2" t="s">
        <v>66</v>
      </c>
      <c r="D3563" s="3">
        <v>96</v>
      </c>
      <c r="E3563" s="3">
        <v>1026</v>
      </c>
      <c r="F3563" s="3">
        <f t="shared" si="79"/>
        <v>98496</v>
      </c>
      <c r="G3563" s="5">
        <v>44711</v>
      </c>
      <c r="H3563" s="4">
        <v>44712</v>
      </c>
      <c r="I3563" s="6">
        <f>G3563-H3563</f>
        <v>-1</v>
      </c>
      <c r="J3563" s="32" t="str">
        <f>IF(Data[[#This Row],[Chênh lệch ngày]]&lt;-2,"ADVANCE", IF(Data[[#This Row],[Chênh lệch ngày]]&lt;4, "ON TIME", IF(Data[[#This Row],[REASON OF LATE]]="SUPPLIER","LATE BY SUPPLIER", "LATE")))</f>
        <v>ON TIME</v>
      </c>
      <c r="K3563" s="2"/>
      <c r="L3563" s="32"/>
      <c r="M3563" s="32" t="str">
        <f>TEXT(Data[[#This Row],[Ngày giao]],"yyyy")</f>
        <v>2022</v>
      </c>
      <c r="N3563" s="32" t="str">
        <f>IF(MONTH(Data[[#This Row],[Ngày giao]])&lt;4,"Qtr1", IF(MONTH(Data[[#This Row],[Ngày giao]])&lt;7,"Qtr2",IF(MONTH(Data[[#This Row],[Ngày giao]])&lt;10,"Qtr3","Qtr4")))</f>
        <v>Qtr2</v>
      </c>
      <c r="O3563" s="32" t="str">
        <f>TEXT(Data[[#This Row],[Ngày giao]],"MMM")</f>
        <v>May</v>
      </c>
    </row>
    <row r="3564" spans="1:15" ht="13" x14ac:dyDescent="0.3">
      <c r="A3564" s="1">
        <v>4516502611</v>
      </c>
      <c r="B3564" s="1">
        <v>2556834</v>
      </c>
      <c r="C3564" s="37" t="s">
        <v>52</v>
      </c>
      <c r="D3564" s="3">
        <v>9</v>
      </c>
      <c r="E3564" s="3">
        <v>989</v>
      </c>
      <c r="F3564" s="3">
        <f t="shared" si="79"/>
        <v>8901</v>
      </c>
      <c r="G3564" s="5">
        <v>44704</v>
      </c>
      <c r="H3564" s="4">
        <v>44713</v>
      </c>
      <c r="I3564" s="6">
        <f>G3564-H3564</f>
        <v>-9</v>
      </c>
      <c r="J3564" s="32" t="str">
        <f>IF(Data[[#This Row],[Chênh lệch ngày]]&lt;-2,"ADVANCE", IF(Data[[#This Row],[Chênh lệch ngày]]&lt;4, "ON TIME", IF(Data[[#This Row],[REASON OF LATE]]="SUPPLIER","LATE BY SUPPLIER", "LATE")))</f>
        <v>ADVANCE</v>
      </c>
      <c r="K3564" s="2"/>
      <c r="L3564" s="32"/>
      <c r="M3564" s="32" t="str">
        <f>TEXT(Data[[#This Row],[Ngày giao]],"yyyy")</f>
        <v>2022</v>
      </c>
      <c r="N3564" s="32" t="str">
        <f>IF(MONTH(Data[[#This Row],[Ngày giao]])&lt;4,"Qtr1", IF(MONTH(Data[[#This Row],[Ngày giao]])&lt;7,"Qtr2",IF(MONTH(Data[[#This Row],[Ngày giao]])&lt;10,"Qtr3","Qtr4")))</f>
        <v>Qtr2</v>
      </c>
      <c r="O3564" s="32" t="str">
        <f>TEXT(Data[[#This Row],[Ngày giao]],"MMM")</f>
        <v>May</v>
      </c>
    </row>
    <row r="3565" spans="1:15" ht="14.5" x14ac:dyDescent="0.35">
      <c r="A3565" s="7">
        <v>4517501081</v>
      </c>
      <c r="B3565" s="7">
        <v>2487061</v>
      </c>
      <c r="C3565" s="8" t="s">
        <v>53</v>
      </c>
      <c r="D3565" s="9">
        <v>2340</v>
      </c>
      <c r="E3565" s="3">
        <v>624</v>
      </c>
      <c r="F3565" s="3">
        <f t="shared" si="79"/>
        <v>1460160</v>
      </c>
      <c r="G3565" s="5">
        <v>44714</v>
      </c>
      <c r="H3565" s="4">
        <v>44713</v>
      </c>
      <c r="I3565" s="10">
        <v>1</v>
      </c>
      <c r="J3565" s="32" t="str">
        <f>IF(Data[[#This Row],[Chênh lệch ngày]]&lt;-2,"ADVANCE", IF(Data[[#This Row],[Chênh lệch ngày]]&lt;4, "ON TIME", IF(Data[[#This Row],[REASON OF LATE]]="SUPPLIER","LATE BY SUPPLIER", "LATE")))</f>
        <v>ON TIME</v>
      </c>
      <c r="K3565" s="12"/>
      <c r="L3565" s="16"/>
      <c r="M3565" s="32" t="str">
        <f>TEXT(Data[[#This Row],[Ngày giao]],"yyyy")</f>
        <v>2022</v>
      </c>
      <c r="N3565" s="32" t="str">
        <f>IF(MONTH(Data[[#This Row],[Ngày giao]])&lt;4,"Qtr1", IF(MONTH(Data[[#This Row],[Ngày giao]])&lt;7,"Qtr2",IF(MONTH(Data[[#This Row],[Ngày giao]])&lt;10,"Qtr3","Qtr4")))</f>
        <v>Qtr2</v>
      </c>
      <c r="O3565" s="32" t="str">
        <f>TEXT(Data[[#This Row],[Ngày giao]],"MMM")</f>
        <v>Jun</v>
      </c>
    </row>
    <row r="3566" spans="1:15" ht="13" x14ac:dyDescent="0.3">
      <c r="A3566" s="1">
        <v>4517388570</v>
      </c>
      <c r="B3566" s="1">
        <v>2899631</v>
      </c>
      <c r="C3566" s="2" t="s">
        <v>55</v>
      </c>
      <c r="D3566" s="3">
        <v>320</v>
      </c>
      <c r="E3566" s="3">
        <v>1417</v>
      </c>
      <c r="F3566" s="3">
        <f t="shared" si="79"/>
        <v>453440</v>
      </c>
      <c r="G3566" s="5">
        <v>44714</v>
      </c>
      <c r="H3566" s="4">
        <v>44714</v>
      </c>
      <c r="I3566" s="6">
        <f t="shared" ref="I3566:I3584" si="80">G3566-H3566</f>
        <v>0</v>
      </c>
      <c r="J3566" s="32" t="str">
        <f>IF(Data[[#This Row],[Chênh lệch ngày]]&lt;-2,"ADVANCE", IF(Data[[#This Row],[Chênh lệch ngày]]&lt;4, "ON TIME", IF(Data[[#This Row],[REASON OF LATE]]="SUPPLIER","LATE BY SUPPLIER", "LATE")))</f>
        <v>ON TIME</v>
      </c>
      <c r="K3566" s="2"/>
      <c r="L3566" s="32"/>
      <c r="M3566" s="32" t="str">
        <f>TEXT(Data[[#This Row],[Ngày giao]],"yyyy")</f>
        <v>2022</v>
      </c>
      <c r="N3566" s="32" t="str">
        <f>IF(MONTH(Data[[#This Row],[Ngày giao]])&lt;4,"Qtr1", IF(MONTH(Data[[#This Row],[Ngày giao]])&lt;7,"Qtr2",IF(MONTH(Data[[#This Row],[Ngày giao]])&lt;10,"Qtr3","Qtr4")))</f>
        <v>Qtr2</v>
      </c>
      <c r="O3566" s="32" t="str">
        <f>TEXT(Data[[#This Row],[Ngày giao]],"MMM")</f>
        <v>Jun</v>
      </c>
    </row>
    <row r="3567" spans="1:15" ht="13" x14ac:dyDescent="0.3">
      <c r="A3567" s="1">
        <v>4517361301</v>
      </c>
      <c r="B3567" s="1">
        <v>2899634</v>
      </c>
      <c r="C3567" s="2" t="s">
        <v>53</v>
      </c>
      <c r="D3567" s="3">
        <v>320</v>
      </c>
      <c r="E3567" s="3">
        <v>1366</v>
      </c>
      <c r="F3567" s="3">
        <f t="shared" si="79"/>
        <v>437120</v>
      </c>
      <c r="G3567" s="5">
        <v>44711</v>
      </c>
      <c r="H3567" s="4">
        <v>44714</v>
      </c>
      <c r="I3567" s="6">
        <f t="shared" si="80"/>
        <v>-3</v>
      </c>
      <c r="J3567" s="32" t="str">
        <f>IF(Data[[#This Row],[Chênh lệch ngày]]&lt;-2,"ADVANCE", IF(Data[[#This Row],[Chênh lệch ngày]]&lt;4, "ON TIME", IF(Data[[#This Row],[REASON OF LATE]]="SUPPLIER","LATE BY SUPPLIER", "LATE")))</f>
        <v>ADVANCE</v>
      </c>
      <c r="K3567" s="2"/>
      <c r="L3567" s="32"/>
      <c r="M3567" s="32" t="str">
        <f>TEXT(Data[[#This Row],[Ngày giao]],"yyyy")</f>
        <v>2022</v>
      </c>
      <c r="N3567" s="32" t="str">
        <f>IF(MONTH(Data[[#This Row],[Ngày giao]])&lt;4,"Qtr1", IF(MONTH(Data[[#This Row],[Ngày giao]])&lt;7,"Qtr2",IF(MONTH(Data[[#This Row],[Ngày giao]])&lt;10,"Qtr3","Qtr4")))</f>
        <v>Qtr2</v>
      </c>
      <c r="O3567" s="32" t="str">
        <f>TEXT(Data[[#This Row],[Ngày giao]],"MMM")</f>
        <v>May</v>
      </c>
    </row>
    <row r="3568" spans="1:15" ht="13" x14ac:dyDescent="0.3">
      <c r="A3568" s="1">
        <v>4517185358</v>
      </c>
      <c r="B3568" s="1">
        <v>4334436</v>
      </c>
      <c r="C3568" s="2" t="s">
        <v>55</v>
      </c>
      <c r="D3568" s="3">
        <v>48</v>
      </c>
      <c r="E3568" s="3">
        <v>539</v>
      </c>
      <c r="F3568" s="3">
        <f t="shared" ref="F3568:F3631" si="81" xml:space="preserve"> D3568 * E3568</f>
        <v>25872</v>
      </c>
      <c r="G3568" s="5">
        <v>44714</v>
      </c>
      <c r="H3568" s="4">
        <v>44714</v>
      </c>
      <c r="I3568" s="6">
        <f t="shared" si="80"/>
        <v>0</v>
      </c>
      <c r="J3568" s="32" t="str">
        <f>IF(Data[[#This Row],[Chênh lệch ngày]]&lt;-2,"ADVANCE", IF(Data[[#This Row],[Chênh lệch ngày]]&lt;4, "ON TIME", IF(Data[[#This Row],[REASON OF LATE]]="SUPPLIER","LATE BY SUPPLIER", "LATE")))</f>
        <v>ON TIME</v>
      </c>
      <c r="K3568" s="2"/>
      <c r="L3568" s="32"/>
      <c r="M3568" s="32" t="str">
        <f>TEXT(Data[[#This Row],[Ngày giao]],"yyyy")</f>
        <v>2022</v>
      </c>
      <c r="N3568" s="32" t="str">
        <f>IF(MONTH(Data[[#This Row],[Ngày giao]])&lt;4,"Qtr1", IF(MONTH(Data[[#This Row],[Ngày giao]])&lt;7,"Qtr2",IF(MONTH(Data[[#This Row],[Ngày giao]])&lt;10,"Qtr3","Qtr4")))</f>
        <v>Qtr2</v>
      </c>
      <c r="O3568" s="32" t="str">
        <f>TEXT(Data[[#This Row],[Ngày giao]],"MMM")</f>
        <v>Jun</v>
      </c>
    </row>
    <row r="3569" spans="1:15" ht="13" x14ac:dyDescent="0.3">
      <c r="A3569" s="1">
        <v>4517347142</v>
      </c>
      <c r="B3569" s="1">
        <v>2899478</v>
      </c>
      <c r="C3569" s="2" t="s">
        <v>53</v>
      </c>
      <c r="D3569" s="3">
        <v>200</v>
      </c>
      <c r="E3569" s="3">
        <v>725</v>
      </c>
      <c r="F3569" s="3">
        <f t="shared" si="81"/>
        <v>145000</v>
      </c>
      <c r="G3569" s="5">
        <v>44714</v>
      </c>
      <c r="H3569" s="4">
        <v>44714</v>
      </c>
      <c r="I3569" s="6">
        <f t="shared" si="80"/>
        <v>0</v>
      </c>
      <c r="J3569" s="32" t="str">
        <f>IF(Data[[#This Row],[Chênh lệch ngày]]&lt;-2,"ADVANCE", IF(Data[[#This Row],[Chênh lệch ngày]]&lt;4, "ON TIME", IF(Data[[#This Row],[REASON OF LATE]]="SUPPLIER","LATE BY SUPPLIER", "LATE")))</f>
        <v>ON TIME</v>
      </c>
      <c r="K3569" s="2"/>
      <c r="L3569" s="32"/>
      <c r="M3569" s="32" t="str">
        <f>TEXT(Data[[#This Row],[Ngày giao]],"yyyy")</f>
        <v>2022</v>
      </c>
      <c r="N3569" s="32" t="str">
        <f>IF(MONTH(Data[[#This Row],[Ngày giao]])&lt;4,"Qtr1", IF(MONTH(Data[[#This Row],[Ngày giao]])&lt;7,"Qtr2",IF(MONTH(Data[[#This Row],[Ngày giao]])&lt;10,"Qtr3","Qtr4")))</f>
        <v>Qtr2</v>
      </c>
      <c r="O3569" s="32" t="str">
        <f>TEXT(Data[[#This Row],[Ngày giao]],"MMM")</f>
        <v>Jun</v>
      </c>
    </row>
    <row r="3570" spans="1:15" ht="13" x14ac:dyDescent="0.3">
      <c r="A3570" s="1">
        <v>4517371586</v>
      </c>
      <c r="B3570" s="1">
        <v>2899475</v>
      </c>
      <c r="C3570" s="2" t="s">
        <v>53</v>
      </c>
      <c r="D3570" s="3">
        <v>500</v>
      </c>
      <c r="E3570" s="3">
        <v>356</v>
      </c>
      <c r="F3570" s="3">
        <f t="shared" si="81"/>
        <v>178000</v>
      </c>
      <c r="G3570" s="5">
        <v>44714</v>
      </c>
      <c r="H3570" s="4">
        <v>44714</v>
      </c>
      <c r="I3570" s="6">
        <f t="shared" si="80"/>
        <v>0</v>
      </c>
      <c r="J3570" s="32" t="str">
        <f>IF(Data[[#This Row],[Chênh lệch ngày]]&lt;-2,"ADVANCE", IF(Data[[#This Row],[Chênh lệch ngày]]&lt;4, "ON TIME", IF(Data[[#This Row],[REASON OF LATE]]="SUPPLIER","LATE BY SUPPLIER", "LATE")))</f>
        <v>ON TIME</v>
      </c>
      <c r="K3570" s="2"/>
      <c r="L3570" s="32"/>
      <c r="M3570" s="32" t="str">
        <f>TEXT(Data[[#This Row],[Ngày giao]],"yyyy")</f>
        <v>2022</v>
      </c>
      <c r="N3570" s="32" t="str">
        <f>IF(MONTH(Data[[#This Row],[Ngày giao]])&lt;4,"Qtr1", IF(MONTH(Data[[#This Row],[Ngày giao]])&lt;7,"Qtr2",IF(MONTH(Data[[#This Row],[Ngày giao]])&lt;10,"Qtr3","Qtr4")))</f>
        <v>Qtr2</v>
      </c>
      <c r="O3570" s="32" t="str">
        <f>TEXT(Data[[#This Row],[Ngày giao]],"MMM")</f>
        <v>Jun</v>
      </c>
    </row>
    <row r="3571" spans="1:15" ht="13" x14ac:dyDescent="0.3">
      <c r="A3571" s="1">
        <v>4517939939</v>
      </c>
      <c r="B3571" s="1">
        <v>2899475</v>
      </c>
      <c r="C3571" s="2" t="s">
        <v>53</v>
      </c>
      <c r="D3571" s="3">
        <v>200</v>
      </c>
      <c r="E3571" s="3">
        <v>1478</v>
      </c>
      <c r="F3571" s="3">
        <f t="shared" si="81"/>
        <v>295600</v>
      </c>
      <c r="G3571" s="5">
        <v>44714</v>
      </c>
      <c r="H3571" s="4">
        <v>44714</v>
      </c>
      <c r="I3571" s="6">
        <f t="shared" si="80"/>
        <v>0</v>
      </c>
      <c r="J3571" s="32" t="str">
        <f>IF(Data[[#This Row],[Chênh lệch ngày]]&lt;-2,"ADVANCE", IF(Data[[#This Row],[Chênh lệch ngày]]&lt;4, "ON TIME", IF(Data[[#This Row],[REASON OF LATE]]="SUPPLIER","LATE BY SUPPLIER", "LATE")))</f>
        <v>ON TIME</v>
      </c>
      <c r="K3571" s="2"/>
      <c r="L3571" s="32"/>
      <c r="M3571" s="32" t="str">
        <f>TEXT(Data[[#This Row],[Ngày giao]],"yyyy")</f>
        <v>2022</v>
      </c>
      <c r="N3571" s="32" t="str">
        <f>IF(MONTH(Data[[#This Row],[Ngày giao]])&lt;4,"Qtr1", IF(MONTH(Data[[#This Row],[Ngày giao]])&lt;7,"Qtr2",IF(MONTH(Data[[#This Row],[Ngày giao]])&lt;10,"Qtr3","Qtr4")))</f>
        <v>Qtr2</v>
      </c>
      <c r="O3571" s="32" t="str">
        <f>TEXT(Data[[#This Row],[Ngày giao]],"MMM")</f>
        <v>Jun</v>
      </c>
    </row>
    <row r="3572" spans="1:15" ht="13" x14ac:dyDescent="0.3">
      <c r="A3572" s="1">
        <v>4517955025</v>
      </c>
      <c r="B3572" s="1">
        <v>2899632</v>
      </c>
      <c r="C3572" s="2" t="s">
        <v>53</v>
      </c>
      <c r="D3572" s="3">
        <v>800</v>
      </c>
      <c r="E3572" s="3">
        <v>1107</v>
      </c>
      <c r="F3572" s="3">
        <f t="shared" si="81"/>
        <v>885600</v>
      </c>
      <c r="G3572" s="5">
        <v>44714</v>
      </c>
      <c r="H3572" s="4">
        <v>44714</v>
      </c>
      <c r="I3572" s="6">
        <f t="shared" si="80"/>
        <v>0</v>
      </c>
      <c r="J3572" s="32" t="str">
        <f>IF(Data[[#This Row],[Chênh lệch ngày]]&lt;-2,"ADVANCE", IF(Data[[#This Row],[Chênh lệch ngày]]&lt;4, "ON TIME", IF(Data[[#This Row],[REASON OF LATE]]="SUPPLIER","LATE BY SUPPLIER", "LATE")))</f>
        <v>ON TIME</v>
      </c>
      <c r="K3572" s="2"/>
      <c r="L3572" s="32"/>
      <c r="M3572" s="32" t="str">
        <f>TEXT(Data[[#This Row],[Ngày giao]],"yyyy")</f>
        <v>2022</v>
      </c>
      <c r="N3572" s="32" t="str">
        <f>IF(MONTH(Data[[#This Row],[Ngày giao]])&lt;4,"Qtr1", IF(MONTH(Data[[#This Row],[Ngày giao]])&lt;7,"Qtr2",IF(MONTH(Data[[#This Row],[Ngày giao]])&lt;10,"Qtr3","Qtr4")))</f>
        <v>Qtr2</v>
      </c>
      <c r="O3572" s="32" t="str">
        <f>TEXT(Data[[#This Row],[Ngày giao]],"MMM")</f>
        <v>Jun</v>
      </c>
    </row>
    <row r="3573" spans="1:15" ht="13" x14ac:dyDescent="0.3">
      <c r="A3573" s="1">
        <v>4517989713</v>
      </c>
      <c r="B3573" s="1">
        <v>2899631</v>
      </c>
      <c r="C3573" s="2" t="s">
        <v>53</v>
      </c>
      <c r="D3573" s="3">
        <v>320</v>
      </c>
      <c r="E3573" s="3">
        <v>888</v>
      </c>
      <c r="F3573" s="3">
        <f t="shared" si="81"/>
        <v>284160</v>
      </c>
      <c r="G3573" s="5">
        <v>44714</v>
      </c>
      <c r="H3573" s="4">
        <v>44714</v>
      </c>
      <c r="I3573" s="6">
        <f t="shared" si="80"/>
        <v>0</v>
      </c>
      <c r="J3573" s="32" t="str">
        <f>IF(Data[[#This Row],[Chênh lệch ngày]]&lt;-2,"ADVANCE", IF(Data[[#This Row],[Chênh lệch ngày]]&lt;4, "ON TIME", IF(Data[[#This Row],[REASON OF LATE]]="SUPPLIER","LATE BY SUPPLIER", "LATE")))</f>
        <v>ON TIME</v>
      </c>
      <c r="K3573" s="2"/>
      <c r="L3573" s="32"/>
      <c r="M3573" s="32" t="str">
        <f>TEXT(Data[[#This Row],[Ngày giao]],"yyyy")</f>
        <v>2022</v>
      </c>
      <c r="N3573" s="32" t="str">
        <f>IF(MONTH(Data[[#This Row],[Ngày giao]])&lt;4,"Qtr1", IF(MONTH(Data[[#This Row],[Ngày giao]])&lt;7,"Qtr2",IF(MONTH(Data[[#This Row],[Ngày giao]])&lt;10,"Qtr3","Qtr4")))</f>
        <v>Qtr2</v>
      </c>
      <c r="O3573" s="32" t="str">
        <f>TEXT(Data[[#This Row],[Ngày giao]],"MMM")</f>
        <v>Jun</v>
      </c>
    </row>
    <row r="3574" spans="1:15" ht="13" x14ac:dyDescent="0.3">
      <c r="A3574" s="1">
        <v>4518033536</v>
      </c>
      <c r="B3574" s="1">
        <v>2899475</v>
      </c>
      <c r="C3574" s="2" t="s">
        <v>55</v>
      </c>
      <c r="D3574" s="3">
        <v>100</v>
      </c>
      <c r="E3574" s="3">
        <v>887</v>
      </c>
      <c r="F3574" s="3">
        <f t="shared" si="81"/>
        <v>88700</v>
      </c>
      <c r="G3574" s="5">
        <v>44714</v>
      </c>
      <c r="H3574" s="4">
        <v>44714</v>
      </c>
      <c r="I3574" s="6">
        <f t="shared" si="80"/>
        <v>0</v>
      </c>
      <c r="J3574" s="32" t="str">
        <f>IF(Data[[#This Row],[Chênh lệch ngày]]&lt;-2,"ADVANCE", IF(Data[[#This Row],[Chênh lệch ngày]]&lt;4, "ON TIME", IF(Data[[#This Row],[REASON OF LATE]]="SUPPLIER","LATE BY SUPPLIER", "LATE")))</f>
        <v>ON TIME</v>
      </c>
      <c r="K3574" s="2"/>
      <c r="L3574" s="32"/>
      <c r="M3574" s="32" t="str">
        <f>TEXT(Data[[#This Row],[Ngày giao]],"yyyy")</f>
        <v>2022</v>
      </c>
      <c r="N3574" s="32" t="str">
        <f>IF(MONTH(Data[[#This Row],[Ngày giao]])&lt;4,"Qtr1", IF(MONTH(Data[[#This Row],[Ngày giao]])&lt;7,"Qtr2",IF(MONTH(Data[[#This Row],[Ngày giao]])&lt;10,"Qtr3","Qtr4")))</f>
        <v>Qtr2</v>
      </c>
      <c r="O3574" s="32" t="str">
        <f>TEXT(Data[[#This Row],[Ngày giao]],"MMM")</f>
        <v>Jun</v>
      </c>
    </row>
    <row r="3575" spans="1:15" ht="13" x14ac:dyDescent="0.3">
      <c r="A3575" s="1">
        <v>4517700688</v>
      </c>
      <c r="B3575" s="1">
        <v>4567352</v>
      </c>
      <c r="C3575" s="2" t="s">
        <v>12</v>
      </c>
      <c r="D3575" s="3">
        <v>600</v>
      </c>
      <c r="E3575" s="3">
        <v>940</v>
      </c>
      <c r="F3575" s="3">
        <f t="shared" si="81"/>
        <v>564000</v>
      </c>
      <c r="G3575" s="5">
        <v>44683</v>
      </c>
      <c r="H3575" s="4">
        <v>44714</v>
      </c>
      <c r="I3575" s="6">
        <f t="shared" si="80"/>
        <v>-31</v>
      </c>
      <c r="J3575" s="32" t="str">
        <f>IF(Data[[#This Row],[Chênh lệch ngày]]&lt;-2,"ADVANCE", IF(Data[[#This Row],[Chênh lệch ngày]]&lt;4, "ON TIME", IF(Data[[#This Row],[REASON OF LATE]]="SUPPLIER","LATE BY SUPPLIER", "LATE")))</f>
        <v>ADVANCE</v>
      </c>
      <c r="K3575" s="2"/>
      <c r="L3575" s="32"/>
      <c r="M3575" s="32" t="str">
        <f>TEXT(Data[[#This Row],[Ngày giao]],"yyyy")</f>
        <v>2022</v>
      </c>
      <c r="N3575" s="32" t="str">
        <f>IF(MONTH(Data[[#This Row],[Ngày giao]])&lt;4,"Qtr1", IF(MONTH(Data[[#This Row],[Ngày giao]])&lt;7,"Qtr2",IF(MONTH(Data[[#This Row],[Ngày giao]])&lt;10,"Qtr3","Qtr4")))</f>
        <v>Qtr2</v>
      </c>
      <c r="O3575" s="32" t="str">
        <f>TEXT(Data[[#This Row],[Ngày giao]],"MMM")</f>
        <v>May</v>
      </c>
    </row>
    <row r="3576" spans="1:15" ht="13" x14ac:dyDescent="0.3">
      <c r="A3576" s="1">
        <v>4517857323</v>
      </c>
      <c r="B3576" s="1">
        <v>2461389</v>
      </c>
      <c r="C3576" s="2" t="s">
        <v>53</v>
      </c>
      <c r="D3576" s="3">
        <v>3800</v>
      </c>
      <c r="E3576" s="3">
        <v>410</v>
      </c>
      <c r="F3576" s="3">
        <f t="shared" si="81"/>
        <v>1558000</v>
      </c>
      <c r="G3576" s="5">
        <v>44714</v>
      </c>
      <c r="H3576" s="4">
        <v>44714</v>
      </c>
      <c r="I3576" s="6">
        <f t="shared" si="80"/>
        <v>0</v>
      </c>
      <c r="J3576" s="32" t="str">
        <f>IF(Data[[#This Row],[Chênh lệch ngày]]&lt;-2,"ADVANCE", IF(Data[[#This Row],[Chênh lệch ngày]]&lt;4, "ON TIME", IF(Data[[#This Row],[REASON OF LATE]]="SUPPLIER","LATE BY SUPPLIER", "LATE")))</f>
        <v>ON TIME</v>
      </c>
      <c r="K3576" s="2"/>
      <c r="L3576" s="32"/>
      <c r="M3576" s="32" t="str">
        <f>TEXT(Data[[#This Row],[Ngày giao]],"yyyy")</f>
        <v>2022</v>
      </c>
      <c r="N3576" s="32" t="str">
        <f>IF(MONTH(Data[[#This Row],[Ngày giao]])&lt;4,"Qtr1", IF(MONTH(Data[[#This Row],[Ngày giao]])&lt;7,"Qtr2",IF(MONTH(Data[[#This Row],[Ngày giao]])&lt;10,"Qtr3","Qtr4")))</f>
        <v>Qtr2</v>
      </c>
      <c r="O3576" s="32" t="str">
        <f>TEXT(Data[[#This Row],[Ngày giao]],"MMM")</f>
        <v>Jun</v>
      </c>
    </row>
    <row r="3577" spans="1:15" ht="13" x14ac:dyDescent="0.3">
      <c r="A3577" s="1">
        <v>4517154332</v>
      </c>
      <c r="B3577" s="1">
        <v>2758193</v>
      </c>
      <c r="C3577" s="2" t="s">
        <v>55</v>
      </c>
      <c r="D3577" s="3">
        <v>93</v>
      </c>
      <c r="E3577" s="3">
        <v>1100</v>
      </c>
      <c r="F3577" s="3">
        <f t="shared" si="81"/>
        <v>102300</v>
      </c>
      <c r="G3577" s="5">
        <v>44714</v>
      </c>
      <c r="H3577" s="4">
        <v>44714</v>
      </c>
      <c r="I3577" s="6">
        <f t="shared" si="80"/>
        <v>0</v>
      </c>
      <c r="J3577" s="32" t="str">
        <f>IF(Data[[#This Row],[Chênh lệch ngày]]&lt;-2,"ADVANCE", IF(Data[[#This Row],[Chênh lệch ngày]]&lt;4, "ON TIME", IF(Data[[#This Row],[REASON OF LATE]]="SUPPLIER","LATE BY SUPPLIER", "LATE")))</f>
        <v>ON TIME</v>
      </c>
      <c r="K3577" s="2"/>
      <c r="L3577" s="32"/>
      <c r="M3577" s="32" t="str">
        <f>TEXT(Data[[#This Row],[Ngày giao]],"yyyy")</f>
        <v>2022</v>
      </c>
      <c r="N3577" s="32" t="str">
        <f>IF(MONTH(Data[[#This Row],[Ngày giao]])&lt;4,"Qtr1", IF(MONTH(Data[[#This Row],[Ngày giao]])&lt;7,"Qtr2",IF(MONTH(Data[[#This Row],[Ngày giao]])&lt;10,"Qtr3","Qtr4")))</f>
        <v>Qtr2</v>
      </c>
      <c r="O3577" s="32" t="str">
        <f>TEXT(Data[[#This Row],[Ngày giao]],"MMM")</f>
        <v>Jun</v>
      </c>
    </row>
    <row r="3578" spans="1:15" ht="13" x14ac:dyDescent="0.3">
      <c r="A3578" s="1">
        <v>4517158255</v>
      </c>
      <c r="B3578" s="1">
        <v>2467687</v>
      </c>
      <c r="C3578" s="2" t="s">
        <v>55</v>
      </c>
      <c r="D3578" s="3">
        <v>55</v>
      </c>
      <c r="E3578" s="3">
        <v>1334</v>
      </c>
      <c r="F3578" s="3">
        <f t="shared" si="81"/>
        <v>73370</v>
      </c>
      <c r="G3578" s="5">
        <v>44693</v>
      </c>
      <c r="H3578" s="4">
        <v>44714</v>
      </c>
      <c r="I3578" s="6">
        <f t="shared" si="80"/>
        <v>-21</v>
      </c>
      <c r="J3578" s="32" t="str">
        <f>IF(Data[[#This Row],[Chênh lệch ngày]]&lt;-2,"ADVANCE", IF(Data[[#This Row],[Chênh lệch ngày]]&lt;4, "ON TIME", IF(Data[[#This Row],[REASON OF LATE]]="SUPPLIER","LATE BY SUPPLIER", "LATE")))</f>
        <v>ADVANCE</v>
      </c>
      <c r="K3578" s="2"/>
      <c r="L3578" s="32"/>
      <c r="M3578" s="32" t="str">
        <f>TEXT(Data[[#This Row],[Ngày giao]],"yyyy")</f>
        <v>2022</v>
      </c>
      <c r="N3578" s="32" t="str">
        <f>IF(MONTH(Data[[#This Row],[Ngày giao]])&lt;4,"Qtr1", IF(MONTH(Data[[#This Row],[Ngày giao]])&lt;7,"Qtr2",IF(MONTH(Data[[#This Row],[Ngày giao]])&lt;10,"Qtr3","Qtr4")))</f>
        <v>Qtr2</v>
      </c>
      <c r="O3578" s="32" t="str">
        <f>TEXT(Data[[#This Row],[Ngày giao]],"MMM")</f>
        <v>May</v>
      </c>
    </row>
    <row r="3579" spans="1:15" ht="13" x14ac:dyDescent="0.3">
      <c r="A3579" s="1">
        <v>4517152150</v>
      </c>
      <c r="B3579" s="1">
        <v>4271870</v>
      </c>
      <c r="C3579" s="2" t="s">
        <v>55</v>
      </c>
      <c r="D3579" s="3">
        <v>68</v>
      </c>
      <c r="E3579" s="3">
        <v>1182</v>
      </c>
      <c r="F3579" s="3">
        <f t="shared" si="81"/>
        <v>80376</v>
      </c>
      <c r="G3579" s="5">
        <v>44721</v>
      </c>
      <c r="H3579" s="4">
        <v>44714</v>
      </c>
      <c r="I3579" s="6">
        <f t="shared" si="80"/>
        <v>7</v>
      </c>
      <c r="J3579" s="32" t="str">
        <f>IF(Data[[#This Row],[Chênh lệch ngày]]&lt;-2,"ADVANCE", IF(Data[[#This Row],[Chênh lệch ngày]]&lt;4, "ON TIME", IF(Data[[#This Row],[REASON OF LATE]]="SUPPLIER","LATE BY SUPPLIER", "LATE")))</f>
        <v>LATE</v>
      </c>
      <c r="K3579" s="32" t="s">
        <v>6</v>
      </c>
      <c r="L3579" s="32"/>
      <c r="M3579" s="32" t="str">
        <f>TEXT(Data[[#This Row],[Ngày giao]],"yyyy")</f>
        <v>2022</v>
      </c>
      <c r="N3579" s="32" t="str">
        <f>IF(MONTH(Data[[#This Row],[Ngày giao]])&lt;4,"Qtr1", IF(MONTH(Data[[#This Row],[Ngày giao]])&lt;7,"Qtr2",IF(MONTH(Data[[#This Row],[Ngày giao]])&lt;10,"Qtr3","Qtr4")))</f>
        <v>Qtr2</v>
      </c>
      <c r="O3579" s="32" t="str">
        <f>TEXT(Data[[#This Row],[Ngày giao]],"MMM")</f>
        <v>Jun</v>
      </c>
    </row>
    <row r="3580" spans="1:15" ht="13" x14ac:dyDescent="0.3">
      <c r="A3580" s="1">
        <v>4517049778</v>
      </c>
      <c r="B3580" s="1">
        <v>4271870</v>
      </c>
      <c r="C3580" s="2" t="s">
        <v>67</v>
      </c>
      <c r="D3580" s="3">
        <v>16</v>
      </c>
      <c r="E3580" s="3">
        <v>515</v>
      </c>
      <c r="F3580" s="3">
        <f t="shared" si="81"/>
        <v>8240</v>
      </c>
      <c r="G3580" s="5">
        <v>44728</v>
      </c>
      <c r="H3580" s="4">
        <v>44714</v>
      </c>
      <c r="I3580" s="6">
        <f t="shared" si="80"/>
        <v>14</v>
      </c>
      <c r="J3580" s="32" t="str">
        <f>IF(Data[[#This Row],[Chênh lệch ngày]]&lt;-2,"ADVANCE", IF(Data[[#This Row],[Chênh lệch ngày]]&lt;4, "ON TIME", IF(Data[[#This Row],[REASON OF LATE]]="SUPPLIER","LATE BY SUPPLIER", "LATE")))</f>
        <v>LATE</v>
      </c>
      <c r="K3580" s="32" t="s">
        <v>6</v>
      </c>
      <c r="L3580" s="32"/>
      <c r="M3580" s="32" t="str">
        <f>TEXT(Data[[#This Row],[Ngày giao]],"yyyy")</f>
        <v>2022</v>
      </c>
      <c r="N3580" s="32" t="str">
        <f>IF(MONTH(Data[[#This Row],[Ngày giao]])&lt;4,"Qtr1", IF(MONTH(Data[[#This Row],[Ngày giao]])&lt;7,"Qtr2",IF(MONTH(Data[[#This Row],[Ngày giao]])&lt;10,"Qtr3","Qtr4")))</f>
        <v>Qtr2</v>
      </c>
      <c r="O3580" s="32" t="str">
        <f>TEXT(Data[[#This Row],[Ngày giao]],"MMM")</f>
        <v>Jun</v>
      </c>
    </row>
    <row r="3581" spans="1:15" ht="13" x14ac:dyDescent="0.3">
      <c r="A3581" s="1">
        <v>4517991050</v>
      </c>
      <c r="B3581" s="1">
        <v>2467687</v>
      </c>
      <c r="C3581" s="2" t="s">
        <v>53</v>
      </c>
      <c r="D3581" s="3">
        <v>620</v>
      </c>
      <c r="E3581" s="3">
        <v>1327</v>
      </c>
      <c r="F3581" s="3">
        <f t="shared" si="81"/>
        <v>822740</v>
      </c>
      <c r="G3581" s="5">
        <v>44714</v>
      </c>
      <c r="H3581" s="4">
        <v>44714</v>
      </c>
      <c r="I3581" s="6">
        <f t="shared" si="80"/>
        <v>0</v>
      </c>
      <c r="J3581" s="32" t="str">
        <f>IF(Data[[#This Row],[Chênh lệch ngày]]&lt;-2,"ADVANCE", IF(Data[[#This Row],[Chênh lệch ngày]]&lt;4, "ON TIME", IF(Data[[#This Row],[REASON OF LATE]]="SUPPLIER","LATE BY SUPPLIER", "LATE")))</f>
        <v>ON TIME</v>
      </c>
      <c r="K3581" s="2"/>
      <c r="L3581" s="32"/>
      <c r="M3581" s="32" t="str">
        <f>TEXT(Data[[#This Row],[Ngày giao]],"yyyy")</f>
        <v>2022</v>
      </c>
      <c r="N3581" s="32" t="str">
        <f>IF(MONTH(Data[[#This Row],[Ngày giao]])&lt;4,"Qtr1", IF(MONTH(Data[[#This Row],[Ngày giao]])&lt;7,"Qtr2",IF(MONTH(Data[[#This Row],[Ngày giao]])&lt;10,"Qtr3","Qtr4")))</f>
        <v>Qtr2</v>
      </c>
      <c r="O3581" s="32" t="str">
        <f>TEXT(Data[[#This Row],[Ngày giao]],"MMM")</f>
        <v>Jun</v>
      </c>
    </row>
    <row r="3582" spans="1:15" ht="13" x14ac:dyDescent="0.3">
      <c r="A3582" s="1">
        <v>4517152415</v>
      </c>
      <c r="B3582" s="1">
        <v>2752324</v>
      </c>
      <c r="C3582" s="2" t="s">
        <v>55</v>
      </c>
      <c r="D3582" s="3">
        <v>12</v>
      </c>
      <c r="E3582" s="3">
        <v>811</v>
      </c>
      <c r="F3582" s="3">
        <f t="shared" si="81"/>
        <v>9732</v>
      </c>
      <c r="G3582" s="5">
        <v>44714</v>
      </c>
      <c r="H3582" s="4">
        <v>44714</v>
      </c>
      <c r="I3582" s="6">
        <f t="shared" si="80"/>
        <v>0</v>
      </c>
      <c r="J3582" s="32" t="str">
        <f>IF(Data[[#This Row],[Chênh lệch ngày]]&lt;-2,"ADVANCE", IF(Data[[#This Row],[Chênh lệch ngày]]&lt;4, "ON TIME", IF(Data[[#This Row],[REASON OF LATE]]="SUPPLIER","LATE BY SUPPLIER", "LATE")))</f>
        <v>ON TIME</v>
      </c>
      <c r="K3582" s="2"/>
      <c r="L3582" s="32"/>
      <c r="M3582" s="32" t="str">
        <f>TEXT(Data[[#This Row],[Ngày giao]],"yyyy")</f>
        <v>2022</v>
      </c>
      <c r="N3582" s="32" t="str">
        <f>IF(MONTH(Data[[#This Row],[Ngày giao]])&lt;4,"Qtr1", IF(MONTH(Data[[#This Row],[Ngày giao]])&lt;7,"Qtr2",IF(MONTH(Data[[#This Row],[Ngày giao]])&lt;10,"Qtr3","Qtr4")))</f>
        <v>Qtr2</v>
      </c>
      <c r="O3582" s="32" t="str">
        <f>TEXT(Data[[#This Row],[Ngày giao]],"MMM")</f>
        <v>Jun</v>
      </c>
    </row>
    <row r="3583" spans="1:15" ht="13" x14ac:dyDescent="0.3">
      <c r="A3583" s="1">
        <v>4517160886</v>
      </c>
      <c r="B3583" s="1">
        <v>2958114</v>
      </c>
      <c r="C3583" s="2" t="s">
        <v>55</v>
      </c>
      <c r="D3583" s="3">
        <v>150</v>
      </c>
      <c r="E3583" s="3">
        <v>591</v>
      </c>
      <c r="F3583" s="3">
        <f t="shared" si="81"/>
        <v>88650</v>
      </c>
      <c r="G3583" s="5">
        <v>44714</v>
      </c>
      <c r="H3583" s="4">
        <v>44714</v>
      </c>
      <c r="I3583" s="6">
        <f t="shared" si="80"/>
        <v>0</v>
      </c>
      <c r="J3583" s="32" t="str">
        <f>IF(Data[[#This Row],[Chênh lệch ngày]]&lt;-2,"ADVANCE", IF(Data[[#This Row],[Chênh lệch ngày]]&lt;4, "ON TIME", IF(Data[[#This Row],[REASON OF LATE]]="SUPPLIER","LATE BY SUPPLIER", "LATE")))</f>
        <v>ON TIME</v>
      </c>
      <c r="K3583" s="2"/>
      <c r="L3583" s="32"/>
      <c r="M3583" s="32" t="str">
        <f>TEXT(Data[[#This Row],[Ngày giao]],"yyyy")</f>
        <v>2022</v>
      </c>
      <c r="N3583" s="32" t="str">
        <f>IF(MONTH(Data[[#This Row],[Ngày giao]])&lt;4,"Qtr1", IF(MONTH(Data[[#This Row],[Ngày giao]])&lt;7,"Qtr2",IF(MONTH(Data[[#This Row],[Ngày giao]])&lt;10,"Qtr3","Qtr4")))</f>
        <v>Qtr2</v>
      </c>
      <c r="O3583" s="32" t="str">
        <f>TEXT(Data[[#This Row],[Ngày giao]],"MMM")</f>
        <v>Jun</v>
      </c>
    </row>
    <row r="3584" spans="1:15" ht="13" x14ac:dyDescent="0.3">
      <c r="A3584" s="1">
        <v>4517184033</v>
      </c>
      <c r="B3584" s="1">
        <v>2884301</v>
      </c>
      <c r="C3584" s="2" t="s">
        <v>55</v>
      </c>
      <c r="D3584" s="3">
        <v>15</v>
      </c>
      <c r="E3584" s="3">
        <v>380</v>
      </c>
      <c r="F3584" s="3">
        <f t="shared" si="81"/>
        <v>5700</v>
      </c>
      <c r="G3584" s="5">
        <v>44714</v>
      </c>
      <c r="H3584" s="4">
        <v>44714</v>
      </c>
      <c r="I3584" s="6">
        <f t="shared" si="80"/>
        <v>0</v>
      </c>
      <c r="J3584" s="32" t="str">
        <f>IF(Data[[#This Row],[Chênh lệch ngày]]&lt;-2,"ADVANCE", IF(Data[[#This Row],[Chênh lệch ngày]]&lt;4, "ON TIME", IF(Data[[#This Row],[REASON OF LATE]]="SUPPLIER","LATE BY SUPPLIER", "LATE")))</f>
        <v>ON TIME</v>
      </c>
      <c r="K3584" s="2"/>
      <c r="L3584" s="32"/>
      <c r="M3584" s="32" t="str">
        <f>TEXT(Data[[#This Row],[Ngày giao]],"yyyy")</f>
        <v>2022</v>
      </c>
      <c r="N3584" s="32" t="str">
        <f>IF(MONTH(Data[[#This Row],[Ngày giao]])&lt;4,"Qtr1", IF(MONTH(Data[[#This Row],[Ngày giao]])&lt;7,"Qtr2",IF(MONTH(Data[[#This Row],[Ngày giao]])&lt;10,"Qtr3","Qtr4")))</f>
        <v>Qtr2</v>
      </c>
      <c r="O3584" s="32" t="str">
        <f>TEXT(Data[[#This Row],[Ngày giao]],"MMM")</f>
        <v>Jun</v>
      </c>
    </row>
    <row r="3585" spans="1:15" ht="14.5" x14ac:dyDescent="0.35">
      <c r="A3585" s="7">
        <v>4517365396</v>
      </c>
      <c r="B3585" s="7">
        <v>4013293</v>
      </c>
      <c r="C3585" s="8" t="s">
        <v>53</v>
      </c>
      <c r="D3585" s="9">
        <v>90</v>
      </c>
      <c r="E3585" s="3">
        <v>712</v>
      </c>
      <c r="F3585" s="3">
        <f t="shared" si="81"/>
        <v>64080</v>
      </c>
      <c r="G3585" s="5">
        <v>44711</v>
      </c>
      <c r="H3585" s="4">
        <v>44714</v>
      </c>
      <c r="I3585" s="10">
        <v>-3</v>
      </c>
      <c r="J3585" s="32" t="str">
        <f>IF(Data[[#This Row],[Chênh lệch ngày]]&lt;-2,"ADVANCE", IF(Data[[#This Row],[Chênh lệch ngày]]&lt;4, "ON TIME", IF(Data[[#This Row],[REASON OF LATE]]="SUPPLIER","LATE BY SUPPLIER", "LATE")))</f>
        <v>ADVANCE</v>
      </c>
      <c r="K3585" s="12"/>
      <c r="L3585" s="16"/>
      <c r="M3585" s="32" t="str">
        <f>TEXT(Data[[#This Row],[Ngày giao]],"yyyy")</f>
        <v>2022</v>
      </c>
      <c r="N3585" s="32" t="str">
        <f>IF(MONTH(Data[[#This Row],[Ngày giao]])&lt;4,"Qtr1", IF(MONTH(Data[[#This Row],[Ngày giao]])&lt;7,"Qtr2",IF(MONTH(Data[[#This Row],[Ngày giao]])&lt;10,"Qtr3","Qtr4")))</f>
        <v>Qtr2</v>
      </c>
      <c r="O3585" s="32" t="str">
        <f>TEXT(Data[[#This Row],[Ngày giao]],"MMM")</f>
        <v>May</v>
      </c>
    </row>
    <row r="3586" spans="1:15" ht="14.5" x14ac:dyDescent="0.35">
      <c r="A3586" s="7">
        <v>4517369625</v>
      </c>
      <c r="B3586" s="7">
        <v>4454507</v>
      </c>
      <c r="C3586" s="8" t="s">
        <v>53</v>
      </c>
      <c r="D3586" s="9">
        <v>630</v>
      </c>
      <c r="E3586" s="3">
        <v>1019</v>
      </c>
      <c r="F3586" s="3">
        <f t="shared" si="81"/>
        <v>641970</v>
      </c>
      <c r="G3586" s="5">
        <v>44739</v>
      </c>
      <c r="H3586" s="4">
        <v>44714</v>
      </c>
      <c r="I3586" s="10">
        <v>25</v>
      </c>
      <c r="J3586" s="32" t="str">
        <f>IF(Data[[#This Row],[Chênh lệch ngày]]&lt;-2,"ADVANCE", IF(Data[[#This Row],[Chênh lệch ngày]]&lt;4, "ON TIME", IF(Data[[#This Row],[REASON OF LATE]]="SUPPLIER","LATE BY SUPPLIER", "LATE")))</f>
        <v>LATE</v>
      </c>
      <c r="K3586" s="32" t="s">
        <v>6</v>
      </c>
      <c r="L3586" s="16"/>
      <c r="M3586" s="32" t="str">
        <f>TEXT(Data[[#This Row],[Ngày giao]],"yyyy")</f>
        <v>2022</v>
      </c>
      <c r="N3586" s="32" t="str">
        <f>IF(MONTH(Data[[#This Row],[Ngày giao]])&lt;4,"Qtr1", IF(MONTH(Data[[#This Row],[Ngày giao]])&lt;7,"Qtr2",IF(MONTH(Data[[#This Row],[Ngày giao]])&lt;10,"Qtr3","Qtr4")))</f>
        <v>Qtr2</v>
      </c>
      <c r="O3586" s="32" t="str">
        <f>TEXT(Data[[#This Row],[Ngày giao]],"MMM")</f>
        <v>Jun</v>
      </c>
    </row>
    <row r="3587" spans="1:15" ht="14.5" x14ac:dyDescent="0.35">
      <c r="A3587" s="7">
        <v>4517417336</v>
      </c>
      <c r="B3587" s="7">
        <v>2778179</v>
      </c>
      <c r="C3587" s="8" t="s">
        <v>53</v>
      </c>
      <c r="D3587" s="9">
        <v>3600</v>
      </c>
      <c r="E3587" s="3">
        <v>628</v>
      </c>
      <c r="F3587" s="3">
        <f t="shared" si="81"/>
        <v>2260800</v>
      </c>
      <c r="G3587" s="5">
        <v>44714</v>
      </c>
      <c r="H3587" s="4">
        <v>44714</v>
      </c>
      <c r="I3587" s="10">
        <v>0</v>
      </c>
      <c r="J3587" s="32" t="str">
        <f>IF(Data[[#This Row],[Chênh lệch ngày]]&lt;-2,"ADVANCE", IF(Data[[#This Row],[Chênh lệch ngày]]&lt;4, "ON TIME", IF(Data[[#This Row],[REASON OF LATE]]="SUPPLIER","LATE BY SUPPLIER", "LATE")))</f>
        <v>ON TIME</v>
      </c>
      <c r="K3587" s="12"/>
      <c r="L3587" s="16"/>
      <c r="M3587" s="32" t="str">
        <f>TEXT(Data[[#This Row],[Ngày giao]],"yyyy")</f>
        <v>2022</v>
      </c>
      <c r="N3587" s="32" t="str">
        <f>IF(MONTH(Data[[#This Row],[Ngày giao]])&lt;4,"Qtr1", IF(MONTH(Data[[#This Row],[Ngày giao]])&lt;7,"Qtr2",IF(MONTH(Data[[#This Row],[Ngày giao]])&lt;10,"Qtr3","Qtr4")))</f>
        <v>Qtr2</v>
      </c>
      <c r="O3587" s="32" t="str">
        <f>TEXT(Data[[#This Row],[Ngày giao]],"MMM")</f>
        <v>Jun</v>
      </c>
    </row>
    <row r="3588" spans="1:15" ht="14.5" x14ac:dyDescent="0.35">
      <c r="A3588" s="7">
        <v>4517353645</v>
      </c>
      <c r="B3588" s="7">
        <v>2663481</v>
      </c>
      <c r="C3588" s="8" t="s">
        <v>53</v>
      </c>
      <c r="D3588" s="9">
        <v>2025</v>
      </c>
      <c r="E3588" s="3">
        <v>404</v>
      </c>
      <c r="F3588" s="3">
        <f t="shared" si="81"/>
        <v>818100</v>
      </c>
      <c r="G3588" s="5">
        <v>44714</v>
      </c>
      <c r="H3588" s="4">
        <v>44714</v>
      </c>
      <c r="I3588" s="10">
        <v>0</v>
      </c>
      <c r="J3588" s="32" t="str">
        <f>IF(Data[[#This Row],[Chênh lệch ngày]]&lt;-2,"ADVANCE", IF(Data[[#This Row],[Chênh lệch ngày]]&lt;4, "ON TIME", IF(Data[[#This Row],[REASON OF LATE]]="SUPPLIER","LATE BY SUPPLIER", "LATE")))</f>
        <v>ON TIME</v>
      </c>
      <c r="K3588" s="12"/>
      <c r="L3588" s="16"/>
      <c r="M3588" s="32" t="str">
        <f>TEXT(Data[[#This Row],[Ngày giao]],"yyyy")</f>
        <v>2022</v>
      </c>
      <c r="N3588" s="32" t="str">
        <f>IF(MONTH(Data[[#This Row],[Ngày giao]])&lt;4,"Qtr1", IF(MONTH(Data[[#This Row],[Ngày giao]])&lt;7,"Qtr2",IF(MONTH(Data[[#This Row],[Ngày giao]])&lt;10,"Qtr3","Qtr4")))</f>
        <v>Qtr2</v>
      </c>
      <c r="O3588" s="32" t="str">
        <f>TEXT(Data[[#This Row],[Ngày giao]],"MMM")</f>
        <v>Jun</v>
      </c>
    </row>
    <row r="3589" spans="1:15" ht="14.5" x14ac:dyDescent="0.35">
      <c r="A3589" s="7">
        <v>4517379156</v>
      </c>
      <c r="B3589" s="7">
        <v>4455281</v>
      </c>
      <c r="C3589" s="8" t="s">
        <v>53</v>
      </c>
      <c r="D3589" s="9">
        <v>2790</v>
      </c>
      <c r="E3589" s="3">
        <v>1429</v>
      </c>
      <c r="F3589" s="3">
        <f t="shared" si="81"/>
        <v>3986910</v>
      </c>
      <c r="G3589" s="14">
        <v>44714</v>
      </c>
      <c r="H3589" s="15">
        <v>44714</v>
      </c>
      <c r="I3589" s="10">
        <v>0</v>
      </c>
      <c r="J3589" s="32" t="str">
        <f>IF(Data[[#This Row],[Chênh lệch ngày]]&lt;-2,"ADVANCE", IF(Data[[#This Row],[Chênh lệch ngày]]&lt;4, "ON TIME", IF(Data[[#This Row],[REASON OF LATE]]="SUPPLIER","LATE BY SUPPLIER", "LATE")))</f>
        <v>ON TIME</v>
      </c>
      <c r="K3589" s="12"/>
      <c r="L3589" s="16"/>
      <c r="M3589" s="32" t="str">
        <f>TEXT(Data[[#This Row],[Ngày giao]],"yyyy")</f>
        <v>2022</v>
      </c>
      <c r="N3589" s="32" t="str">
        <f>IF(MONTH(Data[[#This Row],[Ngày giao]])&lt;4,"Qtr1", IF(MONTH(Data[[#This Row],[Ngày giao]])&lt;7,"Qtr2",IF(MONTH(Data[[#This Row],[Ngày giao]])&lt;10,"Qtr3","Qtr4")))</f>
        <v>Qtr2</v>
      </c>
      <c r="O3589" s="32" t="str">
        <f>TEXT(Data[[#This Row],[Ngày giao]],"MMM")</f>
        <v>Jun</v>
      </c>
    </row>
    <row r="3590" spans="1:15" ht="14.5" x14ac:dyDescent="0.35">
      <c r="A3590" s="7">
        <v>4517452308</v>
      </c>
      <c r="B3590" s="7">
        <v>4455281</v>
      </c>
      <c r="C3590" s="8" t="s">
        <v>57</v>
      </c>
      <c r="D3590" s="9">
        <v>540</v>
      </c>
      <c r="E3590" s="3">
        <v>1426</v>
      </c>
      <c r="F3590" s="3">
        <f t="shared" si="81"/>
        <v>770040</v>
      </c>
      <c r="G3590" s="14">
        <v>44714</v>
      </c>
      <c r="H3590" s="15">
        <v>44714</v>
      </c>
      <c r="I3590" s="10">
        <v>0</v>
      </c>
      <c r="J3590" s="32" t="str">
        <f>IF(Data[[#This Row],[Chênh lệch ngày]]&lt;-2,"ADVANCE", IF(Data[[#This Row],[Chênh lệch ngày]]&lt;4, "ON TIME", IF(Data[[#This Row],[REASON OF LATE]]="SUPPLIER","LATE BY SUPPLIER", "LATE")))</f>
        <v>ON TIME</v>
      </c>
      <c r="K3590" s="12"/>
      <c r="L3590" s="16"/>
      <c r="M3590" s="32" t="str">
        <f>TEXT(Data[[#This Row],[Ngày giao]],"yyyy")</f>
        <v>2022</v>
      </c>
      <c r="N3590" s="32" t="str">
        <f>IF(MONTH(Data[[#This Row],[Ngày giao]])&lt;4,"Qtr1", IF(MONTH(Data[[#This Row],[Ngày giao]])&lt;7,"Qtr2",IF(MONTH(Data[[#This Row],[Ngày giao]])&lt;10,"Qtr3","Qtr4")))</f>
        <v>Qtr2</v>
      </c>
      <c r="O3590" s="32" t="str">
        <f>TEXT(Data[[#This Row],[Ngày giao]],"MMM")</f>
        <v>Jun</v>
      </c>
    </row>
    <row r="3591" spans="1:15" ht="14.5" x14ac:dyDescent="0.35">
      <c r="A3591" s="7">
        <v>4517355378</v>
      </c>
      <c r="B3591" s="7">
        <v>4455298</v>
      </c>
      <c r="C3591" s="8" t="s">
        <v>53</v>
      </c>
      <c r="D3591" s="9">
        <v>1050</v>
      </c>
      <c r="E3591" s="3">
        <v>1201</v>
      </c>
      <c r="F3591" s="3">
        <f t="shared" si="81"/>
        <v>1261050</v>
      </c>
      <c r="G3591" s="5">
        <v>44714</v>
      </c>
      <c r="H3591" s="4">
        <v>44714</v>
      </c>
      <c r="I3591" s="10">
        <v>0</v>
      </c>
      <c r="J3591" s="32" t="str">
        <f>IF(Data[[#This Row],[Chênh lệch ngày]]&lt;-2,"ADVANCE", IF(Data[[#This Row],[Chênh lệch ngày]]&lt;4, "ON TIME", IF(Data[[#This Row],[REASON OF LATE]]="SUPPLIER","LATE BY SUPPLIER", "LATE")))</f>
        <v>ON TIME</v>
      </c>
      <c r="K3591" s="12"/>
      <c r="L3591" s="16"/>
      <c r="M3591" s="32" t="str">
        <f>TEXT(Data[[#This Row],[Ngày giao]],"yyyy")</f>
        <v>2022</v>
      </c>
      <c r="N3591" s="32" t="str">
        <f>IF(MONTH(Data[[#This Row],[Ngày giao]])&lt;4,"Qtr1", IF(MONTH(Data[[#This Row],[Ngày giao]])&lt;7,"Qtr2",IF(MONTH(Data[[#This Row],[Ngày giao]])&lt;10,"Qtr3","Qtr4")))</f>
        <v>Qtr2</v>
      </c>
      <c r="O3591" s="32" t="str">
        <f>TEXT(Data[[#This Row],[Ngày giao]],"MMM")</f>
        <v>Jun</v>
      </c>
    </row>
    <row r="3592" spans="1:15" ht="14.5" x14ac:dyDescent="0.35">
      <c r="A3592" s="7">
        <v>4517182796</v>
      </c>
      <c r="B3592" s="7">
        <v>2778106</v>
      </c>
      <c r="C3592" s="8" t="s">
        <v>55</v>
      </c>
      <c r="D3592" s="9">
        <v>24</v>
      </c>
      <c r="E3592" s="3">
        <v>306</v>
      </c>
      <c r="F3592" s="3">
        <f t="shared" si="81"/>
        <v>7344</v>
      </c>
      <c r="G3592" s="5">
        <v>44714</v>
      </c>
      <c r="H3592" s="4">
        <v>44714</v>
      </c>
      <c r="I3592" s="10">
        <v>0</v>
      </c>
      <c r="J3592" s="32" t="str">
        <f>IF(Data[[#This Row],[Chênh lệch ngày]]&lt;-2,"ADVANCE", IF(Data[[#This Row],[Chênh lệch ngày]]&lt;4, "ON TIME", IF(Data[[#This Row],[REASON OF LATE]]="SUPPLIER","LATE BY SUPPLIER", "LATE")))</f>
        <v>ON TIME</v>
      </c>
      <c r="K3592" s="12"/>
      <c r="L3592" s="16"/>
      <c r="M3592" s="32" t="str">
        <f>TEXT(Data[[#This Row],[Ngày giao]],"yyyy")</f>
        <v>2022</v>
      </c>
      <c r="N3592" s="32" t="str">
        <f>IF(MONTH(Data[[#This Row],[Ngày giao]])&lt;4,"Qtr1", IF(MONTH(Data[[#This Row],[Ngày giao]])&lt;7,"Qtr2",IF(MONTH(Data[[#This Row],[Ngày giao]])&lt;10,"Qtr3","Qtr4")))</f>
        <v>Qtr2</v>
      </c>
      <c r="O3592" s="32" t="str">
        <f>TEXT(Data[[#This Row],[Ngày giao]],"MMM")</f>
        <v>Jun</v>
      </c>
    </row>
    <row r="3593" spans="1:15" ht="14.5" x14ac:dyDescent="0.35">
      <c r="A3593" s="7">
        <v>4517188844</v>
      </c>
      <c r="B3593" s="7">
        <v>2778106</v>
      </c>
      <c r="C3593" s="8" t="s">
        <v>55</v>
      </c>
      <c r="D3593" s="9">
        <v>24</v>
      </c>
      <c r="E3593" s="3">
        <v>1409</v>
      </c>
      <c r="F3593" s="3">
        <f t="shared" si="81"/>
        <v>33816</v>
      </c>
      <c r="G3593" s="5">
        <v>44714</v>
      </c>
      <c r="H3593" s="4">
        <v>44714</v>
      </c>
      <c r="I3593" s="10">
        <v>0</v>
      </c>
      <c r="J3593" s="32" t="str">
        <f>IF(Data[[#This Row],[Chênh lệch ngày]]&lt;-2,"ADVANCE", IF(Data[[#This Row],[Chênh lệch ngày]]&lt;4, "ON TIME", IF(Data[[#This Row],[REASON OF LATE]]="SUPPLIER","LATE BY SUPPLIER", "LATE")))</f>
        <v>ON TIME</v>
      </c>
      <c r="K3593" s="12"/>
      <c r="L3593" s="16"/>
      <c r="M3593" s="32" t="str">
        <f>TEXT(Data[[#This Row],[Ngày giao]],"yyyy")</f>
        <v>2022</v>
      </c>
      <c r="N3593" s="32" t="str">
        <f>IF(MONTH(Data[[#This Row],[Ngày giao]])&lt;4,"Qtr1", IF(MONTH(Data[[#This Row],[Ngày giao]])&lt;7,"Qtr2",IF(MONTH(Data[[#This Row],[Ngày giao]])&lt;10,"Qtr3","Qtr4")))</f>
        <v>Qtr2</v>
      </c>
      <c r="O3593" s="32" t="str">
        <f>TEXT(Data[[#This Row],[Ngày giao]],"MMM")</f>
        <v>Jun</v>
      </c>
    </row>
    <row r="3594" spans="1:15" ht="14.5" x14ac:dyDescent="0.35">
      <c r="A3594" s="7">
        <v>4517180643</v>
      </c>
      <c r="B3594" s="7">
        <v>2778106</v>
      </c>
      <c r="C3594" s="8" t="s">
        <v>55</v>
      </c>
      <c r="D3594" s="9">
        <v>12</v>
      </c>
      <c r="E3594" s="3">
        <v>852</v>
      </c>
      <c r="F3594" s="3">
        <f t="shared" si="81"/>
        <v>10224</v>
      </c>
      <c r="G3594" s="5">
        <v>44714</v>
      </c>
      <c r="H3594" s="4">
        <v>44714</v>
      </c>
      <c r="I3594" s="10">
        <v>0</v>
      </c>
      <c r="J3594" s="32" t="str">
        <f>IF(Data[[#This Row],[Chênh lệch ngày]]&lt;-2,"ADVANCE", IF(Data[[#This Row],[Chênh lệch ngày]]&lt;4, "ON TIME", IF(Data[[#This Row],[REASON OF LATE]]="SUPPLIER","LATE BY SUPPLIER", "LATE")))</f>
        <v>ON TIME</v>
      </c>
      <c r="K3594" s="12"/>
      <c r="L3594" s="16"/>
      <c r="M3594" s="32" t="str">
        <f>TEXT(Data[[#This Row],[Ngày giao]],"yyyy")</f>
        <v>2022</v>
      </c>
      <c r="N3594" s="32" t="str">
        <f>IF(MONTH(Data[[#This Row],[Ngày giao]])&lt;4,"Qtr1", IF(MONTH(Data[[#This Row],[Ngày giao]])&lt;7,"Qtr2",IF(MONTH(Data[[#This Row],[Ngày giao]])&lt;10,"Qtr3","Qtr4")))</f>
        <v>Qtr2</v>
      </c>
      <c r="O3594" s="32" t="str">
        <f>TEXT(Data[[#This Row],[Ngày giao]],"MMM")</f>
        <v>Jun</v>
      </c>
    </row>
    <row r="3595" spans="1:15" ht="14.5" x14ac:dyDescent="0.35">
      <c r="A3595" s="7">
        <v>4517343067</v>
      </c>
      <c r="B3595" s="7">
        <v>4454506</v>
      </c>
      <c r="C3595" s="8" t="s">
        <v>53</v>
      </c>
      <c r="D3595" s="9">
        <v>90</v>
      </c>
      <c r="E3595" s="3">
        <v>1465</v>
      </c>
      <c r="F3595" s="3">
        <f t="shared" si="81"/>
        <v>131850</v>
      </c>
      <c r="G3595" s="5">
        <v>44711</v>
      </c>
      <c r="H3595" s="4">
        <v>44714</v>
      </c>
      <c r="I3595" s="10">
        <v>-3</v>
      </c>
      <c r="J3595" s="32" t="str">
        <f>IF(Data[[#This Row],[Chênh lệch ngày]]&lt;-2,"ADVANCE", IF(Data[[#This Row],[Chênh lệch ngày]]&lt;4, "ON TIME", IF(Data[[#This Row],[REASON OF LATE]]="SUPPLIER","LATE BY SUPPLIER", "LATE")))</f>
        <v>ADVANCE</v>
      </c>
      <c r="K3595" s="12"/>
      <c r="L3595" s="16"/>
      <c r="M3595" s="32" t="str">
        <f>TEXT(Data[[#This Row],[Ngày giao]],"yyyy")</f>
        <v>2022</v>
      </c>
      <c r="N3595" s="32" t="str">
        <f>IF(MONTH(Data[[#This Row],[Ngày giao]])&lt;4,"Qtr1", IF(MONTH(Data[[#This Row],[Ngày giao]])&lt;7,"Qtr2",IF(MONTH(Data[[#This Row],[Ngày giao]])&lt;10,"Qtr3","Qtr4")))</f>
        <v>Qtr2</v>
      </c>
      <c r="O3595" s="32" t="str">
        <f>TEXT(Data[[#This Row],[Ngày giao]],"MMM")</f>
        <v>May</v>
      </c>
    </row>
    <row r="3596" spans="1:15" ht="14.5" x14ac:dyDescent="0.35">
      <c r="A3596" s="7">
        <v>4517366776</v>
      </c>
      <c r="B3596" s="7">
        <v>4013297</v>
      </c>
      <c r="C3596" s="8" t="s">
        <v>53</v>
      </c>
      <c r="D3596" s="9">
        <v>1380</v>
      </c>
      <c r="E3596" s="3">
        <v>791</v>
      </c>
      <c r="F3596" s="3">
        <f t="shared" si="81"/>
        <v>1091580</v>
      </c>
      <c r="G3596" s="5">
        <v>44714</v>
      </c>
      <c r="H3596" s="4">
        <v>44714</v>
      </c>
      <c r="I3596" s="10">
        <v>0</v>
      </c>
      <c r="J3596" s="32" t="str">
        <f>IF(Data[[#This Row],[Chênh lệch ngày]]&lt;-2,"ADVANCE", IF(Data[[#This Row],[Chênh lệch ngày]]&lt;4, "ON TIME", IF(Data[[#This Row],[REASON OF LATE]]="SUPPLIER","LATE BY SUPPLIER", "LATE")))</f>
        <v>ON TIME</v>
      </c>
      <c r="K3596" s="12"/>
      <c r="L3596" s="16"/>
      <c r="M3596" s="32" t="str">
        <f>TEXT(Data[[#This Row],[Ngày giao]],"yyyy")</f>
        <v>2022</v>
      </c>
      <c r="N3596" s="32" t="str">
        <f>IF(MONTH(Data[[#This Row],[Ngày giao]])&lt;4,"Qtr1", IF(MONTH(Data[[#This Row],[Ngày giao]])&lt;7,"Qtr2",IF(MONTH(Data[[#This Row],[Ngày giao]])&lt;10,"Qtr3","Qtr4")))</f>
        <v>Qtr2</v>
      </c>
      <c r="O3596" s="32" t="str">
        <f>TEXT(Data[[#This Row],[Ngày giao]],"MMM")</f>
        <v>Jun</v>
      </c>
    </row>
    <row r="3597" spans="1:15" ht="14.5" x14ac:dyDescent="0.35">
      <c r="A3597" s="7">
        <v>4517354750</v>
      </c>
      <c r="B3597" s="7">
        <v>4455906</v>
      </c>
      <c r="C3597" s="8" t="s">
        <v>53</v>
      </c>
      <c r="D3597" s="9">
        <v>264</v>
      </c>
      <c r="E3597" s="3">
        <v>1076</v>
      </c>
      <c r="F3597" s="3">
        <f t="shared" si="81"/>
        <v>284064</v>
      </c>
      <c r="G3597" s="5">
        <v>44711</v>
      </c>
      <c r="H3597" s="4">
        <v>44714</v>
      </c>
      <c r="I3597" s="10">
        <v>-3</v>
      </c>
      <c r="J3597" s="32" t="str">
        <f>IF(Data[[#This Row],[Chênh lệch ngày]]&lt;-2,"ADVANCE", IF(Data[[#This Row],[Chênh lệch ngày]]&lt;4, "ON TIME", IF(Data[[#This Row],[REASON OF LATE]]="SUPPLIER","LATE BY SUPPLIER", "LATE")))</f>
        <v>ADVANCE</v>
      </c>
      <c r="K3597" s="12"/>
      <c r="L3597" s="16"/>
      <c r="M3597" s="32" t="str">
        <f>TEXT(Data[[#This Row],[Ngày giao]],"yyyy")</f>
        <v>2022</v>
      </c>
      <c r="N3597" s="32" t="str">
        <f>IF(MONTH(Data[[#This Row],[Ngày giao]])&lt;4,"Qtr1", IF(MONTH(Data[[#This Row],[Ngày giao]])&lt;7,"Qtr2",IF(MONTH(Data[[#This Row],[Ngày giao]])&lt;10,"Qtr3","Qtr4")))</f>
        <v>Qtr2</v>
      </c>
      <c r="O3597" s="32" t="str">
        <f>TEXT(Data[[#This Row],[Ngày giao]],"MMM")</f>
        <v>May</v>
      </c>
    </row>
    <row r="3598" spans="1:15" ht="14.5" x14ac:dyDescent="0.35">
      <c r="A3598" s="7">
        <v>4517349923</v>
      </c>
      <c r="B3598" s="7">
        <v>4333116</v>
      </c>
      <c r="C3598" s="8" t="s">
        <v>53</v>
      </c>
      <c r="D3598" s="9">
        <v>273</v>
      </c>
      <c r="E3598" s="3">
        <v>1447</v>
      </c>
      <c r="F3598" s="3">
        <f t="shared" si="81"/>
        <v>395031</v>
      </c>
      <c r="G3598" s="5">
        <v>44714</v>
      </c>
      <c r="H3598" s="4">
        <v>44714</v>
      </c>
      <c r="I3598" s="10">
        <v>0</v>
      </c>
      <c r="J3598" s="32" t="str">
        <f>IF(Data[[#This Row],[Chênh lệch ngày]]&lt;-2,"ADVANCE", IF(Data[[#This Row],[Chênh lệch ngày]]&lt;4, "ON TIME", IF(Data[[#This Row],[REASON OF LATE]]="SUPPLIER","LATE BY SUPPLIER", "LATE")))</f>
        <v>ON TIME</v>
      </c>
      <c r="K3598" s="12"/>
      <c r="L3598" s="16"/>
      <c r="M3598" s="32" t="str">
        <f>TEXT(Data[[#This Row],[Ngày giao]],"yyyy")</f>
        <v>2022</v>
      </c>
      <c r="N3598" s="32" t="str">
        <f>IF(MONTH(Data[[#This Row],[Ngày giao]])&lt;4,"Qtr1", IF(MONTH(Data[[#This Row],[Ngày giao]])&lt;7,"Qtr2",IF(MONTH(Data[[#This Row],[Ngày giao]])&lt;10,"Qtr3","Qtr4")))</f>
        <v>Qtr2</v>
      </c>
      <c r="O3598" s="32" t="str">
        <f>TEXT(Data[[#This Row],[Ngày giao]],"MMM")</f>
        <v>Jun</v>
      </c>
    </row>
    <row r="3599" spans="1:15" ht="14.5" x14ac:dyDescent="0.35">
      <c r="A3599" s="7">
        <v>4517174857</v>
      </c>
      <c r="B3599" s="7">
        <v>2487053</v>
      </c>
      <c r="C3599" s="8" t="s">
        <v>55</v>
      </c>
      <c r="D3599" s="9">
        <v>270</v>
      </c>
      <c r="E3599" s="3">
        <v>1081</v>
      </c>
      <c r="F3599" s="3">
        <f t="shared" si="81"/>
        <v>291870</v>
      </c>
      <c r="G3599" s="5">
        <v>44714</v>
      </c>
      <c r="H3599" s="4">
        <v>44714</v>
      </c>
      <c r="I3599" s="10">
        <v>0</v>
      </c>
      <c r="J3599" s="32" t="str">
        <f>IF(Data[[#This Row],[Chênh lệch ngày]]&lt;-2,"ADVANCE", IF(Data[[#This Row],[Chênh lệch ngày]]&lt;4, "ON TIME", IF(Data[[#This Row],[REASON OF LATE]]="SUPPLIER","LATE BY SUPPLIER", "LATE")))</f>
        <v>ON TIME</v>
      </c>
      <c r="K3599" s="12"/>
      <c r="L3599" s="16"/>
      <c r="M3599" s="32" t="str">
        <f>TEXT(Data[[#This Row],[Ngày giao]],"yyyy")</f>
        <v>2022</v>
      </c>
      <c r="N3599" s="32" t="str">
        <f>IF(MONTH(Data[[#This Row],[Ngày giao]])&lt;4,"Qtr1", IF(MONTH(Data[[#This Row],[Ngày giao]])&lt;7,"Qtr2",IF(MONTH(Data[[#This Row],[Ngày giao]])&lt;10,"Qtr3","Qtr4")))</f>
        <v>Qtr2</v>
      </c>
      <c r="O3599" s="32" t="str">
        <f>TEXT(Data[[#This Row],[Ngày giao]],"MMM")</f>
        <v>Jun</v>
      </c>
    </row>
    <row r="3600" spans="1:15" ht="14.5" x14ac:dyDescent="0.35">
      <c r="A3600" s="7">
        <v>4517939885</v>
      </c>
      <c r="B3600" s="7">
        <v>2765851</v>
      </c>
      <c r="C3600" s="8" t="s">
        <v>53</v>
      </c>
      <c r="D3600" s="9">
        <v>1552</v>
      </c>
      <c r="E3600" s="3">
        <v>368</v>
      </c>
      <c r="F3600" s="3">
        <f t="shared" si="81"/>
        <v>571136</v>
      </c>
      <c r="G3600" s="5">
        <v>44714</v>
      </c>
      <c r="H3600" s="4">
        <v>44714</v>
      </c>
      <c r="I3600" s="10">
        <v>0</v>
      </c>
      <c r="J3600" s="32" t="str">
        <f>IF(Data[[#This Row],[Chênh lệch ngày]]&lt;-2,"ADVANCE", IF(Data[[#This Row],[Chênh lệch ngày]]&lt;4, "ON TIME", IF(Data[[#This Row],[REASON OF LATE]]="SUPPLIER","LATE BY SUPPLIER", "LATE")))</f>
        <v>ON TIME</v>
      </c>
      <c r="K3600" s="12"/>
      <c r="L3600" s="16"/>
      <c r="M3600" s="32" t="str">
        <f>TEXT(Data[[#This Row],[Ngày giao]],"yyyy")</f>
        <v>2022</v>
      </c>
      <c r="N3600" s="32" t="str">
        <f>IF(MONTH(Data[[#This Row],[Ngày giao]])&lt;4,"Qtr1", IF(MONTH(Data[[#This Row],[Ngày giao]])&lt;7,"Qtr2",IF(MONTH(Data[[#This Row],[Ngày giao]])&lt;10,"Qtr3","Qtr4")))</f>
        <v>Qtr2</v>
      </c>
      <c r="O3600" s="32" t="str">
        <f>TEXT(Data[[#This Row],[Ngày giao]],"MMM")</f>
        <v>Jun</v>
      </c>
    </row>
    <row r="3601" spans="1:15" ht="14.5" x14ac:dyDescent="0.35">
      <c r="A3601" s="7">
        <v>4517351755</v>
      </c>
      <c r="B3601" s="7">
        <v>4455280</v>
      </c>
      <c r="C3601" s="8" t="s">
        <v>53</v>
      </c>
      <c r="D3601" s="9">
        <v>360</v>
      </c>
      <c r="E3601" s="3">
        <v>977</v>
      </c>
      <c r="F3601" s="3">
        <f t="shared" si="81"/>
        <v>351720</v>
      </c>
      <c r="G3601" s="5">
        <v>44714</v>
      </c>
      <c r="H3601" s="4">
        <v>44714</v>
      </c>
      <c r="I3601" s="10">
        <v>0</v>
      </c>
      <c r="J3601" s="32" t="str">
        <f>IF(Data[[#This Row],[Chênh lệch ngày]]&lt;-2,"ADVANCE", IF(Data[[#This Row],[Chênh lệch ngày]]&lt;4, "ON TIME", IF(Data[[#This Row],[REASON OF LATE]]="SUPPLIER","LATE BY SUPPLIER", "LATE")))</f>
        <v>ON TIME</v>
      </c>
      <c r="K3601" s="12"/>
      <c r="L3601" s="16"/>
      <c r="M3601" s="32" t="str">
        <f>TEXT(Data[[#This Row],[Ngày giao]],"yyyy")</f>
        <v>2022</v>
      </c>
      <c r="N3601" s="32" t="str">
        <f>IF(MONTH(Data[[#This Row],[Ngày giao]])&lt;4,"Qtr1", IF(MONTH(Data[[#This Row],[Ngày giao]])&lt;7,"Qtr2",IF(MONTH(Data[[#This Row],[Ngày giao]])&lt;10,"Qtr3","Qtr4")))</f>
        <v>Qtr2</v>
      </c>
      <c r="O3601" s="32" t="str">
        <f>TEXT(Data[[#This Row],[Ngày giao]],"MMM")</f>
        <v>Jun</v>
      </c>
    </row>
    <row r="3602" spans="1:15" ht="14.5" x14ac:dyDescent="0.35">
      <c r="A3602" s="7">
        <v>4517355715</v>
      </c>
      <c r="B3602" s="7">
        <v>4335235</v>
      </c>
      <c r="C3602" s="8" t="s">
        <v>53</v>
      </c>
      <c r="D3602" s="9">
        <v>90</v>
      </c>
      <c r="E3602" s="3">
        <v>1115</v>
      </c>
      <c r="F3602" s="3">
        <f t="shared" si="81"/>
        <v>100350</v>
      </c>
      <c r="G3602" s="5">
        <v>44711</v>
      </c>
      <c r="H3602" s="4">
        <v>44714</v>
      </c>
      <c r="I3602" s="10">
        <v>-3</v>
      </c>
      <c r="J3602" s="32" t="str">
        <f>IF(Data[[#This Row],[Chênh lệch ngày]]&lt;-2,"ADVANCE", IF(Data[[#This Row],[Chênh lệch ngày]]&lt;4, "ON TIME", IF(Data[[#This Row],[REASON OF LATE]]="SUPPLIER","LATE BY SUPPLIER", "LATE")))</f>
        <v>ADVANCE</v>
      </c>
      <c r="K3602" s="12"/>
      <c r="L3602" s="16"/>
      <c r="M3602" s="32" t="str">
        <f>TEXT(Data[[#This Row],[Ngày giao]],"yyyy")</f>
        <v>2022</v>
      </c>
      <c r="N3602" s="32" t="str">
        <f>IF(MONTH(Data[[#This Row],[Ngày giao]])&lt;4,"Qtr1", IF(MONTH(Data[[#This Row],[Ngày giao]])&lt;7,"Qtr2",IF(MONTH(Data[[#This Row],[Ngày giao]])&lt;10,"Qtr3","Qtr4")))</f>
        <v>Qtr2</v>
      </c>
      <c r="O3602" s="32" t="str">
        <f>TEXT(Data[[#This Row],[Ngày giao]],"MMM")</f>
        <v>May</v>
      </c>
    </row>
    <row r="3603" spans="1:15" ht="13" x14ac:dyDescent="0.3">
      <c r="A3603" s="1">
        <v>4516571642</v>
      </c>
      <c r="B3603" s="1">
        <v>2556834</v>
      </c>
      <c r="C3603" s="37" t="s">
        <v>52</v>
      </c>
      <c r="D3603" s="3">
        <v>30</v>
      </c>
      <c r="E3603" s="3">
        <v>1362</v>
      </c>
      <c r="F3603" s="3">
        <f t="shared" si="81"/>
        <v>40860</v>
      </c>
      <c r="G3603" s="5">
        <v>44704</v>
      </c>
      <c r="H3603" s="4">
        <v>44715</v>
      </c>
      <c r="I3603" s="6">
        <f>G3603-H3603</f>
        <v>-11</v>
      </c>
      <c r="J3603" s="32" t="str">
        <f>IF(Data[[#This Row],[Chênh lệch ngày]]&lt;-2,"ADVANCE", IF(Data[[#This Row],[Chênh lệch ngày]]&lt;4, "ON TIME", IF(Data[[#This Row],[REASON OF LATE]]="SUPPLIER","LATE BY SUPPLIER", "LATE")))</f>
        <v>ADVANCE</v>
      </c>
      <c r="K3603" s="2"/>
      <c r="L3603" s="32"/>
      <c r="M3603" s="32" t="str">
        <f>TEXT(Data[[#This Row],[Ngày giao]],"yyyy")</f>
        <v>2022</v>
      </c>
      <c r="N3603" s="32" t="str">
        <f>IF(MONTH(Data[[#This Row],[Ngày giao]])&lt;4,"Qtr1", IF(MONTH(Data[[#This Row],[Ngày giao]])&lt;7,"Qtr2",IF(MONTH(Data[[#This Row],[Ngày giao]])&lt;10,"Qtr3","Qtr4")))</f>
        <v>Qtr2</v>
      </c>
      <c r="O3603" s="32" t="str">
        <f>TEXT(Data[[#This Row],[Ngày giao]],"MMM")</f>
        <v>May</v>
      </c>
    </row>
    <row r="3604" spans="1:15" ht="14.5" x14ac:dyDescent="0.35">
      <c r="A3604" s="7">
        <v>4517340056</v>
      </c>
      <c r="B3604" s="7">
        <v>4465338</v>
      </c>
      <c r="C3604" s="37" t="s">
        <v>52</v>
      </c>
      <c r="D3604" s="9">
        <v>30000</v>
      </c>
      <c r="E3604" s="3">
        <v>1182</v>
      </c>
      <c r="F3604" s="3">
        <f t="shared" si="81"/>
        <v>35460000</v>
      </c>
      <c r="G3604" s="5">
        <v>44718</v>
      </c>
      <c r="H3604" s="4">
        <v>44715</v>
      </c>
      <c r="I3604" s="10">
        <v>3</v>
      </c>
      <c r="J3604" s="32" t="str">
        <f>IF(Data[[#This Row],[Chênh lệch ngày]]&lt;-2,"ADVANCE", IF(Data[[#This Row],[Chênh lệch ngày]]&lt;4, "ON TIME", IF(Data[[#This Row],[REASON OF LATE]]="SUPPLIER","LATE BY SUPPLIER", "LATE")))</f>
        <v>ON TIME</v>
      </c>
      <c r="K3604" s="12"/>
      <c r="L3604" s="16"/>
      <c r="M3604" s="32" t="str">
        <f>TEXT(Data[[#This Row],[Ngày giao]],"yyyy")</f>
        <v>2022</v>
      </c>
      <c r="N3604" s="32" t="str">
        <f>IF(MONTH(Data[[#This Row],[Ngày giao]])&lt;4,"Qtr1", IF(MONTH(Data[[#This Row],[Ngày giao]])&lt;7,"Qtr2",IF(MONTH(Data[[#This Row],[Ngày giao]])&lt;10,"Qtr3","Qtr4")))</f>
        <v>Qtr2</v>
      </c>
      <c r="O3604" s="32" t="str">
        <f>TEXT(Data[[#This Row],[Ngày giao]],"MMM")</f>
        <v>Jun</v>
      </c>
    </row>
    <row r="3605" spans="1:15" ht="14.5" x14ac:dyDescent="0.35">
      <c r="A3605" s="7">
        <v>4518019449</v>
      </c>
      <c r="B3605" s="7">
        <v>2725582</v>
      </c>
      <c r="C3605" s="37" t="s">
        <v>52</v>
      </c>
      <c r="D3605" s="9">
        <v>600</v>
      </c>
      <c r="E3605" s="3">
        <v>342</v>
      </c>
      <c r="F3605" s="3">
        <f t="shared" si="81"/>
        <v>205200</v>
      </c>
      <c r="G3605" s="5">
        <v>44718</v>
      </c>
      <c r="H3605" s="4">
        <v>44715</v>
      </c>
      <c r="I3605" s="10">
        <v>3</v>
      </c>
      <c r="J3605" s="32" t="str">
        <f>IF(Data[[#This Row],[Chênh lệch ngày]]&lt;-2,"ADVANCE", IF(Data[[#This Row],[Chênh lệch ngày]]&lt;4, "ON TIME", IF(Data[[#This Row],[REASON OF LATE]]="SUPPLIER","LATE BY SUPPLIER", "LATE")))</f>
        <v>ON TIME</v>
      </c>
      <c r="K3605" s="12"/>
      <c r="L3605" s="16"/>
      <c r="M3605" s="32" t="str">
        <f>TEXT(Data[[#This Row],[Ngày giao]],"yyyy")</f>
        <v>2022</v>
      </c>
      <c r="N3605" s="32" t="str">
        <f>IF(MONTH(Data[[#This Row],[Ngày giao]])&lt;4,"Qtr1", IF(MONTH(Data[[#This Row],[Ngày giao]])&lt;7,"Qtr2",IF(MONTH(Data[[#This Row],[Ngày giao]])&lt;10,"Qtr3","Qtr4")))</f>
        <v>Qtr2</v>
      </c>
      <c r="O3605" s="32" t="str">
        <f>TEXT(Data[[#This Row],[Ngày giao]],"MMM")</f>
        <v>Jun</v>
      </c>
    </row>
    <row r="3606" spans="1:15" ht="14.5" x14ac:dyDescent="0.35">
      <c r="A3606" s="7">
        <v>4516932455</v>
      </c>
      <c r="B3606" s="7">
        <v>4465338</v>
      </c>
      <c r="C3606" s="37" t="s">
        <v>52</v>
      </c>
      <c r="D3606" s="9">
        <v>36000</v>
      </c>
      <c r="E3606" s="3">
        <v>991</v>
      </c>
      <c r="F3606" s="3">
        <f t="shared" si="81"/>
        <v>35676000</v>
      </c>
      <c r="G3606" s="5">
        <v>44718</v>
      </c>
      <c r="H3606" s="4">
        <v>44715</v>
      </c>
      <c r="I3606" s="10">
        <v>3</v>
      </c>
      <c r="J3606" s="32" t="str">
        <f>IF(Data[[#This Row],[Chênh lệch ngày]]&lt;-2,"ADVANCE", IF(Data[[#This Row],[Chênh lệch ngày]]&lt;4, "ON TIME", IF(Data[[#This Row],[REASON OF LATE]]="SUPPLIER","LATE BY SUPPLIER", "LATE")))</f>
        <v>ON TIME</v>
      </c>
      <c r="K3606" s="12"/>
      <c r="L3606" s="16"/>
      <c r="M3606" s="32" t="str">
        <f>TEXT(Data[[#This Row],[Ngày giao]],"yyyy")</f>
        <v>2022</v>
      </c>
      <c r="N3606" s="32" t="str">
        <f>IF(MONTH(Data[[#This Row],[Ngày giao]])&lt;4,"Qtr1", IF(MONTH(Data[[#This Row],[Ngày giao]])&lt;7,"Qtr2",IF(MONTH(Data[[#This Row],[Ngày giao]])&lt;10,"Qtr3","Qtr4")))</f>
        <v>Qtr2</v>
      </c>
      <c r="O3606" s="32" t="str">
        <f>TEXT(Data[[#This Row],[Ngày giao]],"MMM")</f>
        <v>Jun</v>
      </c>
    </row>
    <row r="3607" spans="1:15" ht="14.5" x14ac:dyDescent="0.35">
      <c r="A3607" s="7">
        <v>4517446025</v>
      </c>
      <c r="B3607" s="7">
        <v>4455281</v>
      </c>
      <c r="C3607" s="8" t="s">
        <v>58</v>
      </c>
      <c r="D3607" s="9">
        <v>540</v>
      </c>
      <c r="E3607" s="3">
        <v>1470</v>
      </c>
      <c r="F3607" s="3">
        <f t="shared" si="81"/>
        <v>793800</v>
      </c>
      <c r="G3607" s="14">
        <v>44714</v>
      </c>
      <c r="H3607" s="15">
        <v>44715</v>
      </c>
      <c r="I3607" s="10">
        <v>-1</v>
      </c>
      <c r="J3607" s="32" t="str">
        <f>IF(Data[[#This Row],[Chênh lệch ngày]]&lt;-2,"ADVANCE", IF(Data[[#This Row],[Chênh lệch ngày]]&lt;4, "ON TIME", IF(Data[[#This Row],[REASON OF LATE]]="SUPPLIER","LATE BY SUPPLIER", "LATE")))</f>
        <v>ON TIME</v>
      </c>
      <c r="K3607" s="12"/>
      <c r="L3607" s="16"/>
      <c r="M3607" s="32" t="str">
        <f>TEXT(Data[[#This Row],[Ngày giao]],"yyyy")</f>
        <v>2022</v>
      </c>
      <c r="N3607" s="32" t="str">
        <f>IF(MONTH(Data[[#This Row],[Ngày giao]])&lt;4,"Qtr1", IF(MONTH(Data[[#This Row],[Ngày giao]])&lt;7,"Qtr2",IF(MONTH(Data[[#This Row],[Ngày giao]])&lt;10,"Qtr3","Qtr4")))</f>
        <v>Qtr2</v>
      </c>
      <c r="O3607" s="32" t="str">
        <f>TEXT(Data[[#This Row],[Ngày giao]],"MMM")</f>
        <v>Jun</v>
      </c>
    </row>
    <row r="3608" spans="1:15" ht="14.5" x14ac:dyDescent="0.35">
      <c r="A3608" s="7">
        <v>4517487572</v>
      </c>
      <c r="B3608" s="7">
        <v>4455281</v>
      </c>
      <c r="C3608" s="8" t="s">
        <v>63</v>
      </c>
      <c r="D3608" s="9">
        <v>270</v>
      </c>
      <c r="E3608" s="3">
        <v>721</v>
      </c>
      <c r="F3608" s="3">
        <f t="shared" si="81"/>
        <v>194670</v>
      </c>
      <c r="G3608" s="14">
        <v>44781</v>
      </c>
      <c r="H3608" s="15">
        <v>44717</v>
      </c>
      <c r="I3608" s="10">
        <v>64</v>
      </c>
      <c r="J3608" s="32" t="str">
        <f>IF(Data[[#This Row],[Chênh lệch ngày]]&lt;-2,"ADVANCE", IF(Data[[#This Row],[Chênh lệch ngày]]&lt;4, "ON TIME", IF(Data[[#This Row],[REASON OF LATE]]="SUPPLIER","LATE BY SUPPLIER", "LATE")))</f>
        <v>LATE</v>
      </c>
      <c r="K3608" s="32" t="s">
        <v>6</v>
      </c>
      <c r="L3608" s="16"/>
      <c r="M3608" s="32" t="str">
        <f>TEXT(Data[[#This Row],[Ngày giao]],"yyyy")</f>
        <v>2022</v>
      </c>
      <c r="N3608" s="32" t="str">
        <f>IF(MONTH(Data[[#This Row],[Ngày giao]])&lt;4,"Qtr1", IF(MONTH(Data[[#This Row],[Ngày giao]])&lt;7,"Qtr2",IF(MONTH(Data[[#This Row],[Ngày giao]])&lt;10,"Qtr3","Qtr4")))</f>
        <v>Qtr3</v>
      </c>
      <c r="O3608" s="32" t="str">
        <f>TEXT(Data[[#This Row],[Ngày giao]],"MMM")</f>
        <v>Aug</v>
      </c>
    </row>
    <row r="3609" spans="1:15" ht="13" x14ac:dyDescent="0.3">
      <c r="A3609" s="1">
        <v>4517030091</v>
      </c>
      <c r="B3609" s="1">
        <v>2989761</v>
      </c>
      <c r="C3609" s="37" t="s">
        <v>52</v>
      </c>
      <c r="D3609" s="3">
        <v>320</v>
      </c>
      <c r="E3609" s="3">
        <v>633</v>
      </c>
      <c r="F3609" s="3">
        <f t="shared" si="81"/>
        <v>202560</v>
      </c>
      <c r="G3609" s="5">
        <v>44718</v>
      </c>
      <c r="H3609" s="4">
        <v>44718</v>
      </c>
      <c r="I3609" s="6">
        <f t="shared" ref="I3609:I3663" si="82">G3609-H3609</f>
        <v>0</v>
      </c>
      <c r="J3609" s="32" t="str">
        <f>IF(Data[[#This Row],[Chênh lệch ngày]]&lt;-2,"ADVANCE", IF(Data[[#This Row],[Chênh lệch ngày]]&lt;4, "ON TIME", IF(Data[[#This Row],[REASON OF LATE]]="SUPPLIER","LATE BY SUPPLIER", "LATE")))</f>
        <v>ON TIME</v>
      </c>
      <c r="K3609" s="2"/>
      <c r="L3609" s="32"/>
      <c r="M3609" s="32" t="str">
        <f>TEXT(Data[[#This Row],[Ngày giao]],"yyyy")</f>
        <v>2022</v>
      </c>
      <c r="N3609" s="32" t="str">
        <f>IF(MONTH(Data[[#This Row],[Ngày giao]])&lt;4,"Qtr1", IF(MONTH(Data[[#This Row],[Ngày giao]])&lt;7,"Qtr2",IF(MONTH(Data[[#This Row],[Ngày giao]])&lt;10,"Qtr3","Qtr4")))</f>
        <v>Qtr2</v>
      </c>
      <c r="O3609" s="32" t="str">
        <f>TEXT(Data[[#This Row],[Ngày giao]],"MMM")</f>
        <v>Jun</v>
      </c>
    </row>
    <row r="3610" spans="1:15" ht="13" x14ac:dyDescent="0.3">
      <c r="A3610" s="1">
        <v>4517031702</v>
      </c>
      <c r="B3610" s="1">
        <v>2899634</v>
      </c>
      <c r="C3610" s="37" t="s">
        <v>52</v>
      </c>
      <c r="D3610" s="3">
        <v>320</v>
      </c>
      <c r="E3610" s="3">
        <v>686</v>
      </c>
      <c r="F3610" s="3">
        <f t="shared" si="81"/>
        <v>219520</v>
      </c>
      <c r="G3610" s="5">
        <v>44718</v>
      </c>
      <c r="H3610" s="4">
        <v>44718</v>
      </c>
      <c r="I3610" s="6">
        <f t="shared" si="82"/>
        <v>0</v>
      </c>
      <c r="J3610" s="32" t="str">
        <f>IF(Data[[#This Row],[Chênh lệch ngày]]&lt;-2,"ADVANCE", IF(Data[[#This Row],[Chênh lệch ngày]]&lt;4, "ON TIME", IF(Data[[#This Row],[REASON OF LATE]]="SUPPLIER","LATE BY SUPPLIER", "LATE")))</f>
        <v>ON TIME</v>
      </c>
      <c r="K3610" s="2"/>
      <c r="L3610" s="32"/>
      <c r="M3610" s="32" t="str">
        <f>TEXT(Data[[#This Row],[Ngày giao]],"yyyy")</f>
        <v>2022</v>
      </c>
      <c r="N3610" s="32" t="str">
        <f>IF(MONTH(Data[[#This Row],[Ngày giao]])&lt;4,"Qtr1", IF(MONTH(Data[[#This Row],[Ngày giao]])&lt;7,"Qtr2",IF(MONTH(Data[[#This Row],[Ngày giao]])&lt;10,"Qtr3","Qtr4")))</f>
        <v>Qtr2</v>
      </c>
      <c r="O3610" s="32" t="str">
        <f>TEXT(Data[[#This Row],[Ngày giao]],"MMM")</f>
        <v>Jun</v>
      </c>
    </row>
    <row r="3611" spans="1:15" ht="13" x14ac:dyDescent="0.3">
      <c r="A3611" s="1">
        <v>4517512712</v>
      </c>
      <c r="B3611" s="1">
        <v>2899634</v>
      </c>
      <c r="C3611" s="37" t="s">
        <v>52</v>
      </c>
      <c r="D3611" s="3">
        <v>320</v>
      </c>
      <c r="E3611" s="3">
        <v>1305</v>
      </c>
      <c r="F3611" s="3">
        <f t="shared" si="81"/>
        <v>417600</v>
      </c>
      <c r="G3611" s="5">
        <v>44718</v>
      </c>
      <c r="H3611" s="4">
        <v>44718</v>
      </c>
      <c r="I3611" s="6">
        <f t="shared" si="82"/>
        <v>0</v>
      </c>
      <c r="J3611" s="32" t="str">
        <f>IF(Data[[#This Row],[Chênh lệch ngày]]&lt;-2,"ADVANCE", IF(Data[[#This Row],[Chênh lệch ngày]]&lt;4, "ON TIME", IF(Data[[#This Row],[REASON OF LATE]]="SUPPLIER","LATE BY SUPPLIER", "LATE")))</f>
        <v>ON TIME</v>
      </c>
      <c r="K3611" s="2"/>
      <c r="L3611" s="32"/>
      <c r="M3611" s="32" t="str">
        <f>TEXT(Data[[#This Row],[Ngày giao]],"yyyy")</f>
        <v>2022</v>
      </c>
      <c r="N3611" s="32" t="str">
        <f>IF(MONTH(Data[[#This Row],[Ngày giao]])&lt;4,"Qtr1", IF(MONTH(Data[[#This Row],[Ngày giao]])&lt;7,"Qtr2",IF(MONTH(Data[[#This Row],[Ngày giao]])&lt;10,"Qtr3","Qtr4")))</f>
        <v>Qtr2</v>
      </c>
      <c r="O3611" s="32" t="str">
        <f>TEXT(Data[[#This Row],[Ngày giao]],"MMM")</f>
        <v>Jun</v>
      </c>
    </row>
    <row r="3612" spans="1:15" ht="13" x14ac:dyDescent="0.3">
      <c r="A3612" s="1">
        <v>4517514946</v>
      </c>
      <c r="B3612" s="1">
        <v>2899631</v>
      </c>
      <c r="C3612" s="37" t="s">
        <v>52</v>
      </c>
      <c r="D3612" s="3">
        <v>320</v>
      </c>
      <c r="E3612" s="3">
        <v>1158</v>
      </c>
      <c r="F3612" s="3">
        <f t="shared" si="81"/>
        <v>370560</v>
      </c>
      <c r="G3612" s="5">
        <v>44746</v>
      </c>
      <c r="H3612" s="4">
        <v>44718</v>
      </c>
      <c r="I3612" s="6">
        <f t="shared" si="82"/>
        <v>28</v>
      </c>
      <c r="J3612" s="32" t="str">
        <f>IF(Data[[#This Row],[Chênh lệch ngày]]&lt;-2,"ADVANCE", IF(Data[[#This Row],[Chênh lệch ngày]]&lt;4, "ON TIME", IF(Data[[#This Row],[REASON OF LATE]]="SUPPLIER","LATE BY SUPPLIER", "LATE")))</f>
        <v>LATE BY SUPPLIER</v>
      </c>
      <c r="K3612" s="2" t="s">
        <v>8</v>
      </c>
      <c r="L3612" s="16" t="s">
        <v>71</v>
      </c>
      <c r="M3612" s="32" t="str">
        <f>TEXT(Data[[#This Row],[Ngày giao]],"yyyy")</f>
        <v>2022</v>
      </c>
      <c r="N3612" s="32" t="str">
        <f>IF(MONTH(Data[[#This Row],[Ngày giao]])&lt;4,"Qtr1", IF(MONTH(Data[[#This Row],[Ngày giao]])&lt;7,"Qtr2",IF(MONTH(Data[[#This Row],[Ngày giao]])&lt;10,"Qtr3","Qtr4")))</f>
        <v>Qtr3</v>
      </c>
      <c r="O3612" s="32" t="str">
        <f>TEXT(Data[[#This Row],[Ngày giao]],"MMM")</f>
        <v>Jul</v>
      </c>
    </row>
    <row r="3613" spans="1:15" ht="13" x14ac:dyDescent="0.3">
      <c r="A3613" s="1">
        <v>4517418891</v>
      </c>
      <c r="B3613" s="1">
        <v>2899634</v>
      </c>
      <c r="C3613" s="2" t="s">
        <v>59</v>
      </c>
      <c r="D3613" s="3">
        <v>320</v>
      </c>
      <c r="E3613" s="3">
        <v>861</v>
      </c>
      <c r="F3613" s="3">
        <f t="shared" si="81"/>
        <v>275520</v>
      </c>
      <c r="G3613" s="5">
        <v>44725</v>
      </c>
      <c r="H3613" s="4">
        <v>44718</v>
      </c>
      <c r="I3613" s="6">
        <f t="shared" si="82"/>
        <v>7</v>
      </c>
      <c r="J3613" s="32" t="str">
        <f>IF(Data[[#This Row],[Chênh lệch ngày]]&lt;-2,"ADVANCE", IF(Data[[#This Row],[Chênh lệch ngày]]&lt;4, "ON TIME", IF(Data[[#This Row],[REASON OF LATE]]="SUPPLIER","LATE BY SUPPLIER", "LATE")))</f>
        <v>LATE</v>
      </c>
      <c r="K3613" s="32" t="s">
        <v>6</v>
      </c>
      <c r="L3613" s="32"/>
      <c r="M3613" s="32" t="str">
        <f>TEXT(Data[[#This Row],[Ngày giao]],"yyyy")</f>
        <v>2022</v>
      </c>
      <c r="N3613" s="32" t="str">
        <f>IF(MONTH(Data[[#This Row],[Ngày giao]])&lt;4,"Qtr1", IF(MONTH(Data[[#This Row],[Ngày giao]])&lt;7,"Qtr2",IF(MONTH(Data[[#This Row],[Ngày giao]])&lt;10,"Qtr3","Qtr4")))</f>
        <v>Qtr2</v>
      </c>
      <c r="O3613" s="32" t="str">
        <f>TEXT(Data[[#This Row],[Ngày giao]],"MMM")</f>
        <v>Jun</v>
      </c>
    </row>
    <row r="3614" spans="1:15" ht="13" x14ac:dyDescent="0.3">
      <c r="A3614" s="1">
        <v>4517421856</v>
      </c>
      <c r="B3614" s="1">
        <v>2989761</v>
      </c>
      <c r="C3614" s="2" t="s">
        <v>59</v>
      </c>
      <c r="D3614" s="3">
        <v>640</v>
      </c>
      <c r="E3614" s="3">
        <v>1383</v>
      </c>
      <c r="F3614" s="3">
        <f t="shared" si="81"/>
        <v>885120</v>
      </c>
      <c r="G3614" s="5">
        <v>44718</v>
      </c>
      <c r="H3614" s="4">
        <v>44718</v>
      </c>
      <c r="I3614" s="6">
        <f t="shared" si="82"/>
        <v>0</v>
      </c>
      <c r="J3614" s="32" t="str">
        <f>IF(Data[[#This Row],[Chênh lệch ngày]]&lt;-2,"ADVANCE", IF(Data[[#This Row],[Chênh lệch ngày]]&lt;4, "ON TIME", IF(Data[[#This Row],[REASON OF LATE]]="SUPPLIER","LATE BY SUPPLIER", "LATE")))</f>
        <v>ON TIME</v>
      </c>
      <c r="K3614" s="2"/>
      <c r="L3614" s="32"/>
      <c r="M3614" s="32" t="str">
        <f>TEXT(Data[[#This Row],[Ngày giao]],"yyyy")</f>
        <v>2022</v>
      </c>
      <c r="N3614" s="32" t="str">
        <f>IF(MONTH(Data[[#This Row],[Ngày giao]])&lt;4,"Qtr1", IF(MONTH(Data[[#This Row],[Ngày giao]])&lt;7,"Qtr2",IF(MONTH(Data[[#This Row],[Ngày giao]])&lt;10,"Qtr3","Qtr4")))</f>
        <v>Qtr2</v>
      </c>
      <c r="O3614" s="32" t="str">
        <f>TEXT(Data[[#This Row],[Ngày giao]],"MMM")</f>
        <v>Jun</v>
      </c>
    </row>
    <row r="3615" spans="1:15" ht="13" x14ac:dyDescent="0.3">
      <c r="A3615" s="1">
        <v>4517035472</v>
      </c>
      <c r="B3615" s="1">
        <v>2899475</v>
      </c>
      <c r="C3615" s="37" t="s">
        <v>52</v>
      </c>
      <c r="D3615" s="3">
        <v>100</v>
      </c>
      <c r="E3615" s="3">
        <v>1320</v>
      </c>
      <c r="F3615" s="3">
        <f t="shared" si="81"/>
        <v>132000</v>
      </c>
      <c r="G3615" s="5">
        <v>44718</v>
      </c>
      <c r="H3615" s="4">
        <v>44718</v>
      </c>
      <c r="I3615" s="6">
        <f t="shared" si="82"/>
        <v>0</v>
      </c>
      <c r="J3615" s="32" t="str">
        <f>IF(Data[[#This Row],[Chênh lệch ngày]]&lt;-2,"ADVANCE", IF(Data[[#This Row],[Chênh lệch ngày]]&lt;4, "ON TIME", IF(Data[[#This Row],[REASON OF LATE]]="SUPPLIER","LATE BY SUPPLIER", "LATE")))</f>
        <v>ON TIME</v>
      </c>
      <c r="K3615" s="2"/>
      <c r="L3615" s="32"/>
      <c r="M3615" s="32" t="str">
        <f>TEXT(Data[[#This Row],[Ngày giao]],"yyyy")</f>
        <v>2022</v>
      </c>
      <c r="N3615" s="32" t="str">
        <f>IF(MONTH(Data[[#This Row],[Ngày giao]])&lt;4,"Qtr1", IF(MONTH(Data[[#This Row],[Ngày giao]])&lt;7,"Qtr2",IF(MONTH(Data[[#This Row],[Ngày giao]])&lt;10,"Qtr3","Qtr4")))</f>
        <v>Qtr2</v>
      </c>
      <c r="O3615" s="32" t="str">
        <f>TEXT(Data[[#This Row],[Ngày giao]],"MMM")</f>
        <v>Jun</v>
      </c>
    </row>
    <row r="3616" spans="1:15" ht="13" x14ac:dyDescent="0.3">
      <c r="A3616" s="1">
        <v>4517037577</v>
      </c>
      <c r="B3616" s="1">
        <v>4228041</v>
      </c>
      <c r="C3616" s="37" t="s">
        <v>52</v>
      </c>
      <c r="D3616" s="3">
        <v>90</v>
      </c>
      <c r="E3616" s="3">
        <v>504</v>
      </c>
      <c r="F3616" s="3">
        <f t="shared" si="81"/>
        <v>45360</v>
      </c>
      <c r="G3616" s="5">
        <v>44718</v>
      </c>
      <c r="H3616" s="4">
        <v>44718</v>
      </c>
      <c r="I3616" s="6">
        <f t="shared" si="82"/>
        <v>0</v>
      </c>
      <c r="J3616" s="32" t="str">
        <f>IF(Data[[#This Row],[Chênh lệch ngày]]&lt;-2,"ADVANCE", IF(Data[[#This Row],[Chênh lệch ngày]]&lt;4, "ON TIME", IF(Data[[#This Row],[REASON OF LATE]]="SUPPLIER","LATE BY SUPPLIER", "LATE")))</f>
        <v>ON TIME</v>
      </c>
      <c r="K3616" s="2"/>
      <c r="L3616" s="32"/>
      <c r="M3616" s="32" t="str">
        <f>TEXT(Data[[#This Row],[Ngày giao]],"yyyy")</f>
        <v>2022</v>
      </c>
      <c r="N3616" s="32" t="str">
        <f>IF(MONTH(Data[[#This Row],[Ngày giao]])&lt;4,"Qtr1", IF(MONTH(Data[[#This Row],[Ngày giao]])&lt;7,"Qtr2",IF(MONTH(Data[[#This Row],[Ngày giao]])&lt;10,"Qtr3","Qtr4")))</f>
        <v>Qtr2</v>
      </c>
      <c r="O3616" s="32" t="str">
        <f>TEXT(Data[[#This Row],[Ngày giao]],"MMM")</f>
        <v>Jun</v>
      </c>
    </row>
    <row r="3617" spans="1:15" ht="13" x14ac:dyDescent="0.3">
      <c r="A3617" s="1">
        <v>4517037900</v>
      </c>
      <c r="B3617" s="1">
        <v>4334436</v>
      </c>
      <c r="C3617" s="37" t="s">
        <v>52</v>
      </c>
      <c r="D3617" s="3">
        <v>96</v>
      </c>
      <c r="E3617" s="3">
        <v>703</v>
      </c>
      <c r="F3617" s="3">
        <f t="shared" si="81"/>
        <v>67488</v>
      </c>
      <c r="G3617" s="5">
        <v>44718</v>
      </c>
      <c r="H3617" s="4">
        <v>44718</v>
      </c>
      <c r="I3617" s="6">
        <f t="shared" si="82"/>
        <v>0</v>
      </c>
      <c r="J3617" s="32" t="str">
        <f>IF(Data[[#This Row],[Chênh lệch ngày]]&lt;-2,"ADVANCE", IF(Data[[#This Row],[Chênh lệch ngày]]&lt;4, "ON TIME", IF(Data[[#This Row],[REASON OF LATE]]="SUPPLIER","LATE BY SUPPLIER", "LATE")))</f>
        <v>ON TIME</v>
      </c>
      <c r="K3617" s="2"/>
      <c r="L3617" s="32"/>
      <c r="M3617" s="32" t="str">
        <f>TEXT(Data[[#This Row],[Ngày giao]],"yyyy")</f>
        <v>2022</v>
      </c>
      <c r="N3617" s="32" t="str">
        <f>IF(MONTH(Data[[#This Row],[Ngày giao]])&lt;4,"Qtr1", IF(MONTH(Data[[#This Row],[Ngày giao]])&lt;7,"Qtr2",IF(MONTH(Data[[#This Row],[Ngày giao]])&lt;10,"Qtr3","Qtr4")))</f>
        <v>Qtr2</v>
      </c>
      <c r="O3617" s="32" t="str">
        <f>TEXT(Data[[#This Row],[Ngày giao]],"MMM")</f>
        <v>Jun</v>
      </c>
    </row>
    <row r="3618" spans="1:15" ht="13" x14ac:dyDescent="0.3">
      <c r="A3618" s="1">
        <v>4517038015</v>
      </c>
      <c r="B3618" s="1">
        <v>4451134</v>
      </c>
      <c r="C3618" s="37" t="s">
        <v>52</v>
      </c>
      <c r="D3618" s="3">
        <v>40</v>
      </c>
      <c r="E3618" s="3">
        <v>979</v>
      </c>
      <c r="F3618" s="3">
        <f t="shared" si="81"/>
        <v>39160</v>
      </c>
      <c r="G3618" s="5">
        <v>44732</v>
      </c>
      <c r="H3618" s="4">
        <v>44718</v>
      </c>
      <c r="I3618" s="6">
        <f t="shared" si="82"/>
        <v>14</v>
      </c>
      <c r="J3618" s="32" t="str">
        <f>IF(Data[[#This Row],[Chênh lệch ngày]]&lt;-2,"ADVANCE", IF(Data[[#This Row],[Chênh lệch ngày]]&lt;4, "ON TIME", IF(Data[[#This Row],[REASON OF LATE]]="SUPPLIER","LATE BY SUPPLIER", "LATE")))</f>
        <v>LATE BY SUPPLIER</v>
      </c>
      <c r="K3618" s="2" t="s">
        <v>8</v>
      </c>
      <c r="L3618" s="16" t="s">
        <v>71</v>
      </c>
      <c r="M3618" s="32" t="str">
        <f>TEXT(Data[[#This Row],[Ngày giao]],"yyyy")</f>
        <v>2022</v>
      </c>
      <c r="N3618" s="32" t="str">
        <f>IF(MONTH(Data[[#This Row],[Ngày giao]])&lt;4,"Qtr1", IF(MONTH(Data[[#This Row],[Ngày giao]])&lt;7,"Qtr2",IF(MONTH(Data[[#This Row],[Ngày giao]])&lt;10,"Qtr3","Qtr4")))</f>
        <v>Qtr2</v>
      </c>
      <c r="O3618" s="32" t="str">
        <f>TEXT(Data[[#This Row],[Ngày giao]],"MMM")</f>
        <v>Jun</v>
      </c>
    </row>
    <row r="3619" spans="1:15" ht="13" x14ac:dyDescent="0.3">
      <c r="A3619" s="1">
        <v>4517405329</v>
      </c>
      <c r="B3619" s="1">
        <v>4334436</v>
      </c>
      <c r="C3619" s="2" t="s">
        <v>59</v>
      </c>
      <c r="D3619" s="3">
        <v>112</v>
      </c>
      <c r="E3619" s="3">
        <v>1319</v>
      </c>
      <c r="F3619" s="3">
        <f t="shared" si="81"/>
        <v>147728</v>
      </c>
      <c r="G3619" s="5">
        <v>44718</v>
      </c>
      <c r="H3619" s="4">
        <v>44718</v>
      </c>
      <c r="I3619" s="6">
        <f t="shared" si="82"/>
        <v>0</v>
      </c>
      <c r="J3619" s="32" t="str">
        <f>IF(Data[[#This Row],[Chênh lệch ngày]]&lt;-2,"ADVANCE", IF(Data[[#This Row],[Chênh lệch ngày]]&lt;4, "ON TIME", IF(Data[[#This Row],[REASON OF LATE]]="SUPPLIER","LATE BY SUPPLIER", "LATE")))</f>
        <v>ON TIME</v>
      </c>
      <c r="K3619" s="2"/>
      <c r="L3619" s="32"/>
      <c r="M3619" s="32" t="str">
        <f>TEXT(Data[[#This Row],[Ngày giao]],"yyyy")</f>
        <v>2022</v>
      </c>
      <c r="N3619" s="32" t="str">
        <f>IF(MONTH(Data[[#This Row],[Ngày giao]])&lt;4,"Qtr1", IF(MONTH(Data[[#This Row],[Ngày giao]])&lt;7,"Qtr2",IF(MONTH(Data[[#This Row],[Ngày giao]])&lt;10,"Qtr3","Qtr4")))</f>
        <v>Qtr2</v>
      </c>
      <c r="O3619" s="32" t="str">
        <f>TEXT(Data[[#This Row],[Ngày giao]],"MMM")</f>
        <v>Jun</v>
      </c>
    </row>
    <row r="3620" spans="1:15" ht="13" x14ac:dyDescent="0.3">
      <c r="A3620" s="1">
        <v>4517420866</v>
      </c>
      <c r="B3620" s="1">
        <v>2899475</v>
      </c>
      <c r="C3620" s="2" t="s">
        <v>59</v>
      </c>
      <c r="D3620" s="3">
        <v>100</v>
      </c>
      <c r="E3620" s="3">
        <v>1099</v>
      </c>
      <c r="F3620" s="3">
        <f t="shared" si="81"/>
        <v>109900</v>
      </c>
      <c r="G3620" s="5">
        <v>44718</v>
      </c>
      <c r="H3620" s="4">
        <v>44718</v>
      </c>
      <c r="I3620" s="6">
        <f t="shared" si="82"/>
        <v>0</v>
      </c>
      <c r="J3620" s="32" t="str">
        <f>IF(Data[[#This Row],[Chênh lệch ngày]]&lt;-2,"ADVANCE", IF(Data[[#This Row],[Chênh lệch ngày]]&lt;4, "ON TIME", IF(Data[[#This Row],[REASON OF LATE]]="SUPPLIER","LATE BY SUPPLIER", "LATE")))</f>
        <v>ON TIME</v>
      </c>
      <c r="K3620" s="2"/>
      <c r="L3620" s="32"/>
      <c r="M3620" s="32" t="str">
        <f>TEXT(Data[[#This Row],[Ngày giao]],"yyyy")</f>
        <v>2022</v>
      </c>
      <c r="N3620" s="32" t="str">
        <f>IF(MONTH(Data[[#This Row],[Ngày giao]])&lt;4,"Qtr1", IF(MONTH(Data[[#This Row],[Ngày giao]])&lt;7,"Qtr2",IF(MONTH(Data[[#This Row],[Ngày giao]])&lt;10,"Qtr3","Qtr4")))</f>
        <v>Qtr2</v>
      </c>
      <c r="O3620" s="32" t="str">
        <f>TEXT(Data[[#This Row],[Ngày giao]],"MMM")</f>
        <v>Jun</v>
      </c>
    </row>
    <row r="3621" spans="1:15" ht="13" x14ac:dyDescent="0.3">
      <c r="A3621" s="1">
        <v>4517372647</v>
      </c>
      <c r="B3621" s="1">
        <v>2899475</v>
      </c>
      <c r="C3621" s="2" t="s">
        <v>53</v>
      </c>
      <c r="D3621" s="3">
        <v>1100</v>
      </c>
      <c r="E3621" s="3">
        <v>609</v>
      </c>
      <c r="F3621" s="3">
        <f t="shared" si="81"/>
        <v>669900</v>
      </c>
      <c r="G3621" s="5">
        <v>44725</v>
      </c>
      <c r="H3621" s="4">
        <v>44718</v>
      </c>
      <c r="I3621" s="6">
        <f t="shared" si="82"/>
        <v>7</v>
      </c>
      <c r="J3621" s="32" t="str">
        <f>IF(Data[[#This Row],[Chênh lệch ngày]]&lt;-2,"ADVANCE", IF(Data[[#This Row],[Chênh lệch ngày]]&lt;4, "ON TIME", IF(Data[[#This Row],[REASON OF LATE]]="SUPPLIER","LATE BY SUPPLIER", "LATE")))</f>
        <v>LATE BY SUPPLIER</v>
      </c>
      <c r="K3621" s="2" t="s">
        <v>8</v>
      </c>
      <c r="L3621" s="16" t="s">
        <v>71</v>
      </c>
      <c r="M3621" s="32" t="str">
        <f>TEXT(Data[[#This Row],[Ngày giao]],"yyyy")</f>
        <v>2022</v>
      </c>
      <c r="N3621" s="32" t="str">
        <f>IF(MONTH(Data[[#This Row],[Ngày giao]])&lt;4,"Qtr1", IF(MONTH(Data[[#This Row],[Ngày giao]])&lt;7,"Qtr2",IF(MONTH(Data[[#This Row],[Ngày giao]])&lt;10,"Qtr3","Qtr4")))</f>
        <v>Qtr2</v>
      </c>
      <c r="O3621" s="32" t="str">
        <f>TEXT(Data[[#This Row],[Ngày giao]],"MMM")</f>
        <v>Jun</v>
      </c>
    </row>
    <row r="3622" spans="1:15" ht="13" x14ac:dyDescent="0.3">
      <c r="A3622" s="1">
        <v>4517384926</v>
      </c>
      <c r="B3622" s="1">
        <v>2899478</v>
      </c>
      <c r="C3622" s="2" t="s">
        <v>53</v>
      </c>
      <c r="D3622" s="3">
        <v>400</v>
      </c>
      <c r="E3622" s="3">
        <v>809</v>
      </c>
      <c r="F3622" s="3">
        <f t="shared" si="81"/>
        <v>323600</v>
      </c>
      <c r="G3622" s="5">
        <v>44718</v>
      </c>
      <c r="H3622" s="4">
        <v>44718</v>
      </c>
      <c r="I3622" s="6">
        <f t="shared" si="82"/>
        <v>0</v>
      </c>
      <c r="J3622" s="32" t="str">
        <f>IF(Data[[#This Row],[Chênh lệch ngày]]&lt;-2,"ADVANCE", IF(Data[[#This Row],[Chênh lệch ngày]]&lt;4, "ON TIME", IF(Data[[#This Row],[REASON OF LATE]]="SUPPLIER","LATE BY SUPPLIER", "LATE")))</f>
        <v>ON TIME</v>
      </c>
      <c r="K3622" s="2"/>
      <c r="L3622" s="32"/>
      <c r="M3622" s="32" t="str">
        <f>TEXT(Data[[#This Row],[Ngày giao]],"yyyy")</f>
        <v>2022</v>
      </c>
      <c r="N3622" s="32" t="str">
        <f>IF(MONTH(Data[[#This Row],[Ngày giao]])&lt;4,"Qtr1", IF(MONTH(Data[[#This Row],[Ngày giao]])&lt;7,"Qtr2",IF(MONTH(Data[[#This Row],[Ngày giao]])&lt;10,"Qtr3","Qtr4")))</f>
        <v>Qtr2</v>
      </c>
      <c r="O3622" s="32" t="str">
        <f>TEXT(Data[[#This Row],[Ngày giao]],"MMM")</f>
        <v>Jun</v>
      </c>
    </row>
    <row r="3623" spans="1:15" ht="13" x14ac:dyDescent="0.3">
      <c r="A3623" s="1">
        <v>4517535150</v>
      </c>
      <c r="B3623" s="1">
        <v>2899478</v>
      </c>
      <c r="C3623" s="2" t="s">
        <v>53</v>
      </c>
      <c r="D3623" s="3">
        <v>100</v>
      </c>
      <c r="E3623" s="3">
        <v>379</v>
      </c>
      <c r="F3623" s="3">
        <f t="shared" si="81"/>
        <v>37900</v>
      </c>
      <c r="G3623" s="5">
        <v>44746</v>
      </c>
      <c r="H3623" s="4">
        <v>44718</v>
      </c>
      <c r="I3623" s="6">
        <f t="shared" si="82"/>
        <v>28</v>
      </c>
      <c r="J3623" s="32" t="str">
        <f>IF(Data[[#This Row],[Chênh lệch ngày]]&lt;-2,"ADVANCE", IF(Data[[#This Row],[Chênh lệch ngày]]&lt;4, "ON TIME", IF(Data[[#This Row],[REASON OF LATE]]="SUPPLIER","LATE BY SUPPLIER", "LATE")))</f>
        <v>LATE</v>
      </c>
      <c r="K3623" s="32" t="s">
        <v>6</v>
      </c>
      <c r="L3623" s="32"/>
      <c r="M3623" s="32" t="str">
        <f>TEXT(Data[[#This Row],[Ngày giao]],"yyyy")</f>
        <v>2022</v>
      </c>
      <c r="N3623" s="32" t="str">
        <f>IF(MONTH(Data[[#This Row],[Ngày giao]])&lt;4,"Qtr1", IF(MONTH(Data[[#This Row],[Ngày giao]])&lt;7,"Qtr2",IF(MONTH(Data[[#This Row],[Ngày giao]])&lt;10,"Qtr3","Qtr4")))</f>
        <v>Qtr3</v>
      </c>
      <c r="O3623" s="32" t="str">
        <f>TEXT(Data[[#This Row],[Ngày giao]],"MMM")</f>
        <v>Jul</v>
      </c>
    </row>
    <row r="3624" spans="1:15" ht="13" x14ac:dyDescent="0.3">
      <c r="A3624" s="1">
        <v>4517804485</v>
      </c>
      <c r="B3624" s="1">
        <v>4451121</v>
      </c>
      <c r="C3624" s="2" t="s">
        <v>53</v>
      </c>
      <c r="D3624" s="3">
        <v>1010</v>
      </c>
      <c r="E3624" s="3">
        <v>1110</v>
      </c>
      <c r="F3624" s="3">
        <f t="shared" si="81"/>
        <v>1121100</v>
      </c>
      <c r="G3624" s="5">
        <v>44718</v>
      </c>
      <c r="H3624" s="4">
        <v>44718</v>
      </c>
      <c r="I3624" s="6">
        <f t="shared" si="82"/>
        <v>0</v>
      </c>
      <c r="J3624" s="32" t="str">
        <f>IF(Data[[#This Row],[Chênh lệch ngày]]&lt;-2,"ADVANCE", IF(Data[[#This Row],[Chênh lệch ngày]]&lt;4, "ON TIME", IF(Data[[#This Row],[REASON OF LATE]]="SUPPLIER","LATE BY SUPPLIER", "LATE")))</f>
        <v>ON TIME</v>
      </c>
      <c r="K3624" s="2"/>
      <c r="L3624" s="32"/>
      <c r="M3624" s="32" t="str">
        <f>TEXT(Data[[#This Row],[Ngày giao]],"yyyy")</f>
        <v>2022</v>
      </c>
      <c r="N3624" s="32" t="str">
        <f>IF(MONTH(Data[[#This Row],[Ngày giao]])&lt;4,"Qtr1", IF(MONTH(Data[[#This Row],[Ngày giao]])&lt;7,"Qtr2",IF(MONTH(Data[[#This Row],[Ngày giao]])&lt;10,"Qtr3","Qtr4")))</f>
        <v>Qtr2</v>
      </c>
      <c r="O3624" s="32" t="str">
        <f>TEXT(Data[[#This Row],[Ngày giao]],"MMM")</f>
        <v>Jun</v>
      </c>
    </row>
    <row r="3625" spans="1:15" ht="13" x14ac:dyDescent="0.3">
      <c r="A3625" s="28">
        <v>4517804490</v>
      </c>
      <c r="B3625" s="28">
        <v>4451134</v>
      </c>
      <c r="C3625" s="29" t="s">
        <v>53</v>
      </c>
      <c r="D3625" s="30">
        <v>416</v>
      </c>
      <c r="E3625" s="3">
        <v>598</v>
      </c>
      <c r="F3625" s="3">
        <f t="shared" si="81"/>
        <v>248768</v>
      </c>
      <c r="G3625" s="5">
        <v>44732</v>
      </c>
      <c r="H3625" s="4">
        <v>44718</v>
      </c>
      <c r="I3625" s="31">
        <f t="shared" si="82"/>
        <v>14</v>
      </c>
      <c r="J3625" s="32" t="str">
        <f>IF(Data[[#This Row],[Chênh lệch ngày]]&lt;-2,"ADVANCE", IF(Data[[#This Row],[Chênh lệch ngày]]&lt;4, "ON TIME", IF(Data[[#This Row],[REASON OF LATE]]="SUPPLIER","LATE BY SUPPLIER", "LATE")))</f>
        <v>LATE BY SUPPLIER</v>
      </c>
      <c r="K3625" s="29" t="s">
        <v>8</v>
      </c>
      <c r="L3625" s="16" t="s">
        <v>71</v>
      </c>
      <c r="M3625" s="29" t="str">
        <f>TEXT(Data[[#This Row],[Ngày giao]],"yyyy")</f>
        <v>2022</v>
      </c>
      <c r="N3625" s="29" t="str">
        <f>IF(MONTH(Data[[#This Row],[Ngày giao]])&lt;4,"Qtr1", IF(MONTH(Data[[#This Row],[Ngày giao]])&lt;7,"Qtr2",IF(MONTH(Data[[#This Row],[Ngày giao]])&lt;10,"Qtr3","Qtr4")))</f>
        <v>Qtr2</v>
      </c>
      <c r="O3625" s="32" t="str">
        <f>TEXT(Data[[#This Row],[Ngày giao]],"MMM")</f>
        <v>Jun</v>
      </c>
    </row>
    <row r="3626" spans="1:15" ht="13" x14ac:dyDescent="0.3">
      <c r="A3626" s="1">
        <v>4517950797</v>
      </c>
      <c r="B3626" s="1">
        <v>2989761</v>
      </c>
      <c r="C3626" s="2" t="s">
        <v>53</v>
      </c>
      <c r="D3626" s="3">
        <v>320</v>
      </c>
      <c r="E3626" s="3">
        <v>849</v>
      </c>
      <c r="F3626" s="3">
        <f t="shared" si="81"/>
        <v>271680</v>
      </c>
      <c r="G3626" s="5">
        <v>44718</v>
      </c>
      <c r="H3626" s="4">
        <v>44718</v>
      </c>
      <c r="I3626" s="6">
        <f t="shared" si="82"/>
        <v>0</v>
      </c>
      <c r="J3626" s="32" t="str">
        <f>IF(Data[[#This Row],[Chênh lệch ngày]]&lt;-2,"ADVANCE", IF(Data[[#This Row],[Chênh lệch ngày]]&lt;4, "ON TIME", IF(Data[[#This Row],[REASON OF LATE]]="SUPPLIER","LATE BY SUPPLIER", "LATE")))</f>
        <v>ON TIME</v>
      </c>
      <c r="K3626" s="2"/>
      <c r="L3626" s="32"/>
      <c r="M3626" s="32" t="str">
        <f>TEXT(Data[[#This Row],[Ngày giao]],"yyyy")</f>
        <v>2022</v>
      </c>
      <c r="N3626" s="32" t="str">
        <f>IF(MONTH(Data[[#This Row],[Ngày giao]])&lt;4,"Qtr1", IF(MONTH(Data[[#This Row],[Ngày giao]])&lt;7,"Qtr2",IF(MONTH(Data[[#This Row],[Ngày giao]])&lt;10,"Qtr3","Qtr4")))</f>
        <v>Qtr2</v>
      </c>
      <c r="O3626" s="32" t="str">
        <f>TEXT(Data[[#This Row],[Ngày giao]],"MMM")</f>
        <v>Jun</v>
      </c>
    </row>
    <row r="3627" spans="1:15" ht="13" x14ac:dyDescent="0.3">
      <c r="A3627" s="1">
        <v>4517960057</v>
      </c>
      <c r="B3627" s="1">
        <v>2899475</v>
      </c>
      <c r="C3627" s="2" t="s">
        <v>53</v>
      </c>
      <c r="D3627" s="3">
        <v>100</v>
      </c>
      <c r="E3627" s="3">
        <v>1073</v>
      </c>
      <c r="F3627" s="3">
        <f t="shared" si="81"/>
        <v>107300</v>
      </c>
      <c r="G3627" s="5">
        <v>44739</v>
      </c>
      <c r="H3627" s="4">
        <v>44718</v>
      </c>
      <c r="I3627" s="6">
        <f t="shared" si="82"/>
        <v>21</v>
      </c>
      <c r="J3627" s="32" t="str">
        <f>IF(Data[[#This Row],[Chênh lệch ngày]]&lt;-2,"ADVANCE", IF(Data[[#This Row],[Chênh lệch ngày]]&lt;4, "ON TIME", IF(Data[[#This Row],[REASON OF LATE]]="SUPPLIER","LATE BY SUPPLIER", "LATE")))</f>
        <v>LATE BY SUPPLIER</v>
      </c>
      <c r="K3627" s="2" t="s">
        <v>8</v>
      </c>
      <c r="L3627" s="16" t="s">
        <v>71</v>
      </c>
      <c r="M3627" s="32" t="str">
        <f>TEXT(Data[[#This Row],[Ngày giao]],"yyyy")</f>
        <v>2022</v>
      </c>
      <c r="N3627" s="32" t="str">
        <f>IF(MONTH(Data[[#This Row],[Ngày giao]])&lt;4,"Qtr1", IF(MONTH(Data[[#This Row],[Ngày giao]])&lt;7,"Qtr2",IF(MONTH(Data[[#This Row],[Ngày giao]])&lt;10,"Qtr3","Qtr4")))</f>
        <v>Qtr2</v>
      </c>
      <c r="O3627" s="32" t="str">
        <f>TEXT(Data[[#This Row],[Ngày giao]],"MMM")</f>
        <v>Jun</v>
      </c>
    </row>
    <row r="3628" spans="1:15" ht="13" x14ac:dyDescent="0.3">
      <c r="A3628" s="1">
        <v>4517980637</v>
      </c>
      <c r="B3628" s="1">
        <v>2899632</v>
      </c>
      <c r="C3628" s="2" t="s">
        <v>53</v>
      </c>
      <c r="D3628" s="3">
        <v>800</v>
      </c>
      <c r="E3628" s="3">
        <v>856</v>
      </c>
      <c r="F3628" s="3">
        <f t="shared" si="81"/>
        <v>684800</v>
      </c>
      <c r="G3628" s="5">
        <v>44718</v>
      </c>
      <c r="H3628" s="4">
        <v>44718</v>
      </c>
      <c r="I3628" s="6">
        <f t="shared" si="82"/>
        <v>0</v>
      </c>
      <c r="J3628" s="32" t="str">
        <f>IF(Data[[#This Row],[Chênh lệch ngày]]&lt;-2,"ADVANCE", IF(Data[[#This Row],[Chênh lệch ngày]]&lt;4, "ON TIME", IF(Data[[#This Row],[REASON OF LATE]]="SUPPLIER","LATE BY SUPPLIER", "LATE")))</f>
        <v>ON TIME</v>
      </c>
      <c r="K3628" s="2"/>
      <c r="L3628" s="32"/>
      <c r="M3628" s="32" t="str">
        <f>TEXT(Data[[#This Row],[Ngày giao]],"yyyy")</f>
        <v>2022</v>
      </c>
      <c r="N3628" s="32" t="str">
        <f>IF(MONTH(Data[[#This Row],[Ngày giao]])&lt;4,"Qtr1", IF(MONTH(Data[[#This Row],[Ngày giao]])&lt;7,"Qtr2",IF(MONTH(Data[[#This Row],[Ngày giao]])&lt;10,"Qtr3","Qtr4")))</f>
        <v>Qtr2</v>
      </c>
      <c r="O3628" s="32" t="str">
        <f>TEXT(Data[[#This Row],[Ngày giao]],"MMM")</f>
        <v>Jun</v>
      </c>
    </row>
    <row r="3629" spans="1:15" ht="13" x14ac:dyDescent="0.3">
      <c r="A3629" s="1">
        <v>4518010952</v>
      </c>
      <c r="B3629" s="1">
        <v>2899475</v>
      </c>
      <c r="C3629" s="37" t="s">
        <v>52</v>
      </c>
      <c r="D3629" s="3">
        <v>400</v>
      </c>
      <c r="E3629" s="3">
        <v>359</v>
      </c>
      <c r="F3629" s="3">
        <f t="shared" si="81"/>
        <v>143600</v>
      </c>
      <c r="G3629" s="5">
        <v>44718</v>
      </c>
      <c r="H3629" s="4">
        <v>44718</v>
      </c>
      <c r="I3629" s="6">
        <f t="shared" si="82"/>
        <v>0</v>
      </c>
      <c r="J3629" s="32" t="str">
        <f>IF(Data[[#This Row],[Chênh lệch ngày]]&lt;-2,"ADVANCE", IF(Data[[#This Row],[Chênh lệch ngày]]&lt;4, "ON TIME", IF(Data[[#This Row],[REASON OF LATE]]="SUPPLIER","LATE BY SUPPLIER", "LATE")))</f>
        <v>ON TIME</v>
      </c>
      <c r="K3629" s="2"/>
      <c r="L3629" s="32"/>
      <c r="M3629" s="32" t="str">
        <f>TEXT(Data[[#This Row],[Ngày giao]],"yyyy")</f>
        <v>2022</v>
      </c>
      <c r="N3629" s="32" t="str">
        <f>IF(MONTH(Data[[#This Row],[Ngày giao]])&lt;4,"Qtr1", IF(MONTH(Data[[#This Row],[Ngày giao]])&lt;7,"Qtr2",IF(MONTH(Data[[#This Row],[Ngày giao]])&lt;10,"Qtr3","Qtr4")))</f>
        <v>Qtr2</v>
      </c>
      <c r="O3629" s="32" t="str">
        <f>TEXT(Data[[#This Row],[Ngày giao]],"MMM")</f>
        <v>Jun</v>
      </c>
    </row>
    <row r="3630" spans="1:15" ht="13" x14ac:dyDescent="0.3">
      <c r="A3630" s="1">
        <v>4518061460</v>
      </c>
      <c r="B3630" s="1">
        <v>4228041</v>
      </c>
      <c r="C3630" s="37" t="s">
        <v>52</v>
      </c>
      <c r="D3630" s="3">
        <v>90</v>
      </c>
      <c r="E3630" s="3">
        <v>687</v>
      </c>
      <c r="F3630" s="3">
        <f t="shared" si="81"/>
        <v>61830</v>
      </c>
      <c r="G3630" s="5">
        <v>44718</v>
      </c>
      <c r="H3630" s="4">
        <v>44718</v>
      </c>
      <c r="I3630" s="6">
        <f t="shared" si="82"/>
        <v>0</v>
      </c>
      <c r="J3630" s="32" t="str">
        <f>IF(Data[[#This Row],[Chênh lệch ngày]]&lt;-2,"ADVANCE", IF(Data[[#This Row],[Chênh lệch ngày]]&lt;4, "ON TIME", IF(Data[[#This Row],[REASON OF LATE]]="SUPPLIER","LATE BY SUPPLIER", "LATE")))</f>
        <v>ON TIME</v>
      </c>
      <c r="K3630" s="2"/>
      <c r="L3630" s="32"/>
      <c r="M3630" s="32" t="str">
        <f>TEXT(Data[[#This Row],[Ngày giao]],"yyyy")</f>
        <v>2022</v>
      </c>
      <c r="N3630" s="32" t="str">
        <f>IF(MONTH(Data[[#This Row],[Ngày giao]])&lt;4,"Qtr1", IF(MONTH(Data[[#This Row],[Ngày giao]])&lt;7,"Qtr2",IF(MONTH(Data[[#This Row],[Ngày giao]])&lt;10,"Qtr3","Qtr4")))</f>
        <v>Qtr2</v>
      </c>
      <c r="O3630" s="32" t="str">
        <f>TEXT(Data[[#This Row],[Ngày giao]],"MMM")</f>
        <v>Jun</v>
      </c>
    </row>
    <row r="3631" spans="1:15" ht="13" x14ac:dyDescent="0.3">
      <c r="A3631" s="1">
        <v>4518053758</v>
      </c>
      <c r="B3631" s="1">
        <v>2899634</v>
      </c>
      <c r="C3631" s="2" t="s">
        <v>59</v>
      </c>
      <c r="D3631" s="3">
        <v>640</v>
      </c>
      <c r="E3631" s="3">
        <v>1006</v>
      </c>
      <c r="F3631" s="3">
        <f t="shared" si="81"/>
        <v>643840</v>
      </c>
      <c r="G3631" s="5">
        <v>44760</v>
      </c>
      <c r="H3631" s="4">
        <v>44718</v>
      </c>
      <c r="I3631" s="6">
        <f t="shared" si="82"/>
        <v>42</v>
      </c>
      <c r="J3631" s="32" t="str">
        <f>IF(Data[[#This Row],[Chênh lệch ngày]]&lt;-2,"ADVANCE", IF(Data[[#This Row],[Chênh lệch ngày]]&lt;4, "ON TIME", IF(Data[[#This Row],[REASON OF LATE]]="SUPPLIER","LATE BY SUPPLIER", "LATE")))</f>
        <v>LATE BY SUPPLIER</v>
      </c>
      <c r="K3631" s="2" t="s">
        <v>8</v>
      </c>
      <c r="L3631" s="16" t="s">
        <v>71</v>
      </c>
      <c r="M3631" s="32" t="str">
        <f>TEXT(Data[[#This Row],[Ngày giao]],"yyyy")</f>
        <v>2022</v>
      </c>
      <c r="N3631" s="32" t="str">
        <f>IF(MONTH(Data[[#This Row],[Ngày giao]])&lt;4,"Qtr1", IF(MONTH(Data[[#This Row],[Ngày giao]])&lt;7,"Qtr2",IF(MONTH(Data[[#This Row],[Ngày giao]])&lt;10,"Qtr3","Qtr4")))</f>
        <v>Qtr3</v>
      </c>
      <c r="O3631" s="32" t="str">
        <f>TEXT(Data[[#This Row],[Ngày giao]],"MMM")</f>
        <v>Jul</v>
      </c>
    </row>
    <row r="3632" spans="1:15" ht="13" x14ac:dyDescent="0.3">
      <c r="A3632" s="1">
        <v>4518055912</v>
      </c>
      <c r="B3632" s="1">
        <v>2899635</v>
      </c>
      <c r="C3632" s="2" t="s">
        <v>59</v>
      </c>
      <c r="D3632" s="3">
        <v>960</v>
      </c>
      <c r="E3632" s="3">
        <v>1280</v>
      </c>
      <c r="F3632" s="3">
        <f t="shared" ref="F3632:F3695" si="83" xml:space="preserve"> D3632 * E3632</f>
        <v>1228800</v>
      </c>
      <c r="G3632" s="5">
        <v>44718</v>
      </c>
      <c r="H3632" s="4">
        <v>44718</v>
      </c>
      <c r="I3632" s="6">
        <f t="shared" si="82"/>
        <v>0</v>
      </c>
      <c r="J3632" s="32" t="str">
        <f>IF(Data[[#This Row],[Chênh lệch ngày]]&lt;-2,"ADVANCE", IF(Data[[#This Row],[Chênh lệch ngày]]&lt;4, "ON TIME", IF(Data[[#This Row],[REASON OF LATE]]="SUPPLIER","LATE BY SUPPLIER", "LATE")))</f>
        <v>ON TIME</v>
      </c>
      <c r="K3632" s="2"/>
      <c r="L3632" s="32"/>
      <c r="M3632" s="32" t="str">
        <f>TEXT(Data[[#This Row],[Ngày giao]],"yyyy")</f>
        <v>2022</v>
      </c>
      <c r="N3632" s="32" t="str">
        <f>IF(MONTH(Data[[#This Row],[Ngày giao]])&lt;4,"Qtr1", IF(MONTH(Data[[#This Row],[Ngày giao]])&lt;7,"Qtr2",IF(MONTH(Data[[#This Row],[Ngày giao]])&lt;10,"Qtr3","Qtr4")))</f>
        <v>Qtr2</v>
      </c>
      <c r="O3632" s="32" t="str">
        <f>TEXT(Data[[#This Row],[Ngày giao]],"MMM")</f>
        <v>Jun</v>
      </c>
    </row>
    <row r="3633" spans="1:15" ht="13" x14ac:dyDescent="0.3">
      <c r="A3633" s="1">
        <v>4518059690</v>
      </c>
      <c r="B3633" s="1">
        <v>4451121</v>
      </c>
      <c r="C3633" s="2" t="s">
        <v>59</v>
      </c>
      <c r="D3633" s="3">
        <v>25</v>
      </c>
      <c r="E3633" s="3">
        <v>604</v>
      </c>
      <c r="F3633" s="3">
        <f t="shared" si="83"/>
        <v>15100</v>
      </c>
      <c r="G3633" s="5">
        <v>44718</v>
      </c>
      <c r="H3633" s="4">
        <v>44718</v>
      </c>
      <c r="I3633" s="6">
        <f t="shared" si="82"/>
        <v>0</v>
      </c>
      <c r="J3633" s="32" t="str">
        <f>IF(Data[[#This Row],[Chênh lệch ngày]]&lt;-2,"ADVANCE", IF(Data[[#This Row],[Chênh lệch ngày]]&lt;4, "ON TIME", IF(Data[[#This Row],[REASON OF LATE]]="SUPPLIER","LATE BY SUPPLIER", "LATE")))</f>
        <v>ON TIME</v>
      </c>
      <c r="K3633" s="2"/>
      <c r="L3633" s="32"/>
      <c r="M3633" s="32" t="str">
        <f>TEXT(Data[[#This Row],[Ngày giao]],"yyyy")</f>
        <v>2022</v>
      </c>
      <c r="N3633" s="32" t="str">
        <f>IF(MONTH(Data[[#This Row],[Ngày giao]])&lt;4,"Qtr1", IF(MONTH(Data[[#This Row],[Ngày giao]])&lt;7,"Qtr2",IF(MONTH(Data[[#This Row],[Ngày giao]])&lt;10,"Qtr3","Qtr4")))</f>
        <v>Qtr2</v>
      </c>
      <c r="O3633" s="32" t="str">
        <f>TEXT(Data[[#This Row],[Ngày giao]],"MMM")</f>
        <v>Jun</v>
      </c>
    </row>
    <row r="3634" spans="1:15" ht="13" x14ac:dyDescent="0.3">
      <c r="A3634" s="1">
        <v>4517497674</v>
      </c>
      <c r="B3634" s="1">
        <v>2899632</v>
      </c>
      <c r="C3634" s="37" t="s">
        <v>52</v>
      </c>
      <c r="D3634" s="3">
        <v>160</v>
      </c>
      <c r="E3634" s="3">
        <v>1411</v>
      </c>
      <c r="F3634" s="3">
        <f t="shared" si="83"/>
        <v>225760</v>
      </c>
      <c r="G3634" s="5">
        <v>44718</v>
      </c>
      <c r="H3634" s="4">
        <v>44718</v>
      </c>
      <c r="I3634" s="6">
        <f t="shared" si="82"/>
        <v>0</v>
      </c>
      <c r="J3634" s="32" t="str">
        <f>IF(Data[[#This Row],[Chênh lệch ngày]]&lt;-2,"ADVANCE", IF(Data[[#This Row],[Chênh lệch ngày]]&lt;4, "ON TIME", IF(Data[[#This Row],[REASON OF LATE]]="SUPPLIER","LATE BY SUPPLIER", "LATE")))</f>
        <v>ON TIME</v>
      </c>
      <c r="K3634" s="2"/>
      <c r="L3634" s="32"/>
      <c r="M3634" s="32" t="str">
        <f>TEXT(Data[[#This Row],[Ngày giao]],"yyyy")</f>
        <v>2022</v>
      </c>
      <c r="N3634" s="32" t="str">
        <f>IF(MONTH(Data[[#This Row],[Ngày giao]])&lt;4,"Qtr1", IF(MONTH(Data[[#This Row],[Ngày giao]])&lt;7,"Qtr2",IF(MONTH(Data[[#This Row],[Ngày giao]])&lt;10,"Qtr3","Qtr4")))</f>
        <v>Qtr2</v>
      </c>
      <c r="O3634" s="32" t="str">
        <f>TEXT(Data[[#This Row],[Ngày giao]],"MMM")</f>
        <v>Jun</v>
      </c>
    </row>
    <row r="3635" spans="1:15" ht="13" x14ac:dyDescent="0.3">
      <c r="A3635" s="1">
        <v>4518081305</v>
      </c>
      <c r="B3635" s="1">
        <v>2989761</v>
      </c>
      <c r="C3635" s="2" t="s">
        <v>59</v>
      </c>
      <c r="D3635" s="3">
        <v>960</v>
      </c>
      <c r="E3635" s="3">
        <v>1433</v>
      </c>
      <c r="F3635" s="3">
        <f t="shared" si="83"/>
        <v>1375680</v>
      </c>
      <c r="G3635" s="5">
        <v>44739</v>
      </c>
      <c r="H3635" s="4">
        <v>44718</v>
      </c>
      <c r="I3635" s="6">
        <f t="shared" si="82"/>
        <v>21</v>
      </c>
      <c r="J3635" s="32" t="str">
        <f>IF(Data[[#This Row],[Chênh lệch ngày]]&lt;-2,"ADVANCE", IF(Data[[#This Row],[Chênh lệch ngày]]&lt;4, "ON TIME", IF(Data[[#This Row],[REASON OF LATE]]="SUPPLIER","LATE BY SUPPLIER", "LATE")))</f>
        <v>LATE</v>
      </c>
      <c r="K3635" s="32" t="s">
        <v>6</v>
      </c>
      <c r="L3635" s="32"/>
      <c r="M3635" s="32" t="str">
        <f>TEXT(Data[[#This Row],[Ngày giao]],"yyyy")</f>
        <v>2022</v>
      </c>
      <c r="N3635" s="32" t="str">
        <f>IF(MONTH(Data[[#This Row],[Ngày giao]])&lt;4,"Qtr1", IF(MONTH(Data[[#This Row],[Ngày giao]])&lt;7,"Qtr2",IF(MONTH(Data[[#This Row],[Ngày giao]])&lt;10,"Qtr3","Qtr4")))</f>
        <v>Qtr2</v>
      </c>
      <c r="O3635" s="32" t="str">
        <f>TEXT(Data[[#This Row],[Ngày giao]],"MMM")</f>
        <v>Jun</v>
      </c>
    </row>
    <row r="3636" spans="1:15" ht="13" x14ac:dyDescent="0.3">
      <c r="A3636" s="1">
        <v>4518096424</v>
      </c>
      <c r="B3636" s="1">
        <v>4451121</v>
      </c>
      <c r="C3636" s="2" t="s">
        <v>59</v>
      </c>
      <c r="D3636" s="3">
        <v>15</v>
      </c>
      <c r="E3636" s="3">
        <v>1328</v>
      </c>
      <c r="F3636" s="3">
        <f t="shared" si="83"/>
        <v>19920</v>
      </c>
      <c r="G3636" s="5">
        <v>44739</v>
      </c>
      <c r="H3636" s="4">
        <v>44718</v>
      </c>
      <c r="I3636" s="6">
        <f t="shared" si="82"/>
        <v>21</v>
      </c>
      <c r="J3636" s="32" t="str">
        <f>IF(Data[[#This Row],[Chênh lệch ngày]]&lt;-2,"ADVANCE", IF(Data[[#This Row],[Chênh lệch ngày]]&lt;4, "ON TIME", IF(Data[[#This Row],[REASON OF LATE]]="SUPPLIER","LATE BY SUPPLIER", "LATE")))</f>
        <v>LATE</v>
      </c>
      <c r="K3636" s="32" t="s">
        <v>6</v>
      </c>
      <c r="L3636" s="32"/>
      <c r="M3636" s="32" t="str">
        <f>TEXT(Data[[#This Row],[Ngày giao]],"yyyy")</f>
        <v>2022</v>
      </c>
      <c r="N3636" s="32" t="str">
        <f>IF(MONTH(Data[[#This Row],[Ngày giao]])&lt;4,"Qtr1", IF(MONTH(Data[[#This Row],[Ngày giao]])&lt;7,"Qtr2",IF(MONTH(Data[[#This Row],[Ngày giao]])&lt;10,"Qtr3","Qtr4")))</f>
        <v>Qtr2</v>
      </c>
      <c r="O3636" s="32" t="str">
        <f>TEXT(Data[[#This Row],[Ngày giao]],"MMM")</f>
        <v>Jun</v>
      </c>
    </row>
    <row r="3637" spans="1:15" ht="13" x14ac:dyDescent="0.3">
      <c r="A3637" s="1">
        <v>4518098101</v>
      </c>
      <c r="B3637" s="1">
        <v>2899634</v>
      </c>
      <c r="C3637" s="2" t="s">
        <v>59</v>
      </c>
      <c r="D3637" s="3">
        <v>320</v>
      </c>
      <c r="E3637" s="3">
        <v>1403</v>
      </c>
      <c r="F3637" s="3">
        <f t="shared" si="83"/>
        <v>448960</v>
      </c>
      <c r="G3637" s="5">
        <v>44760</v>
      </c>
      <c r="H3637" s="4">
        <v>44718</v>
      </c>
      <c r="I3637" s="6">
        <f t="shared" si="82"/>
        <v>42</v>
      </c>
      <c r="J3637" s="32" t="str">
        <f>IF(Data[[#This Row],[Chênh lệch ngày]]&lt;-2,"ADVANCE", IF(Data[[#This Row],[Chênh lệch ngày]]&lt;4, "ON TIME", IF(Data[[#This Row],[REASON OF LATE]]="SUPPLIER","LATE BY SUPPLIER", "LATE")))</f>
        <v>LATE BY SUPPLIER</v>
      </c>
      <c r="K3637" s="2" t="s">
        <v>8</v>
      </c>
      <c r="L3637" s="16" t="s">
        <v>71</v>
      </c>
      <c r="M3637" s="32" t="str">
        <f>TEXT(Data[[#This Row],[Ngày giao]],"yyyy")</f>
        <v>2022</v>
      </c>
      <c r="N3637" s="32" t="str">
        <f>IF(MONTH(Data[[#This Row],[Ngày giao]])&lt;4,"Qtr1", IF(MONTH(Data[[#This Row],[Ngày giao]])&lt;7,"Qtr2",IF(MONTH(Data[[#This Row],[Ngày giao]])&lt;10,"Qtr3","Qtr4")))</f>
        <v>Qtr3</v>
      </c>
      <c r="O3637" s="32" t="str">
        <f>TEXT(Data[[#This Row],[Ngày giao]],"MMM")</f>
        <v>Jul</v>
      </c>
    </row>
    <row r="3638" spans="1:15" ht="13" x14ac:dyDescent="0.3">
      <c r="A3638" s="1">
        <v>4517034202</v>
      </c>
      <c r="B3638" s="1">
        <v>2461389</v>
      </c>
      <c r="C3638" s="37" t="s">
        <v>52</v>
      </c>
      <c r="D3638" s="3">
        <v>200</v>
      </c>
      <c r="E3638" s="3">
        <v>523</v>
      </c>
      <c r="F3638" s="3">
        <f t="shared" si="83"/>
        <v>104600</v>
      </c>
      <c r="G3638" s="5">
        <v>44718</v>
      </c>
      <c r="H3638" s="4">
        <v>44718</v>
      </c>
      <c r="I3638" s="6">
        <f t="shared" si="82"/>
        <v>0</v>
      </c>
      <c r="J3638" s="32" t="str">
        <f>IF(Data[[#This Row],[Chênh lệch ngày]]&lt;-2,"ADVANCE", IF(Data[[#This Row],[Chênh lệch ngày]]&lt;4, "ON TIME", IF(Data[[#This Row],[REASON OF LATE]]="SUPPLIER","LATE BY SUPPLIER", "LATE")))</f>
        <v>ON TIME</v>
      </c>
      <c r="K3638" s="2"/>
      <c r="L3638" s="32"/>
      <c r="M3638" s="32" t="str">
        <f>TEXT(Data[[#This Row],[Ngày giao]],"yyyy")</f>
        <v>2022</v>
      </c>
      <c r="N3638" s="32" t="str">
        <f>IF(MONTH(Data[[#This Row],[Ngày giao]])&lt;4,"Qtr1", IF(MONTH(Data[[#This Row],[Ngày giao]])&lt;7,"Qtr2",IF(MONTH(Data[[#This Row],[Ngày giao]])&lt;10,"Qtr3","Qtr4")))</f>
        <v>Qtr2</v>
      </c>
      <c r="O3638" s="32" t="str">
        <f>TEXT(Data[[#This Row],[Ngày giao]],"MMM")</f>
        <v>Jun</v>
      </c>
    </row>
    <row r="3639" spans="1:15" ht="13" x14ac:dyDescent="0.3">
      <c r="A3639" s="1">
        <v>4517515183</v>
      </c>
      <c r="B3639" s="1">
        <v>2461389</v>
      </c>
      <c r="C3639" s="37" t="s">
        <v>52</v>
      </c>
      <c r="D3639" s="3">
        <v>400</v>
      </c>
      <c r="E3639" s="3">
        <v>743</v>
      </c>
      <c r="F3639" s="3">
        <f t="shared" si="83"/>
        <v>297200</v>
      </c>
      <c r="G3639" s="5">
        <v>44718</v>
      </c>
      <c r="H3639" s="4">
        <v>44718</v>
      </c>
      <c r="I3639" s="6">
        <f t="shared" si="82"/>
        <v>0</v>
      </c>
      <c r="J3639" s="32" t="str">
        <f>IF(Data[[#This Row],[Chênh lệch ngày]]&lt;-2,"ADVANCE", IF(Data[[#This Row],[Chênh lệch ngày]]&lt;4, "ON TIME", IF(Data[[#This Row],[REASON OF LATE]]="SUPPLIER","LATE BY SUPPLIER", "LATE")))</f>
        <v>ON TIME</v>
      </c>
      <c r="K3639" s="2"/>
      <c r="L3639" s="32"/>
      <c r="M3639" s="32" t="str">
        <f>TEXT(Data[[#This Row],[Ngày giao]],"yyyy")</f>
        <v>2022</v>
      </c>
      <c r="N3639" s="32" t="str">
        <f>IF(MONTH(Data[[#This Row],[Ngày giao]])&lt;4,"Qtr1", IF(MONTH(Data[[#This Row],[Ngày giao]])&lt;7,"Qtr2",IF(MONTH(Data[[#This Row],[Ngày giao]])&lt;10,"Qtr3","Qtr4")))</f>
        <v>Qtr2</v>
      </c>
      <c r="O3639" s="32" t="str">
        <f>TEXT(Data[[#This Row],[Ngày giao]],"MMM")</f>
        <v>Jun</v>
      </c>
    </row>
    <row r="3640" spans="1:15" ht="13" x14ac:dyDescent="0.3">
      <c r="A3640" s="1">
        <v>4517533979</v>
      </c>
      <c r="B3640" s="1">
        <v>2461389</v>
      </c>
      <c r="C3640" s="2" t="s">
        <v>53</v>
      </c>
      <c r="D3640" s="3">
        <v>1000</v>
      </c>
      <c r="E3640" s="3">
        <v>1213</v>
      </c>
      <c r="F3640" s="3">
        <f t="shared" si="83"/>
        <v>1213000</v>
      </c>
      <c r="G3640" s="5">
        <v>44704</v>
      </c>
      <c r="H3640" s="4">
        <v>44718</v>
      </c>
      <c r="I3640" s="6">
        <f t="shared" si="82"/>
        <v>-14</v>
      </c>
      <c r="J3640" s="32" t="str">
        <f>IF(Data[[#This Row],[Chênh lệch ngày]]&lt;-2,"ADVANCE", IF(Data[[#This Row],[Chênh lệch ngày]]&lt;4, "ON TIME", IF(Data[[#This Row],[REASON OF LATE]]="SUPPLIER","LATE BY SUPPLIER", "LATE")))</f>
        <v>ADVANCE</v>
      </c>
      <c r="K3640" s="2"/>
      <c r="L3640" s="32"/>
      <c r="M3640" s="32" t="str">
        <f>TEXT(Data[[#This Row],[Ngày giao]],"yyyy")</f>
        <v>2022</v>
      </c>
      <c r="N3640" s="32" t="str">
        <f>IF(MONTH(Data[[#This Row],[Ngày giao]])&lt;4,"Qtr1", IF(MONTH(Data[[#This Row],[Ngày giao]])&lt;7,"Qtr2",IF(MONTH(Data[[#This Row],[Ngày giao]])&lt;10,"Qtr3","Qtr4")))</f>
        <v>Qtr2</v>
      </c>
      <c r="O3640" s="32" t="str">
        <f>TEXT(Data[[#This Row],[Ngày giao]],"MMM")</f>
        <v>May</v>
      </c>
    </row>
    <row r="3641" spans="1:15" ht="13" x14ac:dyDescent="0.3">
      <c r="A3641" s="1">
        <v>4517989014</v>
      </c>
      <c r="B3641" s="1">
        <v>2461389</v>
      </c>
      <c r="C3641" s="37" t="s">
        <v>52</v>
      </c>
      <c r="D3641" s="3">
        <v>600</v>
      </c>
      <c r="E3641" s="3">
        <v>646</v>
      </c>
      <c r="F3641" s="3">
        <f t="shared" si="83"/>
        <v>387600</v>
      </c>
      <c r="G3641" s="5">
        <v>44718</v>
      </c>
      <c r="H3641" s="4">
        <v>44718</v>
      </c>
      <c r="I3641" s="6">
        <f t="shared" si="82"/>
        <v>0</v>
      </c>
      <c r="J3641" s="32" t="str">
        <f>IF(Data[[#This Row],[Chênh lệch ngày]]&lt;-2,"ADVANCE", IF(Data[[#This Row],[Chênh lệch ngày]]&lt;4, "ON TIME", IF(Data[[#This Row],[REASON OF LATE]]="SUPPLIER","LATE BY SUPPLIER", "LATE")))</f>
        <v>ON TIME</v>
      </c>
      <c r="K3641" s="2"/>
      <c r="L3641" s="32"/>
      <c r="M3641" s="32" t="str">
        <f>TEXT(Data[[#This Row],[Ngày giao]],"yyyy")</f>
        <v>2022</v>
      </c>
      <c r="N3641" s="32" t="str">
        <f>IF(MONTH(Data[[#This Row],[Ngày giao]])&lt;4,"Qtr1", IF(MONTH(Data[[#This Row],[Ngày giao]])&lt;7,"Qtr2",IF(MONTH(Data[[#This Row],[Ngày giao]])&lt;10,"Qtr3","Qtr4")))</f>
        <v>Qtr2</v>
      </c>
      <c r="O3641" s="32" t="str">
        <f>TEXT(Data[[#This Row],[Ngày giao]],"MMM")</f>
        <v>Jun</v>
      </c>
    </row>
    <row r="3642" spans="1:15" ht="13" x14ac:dyDescent="0.3">
      <c r="A3642" s="1">
        <v>4516512161</v>
      </c>
      <c r="B3642" s="1">
        <v>4327058</v>
      </c>
      <c r="C3642" s="37" t="s">
        <v>52</v>
      </c>
      <c r="D3642" s="3">
        <v>23</v>
      </c>
      <c r="E3642" s="3">
        <v>1168</v>
      </c>
      <c r="F3642" s="3">
        <f t="shared" si="83"/>
        <v>26864</v>
      </c>
      <c r="G3642" s="5">
        <v>44718</v>
      </c>
      <c r="H3642" s="4">
        <v>44718</v>
      </c>
      <c r="I3642" s="6">
        <f t="shared" si="82"/>
        <v>0</v>
      </c>
      <c r="J3642" s="32" t="str">
        <f>IF(Data[[#This Row],[Chênh lệch ngày]]&lt;-2,"ADVANCE", IF(Data[[#This Row],[Chênh lệch ngày]]&lt;4, "ON TIME", IF(Data[[#This Row],[REASON OF LATE]]="SUPPLIER","LATE BY SUPPLIER", "LATE")))</f>
        <v>ON TIME</v>
      </c>
      <c r="K3642" s="2"/>
      <c r="L3642" s="32"/>
      <c r="M3642" s="32" t="str">
        <f>TEXT(Data[[#This Row],[Ngày giao]],"yyyy")</f>
        <v>2022</v>
      </c>
      <c r="N3642" s="32" t="str">
        <f>IF(MONTH(Data[[#This Row],[Ngày giao]])&lt;4,"Qtr1", IF(MONTH(Data[[#This Row],[Ngày giao]])&lt;7,"Qtr2",IF(MONTH(Data[[#This Row],[Ngày giao]])&lt;10,"Qtr3","Qtr4")))</f>
        <v>Qtr2</v>
      </c>
      <c r="O3642" s="32" t="str">
        <f>TEXT(Data[[#This Row],[Ngày giao]],"MMM")</f>
        <v>Jun</v>
      </c>
    </row>
    <row r="3643" spans="1:15" ht="13" x14ac:dyDescent="0.3">
      <c r="A3643" s="1">
        <v>4517941230</v>
      </c>
      <c r="B3643" s="1">
        <v>4327106</v>
      </c>
      <c r="C3643" s="2" t="s">
        <v>53</v>
      </c>
      <c r="D3643" s="3">
        <v>999</v>
      </c>
      <c r="E3643" s="3">
        <v>921</v>
      </c>
      <c r="F3643" s="3">
        <f t="shared" si="83"/>
        <v>920079</v>
      </c>
      <c r="G3643" s="5">
        <v>44704</v>
      </c>
      <c r="H3643" s="4">
        <v>44718</v>
      </c>
      <c r="I3643" s="6">
        <f t="shared" si="82"/>
        <v>-14</v>
      </c>
      <c r="J3643" s="32" t="str">
        <f>IF(Data[[#This Row],[Chênh lệch ngày]]&lt;-2,"ADVANCE", IF(Data[[#This Row],[Chênh lệch ngày]]&lt;4, "ON TIME", IF(Data[[#This Row],[REASON OF LATE]]="SUPPLIER","LATE BY SUPPLIER", "LATE")))</f>
        <v>ADVANCE</v>
      </c>
      <c r="K3643" s="2"/>
      <c r="L3643" s="32"/>
      <c r="M3643" s="32" t="str">
        <f>TEXT(Data[[#This Row],[Ngày giao]],"yyyy")</f>
        <v>2022</v>
      </c>
      <c r="N3643" s="32" t="str">
        <f>IF(MONTH(Data[[#This Row],[Ngày giao]])&lt;4,"Qtr1", IF(MONTH(Data[[#This Row],[Ngày giao]])&lt;7,"Qtr2",IF(MONTH(Data[[#This Row],[Ngày giao]])&lt;10,"Qtr3","Qtr4")))</f>
        <v>Qtr2</v>
      </c>
      <c r="O3643" s="32" t="str">
        <f>TEXT(Data[[#This Row],[Ngày giao]],"MMM")</f>
        <v>May</v>
      </c>
    </row>
    <row r="3644" spans="1:15" ht="13" x14ac:dyDescent="0.3">
      <c r="A3644" s="1">
        <v>4516868483</v>
      </c>
      <c r="B3644" s="1">
        <v>2758193</v>
      </c>
      <c r="C3644" s="37" t="s">
        <v>52</v>
      </c>
      <c r="D3644" s="3">
        <v>57</v>
      </c>
      <c r="E3644" s="3">
        <v>554</v>
      </c>
      <c r="F3644" s="3">
        <f t="shared" si="83"/>
        <v>31578</v>
      </c>
      <c r="G3644" s="5">
        <v>44718</v>
      </c>
      <c r="H3644" s="4">
        <v>44718</v>
      </c>
      <c r="I3644" s="6">
        <f t="shared" si="82"/>
        <v>0</v>
      </c>
      <c r="J3644" s="32" t="str">
        <f>IF(Data[[#This Row],[Chênh lệch ngày]]&lt;-2,"ADVANCE", IF(Data[[#This Row],[Chênh lệch ngày]]&lt;4, "ON TIME", IF(Data[[#This Row],[REASON OF LATE]]="SUPPLIER","LATE BY SUPPLIER", "LATE")))</f>
        <v>ON TIME</v>
      </c>
      <c r="K3644" s="2"/>
      <c r="L3644" s="32"/>
      <c r="M3644" s="32" t="str">
        <f>TEXT(Data[[#This Row],[Ngày giao]],"yyyy")</f>
        <v>2022</v>
      </c>
      <c r="N3644" s="32" t="str">
        <f>IF(MONTH(Data[[#This Row],[Ngày giao]])&lt;4,"Qtr1", IF(MONTH(Data[[#This Row],[Ngày giao]])&lt;7,"Qtr2",IF(MONTH(Data[[#This Row],[Ngày giao]])&lt;10,"Qtr3","Qtr4")))</f>
        <v>Qtr2</v>
      </c>
      <c r="O3644" s="32" t="str">
        <f>TEXT(Data[[#This Row],[Ngày giao]],"MMM")</f>
        <v>Jun</v>
      </c>
    </row>
    <row r="3645" spans="1:15" ht="13" x14ac:dyDescent="0.3">
      <c r="A3645" s="1">
        <v>4516878224</v>
      </c>
      <c r="B3645" s="1">
        <v>2963895</v>
      </c>
      <c r="C3645" s="37" t="s">
        <v>52</v>
      </c>
      <c r="D3645" s="3">
        <v>284</v>
      </c>
      <c r="E3645" s="3">
        <v>870</v>
      </c>
      <c r="F3645" s="3">
        <f t="shared" si="83"/>
        <v>247080</v>
      </c>
      <c r="G3645" s="5">
        <v>44718</v>
      </c>
      <c r="H3645" s="4">
        <v>44718</v>
      </c>
      <c r="I3645" s="6">
        <f t="shared" si="82"/>
        <v>0</v>
      </c>
      <c r="J3645" s="32" t="str">
        <f>IF(Data[[#This Row],[Chênh lệch ngày]]&lt;-2,"ADVANCE", IF(Data[[#This Row],[Chênh lệch ngày]]&lt;4, "ON TIME", IF(Data[[#This Row],[REASON OF LATE]]="SUPPLIER","LATE BY SUPPLIER", "LATE")))</f>
        <v>ON TIME</v>
      </c>
      <c r="K3645" s="2"/>
      <c r="L3645" s="32"/>
      <c r="M3645" s="32" t="str">
        <f>TEXT(Data[[#This Row],[Ngày giao]],"yyyy")</f>
        <v>2022</v>
      </c>
      <c r="N3645" s="32" t="str">
        <f>IF(MONTH(Data[[#This Row],[Ngày giao]])&lt;4,"Qtr1", IF(MONTH(Data[[#This Row],[Ngày giao]])&lt;7,"Qtr2",IF(MONTH(Data[[#This Row],[Ngày giao]])&lt;10,"Qtr3","Qtr4")))</f>
        <v>Qtr2</v>
      </c>
      <c r="O3645" s="32" t="str">
        <f>TEXT(Data[[#This Row],[Ngày giao]],"MMM")</f>
        <v>Jun</v>
      </c>
    </row>
    <row r="3646" spans="1:15" ht="13" x14ac:dyDescent="0.3">
      <c r="A3646" s="1">
        <v>4516901204</v>
      </c>
      <c r="B3646" s="1">
        <v>2556834</v>
      </c>
      <c r="C3646" s="37" t="s">
        <v>52</v>
      </c>
      <c r="D3646" s="3">
        <v>30</v>
      </c>
      <c r="E3646" s="3">
        <v>619</v>
      </c>
      <c r="F3646" s="3">
        <f t="shared" si="83"/>
        <v>18570</v>
      </c>
      <c r="G3646" s="5">
        <v>44704</v>
      </c>
      <c r="H3646" s="4">
        <v>44718</v>
      </c>
      <c r="I3646" s="6">
        <f t="shared" si="82"/>
        <v>-14</v>
      </c>
      <c r="J3646" s="32" t="str">
        <f>IF(Data[[#This Row],[Chênh lệch ngày]]&lt;-2,"ADVANCE", IF(Data[[#This Row],[Chênh lệch ngày]]&lt;4, "ON TIME", IF(Data[[#This Row],[REASON OF LATE]]="SUPPLIER","LATE BY SUPPLIER", "LATE")))</f>
        <v>ADVANCE</v>
      </c>
      <c r="K3646" s="2"/>
      <c r="L3646" s="32"/>
      <c r="M3646" s="32" t="str">
        <f>TEXT(Data[[#This Row],[Ngày giao]],"yyyy")</f>
        <v>2022</v>
      </c>
      <c r="N3646" s="32" t="str">
        <f>IF(MONTH(Data[[#This Row],[Ngày giao]])&lt;4,"Qtr1", IF(MONTH(Data[[#This Row],[Ngày giao]])&lt;7,"Qtr2",IF(MONTH(Data[[#This Row],[Ngày giao]])&lt;10,"Qtr3","Qtr4")))</f>
        <v>Qtr2</v>
      </c>
      <c r="O3646" s="32" t="str">
        <f>TEXT(Data[[#This Row],[Ngày giao]],"MMM")</f>
        <v>May</v>
      </c>
    </row>
    <row r="3647" spans="1:15" ht="13" x14ac:dyDescent="0.3">
      <c r="A3647" s="1">
        <v>4517029932</v>
      </c>
      <c r="B3647" s="1">
        <v>2556834</v>
      </c>
      <c r="C3647" s="37" t="s">
        <v>52</v>
      </c>
      <c r="D3647" s="3">
        <v>6</v>
      </c>
      <c r="E3647" s="3">
        <v>1496</v>
      </c>
      <c r="F3647" s="3">
        <f t="shared" si="83"/>
        <v>8976</v>
      </c>
      <c r="G3647" s="5">
        <v>44704</v>
      </c>
      <c r="H3647" s="4">
        <v>44718</v>
      </c>
      <c r="I3647" s="6">
        <f t="shared" si="82"/>
        <v>-14</v>
      </c>
      <c r="J3647" s="32" t="str">
        <f>IF(Data[[#This Row],[Chênh lệch ngày]]&lt;-2,"ADVANCE", IF(Data[[#This Row],[Chênh lệch ngày]]&lt;4, "ON TIME", IF(Data[[#This Row],[REASON OF LATE]]="SUPPLIER","LATE BY SUPPLIER", "LATE")))</f>
        <v>ADVANCE</v>
      </c>
      <c r="K3647" s="2"/>
      <c r="L3647" s="32"/>
      <c r="M3647" s="32" t="str">
        <f>TEXT(Data[[#This Row],[Ngày giao]],"yyyy")</f>
        <v>2022</v>
      </c>
      <c r="N3647" s="32" t="str">
        <f>IF(MONTH(Data[[#This Row],[Ngày giao]])&lt;4,"Qtr1", IF(MONTH(Data[[#This Row],[Ngày giao]])&lt;7,"Qtr2",IF(MONTH(Data[[#This Row],[Ngày giao]])&lt;10,"Qtr3","Qtr4")))</f>
        <v>Qtr2</v>
      </c>
      <c r="O3647" s="32" t="str">
        <f>TEXT(Data[[#This Row],[Ngày giao]],"MMM")</f>
        <v>May</v>
      </c>
    </row>
    <row r="3648" spans="1:15" ht="13" x14ac:dyDescent="0.3">
      <c r="A3648" s="1">
        <v>4517036868</v>
      </c>
      <c r="B3648" s="1">
        <v>2963895</v>
      </c>
      <c r="C3648" s="37" t="s">
        <v>52</v>
      </c>
      <c r="D3648" s="3">
        <v>104</v>
      </c>
      <c r="E3648" s="3">
        <v>1219</v>
      </c>
      <c r="F3648" s="3">
        <f t="shared" si="83"/>
        <v>126776</v>
      </c>
      <c r="G3648" s="5">
        <v>44718</v>
      </c>
      <c r="H3648" s="4">
        <v>44718</v>
      </c>
      <c r="I3648" s="6">
        <f t="shared" si="82"/>
        <v>0</v>
      </c>
      <c r="J3648" s="32" t="str">
        <f>IF(Data[[#This Row],[Chênh lệch ngày]]&lt;-2,"ADVANCE", IF(Data[[#This Row],[Chênh lệch ngày]]&lt;4, "ON TIME", IF(Data[[#This Row],[REASON OF LATE]]="SUPPLIER","LATE BY SUPPLIER", "LATE")))</f>
        <v>ON TIME</v>
      </c>
      <c r="K3648" s="2"/>
      <c r="L3648" s="32"/>
      <c r="M3648" s="32" t="str">
        <f>TEXT(Data[[#This Row],[Ngày giao]],"yyyy")</f>
        <v>2022</v>
      </c>
      <c r="N3648" s="32" t="str">
        <f>IF(MONTH(Data[[#This Row],[Ngày giao]])&lt;4,"Qtr1", IF(MONTH(Data[[#This Row],[Ngày giao]])&lt;7,"Qtr2",IF(MONTH(Data[[#This Row],[Ngày giao]])&lt;10,"Qtr3","Qtr4")))</f>
        <v>Qtr2</v>
      </c>
      <c r="O3648" s="32" t="str">
        <f>TEXT(Data[[#This Row],[Ngày giao]],"MMM")</f>
        <v>Jun</v>
      </c>
    </row>
    <row r="3649" spans="1:15" ht="13" x14ac:dyDescent="0.3">
      <c r="A3649" s="1">
        <v>4517037373</v>
      </c>
      <c r="B3649" s="1">
        <v>2963896</v>
      </c>
      <c r="C3649" s="37" t="s">
        <v>52</v>
      </c>
      <c r="D3649" s="3">
        <v>36</v>
      </c>
      <c r="E3649" s="3">
        <v>475</v>
      </c>
      <c r="F3649" s="3">
        <f t="shared" si="83"/>
        <v>17100</v>
      </c>
      <c r="G3649" s="5">
        <v>44704</v>
      </c>
      <c r="H3649" s="4">
        <v>44718</v>
      </c>
      <c r="I3649" s="6">
        <f t="shared" si="82"/>
        <v>-14</v>
      </c>
      <c r="J3649" s="32" t="str">
        <f>IF(Data[[#This Row],[Chênh lệch ngày]]&lt;-2,"ADVANCE", IF(Data[[#This Row],[Chênh lệch ngày]]&lt;4, "ON TIME", IF(Data[[#This Row],[REASON OF LATE]]="SUPPLIER","LATE BY SUPPLIER", "LATE")))</f>
        <v>ADVANCE</v>
      </c>
      <c r="K3649" s="2"/>
      <c r="L3649" s="32"/>
      <c r="M3649" s="32" t="str">
        <f>TEXT(Data[[#This Row],[Ngày giao]],"yyyy")</f>
        <v>2022</v>
      </c>
      <c r="N3649" s="32" t="str">
        <f>IF(MONTH(Data[[#This Row],[Ngày giao]])&lt;4,"Qtr1", IF(MONTH(Data[[#This Row],[Ngày giao]])&lt;7,"Qtr2",IF(MONTH(Data[[#This Row],[Ngày giao]])&lt;10,"Qtr3","Qtr4")))</f>
        <v>Qtr2</v>
      </c>
      <c r="O3649" s="32" t="str">
        <f>TEXT(Data[[#This Row],[Ngày giao]],"MMM")</f>
        <v>May</v>
      </c>
    </row>
    <row r="3650" spans="1:15" ht="13" x14ac:dyDescent="0.3">
      <c r="A3650" s="1">
        <v>4517177992</v>
      </c>
      <c r="B3650" s="1">
        <v>2467687</v>
      </c>
      <c r="C3650" s="37" t="s">
        <v>52</v>
      </c>
      <c r="D3650" s="3">
        <v>140</v>
      </c>
      <c r="E3650" s="3">
        <v>1019</v>
      </c>
      <c r="F3650" s="3">
        <f t="shared" si="83"/>
        <v>142660</v>
      </c>
      <c r="G3650" s="5">
        <v>44704</v>
      </c>
      <c r="H3650" s="4">
        <v>44718</v>
      </c>
      <c r="I3650" s="6">
        <f t="shared" si="82"/>
        <v>-14</v>
      </c>
      <c r="J3650" s="32" t="str">
        <f>IF(Data[[#This Row],[Chênh lệch ngày]]&lt;-2,"ADVANCE", IF(Data[[#This Row],[Chênh lệch ngày]]&lt;4, "ON TIME", IF(Data[[#This Row],[REASON OF LATE]]="SUPPLIER","LATE BY SUPPLIER", "LATE")))</f>
        <v>ADVANCE</v>
      </c>
      <c r="K3650" s="2"/>
      <c r="L3650" s="32"/>
      <c r="M3650" s="32" t="str">
        <f>TEXT(Data[[#This Row],[Ngày giao]],"yyyy")</f>
        <v>2022</v>
      </c>
      <c r="N3650" s="32" t="str">
        <f>IF(MONTH(Data[[#This Row],[Ngày giao]])&lt;4,"Qtr1", IF(MONTH(Data[[#This Row],[Ngày giao]])&lt;7,"Qtr2",IF(MONTH(Data[[#This Row],[Ngày giao]])&lt;10,"Qtr3","Qtr4")))</f>
        <v>Qtr2</v>
      </c>
      <c r="O3650" s="32" t="str">
        <f>TEXT(Data[[#This Row],[Ngày giao]],"MMM")</f>
        <v>May</v>
      </c>
    </row>
    <row r="3651" spans="1:15" ht="13" x14ac:dyDescent="0.3">
      <c r="A3651" s="1">
        <v>4517196443</v>
      </c>
      <c r="B3651" s="1">
        <v>2556834</v>
      </c>
      <c r="C3651" s="37" t="s">
        <v>52</v>
      </c>
      <c r="D3651" s="3">
        <v>9</v>
      </c>
      <c r="E3651" s="3">
        <v>727</v>
      </c>
      <c r="F3651" s="3">
        <f t="shared" si="83"/>
        <v>6543</v>
      </c>
      <c r="G3651" s="5">
        <v>44704</v>
      </c>
      <c r="H3651" s="4">
        <v>44718</v>
      </c>
      <c r="I3651" s="6">
        <f t="shared" si="82"/>
        <v>-14</v>
      </c>
      <c r="J3651" s="32" t="str">
        <f>IF(Data[[#This Row],[Chênh lệch ngày]]&lt;-2,"ADVANCE", IF(Data[[#This Row],[Chênh lệch ngày]]&lt;4, "ON TIME", IF(Data[[#This Row],[REASON OF LATE]]="SUPPLIER","LATE BY SUPPLIER", "LATE")))</f>
        <v>ADVANCE</v>
      </c>
      <c r="K3651" s="2"/>
      <c r="L3651" s="32"/>
      <c r="M3651" s="32" t="str">
        <f>TEXT(Data[[#This Row],[Ngày giao]],"yyyy")</f>
        <v>2022</v>
      </c>
      <c r="N3651" s="32" t="str">
        <f>IF(MONTH(Data[[#This Row],[Ngày giao]])&lt;4,"Qtr1", IF(MONTH(Data[[#This Row],[Ngày giao]])&lt;7,"Qtr2",IF(MONTH(Data[[#This Row],[Ngày giao]])&lt;10,"Qtr3","Qtr4")))</f>
        <v>Qtr2</v>
      </c>
      <c r="O3651" s="32" t="str">
        <f>TEXT(Data[[#This Row],[Ngày giao]],"MMM")</f>
        <v>May</v>
      </c>
    </row>
    <row r="3652" spans="1:15" ht="13" x14ac:dyDescent="0.3">
      <c r="A3652" s="1">
        <v>4517199976</v>
      </c>
      <c r="B3652" s="1">
        <v>2963896</v>
      </c>
      <c r="C3652" s="37" t="s">
        <v>52</v>
      </c>
      <c r="D3652" s="3">
        <v>24</v>
      </c>
      <c r="E3652" s="3">
        <v>674</v>
      </c>
      <c r="F3652" s="3">
        <f t="shared" si="83"/>
        <v>16176</v>
      </c>
      <c r="G3652" s="5">
        <v>44704</v>
      </c>
      <c r="H3652" s="4">
        <v>44718</v>
      </c>
      <c r="I3652" s="6">
        <f t="shared" si="82"/>
        <v>-14</v>
      </c>
      <c r="J3652" s="32" t="str">
        <f>IF(Data[[#This Row],[Chênh lệch ngày]]&lt;-2,"ADVANCE", IF(Data[[#This Row],[Chênh lệch ngày]]&lt;4, "ON TIME", IF(Data[[#This Row],[REASON OF LATE]]="SUPPLIER","LATE BY SUPPLIER", "LATE")))</f>
        <v>ADVANCE</v>
      </c>
      <c r="K3652" s="2"/>
      <c r="L3652" s="32"/>
      <c r="M3652" s="32" t="str">
        <f>TEXT(Data[[#This Row],[Ngày giao]],"yyyy")</f>
        <v>2022</v>
      </c>
      <c r="N3652" s="32" t="str">
        <f>IF(MONTH(Data[[#This Row],[Ngày giao]])&lt;4,"Qtr1", IF(MONTH(Data[[#This Row],[Ngày giao]])&lt;7,"Qtr2",IF(MONTH(Data[[#This Row],[Ngày giao]])&lt;10,"Qtr3","Qtr4")))</f>
        <v>Qtr2</v>
      </c>
      <c r="O3652" s="32" t="str">
        <f>TEXT(Data[[#This Row],[Ngày giao]],"MMM")</f>
        <v>May</v>
      </c>
    </row>
    <row r="3653" spans="1:15" ht="13" x14ac:dyDescent="0.3">
      <c r="A3653" s="1">
        <v>4517037899</v>
      </c>
      <c r="B3653" s="1">
        <v>4327106</v>
      </c>
      <c r="C3653" s="37" t="s">
        <v>52</v>
      </c>
      <c r="D3653" s="3">
        <v>300</v>
      </c>
      <c r="E3653" s="3">
        <v>1391</v>
      </c>
      <c r="F3653" s="3">
        <f t="shared" si="83"/>
        <v>417300</v>
      </c>
      <c r="G3653" s="5">
        <v>44718</v>
      </c>
      <c r="H3653" s="4">
        <v>44718</v>
      </c>
      <c r="I3653" s="6">
        <f t="shared" si="82"/>
        <v>0</v>
      </c>
      <c r="J3653" s="32" t="str">
        <f>IF(Data[[#This Row],[Chênh lệch ngày]]&lt;-2,"ADVANCE", IF(Data[[#This Row],[Chênh lệch ngày]]&lt;4, "ON TIME", IF(Data[[#This Row],[REASON OF LATE]]="SUPPLIER","LATE BY SUPPLIER", "LATE")))</f>
        <v>ON TIME</v>
      </c>
      <c r="K3653" s="2"/>
      <c r="L3653" s="32"/>
      <c r="M3653" s="32" t="str">
        <f>TEXT(Data[[#This Row],[Ngày giao]],"yyyy")</f>
        <v>2022</v>
      </c>
      <c r="N3653" s="32" t="str">
        <f>IF(MONTH(Data[[#This Row],[Ngày giao]])&lt;4,"Qtr1", IF(MONTH(Data[[#This Row],[Ngày giao]])&lt;7,"Qtr2",IF(MONTH(Data[[#This Row],[Ngày giao]])&lt;10,"Qtr3","Qtr4")))</f>
        <v>Qtr2</v>
      </c>
      <c r="O3653" s="32" t="str">
        <f>TEXT(Data[[#This Row],[Ngày giao]],"MMM")</f>
        <v>Jun</v>
      </c>
    </row>
    <row r="3654" spans="1:15" ht="13" x14ac:dyDescent="0.3">
      <c r="A3654" s="1">
        <v>4516510866</v>
      </c>
      <c r="B3654" s="1">
        <v>2467687</v>
      </c>
      <c r="C3654" s="37" t="s">
        <v>52</v>
      </c>
      <c r="D3654" s="3">
        <v>155</v>
      </c>
      <c r="E3654" s="3">
        <v>835</v>
      </c>
      <c r="F3654" s="3">
        <f t="shared" si="83"/>
        <v>129425</v>
      </c>
      <c r="G3654" s="5">
        <v>44704</v>
      </c>
      <c r="H3654" s="4">
        <v>44718</v>
      </c>
      <c r="I3654" s="6">
        <f t="shared" si="82"/>
        <v>-14</v>
      </c>
      <c r="J3654" s="32" t="str">
        <f>IF(Data[[#This Row],[Chênh lệch ngày]]&lt;-2,"ADVANCE", IF(Data[[#This Row],[Chênh lệch ngày]]&lt;4, "ON TIME", IF(Data[[#This Row],[REASON OF LATE]]="SUPPLIER","LATE BY SUPPLIER", "LATE")))</f>
        <v>ADVANCE</v>
      </c>
      <c r="K3654" s="2"/>
      <c r="L3654" s="32"/>
      <c r="M3654" s="32" t="str">
        <f>TEXT(Data[[#This Row],[Ngày giao]],"yyyy")</f>
        <v>2022</v>
      </c>
      <c r="N3654" s="32" t="str">
        <f>IF(MONTH(Data[[#This Row],[Ngày giao]])&lt;4,"Qtr1", IF(MONTH(Data[[#This Row],[Ngày giao]])&lt;7,"Qtr2",IF(MONTH(Data[[#This Row],[Ngày giao]])&lt;10,"Qtr3","Qtr4")))</f>
        <v>Qtr2</v>
      </c>
      <c r="O3654" s="32" t="str">
        <f>TEXT(Data[[#This Row],[Ngày giao]],"MMM")</f>
        <v>May</v>
      </c>
    </row>
    <row r="3655" spans="1:15" ht="13" x14ac:dyDescent="0.3">
      <c r="A3655" s="1">
        <v>4516520490</v>
      </c>
      <c r="B3655" s="1">
        <v>2758193</v>
      </c>
      <c r="C3655" s="37" t="s">
        <v>52</v>
      </c>
      <c r="D3655" s="3">
        <v>105</v>
      </c>
      <c r="E3655" s="3">
        <v>852</v>
      </c>
      <c r="F3655" s="3">
        <f t="shared" si="83"/>
        <v>89460</v>
      </c>
      <c r="G3655" s="5">
        <v>44718</v>
      </c>
      <c r="H3655" s="4">
        <v>44718</v>
      </c>
      <c r="I3655" s="6">
        <f t="shared" si="82"/>
        <v>0</v>
      </c>
      <c r="J3655" s="32" t="str">
        <f>IF(Data[[#This Row],[Chênh lệch ngày]]&lt;-2,"ADVANCE", IF(Data[[#This Row],[Chênh lệch ngày]]&lt;4, "ON TIME", IF(Data[[#This Row],[REASON OF LATE]]="SUPPLIER","LATE BY SUPPLIER", "LATE")))</f>
        <v>ON TIME</v>
      </c>
      <c r="K3655" s="2"/>
      <c r="L3655" s="32"/>
      <c r="M3655" s="32" t="str">
        <f>TEXT(Data[[#This Row],[Ngày giao]],"yyyy")</f>
        <v>2022</v>
      </c>
      <c r="N3655" s="32" t="str">
        <f>IF(MONTH(Data[[#This Row],[Ngày giao]])&lt;4,"Qtr1", IF(MONTH(Data[[#This Row],[Ngày giao]])&lt;7,"Qtr2",IF(MONTH(Data[[#This Row],[Ngày giao]])&lt;10,"Qtr3","Qtr4")))</f>
        <v>Qtr2</v>
      </c>
      <c r="O3655" s="32" t="str">
        <f>TEXT(Data[[#This Row],[Ngày giao]],"MMM")</f>
        <v>Jun</v>
      </c>
    </row>
    <row r="3656" spans="1:15" ht="13" x14ac:dyDescent="0.3">
      <c r="A3656" s="1">
        <v>4516522892</v>
      </c>
      <c r="B3656" s="1">
        <v>4271870</v>
      </c>
      <c r="C3656" s="37" t="s">
        <v>52</v>
      </c>
      <c r="D3656" s="3">
        <v>24</v>
      </c>
      <c r="E3656" s="3">
        <v>1268</v>
      </c>
      <c r="F3656" s="3">
        <f t="shared" si="83"/>
        <v>30432</v>
      </c>
      <c r="G3656" s="5">
        <v>44718</v>
      </c>
      <c r="H3656" s="4">
        <v>44718</v>
      </c>
      <c r="I3656" s="6">
        <f t="shared" si="82"/>
        <v>0</v>
      </c>
      <c r="J3656" s="32" t="str">
        <f>IF(Data[[#This Row],[Chênh lệch ngày]]&lt;-2,"ADVANCE", IF(Data[[#This Row],[Chênh lệch ngày]]&lt;4, "ON TIME", IF(Data[[#This Row],[REASON OF LATE]]="SUPPLIER","LATE BY SUPPLIER", "LATE")))</f>
        <v>ON TIME</v>
      </c>
      <c r="K3656" s="2"/>
      <c r="L3656" s="32"/>
      <c r="M3656" s="32" t="str">
        <f>TEXT(Data[[#This Row],[Ngày giao]],"yyyy")</f>
        <v>2022</v>
      </c>
      <c r="N3656" s="32" t="str">
        <f>IF(MONTH(Data[[#This Row],[Ngày giao]])&lt;4,"Qtr1", IF(MONTH(Data[[#This Row],[Ngày giao]])&lt;7,"Qtr2",IF(MONTH(Data[[#This Row],[Ngày giao]])&lt;10,"Qtr3","Qtr4")))</f>
        <v>Qtr2</v>
      </c>
      <c r="O3656" s="32" t="str">
        <f>TEXT(Data[[#This Row],[Ngày giao]],"MMM")</f>
        <v>Jun</v>
      </c>
    </row>
    <row r="3657" spans="1:15" ht="13" x14ac:dyDescent="0.3">
      <c r="A3657" s="1">
        <v>4516432000</v>
      </c>
      <c r="B3657" s="1">
        <v>4327106</v>
      </c>
      <c r="C3657" s="37" t="s">
        <v>52</v>
      </c>
      <c r="D3657" s="3">
        <v>36</v>
      </c>
      <c r="E3657" s="3">
        <v>591</v>
      </c>
      <c r="F3657" s="3">
        <f t="shared" si="83"/>
        <v>21276</v>
      </c>
      <c r="G3657" s="5">
        <v>44718</v>
      </c>
      <c r="H3657" s="4">
        <v>44718</v>
      </c>
      <c r="I3657" s="6">
        <f t="shared" si="82"/>
        <v>0</v>
      </c>
      <c r="J3657" s="32" t="str">
        <f>IF(Data[[#This Row],[Chênh lệch ngày]]&lt;-2,"ADVANCE", IF(Data[[#This Row],[Chênh lệch ngày]]&lt;4, "ON TIME", IF(Data[[#This Row],[REASON OF LATE]]="SUPPLIER","LATE BY SUPPLIER", "LATE")))</f>
        <v>ON TIME</v>
      </c>
      <c r="K3657" s="2"/>
      <c r="L3657" s="32"/>
      <c r="M3657" s="32" t="str">
        <f>TEXT(Data[[#This Row],[Ngày giao]],"yyyy")</f>
        <v>2022</v>
      </c>
      <c r="N3657" s="32" t="str">
        <f>IF(MONTH(Data[[#This Row],[Ngày giao]])&lt;4,"Qtr1", IF(MONTH(Data[[#This Row],[Ngày giao]])&lt;7,"Qtr2",IF(MONTH(Data[[#This Row],[Ngày giao]])&lt;10,"Qtr3","Qtr4")))</f>
        <v>Qtr2</v>
      </c>
      <c r="O3657" s="32" t="str">
        <f>TEXT(Data[[#This Row],[Ngày giao]],"MMM")</f>
        <v>Jun</v>
      </c>
    </row>
    <row r="3658" spans="1:15" ht="13" x14ac:dyDescent="0.3">
      <c r="A3658" s="1">
        <v>4517966230</v>
      </c>
      <c r="B3658" s="1">
        <v>2467687</v>
      </c>
      <c r="C3658" s="2" t="s">
        <v>53</v>
      </c>
      <c r="D3658" s="3">
        <v>365</v>
      </c>
      <c r="E3658" s="3">
        <v>305</v>
      </c>
      <c r="F3658" s="3">
        <f t="shared" si="83"/>
        <v>111325</v>
      </c>
      <c r="G3658" s="5">
        <v>44718</v>
      </c>
      <c r="H3658" s="4">
        <v>44718</v>
      </c>
      <c r="I3658" s="6">
        <f t="shared" si="82"/>
        <v>0</v>
      </c>
      <c r="J3658" s="32" t="str">
        <f>IF(Data[[#This Row],[Chênh lệch ngày]]&lt;-2,"ADVANCE", IF(Data[[#This Row],[Chênh lệch ngày]]&lt;4, "ON TIME", IF(Data[[#This Row],[REASON OF LATE]]="SUPPLIER","LATE BY SUPPLIER", "LATE")))</f>
        <v>ON TIME</v>
      </c>
      <c r="K3658" s="2"/>
      <c r="L3658" s="32"/>
      <c r="M3658" s="32" t="str">
        <f>TEXT(Data[[#This Row],[Ngày giao]],"yyyy")</f>
        <v>2022</v>
      </c>
      <c r="N3658" s="32" t="str">
        <f>IF(MONTH(Data[[#This Row],[Ngày giao]])&lt;4,"Qtr1", IF(MONTH(Data[[#This Row],[Ngày giao]])&lt;7,"Qtr2",IF(MONTH(Data[[#This Row],[Ngày giao]])&lt;10,"Qtr3","Qtr4")))</f>
        <v>Qtr2</v>
      </c>
      <c r="O3658" s="32" t="str">
        <f>TEXT(Data[[#This Row],[Ngày giao]],"MMM")</f>
        <v>Jun</v>
      </c>
    </row>
    <row r="3659" spans="1:15" ht="13" x14ac:dyDescent="0.3">
      <c r="A3659" s="1">
        <v>4517950655</v>
      </c>
      <c r="B3659" s="1">
        <v>2467687</v>
      </c>
      <c r="C3659" s="2"/>
      <c r="D3659" s="3">
        <v>4500</v>
      </c>
      <c r="E3659" s="3">
        <v>1432</v>
      </c>
      <c r="F3659" s="3">
        <f t="shared" si="83"/>
        <v>6444000</v>
      </c>
      <c r="G3659" s="5">
        <v>44676</v>
      </c>
      <c r="H3659" s="4">
        <v>44718</v>
      </c>
      <c r="I3659" s="6">
        <f t="shared" si="82"/>
        <v>-42</v>
      </c>
      <c r="J3659" s="32" t="str">
        <f>IF(Data[[#This Row],[Chênh lệch ngày]]&lt;-2,"ADVANCE", IF(Data[[#This Row],[Chênh lệch ngày]]&lt;4, "ON TIME", IF(Data[[#This Row],[REASON OF LATE]]="SUPPLIER","LATE BY SUPPLIER", "LATE")))</f>
        <v>ADVANCE</v>
      </c>
      <c r="K3659" s="2"/>
      <c r="L3659" s="32"/>
      <c r="M3659" s="32" t="str">
        <f>TEXT(Data[[#This Row],[Ngày giao]],"yyyy")</f>
        <v>2022</v>
      </c>
      <c r="N3659" s="32" t="str">
        <f>IF(MONTH(Data[[#This Row],[Ngày giao]])&lt;4,"Qtr1", IF(MONTH(Data[[#This Row],[Ngày giao]])&lt;7,"Qtr2",IF(MONTH(Data[[#This Row],[Ngày giao]])&lt;10,"Qtr3","Qtr4")))</f>
        <v>Qtr2</v>
      </c>
      <c r="O3659" s="32" t="str">
        <f>TEXT(Data[[#This Row],[Ngày giao]],"MMM")</f>
        <v>Apr</v>
      </c>
    </row>
    <row r="3660" spans="1:15" ht="13" x14ac:dyDescent="0.3">
      <c r="A3660" s="1">
        <v>4516826247</v>
      </c>
      <c r="B3660" s="1">
        <v>2958114</v>
      </c>
      <c r="C3660" s="37" t="s">
        <v>52</v>
      </c>
      <c r="D3660" s="3">
        <v>72</v>
      </c>
      <c r="E3660" s="3">
        <v>642</v>
      </c>
      <c r="F3660" s="3">
        <f t="shared" si="83"/>
        <v>46224</v>
      </c>
      <c r="G3660" s="5">
        <v>44718</v>
      </c>
      <c r="H3660" s="4">
        <v>44718</v>
      </c>
      <c r="I3660" s="6">
        <f t="shared" si="82"/>
        <v>0</v>
      </c>
      <c r="J3660" s="32" t="str">
        <f>IF(Data[[#This Row],[Chênh lệch ngày]]&lt;-2,"ADVANCE", IF(Data[[#This Row],[Chênh lệch ngày]]&lt;4, "ON TIME", IF(Data[[#This Row],[REASON OF LATE]]="SUPPLIER","LATE BY SUPPLIER", "LATE")))</f>
        <v>ON TIME</v>
      </c>
      <c r="K3660" s="2"/>
      <c r="L3660" s="32"/>
      <c r="M3660" s="32" t="str">
        <f>TEXT(Data[[#This Row],[Ngày giao]],"yyyy")</f>
        <v>2022</v>
      </c>
      <c r="N3660" s="32" t="str">
        <f>IF(MONTH(Data[[#This Row],[Ngày giao]])&lt;4,"Qtr1", IF(MONTH(Data[[#This Row],[Ngày giao]])&lt;7,"Qtr2",IF(MONTH(Data[[#This Row],[Ngày giao]])&lt;10,"Qtr3","Qtr4")))</f>
        <v>Qtr2</v>
      </c>
      <c r="O3660" s="32" t="str">
        <f>TEXT(Data[[#This Row],[Ngày giao]],"MMM")</f>
        <v>Jun</v>
      </c>
    </row>
    <row r="3661" spans="1:15" ht="13" x14ac:dyDescent="0.3">
      <c r="A3661" s="1">
        <v>4517013541</v>
      </c>
      <c r="B3661" s="1">
        <v>1620152</v>
      </c>
      <c r="C3661" s="37" t="s">
        <v>52</v>
      </c>
      <c r="D3661" s="3">
        <v>90</v>
      </c>
      <c r="E3661" s="3">
        <v>704</v>
      </c>
      <c r="F3661" s="3">
        <f t="shared" si="83"/>
        <v>63360</v>
      </c>
      <c r="G3661" s="5">
        <v>44718</v>
      </c>
      <c r="H3661" s="4">
        <v>44718</v>
      </c>
      <c r="I3661" s="6">
        <f t="shared" si="82"/>
        <v>0</v>
      </c>
      <c r="J3661" s="32" t="str">
        <f>IF(Data[[#This Row],[Chênh lệch ngày]]&lt;-2,"ADVANCE", IF(Data[[#This Row],[Chênh lệch ngày]]&lt;4, "ON TIME", IF(Data[[#This Row],[REASON OF LATE]]="SUPPLIER","LATE BY SUPPLIER", "LATE")))</f>
        <v>ON TIME</v>
      </c>
      <c r="K3661" s="2"/>
      <c r="L3661" s="32"/>
      <c r="M3661" s="32" t="str">
        <f>TEXT(Data[[#This Row],[Ngày giao]],"yyyy")</f>
        <v>2022</v>
      </c>
      <c r="N3661" s="32" t="str">
        <f>IF(MONTH(Data[[#This Row],[Ngày giao]])&lt;4,"Qtr1", IF(MONTH(Data[[#This Row],[Ngày giao]])&lt;7,"Qtr2",IF(MONTH(Data[[#This Row],[Ngày giao]])&lt;10,"Qtr3","Qtr4")))</f>
        <v>Qtr2</v>
      </c>
      <c r="O3661" s="32" t="str">
        <f>TEXT(Data[[#This Row],[Ngày giao]],"MMM")</f>
        <v>Jun</v>
      </c>
    </row>
    <row r="3662" spans="1:15" ht="13" x14ac:dyDescent="0.3">
      <c r="A3662" s="1">
        <v>4517036001</v>
      </c>
      <c r="B3662" s="1">
        <v>4492204</v>
      </c>
      <c r="C3662" s="37" t="s">
        <v>52</v>
      </c>
      <c r="D3662" s="3">
        <v>96</v>
      </c>
      <c r="E3662" s="3">
        <v>340</v>
      </c>
      <c r="F3662" s="3">
        <f t="shared" si="83"/>
        <v>32640</v>
      </c>
      <c r="G3662" s="5">
        <v>44718</v>
      </c>
      <c r="H3662" s="4">
        <v>44718</v>
      </c>
      <c r="I3662" s="6">
        <f t="shared" si="82"/>
        <v>0</v>
      </c>
      <c r="J3662" s="32" t="str">
        <f>IF(Data[[#This Row],[Chênh lệch ngày]]&lt;-2,"ADVANCE", IF(Data[[#This Row],[Chênh lệch ngày]]&lt;4, "ON TIME", IF(Data[[#This Row],[REASON OF LATE]]="SUPPLIER","LATE BY SUPPLIER", "LATE")))</f>
        <v>ON TIME</v>
      </c>
      <c r="K3662" s="2"/>
      <c r="L3662" s="32"/>
      <c r="M3662" s="32" t="str">
        <f>TEXT(Data[[#This Row],[Ngày giao]],"yyyy")</f>
        <v>2022</v>
      </c>
      <c r="N3662" s="32" t="str">
        <f>IF(MONTH(Data[[#This Row],[Ngày giao]])&lt;4,"Qtr1", IF(MONTH(Data[[#This Row],[Ngày giao]])&lt;7,"Qtr2",IF(MONTH(Data[[#This Row],[Ngày giao]])&lt;10,"Qtr3","Qtr4")))</f>
        <v>Qtr2</v>
      </c>
      <c r="O3662" s="32" t="str">
        <f>TEXT(Data[[#This Row],[Ngày giao]],"MMM")</f>
        <v>Jun</v>
      </c>
    </row>
    <row r="3663" spans="1:15" ht="13" x14ac:dyDescent="0.3">
      <c r="A3663" s="1">
        <v>4516531698</v>
      </c>
      <c r="B3663" s="1">
        <v>2958114</v>
      </c>
      <c r="C3663" s="37" t="s">
        <v>52</v>
      </c>
      <c r="D3663" s="3">
        <v>30</v>
      </c>
      <c r="E3663" s="3">
        <v>1419</v>
      </c>
      <c r="F3663" s="3">
        <f t="shared" si="83"/>
        <v>42570</v>
      </c>
      <c r="G3663" s="5">
        <v>44718</v>
      </c>
      <c r="H3663" s="4">
        <v>44718</v>
      </c>
      <c r="I3663" s="6">
        <f t="shared" si="82"/>
        <v>0</v>
      </c>
      <c r="J3663" s="32" t="str">
        <f>IF(Data[[#This Row],[Chênh lệch ngày]]&lt;-2,"ADVANCE", IF(Data[[#This Row],[Chênh lệch ngày]]&lt;4, "ON TIME", IF(Data[[#This Row],[REASON OF LATE]]="SUPPLIER","LATE BY SUPPLIER", "LATE")))</f>
        <v>ON TIME</v>
      </c>
      <c r="K3663" s="2"/>
      <c r="L3663" s="32"/>
      <c r="M3663" s="32" t="str">
        <f>TEXT(Data[[#This Row],[Ngày giao]],"yyyy")</f>
        <v>2022</v>
      </c>
      <c r="N3663" s="32" t="str">
        <f>IF(MONTH(Data[[#This Row],[Ngày giao]])&lt;4,"Qtr1", IF(MONTH(Data[[#This Row],[Ngày giao]])&lt;7,"Qtr2",IF(MONTH(Data[[#This Row],[Ngày giao]])&lt;10,"Qtr3","Qtr4")))</f>
        <v>Qtr2</v>
      </c>
      <c r="O3663" s="32" t="str">
        <f>TEXT(Data[[#This Row],[Ngày giao]],"MMM")</f>
        <v>Jun</v>
      </c>
    </row>
    <row r="3664" spans="1:15" ht="14.5" x14ac:dyDescent="0.35">
      <c r="A3664" s="7">
        <v>4517010334</v>
      </c>
      <c r="B3664" s="7">
        <v>2663481</v>
      </c>
      <c r="C3664" s="37" t="s">
        <v>52</v>
      </c>
      <c r="D3664" s="9">
        <v>585</v>
      </c>
      <c r="E3664" s="3">
        <v>889</v>
      </c>
      <c r="F3664" s="3">
        <f t="shared" si="83"/>
        <v>520065</v>
      </c>
      <c r="G3664" s="5">
        <v>44718</v>
      </c>
      <c r="H3664" s="4">
        <v>44718</v>
      </c>
      <c r="I3664" s="10">
        <v>0</v>
      </c>
      <c r="J3664" s="32" t="str">
        <f>IF(Data[[#This Row],[Chênh lệch ngày]]&lt;-2,"ADVANCE", IF(Data[[#This Row],[Chênh lệch ngày]]&lt;4, "ON TIME", IF(Data[[#This Row],[REASON OF LATE]]="SUPPLIER","LATE BY SUPPLIER", "LATE")))</f>
        <v>ON TIME</v>
      </c>
      <c r="K3664" s="12"/>
      <c r="L3664" s="16"/>
      <c r="M3664" s="32" t="str">
        <f>TEXT(Data[[#This Row],[Ngày giao]],"yyyy")</f>
        <v>2022</v>
      </c>
      <c r="N3664" s="32" t="str">
        <f>IF(MONTH(Data[[#This Row],[Ngày giao]])&lt;4,"Qtr1", IF(MONTH(Data[[#This Row],[Ngày giao]])&lt;7,"Qtr2",IF(MONTH(Data[[#This Row],[Ngày giao]])&lt;10,"Qtr3","Qtr4")))</f>
        <v>Qtr2</v>
      </c>
      <c r="O3664" s="32" t="str">
        <f>TEXT(Data[[#This Row],[Ngày giao]],"MMM")</f>
        <v>Jun</v>
      </c>
    </row>
    <row r="3665" spans="1:15" ht="14.5" x14ac:dyDescent="0.35">
      <c r="A3665" s="7">
        <v>4518104573</v>
      </c>
      <c r="B3665" s="7">
        <v>2663481</v>
      </c>
      <c r="C3665" s="37" t="s">
        <v>52</v>
      </c>
      <c r="D3665" s="9">
        <v>2190</v>
      </c>
      <c r="E3665" s="3">
        <v>1099</v>
      </c>
      <c r="F3665" s="3">
        <f t="shared" si="83"/>
        <v>2406810</v>
      </c>
      <c r="G3665" s="5">
        <v>44732</v>
      </c>
      <c r="H3665" s="4">
        <v>44718</v>
      </c>
      <c r="I3665" s="10">
        <v>14</v>
      </c>
      <c r="J3665" s="32" t="str">
        <f>IF(Data[[#This Row],[Chênh lệch ngày]]&lt;-2,"ADVANCE", IF(Data[[#This Row],[Chênh lệch ngày]]&lt;4, "ON TIME", IF(Data[[#This Row],[REASON OF LATE]]="SUPPLIER","LATE BY SUPPLIER", "LATE")))</f>
        <v>LATE</v>
      </c>
      <c r="K3665" s="32" t="s">
        <v>6</v>
      </c>
      <c r="L3665" s="16"/>
      <c r="M3665" s="32" t="str">
        <f>TEXT(Data[[#This Row],[Ngày giao]],"yyyy")</f>
        <v>2022</v>
      </c>
      <c r="N3665" s="32" t="str">
        <f>IF(MONTH(Data[[#This Row],[Ngày giao]])&lt;4,"Qtr1", IF(MONTH(Data[[#This Row],[Ngày giao]])&lt;7,"Qtr2",IF(MONTH(Data[[#This Row],[Ngày giao]])&lt;10,"Qtr3","Qtr4")))</f>
        <v>Qtr2</v>
      </c>
      <c r="O3665" s="32" t="str">
        <f>TEXT(Data[[#This Row],[Ngày giao]],"MMM")</f>
        <v>Jun</v>
      </c>
    </row>
    <row r="3666" spans="1:15" ht="14.5" x14ac:dyDescent="0.35">
      <c r="A3666" s="7">
        <v>4517537843</v>
      </c>
      <c r="B3666" s="7">
        <v>4333116</v>
      </c>
      <c r="C3666" s="8" t="s">
        <v>53</v>
      </c>
      <c r="D3666" s="9">
        <v>63</v>
      </c>
      <c r="E3666" s="3">
        <v>860</v>
      </c>
      <c r="F3666" s="3">
        <f t="shared" si="83"/>
        <v>54180</v>
      </c>
      <c r="G3666" s="5">
        <v>44718</v>
      </c>
      <c r="H3666" s="4">
        <v>44718</v>
      </c>
      <c r="I3666" s="10">
        <v>0</v>
      </c>
      <c r="J3666" s="32" t="str">
        <f>IF(Data[[#This Row],[Chênh lệch ngày]]&lt;-2,"ADVANCE", IF(Data[[#This Row],[Chênh lệch ngày]]&lt;4, "ON TIME", IF(Data[[#This Row],[REASON OF LATE]]="SUPPLIER","LATE BY SUPPLIER", "LATE")))</f>
        <v>ON TIME</v>
      </c>
      <c r="K3666" s="12"/>
      <c r="L3666" s="16"/>
      <c r="M3666" s="32" t="str">
        <f>TEXT(Data[[#This Row],[Ngày giao]],"yyyy")</f>
        <v>2022</v>
      </c>
      <c r="N3666" s="32" t="str">
        <f>IF(MONTH(Data[[#This Row],[Ngày giao]])&lt;4,"Qtr1", IF(MONTH(Data[[#This Row],[Ngày giao]])&lt;7,"Qtr2",IF(MONTH(Data[[#This Row],[Ngày giao]])&lt;10,"Qtr3","Qtr4")))</f>
        <v>Qtr2</v>
      </c>
      <c r="O3666" s="32" t="str">
        <f>TEXT(Data[[#This Row],[Ngày giao]],"MMM")</f>
        <v>Jun</v>
      </c>
    </row>
    <row r="3667" spans="1:15" ht="14.5" x14ac:dyDescent="0.35">
      <c r="A3667" s="7">
        <v>4517037690</v>
      </c>
      <c r="B3667" s="7">
        <v>4333114</v>
      </c>
      <c r="C3667" s="37" t="s">
        <v>52</v>
      </c>
      <c r="D3667" s="9">
        <v>525</v>
      </c>
      <c r="E3667" s="3">
        <v>898</v>
      </c>
      <c r="F3667" s="3">
        <f t="shared" si="83"/>
        <v>471450</v>
      </c>
      <c r="G3667" s="5">
        <v>44718</v>
      </c>
      <c r="H3667" s="4">
        <v>44718</v>
      </c>
      <c r="I3667" s="10">
        <v>0</v>
      </c>
      <c r="J3667" s="32" t="str">
        <f>IF(Data[[#This Row],[Chênh lệch ngày]]&lt;-2,"ADVANCE", IF(Data[[#This Row],[Chênh lệch ngày]]&lt;4, "ON TIME", IF(Data[[#This Row],[REASON OF LATE]]="SUPPLIER","LATE BY SUPPLIER", "LATE")))</f>
        <v>ON TIME</v>
      </c>
      <c r="K3667" s="12"/>
      <c r="L3667" s="16"/>
      <c r="M3667" s="32" t="str">
        <f>TEXT(Data[[#This Row],[Ngày giao]],"yyyy")</f>
        <v>2022</v>
      </c>
      <c r="N3667" s="32" t="str">
        <f>IF(MONTH(Data[[#This Row],[Ngày giao]])&lt;4,"Qtr1", IF(MONTH(Data[[#This Row],[Ngày giao]])&lt;7,"Qtr2",IF(MONTH(Data[[#This Row],[Ngày giao]])&lt;10,"Qtr3","Qtr4")))</f>
        <v>Qtr2</v>
      </c>
      <c r="O3667" s="32" t="str">
        <f>TEXT(Data[[#This Row],[Ngày giao]],"MMM")</f>
        <v>Jun</v>
      </c>
    </row>
    <row r="3668" spans="1:15" ht="14.5" x14ac:dyDescent="0.35">
      <c r="A3668" s="7">
        <v>4517034617</v>
      </c>
      <c r="B3668" s="7">
        <v>2487061</v>
      </c>
      <c r="C3668" s="37" t="s">
        <v>52</v>
      </c>
      <c r="D3668" s="9">
        <v>1530</v>
      </c>
      <c r="E3668" s="3">
        <v>1136</v>
      </c>
      <c r="F3668" s="3">
        <f t="shared" si="83"/>
        <v>1738080</v>
      </c>
      <c r="G3668" s="5">
        <v>44718</v>
      </c>
      <c r="H3668" s="4">
        <v>44718</v>
      </c>
      <c r="I3668" s="10">
        <v>0</v>
      </c>
      <c r="J3668" s="32" t="str">
        <f>IF(Data[[#This Row],[Chênh lệch ngày]]&lt;-2,"ADVANCE", IF(Data[[#This Row],[Chênh lệch ngày]]&lt;4, "ON TIME", IF(Data[[#This Row],[REASON OF LATE]]="SUPPLIER","LATE BY SUPPLIER", "LATE")))</f>
        <v>ON TIME</v>
      </c>
      <c r="K3668" s="12"/>
      <c r="L3668" s="16"/>
      <c r="M3668" s="32" t="str">
        <f>TEXT(Data[[#This Row],[Ngày giao]],"yyyy")</f>
        <v>2022</v>
      </c>
      <c r="N3668" s="32" t="str">
        <f>IF(MONTH(Data[[#This Row],[Ngày giao]])&lt;4,"Qtr1", IF(MONTH(Data[[#This Row],[Ngày giao]])&lt;7,"Qtr2",IF(MONTH(Data[[#This Row],[Ngày giao]])&lt;10,"Qtr3","Qtr4")))</f>
        <v>Qtr2</v>
      </c>
      <c r="O3668" s="32" t="str">
        <f>TEXT(Data[[#This Row],[Ngày giao]],"MMM")</f>
        <v>Jun</v>
      </c>
    </row>
    <row r="3669" spans="1:15" ht="14.5" x14ac:dyDescent="0.35">
      <c r="A3669" s="7">
        <v>4517912697</v>
      </c>
      <c r="B3669" s="7">
        <v>2778106</v>
      </c>
      <c r="C3669" s="8" t="s">
        <v>53</v>
      </c>
      <c r="D3669" s="9">
        <v>84</v>
      </c>
      <c r="E3669" s="3">
        <v>843</v>
      </c>
      <c r="F3669" s="3">
        <f t="shared" si="83"/>
        <v>70812</v>
      </c>
      <c r="G3669" s="5">
        <v>44718</v>
      </c>
      <c r="H3669" s="4">
        <v>44718</v>
      </c>
      <c r="I3669" s="10">
        <v>0</v>
      </c>
      <c r="J3669" s="32" t="str">
        <f>IF(Data[[#This Row],[Chênh lệch ngày]]&lt;-2,"ADVANCE", IF(Data[[#This Row],[Chênh lệch ngày]]&lt;4, "ON TIME", IF(Data[[#This Row],[REASON OF LATE]]="SUPPLIER","LATE BY SUPPLIER", "LATE")))</f>
        <v>ON TIME</v>
      </c>
      <c r="K3669" s="12"/>
      <c r="L3669" s="16"/>
      <c r="M3669" s="32" t="str">
        <f>TEXT(Data[[#This Row],[Ngày giao]],"yyyy")</f>
        <v>2022</v>
      </c>
      <c r="N3669" s="32" t="str">
        <f>IF(MONTH(Data[[#This Row],[Ngày giao]])&lt;4,"Qtr1", IF(MONTH(Data[[#This Row],[Ngày giao]])&lt;7,"Qtr2",IF(MONTH(Data[[#This Row],[Ngày giao]])&lt;10,"Qtr3","Qtr4")))</f>
        <v>Qtr2</v>
      </c>
      <c r="O3669" s="32" t="str">
        <f>TEXT(Data[[#This Row],[Ngày giao]],"MMM")</f>
        <v>Jun</v>
      </c>
    </row>
    <row r="3670" spans="1:15" ht="14.5" x14ac:dyDescent="0.35">
      <c r="A3670" s="7">
        <v>4517898696</v>
      </c>
      <c r="B3670" s="7">
        <v>4455280</v>
      </c>
      <c r="C3670" s="8" t="s">
        <v>53</v>
      </c>
      <c r="D3670" s="9">
        <v>90</v>
      </c>
      <c r="E3670" s="3">
        <v>773</v>
      </c>
      <c r="F3670" s="3">
        <f t="shared" si="83"/>
        <v>69570</v>
      </c>
      <c r="G3670" s="5">
        <v>44718</v>
      </c>
      <c r="H3670" s="4">
        <v>44718</v>
      </c>
      <c r="I3670" s="10">
        <v>0</v>
      </c>
      <c r="J3670" s="32" t="str">
        <f>IF(Data[[#This Row],[Chênh lệch ngày]]&lt;-2,"ADVANCE", IF(Data[[#This Row],[Chênh lệch ngày]]&lt;4, "ON TIME", IF(Data[[#This Row],[REASON OF LATE]]="SUPPLIER","LATE BY SUPPLIER", "LATE")))</f>
        <v>ON TIME</v>
      </c>
      <c r="K3670" s="12"/>
      <c r="L3670" s="16"/>
      <c r="M3670" s="32" t="str">
        <f>TEXT(Data[[#This Row],[Ngày giao]],"yyyy")</f>
        <v>2022</v>
      </c>
      <c r="N3670" s="32" t="str">
        <f>IF(MONTH(Data[[#This Row],[Ngày giao]])&lt;4,"Qtr1", IF(MONTH(Data[[#This Row],[Ngày giao]])&lt;7,"Qtr2",IF(MONTH(Data[[#This Row],[Ngày giao]])&lt;10,"Qtr3","Qtr4")))</f>
        <v>Qtr2</v>
      </c>
      <c r="O3670" s="32" t="str">
        <f>TEXT(Data[[#This Row],[Ngày giao]],"MMM")</f>
        <v>Jun</v>
      </c>
    </row>
    <row r="3671" spans="1:15" ht="14.5" x14ac:dyDescent="0.35">
      <c r="A3671" s="7">
        <v>4518095465</v>
      </c>
      <c r="B3671" s="7">
        <v>4333113</v>
      </c>
      <c r="C3671" s="8" t="s">
        <v>59</v>
      </c>
      <c r="D3671" s="9">
        <v>735</v>
      </c>
      <c r="E3671" s="3">
        <v>581</v>
      </c>
      <c r="F3671" s="3">
        <f t="shared" si="83"/>
        <v>427035</v>
      </c>
      <c r="G3671" s="5">
        <v>44739</v>
      </c>
      <c r="H3671" s="4">
        <v>44718</v>
      </c>
      <c r="I3671" s="10">
        <v>21</v>
      </c>
      <c r="J3671" s="32" t="str">
        <f>IF(Data[[#This Row],[Chênh lệch ngày]]&lt;-2,"ADVANCE", IF(Data[[#This Row],[Chênh lệch ngày]]&lt;4, "ON TIME", IF(Data[[#This Row],[REASON OF LATE]]="SUPPLIER","LATE BY SUPPLIER", "LATE")))</f>
        <v>LATE</v>
      </c>
      <c r="K3671" s="32" t="s">
        <v>6</v>
      </c>
      <c r="L3671" s="16"/>
      <c r="M3671" s="32" t="str">
        <f>TEXT(Data[[#This Row],[Ngày giao]],"yyyy")</f>
        <v>2022</v>
      </c>
      <c r="N3671" s="32" t="str">
        <f>IF(MONTH(Data[[#This Row],[Ngày giao]])&lt;4,"Qtr1", IF(MONTH(Data[[#This Row],[Ngày giao]])&lt;7,"Qtr2",IF(MONTH(Data[[#This Row],[Ngày giao]])&lt;10,"Qtr3","Qtr4")))</f>
        <v>Qtr2</v>
      </c>
      <c r="O3671" s="32" t="str">
        <f>TEXT(Data[[#This Row],[Ngày giao]],"MMM")</f>
        <v>Jun</v>
      </c>
    </row>
    <row r="3672" spans="1:15" ht="14.5" x14ac:dyDescent="0.35">
      <c r="A3672" s="7">
        <v>4517704313</v>
      </c>
      <c r="B3672" s="7">
        <v>4455298</v>
      </c>
      <c r="C3672" s="8" t="s">
        <v>53</v>
      </c>
      <c r="D3672" s="9">
        <v>3510</v>
      </c>
      <c r="E3672" s="3">
        <v>1173</v>
      </c>
      <c r="F3672" s="3">
        <f t="shared" si="83"/>
        <v>4117230</v>
      </c>
      <c r="G3672" s="5">
        <v>44718</v>
      </c>
      <c r="H3672" s="4">
        <v>44718</v>
      </c>
      <c r="I3672" s="10">
        <v>0</v>
      </c>
      <c r="J3672" s="32" t="str">
        <f>IF(Data[[#This Row],[Chênh lệch ngày]]&lt;-2,"ADVANCE", IF(Data[[#This Row],[Chênh lệch ngày]]&lt;4, "ON TIME", IF(Data[[#This Row],[REASON OF LATE]]="SUPPLIER","LATE BY SUPPLIER", "LATE")))</f>
        <v>ON TIME</v>
      </c>
      <c r="K3672" s="12"/>
      <c r="L3672" s="16"/>
      <c r="M3672" s="32" t="str">
        <f>TEXT(Data[[#This Row],[Ngày giao]],"yyyy")</f>
        <v>2022</v>
      </c>
      <c r="N3672" s="32" t="str">
        <f>IF(MONTH(Data[[#This Row],[Ngày giao]])&lt;4,"Qtr1", IF(MONTH(Data[[#This Row],[Ngày giao]])&lt;7,"Qtr2",IF(MONTH(Data[[#This Row],[Ngày giao]])&lt;10,"Qtr3","Qtr4")))</f>
        <v>Qtr2</v>
      </c>
      <c r="O3672" s="32" t="str">
        <f>TEXT(Data[[#This Row],[Ngày giao]],"MMM")</f>
        <v>Jun</v>
      </c>
    </row>
    <row r="3673" spans="1:15" ht="14.5" x14ac:dyDescent="0.35">
      <c r="A3673" s="7">
        <v>4518058839</v>
      </c>
      <c r="B3673" s="7">
        <v>4455281</v>
      </c>
      <c r="C3673" s="37" t="s">
        <v>52</v>
      </c>
      <c r="D3673" s="9">
        <v>12870</v>
      </c>
      <c r="E3673" s="3">
        <v>675</v>
      </c>
      <c r="F3673" s="3">
        <f t="shared" si="83"/>
        <v>8687250</v>
      </c>
      <c r="G3673" s="14">
        <v>44816</v>
      </c>
      <c r="H3673" s="15">
        <v>44718</v>
      </c>
      <c r="I3673" s="10">
        <v>99</v>
      </c>
      <c r="J3673" s="32" t="str">
        <f>IF(Data[[#This Row],[Chênh lệch ngày]]&lt;-2,"ADVANCE", IF(Data[[#This Row],[Chênh lệch ngày]]&lt;4, "ON TIME", IF(Data[[#This Row],[REASON OF LATE]]="SUPPLIER","LATE BY SUPPLIER", "LATE")))</f>
        <v>LATE</v>
      </c>
      <c r="K3673" s="32" t="s">
        <v>6</v>
      </c>
      <c r="L3673" s="16"/>
      <c r="M3673" s="32" t="str">
        <f>TEXT(Data[[#This Row],[Ngày giao]],"yyyy")</f>
        <v>2022</v>
      </c>
      <c r="N3673" s="32" t="str">
        <f>IF(MONTH(Data[[#This Row],[Ngày giao]])&lt;4,"Qtr1", IF(MONTH(Data[[#This Row],[Ngày giao]])&lt;7,"Qtr2",IF(MONTH(Data[[#This Row],[Ngày giao]])&lt;10,"Qtr3","Qtr4")))</f>
        <v>Qtr3</v>
      </c>
      <c r="O3673" s="32" t="str">
        <f>TEXT(Data[[#This Row],[Ngày giao]],"MMM")</f>
        <v>Sep</v>
      </c>
    </row>
    <row r="3674" spans="1:15" ht="14.5" x14ac:dyDescent="0.35">
      <c r="A3674" s="7">
        <v>4517526598</v>
      </c>
      <c r="B3674" s="7">
        <v>4013305</v>
      </c>
      <c r="C3674" s="8" t="s">
        <v>53</v>
      </c>
      <c r="D3674" s="9">
        <v>72</v>
      </c>
      <c r="E3674" s="3">
        <v>708</v>
      </c>
      <c r="F3674" s="3">
        <f t="shared" si="83"/>
        <v>50976</v>
      </c>
      <c r="G3674" s="5">
        <v>44718</v>
      </c>
      <c r="H3674" s="4">
        <v>44718</v>
      </c>
      <c r="I3674" s="10">
        <v>0</v>
      </c>
      <c r="J3674" s="32" t="str">
        <f>IF(Data[[#This Row],[Chênh lệch ngày]]&lt;-2,"ADVANCE", IF(Data[[#This Row],[Chênh lệch ngày]]&lt;4, "ON TIME", IF(Data[[#This Row],[REASON OF LATE]]="SUPPLIER","LATE BY SUPPLIER", "LATE")))</f>
        <v>ON TIME</v>
      </c>
      <c r="K3674" s="12"/>
      <c r="L3674" s="16"/>
      <c r="M3674" s="32" t="str">
        <f>TEXT(Data[[#This Row],[Ngày giao]],"yyyy")</f>
        <v>2022</v>
      </c>
      <c r="N3674" s="32" t="str">
        <f>IF(MONTH(Data[[#This Row],[Ngày giao]])&lt;4,"Qtr1", IF(MONTH(Data[[#This Row],[Ngày giao]])&lt;7,"Qtr2",IF(MONTH(Data[[#This Row],[Ngày giao]])&lt;10,"Qtr3","Qtr4")))</f>
        <v>Qtr2</v>
      </c>
      <c r="O3674" s="32" t="str">
        <f>TEXT(Data[[#This Row],[Ngày giao]],"MMM")</f>
        <v>Jun</v>
      </c>
    </row>
    <row r="3675" spans="1:15" ht="14.5" x14ac:dyDescent="0.35">
      <c r="A3675" s="7">
        <v>4517710880</v>
      </c>
      <c r="B3675" s="7">
        <v>2487053</v>
      </c>
      <c r="C3675" s="8" t="s">
        <v>53</v>
      </c>
      <c r="D3675" s="9">
        <v>5310</v>
      </c>
      <c r="E3675" s="3">
        <v>831</v>
      </c>
      <c r="F3675" s="3">
        <f t="shared" si="83"/>
        <v>4412610</v>
      </c>
      <c r="G3675" s="5">
        <v>44725</v>
      </c>
      <c r="H3675" s="4">
        <v>44718</v>
      </c>
      <c r="I3675" s="10">
        <v>7</v>
      </c>
      <c r="J3675" s="32" t="str">
        <f>IF(Data[[#This Row],[Chênh lệch ngày]]&lt;-2,"ADVANCE", IF(Data[[#This Row],[Chênh lệch ngày]]&lt;4, "ON TIME", IF(Data[[#This Row],[REASON OF LATE]]="SUPPLIER","LATE BY SUPPLIER", "LATE")))</f>
        <v>LATE BY SUPPLIER</v>
      </c>
      <c r="K3675" s="13" t="s">
        <v>8</v>
      </c>
      <c r="L3675" s="16" t="s">
        <v>41</v>
      </c>
      <c r="M3675" s="32" t="str">
        <f>TEXT(Data[[#This Row],[Ngày giao]],"yyyy")</f>
        <v>2022</v>
      </c>
      <c r="N3675" s="32" t="str">
        <f>IF(MONTH(Data[[#This Row],[Ngày giao]])&lt;4,"Qtr1", IF(MONTH(Data[[#This Row],[Ngày giao]])&lt;7,"Qtr2",IF(MONTH(Data[[#This Row],[Ngày giao]])&lt;10,"Qtr3","Qtr4")))</f>
        <v>Qtr2</v>
      </c>
      <c r="O3675" s="32" t="str">
        <f>TEXT(Data[[#This Row],[Ngày giao]],"MMM")</f>
        <v>Jun</v>
      </c>
    </row>
    <row r="3676" spans="1:15" ht="14.5" x14ac:dyDescent="0.35">
      <c r="A3676" s="7">
        <v>4517034688</v>
      </c>
      <c r="B3676" s="7">
        <v>4455281</v>
      </c>
      <c r="C3676" s="37" t="s">
        <v>52</v>
      </c>
      <c r="D3676" s="9">
        <v>720</v>
      </c>
      <c r="E3676" s="3">
        <v>811</v>
      </c>
      <c r="F3676" s="3">
        <f t="shared" si="83"/>
        <v>583920</v>
      </c>
      <c r="G3676" s="14">
        <v>44718</v>
      </c>
      <c r="H3676" s="15">
        <v>44718</v>
      </c>
      <c r="I3676" s="10">
        <v>0</v>
      </c>
      <c r="J3676" s="32" t="str">
        <f>IF(Data[[#This Row],[Chênh lệch ngày]]&lt;-2,"ADVANCE", IF(Data[[#This Row],[Chênh lệch ngày]]&lt;4, "ON TIME", IF(Data[[#This Row],[REASON OF LATE]]="SUPPLIER","LATE BY SUPPLIER", "LATE")))</f>
        <v>ON TIME</v>
      </c>
      <c r="K3676" s="12"/>
      <c r="L3676" s="16"/>
      <c r="M3676" s="32" t="str">
        <f>TEXT(Data[[#This Row],[Ngày giao]],"yyyy")</f>
        <v>2022</v>
      </c>
      <c r="N3676" s="32" t="str">
        <f>IF(MONTH(Data[[#This Row],[Ngày giao]])&lt;4,"Qtr1", IF(MONTH(Data[[#This Row],[Ngày giao]])&lt;7,"Qtr2",IF(MONTH(Data[[#This Row],[Ngày giao]])&lt;10,"Qtr3","Qtr4")))</f>
        <v>Qtr2</v>
      </c>
      <c r="O3676" s="32" t="str">
        <f>TEXT(Data[[#This Row],[Ngày giao]],"MMM")</f>
        <v>Jun</v>
      </c>
    </row>
    <row r="3677" spans="1:15" ht="14.5" x14ac:dyDescent="0.35">
      <c r="A3677" s="7">
        <v>4517296029</v>
      </c>
      <c r="B3677" s="7">
        <v>4013305</v>
      </c>
      <c r="C3677" s="8" t="s">
        <v>53</v>
      </c>
      <c r="D3677" s="9">
        <v>384</v>
      </c>
      <c r="E3677" s="3">
        <v>1363</v>
      </c>
      <c r="F3677" s="3">
        <f t="shared" si="83"/>
        <v>523392</v>
      </c>
      <c r="G3677" s="5">
        <v>44721</v>
      </c>
      <c r="H3677" s="4">
        <v>44718</v>
      </c>
      <c r="I3677" s="10">
        <v>3</v>
      </c>
      <c r="J3677" s="32" t="str">
        <f>IF(Data[[#This Row],[Chênh lệch ngày]]&lt;-2,"ADVANCE", IF(Data[[#This Row],[Chênh lệch ngày]]&lt;4, "ON TIME", IF(Data[[#This Row],[REASON OF LATE]]="SUPPLIER","LATE BY SUPPLIER", "LATE")))</f>
        <v>ON TIME</v>
      </c>
      <c r="K3677" s="12"/>
      <c r="L3677" s="16"/>
      <c r="M3677" s="32" t="str">
        <f>TEXT(Data[[#This Row],[Ngày giao]],"yyyy")</f>
        <v>2022</v>
      </c>
      <c r="N3677" s="32" t="str">
        <f>IF(MONTH(Data[[#This Row],[Ngày giao]])&lt;4,"Qtr1", IF(MONTH(Data[[#This Row],[Ngày giao]])&lt;7,"Qtr2",IF(MONTH(Data[[#This Row],[Ngày giao]])&lt;10,"Qtr3","Qtr4")))</f>
        <v>Qtr2</v>
      </c>
      <c r="O3677" s="32" t="str">
        <f>TEXT(Data[[#This Row],[Ngày giao]],"MMM")</f>
        <v>Jun</v>
      </c>
    </row>
    <row r="3678" spans="1:15" ht="14.5" x14ac:dyDescent="0.35">
      <c r="A3678" s="7">
        <v>4517415144</v>
      </c>
      <c r="B3678" s="7">
        <v>4333113</v>
      </c>
      <c r="C3678" s="8" t="s">
        <v>59</v>
      </c>
      <c r="D3678" s="9">
        <v>231</v>
      </c>
      <c r="E3678" s="3">
        <v>755</v>
      </c>
      <c r="F3678" s="3">
        <f t="shared" si="83"/>
        <v>174405</v>
      </c>
      <c r="G3678" s="5">
        <v>44718</v>
      </c>
      <c r="H3678" s="4">
        <v>44718</v>
      </c>
      <c r="I3678" s="10">
        <v>0</v>
      </c>
      <c r="J3678" s="32" t="str">
        <f>IF(Data[[#This Row],[Chênh lệch ngày]]&lt;-2,"ADVANCE", IF(Data[[#This Row],[Chênh lệch ngày]]&lt;4, "ON TIME", IF(Data[[#This Row],[REASON OF LATE]]="SUPPLIER","LATE BY SUPPLIER", "LATE")))</f>
        <v>ON TIME</v>
      </c>
      <c r="K3678" s="12"/>
      <c r="L3678" s="16"/>
      <c r="M3678" s="32" t="str">
        <f>TEXT(Data[[#This Row],[Ngày giao]],"yyyy")</f>
        <v>2022</v>
      </c>
      <c r="N3678" s="32" t="str">
        <f>IF(MONTH(Data[[#This Row],[Ngày giao]])&lt;4,"Qtr1", IF(MONTH(Data[[#This Row],[Ngày giao]])&lt;7,"Qtr2",IF(MONTH(Data[[#This Row],[Ngày giao]])&lt;10,"Qtr3","Qtr4")))</f>
        <v>Qtr2</v>
      </c>
      <c r="O3678" s="32" t="str">
        <f>TEXT(Data[[#This Row],[Ngày giao]],"MMM")</f>
        <v>Jun</v>
      </c>
    </row>
    <row r="3679" spans="1:15" ht="14.5" x14ac:dyDescent="0.35">
      <c r="A3679" s="7">
        <v>4517384026</v>
      </c>
      <c r="B3679" s="7">
        <v>4335235</v>
      </c>
      <c r="C3679" s="8" t="s">
        <v>53</v>
      </c>
      <c r="D3679" s="9">
        <v>270</v>
      </c>
      <c r="E3679" s="3">
        <v>991</v>
      </c>
      <c r="F3679" s="3">
        <f t="shared" si="83"/>
        <v>267570</v>
      </c>
      <c r="G3679" s="5">
        <v>44718</v>
      </c>
      <c r="H3679" s="4">
        <v>44718</v>
      </c>
      <c r="I3679" s="10">
        <v>0</v>
      </c>
      <c r="J3679" s="32" t="str">
        <f>IF(Data[[#This Row],[Chênh lệch ngày]]&lt;-2,"ADVANCE", IF(Data[[#This Row],[Chênh lệch ngày]]&lt;4, "ON TIME", IF(Data[[#This Row],[REASON OF LATE]]="SUPPLIER","LATE BY SUPPLIER", "LATE")))</f>
        <v>ON TIME</v>
      </c>
      <c r="K3679" s="12"/>
      <c r="L3679" s="16"/>
      <c r="M3679" s="32" t="str">
        <f>TEXT(Data[[#This Row],[Ngày giao]],"yyyy")</f>
        <v>2022</v>
      </c>
      <c r="N3679" s="32" t="str">
        <f>IF(MONTH(Data[[#This Row],[Ngày giao]])&lt;4,"Qtr1", IF(MONTH(Data[[#This Row],[Ngày giao]])&lt;7,"Qtr2",IF(MONTH(Data[[#This Row],[Ngày giao]])&lt;10,"Qtr3","Qtr4")))</f>
        <v>Qtr2</v>
      </c>
      <c r="O3679" s="32" t="str">
        <f>TEXT(Data[[#This Row],[Ngày giao]],"MMM")</f>
        <v>Jun</v>
      </c>
    </row>
    <row r="3680" spans="1:15" ht="14.5" x14ac:dyDescent="0.35">
      <c r="A3680" s="7">
        <v>4517537834</v>
      </c>
      <c r="B3680" s="7">
        <v>4333116</v>
      </c>
      <c r="C3680" s="8" t="s">
        <v>53</v>
      </c>
      <c r="D3680" s="9">
        <v>1071</v>
      </c>
      <c r="E3680" s="3">
        <v>370</v>
      </c>
      <c r="F3680" s="3">
        <f t="shared" si="83"/>
        <v>396270</v>
      </c>
      <c r="G3680" s="5">
        <v>44718</v>
      </c>
      <c r="H3680" s="4">
        <v>44718</v>
      </c>
      <c r="I3680" s="10">
        <v>0</v>
      </c>
      <c r="J3680" s="32" t="str">
        <f>IF(Data[[#This Row],[Chênh lệch ngày]]&lt;-2,"ADVANCE", IF(Data[[#This Row],[Chênh lệch ngày]]&lt;4, "ON TIME", IF(Data[[#This Row],[REASON OF LATE]]="SUPPLIER","LATE BY SUPPLIER", "LATE")))</f>
        <v>ON TIME</v>
      </c>
      <c r="K3680" s="12"/>
      <c r="L3680" s="16"/>
      <c r="M3680" s="32" t="str">
        <f>TEXT(Data[[#This Row],[Ngày giao]],"yyyy")</f>
        <v>2022</v>
      </c>
      <c r="N3680" s="32" t="str">
        <f>IF(MONTH(Data[[#This Row],[Ngày giao]])&lt;4,"Qtr1", IF(MONTH(Data[[#This Row],[Ngày giao]])&lt;7,"Qtr2",IF(MONTH(Data[[#This Row],[Ngày giao]])&lt;10,"Qtr3","Qtr4")))</f>
        <v>Qtr2</v>
      </c>
      <c r="O3680" s="32" t="str">
        <f>TEXT(Data[[#This Row],[Ngày giao]],"MMM")</f>
        <v>Jun</v>
      </c>
    </row>
    <row r="3681" spans="1:15" ht="14.5" x14ac:dyDescent="0.35">
      <c r="A3681" s="7">
        <v>4517033062</v>
      </c>
      <c r="B3681" s="7">
        <v>2778106</v>
      </c>
      <c r="C3681" s="37" t="s">
        <v>52</v>
      </c>
      <c r="D3681" s="9">
        <v>156</v>
      </c>
      <c r="E3681" s="3">
        <v>315</v>
      </c>
      <c r="F3681" s="3">
        <f t="shared" si="83"/>
        <v>49140</v>
      </c>
      <c r="G3681" s="5">
        <v>44718</v>
      </c>
      <c r="H3681" s="4">
        <v>44718</v>
      </c>
      <c r="I3681" s="10">
        <v>0</v>
      </c>
      <c r="J3681" s="32" t="str">
        <f>IF(Data[[#This Row],[Chênh lệch ngày]]&lt;-2,"ADVANCE", IF(Data[[#This Row],[Chênh lệch ngày]]&lt;4, "ON TIME", IF(Data[[#This Row],[REASON OF LATE]]="SUPPLIER","LATE BY SUPPLIER", "LATE")))</f>
        <v>ON TIME</v>
      </c>
      <c r="K3681" s="12"/>
      <c r="L3681" s="16"/>
      <c r="M3681" s="32" t="str">
        <f>TEXT(Data[[#This Row],[Ngày giao]],"yyyy")</f>
        <v>2022</v>
      </c>
      <c r="N3681" s="32" t="str">
        <f>IF(MONTH(Data[[#This Row],[Ngày giao]])&lt;4,"Qtr1", IF(MONTH(Data[[#This Row],[Ngày giao]])&lt;7,"Qtr2",IF(MONTH(Data[[#This Row],[Ngày giao]])&lt;10,"Qtr3","Qtr4")))</f>
        <v>Qtr2</v>
      </c>
      <c r="O3681" s="32" t="str">
        <f>TEXT(Data[[#This Row],[Ngày giao]],"MMM")</f>
        <v>Jun</v>
      </c>
    </row>
    <row r="3682" spans="1:15" ht="14.5" x14ac:dyDescent="0.35">
      <c r="A3682" s="7">
        <v>4517250414</v>
      </c>
      <c r="B3682" s="7">
        <v>4013305</v>
      </c>
      <c r="C3682" s="37" t="s">
        <v>52</v>
      </c>
      <c r="D3682" s="9">
        <v>12</v>
      </c>
      <c r="E3682" s="3">
        <v>672</v>
      </c>
      <c r="F3682" s="3">
        <f t="shared" si="83"/>
        <v>8064</v>
      </c>
      <c r="G3682" s="5">
        <v>44718</v>
      </c>
      <c r="H3682" s="4">
        <v>44718</v>
      </c>
      <c r="I3682" s="10">
        <v>0</v>
      </c>
      <c r="J3682" s="32" t="str">
        <f>IF(Data[[#This Row],[Chênh lệch ngày]]&lt;-2,"ADVANCE", IF(Data[[#This Row],[Chênh lệch ngày]]&lt;4, "ON TIME", IF(Data[[#This Row],[REASON OF LATE]]="SUPPLIER","LATE BY SUPPLIER", "LATE")))</f>
        <v>ON TIME</v>
      </c>
      <c r="K3682" s="12"/>
      <c r="L3682" s="16"/>
      <c r="M3682" s="32" t="str">
        <f>TEXT(Data[[#This Row],[Ngày giao]],"yyyy")</f>
        <v>2022</v>
      </c>
      <c r="N3682" s="32" t="str">
        <f>IF(MONTH(Data[[#This Row],[Ngày giao]])&lt;4,"Qtr1", IF(MONTH(Data[[#This Row],[Ngày giao]])&lt;7,"Qtr2",IF(MONTH(Data[[#This Row],[Ngày giao]])&lt;10,"Qtr3","Qtr4")))</f>
        <v>Qtr2</v>
      </c>
      <c r="O3682" s="32" t="str">
        <f>TEXT(Data[[#This Row],[Ngày giao]],"MMM")</f>
        <v>Jun</v>
      </c>
    </row>
    <row r="3683" spans="1:15" ht="14.5" x14ac:dyDescent="0.35">
      <c r="A3683" s="7">
        <v>4517392506</v>
      </c>
      <c r="B3683" s="7">
        <v>4333116</v>
      </c>
      <c r="C3683" s="8" t="s">
        <v>59</v>
      </c>
      <c r="D3683" s="9">
        <v>1365</v>
      </c>
      <c r="E3683" s="3">
        <v>1357</v>
      </c>
      <c r="F3683" s="3">
        <f t="shared" si="83"/>
        <v>1852305</v>
      </c>
      <c r="G3683" s="5">
        <v>44718</v>
      </c>
      <c r="H3683" s="4">
        <v>44718</v>
      </c>
      <c r="I3683" s="10">
        <v>0</v>
      </c>
      <c r="J3683" s="32" t="str">
        <f>IF(Data[[#This Row],[Chênh lệch ngày]]&lt;-2,"ADVANCE", IF(Data[[#This Row],[Chênh lệch ngày]]&lt;4, "ON TIME", IF(Data[[#This Row],[REASON OF LATE]]="SUPPLIER","LATE BY SUPPLIER", "LATE")))</f>
        <v>ON TIME</v>
      </c>
      <c r="K3683" s="12"/>
      <c r="L3683" s="16"/>
      <c r="M3683" s="32" t="str">
        <f>TEXT(Data[[#This Row],[Ngày giao]],"yyyy")</f>
        <v>2022</v>
      </c>
      <c r="N3683" s="32" t="str">
        <f>IF(MONTH(Data[[#This Row],[Ngày giao]])&lt;4,"Qtr1", IF(MONTH(Data[[#This Row],[Ngày giao]])&lt;7,"Qtr2",IF(MONTH(Data[[#This Row],[Ngày giao]])&lt;10,"Qtr3","Qtr4")))</f>
        <v>Qtr2</v>
      </c>
      <c r="O3683" s="32" t="str">
        <f>TEXT(Data[[#This Row],[Ngày giao]],"MMM")</f>
        <v>Jun</v>
      </c>
    </row>
    <row r="3684" spans="1:15" ht="14.5" x14ac:dyDescent="0.35">
      <c r="A3684" s="7">
        <v>4517726042</v>
      </c>
      <c r="B3684" s="7">
        <v>4455281</v>
      </c>
      <c r="C3684" s="37" t="s">
        <v>52</v>
      </c>
      <c r="D3684" s="9">
        <v>1440</v>
      </c>
      <c r="E3684" s="3">
        <v>936</v>
      </c>
      <c r="F3684" s="3">
        <f t="shared" si="83"/>
        <v>1347840</v>
      </c>
      <c r="G3684" s="14">
        <v>44718</v>
      </c>
      <c r="H3684" s="15">
        <v>44718</v>
      </c>
      <c r="I3684" s="10">
        <v>0</v>
      </c>
      <c r="J3684" s="32" t="str">
        <f>IF(Data[[#This Row],[Chênh lệch ngày]]&lt;-2,"ADVANCE", IF(Data[[#This Row],[Chênh lệch ngày]]&lt;4, "ON TIME", IF(Data[[#This Row],[REASON OF LATE]]="SUPPLIER","LATE BY SUPPLIER", "LATE")))</f>
        <v>ON TIME</v>
      </c>
      <c r="K3684" s="12"/>
      <c r="L3684" s="16"/>
      <c r="M3684" s="32" t="str">
        <f>TEXT(Data[[#This Row],[Ngày giao]],"yyyy")</f>
        <v>2022</v>
      </c>
      <c r="N3684" s="32" t="str">
        <f>IF(MONTH(Data[[#This Row],[Ngày giao]])&lt;4,"Qtr1", IF(MONTH(Data[[#This Row],[Ngày giao]])&lt;7,"Qtr2",IF(MONTH(Data[[#This Row],[Ngày giao]])&lt;10,"Qtr3","Qtr4")))</f>
        <v>Qtr2</v>
      </c>
      <c r="O3684" s="32" t="str">
        <f>TEXT(Data[[#This Row],[Ngày giao]],"MMM")</f>
        <v>Jun</v>
      </c>
    </row>
    <row r="3685" spans="1:15" ht="14.5" x14ac:dyDescent="0.35">
      <c r="A3685" s="7">
        <v>4517531923</v>
      </c>
      <c r="B3685" s="7">
        <v>4013297</v>
      </c>
      <c r="C3685" s="8" t="s">
        <v>53</v>
      </c>
      <c r="D3685" s="9">
        <v>165</v>
      </c>
      <c r="E3685" s="3">
        <v>1388</v>
      </c>
      <c r="F3685" s="3">
        <f t="shared" si="83"/>
        <v>229020</v>
      </c>
      <c r="G3685" s="5">
        <v>44718</v>
      </c>
      <c r="H3685" s="4">
        <v>44718</v>
      </c>
      <c r="I3685" s="10">
        <v>0</v>
      </c>
      <c r="J3685" s="32" t="str">
        <f>IF(Data[[#This Row],[Chênh lệch ngày]]&lt;-2,"ADVANCE", IF(Data[[#This Row],[Chênh lệch ngày]]&lt;4, "ON TIME", IF(Data[[#This Row],[REASON OF LATE]]="SUPPLIER","LATE BY SUPPLIER", "LATE")))</f>
        <v>ON TIME</v>
      </c>
      <c r="K3685" s="12"/>
      <c r="L3685" s="16"/>
      <c r="M3685" s="32" t="str">
        <f>TEXT(Data[[#This Row],[Ngày giao]],"yyyy")</f>
        <v>2022</v>
      </c>
      <c r="N3685" s="32" t="str">
        <f>IF(MONTH(Data[[#This Row],[Ngày giao]])&lt;4,"Qtr1", IF(MONTH(Data[[#This Row],[Ngày giao]])&lt;7,"Qtr2",IF(MONTH(Data[[#This Row],[Ngày giao]])&lt;10,"Qtr3","Qtr4")))</f>
        <v>Qtr2</v>
      </c>
      <c r="O3685" s="32" t="str">
        <f>TEXT(Data[[#This Row],[Ngày giao]],"MMM")</f>
        <v>Jun</v>
      </c>
    </row>
    <row r="3686" spans="1:15" ht="14.5" x14ac:dyDescent="0.35">
      <c r="A3686" s="7">
        <v>4517025132</v>
      </c>
      <c r="B3686" s="7">
        <v>2487052</v>
      </c>
      <c r="C3686" s="37" t="s">
        <v>52</v>
      </c>
      <c r="D3686" s="9">
        <v>3000</v>
      </c>
      <c r="E3686" s="3">
        <v>1385</v>
      </c>
      <c r="F3686" s="3">
        <f t="shared" si="83"/>
        <v>4155000</v>
      </c>
      <c r="G3686" s="5">
        <v>44718</v>
      </c>
      <c r="H3686" s="4">
        <v>44718</v>
      </c>
      <c r="I3686" s="10">
        <v>0</v>
      </c>
      <c r="J3686" s="32" t="str">
        <f>IF(Data[[#This Row],[Chênh lệch ngày]]&lt;-2,"ADVANCE", IF(Data[[#This Row],[Chênh lệch ngày]]&lt;4, "ON TIME", IF(Data[[#This Row],[REASON OF LATE]]="SUPPLIER","LATE BY SUPPLIER", "LATE")))</f>
        <v>ON TIME</v>
      </c>
      <c r="K3686" s="12"/>
      <c r="L3686" s="16"/>
      <c r="M3686" s="32" t="str">
        <f>TEXT(Data[[#This Row],[Ngày giao]],"yyyy")</f>
        <v>2022</v>
      </c>
      <c r="N3686" s="32" t="str">
        <f>IF(MONTH(Data[[#This Row],[Ngày giao]])&lt;4,"Qtr1", IF(MONTH(Data[[#This Row],[Ngày giao]])&lt;7,"Qtr2",IF(MONTH(Data[[#This Row],[Ngày giao]])&lt;10,"Qtr3","Qtr4")))</f>
        <v>Qtr2</v>
      </c>
      <c r="O3686" s="32" t="str">
        <f>TEXT(Data[[#This Row],[Ngày giao]],"MMM")</f>
        <v>Jun</v>
      </c>
    </row>
    <row r="3687" spans="1:15" ht="14.5" x14ac:dyDescent="0.35">
      <c r="A3687" s="7">
        <v>4517424500</v>
      </c>
      <c r="B3687" s="7">
        <v>2778179</v>
      </c>
      <c r="C3687" s="8" t="s">
        <v>53</v>
      </c>
      <c r="D3687" s="9">
        <v>1440</v>
      </c>
      <c r="E3687" s="3">
        <v>1409</v>
      </c>
      <c r="F3687" s="3">
        <f t="shared" si="83"/>
        <v>2028960</v>
      </c>
      <c r="G3687" s="5">
        <v>44718</v>
      </c>
      <c r="H3687" s="4">
        <v>44718</v>
      </c>
      <c r="I3687" s="10">
        <v>0</v>
      </c>
      <c r="J3687" s="32" t="str">
        <f>IF(Data[[#This Row],[Chênh lệch ngày]]&lt;-2,"ADVANCE", IF(Data[[#This Row],[Chênh lệch ngày]]&lt;4, "ON TIME", IF(Data[[#This Row],[REASON OF LATE]]="SUPPLIER","LATE BY SUPPLIER", "LATE")))</f>
        <v>ON TIME</v>
      </c>
      <c r="K3687" s="12"/>
      <c r="L3687" s="16"/>
      <c r="M3687" s="32" t="str">
        <f>TEXT(Data[[#This Row],[Ngày giao]],"yyyy")</f>
        <v>2022</v>
      </c>
      <c r="N3687" s="32" t="str">
        <f>IF(MONTH(Data[[#This Row],[Ngày giao]])&lt;4,"Qtr1", IF(MONTH(Data[[#This Row],[Ngày giao]])&lt;7,"Qtr2",IF(MONTH(Data[[#This Row],[Ngày giao]])&lt;10,"Qtr3","Qtr4")))</f>
        <v>Qtr2</v>
      </c>
      <c r="O3687" s="32" t="str">
        <f>TEXT(Data[[#This Row],[Ngày giao]],"MMM")</f>
        <v>Jun</v>
      </c>
    </row>
    <row r="3688" spans="1:15" ht="14.5" x14ac:dyDescent="0.35">
      <c r="A3688" s="7">
        <v>4517950342</v>
      </c>
      <c r="B3688" s="7">
        <v>4333114</v>
      </c>
      <c r="C3688" s="8" t="s">
        <v>53</v>
      </c>
      <c r="D3688" s="9">
        <v>63</v>
      </c>
      <c r="E3688" s="3">
        <v>1292</v>
      </c>
      <c r="F3688" s="3">
        <f t="shared" si="83"/>
        <v>81396</v>
      </c>
      <c r="G3688" s="5">
        <v>44718</v>
      </c>
      <c r="H3688" s="4">
        <v>44718</v>
      </c>
      <c r="I3688" s="10">
        <v>0</v>
      </c>
      <c r="J3688" s="32" t="str">
        <f>IF(Data[[#This Row],[Chênh lệch ngày]]&lt;-2,"ADVANCE", IF(Data[[#This Row],[Chênh lệch ngày]]&lt;4, "ON TIME", IF(Data[[#This Row],[REASON OF LATE]]="SUPPLIER","LATE BY SUPPLIER", "LATE")))</f>
        <v>ON TIME</v>
      </c>
      <c r="K3688" s="12"/>
      <c r="L3688" s="16"/>
      <c r="M3688" s="32" t="str">
        <f>TEXT(Data[[#This Row],[Ngày giao]],"yyyy")</f>
        <v>2022</v>
      </c>
      <c r="N3688" s="32" t="str">
        <f>IF(MONTH(Data[[#This Row],[Ngày giao]])&lt;4,"Qtr1", IF(MONTH(Data[[#This Row],[Ngày giao]])&lt;7,"Qtr2",IF(MONTH(Data[[#This Row],[Ngày giao]])&lt;10,"Qtr3","Qtr4")))</f>
        <v>Qtr2</v>
      </c>
      <c r="O3688" s="32" t="str">
        <f>TEXT(Data[[#This Row],[Ngày giao]],"MMM")</f>
        <v>Jun</v>
      </c>
    </row>
    <row r="3689" spans="1:15" ht="14.5" x14ac:dyDescent="0.35">
      <c r="A3689" s="7">
        <v>4517319547</v>
      </c>
      <c r="B3689" s="7">
        <v>2779823</v>
      </c>
      <c r="C3689" s="8" t="s">
        <v>53</v>
      </c>
      <c r="D3689" s="9">
        <v>5220</v>
      </c>
      <c r="E3689" s="3">
        <v>616</v>
      </c>
      <c r="F3689" s="3">
        <f t="shared" si="83"/>
        <v>3215520</v>
      </c>
      <c r="G3689" s="5">
        <v>44718</v>
      </c>
      <c r="H3689" s="4">
        <v>44718</v>
      </c>
      <c r="I3689" s="10">
        <v>0</v>
      </c>
      <c r="J3689" s="32" t="str">
        <f>IF(Data[[#This Row],[Chênh lệch ngày]]&lt;-2,"ADVANCE", IF(Data[[#This Row],[Chênh lệch ngày]]&lt;4, "ON TIME", IF(Data[[#This Row],[REASON OF LATE]]="SUPPLIER","LATE BY SUPPLIER", "LATE")))</f>
        <v>ON TIME</v>
      </c>
      <c r="K3689" s="12"/>
      <c r="L3689" s="16"/>
      <c r="M3689" s="32" t="str">
        <f>TEXT(Data[[#This Row],[Ngày giao]],"yyyy")</f>
        <v>2022</v>
      </c>
      <c r="N3689" s="32" t="str">
        <f>IF(MONTH(Data[[#This Row],[Ngày giao]])&lt;4,"Qtr1", IF(MONTH(Data[[#This Row],[Ngày giao]])&lt;7,"Qtr2",IF(MONTH(Data[[#This Row],[Ngày giao]])&lt;10,"Qtr3","Qtr4")))</f>
        <v>Qtr2</v>
      </c>
      <c r="O3689" s="32" t="str">
        <f>TEXT(Data[[#This Row],[Ngày giao]],"MMM")</f>
        <v>Jun</v>
      </c>
    </row>
    <row r="3690" spans="1:15" ht="14.5" x14ac:dyDescent="0.35">
      <c r="A3690" s="7">
        <v>4517939091</v>
      </c>
      <c r="B3690" s="7">
        <v>4454507</v>
      </c>
      <c r="C3690" s="8" t="s">
        <v>53</v>
      </c>
      <c r="D3690" s="9">
        <v>90</v>
      </c>
      <c r="E3690" s="3">
        <v>351</v>
      </c>
      <c r="F3690" s="3">
        <f t="shared" si="83"/>
        <v>31590</v>
      </c>
      <c r="G3690" s="5">
        <v>44739</v>
      </c>
      <c r="H3690" s="4">
        <v>44718</v>
      </c>
      <c r="I3690" s="10">
        <v>21</v>
      </c>
      <c r="J3690" s="32" t="str">
        <f>IF(Data[[#This Row],[Chênh lệch ngày]]&lt;-2,"ADVANCE", IF(Data[[#This Row],[Chênh lệch ngày]]&lt;4, "ON TIME", IF(Data[[#This Row],[REASON OF LATE]]="SUPPLIER","LATE BY SUPPLIER", "LATE")))</f>
        <v>LATE</v>
      </c>
      <c r="K3690" s="32" t="s">
        <v>6</v>
      </c>
      <c r="L3690" s="16"/>
      <c r="M3690" s="32" t="str">
        <f>TEXT(Data[[#This Row],[Ngày giao]],"yyyy")</f>
        <v>2022</v>
      </c>
      <c r="N3690" s="32" t="str">
        <f>IF(MONTH(Data[[#This Row],[Ngày giao]])&lt;4,"Qtr1", IF(MONTH(Data[[#This Row],[Ngày giao]])&lt;7,"Qtr2",IF(MONTH(Data[[#This Row],[Ngày giao]])&lt;10,"Qtr3","Qtr4")))</f>
        <v>Qtr2</v>
      </c>
      <c r="O3690" s="32" t="str">
        <f>TEXT(Data[[#This Row],[Ngày giao]],"MMM")</f>
        <v>Jun</v>
      </c>
    </row>
    <row r="3691" spans="1:15" ht="14.5" x14ac:dyDescent="0.35">
      <c r="A3691" s="7">
        <v>4517367946</v>
      </c>
      <c r="B3691" s="7">
        <v>2779817</v>
      </c>
      <c r="C3691" s="8" t="s">
        <v>53</v>
      </c>
      <c r="D3691" s="9">
        <v>1710</v>
      </c>
      <c r="E3691" s="3">
        <v>1177</v>
      </c>
      <c r="F3691" s="3">
        <f t="shared" si="83"/>
        <v>2012670</v>
      </c>
      <c r="G3691" s="5">
        <v>44718</v>
      </c>
      <c r="H3691" s="4">
        <v>44718</v>
      </c>
      <c r="I3691" s="10">
        <v>0</v>
      </c>
      <c r="J3691" s="32" t="str">
        <f>IF(Data[[#This Row],[Chênh lệch ngày]]&lt;-2,"ADVANCE", IF(Data[[#This Row],[Chênh lệch ngày]]&lt;4, "ON TIME", IF(Data[[#This Row],[REASON OF LATE]]="SUPPLIER","LATE BY SUPPLIER", "LATE")))</f>
        <v>ON TIME</v>
      </c>
      <c r="K3691" s="12"/>
      <c r="L3691" s="16"/>
      <c r="M3691" s="32" t="str">
        <f>TEXT(Data[[#This Row],[Ngày giao]],"yyyy")</f>
        <v>2022</v>
      </c>
      <c r="N3691" s="32" t="str">
        <f>IF(MONTH(Data[[#This Row],[Ngày giao]])&lt;4,"Qtr1", IF(MONTH(Data[[#This Row],[Ngày giao]])&lt;7,"Qtr2",IF(MONTH(Data[[#This Row],[Ngày giao]])&lt;10,"Qtr3","Qtr4")))</f>
        <v>Qtr2</v>
      </c>
      <c r="O3691" s="32" t="str">
        <f>TEXT(Data[[#This Row],[Ngày giao]],"MMM")</f>
        <v>Jun</v>
      </c>
    </row>
    <row r="3692" spans="1:15" ht="14.5" x14ac:dyDescent="0.35">
      <c r="A3692" s="7">
        <v>4518098874</v>
      </c>
      <c r="B3692" s="7">
        <v>2765851</v>
      </c>
      <c r="C3692" s="8" t="s">
        <v>59</v>
      </c>
      <c r="D3692" s="9">
        <v>32</v>
      </c>
      <c r="E3692" s="3">
        <v>1081</v>
      </c>
      <c r="F3692" s="3">
        <f t="shared" si="83"/>
        <v>34592</v>
      </c>
      <c r="G3692" s="5">
        <v>44739</v>
      </c>
      <c r="H3692" s="4">
        <v>44718</v>
      </c>
      <c r="I3692" s="10">
        <v>21</v>
      </c>
      <c r="J3692" s="32" t="str">
        <f>IF(Data[[#This Row],[Chênh lệch ngày]]&lt;-2,"ADVANCE", IF(Data[[#This Row],[Chênh lệch ngày]]&lt;4, "ON TIME", IF(Data[[#This Row],[REASON OF LATE]]="SUPPLIER","LATE BY SUPPLIER", "LATE")))</f>
        <v>LATE</v>
      </c>
      <c r="K3692" s="32" t="s">
        <v>6</v>
      </c>
      <c r="L3692" s="16"/>
      <c r="M3692" s="32" t="str">
        <f>TEXT(Data[[#This Row],[Ngày giao]],"yyyy")</f>
        <v>2022</v>
      </c>
      <c r="N3692" s="32" t="str">
        <f>IF(MONTH(Data[[#This Row],[Ngày giao]])&lt;4,"Qtr1", IF(MONTH(Data[[#This Row],[Ngày giao]])&lt;7,"Qtr2",IF(MONTH(Data[[#This Row],[Ngày giao]])&lt;10,"Qtr3","Qtr4")))</f>
        <v>Qtr2</v>
      </c>
      <c r="O3692" s="32" t="str">
        <f>TEXT(Data[[#This Row],[Ngày giao]],"MMM")</f>
        <v>Jun</v>
      </c>
    </row>
    <row r="3693" spans="1:15" ht="14.5" x14ac:dyDescent="0.35">
      <c r="A3693" s="7">
        <v>4517800024</v>
      </c>
      <c r="B3693" s="7">
        <v>2778106</v>
      </c>
      <c r="C3693" s="8" t="s">
        <v>53</v>
      </c>
      <c r="D3693" s="9">
        <v>4788</v>
      </c>
      <c r="E3693" s="3">
        <v>485</v>
      </c>
      <c r="F3693" s="3">
        <f t="shared" si="83"/>
        <v>2322180</v>
      </c>
      <c r="G3693" s="5">
        <v>44718</v>
      </c>
      <c r="H3693" s="4">
        <v>44718</v>
      </c>
      <c r="I3693" s="10">
        <v>0</v>
      </c>
      <c r="J3693" s="32" t="str">
        <f>IF(Data[[#This Row],[Chênh lệch ngày]]&lt;-2,"ADVANCE", IF(Data[[#This Row],[Chênh lệch ngày]]&lt;4, "ON TIME", IF(Data[[#This Row],[REASON OF LATE]]="SUPPLIER","LATE BY SUPPLIER", "LATE")))</f>
        <v>ON TIME</v>
      </c>
      <c r="K3693" s="12"/>
      <c r="L3693" s="16"/>
      <c r="M3693" s="32" t="str">
        <f>TEXT(Data[[#This Row],[Ngày giao]],"yyyy")</f>
        <v>2022</v>
      </c>
      <c r="N3693" s="32" t="str">
        <f>IF(MONTH(Data[[#This Row],[Ngày giao]])&lt;4,"Qtr1", IF(MONTH(Data[[#This Row],[Ngày giao]])&lt;7,"Qtr2",IF(MONTH(Data[[#This Row],[Ngày giao]])&lt;10,"Qtr3","Qtr4")))</f>
        <v>Qtr2</v>
      </c>
      <c r="O3693" s="32" t="str">
        <f>TEXT(Data[[#This Row],[Ngày giao]],"MMM")</f>
        <v>Jun</v>
      </c>
    </row>
    <row r="3694" spans="1:15" ht="14.5" x14ac:dyDescent="0.35">
      <c r="A3694" s="7">
        <v>4517003012</v>
      </c>
      <c r="B3694" s="7">
        <v>4013297</v>
      </c>
      <c r="C3694" s="37" t="s">
        <v>52</v>
      </c>
      <c r="D3694" s="9">
        <v>255</v>
      </c>
      <c r="E3694" s="3">
        <v>1123</v>
      </c>
      <c r="F3694" s="3">
        <f t="shared" si="83"/>
        <v>286365</v>
      </c>
      <c r="G3694" s="5">
        <v>44718</v>
      </c>
      <c r="H3694" s="4">
        <v>44718</v>
      </c>
      <c r="I3694" s="10">
        <v>0</v>
      </c>
      <c r="J3694" s="32" t="str">
        <f>IF(Data[[#This Row],[Chênh lệch ngày]]&lt;-2,"ADVANCE", IF(Data[[#This Row],[Chênh lệch ngày]]&lt;4, "ON TIME", IF(Data[[#This Row],[REASON OF LATE]]="SUPPLIER","LATE BY SUPPLIER", "LATE")))</f>
        <v>ON TIME</v>
      </c>
      <c r="K3694" s="12"/>
      <c r="L3694" s="16"/>
      <c r="M3694" s="32" t="str">
        <f>TEXT(Data[[#This Row],[Ngày giao]],"yyyy")</f>
        <v>2022</v>
      </c>
      <c r="N3694" s="32" t="str">
        <f>IF(MONTH(Data[[#This Row],[Ngày giao]])&lt;4,"Qtr1", IF(MONTH(Data[[#This Row],[Ngày giao]])&lt;7,"Qtr2",IF(MONTH(Data[[#This Row],[Ngày giao]])&lt;10,"Qtr3","Qtr4")))</f>
        <v>Qtr2</v>
      </c>
      <c r="O3694" s="32" t="str">
        <f>TEXT(Data[[#This Row],[Ngày giao]],"MMM")</f>
        <v>Jun</v>
      </c>
    </row>
    <row r="3695" spans="1:15" ht="14.5" x14ac:dyDescent="0.35">
      <c r="A3695" s="7">
        <v>4517392304</v>
      </c>
      <c r="B3695" s="7">
        <v>4333116</v>
      </c>
      <c r="C3695" s="8" t="s">
        <v>53</v>
      </c>
      <c r="D3695" s="9">
        <v>1197</v>
      </c>
      <c r="E3695" s="3">
        <v>794</v>
      </c>
      <c r="F3695" s="3">
        <f t="shared" si="83"/>
        <v>950418</v>
      </c>
      <c r="G3695" s="5">
        <v>44718</v>
      </c>
      <c r="H3695" s="4">
        <v>44718</v>
      </c>
      <c r="I3695" s="10">
        <v>0</v>
      </c>
      <c r="J3695" s="32" t="str">
        <f>IF(Data[[#This Row],[Chênh lệch ngày]]&lt;-2,"ADVANCE", IF(Data[[#This Row],[Chênh lệch ngày]]&lt;4, "ON TIME", IF(Data[[#This Row],[REASON OF LATE]]="SUPPLIER","LATE BY SUPPLIER", "LATE")))</f>
        <v>ON TIME</v>
      </c>
      <c r="K3695" s="12"/>
      <c r="L3695" s="16"/>
      <c r="M3695" s="32" t="str">
        <f>TEXT(Data[[#This Row],[Ngày giao]],"yyyy")</f>
        <v>2022</v>
      </c>
      <c r="N3695" s="32" t="str">
        <f>IF(MONTH(Data[[#This Row],[Ngày giao]])&lt;4,"Qtr1", IF(MONTH(Data[[#This Row],[Ngày giao]])&lt;7,"Qtr2",IF(MONTH(Data[[#This Row],[Ngày giao]])&lt;10,"Qtr3","Qtr4")))</f>
        <v>Qtr2</v>
      </c>
      <c r="O3695" s="32" t="str">
        <f>TEXT(Data[[#This Row],[Ngày giao]],"MMM")</f>
        <v>Jun</v>
      </c>
    </row>
    <row r="3696" spans="1:15" ht="14.5" x14ac:dyDescent="0.35">
      <c r="A3696" s="7">
        <v>4517663612</v>
      </c>
      <c r="B3696" s="7">
        <v>4333113</v>
      </c>
      <c r="C3696" s="8" t="s">
        <v>59</v>
      </c>
      <c r="D3696" s="9">
        <v>819</v>
      </c>
      <c r="E3696" s="3">
        <v>624</v>
      </c>
      <c r="F3696" s="3">
        <f t="shared" ref="F3696:F3759" si="84" xml:space="preserve"> D3696 * E3696</f>
        <v>511056</v>
      </c>
      <c r="G3696" s="5">
        <v>44718</v>
      </c>
      <c r="H3696" s="4">
        <v>44718</v>
      </c>
      <c r="I3696" s="10">
        <v>0</v>
      </c>
      <c r="J3696" s="32" t="str">
        <f>IF(Data[[#This Row],[Chênh lệch ngày]]&lt;-2,"ADVANCE", IF(Data[[#This Row],[Chênh lệch ngày]]&lt;4, "ON TIME", IF(Data[[#This Row],[REASON OF LATE]]="SUPPLIER","LATE BY SUPPLIER", "LATE")))</f>
        <v>ON TIME</v>
      </c>
      <c r="K3696" s="12"/>
      <c r="L3696" s="16"/>
      <c r="M3696" s="32" t="str">
        <f>TEXT(Data[[#This Row],[Ngày giao]],"yyyy")</f>
        <v>2022</v>
      </c>
      <c r="N3696" s="32" t="str">
        <f>IF(MONTH(Data[[#This Row],[Ngày giao]])&lt;4,"Qtr1", IF(MONTH(Data[[#This Row],[Ngày giao]])&lt;7,"Qtr2",IF(MONTH(Data[[#This Row],[Ngày giao]])&lt;10,"Qtr3","Qtr4")))</f>
        <v>Qtr2</v>
      </c>
      <c r="O3696" s="32" t="str">
        <f>TEXT(Data[[#This Row],[Ngày giao]],"MMM")</f>
        <v>Jun</v>
      </c>
    </row>
    <row r="3697" spans="1:15" ht="14.5" x14ac:dyDescent="0.35">
      <c r="A3697" s="7">
        <v>4517660615</v>
      </c>
      <c r="B3697" s="7">
        <v>4333116</v>
      </c>
      <c r="C3697" s="8" t="s">
        <v>59</v>
      </c>
      <c r="D3697" s="9">
        <v>462</v>
      </c>
      <c r="E3697" s="3">
        <v>1452</v>
      </c>
      <c r="F3697" s="3">
        <f t="shared" si="84"/>
        <v>670824</v>
      </c>
      <c r="G3697" s="5">
        <v>44718</v>
      </c>
      <c r="H3697" s="4">
        <v>44718</v>
      </c>
      <c r="I3697" s="10">
        <v>0</v>
      </c>
      <c r="J3697" s="32" t="str">
        <f>IF(Data[[#This Row],[Chênh lệch ngày]]&lt;-2,"ADVANCE", IF(Data[[#This Row],[Chênh lệch ngày]]&lt;4, "ON TIME", IF(Data[[#This Row],[REASON OF LATE]]="SUPPLIER","LATE BY SUPPLIER", "LATE")))</f>
        <v>ON TIME</v>
      </c>
      <c r="K3697" s="12"/>
      <c r="L3697" s="16"/>
      <c r="M3697" s="32" t="str">
        <f>TEXT(Data[[#This Row],[Ngày giao]],"yyyy")</f>
        <v>2022</v>
      </c>
      <c r="N3697" s="32" t="str">
        <f>IF(MONTH(Data[[#This Row],[Ngày giao]])&lt;4,"Qtr1", IF(MONTH(Data[[#This Row],[Ngày giao]])&lt;7,"Qtr2",IF(MONTH(Data[[#This Row],[Ngày giao]])&lt;10,"Qtr3","Qtr4")))</f>
        <v>Qtr2</v>
      </c>
      <c r="O3697" s="32" t="str">
        <f>TEXT(Data[[#This Row],[Ngày giao]],"MMM")</f>
        <v>Jun</v>
      </c>
    </row>
    <row r="3698" spans="1:15" ht="14.5" x14ac:dyDescent="0.35">
      <c r="A3698" s="7">
        <v>4517517354</v>
      </c>
      <c r="B3698" s="7">
        <v>4455298</v>
      </c>
      <c r="C3698" s="8" t="s">
        <v>53</v>
      </c>
      <c r="D3698" s="9">
        <v>150</v>
      </c>
      <c r="E3698" s="3">
        <v>946</v>
      </c>
      <c r="F3698" s="3">
        <f t="shared" si="84"/>
        <v>141900</v>
      </c>
      <c r="G3698" s="5">
        <v>44718</v>
      </c>
      <c r="H3698" s="4">
        <v>44718</v>
      </c>
      <c r="I3698" s="10">
        <v>0</v>
      </c>
      <c r="J3698" s="32" t="str">
        <f>IF(Data[[#This Row],[Chênh lệch ngày]]&lt;-2,"ADVANCE", IF(Data[[#This Row],[Chênh lệch ngày]]&lt;4, "ON TIME", IF(Data[[#This Row],[REASON OF LATE]]="SUPPLIER","LATE BY SUPPLIER", "LATE")))</f>
        <v>ON TIME</v>
      </c>
      <c r="K3698" s="12"/>
      <c r="L3698" s="16"/>
      <c r="M3698" s="32" t="str">
        <f>TEXT(Data[[#This Row],[Ngày giao]],"yyyy")</f>
        <v>2022</v>
      </c>
      <c r="N3698" s="32" t="str">
        <f>IF(MONTH(Data[[#This Row],[Ngày giao]])&lt;4,"Qtr1", IF(MONTH(Data[[#This Row],[Ngày giao]])&lt;7,"Qtr2",IF(MONTH(Data[[#This Row],[Ngày giao]])&lt;10,"Qtr3","Qtr4")))</f>
        <v>Qtr2</v>
      </c>
      <c r="O3698" s="32" t="str">
        <f>TEXT(Data[[#This Row],[Ngày giao]],"MMM")</f>
        <v>Jun</v>
      </c>
    </row>
    <row r="3699" spans="1:15" ht="14.5" x14ac:dyDescent="0.35">
      <c r="A3699" s="7">
        <v>4517377046</v>
      </c>
      <c r="B3699" s="7">
        <v>2487053</v>
      </c>
      <c r="C3699" s="8" t="s">
        <v>53</v>
      </c>
      <c r="D3699" s="9">
        <v>3240</v>
      </c>
      <c r="E3699" s="3">
        <v>922</v>
      </c>
      <c r="F3699" s="3">
        <f t="shared" si="84"/>
        <v>2987280</v>
      </c>
      <c r="G3699" s="5">
        <v>44718</v>
      </c>
      <c r="H3699" s="4">
        <v>44718</v>
      </c>
      <c r="I3699" s="10">
        <v>0</v>
      </c>
      <c r="J3699" s="32" t="str">
        <f>IF(Data[[#This Row],[Chênh lệch ngày]]&lt;-2,"ADVANCE", IF(Data[[#This Row],[Chênh lệch ngày]]&lt;4, "ON TIME", IF(Data[[#This Row],[REASON OF LATE]]="SUPPLIER","LATE BY SUPPLIER", "LATE")))</f>
        <v>ON TIME</v>
      </c>
      <c r="K3699" s="12"/>
      <c r="L3699" s="16"/>
      <c r="M3699" s="32" t="str">
        <f>TEXT(Data[[#This Row],[Ngày giao]],"yyyy")</f>
        <v>2022</v>
      </c>
      <c r="N3699" s="32" t="str">
        <f>IF(MONTH(Data[[#This Row],[Ngày giao]])&lt;4,"Qtr1", IF(MONTH(Data[[#This Row],[Ngày giao]])&lt;7,"Qtr2",IF(MONTH(Data[[#This Row],[Ngày giao]])&lt;10,"Qtr3","Qtr4")))</f>
        <v>Qtr2</v>
      </c>
      <c r="O3699" s="32" t="str">
        <f>TEXT(Data[[#This Row],[Ngày giao]],"MMM")</f>
        <v>Jun</v>
      </c>
    </row>
    <row r="3700" spans="1:15" ht="14.5" x14ac:dyDescent="0.35">
      <c r="A3700" s="7">
        <v>4517026310</v>
      </c>
      <c r="B3700" s="7">
        <v>4455298</v>
      </c>
      <c r="C3700" s="37" t="s">
        <v>52</v>
      </c>
      <c r="D3700" s="9">
        <v>285</v>
      </c>
      <c r="E3700" s="3">
        <v>359</v>
      </c>
      <c r="F3700" s="3">
        <f t="shared" si="84"/>
        <v>102315</v>
      </c>
      <c r="G3700" s="5">
        <v>44718</v>
      </c>
      <c r="H3700" s="4">
        <v>44718</v>
      </c>
      <c r="I3700" s="10">
        <v>0</v>
      </c>
      <c r="J3700" s="32" t="str">
        <f>IF(Data[[#This Row],[Chênh lệch ngày]]&lt;-2,"ADVANCE", IF(Data[[#This Row],[Chênh lệch ngày]]&lt;4, "ON TIME", IF(Data[[#This Row],[REASON OF LATE]]="SUPPLIER","LATE BY SUPPLIER", "LATE")))</f>
        <v>ON TIME</v>
      </c>
      <c r="K3700" s="12"/>
      <c r="L3700" s="16"/>
      <c r="M3700" s="32" t="str">
        <f>TEXT(Data[[#This Row],[Ngày giao]],"yyyy")</f>
        <v>2022</v>
      </c>
      <c r="N3700" s="32" t="str">
        <f>IF(MONTH(Data[[#This Row],[Ngày giao]])&lt;4,"Qtr1", IF(MONTH(Data[[#This Row],[Ngày giao]])&lt;7,"Qtr2",IF(MONTH(Data[[#This Row],[Ngày giao]])&lt;10,"Qtr3","Qtr4")))</f>
        <v>Qtr2</v>
      </c>
      <c r="O3700" s="32" t="str">
        <f>TEXT(Data[[#This Row],[Ngày giao]],"MMM")</f>
        <v>Jun</v>
      </c>
    </row>
    <row r="3701" spans="1:15" ht="14.5" x14ac:dyDescent="0.35">
      <c r="A3701" s="7">
        <v>4517036736</v>
      </c>
      <c r="B3701" s="7">
        <v>4013305</v>
      </c>
      <c r="C3701" s="37" t="s">
        <v>52</v>
      </c>
      <c r="D3701" s="9">
        <v>12</v>
      </c>
      <c r="E3701" s="3">
        <v>812</v>
      </c>
      <c r="F3701" s="3">
        <f t="shared" si="84"/>
        <v>9744</v>
      </c>
      <c r="G3701" s="5">
        <v>44718</v>
      </c>
      <c r="H3701" s="4">
        <v>44718</v>
      </c>
      <c r="I3701" s="10">
        <v>0</v>
      </c>
      <c r="J3701" s="32" t="str">
        <f>IF(Data[[#This Row],[Chênh lệch ngày]]&lt;-2,"ADVANCE", IF(Data[[#This Row],[Chênh lệch ngày]]&lt;4, "ON TIME", IF(Data[[#This Row],[REASON OF LATE]]="SUPPLIER","LATE BY SUPPLIER", "LATE")))</f>
        <v>ON TIME</v>
      </c>
      <c r="K3701" s="12"/>
      <c r="L3701" s="16"/>
      <c r="M3701" s="32" t="str">
        <f>TEXT(Data[[#This Row],[Ngày giao]],"yyyy")</f>
        <v>2022</v>
      </c>
      <c r="N3701" s="32" t="str">
        <f>IF(MONTH(Data[[#This Row],[Ngày giao]])&lt;4,"Qtr1", IF(MONTH(Data[[#This Row],[Ngày giao]])&lt;7,"Qtr2",IF(MONTH(Data[[#This Row],[Ngày giao]])&lt;10,"Qtr3","Qtr4")))</f>
        <v>Qtr2</v>
      </c>
      <c r="O3701" s="32" t="str">
        <f>TEXT(Data[[#This Row],[Ngày giao]],"MMM")</f>
        <v>Jun</v>
      </c>
    </row>
    <row r="3702" spans="1:15" ht="14.5" x14ac:dyDescent="0.35">
      <c r="A3702" s="7">
        <v>4517428491</v>
      </c>
      <c r="B3702" s="7">
        <v>4287388</v>
      </c>
      <c r="C3702" s="8" t="s">
        <v>53</v>
      </c>
      <c r="D3702" s="9">
        <v>96</v>
      </c>
      <c r="E3702" s="3">
        <v>1274</v>
      </c>
      <c r="F3702" s="3">
        <f t="shared" si="84"/>
        <v>122304</v>
      </c>
      <c r="G3702" s="5">
        <v>44718</v>
      </c>
      <c r="H3702" s="4">
        <v>44718</v>
      </c>
      <c r="I3702" s="10">
        <v>0</v>
      </c>
      <c r="J3702" s="32" t="str">
        <f>IF(Data[[#This Row],[Chênh lệch ngày]]&lt;-2,"ADVANCE", IF(Data[[#This Row],[Chênh lệch ngày]]&lt;4, "ON TIME", IF(Data[[#This Row],[REASON OF LATE]]="SUPPLIER","LATE BY SUPPLIER", "LATE")))</f>
        <v>ON TIME</v>
      </c>
      <c r="K3702" s="12"/>
      <c r="L3702" s="16"/>
      <c r="M3702" s="32" t="str">
        <f>TEXT(Data[[#This Row],[Ngày giao]],"yyyy")</f>
        <v>2022</v>
      </c>
      <c r="N3702" s="32" t="str">
        <f>IF(MONTH(Data[[#This Row],[Ngày giao]])&lt;4,"Qtr1", IF(MONTH(Data[[#This Row],[Ngày giao]])&lt;7,"Qtr2",IF(MONTH(Data[[#This Row],[Ngày giao]])&lt;10,"Qtr3","Qtr4")))</f>
        <v>Qtr2</v>
      </c>
      <c r="O3702" s="32" t="str">
        <f>TEXT(Data[[#This Row],[Ngày giao]],"MMM")</f>
        <v>Jun</v>
      </c>
    </row>
    <row r="3703" spans="1:15" ht="14.5" x14ac:dyDescent="0.35">
      <c r="A3703" s="7">
        <v>4517379744</v>
      </c>
      <c r="B3703" s="7">
        <v>4454507</v>
      </c>
      <c r="C3703" s="8" t="s">
        <v>53</v>
      </c>
      <c r="D3703" s="9">
        <v>1170</v>
      </c>
      <c r="E3703" s="3">
        <v>869</v>
      </c>
      <c r="F3703" s="3">
        <f t="shared" si="84"/>
        <v>1016730</v>
      </c>
      <c r="G3703" s="5">
        <v>44739</v>
      </c>
      <c r="H3703" s="4">
        <v>44718</v>
      </c>
      <c r="I3703" s="10">
        <v>21</v>
      </c>
      <c r="J3703" s="32" t="str">
        <f>IF(Data[[#This Row],[Chênh lệch ngày]]&lt;-2,"ADVANCE", IF(Data[[#This Row],[Chênh lệch ngày]]&lt;4, "ON TIME", IF(Data[[#This Row],[REASON OF LATE]]="SUPPLIER","LATE BY SUPPLIER", "LATE")))</f>
        <v>LATE</v>
      </c>
      <c r="K3703" s="32" t="s">
        <v>6</v>
      </c>
      <c r="L3703" s="16"/>
      <c r="M3703" s="32" t="str">
        <f>TEXT(Data[[#This Row],[Ngày giao]],"yyyy")</f>
        <v>2022</v>
      </c>
      <c r="N3703" s="32" t="str">
        <f>IF(MONTH(Data[[#This Row],[Ngày giao]])&lt;4,"Qtr1", IF(MONTH(Data[[#This Row],[Ngày giao]])&lt;7,"Qtr2",IF(MONTH(Data[[#This Row],[Ngày giao]])&lt;10,"Qtr3","Qtr4")))</f>
        <v>Qtr2</v>
      </c>
      <c r="O3703" s="32" t="str">
        <f>TEXT(Data[[#This Row],[Ngày giao]],"MMM")</f>
        <v>Jun</v>
      </c>
    </row>
    <row r="3704" spans="1:15" ht="14.5" x14ac:dyDescent="0.35">
      <c r="A3704" s="7">
        <v>4517357210</v>
      </c>
      <c r="B3704" s="7">
        <v>2487061</v>
      </c>
      <c r="C3704" s="8" t="s">
        <v>53</v>
      </c>
      <c r="D3704" s="9">
        <v>3240</v>
      </c>
      <c r="E3704" s="3">
        <v>1073</v>
      </c>
      <c r="F3704" s="3">
        <f t="shared" si="84"/>
        <v>3476520</v>
      </c>
      <c r="G3704" s="5">
        <v>44718</v>
      </c>
      <c r="H3704" s="4">
        <v>44718</v>
      </c>
      <c r="I3704" s="10">
        <v>0</v>
      </c>
      <c r="J3704" s="32" t="str">
        <f>IF(Data[[#This Row],[Chênh lệch ngày]]&lt;-2,"ADVANCE", IF(Data[[#This Row],[Chênh lệch ngày]]&lt;4, "ON TIME", IF(Data[[#This Row],[REASON OF LATE]]="SUPPLIER","LATE BY SUPPLIER", "LATE")))</f>
        <v>ON TIME</v>
      </c>
      <c r="K3704" s="12"/>
      <c r="L3704" s="16"/>
      <c r="M3704" s="32" t="str">
        <f>TEXT(Data[[#This Row],[Ngày giao]],"yyyy")</f>
        <v>2022</v>
      </c>
      <c r="N3704" s="32" t="str">
        <f>IF(MONTH(Data[[#This Row],[Ngày giao]])&lt;4,"Qtr1", IF(MONTH(Data[[#This Row],[Ngày giao]])&lt;7,"Qtr2",IF(MONTH(Data[[#This Row],[Ngày giao]])&lt;10,"Qtr3","Qtr4")))</f>
        <v>Qtr2</v>
      </c>
      <c r="O3704" s="32" t="str">
        <f>TEXT(Data[[#This Row],[Ngày giao]],"MMM")</f>
        <v>Jun</v>
      </c>
    </row>
    <row r="3705" spans="1:15" ht="14.5" x14ac:dyDescent="0.35">
      <c r="A3705" s="7">
        <v>4517958415</v>
      </c>
      <c r="B3705" s="7">
        <v>4336365</v>
      </c>
      <c r="C3705" s="8" t="s">
        <v>53</v>
      </c>
      <c r="D3705" s="9">
        <v>21</v>
      </c>
      <c r="E3705" s="3">
        <v>735</v>
      </c>
      <c r="F3705" s="3">
        <f t="shared" si="84"/>
        <v>15435</v>
      </c>
      <c r="G3705" s="5">
        <v>44809</v>
      </c>
      <c r="H3705" s="4">
        <v>44718</v>
      </c>
      <c r="I3705" s="10">
        <v>91</v>
      </c>
      <c r="J3705" s="32" t="str">
        <f>IF(Data[[#This Row],[Chênh lệch ngày]]&lt;-2,"ADVANCE", IF(Data[[#This Row],[Chênh lệch ngày]]&lt;4, "ON TIME", IF(Data[[#This Row],[REASON OF LATE]]="SUPPLIER","LATE BY SUPPLIER", "LATE")))</f>
        <v>LATE BY SUPPLIER</v>
      </c>
      <c r="K3705" s="13" t="s">
        <v>8</v>
      </c>
      <c r="L3705" s="16" t="s">
        <v>71</v>
      </c>
      <c r="M3705" s="32" t="str">
        <f>TEXT(Data[[#This Row],[Ngày giao]],"yyyy")</f>
        <v>2022</v>
      </c>
      <c r="N3705" s="32" t="str">
        <f>IF(MONTH(Data[[#This Row],[Ngày giao]])&lt;4,"Qtr1", IF(MONTH(Data[[#This Row],[Ngày giao]])&lt;7,"Qtr2",IF(MONTH(Data[[#This Row],[Ngày giao]])&lt;10,"Qtr3","Qtr4")))</f>
        <v>Qtr3</v>
      </c>
      <c r="O3705" s="32" t="str">
        <f>TEXT(Data[[#This Row],[Ngày giao]],"MMM")</f>
        <v>Sep</v>
      </c>
    </row>
    <row r="3706" spans="1:15" ht="14.5" x14ac:dyDescent="0.35">
      <c r="A3706" s="7">
        <v>4517403024</v>
      </c>
      <c r="B3706" s="7">
        <v>4333114</v>
      </c>
      <c r="C3706" s="8" t="s">
        <v>59</v>
      </c>
      <c r="D3706" s="9">
        <v>483</v>
      </c>
      <c r="E3706" s="3">
        <v>498</v>
      </c>
      <c r="F3706" s="3">
        <f t="shared" si="84"/>
        <v>240534</v>
      </c>
      <c r="G3706" s="5">
        <v>44718</v>
      </c>
      <c r="H3706" s="4">
        <v>44718</v>
      </c>
      <c r="I3706" s="10">
        <v>0</v>
      </c>
      <c r="J3706" s="32" t="str">
        <f>IF(Data[[#This Row],[Chênh lệch ngày]]&lt;-2,"ADVANCE", IF(Data[[#This Row],[Chênh lệch ngày]]&lt;4, "ON TIME", IF(Data[[#This Row],[REASON OF LATE]]="SUPPLIER","LATE BY SUPPLIER", "LATE")))</f>
        <v>ON TIME</v>
      </c>
      <c r="K3706" s="12"/>
      <c r="L3706" s="16"/>
      <c r="M3706" s="32" t="str">
        <f>TEXT(Data[[#This Row],[Ngày giao]],"yyyy")</f>
        <v>2022</v>
      </c>
      <c r="N3706" s="32" t="str">
        <f>IF(MONTH(Data[[#This Row],[Ngày giao]])&lt;4,"Qtr1", IF(MONTH(Data[[#This Row],[Ngày giao]])&lt;7,"Qtr2",IF(MONTH(Data[[#This Row],[Ngày giao]])&lt;10,"Qtr3","Qtr4")))</f>
        <v>Qtr2</v>
      </c>
      <c r="O3706" s="32" t="str">
        <f>TEXT(Data[[#This Row],[Ngày giao]],"MMM")</f>
        <v>Jun</v>
      </c>
    </row>
    <row r="3707" spans="1:15" ht="14.5" x14ac:dyDescent="0.35">
      <c r="A3707" s="7">
        <v>4517634739</v>
      </c>
      <c r="B3707" s="7">
        <v>4333116</v>
      </c>
      <c r="C3707" s="8" t="s">
        <v>59</v>
      </c>
      <c r="D3707" s="9">
        <v>1974</v>
      </c>
      <c r="E3707" s="3">
        <v>975</v>
      </c>
      <c r="F3707" s="3">
        <f t="shared" si="84"/>
        <v>1924650</v>
      </c>
      <c r="G3707" s="5">
        <v>44718</v>
      </c>
      <c r="H3707" s="4">
        <v>44718</v>
      </c>
      <c r="I3707" s="10">
        <v>0</v>
      </c>
      <c r="J3707" s="32" t="str">
        <f>IF(Data[[#This Row],[Chênh lệch ngày]]&lt;-2,"ADVANCE", IF(Data[[#This Row],[Chênh lệch ngày]]&lt;4, "ON TIME", IF(Data[[#This Row],[REASON OF LATE]]="SUPPLIER","LATE BY SUPPLIER", "LATE")))</f>
        <v>ON TIME</v>
      </c>
      <c r="K3707" s="12"/>
      <c r="L3707" s="16"/>
      <c r="M3707" s="32" t="str">
        <f>TEXT(Data[[#This Row],[Ngày giao]],"yyyy")</f>
        <v>2022</v>
      </c>
      <c r="N3707" s="32" t="str">
        <f>IF(MONTH(Data[[#This Row],[Ngày giao]])&lt;4,"Qtr1", IF(MONTH(Data[[#This Row],[Ngày giao]])&lt;7,"Qtr2",IF(MONTH(Data[[#This Row],[Ngày giao]])&lt;10,"Qtr3","Qtr4")))</f>
        <v>Qtr2</v>
      </c>
      <c r="O3707" s="32" t="str">
        <f>TEXT(Data[[#This Row],[Ngày giao]],"MMM")</f>
        <v>Jun</v>
      </c>
    </row>
    <row r="3708" spans="1:15" ht="14.5" x14ac:dyDescent="0.35">
      <c r="A3708" s="7">
        <v>4517959999</v>
      </c>
      <c r="B3708" s="7">
        <v>4455281</v>
      </c>
      <c r="C3708" s="8" t="s">
        <v>53</v>
      </c>
      <c r="D3708" s="9">
        <v>270</v>
      </c>
      <c r="E3708" s="3">
        <v>335</v>
      </c>
      <c r="F3708" s="3">
        <f t="shared" si="84"/>
        <v>90450</v>
      </c>
      <c r="G3708" s="14">
        <v>44725</v>
      </c>
      <c r="H3708" s="15">
        <v>44718</v>
      </c>
      <c r="I3708" s="10">
        <v>7</v>
      </c>
      <c r="J3708" s="32" t="str">
        <f>IF(Data[[#This Row],[Chênh lệch ngày]]&lt;-2,"ADVANCE", IF(Data[[#This Row],[Chênh lệch ngày]]&lt;4, "ON TIME", IF(Data[[#This Row],[REASON OF LATE]]="SUPPLIER","LATE BY SUPPLIER", "LATE")))</f>
        <v>LATE BY SUPPLIER</v>
      </c>
      <c r="K3708" s="11" t="s">
        <v>8</v>
      </c>
      <c r="L3708" s="16" t="s">
        <v>71</v>
      </c>
      <c r="M3708" s="32" t="str">
        <f>TEXT(Data[[#This Row],[Ngày giao]],"yyyy")</f>
        <v>2022</v>
      </c>
      <c r="N3708" s="32" t="str">
        <f>IF(MONTH(Data[[#This Row],[Ngày giao]])&lt;4,"Qtr1", IF(MONTH(Data[[#This Row],[Ngày giao]])&lt;7,"Qtr2",IF(MONTH(Data[[#This Row],[Ngày giao]])&lt;10,"Qtr3","Qtr4")))</f>
        <v>Qtr2</v>
      </c>
      <c r="O3708" s="32" t="str">
        <f>TEXT(Data[[#This Row],[Ngày giao]],"MMM")</f>
        <v>Jun</v>
      </c>
    </row>
    <row r="3709" spans="1:15" ht="14.5" x14ac:dyDescent="0.35">
      <c r="A3709" s="7">
        <v>4517355122</v>
      </c>
      <c r="B3709" s="7">
        <v>4333116</v>
      </c>
      <c r="C3709" s="8" t="s">
        <v>53</v>
      </c>
      <c r="D3709" s="9">
        <v>336</v>
      </c>
      <c r="E3709" s="3">
        <v>1449</v>
      </c>
      <c r="F3709" s="3">
        <f t="shared" si="84"/>
        <v>486864</v>
      </c>
      <c r="G3709" s="5">
        <v>44718</v>
      </c>
      <c r="H3709" s="4">
        <v>44718</v>
      </c>
      <c r="I3709" s="10">
        <v>0</v>
      </c>
      <c r="J3709" s="32" t="str">
        <f>IF(Data[[#This Row],[Chênh lệch ngày]]&lt;-2,"ADVANCE", IF(Data[[#This Row],[Chênh lệch ngày]]&lt;4, "ON TIME", IF(Data[[#This Row],[REASON OF LATE]]="SUPPLIER","LATE BY SUPPLIER", "LATE")))</f>
        <v>ON TIME</v>
      </c>
      <c r="K3709" s="12"/>
      <c r="L3709" s="16"/>
      <c r="M3709" s="32" t="str">
        <f>TEXT(Data[[#This Row],[Ngày giao]],"yyyy")</f>
        <v>2022</v>
      </c>
      <c r="N3709" s="32" t="str">
        <f>IF(MONTH(Data[[#This Row],[Ngày giao]])&lt;4,"Qtr1", IF(MONTH(Data[[#This Row],[Ngày giao]])&lt;7,"Qtr2",IF(MONTH(Data[[#This Row],[Ngày giao]])&lt;10,"Qtr3","Qtr4")))</f>
        <v>Qtr2</v>
      </c>
      <c r="O3709" s="32" t="str">
        <f>TEXT(Data[[#This Row],[Ngày giao]],"MMM")</f>
        <v>Jun</v>
      </c>
    </row>
    <row r="3710" spans="1:15" ht="14.5" x14ac:dyDescent="0.35">
      <c r="A3710" s="7">
        <v>4517804500</v>
      </c>
      <c r="B3710" s="7">
        <v>2663481</v>
      </c>
      <c r="C3710" s="8" t="s">
        <v>53</v>
      </c>
      <c r="D3710" s="9">
        <v>8505</v>
      </c>
      <c r="E3710" s="3">
        <v>726</v>
      </c>
      <c r="F3710" s="3">
        <f t="shared" si="84"/>
        <v>6174630</v>
      </c>
      <c r="G3710" s="5">
        <v>44718</v>
      </c>
      <c r="H3710" s="4">
        <v>44718</v>
      </c>
      <c r="I3710" s="10">
        <v>0</v>
      </c>
      <c r="J3710" s="32" t="str">
        <f>IF(Data[[#This Row],[Chênh lệch ngày]]&lt;-2,"ADVANCE", IF(Data[[#This Row],[Chênh lệch ngày]]&lt;4, "ON TIME", IF(Data[[#This Row],[REASON OF LATE]]="SUPPLIER","LATE BY SUPPLIER", "LATE")))</f>
        <v>ON TIME</v>
      </c>
      <c r="K3710" s="12"/>
      <c r="L3710" s="16"/>
      <c r="M3710" s="32" t="str">
        <f>TEXT(Data[[#This Row],[Ngày giao]],"yyyy")</f>
        <v>2022</v>
      </c>
      <c r="N3710" s="32" t="str">
        <f>IF(MONTH(Data[[#This Row],[Ngày giao]])&lt;4,"Qtr1", IF(MONTH(Data[[#This Row],[Ngày giao]])&lt;7,"Qtr2",IF(MONTH(Data[[#This Row],[Ngày giao]])&lt;10,"Qtr3","Qtr4")))</f>
        <v>Qtr2</v>
      </c>
      <c r="O3710" s="32" t="str">
        <f>TEXT(Data[[#This Row],[Ngày giao]],"MMM")</f>
        <v>Jun</v>
      </c>
    </row>
    <row r="3711" spans="1:15" ht="14.5" x14ac:dyDescent="0.35">
      <c r="A3711" s="7">
        <v>4518058355</v>
      </c>
      <c r="B3711" s="7">
        <v>4013297</v>
      </c>
      <c r="C3711" s="37" t="s">
        <v>52</v>
      </c>
      <c r="D3711" s="9">
        <v>510</v>
      </c>
      <c r="E3711" s="3">
        <v>1272</v>
      </c>
      <c r="F3711" s="3">
        <f t="shared" si="84"/>
        <v>648720</v>
      </c>
      <c r="G3711" s="5">
        <v>44718</v>
      </c>
      <c r="H3711" s="4">
        <v>44718</v>
      </c>
      <c r="I3711" s="10">
        <v>0</v>
      </c>
      <c r="J3711" s="32" t="str">
        <f>IF(Data[[#This Row],[Chênh lệch ngày]]&lt;-2,"ADVANCE", IF(Data[[#This Row],[Chênh lệch ngày]]&lt;4, "ON TIME", IF(Data[[#This Row],[REASON OF LATE]]="SUPPLIER","LATE BY SUPPLIER", "LATE")))</f>
        <v>ON TIME</v>
      </c>
      <c r="K3711" s="12"/>
      <c r="L3711" s="16"/>
      <c r="M3711" s="32" t="str">
        <f>TEXT(Data[[#This Row],[Ngày giao]],"yyyy")</f>
        <v>2022</v>
      </c>
      <c r="N3711" s="32" t="str">
        <f>IF(MONTH(Data[[#This Row],[Ngày giao]])&lt;4,"Qtr1", IF(MONTH(Data[[#This Row],[Ngày giao]])&lt;7,"Qtr2",IF(MONTH(Data[[#This Row],[Ngày giao]])&lt;10,"Qtr3","Qtr4")))</f>
        <v>Qtr2</v>
      </c>
      <c r="O3711" s="32" t="str">
        <f>TEXT(Data[[#This Row],[Ngày giao]],"MMM")</f>
        <v>Jun</v>
      </c>
    </row>
    <row r="3712" spans="1:15" ht="14.5" x14ac:dyDescent="0.35">
      <c r="A3712" s="7">
        <v>4517034001</v>
      </c>
      <c r="B3712" s="7">
        <v>2487053</v>
      </c>
      <c r="C3712" s="37" t="s">
        <v>52</v>
      </c>
      <c r="D3712" s="9">
        <v>2970</v>
      </c>
      <c r="E3712" s="3">
        <v>1297</v>
      </c>
      <c r="F3712" s="3">
        <f t="shared" si="84"/>
        <v>3852090</v>
      </c>
      <c r="G3712" s="5">
        <v>44732</v>
      </c>
      <c r="H3712" s="4">
        <v>44718</v>
      </c>
      <c r="I3712" s="10">
        <v>14</v>
      </c>
      <c r="J3712" s="32" t="str">
        <f>IF(Data[[#This Row],[Chênh lệch ngày]]&lt;-2,"ADVANCE", IF(Data[[#This Row],[Chênh lệch ngày]]&lt;4, "ON TIME", IF(Data[[#This Row],[REASON OF LATE]]="SUPPLIER","LATE BY SUPPLIER", "LATE")))</f>
        <v>LATE BY SUPPLIER</v>
      </c>
      <c r="K3712" s="13" t="s">
        <v>8</v>
      </c>
      <c r="L3712" s="16" t="s">
        <v>41</v>
      </c>
      <c r="M3712" s="32" t="str">
        <f>TEXT(Data[[#This Row],[Ngày giao]],"yyyy")</f>
        <v>2022</v>
      </c>
      <c r="N3712" s="32" t="str">
        <f>IF(MONTH(Data[[#This Row],[Ngày giao]])&lt;4,"Qtr1", IF(MONTH(Data[[#This Row],[Ngày giao]])&lt;7,"Qtr2",IF(MONTH(Data[[#This Row],[Ngày giao]])&lt;10,"Qtr3","Qtr4")))</f>
        <v>Qtr2</v>
      </c>
      <c r="O3712" s="32" t="str">
        <f>TEXT(Data[[#This Row],[Ngày giao]],"MMM")</f>
        <v>Jun</v>
      </c>
    </row>
    <row r="3713" spans="1:15" ht="13" x14ac:dyDescent="0.3">
      <c r="A3713" s="1">
        <v>4517372584</v>
      </c>
      <c r="B3713" s="1">
        <v>4451121</v>
      </c>
      <c r="C3713" s="2" t="s">
        <v>65</v>
      </c>
      <c r="D3713" s="3">
        <v>75</v>
      </c>
      <c r="E3713" s="3">
        <v>697</v>
      </c>
      <c r="F3713" s="3">
        <f t="shared" si="84"/>
        <v>52275</v>
      </c>
      <c r="G3713" s="5">
        <v>44718</v>
      </c>
      <c r="H3713" s="4">
        <v>44719</v>
      </c>
      <c r="I3713" s="6">
        <f>G3713-H3713</f>
        <v>-1</v>
      </c>
      <c r="J3713" s="32" t="str">
        <f>IF(Data[[#This Row],[Chênh lệch ngày]]&lt;-2,"ADVANCE", IF(Data[[#This Row],[Chênh lệch ngày]]&lt;4, "ON TIME", IF(Data[[#This Row],[REASON OF LATE]]="SUPPLIER","LATE BY SUPPLIER", "LATE")))</f>
        <v>ON TIME</v>
      </c>
      <c r="K3713" s="2"/>
      <c r="L3713" s="32"/>
      <c r="M3713" s="32" t="str">
        <f>TEXT(Data[[#This Row],[Ngày giao]],"yyyy")</f>
        <v>2022</v>
      </c>
      <c r="N3713" s="32" t="str">
        <f>IF(MONTH(Data[[#This Row],[Ngày giao]])&lt;4,"Qtr1", IF(MONTH(Data[[#This Row],[Ngày giao]])&lt;7,"Qtr2",IF(MONTH(Data[[#This Row],[Ngày giao]])&lt;10,"Qtr3","Qtr4")))</f>
        <v>Qtr2</v>
      </c>
      <c r="O3713" s="32" t="str">
        <f>TEXT(Data[[#This Row],[Ngày giao]],"MMM")</f>
        <v>Jun</v>
      </c>
    </row>
    <row r="3714" spans="1:15" ht="13" x14ac:dyDescent="0.3">
      <c r="A3714" s="1">
        <v>4517387646</v>
      </c>
      <c r="B3714" s="1">
        <v>2899475</v>
      </c>
      <c r="C3714" s="2" t="s">
        <v>65</v>
      </c>
      <c r="D3714" s="3">
        <v>100</v>
      </c>
      <c r="E3714" s="3">
        <v>586</v>
      </c>
      <c r="F3714" s="3">
        <f t="shared" si="84"/>
        <v>58600</v>
      </c>
      <c r="G3714" s="5">
        <v>44718</v>
      </c>
      <c r="H3714" s="4">
        <v>44719</v>
      </c>
      <c r="I3714" s="6">
        <f>G3714-H3714</f>
        <v>-1</v>
      </c>
      <c r="J3714" s="32" t="str">
        <f>IF(Data[[#This Row],[Chênh lệch ngày]]&lt;-2,"ADVANCE", IF(Data[[#This Row],[Chênh lệch ngày]]&lt;4, "ON TIME", IF(Data[[#This Row],[REASON OF LATE]]="SUPPLIER","LATE BY SUPPLIER", "LATE")))</f>
        <v>ON TIME</v>
      </c>
      <c r="K3714" s="2"/>
      <c r="L3714" s="32"/>
      <c r="M3714" s="32" t="str">
        <f>TEXT(Data[[#This Row],[Ngày giao]],"yyyy")</f>
        <v>2022</v>
      </c>
      <c r="N3714" s="32" t="str">
        <f>IF(MONTH(Data[[#This Row],[Ngày giao]])&lt;4,"Qtr1", IF(MONTH(Data[[#This Row],[Ngày giao]])&lt;7,"Qtr2",IF(MONTH(Data[[#This Row],[Ngày giao]])&lt;10,"Qtr3","Qtr4")))</f>
        <v>Qtr2</v>
      </c>
      <c r="O3714" s="32" t="str">
        <f>TEXT(Data[[#This Row],[Ngày giao]],"MMM")</f>
        <v>Jun</v>
      </c>
    </row>
    <row r="3715" spans="1:15" ht="13" x14ac:dyDescent="0.3">
      <c r="A3715" s="1">
        <v>4517397676</v>
      </c>
      <c r="B3715" s="1">
        <v>4451134</v>
      </c>
      <c r="C3715" s="2" t="s">
        <v>65</v>
      </c>
      <c r="D3715" s="3">
        <v>28</v>
      </c>
      <c r="E3715" s="3">
        <v>761</v>
      </c>
      <c r="F3715" s="3">
        <f t="shared" si="84"/>
        <v>21308</v>
      </c>
      <c r="G3715" s="5">
        <v>44732</v>
      </c>
      <c r="H3715" s="4">
        <v>44719</v>
      </c>
      <c r="I3715" s="6">
        <f>G3715-H3715</f>
        <v>13</v>
      </c>
      <c r="J3715" s="32" t="str">
        <f>IF(Data[[#This Row],[Chênh lệch ngày]]&lt;-2,"ADVANCE", IF(Data[[#This Row],[Chênh lệch ngày]]&lt;4, "ON TIME", IF(Data[[#This Row],[REASON OF LATE]]="SUPPLIER","LATE BY SUPPLIER", "LATE")))</f>
        <v>LATE BY SUPPLIER</v>
      </c>
      <c r="K3715" s="2" t="s">
        <v>8</v>
      </c>
      <c r="L3715" s="16" t="s">
        <v>71</v>
      </c>
      <c r="M3715" s="32" t="str">
        <f>TEXT(Data[[#This Row],[Ngày giao]],"yyyy")</f>
        <v>2022</v>
      </c>
      <c r="N3715" s="32" t="str">
        <f>IF(MONTH(Data[[#This Row],[Ngày giao]])&lt;4,"Qtr1", IF(MONTH(Data[[#This Row],[Ngày giao]])&lt;7,"Qtr2",IF(MONTH(Data[[#This Row],[Ngày giao]])&lt;10,"Qtr3","Qtr4")))</f>
        <v>Qtr2</v>
      </c>
      <c r="O3715" s="32" t="str">
        <f>TEXT(Data[[#This Row],[Ngày giao]],"MMM")</f>
        <v>Jun</v>
      </c>
    </row>
    <row r="3716" spans="1:15" ht="13" x14ac:dyDescent="0.3">
      <c r="A3716" s="1">
        <v>4517395229</v>
      </c>
      <c r="B3716" s="1">
        <v>2461389</v>
      </c>
      <c r="C3716" s="2" t="s">
        <v>65</v>
      </c>
      <c r="D3716" s="3">
        <v>200</v>
      </c>
      <c r="E3716" s="3">
        <v>1283</v>
      </c>
      <c r="F3716" s="3">
        <f t="shared" si="84"/>
        <v>256600</v>
      </c>
      <c r="G3716" s="5">
        <v>44718</v>
      </c>
      <c r="H3716" s="4">
        <v>44719</v>
      </c>
      <c r="I3716" s="6">
        <f>G3716-H3716</f>
        <v>-1</v>
      </c>
      <c r="J3716" s="32" t="str">
        <f>IF(Data[[#This Row],[Chênh lệch ngày]]&lt;-2,"ADVANCE", IF(Data[[#This Row],[Chênh lệch ngày]]&lt;4, "ON TIME", IF(Data[[#This Row],[REASON OF LATE]]="SUPPLIER","LATE BY SUPPLIER", "LATE")))</f>
        <v>ON TIME</v>
      </c>
      <c r="K3716" s="2"/>
      <c r="L3716" s="32"/>
      <c r="M3716" s="32" t="str">
        <f>TEXT(Data[[#This Row],[Ngày giao]],"yyyy")</f>
        <v>2022</v>
      </c>
      <c r="N3716" s="32" t="str">
        <f>IF(MONTH(Data[[#This Row],[Ngày giao]])&lt;4,"Qtr1", IF(MONTH(Data[[#This Row],[Ngày giao]])&lt;7,"Qtr2",IF(MONTH(Data[[#This Row],[Ngày giao]])&lt;10,"Qtr3","Qtr4")))</f>
        <v>Qtr2</v>
      </c>
      <c r="O3716" s="32" t="str">
        <f>TEXT(Data[[#This Row],[Ngày giao]],"MMM")</f>
        <v>Jun</v>
      </c>
    </row>
    <row r="3717" spans="1:15" ht="14.5" x14ac:dyDescent="0.35">
      <c r="A3717" s="7">
        <v>4517429715</v>
      </c>
      <c r="B3717" s="7">
        <v>4013297</v>
      </c>
      <c r="C3717" s="8" t="s">
        <v>65</v>
      </c>
      <c r="D3717" s="9">
        <v>75</v>
      </c>
      <c r="E3717" s="3">
        <v>354</v>
      </c>
      <c r="F3717" s="3">
        <f t="shared" si="84"/>
        <v>26550</v>
      </c>
      <c r="G3717" s="5">
        <v>44718</v>
      </c>
      <c r="H3717" s="4">
        <v>44719</v>
      </c>
      <c r="I3717" s="10">
        <v>-1</v>
      </c>
      <c r="J3717" s="32" t="str">
        <f>IF(Data[[#This Row],[Chênh lệch ngày]]&lt;-2,"ADVANCE", IF(Data[[#This Row],[Chênh lệch ngày]]&lt;4, "ON TIME", IF(Data[[#This Row],[REASON OF LATE]]="SUPPLIER","LATE BY SUPPLIER", "LATE")))</f>
        <v>ON TIME</v>
      </c>
      <c r="K3717" s="12"/>
      <c r="L3717" s="16"/>
      <c r="M3717" s="32" t="str">
        <f>TEXT(Data[[#This Row],[Ngày giao]],"yyyy")</f>
        <v>2022</v>
      </c>
      <c r="N3717" s="32" t="str">
        <f>IF(MONTH(Data[[#This Row],[Ngày giao]])&lt;4,"Qtr1", IF(MONTH(Data[[#This Row],[Ngày giao]])&lt;7,"Qtr2",IF(MONTH(Data[[#This Row],[Ngày giao]])&lt;10,"Qtr3","Qtr4")))</f>
        <v>Qtr2</v>
      </c>
      <c r="O3717" s="32" t="str">
        <f>TEXT(Data[[#This Row],[Ngày giao]],"MMM")</f>
        <v>Jun</v>
      </c>
    </row>
    <row r="3718" spans="1:15" ht="14.5" x14ac:dyDescent="0.35">
      <c r="A3718" s="7">
        <v>4516811961</v>
      </c>
      <c r="B3718" s="7">
        <v>2779823</v>
      </c>
      <c r="C3718" s="37" t="s">
        <v>52</v>
      </c>
      <c r="D3718" s="9">
        <v>1020</v>
      </c>
      <c r="E3718" s="3">
        <v>910</v>
      </c>
      <c r="F3718" s="3">
        <f t="shared" si="84"/>
        <v>928200</v>
      </c>
      <c r="G3718" s="5">
        <v>44718</v>
      </c>
      <c r="H3718" s="4">
        <v>44719</v>
      </c>
      <c r="I3718" s="10">
        <v>-1</v>
      </c>
      <c r="J3718" s="32" t="str">
        <f>IF(Data[[#This Row],[Chênh lệch ngày]]&lt;-2,"ADVANCE", IF(Data[[#This Row],[Chênh lệch ngày]]&lt;4, "ON TIME", IF(Data[[#This Row],[REASON OF LATE]]="SUPPLIER","LATE BY SUPPLIER", "LATE")))</f>
        <v>ON TIME</v>
      </c>
      <c r="K3718" s="12"/>
      <c r="L3718" s="16"/>
      <c r="M3718" s="32" t="str">
        <f>TEXT(Data[[#This Row],[Ngày giao]],"yyyy")</f>
        <v>2022</v>
      </c>
      <c r="N3718" s="32" t="str">
        <f>IF(MONTH(Data[[#This Row],[Ngày giao]])&lt;4,"Qtr1", IF(MONTH(Data[[#This Row],[Ngày giao]])&lt;7,"Qtr2",IF(MONTH(Data[[#This Row],[Ngày giao]])&lt;10,"Qtr3","Qtr4")))</f>
        <v>Qtr2</v>
      </c>
      <c r="O3718" s="32" t="str">
        <f>TEXT(Data[[#This Row],[Ngày giao]],"MMM")</f>
        <v>Jun</v>
      </c>
    </row>
    <row r="3719" spans="1:15" ht="14.5" x14ac:dyDescent="0.35">
      <c r="A3719" s="7">
        <v>4517391231</v>
      </c>
      <c r="B3719" s="7">
        <v>4455281</v>
      </c>
      <c r="C3719" s="8" t="s">
        <v>65</v>
      </c>
      <c r="D3719" s="9">
        <v>180</v>
      </c>
      <c r="E3719" s="3">
        <v>1076</v>
      </c>
      <c r="F3719" s="3">
        <f t="shared" si="84"/>
        <v>193680</v>
      </c>
      <c r="G3719" s="14">
        <v>44718</v>
      </c>
      <c r="H3719" s="15">
        <v>44719</v>
      </c>
      <c r="I3719" s="10">
        <v>-1</v>
      </c>
      <c r="J3719" s="32" t="str">
        <f>IF(Data[[#This Row],[Chênh lệch ngày]]&lt;-2,"ADVANCE", IF(Data[[#This Row],[Chênh lệch ngày]]&lt;4, "ON TIME", IF(Data[[#This Row],[REASON OF LATE]]="SUPPLIER","LATE BY SUPPLIER", "LATE")))</f>
        <v>ON TIME</v>
      </c>
      <c r="K3719" s="12"/>
      <c r="L3719" s="16"/>
      <c r="M3719" s="32" t="str">
        <f>TEXT(Data[[#This Row],[Ngày giao]],"yyyy")</f>
        <v>2022</v>
      </c>
      <c r="N3719" s="32" t="str">
        <f>IF(MONTH(Data[[#This Row],[Ngày giao]])&lt;4,"Qtr1", IF(MONTH(Data[[#This Row],[Ngày giao]])&lt;7,"Qtr2",IF(MONTH(Data[[#This Row],[Ngày giao]])&lt;10,"Qtr3","Qtr4")))</f>
        <v>Qtr2</v>
      </c>
      <c r="O3719" s="32" t="str">
        <f>TEXT(Data[[#This Row],[Ngày giao]],"MMM")</f>
        <v>Jun</v>
      </c>
    </row>
    <row r="3720" spans="1:15" ht="13" x14ac:dyDescent="0.3">
      <c r="A3720" s="1">
        <v>4516467547</v>
      </c>
      <c r="B3720" s="1">
        <v>2556834</v>
      </c>
      <c r="C3720" s="37" t="s">
        <v>52</v>
      </c>
      <c r="D3720" s="3">
        <v>24</v>
      </c>
      <c r="E3720" s="3">
        <v>1224</v>
      </c>
      <c r="F3720" s="3">
        <f t="shared" si="84"/>
        <v>29376</v>
      </c>
      <c r="G3720" s="5">
        <v>44704</v>
      </c>
      <c r="H3720" s="4">
        <v>44720</v>
      </c>
      <c r="I3720" s="6">
        <f>G3720-H3720</f>
        <v>-16</v>
      </c>
      <c r="J3720" s="32" t="str">
        <f>IF(Data[[#This Row],[Chênh lệch ngày]]&lt;-2,"ADVANCE", IF(Data[[#This Row],[Chênh lệch ngày]]&lt;4, "ON TIME", IF(Data[[#This Row],[REASON OF LATE]]="SUPPLIER","LATE BY SUPPLIER", "LATE")))</f>
        <v>ADVANCE</v>
      </c>
      <c r="K3720" s="2"/>
      <c r="L3720" s="32"/>
      <c r="M3720" s="32" t="str">
        <f>TEXT(Data[[#This Row],[Ngày giao]],"yyyy")</f>
        <v>2022</v>
      </c>
      <c r="N3720" s="32" t="str">
        <f>IF(MONTH(Data[[#This Row],[Ngày giao]])&lt;4,"Qtr1", IF(MONTH(Data[[#This Row],[Ngày giao]])&lt;7,"Qtr2",IF(MONTH(Data[[#This Row],[Ngày giao]])&lt;10,"Qtr3","Qtr4")))</f>
        <v>Qtr2</v>
      </c>
      <c r="O3720" s="32" t="str">
        <f>TEXT(Data[[#This Row],[Ngày giao]],"MMM")</f>
        <v>May</v>
      </c>
    </row>
    <row r="3721" spans="1:15" ht="14.5" x14ac:dyDescent="0.35">
      <c r="A3721" s="7">
        <v>4517501074</v>
      </c>
      <c r="B3721" s="7">
        <v>2487061</v>
      </c>
      <c r="C3721" s="8" t="s">
        <v>53</v>
      </c>
      <c r="D3721" s="9">
        <v>2790</v>
      </c>
      <c r="E3721" s="3">
        <v>1014</v>
      </c>
      <c r="F3721" s="3">
        <f t="shared" si="84"/>
        <v>2829060</v>
      </c>
      <c r="G3721" s="5">
        <v>44721</v>
      </c>
      <c r="H3721" s="4">
        <v>44720</v>
      </c>
      <c r="I3721" s="10">
        <v>1</v>
      </c>
      <c r="J3721" s="32" t="str">
        <f>IF(Data[[#This Row],[Chênh lệch ngày]]&lt;-2,"ADVANCE", IF(Data[[#This Row],[Chênh lệch ngày]]&lt;4, "ON TIME", IF(Data[[#This Row],[REASON OF LATE]]="SUPPLIER","LATE BY SUPPLIER", "LATE")))</f>
        <v>ON TIME</v>
      </c>
      <c r="K3721" s="12"/>
      <c r="L3721" s="16"/>
      <c r="M3721" s="32" t="str">
        <f>TEXT(Data[[#This Row],[Ngày giao]],"yyyy")</f>
        <v>2022</v>
      </c>
      <c r="N3721" s="32" t="str">
        <f>IF(MONTH(Data[[#This Row],[Ngày giao]])&lt;4,"Qtr1", IF(MONTH(Data[[#This Row],[Ngày giao]])&lt;7,"Qtr2",IF(MONTH(Data[[#This Row],[Ngày giao]])&lt;10,"Qtr3","Qtr4")))</f>
        <v>Qtr2</v>
      </c>
      <c r="O3721" s="32" t="str">
        <f>TEXT(Data[[#This Row],[Ngày giao]],"MMM")</f>
        <v>Jun</v>
      </c>
    </row>
    <row r="3722" spans="1:15" ht="13" x14ac:dyDescent="0.3">
      <c r="A3722" s="1">
        <v>4517353411</v>
      </c>
      <c r="B3722" s="1">
        <v>2899475</v>
      </c>
      <c r="C3722" s="2" t="s">
        <v>53</v>
      </c>
      <c r="D3722" s="3">
        <v>500</v>
      </c>
      <c r="E3722" s="3">
        <v>1269</v>
      </c>
      <c r="F3722" s="3">
        <f t="shared" si="84"/>
        <v>634500</v>
      </c>
      <c r="G3722" s="5">
        <v>44721</v>
      </c>
      <c r="H3722" s="4">
        <v>44721</v>
      </c>
      <c r="I3722" s="6">
        <f t="shared" ref="I3722:I3729" si="85">G3722-H3722</f>
        <v>0</v>
      </c>
      <c r="J3722" s="32" t="str">
        <f>IF(Data[[#This Row],[Chênh lệch ngày]]&lt;-2,"ADVANCE", IF(Data[[#This Row],[Chênh lệch ngày]]&lt;4, "ON TIME", IF(Data[[#This Row],[REASON OF LATE]]="SUPPLIER","LATE BY SUPPLIER", "LATE")))</f>
        <v>ON TIME</v>
      </c>
      <c r="K3722" s="2"/>
      <c r="L3722" s="32"/>
      <c r="M3722" s="32" t="str">
        <f>TEXT(Data[[#This Row],[Ngày giao]],"yyyy")</f>
        <v>2022</v>
      </c>
      <c r="N3722" s="32" t="str">
        <f>IF(MONTH(Data[[#This Row],[Ngày giao]])&lt;4,"Qtr1", IF(MONTH(Data[[#This Row],[Ngày giao]])&lt;7,"Qtr2",IF(MONTH(Data[[#This Row],[Ngày giao]])&lt;10,"Qtr3","Qtr4")))</f>
        <v>Qtr2</v>
      </c>
      <c r="O3722" s="32" t="str">
        <f>TEXT(Data[[#This Row],[Ngày giao]],"MMM")</f>
        <v>Jun</v>
      </c>
    </row>
    <row r="3723" spans="1:15" ht="13" x14ac:dyDescent="0.3">
      <c r="A3723" s="1">
        <v>4517366055</v>
      </c>
      <c r="B3723" s="1">
        <v>2899478</v>
      </c>
      <c r="C3723" s="2" t="s">
        <v>53</v>
      </c>
      <c r="D3723" s="3">
        <v>200</v>
      </c>
      <c r="E3723" s="3">
        <v>1165</v>
      </c>
      <c r="F3723" s="3">
        <f t="shared" si="84"/>
        <v>233000</v>
      </c>
      <c r="G3723" s="5">
        <v>44721</v>
      </c>
      <c r="H3723" s="4">
        <v>44721</v>
      </c>
      <c r="I3723" s="6">
        <f t="shared" si="85"/>
        <v>0</v>
      </c>
      <c r="J3723" s="32" t="str">
        <f>IF(Data[[#This Row],[Chênh lệch ngày]]&lt;-2,"ADVANCE", IF(Data[[#This Row],[Chênh lệch ngày]]&lt;4, "ON TIME", IF(Data[[#This Row],[REASON OF LATE]]="SUPPLIER","LATE BY SUPPLIER", "LATE")))</f>
        <v>ON TIME</v>
      </c>
      <c r="K3723" s="2"/>
      <c r="L3723" s="32"/>
      <c r="M3723" s="32" t="str">
        <f>TEXT(Data[[#This Row],[Ngày giao]],"yyyy")</f>
        <v>2022</v>
      </c>
      <c r="N3723" s="32" t="str">
        <f>IF(MONTH(Data[[#This Row],[Ngày giao]])&lt;4,"Qtr1", IF(MONTH(Data[[#This Row],[Ngày giao]])&lt;7,"Qtr2",IF(MONTH(Data[[#This Row],[Ngày giao]])&lt;10,"Qtr3","Qtr4")))</f>
        <v>Qtr2</v>
      </c>
      <c r="O3723" s="32" t="str">
        <f>TEXT(Data[[#This Row],[Ngày giao]],"MMM")</f>
        <v>Jun</v>
      </c>
    </row>
    <row r="3724" spans="1:15" ht="13" x14ac:dyDescent="0.3">
      <c r="A3724" s="1">
        <v>4517978635</v>
      </c>
      <c r="B3724" s="1">
        <v>2899632</v>
      </c>
      <c r="C3724" s="2" t="s">
        <v>53</v>
      </c>
      <c r="D3724" s="3">
        <v>960</v>
      </c>
      <c r="E3724" s="3">
        <v>1234</v>
      </c>
      <c r="F3724" s="3">
        <f t="shared" si="84"/>
        <v>1184640</v>
      </c>
      <c r="G3724" s="5">
        <v>44721</v>
      </c>
      <c r="H3724" s="4">
        <v>44721</v>
      </c>
      <c r="I3724" s="6">
        <f t="shared" si="85"/>
        <v>0</v>
      </c>
      <c r="J3724" s="32" t="str">
        <f>IF(Data[[#This Row],[Chênh lệch ngày]]&lt;-2,"ADVANCE", IF(Data[[#This Row],[Chênh lệch ngày]]&lt;4, "ON TIME", IF(Data[[#This Row],[REASON OF LATE]]="SUPPLIER","LATE BY SUPPLIER", "LATE")))</f>
        <v>ON TIME</v>
      </c>
      <c r="K3724" s="2"/>
      <c r="L3724" s="32"/>
      <c r="M3724" s="32" t="str">
        <f>TEXT(Data[[#This Row],[Ngày giao]],"yyyy")</f>
        <v>2022</v>
      </c>
      <c r="N3724" s="32" t="str">
        <f>IF(MONTH(Data[[#This Row],[Ngày giao]])&lt;4,"Qtr1", IF(MONTH(Data[[#This Row],[Ngày giao]])&lt;7,"Qtr2",IF(MONTH(Data[[#This Row],[Ngày giao]])&lt;10,"Qtr3","Qtr4")))</f>
        <v>Qtr2</v>
      </c>
      <c r="O3724" s="32" t="str">
        <f>TEXT(Data[[#This Row],[Ngày giao]],"MMM")</f>
        <v>Jun</v>
      </c>
    </row>
    <row r="3725" spans="1:15" ht="13" x14ac:dyDescent="0.3">
      <c r="A3725" s="1">
        <v>4518032904</v>
      </c>
      <c r="B3725" s="1">
        <v>2899631</v>
      </c>
      <c r="C3725" s="2" t="s">
        <v>53</v>
      </c>
      <c r="D3725" s="3">
        <v>320</v>
      </c>
      <c r="E3725" s="3">
        <v>694</v>
      </c>
      <c r="F3725" s="3">
        <f t="shared" si="84"/>
        <v>222080</v>
      </c>
      <c r="G3725" s="5">
        <v>44746</v>
      </c>
      <c r="H3725" s="4">
        <v>44721</v>
      </c>
      <c r="I3725" s="6">
        <f t="shared" si="85"/>
        <v>25</v>
      </c>
      <c r="J3725" s="32" t="str">
        <f>IF(Data[[#This Row],[Chênh lệch ngày]]&lt;-2,"ADVANCE", IF(Data[[#This Row],[Chênh lệch ngày]]&lt;4, "ON TIME", IF(Data[[#This Row],[REASON OF LATE]]="SUPPLIER","LATE BY SUPPLIER", "LATE")))</f>
        <v>LATE BY SUPPLIER</v>
      </c>
      <c r="K3725" s="2" t="s">
        <v>8</v>
      </c>
      <c r="L3725" s="16" t="s">
        <v>71</v>
      </c>
      <c r="M3725" s="32" t="str">
        <f>TEXT(Data[[#This Row],[Ngày giao]],"yyyy")</f>
        <v>2022</v>
      </c>
      <c r="N3725" s="32" t="str">
        <f>IF(MONTH(Data[[#This Row],[Ngày giao]])&lt;4,"Qtr1", IF(MONTH(Data[[#This Row],[Ngày giao]])&lt;7,"Qtr2",IF(MONTH(Data[[#This Row],[Ngày giao]])&lt;10,"Qtr3","Qtr4")))</f>
        <v>Qtr3</v>
      </c>
      <c r="O3725" s="32" t="str">
        <f>TEXT(Data[[#This Row],[Ngày giao]],"MMM")</f>
        <v>Jul</v>
      </c>
    </row>
    <row r="3726" spans="1:15" ht="13" x14ac:dyDescent="0.3">
      <c r="A3726" s="1">
        <v>4518035715</v>
      </c>
      <c r="B3726" s="1">
        <v>2899635</v>
      </c>
      <c r="C3726" s="2" t="s">
        <v>53</v>
      </c>
      <c r="D3726" s="3">
        <v>320</v>
      </c>
      <c r="E3726" s="3">
        <v>1183</v>
      </c>
      <c r="F3726" s="3">
        <f t="shared" si="84"/>
        <v>378560</v>
      </c>
      <c r="G3726" s="5">
        <v>44721</v>
      </c>
      <c r="H3726" s="4">
        <v>44721</v>
      </c>
      <c r="I3726" s="6">
        <f t="shared" si="85"/>
        <v>0</v>
      </c>
      <c r="J3726" s="32" t="str">
        <f>IF(Data[[#This Row],[Chênh lệch ngày]]&lt;-2,"ADVANCE", IF(Data[[#This Row],[Chênh lệch ngày]]&lt;4, "ON TIME", IF(Data[[#This Row],[REASON OF LATE]]="SUPPLIER","LATE BY SUPPLIER", "LATE")))</f>
        <v>ON TIME</v>
      </c>
      <c r="K3726" s="2"/>
      <c r="L3726" s="32"/>
      <c r="M3726" s="32" t="str">
        <f>TEXT(Data[[#This Row],[Ngày giao]],"yyyy")</f>
        <v>2022</v>
      </c>
      <c r="N3726" s="32" t="str">
        <f>IF(MONTH(Data[[#This Row],[Ngày giao]])&lt;4,"Qtr1", IF(MONTH(Data[[#This Row],[Ngày giao]])&lt;7,"Qtr2",IF(MONTH(Data[[#This Row],[Ngày giao]])&lt;10,"Qtr3","Qtr4")))</f>
        <v>Qtr2</v>
      </c>
      <c r="O3726" s="32" t="str">
        <f>TEXT(Data[[#This Row],[Ngày giao]],"MMM")</f>
        <v>Jun</v>
      </c>
    </row>
    <row r="3727" spans="1:15" ht="13" x14ac:dyDescent="0.3">
      <c r="A3727" s="1">
        <v>4517613901</v>
      </c>
      <c r="B3727" s="1">
        <v>2923261</v>
      </c>
      <c r="C3727" s="2" t="s">
        <v>56</v>
      </c>
      <c r="D3727" s="3">
        <v>980</v>
      </c>
      <c r="E3727" s="3">
        <v>503</v>
      </c>
      <c r="F3727" s="3">
        <f t="shared" si="84"/>
        <v>492940</v>
      </c>
      <c r="G3727" s="5">
        <v>44721</v>
      </c>
      <c r="H3727" s="4">
        <v>44721</v>
      </c>
      <c r="I3727" s="6">
        <f t="shared" si="85"/>
        <v>0</v>
      </c>
      <c r="J3727" s="32" t="str">
        <f>IF(Data[[#This Row],[Chênh lệch ngày]]&lt;-2,"ADVANCE", IF(Data[[#This Row],[Chênh lệch ngày]]&lt;4, "ON TIME", IF(Data[[#This Row],[REASON OF LATE]]="SUPPLIER","LATE BY SUPPLIER", "LATE")))</f>
        <v>ON TIME</v>
      </c>
      <c r="K3727" s="2"/>
      <c r="L3727" s="32"/>
      <c r="M3727" s="32" t="str">
        <f>TEXT(Data[[#This Row],[Ngày giao]],"yyyy")</f>
        <v>2022</v>
      </c>
      <c r="N3727" s="32" t="str">
        <f>IF(MONTH(Data[[#This Row],[Ngày giao]])&lt;4,"Qtr1", IF(MONTH(Data[[#This Row],[Ngày giao]])&lt;7,"Qtr2",IF(MONTH(Data[[#This Row],[Ngày giao]])&lt;10,"Qtr3","Qtr4")))</f>
        <v>Qtr2</v>
      </c>
      <c r="O3727" s="32" t="str">
        <f>TEXT(Data[[#This Row],[Ngày giao]],"MMM")</f>
        <v>Jun</v>
      </c>
    </row>
    <row r="3728" spans="1:15" ht="13" x14ac:dyDescent="0.3">
      <c r="A3728" s="1">
        <v>4517870979</v>
      </c>
      <c r="B3728" s="1">
        <v>2461389</v>
      </c>
      <c r="C3728" s="2" t="s">
        <v>53</v>
      </c>
      <c r="D3728" s="3">
        <v>2400</v>
      </c>
      <c r="E3728" s="3">
        <v>1441</v>
      </c>
      <c r="F3728" s="3">
        <f t="shared" si="84"/>
        <v>3458400</v>
      </c>
      <c r="G3728" s="5">
        <v>44721</v>
      </c>
      <c r="H3728" s="4">
        <v>44721</v>
      </c>
      <c r="I3728" s="6">
        <f t="shared" si="85"/>
        <v>0</v>
      </c>
      <c r="J3728" s="32" t="str">
        <f>IF(Data[[#This Row],[Chênh lệch ngày]]&lt;-2,"ADVANCE", IF(Data[[#This Row],[Chênh lệch ngày]]&lt;4, "ON TIME", IF(Data[[#This Row],[REASON OF LATE]]="SUPPLIER","LATE BY SUPPLIER", "LATE")))</f>
        <v>ON TIME</v>
      </c>
      <c r="K3728" s="2"/>
      <c r="L3728" s="32"/>
      <c r="M3728" s="32" t="str">
        <f>TEXT(Data[[#This Row],[Ngày giao]],"yyyy")</f>
        <v>2022</v>
      </c>
      <c r="N3728" s="32" t="str">
        <f>IF(MONTH(Data[[#This Row],[Ngày giao]])&lt;4,"Qtr1", IF(MONTH(Data[[#This Row],[Ngày giao]])&lt;7,"Qtr2",IF(MONTH(Data[[#This Row],[Ngày giao]])&lt;10,"Qtr3","Qtr4")))</f>
        <v>Qtr2</v>
      </c>
      <c r="O3728" s="32" t="str">
        <f>TEXT(Data[[#This Row],[Ngày giao]],"MMM")</f>
        <v>Jun</v>
      </c>
    </row>
    <row r="3729" spans="1:15" ht="13" x14ac:dyDescent="0.3">
      <c r="A3729" s="1">
        <v>4517148336</v>
      </c>
      <c r="B3729" s="1">
        <v>4271870</v>
      </c>
      <c r="C3729" s="2" t="s">
        <v>55</v>
      </c>
      <c r="D3729" s="3">
        <v>88</v>
      </c>
      <c r="E3729" s="3">
        <v>1047</v>
      </c>
      <c r="F3729" s="3">
        <f t="shared" si="84"/>
        <v>92136</v>
      </c>
      <c r="G3729" s="5">
        <v>44721</v>
      </c>
      <c r="H3729" s="4">
        <v>44721</v>
      </c>
      <c r="I3729" s="6">
        <f t="shared" si="85"/>
        <v>0</v>
      </c>
      <c r="J3729" s="32" t="str">
        <f>IF(Data[[#This Row],[Chênh lệch ngày]]&lt;-2,"ADVANCE", IF(Data[[#This Row],[Chênh lệch ngày]]&lt;4, "ON TIME", IF(Data[[#This Row],[REASON OF LATE]]="SUPPLIER","LATE BY SUPPLIER", "LATE")))</f>
        <v>ON TIME</v>
      </c>
      <c r="K3729" s="2"/>
      <c r="L3729" s="32"/>
      <c r="M3729" s="32" t="str">
        <f>TEXT(Data[[#This Row],[Ngày giao]],"yyyy")</f>
        <v>2022</v>
      </c>
      <c r="N3729" s="32" t="str">
        <f>IF(MONTH(Data[[#This Row],[Ngày giao]])&lt;4,"Qtr1", IF(MONTH(Data[[#This Row],[Ngày giao]])&lt;7,"Qtr2",IF(MONTH(Data[[#This Row],[Ngày giao]])&lt;10,"Qtr3","Qtr4")))</f>
        <v>Qtr2</v>
      </c>
      <c r="O3729" s="32" t="str">
        <f>TEXT(Data[[#This Row],[Ngày giao]],"MMM")</f>
        <v>Jun</v>
      </c>
    </row>
    <row r="3730" spans="1:15" ht="14.5" x14ac:dyDescent="0.35">
      <c r="A3730" s="7">
        <v>4517430457</v>
      </c>
      <c r="B3730" s="7">
        <v>4455281</v>
      </c>
      <c r="C3730" s="8" t="s">
        <v>57</v>
      </c>
      <c r="D3730" s="9">
        <v>450</v>
      </c>
      <c r="E3730" s="3">
        <v>1330</v>
      </c>
      <c r="F3730" s="3">
        <f t="shared" si="84"/>
        <v>598500</v>
      </c>
      <c r="G3730" s="14">
        <v>44721</v>
      </c>
      <c r="H3730" s="15">
        <v>44721</v>
      </c>
      <c r="I3730" s="10">
        <v>0</v>
      </c>
      <c r="J3730" s="32" t="str">
        <f>IF(Data[[#This Row],[Chênh lệch ngày]]&lt;-2,"ADVANCE", IF(Data[[#This Row],[Chênh lệch ngày]]&lt;4, "ON TIME", IF(Data[[#This Row],[REASON OF LATE]]="SUPPLIER","LATE BY SUPPLIER", "LATE")))</f>
        <v>ON TIME</v>
      </c>
      <c r="K3730" s="12"/>
      <c r="L3730" s="16"/>
      <c r="M3730" s="32" t="str">
        <f>TEXT(Data[[#This Row],[Ngày giao]],"yyyy")</f>
        <v>2022</v>
      </c>
      <c r="N3730" s="32" t="str">
        <f>IF(MONTH(Data[[#This Row],[Ngày giao]])&lt;4,"Qtr1", IF(MONTH(Data[[#This Row],[Ngày giao]])&lt;7,"Qtr2",IF(MONTH(Data[[#This Row],[Ngày giao]])&lt;10,"Qtr3","Qtr4")))</f>
        <v>Qtr2</v>
      </c>
      <c r="O3730" s="32" t="str">
        <f>TEXT(Data[[#This Row],[Ngày giao]],"MMM")</f>
        <v>Jun</v>
      </c>
    </row>
    <row r="3731" spans="1:15" ht="14.5" x14ac:dyDescent="0.35">
      <c r="A3731" s="7">
        <v>4517328422</v>
      </c>
      <c r="B3731" s="7">
        <v>4333116</v>
      </c>
      <c r="C3731" s="8" t="s">
        <v>53</v>
      </c>
      <c r="D3731" s="9">
        <v>273</v>
      </c>
      <c r="E3731" s="3">
        <v>711</v>
      </c>
      <c r="F3731" s="3">
        <f t="shared" si="84"/>
        <v>194103</v>
      </c>
      <c r="G3731" s="5">
        <v>44721</v>
      </c>
      <c r="H3731" s="4">
        <v>44721</v>
      </c>
      <c r="I3731" s="10">
        <v>0</v>
      </c>
      <c r="J3731" s="32" t="str">
        <f>IF(Data[[#This Row],[Chênh lệch ngày]]&lt;-2,"ADVANCE", IF(Data[[#This Row],[Chênh lệch ngày]]&lt;4, "ON TIME", IF(Data[[#This Row],[REASON OF LATE]]="SUPPLIER","LATE BY SUPPLIER", "LATE")))</f>
        <v>ON TIME</v>
      </c>
      <c r="K3731" s="12"/>
      <c r="L3731" s="16"/>
      <c r="M3731" s="32" t="str">
        <f>TEXT(Data[[#This Row],[Ngày giao]],"yyyy")</f>
        <v>2022</v>
      </c>
      <c r="N3731" s="32" t="str">
        <f>IF(MONTH(Data[[#This Row],[Ngày giao]])&lt;4,"Qtr1", IF(MONTH(Data[[#This Row],[Ngày giao]])&lt;7,"Qtr2",IF(MONTH(Data[[#This Row],[Ngày giao]])&lt;10,"Qtr3","Qtr4")))</f>
        <v>Qtr2</v>
      </c>
      <c r="O3731" s="32" t="str">
        <f>TEXT(Data[[#This Row],[Ngày giao]],"MMM")</f>
        <v>Jun</v>
      </c>
    </row>
    <row r="3732" spans="1:15" ht="14.5" x14ac:dyDescent="0.35">
      <c r="A3732" s="7">
        <v>4517317955</v>
      </c>
      <c r="B3732" s="7">
        <v>4335235</v>
      </c>
      <c r="C3732" s="8" t="s">
        <v>53</v>
      </c>
      <c r="D3732" s="9">
        <v>180</v>
      </c>
      <c r="E3732" s="3">
        <v>1399</v>
      </c>
      <c r="F3732" s="3">
        <f t="shared" si="84"/>
        <v>251820</v>
      </c>
      <c r="G3732" s="5">
        <v>44718</v>
      </c>
      <c r="H3732" s="4">
        <v>44721</v>
      </c>
      <c r="I3732" s="10">
        <v>-3</v>
      </c>
      <c r="J3732" s="32" t="str">
        <f>IF(Data[[#This Row],[Chênh lệch ngày]]&lt;-2,"ADVANCE", IF(Data[[#This Row],[Chênh lệch ngày]]&lt;4, "ON TIME", IF(Data[[#This Row],[REASON OF LATE]]="SUPPLIER","LATE BY SUPPLIER", "LATE")))</f>
        <v>ADVANCE</v>
      </c>
      <c r="K3732" s="12"/>
      <c r="L3732" s="16"/>
      <c r="M3732" s="32" t="str">
        <f>TEXT(Data[[#This Row],[Ngày giao]],"yyyy")</f>
        <v>2022</v>
      </c>
      <c r="N3732" s="32" t="str">
        <f>IF(MONTH(Data[[#This Row],[Ngày giao]])&lt;4,"Qtr1", IF(MONTH(Data[[#This Row],[Ngày giao]])&lt;7,"Qtr2",IF(MONTH(Data[[#This Row],[Ngày giao]])&lt;10,"Qtr3","Qtr4")))</f>
        <v>Qtr2</v>
      </c>
      <c r="O3732" s="32" t="str">
        <f>TEXT(Data[[#This Row],[Ngày giao]],"MMM")</f>
        <v>Jun</v>
      </c>
    </row>
    <row r="3733" spans="1:15" ht="14.5" x14ac:dyDescent="0.35">
      <c r="A3733" s="7">
        <v>4517414290</v>
      </c>
      <c r="B3733" s="7">
        <v>2778179</v>
      </c>
      <c r="C3733" s="8" t="s">
        <v>53</v>
      </c>
      <c r="D3733" s="9">
        <v>1920</v>
      </c>
      <c r="E3733" s="3">
        <v>1432</v>
      </c>
      <c r="F3733" s="3">
        <f t="shared" si="84"/>
        <v>2749440</v>
      </c>
      <c r="G3733" s="5">
        <v>44721</v>
      </c>
      <c r="H3733" s="4">
        <v>44721</v>
      </c>
      <c r="I3733" s="10">
        <v>0</v>
      </c>
      <c r="J3733" s="32" t="str">
        <f>IF(Data[[#This Row],[Chênh lệch ngày]]&lt;-2,"ADVANCE", IF(Data[[#This Row],[Chênh lệch ngày]]&lt;4, "ON TIME", IF(Data[[#This Row],[REASON OF LATE]]="SUPPLIER","LATE BY SUPPLIER", "LATE")))</f>
        <v>ON TIME</v>
      </c>
      <c r="K3733" s="12"/>
      <c r="L3733" s="16"/>
      <c r="M3733" s="32" t="str">
        <f>TEXT(Data[[#This Row],[Ngày giao]],"yyyy")</f>
        <v>2022</v>
      </c>
      <c r="N3733" s="32" t="str">
        <f>IF(MONTH(Data[[#This Row],[Ngày giao]])&lt;4,"Qtr1", IF(MONTH(Data[[#This Row],[Ngày giao]])&lt;7,"Qtr2",IF(MONTH(Data[[#This Row],[Ngày giao]])&lt;10,"Qtr3","Qtr4")))</f>
        <v>Qtr2</v>
      </c>
      <c r="O3733" s="32" t="str">
        <f>TEXT(Data[[#This Row],[Ngày giao]],"MMM")</f>
        <v>Jun</v>
      </c>
    </row>
    <row r="3734" spans="1:15" ht="14.5" x14ac:dyDescent="0.35">
      <c r="A3734" s="7">
        <v>4518052505</v>
      </c>
      <c r="B3734" s="7">
        <v>2765851</v>
      </c>
      <c r="C3734" s="8" t="s">
        <v>12</v>
      </c>
      <c r="D3734" s="9">
        <v>160</v>
      </c>
      <c r="E3734" s="3">
        <v>1287</v>
      </c>
      <c r="F3734" s="3">
        <f t="shared" si="84"/>
        <v>205920</v>
      </c>
      <c r="G3734" s="5">
        <v>44721</v>
      </c>
      <c r="H3734" s="4">
        <v>44721</v>
      </c>
      <c r="I3734" s="10">
        <v>0</v>
      </c>
      <c r="J3734" s="32" t="str">
        <f>IF(Data[[#This Row],[Chênh lệch ngày]]&lt;-2,"ADVANCE", IF(Data[[#This Row],[Chênh lệch ngày]]&lt;4, "ON TIME", IF(Data[[#This Row],[REASON OF LATE]]="SUPPLIER","LATE BY SUPPLIER", "LATE")))</f>
        <v>ON TIME</v>
      </c>
      <c r="K3734" s="12"/>
      <c r="L3734" s="16"/>
      <c r="M3734" s="32" t="str">
        <f>TEXT(Data[[#This Row],[Ngày giao]],"yyyy")</f>
        <v>2022</v>
      </c>
      <c r="N3734" s="32" t="str">
        <f>IF(MONTH(Data[[#This Row],[Ngày giao]])&lt;4,"Qtr1", IF(MONTH(Data[[#This Row],[Ngày giao]])&lt;7,"Qtr2",IF(MONTH(Data[[#This Row],[Ngày giao]])&lt;10,"Qtr3","Qtr4")))</f>
        <v>Qtr2</v>
      </c>
      <c r="O3734" s="32" t="str">
        <f>TEXT(Data[[#This Row],[Ngày giao]],"MMM")</f>
        <v>Jun</v>
      </c>
    </row>
    <row r="3735" spans="1:15" ht="14.5" x14ac:dyDescent="0.35">
      <c r="A3735" s="7">
        <v>4517353396</v>
      </c>
      <c r="B3735" s="7">
        <v>4455906</v>
      </c>
      <c r="C3735" s="8" t="s">
        <v>53</v>
      </c>
      <c r="D3735" s="9">
        <v>252</v>
      </c>
      <c r="E3735" s="3">
        <v>850</v>
      </c>
      <c r="F3735" s="3">
        <f t="shared" si="84"/>
        <v>214200</v>
      </c>
      <c r="G3735" s="5">
        <v>44721</v>
      </c>
      <c r="H3735" s="4">
        <v>44721</v>
      </c>
      <c r="I3735" s="10">
        <v>0</v>
      </c>
      <c r="J3735" s="32" t="str">
        <f>IF(Data[[#This Row],[Chênh lệch ngày]]&lt;-2,"ADVANCE", IF(Data[[#This Row],[Chênh lệch ngày]]&lt;4, "ON TIME", IF(Data[[#This Row],[REASON OF LATE]]="SUPPLIER","LATE BY SUPPLIER", "LATE")))</f>
        <v>ON TIME</v>
      </c>
      <c r="K3735" s="12"/>
      <c r="L3735" s="16"/>
      <c r="M3735" s="32" t="str">
        <f>TEXT(Data[[#This Row],[Ngày giao]],"yyyy")</f>
        <v>2022</v>
      </c>
      <c r="N3735" s="32" t="str">
        <f>IF(MONTH(Data[[#This Row],[Ngày giao]])&lt;4,"Qtr1", IF(MONTH(Data[[#This Row],[Ngày giao]])&lt;7,"Qtr2",IF(MONTH(Data[[#This Row],[Ngày giao]])&lt;10,"Qtr3","Qtr4")))</f>
        <v>Qtr2</v>
      </c>
      <c r="O3735" s="32" t="str">
        <f>TEXT(Data[[#This Row],[Ngày giao]],"MMM")</f>
        <v>Jun</v>
      </c>
    </row>
    <row r="3736" spans="1:15" ht="14.5" x14ac:dyDescent="0.35">
      <c r="A3736" s="7">
        <v>4517537846</v>
      </c>
      <c r="B3736" s="7">
        <v>4333116</v>
      </c>
      <c r="C3736" s="8" t="s">
        <v>53</v>
      </c>
      <c r="D3736" s="9">
        <v>588</v>
      </c>
      <c r="E3736" s="3">
        <v>1058</v>
      </c>
      <c r="F3736" s="3">
        <f t="shared" si="84"/>
        <v>622104</v>
      </c>
      <c r="G3736" s="5">
        <v>44721</v>
      </c>
      <c r="H3736" s="4">
        <v>44721</v>
      </c>
      <c r="I3736" s="10">
        <v>0</v>
      </c>
      <c r="J3736" s="32" t="str">
        <f>IF(Data[[#This Row],[Chênh lệch ngày]]&lt;-2,"ADVANCE", IF(Data[[#This Row],[Chênh lệch ngày]]&lt;4, "ON TIME", IF(Data[[#This Row],[REASON OF LATE]]="SUPPLIER","LATE BY SUPPLIER", "LATE")))</f>
        <v>ON TIME</v>
      </c>
      <c r="K3736" s="12"/>
      <c r="L3736" s="16"/>
      <c r="M3736" s="32" t="str">
        <f>TEXT(Data[[#This Row],[Ngày giao]],"yyyy")</f>
        <v>2022</v>
      </c>
      <c r="N3736" s="32" t="str">
        <f>IF(MONTH(Data[[#This Row],[Ngày giao]])&lt;4,"Qtr1", IF(MONTH(Data[[#This Row],[Ngày giao]])&lt;7,"Qtr2",IF(MONTH(Data[[#This Row],[Ngày giao]])&lt;10,"Qtr3","Qtr4")))</f>
        <v>Qtr2</v>
      </c>
      <c r="O3736" s="32" t="str">
        <f>TEXT(Data[[#This Row],[Ngày giao]],"MMM")</f>
        <v>Jun</v>
      </c>
    </row>
    <row r="3737" spans="1:15" ht="14.5" x14ac:dyDescent="0.35">
      <c r="A3737" s="7">
        <v>4517353822</v>
      </c>
      <c r="B3737" s="7">
        <v>4013293</v>
      </c>
      <c r="C3737" s="8" t="s">
        <v>53</v>
      </c>
      <c r="D3737" s="9">
        <v>90</v>
      </c>
      <c r="E3737" s="3">
        <v>634</v>
      </c>
      <c r="F3737" s="3">
        <f t="shared" si="84"/>
        <v>57060</v>
      </c>
      <c r="G3737" s="5">
        <v>44718</v>
      </c>
      <c r="H3737" s="4">
        <v>44721</v>
      </c>
      <c r="I3737" s="10">
        <v>-3</v>
      </c>
      <c r="J3737" s="32" t="str">
        <f>IF(Data[[#This Row],[Chênh lệch ngày]]&lt;-2,"ADVANCE", IF(Data[[#This Row],[Chênh lệch ngày]]&lt;4, "ON TIME", IF(Data[[#This Row],[REASON OF LATE]]="SUPPLIER","LATE BY SUPPLIER", "LATE")))</f>
        <v>ADVANCE</v>
      </c>
      <c r="K3737" s="12"/>
      <c r="L3737" s="16"/>
      <c r="M3737" s="32" t="str">
        <f>TEXT(Data[[#This Row],[Ngày giao]],"yyyy")</f>
        <v>2022</v>
      </c>
      <c r="N3737" s="32" t="str">
        <f>IF(MONTH(Data[[#This Row],[Ngày giao]])&lt;4,"Qtr1", IF(MONTH(Data[[#This Row],[Ngày giao]])&lt;7,"Qtr2",IF(MONTH(Data[[#This Row],[Ngày giao]])&lt;10,"Qtr3","Qtr4")))</f>
        <v>Qtr2</v>
      </c>
      <c r="O3737" s="32" t="str">
        <f>TEXT(Data[[#This Row],[Ngày giao]],"MMM")</f>
        <v>Jun</v>
      </c>
    </row>
    <row r="3738" spans="1:15" ht="14.5" x14ac:dyDescent="0.35">
      <c r="A3738" s="7">
        <v>4517344945</v>
      </c>
      <c r="B3738" s="7">
        <v>4455280</v>
      </c>
      <c r="C3738" s="8" t="s">
        <v>53</v>
      </c>
      <c r="D3738" s="9">
        <v>360</v>
      </c>
      <c r="E3738" s="3">
        <v>793</v>
      </c>
      <c r="F3738" s="3">
        <f t="shared" si="84"/>
        <v>285480</v>
      </c>
      <c r="G3738" s="5">
        <v>44721</v>
      </c>
      <c r="H3738" s="4">
        <v>44721</v>
      </c>
      <c r="I3738" s="10">
        <v>0</v>
      </c>
      <c r="J3738" s="32" t="str">
        <f>IF(Data[[#This Row],[Chênh lệch ngày]]&lt;-2,"ADVANCE", IF(Data[[#This Row],[Chênh lệch ngày]]&lt;4, "ON TIME", IF(Data[[#This Row],[REASON OF LATE]]="SUPPLIER","LATE BY SUPPLIER", "LATE")))</f>
        <v>ON TIME</v>
      </c>
      <c r="K3738" s="12"/>
      <c r="L3738" s="16"/>
      <c r="M3738" s="32" t="str">
        <f>TEXT(Data[[#This Row],[Ngày giao]],"yyyy")</f>
        <v>2022</v>
      </c>
      <c r="N3738" s="32" t="str">
        <f>IF(MONTH(Data[[#This Row],[Ngày giao]])&lt;4,"Qtr1", IF(MONTH(Data[[#This Row],[Ngày giao]])&lt;7,"Qtr2",IF(MONTH(Data[[#This Row],[Ngày giao]])&lt;10,"Qtr3","Qtr4")))</f>
        <v>Qtr2</v>
      </c>
      <c r="O3738" s="32" t="str">
        <f>TEXT(Data[[#This Row],[Ngày giao]],"MMM")</f>
        <v>Jun</v>
      </c>
    </row>
    <row r="3739" spans="1:15" ht="14.5" x14ac:dyDescent="0.35">
      <c r="A3739" s="7">
        <v>4518078861</v>
      </c>
      <c r="B3739" s="7">
        <v>4455281</v>
      </c>
      <c r="C3739" s="8" t="s">
        <v>55</v>
      </c>
      <c r="D3739" s="9">
        <v>360</v>
      </c>
      <c r="E3739" s="3">
        <v>404</v>
      </c>
      <c r="F3739" s="3">
        <f t="shared" si="84"/>
        <v>145440</v>
      </c>
      <c r="G3739" s="14">
        <v>44721</v>
      </c>
      <c r="H3739" s="15">
        <v>44721</v>
      </c>
      <c r="I3739" s="10">
        <v>0</v>
      </c>
      <c r="J3739" s="32" t="str">
        <f>IF(Data[[#This Row],[Chênh lệch ngày]]&lt;-2,"ADVANCE", IF(Data[[#This Row],[Chênh lệch ngày]]&lt;4, "ON TIME", IF(Data[[#This Row],[REASON OF LATE]]="SUPPLIER","LATE BY SUPPLIER", "LATE")))</f>
        <v>ON TIME</v>
      </c>
      <c r="K3739" s="12"/>
      <c r="L3739" s="16"/>
      <c r="M3739" s="32" t="str">
        <f>TEXT(Data[[#This Row],[Ngày giao]],"yyyy")</f>
        <v>2022</v>
      </c>
      <c r="N3739" s="32" t="str">
        <f>IF(MONTH(Data[[#This Row],[Ngày giao]])&lt;4,"Qtr1", IF(MONTH(Data[[#This Row],[Ngày giao]])&lt;7,"Qtr2",IF(MONTH(Data[[#This Row],[Ngày giao]])&lt;10,"Qtr3","Qtr4")))</f>
        <v>Qtr2</v>
      </c>
      <c r="O3739" s="32" t="str">
        <f>TEXT(Data[[#This Row],[Ngày giao]],"MMM")</f>
        <v>Jun</v>
      </c>
    </row>
    <row r="3740" spans="1:15" ht="14.5" x14ac:dyDescent="0.35">
      <c r="A3740" s="7">
        <v>4517993458</v>
      </c>
      <c r="B3740" s="7">
        <v>4455280</v>
      </c>
      <c r="C3740" s="8" t="s">
        <v>56</v>
      </c>
      <c r="D3740" s="9">
        <v>720</v>
      </c>
      <c r="E3740" s="3">
        <v>550</v>
      </c>
      <c r="F3740" s="3">
        <f t="shared" si="84"/>
        <v>396000</v>
      </c>
      <c r="G3740" s="5">
        <v>44721</v>
      </c>
      <c r="H3740" s="4">
        <v>44721</v>
      </c>
      <c r="I3740" s="10">
        <v>0</v>
      </c>
      <c r="J3740" s="32" t="str">
        <f>IF(Data[[#This Row],[Chênh lệch ngày]]&lt;-2,"ADVANCE", IF(Data[[#This Row],[Chênh lệch ngày]]&lt;4, "ON TIME", IF(Data[[#This Row],[REASON OF LATE]]="SUPPLIER","LATE BY SUPPLIER", "LATE")))</f>
        <v>ON TIME</v>
      </c>
      <c r="K3740" s="12"/>
      <c r="L3740" s="16"/>
      <c r="M3740" s="32" t="str">
        <f>TEXT(Data[[#This Row],[Ngày giao]],"yyyy")</f>
        <v>2022</v>
      </c>
      <c r="N3740" s="32" t="str">
        <f>IF(MONTH(Data[[#This Row],[Ngày giao]])&lt;4,"Qtr1", IF(MONTH(Data[[#This Row],[Ngày giao]])&lt;7,"Qtr2",IF(MONTH(Data[[#This Row],[Ngày giao]])&lt;10,"Qtr3","Qtr4")))</f>
        <v>Qtr2</v>
      </c>
      <c r="O3740" s="32" t="str">
        <f>TEXT(Data[[#This Row],[Ngày giao]],"MMM")</f>
        <v>Jun</v>
      </c>
    </row>
    <row r="3741" spans="1:15" ht="14.5" x14ac:dyDescent="0.35">
      <c r="A3741" s="7">
        <v>4517320359</v>
      </c>
      <c r="B3741" s="7">
        <v>4455298</v>
      </c>
      <c r="C3741" s="8" t="s">
        <v>53</v>
      </c>
      <c r="D3741" s="9">
        <v>1035</v>
      </c>
      <c r="E3741" s="3">
        <v>924</v>
      </c>
      <c r="F3741" s="3">
        <f t="shared" si="84"/>
        <v>956340</v>
      </c>
      <c r="G3741" s="5">
        <v>44721</v>
      </c>
      <c r="H3741" s="4">
        <v>44721</v>
      </c>
      <c r="I3741" s="10">
        <v>0</v>
      </c>
      <c r="J3741" s="32" t="str">
        <f>IF(Data[[#This Row],[Chênh lệch ngày]]&lt;-2,"ADVANCE", IF(Data[[#This Row],[Chênh lệch ngày]]&lt;4, "ON TIME", IF(Data[[#This Row],[REASON OF LATE]]="SUPPLIER","LATE BY SUPPLIER", "LATE")))</f>
        <v>ON TIME</v>
      </c>
      <c r="K3741" s="12"/>
      <c r="L3741" s="16"/>
      <c r="M3741" s="32" t="str">
        <f>TEXT(Data[[#This Row],[Ngày giao]],"yyyy")</f>
        <v>2022</v>
      </c>
      <c r="N3741" s="32" t="str">
        <f>IF(MONTH(Data[[#This Row],[Ngày giao]])&lt;4,"Qtr1", IF(MONTH(Data[[#This Row],[Ngày giao]])&lt;7,"Qtr2",IF(MONTH(Data[[#This Row],[Ngày giao]])&lt;10,"Qtr3","Qtr4")))</f>
        <v>Qtr2</v>
      </c>
      <c r="O3741" s="32" t="str">
        <f>TEXT(Data[[#This Row],[Ngày giao]],"MMM")</f>
        <v>Jun</v>
      </c>
    </row>
    <row r="3742" spans="1:15" ht="14.5" x14ac:dyDescent="0.35">
      <c r="A3742" s="7">
        <v>4517352566</v>
      </c>
      <c r="B3742" s="7">
        <v>4454507</v>
      </c>
      <c r="C3742" s="8" t="s">
        <v>53</v>
      </c>
      <c r="D3742" s="9">
        <v>540</v>
      </c>
      <c r="E3742" s="3">
        <v>409</v>
      </c>
      <c r="F3742" s="3">
        <f t="shared" si="84"/>
        <v>220860</v>
      </c>
      <c r="G3742" s="5">
        <v>44725</v>
      </c>
      <c r="H3742" s="4">
        <v>44721</v>
      </c>
      <c r="I3742" s="10">
        <v>4</v>
      </c>
      <c r="J3742" s="32" t="str">
        <f>IF(Data[[#This Row],[Chênh lệch ngày]]&lt;-2,"ADVANCE", IF(Data[[#This Row],[Chênh lệch ngày]]&lt;4, "ON TIME", IF(Data[[#This Row],[REASON OF LATE]]="SUPPLIER","LATE BY SUPPLIER", "LATE")))</f>
        <v>LATE</v>
      </c>
      <c r="K3742" s="32" t="s">
        <v>6</v>
      </c>
      <c r="L3742" s="16"/>
      <c r="M3742" s="32" t="str">
        <f>TEXT(Data[[#This Row],[Ngày giao]],"yyyy")</f>
        <v>2022</v>
      </c>
      <c r="N3742" s="32" t="str">
        <f>IF(MONTH(Data[[#This Row],[Ngày giao]])&lt;4,"Qtr1", IF(MONTH(Data[[#This Row],[Ngày giao]])&lt;7,"Qtr2",IF(MONTH(Data[[#This Row],[Ngày giao]])&lt;10,"Qtr3","Qtr4")))</f>
        <v>Qtr2</v>
      </c>
      <c r="O3742" s="32" t="str">
        <f>TEXT(Data[[#This Row],[Ngày giao]],"MMM")</f>
        <v>Jun</v>
      </c>
    </row>
    <row r="3743" spans="1:15" ht="13" x14ac:dyDescent="0.3">
      <c r="A3743" s="1">
        <v>4517011340</v>
      </c>
      <c r="B3743" s="1">
        <v>4327058</v>
      </c>
      <c r="C3743" s="2" t="s">
        <v>61</v>
      </c>
      <c r="D3743" s="3">
        <v>600</v>
      </c>
      <c r="E3743" s="3">
        <v>570</v>
      </c>
      <c r="F3743" s="3">
        <f t="shared" si="84"/>
        <v>342000</v>
      </c>
      <c r="G3743" s="5">
        <v>44722</v>
      </c>
      <c r="H3743" s="4">
        <v>44722</v>
      </c>
      <c r="I3743" s="6">
        <f>G3743-H3743</f>
        <v>0</v>
      </c>
      <c r="J3743" s="32" t="str">
        <f>IF(Data[[#This Row],[Chênh lệch ngày]]&lt;-2,"ADVANCE", IF(Data[[#This Row],[Chênh lệch ngày]]&lt;4, "ON TIME", IF(Data[[#This Row],[REASON OF LATE]]="SUPPLIER","LATE BY SUPPLIER", "LATE")))</f>
        <v>ON TIME</v>
      </c>
      <c r="K3743" s="2"/>
      <c r="L3743" s="32"/>
      <c r="M3743" s="32" t="str">
        <f>TEXT(Data[[#This Row],[Ngày giao]],"yyyy")</f>
        <v>2022</v>
      </c>
      <c r="N3743" s="32" t="str">
        <f>IF(MONTH(Data[[#This Row],[Ngày giao]])&lt;4,"Qtr1", IF(MONTH(Data[[#This Row],[Ngày giao]])&lt;7,"Qtr2",IF(MONTH(Data[[#This Row],[Ngày giao]])&lt;10,"Qtr3","Qtr4")))</f>
        <v>Qtr2</v>
      </c>
      <c r="O3743" s="32" t="str">
        <f>TEXT(Data[[#This Row],[Ngày giao]],"MMM")</f>
        <v>Jun</v>
      </c>
    </row>
    <row r="3744" spans="1:15" ht="14.5" x14ac:dyDescent="0.35">
      <c r="A3744" s="7">
        <v>4517450089</v>
      </c>
      <c r="B3744" s="7">
        <v>4455281</v>
      </c>
      <c r="C3744" s="8" t="s">
        <v>58</v>
      </c>
      <c r="D3744" s="9">
        <v>540</v>
      </c>
      <c r="E3744" s="3">
        <v>1392</v>
      </c>
      <c r="F3744" s="3">
        <f t="shared" si="84"/>
        <v>751680</v>
      </c>
      <c r="G3744" s="14">
        <v>44728</v>
      </c>
      <c r="H3744" s="15">
        <v>44722</v>
      </c>
      <c r="I3744" s="10">
        <v>6</v>
      </c>
      <c r="J3744" s="32" t="str">
        <f>IF(Data[[#This Row],[Chênh lệch ngày]]&lt;-2,"ADVANCE", IF(Data[[#This Row],[Chênh lệch ngày]]&lt;4, "ON TIME", IF(Data[[#This Row],[REASON OF LATE]]="SUPPLIER","LATE BY SUPPLIER", "LATE")))</f>
        <v>LATE BY SUPPLIER</v>
      </c>
      <c r="K3744" s="13" t="s">
        <v>8</v>
      </c>
      <c r="L3744" s="16" t="s">
        <v>71</v>
      </c>
      <c r="M3744" s="32" t="str">
        <f>TEXT(Data[[#This Row],[Ngày giao]],"yyyy")</f>
        <v>2022</v>
      </c>
      <c r="N3744" s="32" t="str">
        <f>IF(MONTH(Data[[#This Row],[Ngày giao]])&lt;4,"Qtr1", IF(MONTH(Data[[#This Row],[Ngày giao]])&lt;7,"Qtr2",IF(MONTH(Data[[#This Row],[Ngày giao]])&lt;10,"Qtr3","Qtr4")))</f>
        <v>Qtr2</v>
      </c>
      <c r="O3744" s="32" t="str">
        <f>TEXT(Data[[#This Row],[Ngày giao]],"MMM")</f>
        <v>Jun</v>
      </c>
    </row>
    <row r="3745" spans="1:15" ht="14.5" x14ac:dyDescent="0.35">
      <c r="A3745" s="7">
        <v>4517494172</v>
      </c>
      <c r="B3745" s="7">
        <v>4455281</v>
      </c>
      <c r="C3745" s="8" t="s">
        <v>63</v>
      </c>
      <c r="D3745" s="9">
        <v>270</v>
      </c>
      <c r="E3745" s="3">
        <v>1310</v>
      </c>
      <c r="F3745" s="3">
        <f t="shared" si="84"/>
        <v>353700</v>
      </c>
      <c r="G3745" s="14">
        <v>44781</v>
      </c>
      <c r="H3745" s="15">
        <v>44724</v>
      </c>
      <c r="I3745" s="10">
        <v>57</v>
      </c>
      <c r="J3745" s="32" t="str">
        <f>IF(Data[[#This Row],[Chênh lệch ngày]]&lt;-2,"ADVANCE", IF(Data[[#This Row],[Chênh lệch ngày]]&lt;4, "ON TIME", IF(Data[[#This Row],[REASON OF LATE]]="SUPPLIER","LATE BY SUPPLIER", "LATE")))</f>
        <v>LATE</v>
      </c>
      <c r="K3745" s="32" t="s">
        <v>6</v>
      </c>
      <c r="L3745" s="16"/>
      <c r="M3745" s="32" t="str">
        <f>TEXT(Data[[#This Row],[Ngày giao]],"yyyy")</f>
        <v>2022</v>
      </c>
      <c r="N3745" s="32" t="str">
        <f>IF(MONTH(Data[[#This Row],[Ngày giao]])&lt;4,"Qtr1", IF(MONTH(Data[[#This Row],[Ngày giao]])&lt;7,"Qtr2",IF(MONTH(Data[[#This Row],[Ngày giao]])&lt;10,"Qtr3","Qtr4")))</f>
        <v>Qtr3</v>
      </c>
      <c r="O3745" s="32" t="str">
        <f>TEXT(Data[[#This Row],[Ngày giao]],"MMM")</f>
        <v>Aug</v>
      </c>
    </row>
    <row r="3746" spans="1:15" ht="13" x14ac:dyDescent="0.3">
      <c r="A3746" s="1">
        <v>4517364889</v>
      </c>
      <c r="B3746" s="1">
        <v>2899634</v>
      </c>
      <c r="C3746" s="2" t="s">
        <v>66</v>
      </c>
      <c r="D3746" s="3">
        <v>320</v>
      </c>
      <c r="E3746" s="3">
        <v>1289</v>
      </c>
      <c r="F3746" s="3">
        <f t="shared" si="84"/>
        <v>412480</v>
      </c>
      <c r="G3746" s="5">
        <v>44760</v>
      </c>
      <c r="H3746" s="4">
        <v>44725</v>
      </c>
      <c r="I3746" s="6">
        <f t="shared" ref="I3746:I3769" si="86">G3746-H3746</f>
        <v>35</v>
      </c>
      <c r="J3746" s="32" t="str">
        <f>IF(Data[[#This Row],[Chênh lệch ngày]]&lt;-2,"ADVANCE", IF(Data[[#This Row],[Chênh lệch ngày]]&lt;4, "ON TIME", IF(Data[[#This Row],[REASON OF LATE]]="SUPPLIER","LATE BY SUPPLIER", "LATE")))</f>
        <v>LATE BY SUPPLIER</v>
      </c>
      <c r="K3746" s="2" t="s">
        <v>8</v>
      </c>
      <c r="L3746" s="16" t="s">
        <v>71</v>
      </c>
      <c r="M3746" s="32" t="str">
        <f>TEXT(Data[[#This Row],[Ngày giao]],"yyyy")</f>
        <v>2022</v>
      </c>
      <c r="N3746" s="32" t="str">
        <f>IF(MONTH(Data[[#This Row],[Ngày giao]])&lt;4,"Qtr1", IF(MONTH(Data[[#This Row],[Ngày giao]])&lt;7,"Qtr2",IF(MONTH(Data[[#This Row],[Ngày giao]])&lt;10,"Qtr3","Qtr4")))</f>
        <v>Qtr3</v>
      </c>
      <c r="O3746" s="32" t="str">
        <f>TEXT(Data[[#This Row],[Ngày giao]],"MMM")</f>
        <v>Jul</v>
      </c>
    </row>
    <row r="3747" spans="1:15" ht="13" x14ac:dyDescent="0.3">
      <c r="A3747" s="1">
        <v>4517372784</v>
      </c>
      <c r="B3747" s="1">
        <v>2899635</v>
      </c>
      <c r="C3747" s="2" t="s">
        <v>66</v>
      </c>
      <c r="D3747" s="3">
        <v>640</v>
      </c>
      <c r="E3747" s="3">
        <v>746</v>
      </c>
      <c r="F3747" s="3">
        <f t="shared" si="84"/>
        <v>477440</v>
      </c>
      <c r="G3747" s="5">
        <v>44900</v>
      </c>
      <c r="H3747" s="4">
        <v>44896</v>
      </c>
      <c r="I3747" s="6">
        <f t="shared" si="86"/>
        <v>4</v>
      </c>
      <c r="J3747" s="32" t="str">
        <f>IF(Data[[#This Row],[Chênh lệch ngày]]&lt;-2,"ADVANCE", IF(Data[[#This Row],[Chênh lệch ngày]]&lt;4, "ON TIME", IF(Data[[#This Row],[REASON OF LATE]]="SUPPLIER","LATE BY SUPPLIER", "LATE")))</f>
        <v>LATE</v>
      </c>
      <c r="K3747" s="32" t="s">
        <v>6</v>
      </c>
      <c r="L3747" s="32"/>
      <c r="M3747" s="32" t="str">
        <f>TEXT(Data[[#This Row],[Ngày giao]],"yyyy")</f>
        <v>2022</v>
      </c>
      <c r="N3747" s="32" t="str">
        <f>IF(MONTH(Data[[#This Row],[Ngày giao]])&lt;4,"Qtr1", IF(MONTH(Data[[#This Row],[Ngày giao]])&lt;7,"Qtr2",IF(MONTH(Data[[#This Row],[Ngày giao]])&lt;10,"Qtr3","Qtr4")))</f>
        <v>Qtr4</v>
      </c>
      <c r="O3747" s="32" t="str">
        <f>TEXT(Data[[#This Row],[Ngày giao]],"MMM")</f>
        <v>Dec</v>
      </c>
    </row>
    <row r="3748" spans="1:15" ht="13" x14ac:dyDescent="0.3">
      <c r="A3748" s="1">
        <v>4517375528</v>
      </c>
      <c r="B3748" s="1">
        <v>2989761</v>
      </c>
      <c r="C3748" s="2" t="s">
        <v>53</v>
      </c>
      <c r="D3748" s="3">
        <v>320</v>
      </c>
      <c r="E3748" s="3">
        <v>665</v>
      </c>
      <c r="F3748" s="3">
        <f t="shared" si="84"/>
        <v>212800</v>
      </c>
      <c r="G3748" s="5">
        <v>44725</v>
      </c>
      <c r="H3748" s="4">
        <v>44725</v>
      </c>
      <c r="I3748" s="6">
        <f t="shared" si="86"/>
        <v>0</v>
      </c>
      <c r="J3748" s="32" t="str">
        <f>IF(Data[[#This Row],[Chênh lệch ngày]]&lt;-2,"ADVANCE", IF(Data[[#This Row],[Chênh lệch ngày]]&lt;4, "ON TIME", IF(Data[[#This Row],[REASON OF LATE]]="SUPPLIER","LATE BY SUPPLIER", "LATE")))</f>
        <v>ON TIME</v>
      </c>
      <c r="K3748" s="2"/>
      <c r="L3748" s="32"/>
      <c r="M3748" s="32" t="str">
        <f>TEXT(Data[[#This Row],[Ngày giao]],"yyyy")</f>
        <v>2022</v>
      </c>
      <c r="N3748" s="32" t="str">
        <f>IF(MONTH(Data[[#This Row],[Ngày giao]])&lt;4,"Qtr1", IF(MONTH(Data[[#This Row],[Ngày giao]])&lt;7,"Qtr2",IF(MONTH(Data[[#This Row],[Ngày giao]])&lt;10,"Qtr3","Qtr4")))</f>
        <v>Qtr2</v>
      </c>
      <c r="O3748" s="32" t="str">
        <f>TEXT(Data[[#This Row],[Ngày giao]],"MMM")</f>
        <v>Jun</v>
      </c>
    </row>
    <row r="3749" spans="1:15" ht="13" x14ac:dyDescent="0.3">
      <c r="A3749" s="1">
        <v>4517381575</v>
      </c>
      <c r="B3749" s="1">
        <v>2899634</v>
      </c>
      <c r="C3749" s="2" t="s">
        <v>53</v>
      </c>
      <c r="D3749" s="3">
        <v>320</v>
      </c>
      <c r="E3749" s="3">
        <v>1088</v>
      </c>
      <c r="F3749" s="3">
        <f t="shared" si="84"/>
        <v>348160</v>
      </c>
      <c r="G3749" s="5">
        <v>44746</v>
      </c>
      <c r="H3749" s="4">
        <v>44725</v>
      </c>
      <c r="I3749" s="6">
        <f t="shared" si="86"/>
        <v>21</v>
      </c>
      <c r="J3749" s="32" t="str">
        <f>IF(Data[[#This Row],[Chênh lệch ngày]]&lt;-2,"ADVANCE", IF(Data[[#This Row],[Chênh lệch ngày]]&lt;4, "ON TIME", IF(Data[[#This Row],[REASON OF LATE]]="SUPPLIER","LATE BY SUPPLIER", "LATE")))</f>
        <v>LATE BY SUPPLIER</v>
      </c>
      <c r="K3749" s="2" t="s">
        <v>8</v>
      </c>
      <c r="L3749" s="16" t="s">
        <v>71</v>
      </c>
      <c r="M3749" s="32" t="str">
        <f>TEXT(Data[[#This Row],[Ngày giao]],"yyyy")</f>
        <v>2022</v>
      </c>
      <c r="N3749" s="32" t="str">
        <f>IF(MONTH(Data[[#This Row],[Ngày giao]])&lt;4,"Qtr1", IF(MONTH(Data[[#This Row],[Ngày giao]])&lt;7,"Qtr2",IF(MONTH(Data[[#This Row],[Ngày giao]])&lt;10,"Qtr3","Qtr4")))</f>
        <v>Qtr3</v>
      </c>
      <c r="O3749" s="32" t="str">
        <f>TEXT(Data[[#This Row],[Ngày giao]],"MMM")</f>
        <v>Jul</v>
      </c>
    </row>
    <row r="3750" spans="1:15" ht="13" x14ac:dyDescent="0.3">
      <c r="A3750" s="1">
        <v>4517384780</v>
      </c>
      <c r="B3750" s="1">
        <v>2899631</v>
      </c>
      <c r="C3750" s="2" t="s">
        <v>53</v>
      </c>
      <c r="D3750" s="3">
        <v>640</v>
      </c>
      <c r="E3750" s="3">
        <v>354</v>
      </c>
      <c r="F3750" s="3">
        <f t="shared" si="84"/>
        <v>226560</v>
      </c>
      <c r="G3750" s="5">
        <v>44746</v>
      </c>
      <c r="H3750" s="4">
        <v>44725</v>
      </c>
      <c r="I3750" s="6">
        <f t="shared" si="86"/>
        <v>21</v>
      </c>
      <c r="J3750" s="32" t="str">
        <f>IF(Data[[#This Row],[Chênh lệch ngày]]&lt;-2,"ADVANCE", IF(Data[[#This Row],[Chênh lệch ngày]]&lt;4, "ON TIME", IF(Data[[#This Row],[REASON OF LATE]]="SUPPLIER","LATE BY SUPPLIER", "LATE")))</f>
        <v>LATE BY SUPPLIER</v>
      </c>
      <c r="K3750" s="2" t="s">
        <v>8</v>
      </c>
      <c r="L3750" s="16" t="s">
        <v>71</v>
      </c>
      <c r="M3750" s="32" t="str">
        <f>TEXT(Data[[#This Row],[Ngày giao]],"yyyy")</f>
        <v>2022</v>
      </c>
      <c r="N3750" s="32" t="str">
        <f>IF(MONTH(Data[[#This Row],[Ngày giao]])&lt;4,"Qtr1", IF(MONTH(Data[[#This Row],[Ngày giao]])&lt;7,"Qtr2",IF(MONTH(Data[[#This Row],[Ngày giao]])&lt;10,"Qtr3","Qtr4")))</f>
        <v>Qtr3</v>
      </c>
      <c r="O3750" s="32" t="str">
        <f>TEXT(Data[[#This Row],[Ngày giao]],"MMM")</f>
        <v>Jul</v>
      </c>
    </row>
    <row r="3751" spans="1:15" ht="13" x14ac:dyDescent="0.3">
      <c r="A3751" s="1">
        <v>4517375150</v>
      </c>
      <c r="B3751" s="1">
        <v>4334436</v>
      </c>
      <c r="C3751" s="2" t="s">
        <v>66</v>
      </c>
      <c r="D3751" s="3">
        <v>352</v>
      </c>
      <c r="E3751" s="3">
        <v>1396</v>
      </c>
      <c r="F3751" s="3">
        <f t="shared" si="84"/>
        <v>491392</v>
      </c>
      <c r="G3751" s="5">
        <v>44725</v>
      </c>
      <c r="H3751" s="4">
        <v>44725</v>
      </c>
      <c r="I3751" s="6">
        <f t="shared" si="86"/>
        <v>0</v>
      </c>
      <c r="J3751" s="32" t="str">
        <f>IF(Data[[#This Row],[Chênh lệch ngày]]&lt;-2,"ADVANCE", IF(Data[[#This Row],[Chênh lệch ngày]]&lt;4, "ON TIME", IF(Data[[#This Row],[REASON OF LATE]]="SUPPLIER","LATE BY SUPPLIER", "LATE")))</f>
        <v>ON TIME</v>
      </c>
      <c r="K3751" s="2"/>
      <c r="L3751" s="32"/>
      <c r="M3751" s="32" t="str">
        <f>TEXT(Data[[#This Row],[Ngày giao]],"yyyy")</f>
        <v>2022</v>
      </c>
      <c r="N3751" s="32" t="str">
        <f>IF(MONTH(Data[[#This Row],[Ngày giao]])&lt;4,"Qtr1", IF(MONTH(Data[[#This Row],[Ngày giao]])&lt;7,"Qtr2",IF(MONTH(Data[[#This Row],[Ngày giao]])&lt;10,"Qtr3","Qtr4")))</f>
        <v>Qtr2</v>
      </c>
      <c r="O3751" s="32" t="str">
        <f>TEXT(Data[[#This Row],[Ngày giao]],"MMM")</f>
        <v>Jun</v>
      </c>
    </row>
    <row r="3752" spans="1:15" ht="13" x14ac:dyDescent="0.3">
      <c r="A3752" s="1">
        <v>4517376178</v>
      </c>
      <c r="B3752" s="1">
        <v>2899475</v>
      </c>
      <c r="C3752" s="2" t="s">
        <v>53</v>
      </c>
      <c r="D3752" s="3">
        <v>1100</v>
      </c>
      <c r="E3752" s="3">
        <v>401</v>
      </c>
      <c r="F3752" s="3">
        <f t="shared" si="84"/>
        <v>441100</v>
      </c>
      <c r="G3752" s="5">
        <v>44732</v>
      </c>
      <c r="H3752" s="4">
        <v>44725</v>
      </c>
      <c r="I3752" s="6">
        <f t="shared" si="86"/>
        <v>7</v>
      </c>
      <c r="J3752" s="32" t="str">
        <f>IF(Data[[#This Row],[Chênh lệch ngày]]&lt;-2,"ADVANCE", IF(Data[[#This Row],[Chênh lệch ngày]]&lt;4, "ON TIME", IF(Data[[#This Row],[REASON OF LATE]]="SUPPLIER","LATE BY SUPPLIER", "LATE")))</f>
        <v>LATE BY SUPPLIER</v>
      </c>
      <c r="K3752" s="2" t="s">
        <v>8</v>
      </c>
      <c r="L3752" s="16" t="s">
        <v>41</v>
      </c>
      <c r="M3752" s="32" t="str">
        <f>TEXT(Data[[#This Row],[Ngày giao]],"yyyy")</f>
        <v>2022</v>
      </c>
      <c r="N3752" s="32" t="str">
        <f>IF(MONTH(Data[[#This Row],[Ngày giao]])&lt;4,"Qtr1", IF(MONTH(Data[[#This Row],[Ngày giao]])&lt;7,"Qtr2",IF(MONTH(Data[[#This Row],[Ngày giao]])&lt;10,"Qtr3","Qtr4")))</f>
        <v>Qtr2</v>
      </c>
      <c r="O3752" s="32" t="str">
        <f>TEXT(Data[[#This Row],[Ngày giao]],"MMM")</f>
        <v>Jun</v>
      </c>
    </row>
    <row r="3753" spans="1:15" ht="13" x14ac:dyDescent="0.3">
      <c r="A3753" s="1">
        <v>4517804497</v>
      </c>
      <c r="B3753" s="1">
        <v>4451121</v>
      </c>
      <c r="C3753" s="2" t="s">
        <v>53</v>
      </c>
      <c r="D3753" s="3">
        <v>2460</v>
      </c>
      <c r="E3753" s="3">
        <v>1414</v>
      </c>
      <c r="F3753" s="3">
        <f t="shared" si="84"/>
        <v>3478440</v>
      </c>
      <c r="G3753" s="5">
        <v>44725</v>
      </c>
      <c r="H3753" s="4">
        <v>44725</v>
      </c>
      <c r="I3753" s="6">
        <f t="shared" si="86"/>
        <v>0</v>
      </c>
      <c r="J3753" s="32" t="str">
        <f>IF(Data[[#This Row],[Chênh lệch ngày]]&lt;-2,"ADVANCE", IF(Data[[#This Row],[Chênh lệch ngày]]&lt;4, "ON TIME", IF(Data[[#This Row],[REASON OF LATE]]="SUPPLIER","LATE BY SUPPLIER", "LATE")))</f>
        <v>ON TIME</v>
      </c>
      <c r="K3753" s="2"/>
      <c r="L3753" s="32"/>
      <c r="M3753" s="32" t="str">
        <f>TEXT(Data[[#This Row],[Ngày giao]],"yyyy")</f>
        <v>2022</v>
      </c>
      <c r="N3753" s="32" t="str">
        <f>IF(MONTH(Data[[#This Row],[Ngày giao]])&lt;4,"Qtr1", IF(MONTH(Data[[#This Row],[Ngày giao]])&lt;7,"Qtr2",IF(MONTH(Data[[#This Row],[Ngày giao]])&lt;10,"Qtr3","Qtr4")))</f>
        <v>Qtr2</v>
      </c>
      <c r="O3753" s="32" t="str">
        <f>TEXT(Data[[#This Row],[Ngày giao]],"MMM")</f>
        <v>Jun</v>
      </c>
    </row>
    <row r="3754" spans="1:15" ht="13" x14ac:dyDescent="0.3">
      <c r="A3754" s="1">
        <v>4517954343</v>
      </c>
      <c r="B3754" s="1">
        <v>2899631</v>
      </c>
      <c r="C3754" s="2" t="s">
        <v>53</v>
      </c>
      <c r="D3754" s="3">
        <v>320</v>
      </c>
      <c r="E3754" s="3">
        <v>536</v>
      </c>
      <c r="F3754" s="3">
        <f t="shared" si="84"/>
        <v>171520</v>
      </c>
      <c r="G3754" s="5">
        <v>44746</v>
      </c>
      <c r="H3754" s="4">
        <v>44725</v>
      </c>
      <c r="I3754" s="6">
        <f t="shared" si="86"/>
        <v>21</v>
      </c>
      <c r="J3754" s="32" t="str">
        <f>IF(Data[[#This Row],[Chênh lệch ngày]]&lt;-2,"ADVANCE", IF(Data[[#This Row],[Chênh lệch ngày]]&lt;4, "ON TIME", IF(Data[[#This Row],[REASON OF LATE]]="SUPPLIER","LATE BY SUPPLIER", "LATE")))</f>
        <v>LATE BY SUPPLIER</v>
      </c>
      <c r="K3754" s="2" t="s">
        <v>8</v>
      </c>
      <c r="L3754" s="16" t="s">
        <v>71</v>
      </c>
      <c r="M3754" s="32" t="str">
        <f>TEXT(Data[[#This Row],[Ngày giao]],"yyyy")</f>
        <v>2022</v>
      </c>
      <c r="N3754" s="32" t="str">
        <f>IF(MONTH(Data[[#This Row],[Ngày giao]])&lt;4,"Qtr1", IF(MONTH(Data[[#This Row],[Ngày giao]])&lt;7,"Qtr2",IF(MONTH(Data[[#This Row],[Ngày giao]])&lt;10,"Qtr3","Qtr4")))</f>
        <v>Qtr3</v>
      </c>
      <c r="O3754" s="32" t="str">
        <f>TEXT(Data[[#This Row],[Ngày giao]],"MMM")</f>
        <v>Jul</v>
      </c>
    </row>
    <row r="3755" spans="1:15" ht="13" x14ac:dyDescent="0.3">
      <c r="A3755" s="1">
        <v>4517988010</v>
      </c>
      <c r="B3755" s="1">
        <v>2899632</v>
      </c>
      <c r="C3755" s="2" t="s">
        <v>53</v>
      </c>
      <c r="D3755" s="3">
        <v>1920</v>
      </c>
      <c r="E3755" s="3">
        <v>1368</v>
      </c>
      <c r="F3755" s="3">
        <f t="shared" si="84"/>
        <v>2626560</v>
      </c>
      <c r="G3755" s="5">
        <v>44725</v>
      </c>
      <c r="H3755" s="4">
        <v>44725</v>
      </c>
      <c r="I3755" s="6">
        <f t="shared" si="86"/>
        <v>0</v>
      </c>
      <c r="J3755" s="32" t="str">
        <f>IF(Data[[#This Row],[Chênh lệch ngày]]&lt;-2,"ADVANCE", IF(Data[[#This Row],[Chênh lệch ngày]]&lt;4, "ON TIME", IF(Data[[#This Row],[REASON OF LATE]]="SUPPLIER","LATE BY SUPPLIER", "LATE")))</f>
        <v>ON TIME</v>
      </c>
      <c r="K3755" s="2"/>
      <c r="L3755" s="32"/>
      <c r="M3755" s="32" t="str">
        <f>TEXT(Data[[#This Row],[Ngày giao]],"yyyy")</f>
        <v>2022</v>
      </c>
      <c r="N3755" s="32" t="str">
        <f>IF(MONTH(Data[[#This Row],[Ngày giao]])&lt;4,"Qtr1", IF(MONTH(Data[[#This Row],[Ngày giao]])&lt;7,"Qtr2",IF(MONTH(Data[[#This Row],[Ngày giao]])&lt;10,"Qtr3","Qtr4")))</f>
        <v>Qtr2</v>
      </c>
      <c r="O3755" s="32" t="str">
        <f>TEXT(Data[[#This Row],[Ngày giao]],"MMM")</f>
        <v>Jun</v>
      </c>
    </row>
    <row r="3756" spans="1:15" ht="13" x14ac:dyDescent="0.3">
      <c r="A3756" s="1">
        <v>4517994146</v>
      </c>
      <c r="B3756" s="1">
        <v>2899635</v>
      </c>
      <c r="C3756" s="2" t="s">
        <v>53</v>
      </c>
      <c r="D3756" s="3">
        <v>640</v>
      </c>
      <c r="E3756" s="3">
        <v>1109</v>
      </c>
      <c r="F3756" s="3">
        <f t="shared" si="84"/>
        <v>709760</v>
      </c>
      <c r="G3756" s="5">
        <v>44725</v>
      </c>
      <c r="H3756" s="4">
        <v>44725</v>
      </c>
      <c r="I3756" s="6">
        <f t="shared" si="86"/>
        <v>0</v>
      </c>
      <c r="J3756" s="32" t="str">
        <f>IF(Data[[#This Row],[Chênh lệch ngày]]&lt;-2,"ADVANCE", IF(Data[[#This Row],[Chênh lệch ngày]]&lt;4, "ON TIME", IF(Data[[#This Row],[REASON OF LATE]]="SUPPLIER","LATE BY SUPPLIER", "LATE")))</f>
        <v>ON TIME</v>
      </c>
      <c r="K3756" s="2"/>
      <c r="L3756" s="32"/>
      <c r="M3756" s="32" t="str">
        <f>TEXT(Data[[#This Row],[Ngày giao]],"yyyy")</f>
        <v>2022</v>
      </c>
      <c r="N3756" s="32" t="str">
        <f>IF(MONTH(Data[[#This Row],[Ngày giao]])&lt;4,"Qtr1", IF(MONTH(Data[[#This Row],[Ngày giao]])&lt;7,"Qtr2",IF(MONTH(Data[[#This Row],[Ngày giao]])&lt;10,"Qtr3","Qtr4")))</f>
        <v>Qtr2</v>
      </c>
      <c r="O3756" s="32" t="str">
        <f>TEXT(Data[[#This Row],[Ngày giao]],"MMM")</f>
        <v>Jun</v>
      </c>
    </row>
    <row r="3757" spans="1:15" ht="13" x14ac:dyDescent="0.3">
      <c r="A3757" s="1">
        <v>4517994922</v>
      </c>
      <c r="B3757" s="1">
        <v>2989761</v>
      </c>
      <c r="C3757" s="2" t="s">
        <v>53</v>
      </c>
      <c r="D3757" s="3">
        <v>640</v>
      </c>
      <c r="E3757" s="3">
        <v>933</v>
      </c>
      <c r="F3757" s="3">
        <f t="shared" si="84"/>
        <v>597120</v>
      </c>
      <c r="G3757" s="5">
        <v>44725</v>
      </c>
      <c r="H3757" s="4">
        <v>44725</v>
      </c>
      <c r="I3757" s="6">
        <f t="shared" si="86"/>
        <v>0</v>
      </c>
      <c r="J3757" s="32" t="str">
        <f>IF(Data[[#This Row],[Chênh lệch ngày]]&lt;-2,"ADVANCE", IF(Data[[#This Row],[Chênh lệch ngày]]&lt;4, "ON TIME", IF(Data[[#This Row],[REASON OF LATE]]="SUPPLIER","LATE BY SUPPLIER", "LATE")))</f>
        <v>ON TIME</v>
      </c>
      <c r="K3757" s="2"/>
      <c r="L3757" s="32"/>
      <c r="M3757" s="32" t="str">
        <f>TEXT(Data[[#This Row],[Ngày giao]],"yyyy")</f>
        <v>2022</v>
      </c>
      <c r="N3757" s="32" t="str">
        <f>IF(MONTH(Data[[#This Row],[Ngày giao]])&lt;4,"Qtr1", IF(MONTH(Data[[#This Row],[Ngày giao]])&lt;7,"Qtr2",IF(MONTH(Data[[#This Row],[Ngày giao]])&lt;10,"Qtr3","Qtr4")))</f>
        <v>Qtr2</v>
      </c>
      <c r="O3757" s="32" t="str">
        <f>TEXT(Data[[#This Row],[Ngày giao]],"MMM")</f>
        <v>Jun</v>
      </c>
    </row>
    <row r="3758" spans="1:15" ht="13" x14ac:dyDescent="0.3">
      <c r="A3758" s="1">
        <v>4517311807</v>
      </c>
      <c r="B3758" s="1">
        <v>2899478</v>
      </c>
      <c r="C3758" s="2" t="s">
        <v>53</v>
      </c>
      <c r="D3758" s="3">
        <v>100</v>
      </c>
      <c r="E3758" s="3">
        <v>447</v>
      </c>
      <c r="F3758" s="3">
        <f t="shared" si="84"/>
        <v>44700</v>
      </c>
      <c r="G3758" s="5">
        <v>44725</v>
      </c>
      <c r="H3758" s="4">
        <v>44725</v>
      </c>
      <c r="I3758" s="6">
        <f t="shared" si="86"/>
        <v>0</v>
      </c>
      <c r="J3758" s="32" t="str">
        <f>IF(Data[[#This Row],[Chênh lệch ngày]]&lt;-2,"ADVANCE", IF(Data[[#This Row],[Chênh lệch ngày]]&lt;4, "ON TIME", IF(Data[[#This Row],[REASON OF LATE]]="SUPPLIER","LATE BY SUPPLIER", "LATE")))</f>
        <v>ON TIME</v>
      </c>
      <c r="K3758" s="2"/>
      <c r="L3758" s="32"/>
      <c r="M3758" s="32" t="str">
        <f>TEXT(Data[[#This Row],[Ngày giao]],"yyyy")</f>
        <v>2022</v>
      </c>
      <c r="N3758" s="32" t="str">
        <f>IF(MONTH(Data[[#This Row],[Ngày giao]])&lt;4,"Qtr1", IF(MONTH(Data[[#This Row],[Ngày giao]])&lt;7,"Qtr2",IF(MONTH(Data[[#This Row],[Ngày giao]])&lt;10,"Qtr3","Qtr4")))</f>
        <v>Qtr2</v>
      </c>
      <c r="O3758" s="32" t="str">
        <f>TEXT(Data[[#This Row],[Ngày giao]],"MMM")</f>
        <v>Jun</v>
      </c>
    </row>
    <row r="3759" spans="1:15" ht="13" x14ac:dyDescent="0.3">
      <c r="A3759" s="1">
        <v>4517536934</v>
      </c>
      <c r="B3759" s="1">
        <v>2461389</v>
      </c>
      <c r="C3759" s="2" t="s">
        <v>53</v>
      </c>
      <c r="D3759" s="3">
        <v>200</v>
      </c>
      <c r="E3759" s="3">
        <v>1346</v>
      </c>
      <c r="F3759" s="3">
        <f t="shared" si="84"/>
        <v>269200</v>
      </c>
      <c r="G3759" s="5">
        <v>44704</v>
      </c>
      <c r="H3759" s="4">
        <v>44725</v>
      </c>
      <c r="I3759" s="6">
        <f t="shared" si="86"/>
        <v>-21</v>
      </c>
      <c r="J3759" s="32" t="str">
        <f>IF(Data[[#This Row],[Chênh lệch ngày]]&lt;-2,"ADVANCE", IF(Data[[#This Row],[Chênh lệch ngày]]&lt;4, "ON TIME", IF(Data[[#This Row],[REASON OF LATE]]="SUPPLIER","LATE BY SUPPLIER", "LATE")))</f>
        <v>ADVANCE</v>
      </c>
      <c r="K3759" s="2"/>
      <c r="L3759" s="32"/>
      <c r="M3759" s="32" t="str">
        <f>TEXT(Data[[#This Row],[Ngày giao]],"yyyy")</f>
        <v>2022</v>
      </c>
      <c r="N3759" s="32" t="str">
        <f>IF(MONTH(Data[[#This Row],[Ngày giao]])&lt;4,"Qtr1", IF(MONTH(Data[[#This Row],[Ngày giao]])&lt;7,"Qtr2",IF(MONTH(Data[[#This Row],[Ngày giao]])&lt;10,"Qtr3","Qtr4")))</f>
        <v>Qtr2</v>
      </c>
      <c r="O3759" s="32" t="str">
        <f>TEXT(Data[[#This Row],[Ngày giao]],"MMM")</f>
        <v>May</v>
      </c>
    </row>
    <row r="3760" spans="1:15" ht="13" x14ac:dyDescent="0.3">
      <c r="A3760" s="1">
        <v>5501250210</v>
      </c>
      <c r="B3760" s="1">
        <v>2461389</v>
      </c>
      <c r="C3760" s="2" t="s">
        <v>60</v>
      </c>
      <c r="D3760" s="3">
        <v>200</v>
      </c>
      <c r="E3760" s="3">
        <v>327</v>
      </c>
      <c r="F3760" s="3">
        <f t="shared" ref="F3760:F3817" si="87" xml:space="preserve"> D3760 * E3760</f>
        <v>65400</v>
      </c>
      <c r="G3760" s="5">
        <v>44725</v>
      </c>
      <c r="H3760" s="4">
        <v>44725</v>
      </c>
      <c r="I3760" s="6">
        <f t="shared" si="86"/>
        <v>0</v>
      </c>
      <c r="J3760" s="32" t="str">
        <f>IF(Data[[#This Row],[Chênh lệch ngày]]&lt;-2,"ADVANCE", IF(Data[[#This Row],[Chênh lệch ngày]]&lt;4, "ON TIME", IF(Data[[#This Row],[REASON OF LATE]]="SUPPLIER","LATE BY SUPPLIER", "LATE")))</f>
        <v>ON TIME</v>
      </c>
      <c r="K3760" s="2"/>
      <c r="L3760" s="32"/>
      <c r="M3760" s="32" t="str">
        <f>TEXT(Data[[#This Row],[Ngày giao]],"yyyy")</f>
        <v>2022</v>
      </c>
      <c r="N3760" s="32" t="str">
        <f>IF(MONTH(Data[[#This Row],[Ngày giao]])&lt;4,"Qtr1", IF(MONTH(Data[[#This Row],[Ngày giao]])&lt;7,"Qtr2",IF(MONTH(Data[[#This Row],[Ngày giao]])&lt;10,"Qtr3","Qtr4")))</f>
        <v>Qtr2</v>
      </c>
      <c r="O3760" s="32" t="str">
        <f>TEXT(Data[[#This Row],[Ngày giao]],"MMM")</f>
        <v>Jun</v>
      </c>
    </row>
    <row r="3761" spans="1:15" ht="13" x14ac:dyDescent="0.3">
      <c r="A3761" s="1">
        <v>4517855827</v>
      </c>
      <c r="B3761" s="1">
        <v>2461389</v>
      </c>
      <c r="C3761" s="2" t="s">
        <v>53</v>
      </c>
      <c r="D3761" s="3">
        <v>3000</v>
      </c>
      <c r="E3761" s="3">
        <v>1023</v>
      </c>
      <c r="F3761" s="3">
        <f t="shared" si="87"/>
        <v>3069000</v>
      </c>
      <c r="G3761" s="5">
        <v>44725</v>
      </c>
      <c r="H3761" s="4">
        <v>44725</v>
      </c>
      <c r="I3761" s="6">
        <f t="shared" si="86"/>
        <v>0</v>
      </c>
      <c r="J3761" s="32" t="str">
        <f>IF(Data[[#This Row],[Chênh lệch ngày]]&lt;-2,"ADVANCE", IF(Data[[#This Row],[Chênh lệch ngày]]&lt;4, "ON TIME", IF(Data[[#This Row],[REASON OF LATE]]="SUPPLIER","LATE BY SUPPLIER", "LATE")))</f>
        <v>ON TIME</v>
      </c>
      <c r="K3761" s="2"/>
      <c r="L3761" s="32"/>
      <c r="M3761" s="32" t="str">
        <f>TEXT(Data[[#This Row],[Ngày giao]],"yyyy")</f>
        <v>2022</v>
      </c>
      <c r="N3761" s="32" t="str">
        <f>IF(MONTH(Data[[#This Row],[Ngày giao]])&lt;4,"Qtr1", IF(MONTH(Data[[#This Row],[Ngày giao]])&lt;7,"Qtr2",IF(MONTH(Data[[#This Row],[Ngày giao]])&lt;10,"Qtr3","Qtr4")))</f>
        <v>Qtr2</v>
      </c>
      <c r="O3761" s="32" t="str">
        <f>TEXT(Data[[#This Row],[Ngày giao]],"MMM")</f>
        <v>Jun</v>
      </c>
    </row>
    <row r="3762" spans="1:15" ht="13" x14ac:dyDescent="0.3">
      <c r="A3762" s="1">
        <v>4516516839</v>
      </c>
      <c r="B3762" s="1">
        <v>4327058</v>
      </c>
      <c r="C3762" s="37" t="s">
        <v>52</v>
      </c>
      <c r="D3762" s="3">
        <v>23</v>
      </c>
      <c r="E3762" s="3">
        <v>1346</v>
      </c>
      <c r="F3762" s="3">
        <f t="shared" si="87"/>
        <v>30958</v>
      </c>
      <c r="G3762" s="5">
        <v>44718</v>
      </c>
      <c r="H3762" s="4">
        <v>44725</v>
      </c>
      <c r="I3762" s="6">
        <f t="shared" si="86"/>
        <v>-7</v>
      </c>
      <c r="J3762" s="32" t="str">
        <f>IF(Data[[#This Row],[Chênh lệch ngày]]&lt;-2,"ADVANCE", IF(Data[[#This Row],[Chênh lệch ngày]]&lt;4, "ON TIME", IF(Data[[#This Row],[REASON OF LATE]]="SUPPLIER","LATE BY SUPPLIER", "LATE")))</f>
        <v>ADVANCE</v>
      </c>
      <c r="K3762" s="2"/>
      <c r="L3762" s="32"/>
      <c r="M3762" s="32" t="str">
        <f>TEXT(Data[[#This Row],[Ngày giao]],"yyyy")</f>
        <v>2022</v>
      </c>
      <c r="N3762" s="32" t="str">
        <f>IF(MONTH(Data[[#This Row],[Ngày giao]])&lt;4,"Qtr1", IF(MONTH(Data[[#This Row],[Ngày giao]])&lt;7,"Qtr2",IF(MONTH(Data[[#This Row],[Ngày giao]])&lt;10,"Qtr3","Qtr4")))</f>
        <v>Qtr2</v>
      </c>
      <c r="O3762" s="32" t="str">
        <f>TEXT(Data[[#This Row],[Ngày giao]],"MMM")</f>
        <v>Jun</v>
      </c>
    </row>
    <row r="3763" spans="1:15" ht="13" x14ac:dyDescent="0.3">
      <c r="A3763" s="1">
        <v>4516532389</v>
      </c>
      <c r="B3763" s="1">
        <v>4271870</v>
      </c>
      <c r="C3763" s="37" t="s">
        <v>52</v>
      </c>
      <c r="D3763" s="3">
        <v>24</v>
      </c>
      <c r="E3763" s="3">
        <v>1378</v>
      </c>
      <c r="F3763" s="3">
        <f t="shared" si="87"/>
        <v>33072</v>
      </c>
      <c r="G3763" s="5">
        <v>44718</v>
      </c>
      <c r="H3763" s="4">
        <v>44725</v>
      </c>
      <c r="I3763" s="6">
        <f t="shared" si="86"/>
        <v>-7</v>
      </c>
      <c r="J3763" s="32" t="str">
        <f>IF(Data[[#This Row],[Chênh lệch ngày]]&lt;-2,"ADVANCE", IF(Data[[#This Row],[Chênh lệch ngày]]&lt;4, "ON TIME", IF(Data[[#This Row],[REASON OF LATE]]="SUPPLIER","LATE BY SUPPLIER", "LATE")))</f>
        <v>ADVANCE</v>
      </c>
      <c r="K3763" s="2"/>
      <c r="L3763" s="32"/>
      <c r="M3763" s="32" t="str">
        <f>TEXT(Data[[#This Row],[Ngày giao]],"yyyy")</f>
        <v>2022</v>
      </c>
      <c r="N3763" s="32" t="str">
        <f>IF(MONTH(Data[[#This Row],[Ngày giao]])&lt;4,"Qtr1", IF(MONTH(Data[[#This Row],[Ngày giao]])&lt;7,"Qtr2",IF(MONTH(Data[[#This Row],[Ngày giao]])&lt;10,"Qtr3","Qtr4")))</f>
        <v>Qtr2</v>
      </c>
      <c r="O3763" s="32" t="str">
        <f>TEXT(Data[[#This Row],[Ngày giao]],"MMM")</f>
        <v>Jun</v>
      </c>
    </row>
    <row r="3764" spans="1:15" ht="13" x14ac:dyDescent="0.3">
      <c r="A3764" s="1">
        <v>4516501691</v>
      </c>
      <c r="B3764" s="1">
        <v>2758193</v>
      </c>
      <c r="C3764" s="37" t="s">
        <v>52</v>
      </c>
      <c r="D3764" s="3">
        <v>84</v>
      </c>
      <c r="E3764" s="3">
        <v>684</v>
      </c>
      <c r="F3764" s="3">
        <f t="shared" si="87"/>
        <v>57456</v>
      </c>
      <c r="G3764" s="5">
        <v>44725</v>
      </c>
      <c r="H3764" s="4">
        <v>44725</v>
      </c>
      <c r="I3764" s="6">
        <f t="shared" si="86"/>
        <v>0</v>
      </c>
      <c r="J3764" s="32" t="str">
        <f>IF(Data[[#This Row],[Chênh lệch ngày]]&lt;-2,"ADVANCE", IF(Data[[#This Row],[Chênh lệch ngày]]&lt;4, "ON TIME", IF(Data[[#This Row],[REASON OF LATE]]="SUPPLIER","LATE BY SUPPLIER", "LATE")))</f>
        <v>ON TIME</v>
      </c>
      <c r="K3764" s="2"/>
      <c r="L3764" s="32"/>
      <c r="M3764" s="32" t="str">
        <f>TEXT(Data[[#This Row],[Ngày giao]],"yyyy")</f>
        <v>2022</v>
      </c>
      <c r="N3764" s="32" t="str">
        <f>IF(MONTH(Data[[#This Row],[Ngày giao]])&lt;4,"Qtr1", IF(MONTH(Data[[#This Row],[Ngày giao]])&lt;7,"Qtr2",IF(MONTH(Data[[#This Row],[Ngày giao]])&lt;10,"Qtr3","Qtr4")))</f>
        <v>Qtr2</v>
      </c>
      <c r="O3764" s="32" t="str">
        <f>TEXT(Data[[#This Row],[Ngày giao]],"MMM")</f>
        <v>Jun</v>
      </c>
    </row>
    <row r="3765" spans="1:15" ht="13" x14ac:dyDescent="0.3">
      <c r="A3765" s="1">
        <v>4516511819</v>
      </c>
      <c r="B3765" s="1">
        <v>2467687</v>
      </c>
      <c r="C3765" s="37" t="s">
        <v>52</v>
      </c>
      <c r="D3765" s="3">
        <v>160</v>
      </c>
      <c r="E3765" s="3">
        <v>1228</v>
      </c>
      <c r="F3765" s="3">
        <f t="shared" si="87"/>
        <v>196480</v>
      </c>
      <c r="G3765" s="5">
        <v>44725</v>
      </c>
      <c r="H3765" s="4">
        <v>44725</v>
      </c>
      <c r="I3765" s="6">
        <f t="shared" si="86"/>
        <v>0</v>
      </c>
      <c r="J3765" s="32" t="str">
        <f>IF(Data[[#This Row],[Chênh lệch ngày]]&lt;-2,"ADVANCE", IF(Data[[#This Row],[Chênh lệch ngày]]&lt;4, "ON TIME", IF(Data[[#This Row],[REASON OF LATE]]="SUPPLIER","LATE BY SUPPLIER", "LATE")))</f>
        <v>ON TIME</v>
      </c>
      <c r="K3765" s="2"/>
      <c r="L3765" s="32"/>
      <c r="M3765" s="32" t="str">
        <f>TEXT(Data[[#This Row],[Ngày giao]],"yyyy")</f>
        <v>2022</v>
      </c>
      <c r="N3765" s="32" t="str">
        <f>IF(MONTH(Data[[#This Row],[Ngày giao]])&lt;4,"Qtr1", IF(MONTH(Data[[#This Row],[Ngày giao]])&lt;7,"Qtr2",IF(MONTH(Data[[#This Row],[Ngày giao]])&lt;10,"Qtr3","Qtr4")))</f>
        <v>Qtr2</v>
      </c>
      <c r="O3765" s="32" t="str">
        <f>TEXT(Data[[#This Row],[Ngày giao]],"MMM")</f>
        <v>Jun</v>
      </c>
    </row>
    <row r="3766" spans="1:15" ht="13" x14ac:dyDescent="0.3">
      <c r="A3766" s="1">
        <v>4516523853</v>
      </c>
      <c r="B3766" s="1">
        <v>4327106</v>
      </c>
      <c r="C3766" s="37" t="s">
        <v>52</v>
      </c>
      <c r="D3766" s="3">
        <v>66</v>
      </c>
      <c r="E3766" s="3">
        <v>860</v>
      </c>
      <c r="F3766" s="3">
        <f t="shared" si="87"/>
        <v>56760</v>
      </c>
      <c r="G3766" s="5">
        <v>44725</v>
      </c>
      <c r="H3766" s="4">
        <v>44725</v>
      </c>
      <c r="I3766" s="6">
        <f t="shared" si="86"/>
        <v>0</v>
      </c>
      <c r="J3766" s="32" t="str">
        <f>IF(Data[[#This Row],[Chênh lệch ngày]]&lt;-2,"ADVANCE", IF(Data[[#This Row],[Chênh lệch ngày]]&lt;4, "ON TIME", IF(Data[[#This Row],[REASON OF LATE]]="SUPPLIER","LATE BY SUPPLIER", "LATE")))</f>
        <v>ON TIME</v>
      </c>
      <c r="K3766" s="2"/>
      <c r="L3766" s="32"/>
      <c r="M3766" s="32" t="str">
        <f>TEXT(Data[[#This Row],[Ngày giao]],"yyyy")</f>
        <v>2022</v>
      </c>
      <c r="N3766" s="32" t="str">
        <f>IF(MONTH(Data[[#This Row],[Ngày giao]])&lt;4,"Qtr1", IF(MONTH(Data[[#This Row],[Ngày giao]])&lt;7,"Qtr2",IF(MONTH(Data[[#This Row],[Ngày giao]])&lt;10,"Qtr3","Qtr4")))</f>
        <v>Qtr2</v>
      </c>
      <c r="O3766" s="32" t="str">
        <f>TEXT(Data[[#This Row],[Ngày giao]],"MMM")</f>
        <v>Jun</v>
      </c>
    </row>
    <row r="3767" spans="1:15" ht="13" x14ac:dyDescent="0.3">
      <c r="A3767" s="1">
        <v>4517954876</v>
      </c>
      <c r="B3767" s="1">
        <v>2165271</v>
      </c>
      <c r="C3767" s="2" t="s">
        <v>53</v>
      </c>
      <c r="D3767" s="3">
        <v>1218</v>
      </c>
      <c r="E3767" s="3">
        <v>1340</v>
      </c>
      <c r="F3767" s="3">
        <f t="shared" si="87"/>
        <v>1632120</v>
      </c>
      <c r="G3767" s="5">
        <v>44725</v>
      </c>
      <c r="H3767" s="4">
        <v>44725</v>
      </c>
      <c r="I3767" s="6">
        <f t="shared" si="86"/>
        <v>0</v>
      </c>
      <c r="J3767" s="32" t="str">
        <f>IF(Data[[#This Row],[Chênh lệch ngày]]&lt;-2,"ADVANCE", IF(Data[[#This Row],[Chênh lệch ngày]]&lt;4, "ON TIME", IF(Data[[#This Row],[REASON OF LATE]]="SUPPLIER","LATE BY SUPPLIER", "LATE")))</f>
        <v>ON TIME</v>
      </c>
      <c r="K3767" s="2"/>
      <c r="L3767" s="32"/>
      <c r="M3767" s="32" t="str">
        <f>TEXT(Data[[#This Row],[Ngày giao]],"yyyy")</f>
        <v>2022</v>
      </c>
      <c r="N3767" s="32" t="str">
        <f>IF(MONTH(Data[[#This Row],[Ngày giao]])&lt;4,"Qtr1", IF(MONTH(Data[[#This Row],[Ngày giao]])&lt;7,"Qtr2",IF(MONTH(Data[[#This Row],[Ngày giao]])&lt;10,"Qtr3","Qtr4")))</f>
        <v>Qtr2</v>
      </c>
      <c r="O3767" s="32" t="str">
        <f>TEXT(Data[[#This Row],[Ngày giao]],"MMM")</f>
        <v>Jun</v>
      </c>
    </row>
    <row r="3768" spans="1:15" ht="13" x14ac:dyDescent="0.3">
      <c r="A3768" s="1">
        <v>4517982581</v>
      </c>
      <c r="B3768" s="1">
        <v>2467687</v>
      </c>
      <c r="C3768" s="2" t="s">
        <v>53</v>
      </c>
      <c r="D3768" s="3">
        <v>255</v>
      </c>
      <c r="E3768" s="3">
        <v>527</v>
      </c>
      <c r="F3768" s="3">
        <f t="shared" si="87"/>
        <v>134385</v>
      </c>
      <c r="G3768" s="5">
        <v>44725</v>
      </c>
      <c r="H3768" s="4">
        <v>44725</v>
      </c>
      <c r="I3768" s="6">
        <f t="shared" si="86"/>
        <v>0</v>
      </c>
      <c r="J3768" s="32" t="str">
        <f>IF(Data[[#This Row],[Chênh lệch ngày]]&lt;-2,"ADVANCE", IF(Data[[#This Row],[Chênh lệch ngày]]&lt;4, "ON TIME", IF(Data[[#This Row],[REASON OF LATE]]="SUPPLIER","LATE BY SUPPLIER", "LATE")))</f>
        <v>ON TIME</v>
      </c>
      <c r="K3768" s="2"/>
      <c r="L3768" s="32"/>
      <c r="M3768" s="32" t="str">
        <f>TEXT(Data[[#This Row],[Ngày giao]],"yyyy")</f>
        <v>2022</v>
      </c>
      <c r="N3768" s="32" t="str">
        <f>IF(MONTH(Data[[#This Row],[Ngày giao]])&lt;4,"Qtr1", IF(MONTH(Data[[#This Row],[Ngày giao]])&lt;7,"Qtr2",IF(MONTH(Data[[#This Row],[Ngày giao]])&lt;10,"Qtr3","Qtr4")))</f>
        <v>Qtr2</v>
      </c>
      <c r="O3768" s="32" t="str">
        <f>TEXT(Data[[#This Row],[Ngày giao]],"MMM")</f>
        <v>Jun</v>
      </c>
    </row>
    <row r="3769" spans="1:15" ht="13" x14ac:dyDescent="0.3">
      <c r="A3769" s="1">
        <v>4516532207</v>
      </c>
      <c r="B3769" s="1">
        <v>2958114</v>
      </c>
      <c r="C3769" s="37" t="s">
        <v>52</v>
      </c>
      <c r="D3769" s="3">
        <v>36</v>
      </c>
      <c r="E3769" s="3">
        <v>1385</v>
      </c>
      <c r="F3769" s="3">
        <f t="shared" si="87"/>
        <v>49860</v>
      </c>
      <c r="G3769" s="5">
        <v>44725</v>
      </c>
      <c r="H3769" s="4">
        <v>44725</v>
      </c>
      <c r="I3769" s="6">
        <f t="shared" si="86"/>
        <v>0</v>
      </c>
      <c r="J3769" s="32" t="str">
        <f>IF(Data[[#This Row],[Chênh lệch ngày]]&lt;-2,"ADVANCE", IF(Data[[#This Row],[Chênh lệch ngày]]&lt;4, "ON TIME", IF(Data[[#This Row],[REASON OF LATE]]="SUPPLIER","LATE BY SUPPLIER", "LATE")))</f>
        <v>ON TIME</v>
      </c>
      <c r="K3769" s="2"/>
      <c r="L3769" s="32"/>
      <c r="M3769" s="32" t="str">
        <f>TEXT(Data[[#This Row],[Ngày giao]],"yyyy")</f>
        <v>2022</v>
      </c>
      <c r="N3769" s="32" t="str">
        <f>IF(MONTH(Data[[#This Row],[Ngày giao]])&lt;4,"Qtr1", IF(MONTH(Data[[#This Row],[Ngày giao]])&lt;7,"Qtr2",IF(MONTH(Data[[#This Row],[Ngày giao]])&lt;10,"Qtr3","Qtr4")))</f>
        <v>Qtr2</v>
      </c>
      <c r="O3769" s="32" t="str">
        <f>TEXT(Data[[#This Row],[Ngày giao]],"MMM")</f>
        <v>Jun</v>
      </c>
    </row>
    <row r="3770" spans="1:15" ht="14.5" x14ac:dyDescent="0.35">
      <c r="A3770" s="7">
        <v>4517419944</v>
      </c>
      <c r="B3770" s="7">
        <v>2778179</v>
      </c>
      <c r="C3770" s="8" t="s">
        <v>53</v>
      </c>
      <c r="D3770" s="9">
        <v>2160</v>
      </c>
      <c r="E3770" s="3">
        <v>1312</v>
      </c>
      <c r="F3770" s="3">
        <f t="shared" si="87"/>
        <v>2833920</v>
      </c>
      <c r="G3770" s="5">
        <v>44725</v>
      </c>
      <c r="H3770" s="4">
        <v>44725</v>
      </c>
      <c r="I3770" s="10">
        <v>0</v>
      </c>
      <c r="J3770" s="32" t="str">
        <f>IF(Data[[#This Row],[Chênh lệch ngày]]&lt;-2,"ADVANCE", IF(Data[[#This Row],[Chênh lệch ngày]]&lt;4, "ON TIME", IF(Data[[#This Row],[REASON OF LATE]]="SUPPLIER","LATE BY SUPPLIER", "LATE")))</f>
        <v>ON TIME</v>
      </c>
      <c r="K3770" s="12"/>
      <c r="L3770" s="16"/>
      <c r="M3770" s="32" t="str">
        <f>TEXT(Data[[#This Row],[Ngày giao]],"yyyy")</f>
        <v>2022</v>
      </c>
      <c r="N3770" s="32" t="str">
        <f>IF(MONTH(Data[[#This Row],[Ngày giao]])&lt;4,"Qtr1", IF(MONTH(Data[[#This Row],[Ngày giao]])&lt;7,"Qtr2",IF(MONTH(Data[[#This Row],[Ngày giao]])&lt;10,"Qtr3","Qtr4")))</f>
        <v>Qtr2</v>
      </c>
      <c r="O3770" s="32" t="str">
        <f>TEXT(Data[[#This Row],[Ngày giao]],"MMM")</f>
        <v>Jun</v>
      </c>
    </row>
    <row r="3771" spans="1:15" ht="14.5" x14ac:dyDescent="0.35">
      <c r="A3771" s="7">
        <v>4517537847</v>
      </c>
      <c r="B3771" s="7">
        <v>4333116</v>
      </c>
      <c r="C3771" s="8" t="s">
        <v>53</v>
      </c>
      <c r="D3771" s="9">
        <v>63</v>
      </c>
      <c r="E3771" s="3">
        <v>1389</v>
      </c>
      <c r="F3771" s="3">
        <f t="shared" si="87"/>
        <v>87507</v>
      </c>
      <c r="G3771" s="5">
        <v>44725</v>
      </c>
      <c r="H3771" s="4">
        <v>44725</v>
      </c>
      <c r="I3771" s="10">
        <v>0</v>
      </c>
      <c r="J3771" s="32" t="str">
        <f>IF(Data[[#This Row],[Chênh lệch ngày]]&lt;-2,"ADVANCE", IF(Data[[#This Row],[Chênh lệch ngày]]&lt;4, "ON TIME", IF(Data[[#This Row],[REASON OF LATE]]="SUPPLIER","LATE BY SUPPLIER", "LATE")))</f>
        <v>ON TIME</v>
      </c>
      <c r="K3771" s="12"/>
      <c r="L3771" s="16"/>
      <c r="M3771" s="32" t="str">
        <f>TEXT(Data[[#This Row],[Ngày giao]],"yyyy")</f>
        <v>2022</v>
      </c>
      <c r="N3771" s="32" t="str">
        <f>IF(MONTH(Data[[#This Row],[Ngày giao]])&lt;4,"Qtr1", IF(MONTH(Data[[#This Row],[Ngày giao]])&lt;7,"Qtr2",IF(MONTH(Data[[#This Row],[Ngày giao]])&lt;10,"Qtr3","Qtr4")))</f>
        <v>Qtr2</v>
      </c>
      <c r="O3771" s="32" t="str">
        <f>TEXT(Data[[#This Row],[Ngày giao]],"MMM")</f>
        <v>Jun</v>
      </c>
    </row>
    <row r="3772" spans="1:15" ht="14.5" x14ac:dyDescent="0.35">
      <c r="A3772" s="7">
        <v>5501256781</v>
      </c>
      <c r="B3772" s="7">
        <v>4454507</v>
      </c>
      <c r="C3772" s="8" t="s">
        <v>60</v>
      </c>
      <c r="D3772" s="9">
        <v>2040</v>
      </c>
      <c r="E3772" s="3">
        <v>797</v>
      </c>
      <c r="F3772" s="3">
        <f t="shared" si="87"/>
        <v>1625880</v>
      </c>
      <c r="G3772" s="5">
        <v>44753</v>
      </c>
      <c r="H3772" s="4">
        <v>44725</v>
      </c>
      <c r="I3772" s="10">
        <v>28</v>
      </c>
      <c r="J3772" s="32" t="str">
        <f>IF(Data[[#This Row],[Chênh lệch ngày]]&lt;-2,"ADVANCE", IF(Data[[#This Row],[Chênh lệch ngày]]&lt;4, "ON TIME", IF(Data[[#This Row],[REASON OF LATE]]="SUPPLIER","LATE BY SUPPLIER", "LATE")))</f>
        <v>LATE BY SUPPLIER</v>
      </c>
      <c r="K3772" s="13" t="s">
        <v>8</v>
      </c>
      <c r="L3772" s="16" t="s">
        <v>71</v>
      </c>
      <c r="M3772" s="32" t="str">
        <f>TEXT(Data[[#This Row],[Ngày giao]],"yyyy")</f>
        <v>2022</v>
      </c>
      <c r="N3772" s="32" t="str">
        <f>IF(MONTH(Data[[#This Row],[Ngày giao]])&lt;4,"Qtr1", IF(MONTH(Data[[#This Row],[Ngày giao]])&lt;7,"Qtr2",IF(MONTH(Data[[#This Row],[Ngày giao]])&lt;10,"Qtr3","Qtr4")))</f>
        <v>Qtr3</v>
      </c>
      <c r="O3772" s="32" t="str">
        <f>TEXT(Data[[#This Row],[Ngày giao]],"MMM")</f>
        <v>Jul</v>
      </c>
    </row>
    <row r="3773" spans="1:15" ht="14.5" x14ac:dyDescent="0.35">
      <c r="A3773" s="7">
        <v>4517509566</v>
      </c>
      <c r="B3773" s="7">
        <v>4333116</v>
      </c>
      <c r="C3773" s="8" t="s">
        <v>53</v>
      </c>
      <c r="D3773" s="9">
        <v>903</v>
      </c>
      <c r="E3773" s="3">
        <v>991</v>
      </c>
      <c r="F3773" s="3">
        <f t="shared" si="87"/>
        <v>894873</v>
      </c>
      <c r="G3773" s="5">
        <v>44725</v>
      </c>
      <c r="H3773" s="4">
        <v>44725</v>
      </c>
      <c r="I3773" s="10">
        <v>0</v>
      </c>
      <c r="J3773" s="32" t="str">
        <f>IF(Data[[#This Row],[Chênh lệch ngày]]&lt;-2,"ADVANCE", IF(Data[[#This Row],[Chênh lệch ngày]]&lt;4, "ON TIME", IF(Data[[#This Row],[REASON OF LATE]]="SUPPLIER","LATE BY SUPPLIER", "LATE")))</f>
        <v>ON TIME</v>
      </c>
      <c r="K3773" s="12"/>
      <c r="L3773" s="16"/>
      <c r="M3773" s="32" t="str">
        <f>TEXT(Data[[#This Row],[Ngày giao]],"yyyy")</f>
        <v>2022</v>
      </c>
      <c r="N3773" s="32" t="str">
        <f>IF(MONTH(Data[[#This Row],[Ngày giao]])&lt;4,"Qtr1", IF(MONTH(Data[[#This Row],[Ngày giao]])&lt;7,"Qtr2",IF(MONTH(Data[[#This Row],[Ngày giao]])&lt;10,"Qtr3","Qtr4")))</f>
        <v>Qtr2</v>
      </c>
      <c r="O3773" s="32" t="str">
        <f>TEXT(Data[[#This Row],[Ngày giao]],"MMM")</f>
        <v>Jun</v>
      </c>
    </row>
    <row r="3774" spans="1:15" ht="14.5" x14ac:dyDescent="0.35">
      <c r="A3774" s="7">
        <v>4517383184</v>
      </c>
      <c r="B3774" s="7">
        <v>2765851</v>
      </c>
      <c r="C3774" s="8" t="s">
        <v>66</v>
      </c>
      <c r="D3774" s="9">
        <v>96</v>
      </c>
      <c r="E3774" s="3">
        <v>383</v>
      </c>
      <c r="F3774" s="3">
        <f t="shared" si="87"/>
        <v>36768</v>
      </c>
      <c r="G3774" s="5">
        <v>44725</v>
      </c>
      <c r="H3774" s="4">
        <v>44725</v>
      </c>
      <c r="I3774" s="10">
        <v>0</v>
      </c>
      <c r="J3774" s="32" t="str">
        <f>IF(Data[[#This Row],[Chênh lệch ngày]]&lt;-2,"ADVANCE", IF(Data[[#This Row],[Chênh lệch ngày]]&lt;4, "ON TIME", IF(Data[[#This Row],[REASON OF LATE]]="SUPPLIER","LATE BY SUPPLIER", "LATE")))</f>
        <v>ON TIME</v>
      </c>
      <c r="K3774" s="12"/>
      <c r="L3774" s="16"/>
      <c r="M3774" s="32" t="str">
        <f>TEXT(Data[[#This Row],[Ngày giao]],"yyyy")</f>
        <v>2022</v>
      </c>
      <c r="N3774" s="32" t="str">
        <f>IF(MONTH(Data[[#This Row],[Ngày giao]])&lt;4,"Qtr1", IF(MONTH(Data[[#This Row],[Ngày giao]])&lt;7,"Qtr2",IF(MONTH(Data[[#This Row],[Ngày giao]])&lt;10,"Qtr3","Qtr4")))</f>
        <v>Qtr2</v>
      </c>
      <c r="O3774" s="32" t="str">
        <f>TEXT(Data[[#This Row],[Ngày giao]],"MMM")</f>
        <v>Jun</v>
      </c>
    </row>
    <row r="3775" spans="1:15" ht="14.5" x14ac:dyDescent="0.35">
      <c r="A3775" s="7">
        <v>4517530853</v>
      </c>
      <c r="B3775" s="7">
        <v>2044651</v>
      </c>
      <c r="C3775" s="8" t="s">
        <v>53</v>
      </c>
      <c r="D3775" s="9">
        <v>108000</v>
      </c>
      <c r="E3775" s="3">
        <v>310</v>
      </c>
      <c r="F3775" s="3">
        <f t="shared" si="87"/>
        <v>33480000</v>
      </c>
      <c r="G3775" s="5">
        <v>44704</v>
      </c>
      <c r="H3775" s="4">
        <v>44725</v>
      </c>
      <c r="I3775" s="10">
        <v>-21</v>
      </c>
      <c r="J3775" s="32" t="str">
        <f>IF(Data[[#This Row],[Chênh lệch ngày]]&lt;-2,"ADVANCE", IF(Data[[#This Row],[Chênh lệch ngày]]&lt;4, "ON TIME", IF(Data[[#This Row],[REASON OF LATE]]="SUPPLIER","LATE BY SUPPLIER", "LATE")))</f>
        <v>ADVANCE</v>
      </c>
      <c r="K3775" s="12"/>
      <c r="L3775" s="16"/>
      <c r="M3775" s="32" t="str">
        <f>TEXT(Data[[#This Row],[Ngày giao]],"yyyy")</f>
        <v>2022</v>
      </c>
      <c r="N3775" s="32" t="str">
        <f>IF(MONTH(Data[[#This Row],[Ngày giao]])&lt;4,"Qtr1", IF(MONTH(Data[[#This Row],[Ngày giao]])&lt;7,"Qtr2",IF(MONTH(Data[[#This Row],[Ngày giao]])&lt;10,"Qtr3","Qtr4")))</f>
        <v>Qtr2</v>
      </c>
      <c r="O3775" s="32" t="str">
        <f>TEXT(Data[[#This Row],[Ngày giao]],"MMM")</f>
        <v>May</v>
      </c>
    </row>
    <row r="3776" spans="1:15" ht="14.5" x14ac:dyDescent="0.35">
      <c r="A3776" s="7">
        <v>4517360838</v>
      </c>
      <c r="B3776" s="7">
        <v>2487061</v>
      </c>
      <c r="C3776" s="8" t="s">
        <v>53</v>
      </c>
      <c r="D3776" s="9">
        <v>6660</v>
      </c>
      <c r="E3776" s="3">
        <v>1129</v>
      </c>
      <c r="F3776" s="3">
        <f t="shared" si="87"/>
        <v>7519140</v>
      </c>
      <c r="G3776" s="5">
        <v>44725</v>
      </c>
      <c r="H3776" s="4">
        <v>44725</v>
      </c>
      <c r="I3776" s="10">
        <v>0</v>
      </c>
      <c r="J3776" s="32" t="str">
        <f>IF(Data[[#This Row],[Chênh lệch ngày]]&lt;-2,"ADVANCE", IF(Data[[#This Row],[Chênh lệch ngày]]&lt;4, "ON TIME", IF(Data[[#This Row],[REASON OF LATE]]="SUPPLIER","LATE BY SUPPLIER", "LATE")))</f>
        <v>ON TIME</v>
      </c>
      <c r="K3776" s="12"/>
      <c r="L3776" s="16"/>
      <c r="M3776" s="32" t="str">
        <f>TEXT(Data[[#This Row],[Ngày giao]],"yyyy")</f>
        <v>2022</v>
      </c>
      <c r="N3776" s="32" t="str">
        <f>IF(MONTH(Data[[#This Row],[Ngày giao]])&lt;4,"Qtr1", IF(MONTH(Data[[#This Row],[Ngày giao]])&lt;7,"Qtr2",IF(MONTH(Data[[#This Row],[Ngày giao]])&lt;10,"Qtr3","Qtr4")))</f>
        <v>Qtr2</v>
      </c>
      <c r="O3776" s="32" t="str">
        <f>TEXT(Data[[#This Row],[Ngày giao]],"MMM")</f>
        <v>Jun</v>
      </c>
    </row>
    <row r="3777" spans="1:15" ht="14.5" x14ac:dyDescent="0.35">
      <c r="A3777" s="7">
        <v>4518078411</v>
      </c>
      <c r="B3777" s="7">
        <v>4454507</v>
      </c>
      <c r="C3777" s="8" t="s">
        <v>66</v>
      </c>
      <c r="D3777" s="9">
        <v>990</v>
      </c>
      <c r="E3777" s="3">
        <v>922</v>
      </c>
      <c r="F3777" s="3">
        <f t="shared" si="87"/>
        <v>912780</v>
      </c>
      <c r="G3777" s="5">
        <v>44725</v>
      </c>
      <c r="H3777" s="4">
        <v>44725</v>
      </c>
      <c r="I3777" s="10">
        <v>0</v>
      </c>
      <c r="J3777" s="32" t="str">
        <f>IF(Data[[#This Row],[Chênh lệch ngày]]&lt;-2,"ADVANCE", IF(Data[[#This Row],[Chênh lệch ngày]]&lt;4, "ON TIME", IF(Data[[#This Row],[REASON OF LATE]]="SUPPLIER","LATE BY SUPPLIER", "LATE")))</f>
        <v>ON TIME</v>
      </c>
      <c r="K3777" s="12"/>
      <c r="L3777" s="16"/>
      <c r="M3777" s="32" t="str">
        <f>TEXT(Data[[#This Row],[Ngày giao]],"yyyy")</f>
        <v>2022</v>
      </c>
      <c r="N3777" s="32" t="str">
        <f>IF(MONTH(Data[[#This Row],[Ngày giao]])&lt;4,"Qtr1", IF(MONTH(Data[[#This Row],[Ngày giao]])&lt;7,"Qtr2",IF(MONTH(Data[[#This Row],[Ngày giao]])&lt;10,"Qtr3","Qtr4")))</f>
        <v>Qtr2</v>
      </c>
      <c r="O3777" s="32" t="str">
        <f>TEXT(Data[[#This Row],[Ngày giao]],"MMM")</f>
        <v>Jun</v>
      </c>
    </row>
    <row r="3778" spans="1:15" ht="14.5" x14ac:dyDescent="0.35">
      <c r="A3778" s="7">
        <v>4517984350</v>
      </c>
      <c r="B3778" s="7">
        <v>4455281</v>
      </c>
      <c r="C3778" s="8" t="s">
        <v>53</v>
      </c>
      <c r="D3778" s="9">
        <v>540</v>
      </c>
      <c r="E3778" s="3">
        <v>1211</v>
      </c>
      <c r="F3778" s="3">
        <f t="shared" si="87"/>
        <v>653940</v>
      </c>
      <c r="G3778" s="14">
        <v>44739</v>
      </c>
      <c r="H3778" s="15">
        <v>44725</v>
      </c>
      <c r="I3778" s="10">
        <v>14</v>
      </c>
      <c r="J3778" s="32" t="str">
        <f>IF(Data[[#This Row],[Chênh lệch ngày]]&lt;-2,"ADVANCE", IF(Data[[#This Row],[Chênh lệch ngày]]&lt;4, "ON TIME", IF(Data[[#This Row],[REASON OF LATE]]="SUPPLIER","LATE BY SUPPLIER", "LATE")))</f>
        <v>LATE</v>
      </c>
      <c r="K3778" s="32" t="s">
        <v>6</v>
      </c>
      <c r="L3778" s="16"/>
      <c r="M3778" s="32" t="str">
        <f>TEXT(Data[[#This Row],[Ngày giao]],"yyyy")</f>
        <v>2022</v>
      </c>
      <c r="N3778" s="32" t="str">
        <f>IF(MONTH(Data[[#This Row],[Ngày giao]])&lt;4,"Qtr1", IF(MONTH(Data[[#This Row],[Ngày giao]])&lt;7,"Qtr2",IF(MONTH(Data[[#This Row],[Ngày giao]])&lt;10,"Qtr3","Qtr4")))</f>
        <v>Qtr2</v>
      </c>
      <c r="O3778" s="32" t="str">
        <f>TEXT(Data[[#This Row],[Ngày giao]],"MMM")</f>
        <v>Jun</v>
      </c>
    </row>
    <row r="3779" spans="1:15" ht="14.5" x14ac:dyDescent="0.35">
      <c r="A3779" s="7">
        <v>4518049422</v>
      </c>
      <c r="B3779" s="7">
        <v>4333113</v>
      </c>
      <c r="C3779" s="8" t="s">
        <v>66</v>
      </c>
      <c r="D3779" s="9">
        <v>3150</v>
      </c>
      <c r="E3779" s="3">
        <v>1286</v>
      </c>
      <c r="F3779" s="3">
        <f t="shared" si="87"/>
        <v>4050900</v>
      </c>
      <c r="G3779" s="5">
        <v>44725</v>
      </c>
      <c r="H3779" s="4">
        <v>44725</v>
      </c>
      <c r="I3779" s="10">
        <v>0</v>
      </c>
      <c r="J3779" s="32" t="str">
        <f>IF(Data[[#This Row],[Chênh lệch ngày]]&lt;-2,"ADVANCE", IF(Data[[#This Row],[Chênh lệch ngày]]&lt;4, "ON TIME", IF(Data[[#This Row],[REASON OF LATE]]="SUPPLIER","LATE BY SUPPLIER", "LATE")))</f>
        <v>ON TIME</v>
      </c>
      <c r="K3779" s="12"/>
      <c r="L3779" s="16"/>
      <c r="M3779" s="32" t="str">
        <f>TEXT(Data[[#This Row],[Ngày giao]],"yyyy")</f>
        <v>2022</v>
      </c>
      <c r="N3779" s="32" t="str">
        <f>IF(MONTH(Data[[#This Row],[Ngày giao]])&lt;4,"Qtr1", IF(MONTH(Data[[#This Row],[Ngày giao]])&lt;7,"Qtr2",IF(MONTH(Data[[#This Row],[Ngày giao]])&lt;10,"Qtr3","Qtr4")))</f>
        <v>Qtr2</v>
      </c>
      <c r="O3779" s="32" t="str">
        <f>TEXT(Data[[#This Row],[Ngày giao]],"MMM")</f>
        <v>Jun</v>
      </c>
    </row>
    <row r="3780" spans="1:15" ht="14.5" x14ac:dyDescent="0.35">
      <c r="A3780" s="7">
        <v>4517531685</v>
      </c>
      <c r="B3780" s="7">
        <v>4013297</v>
      </c>
      <c r="C3780" s="8" t="s">
        <v>53</v>
      </c>
      <c r="D3780" s="9">
        <v>225</v>
      </c>
      <c r="E3780" s="3">
        <v>1245</v>
      </c>
      <c r="F3780" s="3">
        <f t="shared" si="87"/>
        <v>280125</v>
      </c>
      <c r="G3780" s="5">
        <v>44725</v>
      </c>
      <c r="H3780" s="4">
        <v>44725</v>
      </c>
      <c r="I3780" s="10">
        <v>0</v>
      </c>
      <c r="J3780" s="32" t="str">
        <f>IF(Data[[#This Row],[Chênh lệch ngày]]&lt;-2,"ADVANCE", IF(Data[[#This Row],[Chênh lệch ngày]]&lt;4, "ON TIME", IF(Data[[#This Row],[REASON OF LATE]]="SUPPLIER","LATE BY SUPPLIER", "LATE")))</f>
        <v>ON TIME</v>
      </c>
      <c r="K3780" s="12"/>
      <c r="L3780" s="16"/>
      <c r="M3780" s="32" t="str">
        <f>TEXT(Data[[#This Row],[Ngày giao]],"yyyy")</f>
        <v>2022</v>
      </c>
      <c r="N3780" s="32" t="str">
        <f>IF(MONTH(Data[[#This Row],[Ngày giao]])&lt;4,"Qtr1", IF(MONTH(Data[[#This Row],[Ngày giao]])&lt;7,"Qtr2",IF(MONTH(Data[[#This Row],[Ngày giao]])&lt;10,"Qtr3","Qtr4")))</f>
        <v>Qtr2</v>
      </c>
      <c r="O3780" s="32" t="str">
        <f>TEXT(Data[[#This Row],[Ngày giao]],"MMM")</f>
        <v>Jun</v>
      </c>
    </row>
    <row r="3781" spans="1:15" ht="14.5" x14ac:dyDescent="0.35">
      <c r="A3781" s="7">
        <v>4517960059</v>
      </c>
      <c r="B3781" s="7">
        <v>4333114</v>
      </c>
      <c r="C3781" s="8" t="s">
        <v>53</v>
      </c>
      <c r="D3781" s="9">
        <v>42</v>
      </c>
      <c r="E3781" s="3">
        <v>1409</v>
      </c>
      <c r="F3781" s="3">
        <f t="shared" si="87"/>
        <v>59178</v>
      </c>
      <c r="G3781" s="5">
        <v>44725</v>
      </c>
      <c r="H3781" s="4">
        <v>44725</v>
      </c>
      <c r="I3781" s="10">
        <v>0</v>
      </c>
      <c r="J3781" s="32" t="str">
        <f>IF(Data[[#This Row],[Chênh lệch ngày]]&lt;-2,"ADVANCE", IF(Data[[#This Row],[Chênh lệch ngày]]&lt;4, "ON TIME", IF(Data[[#This Row],[REASON OF LATE]]="SUPPLIER","LATE BY SUPPLIER", "LATE")))</f>
        <v>ON TIME</v>
      </c>
      <c r="K3781" s="12"/>
      <c r="L3781" s="16"/>
      <c r="M3781" s="32" t="str">
        <f>TEXT(Data[[#This Row],[Ngày giao]],"yyyy")</f>
        <v>2022</v>
      </c>
      <c r="N3781" s="32" t="str">
        <f>IF(MONTH(Data[[#This Row],[Ngày giao]])&lt;4,"Qtr1", IF(MONTH(Data[[#This Row],[Ngày giao]])&lt;7,"Qtr2",IF(MONTH(Data[[#This Row],[Ngày giao]])&lt;10,"Qtr3","Qtr4")))</f>
        <v>Qtr2</v>
      </c>
      <c r="O3781" s="32" t="str">
        <f>TEXT(Data[[#This Row],[Ngày giao]],"MMM")</f>
        <v>Jun</v>
      </c>
    </row>
    <row r="3782" spans="1:15" ht="14.5" x14ac:dyDescent="0.35">
      <c r="A3782" s="7">
        <v>4517351967</v>
      </c>
      <c r="B3782" s="7">
        <v>4013305</v>
      </c>
      <c r="C3782" s="8" t="s">
        <v>53</v>
      </c>
      <c r="D3782" s="9">
        <v>372</v>
      </c>
      <c r="E3782" s="3">
        <v>701</v>
      </c>
      <c r="F3782" s="3">
        <f t="shared" si="87"/>
        <v>260772</v>
      </c>
      <c r="G3782" s="5">
        <v>44725</v>
      </c>
      <c r="H3782" s="4">
        <v>44725</v>
      </c>
      <c r="I3782" s="10">
        <v>0</v>
      </c>
      <c r="J3782" s="32" t="str">
        <f>IF(Data[[#This Row],[Chênh lệch ngày]]&lt;-2,"ADVANCE", IF(Data[[#This Row],[Chênh lệch ngày]]&lt;4, "ON TIME", IF(Data[[#This Row],[REASON OF LATE]]="SUPPLIER","LATE BY SUPPLIER", "LATE")))</f>
        <v>ON TIME</v>
      </c>
      <c r="K3782" s="12"/>
      <c r="L3782" s="16"/>
      <c r="M3782" s="32" t="str">
        <f>TEXT(Data[[#This Row],[Ngày giao]],"yyyy")</f>
        <v>2022</v>
      </c>
      <c r="N3782" s="32" t="str">
        <f>IF(MONTH(Data[[#This Row],[Ngày giao]])&lt;4,"Qtr1", IF(MONTH(Data[[#This Row],[Ngày giao]])&lt;7,"Qtr2",IF(MONTH(Data[[#This Row],[Ngày giao]])&lt;10,"Qtr3","Qtr4")))</f>
        <v>Qtr2</v>
      </c>
      <c r="O3782" s="32" t="str">
        <f>TEXT(Data[[#This Row],[Ngày giao]],"MMM")</f>
        <v>Jun</v>
      </c>
    </row>
    <row r="3783" spans="1:15" ht="14.5" x14ac:dyDescent="0.35">
      <c r="A3783" s="7">
        <v>4517537083</v>
      </c>
      <c r="B3783" s="7">
        <v>2778106</v>
      </c>
      <c r="C3783" s="8" t="s">
        <v>53</v>
      </c>
      <c r="D3783" s="9">
        <v>24</v>
      </c>
      <c r="E3783" s="3">
        <v>1060</v>
      </c>
      <c r="F3783" s="3">
        <f t="shared" si="87"/>
        <v>25440</v>
      </c>
      <c r="G3783" s="5">
        <v>44725</v>
      </c>
      <c r="H3783" s="4">
        <v>44725</v>
      </c>
      <c r="I3783" s="10">
        <v>0</v>
      </c>
      <c r="J3783" s="32" t="str">
        <f>IF(Data[[#This Row],[Chênh lệch ngày]]&lt;-2,"ADVANCE", IF(Data[[#This Row],[Chênh lệch ngày]]&lt;4, "ON TIME", IF(Data[[#This Row],[REASON OF LATE]]="SUPPLIER","LATE BY SUPPLIER", "LATE")))</f>
        <v>ON TIME</v>
      </c>
      <c r="K3783" s="12"/>
      <c r="L3783" s="16"/>
      <c r="M3783" s="32" t="str">
        <f>TEXT(Data[[#This Row],[Ngày giao]],"yyyy")</f>
        <v>2022</v>
      </c>
      <c r="N3783" s="32" t="str">
        <f>IF(MONTH(Data[[#This Row],[Ngày giao]])&lt;4,"Qtr1", IF(MONTH(Data[[#This Row],[Ngày giao]])&lt;7,"Qtr2",IF(MONTH(Data[[#This Row],[Ngày giao]])&lt;10,"Qtr3","Qtr4")))</f>
        <v>Qtr2</v>
      </c>
      <c r="O3783" s="32" t="str">
        <f>TEXT(Data[[#This Row],[Ngày giao]],"MMM")</f>
        <v>Jun</v>
      </c>
    </row>
    <row r="3784" spans="1:15" ht="14.5" x14ac:dyDescent="0.35">
      <c r="A3784" s="7">
        <v>4517503756</v>
      </c>
      <c r="B3784" s="7">
        <v>4465338</v>
      </c>
      <c r="C3784" s="37" t="s">
        <v>52</v>
      </c>
      <c r="D3784" s="9">
        <v>100200</v>
      </c>
      <c r="E3784" s="3">
        <v>1286</v>
      </c>
      <c r="F3784" s="3">
        <f t="shared" si="87"/>
        <v>128857200</v>
      </c>
      <c r="G3784" s="5">
        <v>44732</v>
      </c>
      <c r="H3784" s="4">
        <v>44725</v>
      </c>
      <c r="I3784" s="10">
        <v>7</v>
      </c>
      <c r="J3784" s="32" t="str">
        <f>IF(Data[[#This Row],[Chênh lệch ngày]]&lt;-2,"ADVANCE", IF(Data[[#This Row],[Chênh lệch ngày]]&lt;4, "ON TIME", IF(Data[[#This Row],[REASON OF LATE]]="SUPPLIER","LATE BY SUPPLIER", "LATE")))</f>
        <v>LATE BY SUPPLIER</v>
      </c>
      <c r="K3784" s="13" t="s">
        <v>8</v>
      </c>
      <c r="L3784" s="16" t="s">
        <v>41</v>
      </c>
      <c r="M3784" s="32" t="str">
        <f>TEXT(Data[[#This Row],[Ngày giao]],"yyyy")</f>
        <v>2022</v>
      </c>
      <c r="N3784" s="32" t="str">
        <f>IF(MONTH(Data[[#This Row],[Ngày giao]])&lt;4,"Qtr1", IF(MONTH(Data[[#This Row],[Ngày giao]])&lt;7,"Qtr2",IF(MONTH(Data[[#This Row],[Ngày giao]])&lt;10,"Qtr3","Qtr4")))</f>
        <v>Qtr2</v>
      </c>
      <c r="O3784" s="32" t="str">
        <f>TEXT(Data[[#This Row],[Ngày giao]],"MMM")</f>
        <v>Jun</v>
      </c>
    </row>
    <row r="3785" spans="1:15" ht="14.5" x14ac:dyDescent="0.35">
      <c r="A3785" s="7">
        <v>4517704326</v>
      </c>
      <c r="B3785" s="7">
        <v>4455298</v>
      </c>
      <c r="C3785" s="8" t="s">
        <v>53</v>
      </c>
      <c r="D3785" s="9">
        <v>3525</v>
      </c>
      <c r="E3785" s="3">
        <v>333</v>
      </c>
      <c r="F3785" s="3">
        <f t="shared" si="87"/>
        <v>1173825</v>
      </c>
      <c r="G3785" s="5">
        <v>44725</v>
      </c>
      <c r="H3785" s="4">
        <v>44725</v>
      </c>
      <c r="I3785" s="10">
        <v>0</v>
      </c>
      <c r="J3785" s="32" t="str">
        <f>IF(Data[[#This Row],[Chênh lệch ngày]]&lt;-2,"ADVANCE", IF(Data[[#This Row],[Chênh lệch ngày]]&lt;4, "ON TIME", IF(Data[[#This Row],[REASON OF LATE]]="SUPPLIER","LATE BY SUPPLIER", "LATE")))</f>
        <v>ON TIME</v>
      </c>
      <c r="K3785" s="12"/>
      <c r="L3785" s="16"/>
      <c r="M3785" s="32" t="str">
        <f>TEXT(Data[[#This Row],[Ngày giao]],"yyyy")</f>
        <v>2022</v>
      </c>
      <c r="N3785" s="32" t="str">
        <f>IF(MONTH(Data[[#This Row],[Ngày giao]])&lt;4,"Qtr1", IF(MONTH(Data[[#This Row],[Ngày giao]])&lt;7,"Qtr2",IF(MONTH(Data[[#This Row],[Ngày giao]])&lt;10,"Qtr3","Qtr4")))</f>
        <v>Qtr2</v>
      </c>
      <c r="O3785" s="32" t="str">
        <f>TEXT(Data[[#This Row],[Ngày giao]],"MMM")</f>
        <v>Jun</v>
      </c>
    </row>
    <row r="3786" spans="1:15" ht="14.5" x14ac:dyDescent="0.35">
      <c r="A3786" s="7">
        <v>4517817676</v>
      </c>
      <c r="B3786" s="7">
        <v>4454507</v>
      </c>
      <c r="C3786" s="8" t="s">
        <v>53</v>
      </c>
      <c r="D3786" s="9">
        <v>1440</v>
      </c>
      <c r="E3786" s="3">
        <v>345</v>
      </c>
      <c r="F3786" s="3">
        <f t="shared" si="87"/>
        <v>496800</v>
      </c>
      <c r="G3786" s="5">
        <v>44725</v>
      </c>
      <c r="H3786" s="4">
        <v>44725</v>
      </c>
      <c r="I3786" s="10">
        <v>0</v>
      </c>
      <c r="J3786" s="32" t="str">
        <f>IF(Data[[#This Row],[Chênh lệch ngày]]&lt;-2,"ADVANCE", IF(Data[[#This Row],[Chênh lệch ngày]]&lt;4, "ON TIME", IF(Data[[#This Row],[REASON OF LATE]]="SUPPLIER","LATE BY SUPPLIER", "LATE")))</f>
        <v>ON TIME</v>
      </c>
      <c r="K3786" s="12"/>
      <c r="L3786" s="16"/>
      <c r="M3786" s="32" t="str">
        <f>TEXT(Data[[#This Row],[Ngày giao]],"yyyy")</f>
        <v>2022</v>
      </c>
      <c r="N3786" s="32" t="str">
        <f>IF(MONTH(Data[[#This Row],[Ngày giao]])&lt;4,"Qtr1", IF(MONTH(Data[[#This Row],[Ngày giao]])&lt;7,"Qtr2",IF(MONTH(Data[[#This Row],[Ngày giao]])&lt;10,"Qtr3","Qtr4")))</f>
        <v>Qtr2</v>
      </c>
      <c r="O3786" s="32" t="str">
        <f>TEXT(Data[[#This Row],[Ngày giao]],"MMM")</f>
        <v>Jun</v>
      </c>
    </row>
    <row r="3787" spans="1:15" ht="14.5" x14ac:dyDescent="0.35">
      <c r="A3787" s="7">
        <v>4517650060</v>
      </c>
      <c r="B3787" s="7">
        <v>2487053</v>
      </c>
      <c r="C3787" s="8" t="s">
        <v>53</v>
      </c>
      <c r="D3787" s="9">
        <v>4410</v>
      </c>
      <c r="E3787" s="3">
        <v>1442</v>
      </c>
      <c r="F3787" s="3">
        <f t="shared" si="87"/>
        <v>6359220</v>
      </c>
      <c r="G3787" s="5">
        <v>44725</v>
      </c>
      <c r="H3787" s="4">
        <v>44725</v>
      </c>
      <c r="I3787" s="10">
        <v>0</v>
      </c>
      <c r="J3787" s="32" t="str">
        <f>IF(Data[[#This Row],[Chênh lệch ngày]]&lt;-2,"ADVANCE", IF(Data[[#This Row],[Chênh lệch ngày]]&lt;4, "ON TIME", IF(Data[[#This Row],[REASON OF LATE]]="SUPPLIER","LATE BY SUPPLIER", "LATE")))</f>
        <v>ON TIME</v>
      </c>
      <c r="K3787" s="12"/>
      <c r="L3787" s="16"/>
      <c r="M3787" s="32" t="str">
        <f>TEXT(Data[[#This Row],[Ngày giao]],"yyyy")</f>
        <v>2022</v>
      </c>
      <c r="N3787" s="32" t="str">
        <f>IF(MONTH(Data[[#This Row],[Ngày giao]])&lt;4,"Qtr1", IF(MONTH(Data[[#This Row],[Ngày giao]])&lt;7,"Qtr2",IF(MONTH(Data[[#This Row],[Ngày giao]])&lt;10,"Qtr3","Qtr4")))</f>
        <v>Qtr2</v>
      </c>
      <c r="O3787" s="32" t="str">
        <f>TEXT(Data[[#This Row],[Ngày giao]],"MMM")</f>
        <v>Jun</v>
      </c>
    </row>
    <row r="3788" spans="1:15" ht="14.5" x14ac:dyDescent="0.35">
      <c r="A3788" s="7">
        <v>4518059794</v>
      </c>
      <c r="B3788" s="7">
        <v>4455281</v>
      </c>
      <c r="C3788" s="8" t="s">
        <v>66</v>
      </c>
      <c r="D3788" s="9">
        <v>1440</v>
      </c>
      <c r="E3788" s="3">
        <v>886</v>
      </c>
      <c r="F3788" s="3">
        <f t="shared" si="87"/>
        <v>1275840</v>
      </c>
      <c r="G3788" s="14">
        <v>44788</v>
      </c>
      <c r="H3788" s="15">
        <v>44725</v>
      </c>
      <c r="I3788" s="10">
        <v>63</v>
      </c>
      <c r="J3788" s="32" t="str">
        <f>IF(Data[[#This Row],[Chênh lệch ngày]]&lt;-2,"ADVANCE", IF(Data[[#This Row],[Chênh lệch ngày]]&lt;4, "ON TIME", IF(Data[[#This Row],[REASON OF LATE]]="SUPPLIER","LATE BY SUPPLIER", "LATE")))</f>
        <v>LATE</v>
      </c>
      <c r="K3788" s="32" t="s">
        <v>6</v>
      </c>
      <c r="L3788" s="16"/>
      <c r="M3788" s="32" t="str">
        <f>TEXT(Data[[#This Row],[Ngày giao]],"yyyy")</f>
        <v>2022</v>
      </c>
      <c r="N3788" s="32" t="str">
        <f>IF(MONTH(Data[[#This Row],[Ngày giao]])&lt;4,"Qtr1", IF(MONTH(Data[[#This Row],[Ngày giao]])&lt;7,"Qtr2",IF(MONTH(Data[[#This Row],[Ngày giao]])&lt;10,"Qtr3","Qtr4")))</f>
        <v>Qtr3</v>
      </c>
      <c r="O3788" s="32" t="str">
        <f>TEXT(Data[[#This Row],[Ngày giao]],"MMM")</f>
        <v>Aug</v>
      </c>
    </row>
    <row r="3789" spans="1:15" ht="14.5" x14ac:dyDescent="0.35">
      <c r="A3789" s="7">
        <v>4517814334</v>
      </c>
      <c r="B3789" s="7">
        <v>4455299</v>
      </c>
      <c r="C3789" s="8" t="s">
        <v>53</v>
      </c>
      <c r="D3789" s="9">
        <v>765</v>
      </c>
      <c r="E3789" s="3">
        <v>1350</v>
      </c>
      <c r="F3789" s="3">
        <f t="shared" si="87"/>
        <v>1032750</v>
      </c>
      <c r="G3789" s="5">
        <v>44725</v>
      </c>
      <c r="H3789" s="4">
        <v>44725</v>
      </c>
      <c r="I3789" s="10">
        <v>0</v>
      </c>
      <c r="J3789" s="32" t="str">
        <f>IF(Data[[#This Row],[Chênh lệch ngày]]&lt;-2,"ADVANCE", IF(Data[[#This Row],[Chênh lệch ngày]]&lt;4, "ON TIME", IF(Data[[#This Row],[REASON OF LATE]]="SUPPLIER","LATE BY SUPPLIER", "LATE")))</f>
        <v>ON TIME</v>
      </c>
      <c r="K3789" s="12"/>
      <c r="L3789" s="16"/>
      <c r="M3789" s="32" t="str">
        <f>TEXT(Data[[#This Row],[Ngày giao]],"yyyy")</f>
        <v>2022</v>
      </c>
      <c r="N3789" s="32" t="str">
        <f>IF(MONTH(Data[[#This Row],[Ngày giao]])&lt;4,"Qtr1", IF(MONTH(Data[[#This Row],[Ngày giao]])&lt;7,"Qtr2",IF(MONTH(Data[[#This Row],[Ngày giao]])&lt;10,"Qtr3","Qtr4")))</f>
        <v>Qtr2</v>
      </c>
      <c r="O3789" s="32" t="str">
        <f>TEXT(Data[[#This Row],[Ngày giao]],"MMM")</f>
        <v>Jun</v>
      </c>
    </row>
    <row r="3790" spans="1:15" ht="14.5" x14ac:dyDescent="0.35">
      <c r="A3790" s="7">
        <v>4517987590</v>
      </c>
      <c r="B3790" s="7">
        <v>4454507</v>
      </c>
      <c r="C3790" s="8" t="s">
        <v>53</v>
      </c>
      <c r="D3790" s="9">
        <v>90</v>
      </c>
      <c r="E3790" s="3">
        <v>511</v>
      </c>
      <c r="F3790" s="3">
        <f t="shared" si="87"/>
        <v>45990</v>
      </c>
      <c r="G3790" s="5">
        <v>44725</v>
      </c>
      <c r="H3790" s="4">
        <v>44725</v>
      </c>
      <c r="I3790" s="10">
        <v>0</v>
      </c>
      <c r="J3790" s="32" t="str">
        <f>IF(Data[[#This Row],[Chênh lệch ngày]]&lt;-2,"ADVANCE", IF(Data[[#This Row],[Chênh lệch ngày]]&lt;4, "ON TIME", IF(Data[[#This Row],[REASON OF LATE]]="SUPPLIER","LATE BY SUPPLIER", "LATE")))</f>
        <v>ON TIME</v>
      </c>
      <c r="K3790" s="12"/>
      <c r="L3790" s="16"/>
      <c r="M3790" s="32" t="str">
        <f>TEXT(Data[[#This Row],[Ngày giao]],"yyyy")</f>
        <v>2022</v>
      </c>
      <c r="N3790" s="32" t="str">
        <f>IF(MONTH(Data[[#This Row],[Ngày giao]])&lt;4,"Qtr1", IF(MONTH(Data[[#This Row],[Ngày giao]])&lt;7,"Qtr2",IF(MONTH(Data[[#This Row],[Ngày giao]])&lt;10,"Qtr3","Qtr4")))</f>
        <v>Qtr2</v>
      </c>
      <c r="O3790" s="32" t="str">
        <f>TEXT(Data[[#This Row],[Ngày giao]],"MMM")</f>
        <v>Jun</v>
      </c>
    </row>
    <row r="3791" spans="1:15" ht="14.5" x14ac:dyDescent="0.35">
      <c r="A3791" s="7">
        <v>4517361183</v>
      </c>
      <c r="B3791" s="7">
        <v>4454507</v>
      </c>
      <c r="C3791" s="8" t="s">
        <v>53</v>
      </c>
      <c r="D3791" s="9">
        <v>1260</v>
      </c>
      <c r="E3791" s="3">
        <v>345</v>
      </c>
      <c r="F3791" s="3">
        <f t="shared" si="87"/>
        <v>434700</v>
      </c>
      <c r="G3791" s="5">
        <v>44725</v>
      </c>
      <c r="H3791" s="4">
        <v>44725</v>
      </c>
      <c r="I3791" s="10">
        <v>0</v>
      </c>
      <c r="J3791" s="32" t="str">
        <f>IF(Data[[#This Row],[Chênh lệch ngày]]&lt;-2,"ADVANCE", IF(Data[[#This Row],[Chênh lệch ngày]]&lt;4, "ON TIME", IF(Data[[#This Row],[REASON OF LATE]]="SUPPLIER","LATE BY SUPPLIER", "LATE")))</f>
        <v>ON TIME</v>
      </c>
      <c r="K3791" s="12"/>
      <c r="L3791" s="16"/>
      <c r="M3791" s="32" t="str">
        <f>TEXT(Data[[#This Row],[Ngày giao]],"yyyy")</f>
        <v>2022</v>
      </c>
      <c r="N3791" s="32" t="str">
        <f>IF(MONTH(Data[[#This Row],[Ngày giao]])&lt;4,"Qtr1", IF(MONTH(Data[[#This Row],[Ngày giao]])&lt;7,"Qtr2",IF(MONTH(Data[[#This Row],[Ngày giao]])&lt;10,"Qtr3","Qtr4")))</f>
        <v>Qtr2</v>
      </c>
      <c r="O3791" s="32" t="str">
        <f>TEXT(Data[[#This Row],[Ngày giao]],"MMM")</f>
        <v>Jun</v>
      </c>
    </row>
    <row r="3792" spans="1:15" ht="14.5" x14ac:dyDescent="0.35">
      <c r="A3792" s="7">
        <v>4517814333</v>
      </c>
      <c r="B3792" s="7">
        <v>4455299</v>
      </c>
      <c r="C3792" s="8" t="s">
        <v>53</v>
      </c>
      <c r="D3792" s="9">
        <v>750</v>
      </c>
      <c r="E3792" s="3">
        <v>383</v>
      </c>
      <c r="F3792" s="3">
        <f t="shared" si="87"/>
        <v>287250</v>
      </c>
      <c r="G3792" s="5">
        <v>44725</v>
      </c>
      <c r="H3792" s="4">
        <v>44725</v>
      </c>
      <c r="I3792" s="10">
        <v>0</v>
      </c>
      <c r="J3792" s="32" t="str">
        <f>IF(Data[[#This Row],[Chênh lệch ngày]]&lt;-2,"ADVANCE", IF(Data[[#This Row],[Chênh lệch ngày]]&lt;4, "ON TIME", IF(Data[[#This Row],[REASON OF LATE]]="SUPPLIER","LATE BY SUPPLIER", "LATE")))</f>
        <v>ON TIME</v>
      </c>
      <c r="K3792" s="12"/>
      <c r="L3792" s="16"/>
      <c r="M3792" s="32" t="str">
        <f>TEXT(Data[[#This Row],[Ngày giao]],"yyyy")</f>
        <v>2022</v>
      </c>
      <c r="N3792" s="32" t="str">
        <f>IF(MONTH(Data[[#This Row],[Ngày giao]])&lt;4,"Qtr1", IF(MONTH(Data[[#This Row],[Ngày giao]])&lt;7,"Qtr2",IF(MONTH(Data[[#This Row],[Ngày giao]])&lt;10,"Qtr3","Qtr4")))</f>
        <v>Qtr2</v>
      </c>
      <c r="O3792" s="32" t="str">
        <f>TEXT(Data[[#This Row],[Ngày giao]],"MMM")</f>
        <v>Jun</v>
      </c>
    </row>
    <row r="3793" spans="1:15" ht="14.5" x14ac:dyDescent="0.35">
      <c r="A3793" s="7">
        <v>4517531818</v>
      </c>
      <c r="B3793" s="7">
        <v>4013305</v>
      </c>
      <c r="C3793" s="8" t="s">
        <v>53</v>
      </c>
      <c r="D3793" s="9">
        <v>144</v>
      </c>
      <c r="E3793" s="3">
        <v>418</v>
      </c>
      <c r="F3793" s="3">
        <f t="shared" si="87"/>
        <v>60192</v>
      </c>
      <c r="G3793" s="5">
        <v>44725</v>
      </c>
      <c r="H3793" s="4">
        <v>44725</v>
      </c>
      <c r="I3793" s="10">
        <v>0</v>
      </c>
      <c r="J3793" s="32" t="str">
        <f>IF(Data[[#This Row],[Chênh lệch ngày]]&lt;-2,"ADVANCE", IF(Data[[#This Row],[Chênh lệch ngày]]&lt;4, "ON TIME", IF(Data[[#This Row],[REASON OF LATE]]="SUPPLIER","LATE BY SUPPLIER", "LATE")))</f>
        <v>ON TIME</v>
      </c>
      <c r="K3793" s="12"/>
      <c r="L3793" s="16"/>
      <c r="M3793" s="32" t="str">
        <f>TEXT(Data[[#This Row],[Ngày giao]],"yyyy")</f>
        <v>2022</v>
      </c>
      <c r="N3793" s="32" t="str">
        <f>IF(MONTH(Data[[#This Row],[Ngày giao]])&lt;4,"Qtr1", IF(MONTH(Data[[#This Row],[Ngày giao]])&lt;7,"Qtr2",IF(MONTH(Data[[#This Row],[Ngày giao]])&lt;10,"Qtr3","Qtr4")))</f>
        <v>Qtr2</v>
      </c>
      <c r="O3793" s="32" t="str">
        <f>TEXT(Data[[#This Row],[Ngày giao]],"MMM")</f>
        <v>Jun</v>
      </c>
    </row>
    <row r="3794" spans="1:15" ht="14.5" x14ac:dyDescent="0.35">
      <c r="A3794" s="7">
        <v>4517379530</v>
      </c>
      <c r="B3794" s="7">
        <v>4333116</v>
      </c>
      <c r="C3794" s="8" t="s">
        <v>66</v>
      </c>
      <c r="D3794" s="9">
        <v>1764</v>
      </c>
      <c r="E3794" s="3">
        <v>1249</v>
      </c>
      <c r="F3794" s="3">
        <f t="shared" si="87"/>
        <v>2203236</v>
      </c>
      <c r="G3794" s="5">
        <v>44725</v>
      </c>
      <c r="H3794" s="4">
        <v>44725</v>
      </c>
      <c r="I3794" s="10">
        <v>0</v>
      </c>
      <c r="J3794" s="32" t="str">
        <f>IF(Data[[#This Row],[Chênh lệch ngày]]&lt;-2,"ADVANCE", IF(Data[[#This Row],[Chênh lệch ngày]]&lt;4, "ON TIME", IF(Data[[#This Row],[REASON OF LATE]]="SUPPLIER","LATE BY SUPPLIER", "LATE")))</f>
        <v>ON TIME</v>
      </c>
      <c r="K3794" s="12"/>
      <c r="L3794" s="16"/>
      <c r="M3794" s="32" t="str">
        <f>TEXT(Data[[#This Row],[Ngày giao]],"yyyy")</f>
        <v>2022</v>
      </c>
      <c r="N3794" s="32" t="str">
        <f>IF(MONTH(Data[[#This Row],[Ngày giao]])&lt;4,"Qtr1", IF(MONTH(Data[[#This Row],[Ngày giao]])&lt;7,"Qtr2",IF(MONTH(Data[[#This Row],[Ngày giao]])&lt;10,"Qtr3","Qtr4")))</f>
        <v>Qtr2</v>
      </c>
      <c r="O3794" s="32" t="str">
        <f>TEXT(Data[[#This Row],[Ngày giao]],"MMM")</f>
        <v>Jun</v>
      </c>
    </row>
    <row r="3795" spans="1:15" ht="14.5" x14ac:dyDescent="0.35">
      <c r="A3795" s="7">
        <v>4517364542</v>
      </c>
      <c r="B3795" s="7">
        <v>4333113</v>
      </c>
      <c r="C3795" s="8" t="s">
        <v>66</v>
      </c>
      <c r="D3795" s="9">
        <v>567</v>
      </c>
      <c r="E3795" s="3">
        <v>976</v>
      </c>
      <c r="F3795" s="3">
        <f t="shared" si="87"/>
        <v>553392</v>
      </c>
      <c r="G3795" s="5">
        <v>44725</v>
      </c>
      <c r="H3795" s="4">
        <v>44725</v>
      </c>
      <c r="I3795" s="10">
        <v>0</v>
      </c>
      <c r="J3795" s="32" t="str">
        <f>IF(Data[[#This Row],[Chênh lệch ngày]]&lt;-2,"ADVANCE", IF(Data[[#This Row],[Chênh lệch ngày]]&lt;4, "ON TIME", IF(Data[[#This Row],[REASON OF LATE]]="SUPPLIER","LATE BY SUPPLIER", "LATE")))</f>
        <v>ON TIME</v>
      </c>
      <c r="K3795" s="12"/>
      <c r="L3795" s="16"/>
      <c r="M3795" s="32" t="str">
        <f>TEXT(Data[[#This Row],[Ngày giao]],"yyyy")</f>
        <v>2022</v>
      </c>
      <c r="N3795" s="32" t="str">
        <f>IF(MONTH(Data[[#This Row],[Ngày giao]])&lt;4,"Qtr1", IF(MONTH(Data[[#This Row],[Ngày giao]])&lt;7,"Qtr2",IF(MONTH(Data[[#This Row],[Ngày giao]])&lt;10,"Qtr3","Qtr4")))</f>
        <v>Qtr2</v>
      </c>
      <c r="O3795" s="32" t="str">
        <f>TEXT(Data[[#This Row],[Ngày giao]],"MMM")</f>
        <v>Jun</v>
      </c>
    </row>
    <row r="3796" spans="1:15" ht="14.5" x14ac:dyDescent="0.35">
      <c r="A3796" s="7">
        <v>4517383577</v>
      </c>
      <c r="B3796" s="7">
        <v>4335235</v>
      </c>
      <c r="C3796" s="8" t="s">
        <v>53</v>
      </c>
      <c r="D3796" s="9">
        <v>270</v>
      </c>
      <c r="E3796" s="3">
        <v>1264</v>
      </c>
      <c r="F3796" s="3">
        <f t="shared" si="87"/>
        <v>341280</v>
      </c>
      <c r="G3796" s="5">
        <v>44725</v>
      </c>
      <c r="H3796" s="4">
        <v>44725</v>
      </c>
      <c r="I3796" s="10">
        <v>0</v>
      </c>
      <c r="J3796" s="32" t="str">
        <f>IF(Data[[#This Row],[Chênh lệch ngày]]&lt;-2,"ADVANCE", IF(Data[[#This Row],[Chênh lệch ngày]]&lt;4, "ON TIME", IF(Data[[#This Row],[REASON OF LATE]]="SUPPLIER","LATE BY SUPPLIER", "LATE")))</f>
        <v>ON TIME</v>
      </c>
      <c r="K3796" s="12"/>
      <c r="L3796" s="16"/>
      <c r="M3796" s="32" t="str">
        <f>TEXT(Data[[#This Row],[Ngày giao]],"yyyy")</f>
        <v>2022</v>
      </c>
      <c r="N3796" s="32" t="str">
        <f>IF(MONTH(Data[[#This Row],[Ngày giao]])&lt;4,"Qtr1", IF(MONTH(Data[[#This Row],[Ngày giao]])&lt;7,"Qtr2",IF(MONTH(Data[[#This Row],[Ngày giao]])&lt;10,"Qtr3","Qtr4")))</f>
        <v>Qtr2</v>
      </c>
      <c r="O3796" s="32" t="str">
        <f>TEXT(Data[[#This Row],[Ngày giao]],"MMM")</f>
        <v>Jun</v>
      </c>
    </row>
    <row r="3797" spans="1:15" ht="14.5" x14ac:dyDescent="0.35">
      <c r="A3797" s="7">
        <v>4518079286</v>
      </c>
      <c r="B3797" s="7">
        <v>4013305</v>
      </c>
      <c r="C3797" s="8" t="s">
        <v>61</v>
      </c>
      <c r="D3797" s="9">
        <v>60</v>
      </c>
      <c r="E3797" s="3">
        <v>616</v>
      </c>
      <c r="F3797" s="3">
        <f t="shared" si="87"/>
        <v>36960</v>
      </c>
      <c r="G3797" s="5">
        <v>44753</v>
      </c>
      <c r="H3797" s="4">
        <v>44725</v>
      </c>
      <c r="I3797" s="10">
        <v>28</v>
      </c>
      <c r="J3797" s="32" t="str">
        <f>IF(Data[[#This Row],[Chênh lệch ngày]]&lt;-2,"ADVANCE", IF(Data[[#This Row],[Chênh lệch ngày]]&lt;4, "ON TIME", IF(Data[[#This Row],[REASON OF LATE]]="SUPPLIER","LATE BY SUPPLIER", "LATE")))</f>
        <v>LATE BY SUPPLIER</v>
      </c>
      <c r="K3797" s="13" t="s">
        <v>8</v>
      </c>
      <c r="L3797" s="16" t="s">
        <v>71</v>
      </c>
      <c r="M3797" s="32" t="str">
        <f>TEXT(Data[[#This Row],[Ngày giao]],"yyyy")</f>
        <v>2022</v>
      </c>
      <c r="N3797" s="32" t="str">
        <f>IF(MONTH(Data[[#This Row],[Ngày giao]])&lt;4,"Qtr1", IF(MONTH(Data[[#This Row],[Ngày giao]])&lt;7,"Qtr2",IF(MONTH(Data[[#This Row],[Ngày giao]])&lt;10,"Qtr3","Qtr4")))</f>
        <v>Qtr3</v>
      </c>
      <c r="O3797" s="32" t="str">
        <f>TEXT(Data[[#This Row],[Ngày giao]],"MMM")</f>
        <v>Jul</v>
      </c>
    </row>
    <row r="3798" spans="1:15" ht="14.5" x14ac:dyDescent="0.35">
      <c r="A3798" s="7">
        <v>4517961073</v>
      </c>
      <c r="B3798" s="7">
        <v>4455281</v>
      </c>
      <c r="C3798" s="8" t="s">
        <v>53</v>
      </c>
      <c r="D3798" s="9">
        <v>360</v>
      </c>
      <c r="E3798" s="3">
        <v>1431</v>
      </c>
      <c r="F3798" s="3">
        <f t="shared" si="87"/>
        <v>515160</v>
      </c>
      <c r="G3798" s="14">
        <v>44725</v>
      </c>
      <c r="H3798" s="15">
        <v>44725</v>
      </c>
      <c r="I3798" s="10">
        <v>0</v>
      </c>
      <c r="J3798" s="32" t="str">
        <f>IF(Data[[#This Row],[Chênh lệch ngày]]&lt;-2,"ADVANCE", IF(Data[[#This Row],[Chênh lệch ngày]]&lt;4, "ON TIME", IF(Data[[#This Row],[REASON OF LATE]]="SUPPLIER","LATE BY SUPPLIER", "LATE")))</f>
        <v>ON TIME</v>
      </c>
      <c r="K3798" s="12"/>
      <c r="L3798" s="16"/>
      <c r="M3798" s="32" t="str">
        <f>TEXT(Data[[#This Row],[Ngày giao]],"yyyy")</f>
        <v>2022</v>
      </c>
      <c r="N3798" s="32" t="str">
        <f>IF(MONTH(Data[[#This Row],[Ngày giao]])&lt;4,"Qtr1", IF(MONTH(Data[[#This Row],[Ngày giao]])&lt;7,"Qtr2",IF(MONTH(Data[[#This Row],[Ngày giao]])&lt;10,"Qtr3","Qtr4")))</f>
        <v>Qtr2</v>
      </c>
      <c r="O3798" s="32" t="str">
        <f>TEXT(Data[[#This Row],[Ngày giao]],"MMM")</f>
        <v>Jun</v>
      </c>
    </row>
    <row r="3799" spans="1:15" ht="14.5" x14ac:dyDescent="0.35">
      <c r="A3799" s="7">
        <v>881944979</v>
      </c>
      <c r="B3799" s="7">
        <v>2487053</v>
      </c>
      <c r="C3799" s="8" t="s">
        <v>53</v>
      </c>
      <c r="D3799" s="9">
        <v>450</v>
      </c>
      <c r="E3799" s="3">
        <v>1094</v>
      </c>
      <c r="F3799" s="3">
        <f t="shared" si="87"/>
        <v>492300</v>
      </c>
      <c r="G3799" s="5">
        <v>44725</v>
      </c>
      <c r="H3799" s="4">
        <v>44725</v>
      </c>
      <c r="I3799" s="10">
        <v>0</v>
      </c>
      <c r="J3799" s="32" t="str">
        <f>IF(Data[[#This Row],[Chênh lệch ngày]]&lt;-2,"ADVANCE", IF(Data[[#This Row],[Chênh lệch ngày]]&lt;4, "ON TIME", IF(Data[[#This Row],[REASON OF LATE]]="SUPPLIER","LATE BY SUPPLIER", "LATE")))</f>
        <v>ON TIME</v>
      </c>
      <c r="K3799" s="12"/>
      <c r="L3799" s="16"/>
      <c r="M3799" s="32" t="str">
        <f>TEXT(Data[[#This Row],[Ngày giao]],"yyyy")</f>
        <v>2022</v>
      </c>
      <c r="N3799" s="32" t="str">
        <f>IF(MONTH(Data[[#This Row],[Ngày giao]])&lt;4,"Qtr1", IF(MONTH(Data[[#This Row],[Ngày giao]])&lt;7,"Qtr2",IF(MONTH(Data[[#This Row],[Ngày giao]])&lt;10,"Qtr3","Qtr4")))</f>
        <v>Qtr2</v>
      </c>
      <c r="O3799" s="32" t="str">
        <f>TEXT(Data[[#This Row],[Ngày giao]],"MMM")</f>
        <v>Jun</v>
      </c>
    </row>
    <row r="3800" spans="1:15" ht="14.5" x14ac:dyDescent="0.35">
      <c r="A3800" s="7">
        <v>4517341920</v>
      </c>
      <c r="B3800" s="7">
        <v>2779823</v>
      </c>
      <c r="C3800" s="8" t="s">
        <v>53</v>
      </c>
      <c r="D3800" s="9">
        <v>4860</v>
      </c>
      <c r="E3800" s="3">
        <v>1058</v>
      </c>
      <c r="F3800" s="3">
        <f t="shared" si="87"/>
        <v>5141880</v>
      </c>
      <c r="G3800" s="5">
        <v>44725</v>
      </c>
      <c r="H3800" s="4">
        <v>44725</v>
      </c>
      <c r="I3800" s="10">
        <v>0</v>
      </c>
      <c r="J3800" s="32" t="str">
        <f>IF(Data[[#This Row],[Chênh lệch ngày]]&lt;-2,"ADVANCE", IF(Data[[#This Row],[Chênh lệch ngày]]&lt;4, "ON TIME", IF(Data[[#This Row],[REASON OF LATE]]="SUPPLIER","LATE BY SUPPLIER", "LATE")))</f>
        <v>ON TIME</v>
      </c>
      <c r="K3800" s="12"/>
      <c r="L3800" s="16"/>
      <c r="M3800" s="32" t="str">
        <f>TEXT(Data[[#This Row],[Ngày giao]],"yyyy")</f>
        <v>2022</v>
      </c>
      <c r="N3800" s="32" t="str">
        <f>IF(MONTH(Data[[#This Row],[Ngày giao]])&lt;4,"Qtr1", IF(MONTH(Data[[#This Row],[Ngày giao]])&lt;7,"Qtr2",IF(MONTH(Data[[#This Row],[Ngày giao]])&lt;10,"Qtr3","Qtr4")))</f>
        <v>Qtr2</v>
      </c>
      <c r="O3800" s="32" t="str">
        <f>TEXT(Data[[#This Row],[Ngày giao]],"MMM")</f>
        <v>Jun</v>
      </c>
    </row>
    <row r="3801" spans="1:15" ht="14.5" x14ac:dyDescent="0.35">
      <c r="A3801" s="7">
        <v>4517378153</v>
      </c>
      <c r="B3801" s="7">
        <v>4455281</v>
      </c>
      <c r="C3801" s="8" t="s">
        <v>66</v>
      </c>
      <c r="D3801" s="9">
        <v>180</v>
      </c>
      <c r="E3801" s="3">
        <v>1449</v>
      </c>
      <c r="F3801" s="3">
        <f t="shared" si="87"/>
        <v>260820</v>
      </c>
      <c r="G3801" s="14">
        <v>44788</v>
      </c>
      <c r="H3801" s="15">
        <v>44725</v>
      </c>
      <c r="I3801" s="10">
        <v>63</v>
      </c>
      <c r="J3801" s="32" t="str">
        <f>IF(Data[[#This Row],[Chênh lệch ngày]]&lt;-2,"ADVANCE", IF(Data[[#This Row],[Chênh lệch ngày]]&lt;4, "ON TIME", IF(Data[[#This Row],[REASON OF LATE]]="SUPPLIER","LATE BY SUPPLIER", "LATE")))</f>
        <v>LATE</v>
      </c>
      <c r="K3801" s="32" t="s">
        <v>6</v>
      </c>
      <c r="L3801" s="16"/>
      <c r="M3801" s="32" t="str">
        <f>TEXT(Data[[#This Row],[Ngày giao]],"yyyy")</f>
        <v>2022</v>
      </c>
      <c r="N3801" s="32" t="str">
        <f>IF(MONTH(Data[[#This Row],[Ngày giao]])&lt;4,"Qtr1", IF(MONTH(Data[[#This Row],[Ngày giao]])&lt;7,"Qtr2",IF(MONTH(Data[[#This Row],[Ngày giao]])&lt;10,"Qtr3","Qtr4")))</f>
        <v>Qtr3</v>
      </c>
      <c r="O3801" s="32" t="str">
        <f>TEXT(Data[[#This Row],[Ngày giao]],"MMM")</f>
        <v>Aug</v>
      </c>
    </row>
    <row r="3802" spans="1:15" ht="14.5" x14ac:dyDescent="0.35">
      <c r="A3802" s="7">
        <v>4517953062</v>
      </c>
      <c r="B3802" s="7">
        <v>4333113</v>
      </c>
      <c r="C3802" s="8" t="s">
        <v>59</v>
      </c>
      <c r="D3802" s="9">
        <v>21</v>
      </c>
      <c r="E3802" s="3">
        <v>1009</v>
      </c>
      <c r="F3802" s="3">
        <f t="shared" si="87"/>
        <v>21189</v>
      </c>
      <c r="G3802" s="5">
        <v>44781</v>
      </c>
      <c r="H3802" s="4">
        <v>44725</v>
      </c>
      <c r="I3802" s="10">
        <v>56</v>
      </c>
      <c r="J3802" s="32" t="str">
        <f>IF(Data[[#This Row],[Chênh lệch ngày]]&lt;-2,"ADVANCE", IF(Data[[#This Row],[Chênh lệch ngày]]&lt;4, "ON TIME", IF(Data[[#This Row],[REASON OF LATE]]="SUPPLIER","LATE BY SUPPLIER", "LATE")))</f>
        <v>LATE BY SUPPLIER</v>
      </c>
      <c r="K3802" s="11" t="s">
        <v>8</v>
      </c>
      <c r="L3802" s="16" t="s">
        <v>71</v>
      </c>
      <c r="M3802" s="32" t="str">
        <f>TEXT(Data[[#This Row],[Ngày giao]],"yyyy")</f>
        <v>2022</v>
      </c>
      <c r="N3802" s="32" t="str">
        <f>IF(MONTH(Data[[#This Row],[Ngày giao]])&lt;4,"Qtr1", IF(MONTH(Data[[#This Row],[Ngày giao]])&lt;7,"Qtr2",IF(MONTH(Data[[#This Row],[Ngày giao]])&lt;10,"Qtr3","Qtr4")))</f>
        <v>Qtr3</v>
      </c>
      <c r="O3802" s="32" t="str">
        <f>TEXT(Data[[#This Row],[Ngày giao]],"MMM")</f>
        <v>Aug</v>
      </c>
    </row>
    <row r="3803" spans="1:15" ht="14.5" x14ac:dyDescent="0.35">
      <c r="A3803" s="7">
        <v>4517356644</v>
      </c>
      <c r="B3803" s="7">
        <v>2779817</v>
      </c>
      <c r="C3803" s="8" t="s">
        <v>53</v>
      </c>
      <c r="D3803" s="9">
        <v>1530</v>
      </c>
      <c r="E3803" s="3">
        <v>1136</v>
      </c>
      <c r="F3803" s="3">
        <f t="shared" si="87"/>
        <v>1738080</v>
      </c>
      <c r="G3803" s="5">
        <v>44725</v>
      </c>
      <c r="H3803" s="4">
        <v>44725</v>
      </c>
      <c r="I3803" s="10">
        <v>0</v>
      </c>
      <c r="J3803" s="32" t="str">
        <f>IF(Data[[#This Row],[Chênh lệch ngày]]&lt;-2,"ADVANCE", IF(Data[[#This Row],[Chênh lệch ngày]]&lt;4, "ON TIME", IF(Data[[#This Row],[REASON OF LATE]]="SUPPLIER","LATE BY SUPPLIER", "LATE")))</f>
        <v>ON TIME</v>
      </c>
      <c r="K3803" s="12"/>
      <c r="L3803" s="16"/>
      <c r="M3803" s="32" t="str">
        <f>TEXT(Data[[#This Row],[Ngày giao]],"yyyy")</f>
        <v>2022</v>
      </c>
      <c r="N3803" s="32" t="str">
        <f>IF(MONTH(Data[[#This Row],[Ngày giao]])&lt;4,"Qtr1", IF(MONTH(Data[[#This Row],[Ngày giao]])&lt;7,"Qtr2",IF(MONTH(Data[[#This Row],[Ngày giao]])&lt;10,"Qtr3","Qtr4")))</f>
        <v>Qtr2</v>
      </c>
      <c r="O3803" s="32" t="str">
        <f>TEXT(Data[[#This Row],[Ngày giao]],"MMM")</f>
        <v>Jun</v>
      </c>
    </row>
    <row r="3804" spans="1:15" ht="14.5" x14ac:dyDescent="0.35">
      <c r="A3804" s="7">
        <v>4517355890</v>
      </c>
      <c r="B3804" s="7">
        <v>4455298</v>
      </c>
      <c r="C3804" s="8" t="s">
        <v>53</v>
      </c>
      <c r="D3804" s="9">
        <v>15</v>
      </c>
      <c r="E3804" s="3">
        <v>424</v>
      </c>
      <c r="F3804" s="3">
        <f t="shared" si="87"/>
        <v>6360</v>
      </c>
      <c r="G3804" s="5">
        <v>44725</v>
      </c>
      <c r="H3804" s="4">
        <v>44725</v>
      </c>
      <c r="I3804" s="10">
        <v>0</v>
      </c>
      <c r="J3804" s="32" t="str">
        <f>IF(Data[[#This Row],[Chênh lệch ngày]]&lt;-2,"ADVANCE", IF(Data[[#This Row],[Chênh lệch ngày]]&lt;4, "ON TIME", IF(Data[[#This Row],[REASON OF LATE]]="SUPPLIER","LATE BY SUPPLIER", "LATE")))</f>
        <v>ON TIME</v>
      </c>
      <c r="K3804" s="12"/>
      <c r="L3804" s="16"/>
      <c r="M3804" s="32" t="str">
        <f>TEXT(Data[[#This Row],[Ngày giao]],"yyyy")</f>
        <v>2022</v>
      </c>
      <c r="N3804" s="32" t="str">
        <f>IF(MONTH(Data[[#This Row],[Ngày giao]])&lt;4,"Qtr1", IF(MONTH(Data[[#This Row],[Ngày giao]])&lt;7,"Qtr2",IF(MONTH(Data[[#This Row],[Ngày giao]])&lt;10,"Qtr3","Qtr4")))</f>
        <v>Qtr2</v>
      </c>
      <c r="O3804" s="32" t="str">
        <f>TEXT(Data[[#This Row],[Ngày giao]],"MMM")</f>
        <v>Jun</v>
      </c>
    </row>
    <row r="3805" spans="1:15" ht="14.5" x14ac:dyDescent="0.35">
      <c r="A3805" s="7">
        <v>4517392306</v>
      </c>
      <c r="B3805" s="7">
        <v>4333116</v>
      </c>
      <c r="C3805" s="8" t="s">
        <v>53</v>
      </c>
      <c r="D3805" s="9">
        <v>1134</v>
      </c>
      <c r="E3805" s="3">
        <v>941</v>
      </c>
      <c r="F3805" s="3">
        <f t="shared" si="87"/>
        <v>1067094</v>
      </c>
      <c r="G3805" s="5">
        <v>44739</v>
      </c>
      <c r="H3805" s="4">
        <v>44725</v>
      </c>
      <c r="I3805" s="10">
        <v>14</v>
      </c>
      <c r="J3805" s="32" t="str">
        <f>IF(Data[[#This Row],[Chênh lệch ngày]]&lt;-2,"ADVANCE", IF(Data[[#This Row],[Chênh lệch ngày]]&lt;4, "ON TIME", IF(Data[[#This Row],[REASON OF LATE]]="SUPPLIER","LATE BY SUPPLIER", "LATE")))</f>
        <v>LATE BY SUPPLIER</v>
      </c>
      <c r="K3805" s="11" t="s">
        <v>8</v>
      </c>
      <c r="L3805" s="16" t="s">
        <v>71</v>
      </c>
      <c r="M3805" s="32" t="str">
        <f>TEXT(Data[[#This Row],[Ngày giao]],"yyyy")</f>
        <v>2022</v>
      </c>
      <c r="N3805" s="32" t="str">
        <f>IF(MONTH(Data[[#This Row],[Ngày giao]])&lt;4,"Qtr1", IF(MONTH(Data[[#This Row],[Ngày giao]])&lt;7,"Qtr2",IF(MONTH(Data[[#This Row],[Ngày giao]])&lt;10,"Qtr3","Qtr4")))</f>
        <v>Qtr2</v>
      </c>
      <c r="O3805" s="32" t="str">
        <f>TEXT(Data[[#This Row],[Ngày giao]],"MMM")</f>
        <v>Jun</v>
      </c>
    </row>
    <row r="3806" spans="1:15" ht="14.5" x14ac:dyDescent="0.35">
      <c r="A3806" s="7">
        <v>4517375572</v>
      </c>
      <c r="B3806" s="7">
        <v>2779817</v>
      </c>
      <c r="C3806" s="8" t="s">
        <v>66</v>
      </c>
      <c r="D3806" s="9">
        <v>6480</v>
      </c>
      <c r="E3806" s="3">
        <v>1084</v>
      </c>
      <c r="F3806" s="3">
        <f t="shared" si="87"/>
        <v>7024320</v>
      </c>
      <c r="G3806" s="5">
        <v>44725</v>
      </c>
      <c r="H3806" s="4">
        <v>44725</v>
      </c>
      <c r="I3806" s="10">
        <v>0</v>
      </c>
      <c r="J3806" s="32" t="str">
        <f>IF(Data[[#This Row],[Chênh lệch ngày]]&lt;-2,"ADVANCE", IF(Data[[#This Row],[Chênh lệch ngày]]&lt;4, "ON TIME", IF(Data[[#This Row],[REASON OF LATE]]="SUPPLIER","LATE BY SUPPLIER", "LATE")))</f>
        <v>ON TIME</v>
      </c>
      <c r="K3806" s="12"/>
      <c r="L3806" s="16"/>
      <c r="M3806" s="32" t="str">
        <f>TEXT(Data[[#This Row],[Ngày giao]],"yyyy")</f>
        <v>2022</v>
      </c>
      <c r="N3806" s="32" t="str">
        <f>IF(MONTH(Data[[#This Row],[Ngày giao]])&lt;4,"Qtr1", IF(MONTH(Data[[#This Row],[Ngày giao]])&lt;7,"Qtr2",IF(MONTH(Data[[#This Row],[Ngày giao]])&lt;10,"Qtr3","Qtr4")))</f>
        <v>Qtr2</v>
      </c>
      <c r="O3806" s="32" t="str">
        <f>TEXT(Data[[#This Row],[Ngày giao]],"MMM")</f>
        <v>Jun</v>
      </c>
    </row>
    <row r="3807" spans="1:15" ht="14.5" x14ac:dyDescent="0.35">
      <c r="A3807" s="7">
        <v>4517359055</v>
      </c>
      <c r="B3807" s="7">
        <v>4455280</v>
      </c>
      <c r="C3807" s="8" t="s">
        <v>53</v>
      </c>
      <c r="D3807" s="9">
        <v>270</v>
      </c>
      <c r="E3807" s="3">
        <v>1359</v>
      </c>
      <c r="F3807" s="3">
        <f t="shared" si="87"/>
        <v>366930</v>
      </c>
      <c r="G3807" s="5">
        <v>44725</v>
      </c>
      <c r="H3807" s="4">
        <v>44725</v>
      </c>
      <c r="I3807" s="10">
        <v>0</v>
      </c>
      <c r="J3807" s="32" t="str">
        <f>IF(Data[[#This Row],[Chênh lệch ngày]]&lt;-2,"ADVANCE", IF(Data[[#This Row],[Chênh lệch ngày]]&lt;4, "ON TIME", IF(Data[[#This Row],[REASON OF LATE]]="SUPPLIER","LATE BY SUPPLIER", "LATE")))</f>
        <v>ON TIME</v>
      </c>
      <c r="K3807" s="12"/>
      <c r="L3807" s="16"/>
      <c r="M3807" s="17" t="str">
        <f>TEXT(Data[[#This Row],[Ngày giao]],"yyyy")</f>
        <v>2022</v>
      </c>
      <c r="N3807" s="17" t="str">
        <f>IF(MONTH(Data[[#This Row],[Ngày giao]])&lt;4,"Qtr1", IF(MONTH(Data[[#This Row],[Ngày giao]])&lt;7,"Qtr2",IF(MONTH(Data[[#This Row],[Ngày giao]])&lt;10,"Qtr3","Qtr4")))</f>
        <v>Qtr2</v>
      </c>
      <c r="O3807" s="32" t="str">
        <f>TEXT(Data[[#This Row],[Ngày giao]],"MMM")</f>
        <v>Jun</v>
      </c>
    </row>
    <row r="3808" spans="1:15" ht="14.5" x14ac:dyDescent="0.35">
      <c r="A3808" s="7">
        <v>4517357395</v>
      </c>
      <c r="B3808" s="7">
        <v>4454506</v>
      </c>
      <c r="C3808" s="8" t="s">
        <v>66</v>
      </c>
      <c r="D3808" s="9">
        <v>1530</v>
      </c>
      <c r="E3808" s="3">
        <v>895</v>
      </c>
      <c r="F3808" s="3">
        <f t="shared" si="87"/>
        <v>1369350</v>
      </c>
      <c r="G3808" s="5">
        <v>44725</v>
      </c>
      <c r="H3808" s="4">
        <v>44725</v>
      </c>
      <c r="I3808" s="10">
        <v>0</v>
      </c>
      <c r="J3808" s="32" t="str">
        <f>IF(Data[[#This Row],[Chênh lệch ngày]]&lt;-2,"ADVANCE", IF(Data[[#This Row],[Chênh lệch ngày]]&lt;4, "ON TIME", IF(Data[[#This Row],[REASON OF LATE]]="SUPPLIER","LATE BY SUPPLIER", "LATE")))</f>
        <v>ON TIME</v>
      </c>
      <c r="K3808" s="12"/>
      <c r="L3808" s="16"/>
      <c r="M3808" s="32" t="str">
        <f>TEXT(Data[[#This Row],[Ngày giao]],"yyyy")</f>
        <v>2022</v>
      </c>
      <c r="N3808" s="32" t="str">
        <f>IF(MONTH(Data[[#This Row],[Ngày giao]])&lt;4,"Qtr1", IF(MONTH(Data[[#This Row],[Ngày giao]])&lt;7,"Qtr2",IF(MONTH(Data[[#This Row],[Ngày giao]])&lt;10,"Qtr3","Qtr4")))</f>
        <v>Qtr2</v>
      </c>
      <c r="O3808" s="32" t="str">
        <f>TEXT(Data[[#This Row],[Ngày giao]],"MMM")</f>
        <v>Jun</v>
      </c>
    </row>
    <row r="3809" spans="1:15" ht="13" x14ac:dyDescent="0.3">
      <c r="A3809" s="1">
        <v>4516670936</v>
      </c>
      <c r="B3809" s="1">
        <v>4451121</v>
      </c>
      <c r="C3809" s="2" t="s">
        <v>66</v>
      </c>
      <c r="D3809" s="3">
        <v>75</v>
      </c>
      <c r="E3809" s="3">
        <v>527</v>
      </c>
      <c r="F3809" s="3">
        <f t="shared" si="87"/>
        <v>39525</v>
      </c>
      <c r="G3809" s="5">
        <v>44725</v>
      </c>
      <c r="H3809" s="4">
        <v>44726</v>
      </c>
      <c r="I3809" s="6">
        <f>G3809-H3809</f>
        <v>-1</v>
      </c>
      <c r="J3809" s="32" t="str">
        <f>IF(Data[[#This Row],[Chênh lệch ngày]]&lt;-2,"ADVANCE", IF(Data[[#This Row],[Chênh lệch ngày]]&lt;4, "ON TIME", IF(Data[[#This Row],[REASON OF LATE]]="SUPPLIER","LATE BY SUPPLIER", "LATE")))</f>
        <v>ON TIME</v>
      </c>
      <c r="K3809" s="2"/>
      <c r="L3809" s="32"/>
      <c r="M3809" s="32" t="str">
        <f>TEXT(Data[[#This Row],[Ngày giao]],"yyyy")</f>
        <v>2022</v>
      </c>
      <c r="N3809" s="32" t="str">
        <f>IF(MONTH(Data[[#This Row],[Ngày giao]])&lt;4,"Qtr1", IF(MONTH(Data[[#This Row],[Ngày giao]])&lt;7,"Qtr2",IF(MONTH(Data[[#This Row],[Ngày giao]])&lt;10,"Qtr3","Qtr4")))</f>
        <v>Qtr2</v>
      </c>
      <c r="O3809" s="32" t="str">
        <f>TEXT(Data[[#This Row],[Ngày giao]],"MMM")</f>
        <v>Jun</v>
      </c>
    </row>
    <row r="3810" spans="1:15" ht="13" x14ac:dyDescent="0.3">
      <c r="A3810" s="1">
        <v>4516695182</v>
      </c>
      <c r="B3810" s="1">
        <v>2899944</v>
      </c>
      <c r="C3810" s="2" t="s">
        <v>66</v>
      </c>
      <c r="D3810" s="3">
        <v>48</v>
      </c>
      <c r="E3810" s="3">
        <v>773</v>
      </c>
      <c r="F3810" s="3">
        <f t="shared" si="87"/>
        <v>37104</v>
      </c>
      <c r="G3810" s="5">
        <v>44725</v>
      </c>
      <c r="H3810" s="4">
        <v>44726</v>
      </c>
      <c r="I3810" s="6">
        <f>G3810-H3810</f>
        <v>-1</v>
      </c>
      <c r="J3810" s="32" t="str">
        <f>IF(Data[[#This Row],[Chênh lệch ngày]]&lt;-2,"ADVANCE", IF(Data[[#This Row],[Chênh lệch ngày]]&lt;4, "ON TIME", IF(Data[[#This Row],[REASON OF LATE]]="SUPPLIER","LATE BY SUPPLIER", "LATE")))</f>
        <v>ON TIME</v>
      </c>
      <c r="K3810" s="2"/>
      <c r="L3810" s="32"/>
      <c r="M3810" s="32" t="str">
        <f>TEXT(Data[[#This Row],[Ngày giao]],"yyyy")</f>
        <v>2022</v>
      </c>
      <c r="N3810" s="32" t="str">
        <f>IF(MONTH(Data[[#This Row],[Ngày giao]])&lt;4,"Qtr1", IF(MONTH(Data[[#This Row],[Ngày giao]])&lt;7,"Qtr2",IF(MONTH(Data[[#This Row],[Ngày giao]])&lt;10,"Qtr3","Qtr4")))</f>
        <v>Qtr2</v>
      </c>
      <c r="O3810" s="32" t="str">
        <f>TEXT(Data[[#This Row],[Ngày giao]],"MMM")</f>
        <v>Jun</v>
      </c>
    </row>
    <row r="3811" spans="1:15" ht="14.5" x14ac:dyDescent="0.35">
      <c r="A3811" s="7">
        <v>5501182876</v>
      </c>
      <c r="B3811" s="7">
        <v>4335235</v>
      </c>
      <c r="C3811" s="8" t="s">
        <v>60</v>
      </c>
      <c r="D3811" s="9">
        <v>120</v>
      </c>
      <c r="E3811" s="3">
        <v>557</v>
      </c>
      <c r="F3811" s="3">
        <f t="shared" si="87"/>
        <v>66840</v>
      </c>
      <c r="G3811" s="5">
        <v>44725</v>
      </c>
      <c r="H3811" s="4">
        <v>44726</v>
      </c>
      <c r="I3811" s="10">
        <v>-1</v>
      </c>
      <c r="J3811" s="32" t="str">
        <f>IF(Data[[#This Row],[Chênh lệch ngày]]&lt;-2,"ADVANCE", IF(Data[[#This Row],[Chênh lệch ngày]]&lt;4, "ON TIME", IF(Data[[#This Row],[REASON OF LATE]]="SUPPLIER","LATE BY SUPPLIER", "LATE")))</f>
        <v>ON TIME</v>
      </c>
      <c r="K3811" s="12"/>
      <c r="L3811" s="16"/>
      <c r="M3811" s="32" t="str">
        <f>TEXT(Data[[#This Row],[Ngày giao]],"yyyy")</f>
        <v>2022</v>
      </c>
      <c r="N3811" s="32" t="str">
        <f>IF(MONTH(Data[[#This Row],[Ngày giao]])&lt;4,"Qtr1", IF(MONTH(Data[[#This Row],[Ngày giao]])&lt;7,"Qtr2",IF(MONTH(Data[[#This Row],[Ngày giao]])&lt;10,"Qtr3","Qtr4")))</f>
        <v>Qtr2</v>
      </c>
      <c r="O3811" s="32" t="str">
        <f>TEXT(Data[[#This Row],[Ngày giao]],"MMM")</f>
        <v>Jun</v>
      </c>
    </row>
    <row r="3812" spans="1:15" ht="14.5" x14ac:dyDescent="0.35">
      <c r="A3812" s="7">
        <v>5501183053</v>
      </c>
      <c r="B3812" s="7">
        <v>4454507</v>
      </c>
      <c r="C3812" s="8" t="s">
        <v>60</v>
      </c>
      <c r="D3812" s="9">
        <v>600</v>
      </c>
      <c r="E3812" s="3">
        <v>1300</v>
      </c>
      <c r="F3812" s="3">
        <f t="shared" si="87"/>
        <v>780000</v>
      </c>
      <c r="G3812" s="5">
        <v>44725</v>
      </c>
      <c r="H3812" s="4">
        <v>44726</v>
      </c>
      <c r="I3812" s="10">
        <v>-1</v>
      </c>
      <c r="J3812" s="32" t="str">
        <f>IF(Data[[#This Row],[Chênh lệch ngày]]&lt;-2,"ADVANCE", IF(Data[[#This Row],[Chênh lệch ngày]]&lt;4, "ON TIME", IF(Data[[#This Row],[REASON OF LATE]]="SUPPLIER","LATE BY SUPPLIER", "LATE")))</f>
        <v>ON TIME</v>
      </c>
      <c r="K3812" s="12"/>
      <c r="L3812" s="16"/>
      <c r="M3812" s="32" t="str">
        <f>TEXT(Data[[#This Row],[Ngày giao]],"yyyy")</f>
        <v>2022</v>
      </c>
      <c r="N3812" s="32" t="str">
        <f>IF(MONTH(Data[[#This Row],[Ngày giao]])&lt;4,"Qtr1", IF(MONTH(Data[[#This Row],[Ngày giao]])&lt;7,"Qtr2",IF(MONTH(Data[[#This Row],[Ngày giao]])&lt;10,"Qtr3","Qtr4")))</f>
        <v>Qtr2</v>
      </c>
      <c r="O3812" s="32" t="str">
        <f>TEXT(Data[[#This Row],[Ngày giao]],"MMM")</f>
        <v>Jun</v>
      </c>
    </row>
    <row r="3813" spans="1:15" ht="14.5" x14ac:dyDescent="0.35">
      <c r="A3813" s="7">
        <v>4517549067</v>
      </c>
      <c r="B3813" s="7">
        <v>2370764</v>
      </c>
      <c r="C3813" s="37" t="s">
        <v>52</v>
      </c>
      <c r="D3813" s="9">
        <v>100050</v>
      </c>
      <c r="E3813" s="3">
        <v>1192</v>
      </c>
      <c r="F3813" s="3">
        <f t="shared" si="87"/>
        <v>119259600</v>
      </c>
      <c r="G3813" s="5">
        <v>44718</v>
      </c>
      <c r="H3813" s="4">
        <v>44726</v>
      </c>
      <c r="I3813" s="10">
        <v>-8</v>
      </c>
      <c r="J3813" s="32" t="str">
        <f>IF(Data[[#This Row],[Chênh lệch ngày]]&lt;-2,"ADVANCE", IF(Data[[#This Row],[Chênh lệch ngày]]&lt;4, "ON TIME", IF(Data[[#This Row],[REASON OF LATE]]="SUPPLIER","LATE BY SUPPLIER", "LATE")))</f>
        <v>ADVANCE</v>
      </c>
      <c r="K3813" s="12"/>
      <c r="L3813" s="16"/>
      <c r="M3813" s="32" t="str">
        <f>TEXT(Data[[#This Row],[Ngày giao]],"yyyy")</f>
        <v>2022</v>
      </c>
      <c r="N3813" s="32" t="str">
        <f>IF(MONTH(Data[[#This Row],[Ngày giao]])&lt;4,"Qtr1", IF(MONTH(Data[[#This Row],[Ngày giao]])&lt;7,"Qtr2",IF(MONTH(Data[[#This Row],[Ngày giao]])&lt;10,"Qtr3","Qtr4")))</f>
        <v>Qtr2</v>
      </c>
      <c r="O3813" s="32" t="str">
        <f>TEXT(Data[[#This Row],[Ngày giao]],"MMM")</f>
        <v>Jun</v>
      </c>
    </row>
    <row r="3814" spans="1:15" ht="13" x14ac:dyDescent="0.3">
      <c r="A3814" s="1">
        <v>4516532449</v>
      </c>
      <c r="B3814" s="1">
        <v>2556834</v>
      </c>
      <c r="C3814" s="37" t="s">
        <v>52</v>
      </c>
      <c r="D3814" s="3">
        <v>9</v>
      </c>
      <c r="E3814" s="3">
        <v>1473</v>
      </c>
      <c r="F3814" s="3">
        <f t="shared" si="87"/>
        <v>13257</v>
      </c>
      <c r="G3814" s="5">
        <v>44725</v>
      </c>
      <c r="H3814" s="4">
        <v>44727</v>
      </c>
      <c r="I3814" s="6">
        <f>G3814-H3814</f>
        <v>-2</v>
      </c>
      <c r="J3814" s="32" t="str">
        <f>IF(Data[[#This Row],[Chênh lệch ngày]]&lt;-2,"ADVANCE", IF(Data[[#This Row],[Chênh lệch ngày]]&lt;4, "ON TIME", IF(Data[[#This Row],[REASON OF LATE]]="SUPPLIER","LATE BY SUPPLIER", "LATE")))</f>
        <v>ON TIME</v>
      </c>
      <c r="K3814" s="2"/>
      <c r="L3814" s="32"/>
      <c r="M3814" s="32" t="str">
        <f>TEXT(Data[[#This Row],[Ngày giao]],"yyyy")</f>
        <v>2022</v>
      </c>
      <c r="N3814" s="32" t="str">
        <f>IF(MONTH(Data[[#This Row],[Ngày giao]])&lt;4,"Qtr1", IF(MONTH(Data[[#This Row],[Ngày giao]])&lt;7,"Qtr2",IF(MONTH(Data[[#This Row],[Ngày giao]])&lt;10,"Qtr3","Qtr4")))</f>
        <v>Qtr2</v>
      </c>
      <c r="O3814" s="32" t="str">
        <f>TEXT(Data[[#This Row],[Ngày giao]],"MMM")</f>
        <v>Jun</v>
      </c>
    </row>
    <row r="3815" spans="1:15" ht="14.5" x14ac:dyDescent="0.35">
      <c r="A3815" s="7">
        <v>4517501080</v>
      </c>
      <c r="B3815" s="7">
        <v>2487061</v>
      </c>
      <c r="C3815" s="8" t="s">
        <v>53</v>
      </c>
      <c r="D3815" s="9">
        <v>5850</v>
      </c>
      <c r="E3815" s="3">
        <v>941</v>
      </c>
      <c r="F3815" s="3">
        <f t="shared" si="87"/>
        <v>5504850</v>
      </c>
      <c r="G3815" s="5">
        <v>44735</v>
      </c>
      <c r="H3815" s="4">
        <v>44727</v>
      </c>
      <c r="I3815" s="10">
        <v>8</v>
      </c>
      <c r="J3815" s="32" t="str">
        <f>IF(Data[[#This Row],[Chênh lệch ngày]]&lt;-2,"ADVANCE", IF(Data[[#This Row],[Chênh lệch ngày]]&lt;4, "ON TIME", IF(Data[[#This Row],[REASON OF LATE]]="SUPPLIER","LATE BY SUPPLIER", "LATE")))</f>
        <v>LATE BY SUPPLIER</v>
      </c>
      <c r="K3815" s="11" t="s">
        <v>8</v>
      </c>
      <c r="L3815" s="16" t="s">
        <v>71</v>
      </c>
      <c r="M3815" s="32" t="str">
        <f>TEXT(Data[[#This Row],[Ngày giao]],"yyyy")</f>
        <v>2022</v>
      </c>
      <c r="N3815" s="32" t="str">
        <f>IF(MONTH(Data[[#This Row],[Ngày giao]])&lt;4,"Qtr1", IF(MONTH(Data[[#This Row],[Ngày giao]])&lt;7,"Qtr2",IF(MONTH(Data[[#This Row],[Ngày giao]])&lt;10,"Qtr3","Qtr4")))</f>
        <v>Qtr2</v>
      </c>
      <c r="O3815" s="32" t="str">
        <f>TEXT(Data[[#This Row],[Ngày giao]],"MMM")</f>
        <v>Jun</v>
      </c>
    </row>
    <row r="3816" spans="1:15" ht="13" x14ac:dyDescent="0.3">
      <c r="A3816" s="1">
        <v>4517375970</v>
      </c>
      <c r="B3816" s="1">
        <v>2899634</v>
      </c>
      <c r="C3816" s="2" t="s">
        <v>53</v>
      </c>
      <c r="D3816" s="3">
        <v>320</v>
      </c>
      <c r="E3816" s="3">
        <v>522</v>
      </c>
      <c r="F3816" s="3">
        <f t="shared" si="87"/>
        <v>167040</v>
      </c>
      <c r="G3816" s="5">
        <v>44746</v>
      </c>
      <c r="H3816" s="4">
        <v>44728</v>
      </c>
      <c r="I3816" s="6">
        <f t="shared" ref="I3816:I3832" si="88">G3816-H3816</f>
        <v>18</v>
      </c>
      <c r="J3816" s="32" t="str">
        <f>IF(Data[[#This Row],[Chênh lệch ngày]]&lt;-2,"ADVANCE", IF(Data[[#This Row],[Chênh lệch ngày]]&lt;4, "ON TIME", IF(Data[[#This Row],[REASON OF LATE]]="SUPPLIER","LATE BY SUPPLIER", "LATE")))</f>
        <v>LATE BY SUPPLIER</v>
      </c>
      <c r="K3816" s="2" t="s">
        <v>8</v>
      </c>
      <c r="L3816" s="16" t="s">
        <v>71</v>
      </c>
      <c r="M3816" s="32" t="str">
        <f>TEXT(Data[[#This Row],[Ngày giao]],"yyyy")</f>
        <v>2022</v>
      </c>
      <c r="N3816" s="32" t="str">
        <f>IF(MONTH(Data[[#This Row],[Ngày giao]])&lt;4,"Qtr1", IF(MONTH(Data[[#This Row],[Ngày giao]])&lt;7,"Qtr2",IF(MONTH(Data[[#This Row],[Ngày giao]])&lt;10,"Qtr3","Qtr4")))</f>
        <v>Qtr3</v>
      </c>
      <c r="O3816" s="32" t="str">
        <f>TEXT(Data[[#This Row],[Ngày giao]],"MMM")</f>
        <v>Jul</v>
      </c>
    </row>
    <row r="3817" spans="1:15" ht="13" x14ac:dyDescent="0.3">
      <c r="A3817" s="1">
        <v>4516977144</v>
      </c>
      <c r="B3817" s="1">
        <v>2903189</v>
      </c>
      <c r="C3817" s="2" t="s">
        <v>67</v>
      </c>
      <c r="D3817" s="3">
        <v>30</v>
      </c>
      <c r="E3817" s="3">
        <v>925</v>
      </c>
      <c r="F3817" s="3">
        <f t="shared" si="87"/>
        <v>27750</v>
      </c>
      <c r="G3817" s="5">
        <v>44728</v>
      </c>
      <c r="H3817" s="4">
        <v>44728</v>
      </c>
      <c r="I3817" s="6">
        <f t="shared" si="88"/>
        <v>0</v>
      </c>
      <c r="J3817" s="32" t="str">
        <f>IF(Data[[#This Row],[Chênh lệch ngày]]&lt;-2,"ADVANCE", IF(Data[[#This Row],[Chênh lệch ngày]]&lt;4, "ON TIME", IF(Data[[#This Row],[REASON OF LATE]]="SUPPLIER","LATE BY SUPPLIER", "LATE")))</f>
        <v>ON TIME</v>
      </c>
      <c r="K3817" s="2"/>
      <c r="L3817" s="32"/>
      <c r="M3817" s="32" t="str">
        <f>TEXT(Data[[#This Row],[Ngày giao]],"yyyy")</f>
        <v>2022</v>
      </c>
      <c r="N3817" s="32" t="str">
        <f>IF(MONTH(Data[[#This Row],[Ngày giao]])&lt;4,"Qtr1", IF(MONTH(Data[[#This Row],[Ngày giao]])&lt;7,"Qtr2",IF(MONTH(Data[[#This Row],[Ngày giao]])&lt;10,"Qtr3","Qtr4")))</f>
        <v>Qtr2</v>
      </c>
      <c r="O3817" s="32" t="str">
        <f>TEXT(Data[[#This Row],[Ngày giao]],"MMM")</f>
        <v>Jun</v>
      </c>
    </row>
    <row r="3818" spans="1:15" ht="13" x14ac:dyDescent="0.3">
      <c r="A3818" s="1">
        <v>4516986556</v>
      </c>
      <c r="B3818" s="1">
        <v>2903184</v>
      </c>
      <c r="C3818" s="2" t="s">
        <v>67</v>
      </c>
      <c r="D3818" s="3">
        <v>40</v>
      </c>
      <c r="E3818" s="3">
        <v>631</v>
      </c>
      <c r="F3818" s="3">
        <f xml:space="preserve"> D3818 * E3818</f>
        <v>25240</v>
      </c>
      <c r="G3818" s="5">
        <v>44875</v>
      </c>
      <c r="H3818" s="4">
        <v>44728</v>
      </c>
      <c r="I3818" s="6">
        <f t="shared" si="88"/>
        <v>147</v>
      </c>
      <c r="J3818" s="32" t="str">
        <f>IF(Data[[#This Row],[Chênh lệch ngày]]&lt;-2,"ADVANCE", IF(Data[[#This Row],[Chênh lệch ngày]]&lt;4, "ON TIME", IF(Data[[#This Row],[REASON OF LATE]]="SUPPLIER","LATE BY SUPPLIER", "LATE")))</f>
        <v>LATE BY SUPPLIER</v>
      </c>
      <c r="K3818" s="2" t="s">
        <v>8</v>
      </c>
      <c r="L3818" s="16" t="s">
        <v>71</v>
      </c>
      <c r="M3818" s="32" t="str">
        <f>TEXT(Data[[#This Row],[Ngày giao]],"yyyy")</f>
        <v>2022</v>
      </c>
      <c r="N3818" s="32" t="str">
        <f>IF(MONTH(Data[[#This Row],[Ngày giao]])&lt;4,"Qtr1", IF(MONTH(Data[[#This Row],[Ngày giao]])&lt;7,"Qtr2",IF(MONTH(Data[[#This Row],[Ngày giao]])&lt;10,"Qtr3","Qtr4")))</f>
        <v>Qtr4</v>
      </c>
      <c r="O3818" s="32" t="str">
        <f>TEXT(Data[[#This Row],[Ngày giao]],"MMM")</f>
        <v>Nov</v>
      </c>
    </row>
    <row r="3819" spans="1:15" ht="13" x14ac:dyDescent="0.3">
      <c r="A3819" s="1">
        <v>4517102646</v>
      </c>
      <c r="B3819" s="1">
        <v>2899475</v>
      </c>
      <c r="C3819" s="2" t="s">
        <v>67</v>
      </c>
      <c r="D3819" s="3">
        <v>100</v>
      </c>
      <c r="E3819" s="3">
        <v>735</v>
      </c>
      <c r="F3819" s="3">
        <f t="shared" ref="F3819:F3882" si="89" xml:space="preserve"> D3819 * E3819</f>
        <v>73500</v>
      </c>
      <c r="G3819" s="5">
        <v>44728</v>
      </c>
      <c r="H3819" s="4">
        <v>44728</v>
      </c>
      <c r="I3819" s="6">
        <f t="shared" si="88"/>
        <v>0</v>
      </c>
      <c r="J3819" s="32" t="str">
        <f>IF(Data[[#This Row],[Chênh lệch ngày]]&lt;-2,"ADVANCE", IF(Data[[#This Row],[Chênh lệch ngày]]&lt;4, "ON TIME", IF(Data[[#This Row],[REASON OF LATE]]="SUPPLIER","LATE BY SUPPLIER", "LATE")))</f>
        <v>ON TIME</v>
      </c>
      <c r="K3819" s="2"/>
      <c r="L3819" s="32"/>
      <c r="M3819" s="32" t="str">
        <f>TEXT(Data[[#This Row],[Ngày giao]],"yyyy")</f>
        <v>2022</v>
      </c>
      <c r="N3819" s="32" t="str">
        <f>IF(MONTH(Data[[#This Row],[Ngày giao]])&lt;4,"Qtr1", IF(MONTH(Data[[#This Row],[Ngày giao]])&lt;7,"Qtr2",IF(MONTH(Data[[#This Row],[Ngày giao]])&lt;10,"Qtr3","Qtr4")))</f>
        <v>Qtr2</v>
      </c>
      <c r="O3819" s="32" t="str">
        <f>TEXT(Data[[#This Row],[Ngày giao]],"MMM")</f>
        <v>Jun</v>
      </c>
    </row>
    <row r="3820" spans="1:15" ht="13" x14ac:dyDescent="0.3">
      <c r="A3820" s="1">
        <v>4517451442</v>
      </c>
      <c r="B3820" s="1">
        <v>4334436</v>
      </c>
      <c r="C3820" s="2" t="s">
        <v>67</v>
      </c>
      <c r="D3820" s="3">
        <v>304</v>
      </c>
      <c r="E3820" s="3">
        <v>454</v>
      </c>
      <c r="F3820" s="3">
        <f t="shared" si="89"/>
        <v>138016</v>
      </c>
      <c r="G3820" s="5">
        <v>44728</v>
      </c>
      <c r="H3820" s="4">
        <v>44728</v>
      </c>
      <c r="I3820" s="6">
        <f t="shared" si="88"/>
        <v>0</v>
      </c>
      <c r="J3820" s="32" t="str">
        <f>IF(Data[[#This Row],[Chênh lệch ngày]]&lt;-2,"ADVANCE", IF(Data[[#This Row],[Chênh lệch ngày]]&lt;4, "ON TIME", IF(Data[[#This Row],[REASON OF LATE]]="SUPPLIER","LATE BY SUPPLIER", "LATE")))</f>
        <v>ON TIME</v>
      </c>
      <c r="K3820" s="2"/>
      <c r="L3820" s="32"/>
      <c r="M3820" s="32" t="str">
        <f>TEXT(Data[[#This Row],[Ngày giao]],"yyyy")</f>
        <v>2022</v>
      </c>
      <c r="N3820" s="32" t="str">
        <f>IF(MONTH(Data[[#This Row],[Ngày giao]])&lt;4,"Qtr1", IF(MONTH(Data[[#This Row],[Ngày giao]])&lt;7,"Qtr2",IF(MONTH(Data[[#This Row],[Ngày giao]])&lt;10,"Qtr3","Qtr4")))</f>
        <v>Qtr2</v>
      </c>
      <c r="O3820" s="32" t="str">
        <f>TEXT(Data[[#This Row],[Ngày giao]],"MMM")</f>
        <v>Jun</v>
      </c>
    </row>
    <row r="3821" spans="1:15" ht="13" x14ac:dyDescent="0.3">
      <c r="A3821" s="1">
        <v>4517454514</v>
      </c>
      <c r="B3821" s="1">
        <v>4334436</v>
      </c>
      <c r="C3821" s="2" t="s">
        <v>67</v>
      </c>
      <c r="D3821" s="3">
        <v>320</v>
      </c>
      <c r="E3821" s="3">
        <v>1385</v>
      </c>
      <c r="F3821" s="3">
        <f t="shared" si="89"/>
        <v>443200</v>
      </c>
      <c r="G3821" s="5">
        <v>44728</v>
      </c>
      <c r="H3821" s="4">
        <v>44728</v>
      </c>
      <c r="I3821" s="6">
        <f t="shared" si="88"/>
        <v>0</v>
      </c>
      <c r="J3821" s="32" t="str">
        <f>IF(Data[[#This Row],[Chênh lệch ngày]]&lt;-2,"ADVANCE", IF(Data[[#This Row],[Chênh lệch ngày]]&lt;4, "ON TIME", IF(Data[[#This Row],[REASON OF LATE]]="SUPPLIER","LATE BY SUPPLIER", "LATE")))</f>
        <v>ON TIME</v>
      </c>
      <c r="K3821" s="2"/>
      <c r="L3821" s="32"/>
      <c r="M3821" s="32" t="str">
        <f>TEXT(Data[[#This Row],[Ngày giao]],"yyyy")</f>
        <v>2022</v>
      </c>
      <c r="N3821" s="32" t="str">
        <f>IF(MONTH(Data[[#This Row],[Ngày giao]])&lt;4,"Qtr1", IF(MONTH(Data[[#This Row],[Ngày giao]])&lt;7,"Qtr2",IF(MONTH(Data[[#This Row],[Ngày giao]])&lt;10,"Qtr3","Qtr4")))</f>
        <v>Qtr2</v>
      </c>
      <c r="O3821" s="32" t="str">
        <f>TEXT(Data[[#This Row],[Ngày giao]],"MMM")</f>
        <v>Jun</v>
      </c>
    </row>
    <row r="3822" spans="1:15" ht="13" x14ac:dyDescent="0.3">
      <c r="A3822" s="1">
        <v>4517380165</v>
      </c>
      <c r="B3822" s="1">
        <v>2899475</v>
      </c>
      <c r="C3822" s="2" t="s">
        <v>53</v>
      </c>
      <c r="D3822" s="3">
        <v>500</v>
      </c>
      <c r="E3822" s="3">
        <v>742</v>
      </c>
      <c r="F3822" s="3">
        <f t="shared" si="89"/>
        <v>371000</v>
      </c>
      <c r="G3822" s="5">
        <v>44728</v>
      </c>
      <c r="H3822" s="4">
        <v>44728</v>
      </c>
      <c r="I3822" s="6">
        <f t="shared" si="88"/>
        <v>0</v>
      </c>
      <c r="J3822" s="32" t="str">
        <f>IF(Data[[#This Row],[Chênh lệch ngày]]&lt;-2,"ADVANCE", IF(Data[[#This Row],[Chênh lệch ngày]]&lt;4, "ON TIME", IF(Data[[#This Row],[REASON OF LATE]]="SUPPLIER","LATE BY SUPPLIER", "LATE")))</f>
        <v>ON TIME</v>
      </c>
      <c r="K3822" s="2"/>
      <c r="L3822" s="32"/>
      <c r="M3822" s="32" t="str">
        <f>TEXT(Data[[#This Row],[Ngày giao]],"yyyy")</f>
        <v>2022</v>
      </c>
      <c r="N3822" s="32" t="str">
        <f>IF(MONTH(Data[[#This Row],[Ngày giao]])&lt;4,"Qtr1", IF(MONTH(Data[[#This Row],[Ngày giao]])&lt;7,"Qtr2",IF(MONTH(Data[[#This Row],[Ngày giao]])&lt;10,"Qtr3","Qtr4")))</f>
        <v>Qtr2</v>
      </c>
      <c r="O3822" s="32" t="str">
        <f>TEXT(Data[[#This Row],[Ngày giao]],"MMM")</f>
        <v>Jun</v>
      </c>
    </row>
    <row r="3823" spans="1:15" ht="13" x14ac:dyDescent="0.3">
      <c r="A3823" s="1">
        <v>4517915856</v>
      </c>
      <c r="B3823" s="1">
        <v>2899632</v>
      </c>
      <c r="C3823" s="2" t="s">
        <v>55</v>
      </c>
      <c r="D3823" s="3">
        <v>160</v>
      </c>
      <c r="E3823" s="3">
        <v>635</v>
      </c>
      <c r="F3823" s="3">
        <f t="shared" si="89"/>
        <v>101600</v>
      </c>
      <c r="G3823" s="5">
        <v>44728</v>
      </c>
      <c r="H3823" s="4">
        <v>44728</v>
      </c>
      <c r="I3823" s="6">
        <f t="shared" si="88"/>
        <v>0</v>
      </c>
      <c r="J3823" s="32" t="str">
        <f>IF(Data[[#This Row],[Chênh lệch ngày]]&lt;-2,"ADVANCE", IF(Data[[#This Row],[Chênh lệch ngày]]&lt;4, "ON TIME", IF(Data[[#This Row],[REASON OF LATE]]="SUPPLIER","LATE BY SUPPLIER", "LATE")))</f>
        <v>ON TIME</v>
      </c>
      <c r="K3823" s="2"/>
      <c r="L3823" s="32"/>
      <c r="M3823" s="32" t="str">
        <f>TEXT(Data[[#This Row],[Ngày giao]],"yyyy")</f>
        <v>2022</v>
      </c>
      <c r="N3823" s="32" t="str">
        <f>IF(MONTH(Data[[#This Row],[Ngày giao]])&lt;4,"Qtr1", IF(MONTH(Data[[#This Row],[Ngày giao]])&lt;7,"Qtr2",IF(MONTH(Data[[#This Row],[Ngày giao]])&lt;10,"Qtr3","Qtr4")))</f>
        <v>Qtr2</v>
      </c>
      <c r="O3823" s="32" t="str">
        <f>TEXT(Data[[#This Row],[Ngày giao]],"MMM")</f>
        <v>Jun</v>
      </c>
    </row>
    <row r="3824" spans="1:15" ht="13" x14ac:dyDescent="0.3">
      <c r="A3824" s="1">
        <v>4517972890</v>
      </c>
      <c r="B3824" s="1">
        <v>2899632</v>
      </c>
      <c r="C3824" s="2" t="s">
        <v>53</v>
      </c>
      <c r="D3824" s="3">
        <v>800</v>
      </c>
      <c r="E3824" s="3">
        <v>323</v>
      </c>
      <c r="F3824" s="3">
        <f t="shared" si="89"/>
        <v>258400</v>
      </c>
      <c r="G3824" s="5">
        <v>44728</v>
      </c>
      <c r="H3824" s="4">
        <v>44728</v>
      </c>
      <c r="I3824" s="6">
        <f t="shared" si="88"/>
        <v>0</v>
      </c>
      <c r="J3824" s="32" t="str">
        <f>IF(Data[[#This Row],[Chênh lệch ngày]]&lt;-2,"ADVANCE", IF(Data[[#This Row],[Chênh lệch ngày]]&lt;4, "ON TIME", IF(Data[[#This Row],[REASON OF LATE]]="SUPPLIER","LATE BY SUPPLIER", "LATE")))</f>
        <v>ON TIME</v>
      </c>
      <c r="K3824" s="2"/>
      <c r="L3824" s="32"/>
      <c r="M3824" s="32" t="str">
        <f>TEXT(Data[[#This Row],[Ngày giao]],"yyyy")</f>
        <v>2022</v>
      </c>
      <c r="N3824" s="32" t="str">
        <f>IF(MONTH(Data[[#This Row],[Ngày giao]])&lt;4,"Qtr1", IF(MONTH(Data[[#This Row],[Ngày giao]])&lt;7,"Qtr2",IF(MONTH(Data[[#This Row],[Ngày giao]])&lt;10,"Qtr3","Qtr4")))</f>
        <v>Qtr2</v>
      </c>
      <c r="O3824" s="32" t="str">
        <f>TEXT(Data[[#This Row],[Ngày giao]],"MMM")</f>
        <v>Jun</v>
      </c>
    </row>
    <row r="3825" spans="1:15" ht="13" x14ac:dyDescent="0.3">
      <c r="A3825" s="1">
        <v>4518018809</v>
      </c>
      <c r="B3825" s="1">
        <v>2899635</v>
      </c>
      <c r="C3825" s="2" t="s">
        <v>53</v>
      </c>
      <c r="D3825" s="3">
        <v>320</v>
      </c>
      <c r="E3825" s="3">
        <v>1203</v>
      </c>
      <c r="F3825" s="3">
        <f t="shared" si="89"/>
        <v>384960</v>
      </c>
      <c r="G3825" s="5">
        <v>44728</v>
      </c>
      <c r="H3825" s="4">
        <v>44728</v>
      </c>
      <c r="I3825" s="6">
        <f t="shared" si="88"/>
        <v>0</v>
      </c>
      <c r="J3825" s="32" t="str">
        <f>IF(Data[[#This Row],[Chênh lệch ngày]]&lt;-2,"ADVANCE", IF(Data[[#This Row],[Chênh lệch ngày]]&lt;4, "ON TIME", IF(Data[[#This Row],[REASON OF LATE]]="SUPPLIER","LATE BY SUPPLIER", "LATE")))</f>
        <v>ON TIME</v>
      </c>
      <c r="K3825" s="2"/>
      <c r="L3825" s="32"/>
      <c r="M3825" s="32" t="str">
        <f>TEXT(Data[[#This Row],[Ngày giao]],"yyyy")</f>
        <v>2022</v>
      </c>
      <c r="N3825" s="32" t="str">
        <f>IF(MONTH(Data[[#This Row],[Ngày giao]])&lt;4,"Qtr1", IF(MONTH(Data[[#This Row],[Ngày giao]])&lt;7,"Qtr2",IF(MONTH(Data[[#This Row],[Ngày giao]])&lt;10,"Qtr3","Qtr4")))</f>
        <v>Qtr2</v>
      </c>
      <c r="O3825" s="32" t="str">
        <f>TEXT(Data[[#This Row],[Ngày giao]],"MMM")</f>
        <v>Jun</v>
      </c>
    </row>
    <row r="3826" spans="1:15" ht="13" x14ac:dyDescent="0.3">
      <c r="A3826" s="1">
        <v>4518040001</v>
      </c>
      <c r="B3826" s="1">
        <v>2899631</v>
      </c>
      <c r="C3826" s="2" t="s">
        <v>53</v>
      </c>
      <c r="D3826" s="3">
        <v>320</v>
      </c>
      <c r="E3826" s="3">
        <v>838</v>
      </c>
      <c r="F3826" s="3">
        <f t="shared" si="89"/>
        <v>268160</v>
      </c>
      <c r="G3826" s="5">
        <v>44746</v>
      </c>
      <c r="H3826" s="4">
        <v>44728</v>
      </c>
      <c r="I3826" s="6">
        <f t="shared" si="88"/>
        <v>18</v>
      </c>
      <c r="J3826" s="32" t="str">
        <f>IF(Data[[#This Row],[Chênh lệch ngày]]&lt;-2,"ADVANCE", IF(Data[[#This Row],[Chênh lệch ngày]]&lt;4, "ON TIME", IF(Data[[#This Row],[REASON OF LATE]]="SUPPLIER","LATE BY SUPPLIER", "LATE")))</f>
        <v>LATE BY SUPPLIER</v>
      </c>
      <c r="K3826" s="2" t="s">
        <v>8</v>
      </c>
      <c r="L3826" s="16" t="s">
        <v>71</v>
      </c>
      <c r="M3826" s="32" t="str">
        <f>TEXT(Data[[#This Row],[Ngày giao]],"yyyy")</f>
        <v>2022</v>
      </c>
      <c r="N3826" s="32" t="str">
        <f>IF(MONTH(Data[[#This Row],[Ngày giao]])&lt;4,"Qtr1", IF(MONTH(Data[[#This Row],[Ngày giao]])&lt;7,"Qtr2",IF(MONTH(Data[[#This Row],[Ngày giao]])&lt;10,"Qtr3","Qtr4")))</f>
        <v>Qtr3</v>
      </c>
      <c r="O3826" s="32" t="str">
        <f>TEXT(Data[[#This Row],[Ngày giao]],"MMM")</f>
        <v>Jul</v>
      </c>
    </row>
    <row r="3827" spans="1:15" ht="13" x14ac:dyDescent="0.3">
      <c r="A3827" s="1">
        <v>4518058961</v>
      </c>
      <c r="B3827" s="1">
        <v>2899475</v>
      </c>
      <c r="C3827" s="2" t="s">
        <v>55</v>
      </c>
      <c r="D3827" s="3">
        <v>100</v>
      </c>
      <c r="E3827" s="3">
        <v>878</v>
      </c>
      <c r="F3827" s="3">
        <f t="shared" si="89"/>
        <v>87800</v>
      </c>
      <c r="G3827" s="5">
        <v>44728</v>
      </c>
      <c r="H3827" s="4">
        <v>44728</v>
      </c>
      <c r="I3827" s="6">
        <f t="shared" si="88"/>
        <v>0</v>
      </c>
      <c r="J3827" s="32" t="str">
        <f>IF(Data[[#This Row],[Chênh lệch ngày]]&lt;-2,"ADVANCE", IF(Data[[#This Row],[Chênh lệch ngày]]&lt;4, "ON TIME", IF(Data[[#This Row],[REASON OF LATE]]="SUPPLIER","LATE BY SUPPLIER", "LATE")))</f>
        <v>ON TIME</v>
      </c>
      <c r="K3827" s="2"/>
      <c r="L3827" s="32"/>
      <c r="M3827" s="32" t="str">
        <f>TEXT(Data[[#This Row],[Ngày giao]],"yyyy")</f>
        <v>2022</v>
      </c>
      <c r="N3827" s="32" t="str">
        <f>IF(MONTH(Data[[#This Row],[Ngày giao]])&lt;4,"Qtr1", IF(MONTH(Data[[#This Row],[Ngày giao]])&lt;7,"Qtr2",IF(MONTH(Data[[#This Row],[Ngày giao]])&lt;10,"Qtr3","Qtr4")))</f>
        <v>Qtr2</v>
      </c>
      <c r="O3827" s="32" t="str">
        <f>TEXT(Data[[#This Row],[Ngày giao]],"MMM")</f>
        <v>Jun</v>
      </c>
    </row>
    <row r="3828" spans="1:15" ht="13" x14ac:dyDescent="0.3">
      <c r="A3828" s="1">
        <v>4517864405</v>
      </c>
      <c r="B3828" s="1">
        <v>2461389</v>
      </c>
      <c r="C3828" s="2" t="s">
        <v>53</v>
      </c>
      <c r="D3828" s="3">
        <v>2000</v>
      </c>
      <c r="E3828" s="3">
        <v>605</v>
      </c>
      <c r="F3828" s="3">
        <f t="shared" si="89"/>
        <v>1210000</v>
      </c>
      <c r="G3828" s="5">
        <v>44728</v>
      </c>
      <c r="H3828" s="4">
        <v>44728</v>
      </c>
      <c r="I3828" s="6">
        <f t="shared" si="88"/>
        <v>0</v>
      </c>
      <c r="J3828" s="32" t="str">
        <f>IF(Data[[#This Row],[Chênh lệch ngày]]&lt;-2,"ADVANCE", IF(Data[[#This Row],[Chênh lệch ngày]]&lt;4, "ON TIME", IF(Data[[#This Row],[REASON OF LATE]]="SUPPLIER","LATE BY SUPPLIER", "LATE")))</f>
        <v>ON TIME</v>
      </c>
      <c r="K3828" s="2"/>
      <c r="L3828" s="32"/>
      <c r="M3828" s="32" t="str">
        <f>TEXT(Data[[#This Row],[Ngày giao]],"yyyy")</f>
        <v>2022</v>
      </c>
      <c r="N3828" s="32" t="str">
        <f>IF(MONTH(Data[[#This Row],[Ngày giao]])&lt;4,"Qtr1", IF(MONTH(Data[[#This Row],[Ngày giao]])&lt;7,"Qtr2",IF(MONTH(Data[[#This Row],[Ngày giao]])&lt;10,"Qtr3","Qtr4")))</f>
        <v>Qtr2</v>
      </c>
      <c r="O3828" s="32" t="str">
        <f>TEXT(Data[[#This Row],[Ngày giao]],"MMM")</f>
        <v>Jun</v>
      </c>
    </row>
    <row r="3829" spans="1:15" ht="13" x14ac:dyDescent="0.3">
      <c r="A3829" s="1">
        <v>4517159601</v>
      </c>
      <c r="B3829" s="1">
        <v>4271870</v>
      </c>
      <c r="C3829" s="2" t="s">
        <v>55</v>
      </c>
      <c r="D3829" s="3">
        <v>72</v>
      </c>
      <c r="E3829" s="3">
        <v>521</v>
      </c>
      <c r="F3829" s="3">
        <f t="shared" si="89"/>
        <v>37512</v>
      </c>
      <c r="G3829" s="5">
        <v>44728</v>
      </c>
      <c r="H3829" s="4">
        <v>44728</v>
      </c>
      <c r="I3829" s="6">
        <f t="shared" si="88"/>
        <v>0</v>
      </c>
      <c r="J3829" s="32" t="str">
        <f>IF(Data[[#This Row],[Chênh lệch ngày]]&lt;-2,"ADVANCE", IF(Data[[#This Row],[Chênh lệch ngày]]&lt;4, "ON TIME", IF(Data[[#This Row],[REASON OF LATE]]="SUPPLIER","LATE BY SUPPLIER", "LATE")))</f>
        <v>ON TIME</v>
      </c>
      <c r="K3829" s="2"/>
      <c r="L3829" s="32"/>
      <c r="M3829" s="32" t="str">
        <f>TEXT(Data[[#This Row],[Ngày giao]],"yyyy")</f>
        <v>2022</v>
      </c>
      <c r="N3829" s="32" t="str">
        <f>IF(MONTH(Data[[#This Row],[Ngày giao]])&lt;4,"Qtr1", IF(MONTH(Data[[#This Row],[Ngày giao]])&lt;7,"Qtr2",IF(MONTH(Data[[#This Row],[Ngày giao]])&lt;10,"Qtr3","Qtr4")))</f>
        <v>Qtr2</v>
      </c>
      <c r="O3829" s="32" t="str">
        <f>TEXT(Data[[#This Row],[Ngày giao]],"MMM")</f>
        <v>Jun</v>
      </c>
    </row>
    <row r="3830" spans="1:15" ht="13" x14ac:dyDescent="0.3">
      <c r="A3830" s="1">
        <v>4517050040</v>
      </c>
      <c r="B3830" s="1">
        <v>4271870</v>
      </c>
      <c r="C3830" s="2" t="s">
        <v>67</v>
      </c>
      <c r="D3830" s="3">
        <v>8</v>
      </c>
      <c r="E3830" s="3">
        <v>987</v>
      </c>
      <c r="F3830" s="3">
        <f t="shared" si="89"/>
        <v>7896</v>
      </c>
      <c r="G3830" s="5">
        <v>44728</v>
      </c>
      <c r="H3830" s="4">
        <v>44728</v>
      </c>
      <c r="I3830" s="6">
        <f t="shared" si="88"/>
        <v>0</v>
      </c>
      <c r="J3830" s="32" t="str">
        <f>IF(Data[[#This Row],[Chênh lệch ngày]]&lt;-2,"ADVANCE", IF(Data[[#This Row],[Chênh lệch ngày]]&lt;4, "ON TIME", IF(Data[[#This Row],[REASON OF LATE]]="SUPPLIER","LATE BY SUPPLIER", "LATE")))</f>
        <v>ON TIME</v>
      </c>
      <c r="K3830" s="2"/>
      <c r="L3830" s="32"/>
      <c r="M3830" s="32" t="str">
        <f>TEXT(Data[[#This Row],[Ngày giao]],"yyyy")</f>
        <v>2022</v>
      </c>
      <c r="N3830" s="32" t="str">
        <f>IF(MONTH(Data[[#This Row],[Ngày giao]])&lt;4,"Qtr1", IF(MONTH(Data[[#This Row],[Ngày giao]])&lt;7,"Qtr2",IF(MONTH(Data[[#This Row],[Ngày giao]])&lt;10,"Qtr3","Qtr4")))</f>
        <v>Qtr2</v>
      </c>
      <c r="O3830" s="32" t="str">
        <f>TEXT(Data[[#This Row],[Ngày giao]],"MMM")</f>
        <v>Jun</v>
      </c>
    </row>
    <row r="3831" spans="1:15" ht="13" x14ac:dyDescent="0.3">
      <c r="A3831" s="1">
        <v>4517102649</v>
      </c>
      <c r="B3831" s="1">
        <v>2958114</v>
      </c>
      <c r="C3831" s="2" t="s">
        <v>67</v>
      </c>
      <c r="D3831" s="3">
        <v>102</v>
      </c>
      <c r="E3831" s="3">
        <v>1488</v>
      </c>
      <c r="F3831" s="3">
        <f t="shared" si="89"/>
        <v>151776</v>
      </c>
      <c r="G3831" s="5">
        <v>44728</v>
      </c>
      <c r="H3831" s="4">
        <v>44728</v>
      </c>
      <c r="I3831" s="6">
        <f t="shared" si="88"/>
        <v>0</v>
      </c>
      <c r="J3831" s="32" t="str">
        <f>IF(Data[[#This Row],[Chênh lệch ngày]]&lt;-2,"ADVANCE", IF(Data[[#This Row],[Chênh lệch ngày]]&lt;4, "ON TIME", IF(Data[[#This Row],[REASON OF LATE]]="SUPPLIER","LATE BY SUPPLIER", "LATE")))</f>
        <v>ON TIME</v>
      </c>
      <c r="K3831" s="2"/>
      <c r="L3831" s="32"/>
      <c r="M3831" s="32" t="str">
        <f>TEXT(Data[[#This Row],[Ngày giao]],"yyyy")</f>
        <v>2022</v>
      </c>
      <c r="N3831" s="32" t="str">
        <f>IF(MONTH(Data[[#This Row],[Ngày giao]])&lt;4,"Qtr1", IF(MONTH(Data[[#This Row],[Ngày giao]])&lt;7,"Qtr2",IF(MONTH(Data[[#This Row],[Ngày giao]])&lt;10,"Qtr3","Qtr4")))</f>
        <v>Qtr2</v>
      </c>
      <c r="O3831" s="32" t="str">
        <f>TEXT(Data[[#This Row],[Ngày giao]],"MMM")</f>
        <v>Jun</v>
      </c>
    </row>
    <row r="3832" spans="1:15" ht="13" x14ac:dyDescent="0.3">
      <c r="A3832" s="1">
        <v>4517360648</v>
      </c>
      <c r="B3832" s="1">
        <v>2752324</v>
      </c>
      <c r="C3832" s="2" t="s">
        <v>67</v>
      </c>
      <c r="D3832" s="3">
        <v>48</v>
      </c>
      <c r="E3832" s="3">
        <v>991</v>
      </c>
      <c r="F3832" s="3">
        <f t="shared" si="89"/>
        <v>47568</v>
      </c>
      <c r="G3832" s="5">
        <v>44728</v>
      </c>
      <c r="H3832" s="4">
        <v>44728</v>
      </c>
      <c r="I3832" s="6">
        <f t="shared" si="88"/>
        <v>0</v>
      </c>
      <c r="J3832" s="32" t="str">
        <f>IF(Data[[#This Row],[Chênh lệch ngày]]&lt;-2,"ADVANCE", IF(Data[[#This Row],[Chênh lệch ngày]]&lt;4, "ON TIME", IF(Data[[#This Row],[REASON OF LATE]]="SUPPLIER","LATE BY SUPPLIER", "LATE")))</f>
        <v>ON TIME</v>
      </c>
      <c r="K3832" s="2"/>
      <c r="L3832" s="32"/>
      <c r="M3832" s="32" t="str">
        <f>TEXT(Data[[#This Row],[Ngày giao]],"yyyy")</f>
        <v>2022</v>
      </c>
      <c r="N3832" s="32" t="str">
        <f>IF(MONTH(Data[[#This Row],[Ngày giao]])&lt;4,"Qtr1", IF(MONTH(Data[[#This Row],[Ngày giao]])&lt;7,"Qtr2",IF(MONTH(Data[[#This Row],[Ngày giao]])&lt;10,"Qtr3","Qtr4")))</f>
        <v>Qtr2</v>
      </c>
      <c r="O3832" s="32" t="str">
        <f>TEXT(Data[[#This Row],[Ngày giao]],"MMM")</f>
        <v>Jun</v>
      </c>
    </row>
    <row r="3833" spans="1:15" ht="14.5" x14ac:dyDescent="0.35">
      <c r="A3833" s="7">
        <v>4517352356</v>
      </c>
      <c r="B3833" s="7">
        <v>4454506</v>
      </c>
      <c r="C3833" s="8" t="s">
        <v>53</v>
      </c>
      <c r="D3833" s="9">
        <v>90</v>
      </c>
      <c r="E3833" s="3">
        <v>444</v>
      </c>
      <c r="F3833" s="3">
        <f t="shared" si="89"/>
        <v>39960</v>
      </c>
      <c r="G3833" s="5">
        <v>44725</v>
      </c>
      <c r="H3833" s="4">
        <v>44728</v>
      </c>
      <c r="I3833" s="10">
        <v>-3</v>
      </c>
      <c r="J3833" s="32" t="str">
        <f>IF(Data[[#This Row],[Chênh lệch ngày]]&lt;-2,"ADVANCE", IF(Data[[#This Row],[Chênh lệch ngày]]&lt;4, "ON TIME", IF(Data[[#This Row],[REASON OF LATE]]="SUPPLIER","LATE BY SUPPLIER", "LATE")))</f>
        <v>ADVANCE</v>
      </c>
      <c r="K3833" s="12"/>
      <c r="L3833" s="16"/>
      <c r="M3833" s="32" t="str">
        <f>TEXT(Data[[#This Row],[Ngày giao]],"yyyy")</f>
        <v>2022</v>
      </c>
      <c r="N3833" s="32" t="str">
        <f>IF(MONTH(Data[[#This Row],[Ngày giao]])&lt;4,"Qtr1", IF(MONTH(Data[[#This Row],[Ngày giao]])&lt;7,"Qtr2",IF(MONTH(Data[[#This Row],[Ngày giao]])&lt;10,"Qtr3","Qtr4")))</f>
        <v>Qtr2</v>
      </c>
      <c r="O3833" s="32" t="str">
        <f>TEXT(Data[[#This Row],[Ngày giao]],"MMM")</f>
        <v>Jun</v>
      </c>
    </row>
    <row r="3834" spans="1:15" ht="14.5" x14ac:dyDescent="0.35">
      <c r="A3834" s="7">
        <v>4517339379</v>
      </c>
      <c r="B3834" s="7">
        <v>4013293</v>
      </c>
      <c r="C3834" s="8" t="s">
        <v>53</v>
      </c>
      <c r="D3834" s="9">
        <v>90</v>
      </c>
      <c r="E3834" s="3">
        <v>747</v>
      </c>
      <c r="F3834" s="3">
        <f t="shared" si="89"/>
        <v>67230</v>
      </c>
      <c r="G3834" s="5">
        <v>44725</v>
      </c>
      <c r="H3834" s="4">
        <v>44728</v>
      </c>
      <c r="I3834" s="10">
        <v>-3</v>
      </c>
      <c r="J3834" s="32" t="str">
        <f>IF(Data[[#This Row],[Chênh lệch ngày]]&lt;-2,"ADVANCE", IF(Data[[#This Row],[Chênh lệch ngày]]&lt;4, "ON TIME", IF(Data[[#This Row],[REASON OF LATE]]="SUPPLIER","LATE BY SUPPLIER", "LATE")))</f>
        <v>ADVANCE</v>
      </c>
      <c r="K3834" s="12"/>
      <c r="L3834" s="16"/>
      <c r="M3834" s="32" t="str">
        <f>TEXT(Data[[#This Row],[Ngày giao]],"yyyy")</f>
        <v>2022</v>
      </c>
      <c r="N3834" s="32" t="str">
        <f>IF(MONTH(Data[[#This Row],[Ngày giao]])&lt;4,"Qtr1", IF(MONTH(Data[[#This Row],[Ngày giao]])&lt;7,"Qtr2",IF(MONTH(Data[[#This Row],[Ngày giao]])&lt;10,"Qtr3","Qtr4")))</f>
        <v>Qtr2</v>
      </c>
      <c r="O3834" s="32" t="str">
        <f>TEXT(Data[[#This Row],[Ngày giao]],"MMM")</f>
        <v>Jun</v>
      </c>
    </row>
    <row r="3835" spans="1:15" ht="14.5" x14ac:dyDescent="0.35">
      <c r="A3835" s="7">
        <v>4517979798</v>
      </c>
      <c r="B3835" s="7">
        <v>4454507</v>
      </c>
      <c r="C3835" s="8" t="s">
        <v>53</v>
      </c>
      <c r="D3835" s="9">
        <v>270</v>
      </c>
      <c r="E3835" s="3">
        <v>1318</v>
      </c>
      <c r="F3835" s="3">
        <f t="shared" si="89"/>
        <v>355860</v>
      </c>
      <c r="G3835" s="5">
        <v>44725</v>
      </c>
      <c r="H3835" s="4">
        <v>44728</v>
      </c>
      <c r="I3835" s="10">
        <v>-3</v>
      </c>
      <c r="J3835" s="32" t="str">
        <f>IF(Data[[#This Row],[Chênh lệch ngày]]&lt;-2,"ADVANCE", IF(Data[[#This Row],[Chênh lệch ngày]]&lt;4, "ON TIME", IF(Data[[#This Row],[REASON OF LATE]]="SUPPLIER","LATE BY SUPPLIER", "LATE")))</f>
        <v>ADVANCE</v>
      </c>
      <c r="K3835" s="12"/>
      <c r="L3835" s="16"/>
      <c r="M3835" s="32" t="str">
        <f>TEXT(Data[[#This Row],[Ngày giao]],"yyyy")</f>
        <v>2022</v>
      </c>
      <c r="N3835" s="32" t="str">
        <f>IF(MONTH(Data[[#This Row],[Ngày giao]])&lt;4,"Qtr1", IF(MONTH(Data[[#This Row],[Ngày giao]])&lt;7,"Qtr2",IF(MONTH(Data[[#This Row],[Ngày giao]])&lt;10,"Qtr3","Qtr4")))</f>
        <v>Qtr2</v>
      </c>
      <c r="O3835" s="32" t="str">
        <f>TEXT(Data[[#This Row],[Ngày giao]],"MMM")</f>
        <v>Jun</v>
      </c>
    </row>
    <row r="3836" spans="1:15" ht="14.5" x14ac:dyDescent="0.35">
      <c r="A3836" s="7">
        <v>4517340547</v>
      </c>
      <c r="B3836" s="7">
        <v>2778106</v>
      </c>
      <c r="C3836" s="8" t="s">
        <v>53</v>
      </c>
      <c r="D3836" s="9">
        <v>768</v>
      </c>
      <c r="E3836" s="3">
        <v>1315</v>
      </c>
      <c r="F3836" s="3">
        <f t="shared" si="89"/>
        <v>1009920</v>
      </c>
      <c r="G3836" s="5">
        <v>44728</v>
      </c>
      <c r="H3836" s="4">
        <v>44728</v>
      </c>
      <c r="I3836" s="10">
        <v>0</v>
      </c>
      <c r="J3836" s="32" t="str">
        <f>IF(Data[[#This Row],[Chênh lệch ngày]]&lt;-2,"ADVANCE", IF(Data[[#This Row],[Chênh lệch ngày]]&lt;4, "ON TIME", IF(Data[[#This Row],[REASON OF LATE]]="SUPPLIER","LATE BY SUPPLIER", "LATE")))</f>
        <v>ON TIME</v>
      </c>
      <c r="K3836" s="12"/>
      <c r="L3836" s="16"/>
      <c r="M3836" s="32" t="str">
        <f>TEXT(Data[[#This Row],[Ngày giao]],"yyyy")</f>
        <v>2022</v>
      </c>
      <c r="N3836" s="32" t="str">
        <f>IF(MONTH(Data[[#This Row],[Ngày giao]])&lt;4,"Qtr1", IF(MONTH(Data[[#This Row],[Ngày giao]])&lt;7,"Qtr2",IF(MONTH(Data[[#This Row],[Ngày giao]])&lt;10,"Qtr3","Qtr4")))</f>
        <v>Qtr2</v>
      </c>
      <c r="O3836" s="32" t="str">
        <f>TEXT(Data[[#This Row],[Ngày giao]],"MMM")</f>
        <v>Jun</v>
      </c>
    </row>
    <row r="3837" spans="1:15" ht="14.5" x14ac:dyDescent="0.35">
      <c r="A3837" s="7">
        <v>4518015771</v>
      </c>
      <c r="B3837" s="7">
        <v>2765851</v>
      </c>
      <c r="C3837" s="8" t="s">
        <v>53</v>
      </c>
      <c r="D3837" s="9">
        <v>1376</v>
      </c>
      <c r="E3837" s="3">
        <v>1292</v>
      </c>
      <c r="F3837" s="3">
        <f t="shared" si="89"/>
        <v>1777792</v>
      </c>
      <c r="G3837" s="5">
        <v>44728</v>
      </c>
      <c r="H3837" s="4">
        <v>44728</v>
      </c>
      <c r="I3837" s="10">
        <v>0</v>
      </c>
      <c r="J3837" s="32" t="str">
        <f>IF(Data[[#This Row],[Chênh lệch ngày]]&lt;-2,"ADVANCE", IF(Data[[#This Row],[Chênh lệch ngày]]&lt;4, "ON TIME", IF(Data[[#This Row],[REASON OF LATE]]="SUPPLIER","LATE BY SUPPLIER", "LATE")))</f>
        <v>ON TIME</v>
      </c>
      <c r="K3837" s="12"/>
      <c r="L3837" s="16"/>
      <c r="M3837" s="32" t="str">
        <f>TEXT(Data[[#This Row],[Ngày giao]],"yyyy")</f>
        <v>2022</v>
      </c>
      <c r="N3837" s="32" t="str">
        <f>IF(MONTH(Data[[#This Row],[Ngày giao]])&lt;4,"Qtr1", IF(MONTH(Data[[#This Row],[Ngày giao]])&lt;7,"Qtr2",IF(MONTH(Data[[#This Row],[Ngày giao]])&lt;10,"Qtr3","Qtr4")))</f>
        <v>Qtr2</v>
      </c>
      <c r="O3837" s="32" t="str">
        <f>TEXT(Data[[#This Row],[Ngày giao]],"MMM")</f>
        <v>Jun</v>
      </c>
    </row>
    <row r="3838" spans="1:15" ht="14.5" x14ac:dyDescent="0.35">
      <c r="A3838" s="7">
        <v>4517365604</v>
      </c>
      <c r="B3838" s="7">
        <v>2663481</v>
      </c>
      <c r="C3838" s="8" t="s">
        <v>53</v>
      </c>
      <c r="D3838" s="9">
        <v>1620</v>
      </c>
      <c r="E3838" s="3">
        <v>1034</v>
      </c>
      <c r="F3838" s="3">
        <f t="shared" si="89"/>
        <v>1675080</v>
      </c>
      <c r="G3838" s="5">
        <v>44728</v>
      </c>
      <c r="H3838" s="4">
        <v>44728</v>
      </c>
      <c r="I3838" s="10">
        <v>0</v>
      </c>
      <c r="J3838" s="32" t="str">
        <f>IF(Data[[#This Row],[Chênh lệch ngày]]&lt;-2,"ADVANCE", IF(Data[[#This Row],[Chênh lệch ngày]]&lt;4, "ON TIME", IF(Data[[#This Row],[REASON OF LATE]]="SUPPLIER","LATE BY SUPPLIER", "LATE")))</f>
        <v>ON TIME</v>
      </c>
      <c r="K3838" s="12"/>
      <c r="L3838" s="16"/>
      <c r="M3838" s="32" t="str">
        <f>TEXT(Data[[#This Row],[Ngày giao]],"yyyy")</f>
        <v>2022</v>
      </c>
      <c r="N3838" s="32" t="str">
        <f>IF(MONTH(Data[[#This Row],[Ngày giao]])&lt;4,"Qtr1", IF(MONTH(Data[[#This Row],[Ngày giao]])&lt;7,"Qtr2",IF(MONTH(Data[[#This Row],[Ngày giao]])&lt;10,"Qtr3","Qtr4")))</f>
        <v>Qtr2</v>
      </c>
      <c r="O3838" s="32" t="str">
        <f>TEXT(Data[[#This Row],[Ngày giao]],"MMM")</f>
        <v>Jun</v>
      </c>
    </row>
    <row r="3839" spans="1:15" ht="14.5" x14ac:dyDescent="0.35">
      <c r="A3839" s="7">
        <v>4517295905</v>
      </c>
      <c r="B3839" s="7">
        <v>4013297</v>
      </c>
      <c r="C3839" s="8" t="s">
        <v>53</v>
      </c>
      <c r="D3839" s="9">
        <v>1365</v>
      </c>
      <c r="E3839" s="3">
        <v>1206</v>
      </c>
      <c r="F3839" s="3">
        <f t="shared" si="89"/>
        <v>1646190</v>
      </c>
      <c r="G3839" s="5">
        <v>44728</v>
      </c>
      <c r="H3839" s="4">
        <v>44728</v>
      </c>
      <c r="I3839" s="10">
        <v>0</v>
      </c>
      <c r="J3839" s="32" t="str">
        <f>IF(Data[[#This Row],[Chênh lệch ngày]]&lt;-2,"ADVANCE", IF(Data[[#This Row],[Chênh lệch ngày]]&lt;4, "ON TIME", IF(Data[[#This Row],[REASON OF LATE]]="SUPPLIER","LATE BY SUPPLIER", "LATE")))</f>
        <v>ON TIME</v>
      </c>
      <c r="K3839" s="12"/>
      <c r="L3839" s="16"/>
      <c r="M3839" s="32" t="str">
        <f>TEXT(Data[[#This Row],[Ngày giao]],"yyyy")</f>
        <v>2022</v>
      </c>
      <c r="N3839" s="32" t="str">
        <f>IF(MONTH(Data[[#This Row],[Ngày giao]])&lt;4,"Qtr1", IF(MONTH(Data[[#This Row],[Ngày giao]])&lt;7,"Qtr2",IF(MONTH(Data[[#This Row],[Ngày giao]])&lt;10,"Qtr3","Qtr4")))</f>
        <v>Qtr2</v>
      </c>
      <c r="O3839" s="32" t="str">
        <f>TEXT(Data[[#This Row],[Ngày giao]],"MMM")</f>
        <v>Jun</v>
      </c>
    </row>
    <row r="3840" spans="1:15" ht="14.5" x14ac:dyDescent="0.35">
      <c r="A3840" s="7">
        <v>4517366446</v>
      </c>
      <c r="B3840" s="7">
        <v>4455280</v>
      </c>
      <c r="C3840" s="8" t="s">
        <v>53</v>
      </c>
      <c r="D3840" s="9">
        <v>360</v>
      </c>
      <c r="E3840" s="3">
        <v>1346</v>
      </c>
      <c r="F3840" s="3">
        <f t="shared" si="89"/>
        <v>484560</v>
      </c>
      <c r="G3840" s="5">
        <v>44725</v>
      </c>
      <c r="H3840" s="4">
        <v>44728</v>
      </c>
      <c r="I3840" s="10">
        <v>-3</v>
      </c>
      <c r="J3840" s="32" t="str">
        <f>IF(Data[[#This Row],[Chênh lệch ngày]]&lt;-2,"ADVANCE", IF(Data[[#This Row],[Chênh lệch ngày]]&lt;4, "ON TIME", IF(Data[[#This Row],[REASON OF LATE]]="SUPPLIER","LATE BY SUPPLIER", "LATE")))</f>
        <v>ADVANCE</v>
      </c>
      <c r="K3840" s="12"/>
      <c r="L3840" s="16"/>
      <c r="M3840" s="32" t="str">
        <f>TEXT(Data[[#This Row],[Ngày giao]],"yyyy")</f>
        <v>2022</v>
      </c>
      <c r="N3840" s="32" t="str">
        <f>IF(MONTH(Data[[#This Row],[Ngày giao]])&lt;4,"Qtr1", IF(MONTH(Data[[#This Row],[Ngày giao]])&lt;7,"Qtr2",IF(MONTH(Data[[#This Row],[Ngày giao]])&lt;10,"Qtr3","Qtr4")))</f>
        <v>Qtr2</v>
      </c>
      <c r="O3840" s="32" t="str">
        <f>TEXT(Data[[#This Row],[Ngày giao]],"MMM")</f>
        <v>Jun</v>
      </c>
    </row>
    <row r="3841" spans="1:15" ht="14.5" x14ac:dyDescent="0.35">
      <c r="A3841" s="7">
        <v>4517345411</v>
      </c>
      <c r="B3841" s="7">
        <v>4333116</v>
      </c>
      <c r="C3841" s="8" t="s">
        <v>53</v>
      </c>
      <c r="D3841" s="9">
        <v>210</v>
      </c>
      <c r="E3841" s="3">
        <v>901</v>
      </c>
      <c r="F3841" s="3">
        <f t="shared" si="89"/>
        <v>189210</v>
      </c>
      <c r="G3841" s="5">
        <v>44728</v>
      </c>
      <c r="H3841" s="4">
        <v>44728</v>
      </c>
      <c r="I3841" s="10">
        <v>0</v>
      </c>
      <c r="J3841" s="32" t="str">
        <f>IF(Data[[#This Row],[Chênh lệch ngày]]&lt;-2,"ADVANCE", IF(Data[[#This Row],[Chênh lệch ngày]]&lt;4, "ON TIME", IF(Data[[#This Row],[REASON OF LATE]]="SUPPLIER","LATE BY SUPPLIER", "LATE")))</f>
        <v>ON TIME</v>
      </c>
      <c r="K3841" s="12"/>
      <c r="L3841" s="16"/>
      <c r="M3841" s="32" t="str">
        <f>TEXT(Data[[#This Row],[Ngày giao]],"yyyy")</f>
        <v>2022</v>
      </c>
      <c r="N3841" s="32" t="str">
        <f>IF(MONTH(Data[[#This Row],[Ngày giao]])&lt;4,"Qtr1", IF(MONTH(Data[[#This Row],[Ngày giao]])&lt;7,"Qtr2",IF(MONTH(Data[[#This Row],[Ngày giao]])&lt;10,"Qtr3","Qtr4")))</f>
        <v>Qtr2</v>
      </c>
      <c r="O3841" s="32" t="str">
        <f>TEXT(Data[[#This Row],[Ngày giao]],"MMM")</f>
        <v>Jun</v>
      </c>
    </row>
    <row r="3842" spans="1:15" ht="14.5" x14ac:dyDescent="0.35">
      <c r="A3842" s="7">
        <v>4518030037</v>
      </c>
      <c r="B3842" s="7">
        <v>2487061</v>
      </c>
      <c r="C3842" s="8" t="s">
        <v>53</v>
      </c>
      <c r="D3842" s="9">
        <v>180</v>
      </c>
      <c r="E3842" s="3">
        <v>573</v>
      </c>
      <c r="F3842" s="3">
        <f t="shared" si="89"/>
        <v>103140</v>
      </c>
      <c r="G3842" s="5">
        <v>44728</v>
      </c>
      <c r="H3842" s="4">
        <v>44728</v>
      </c>
      <c r="I3842" s="10">
        <v>0</v>
      </c>
      <c r="J3842" s="32" t="str">
        <f>IF(Data[[#This Row],[Chênh lệch ngày]]&lt;-2,"ADVANCE", IF(Data[[#This Row],[Chênh lệch ngày]]&lt;4, "ON TIME", IF(Data[[#This Row],[REASON OF LATE]]="SUPPLIER","LATE BY SUPPLIER", "LATE")))</f>
        <v>ON TIME</v>
      </c>
      <c r="K3842" s="12"/>
      <c r="L3842" s="16"/>
      <c r="M3842" s="32" t="str">
        <f>TEXT(Data[[#This Row],[Ngày giao]],"yyyy")</f>
        <v>2022</v>
      </c>
      <c r="N3842" s="32" t="str">
        <f>IF(MONTH(Data[[#This Row],[Ngày giao]])&lt;4,"Qtr1", IF(MONTH(Data[[#This Row],[Ngày giao]])&lt;7,"Qtr2",IF(MONTH(Data[[#This Row],[Ngày giao]])&lt;10,"Qtr3","Qtr4")))</f>
        <v>Qtr2</v>
      </c>
      <c r="O3842" s="32" t="str">
        <f>TEXT(Data[[#This Row],[Ngày giao]],"MMM")</f>
        <v>Jun</v>
      </c>
    </row>
    <row r="3843" spans="1:15" ht="14.5" x14ac:dyDescent="0.35">
      <c r="A3843" s="7">
        <v>4516944187</v>
      </c>
      <c r="B3843" s="7">
        <v>2765851</v>
      </c>
      <c r="C3843" s="8" t="s">
        <v>67</v>
      </c>
      <c r="D3843" s="9">
        <v>96</v>
      </c>
      <c r="E3843" s="3">
        <v>425</v>
      </c>
      <c r="F3843" s="3">
        <f t="shared" si="89"/>
        <v>40800</v>
      </c>
      <c r="G3843" s="5">
        <v>44728</v>
      </c>
      <c r="H3843" s="4">
        <v>44728</v>
      </c>
      <c r="I3843" s="10">
        <v>0</v>
      </c>
      <c r="J3843" s="32" t="str">
        <f>IF(Data[[#This Row],[Chênh lệch ngày]]&lt;-2,"ADVANCE", IF(Data[[#This Row],[Chênh lệch ngày]]&lt;4, "ON TIME", IF(Data[[#This Row],[REASON OF LATE]]="SUPPLIER","LATE BY SUPPLIER", "LATE")))</f>
        <v>ON TIME</v>
      </c>
      <c r="K3843" s="12"/>
      <c r="L3843" s="16"/>
      <c r="M3843" s="32" t="str">
        <f>TEXT(Data[[#This Row],[Ngày giao]],"yyyy")</f>
        <v>2022</v>
      </c>
      <c r="N3843" s="32" t="str">
        <f>IF(MONTH(Data[[#This Row],[Ngày giao]])&lt;4,"Qtr1", IF(MONTH(Data[[#This Row],[Ngày giao]])&lt;7,"Qtr2",IF(MONTH(Data[[#This Row],[Ngày giao]])&lt;10,"Qtr3","Qtr4")))</f>
        <v>Qtr2</v>
      </c>
      <c r="O3843" s="32" t="str">
        <f>TEXT(Data[[#This Row],[Ngày giao]],"MMM")</f>
        <v>Jun</v>
      </c>
    </row>
    <row r="3844" spans="1:15" ht="14.5" x14ac:dyDescent="0.35">
      <c r="A3844" s="7">
        <v>4517456027</v>
      </c>
      <c r="B3844" s="7">
        <v>4455281</v>
      </c>
      <c r="C3844" s="8" t="s">
        <v>57</v>
      </c>
      <c r="D3844" s="9">
        <v>540</v>
      </c>
      <c r="E3844" s="3">
        <v>1048</v>
      </c>
      <c r="F3844" s="3">
        <f t="shared" si="89"/>
        <v>565920</v>
      </c>
      <c r="G3844" s="14">
        <v>44781</v>
      </c>
      <c r="H3844" s="15">
        <v>44728</v>
      </c>
      <c r="I3844" s="10">
        <v>53</v>
      </c>
      <c r="J3844" s="32" t="str">
        <f>IF(Data[[#This Row],[Chênh lệch ngày]]&lt;-2,"ADVANCE", IF(Data[[#This Row],[Chênh lệch ngày]]&lt;4, "ON TIME", IF(Data[[#This Row],[REASON OF LATE]]="SUPPLIER","LATE BY SUPPLIER", "LATE")))</f>
        <v>LATE</v>
      </c>
      <c r="K3844" s="32" t="s">
        <v>6</v>
      </c>
      <c r="L3844" s="16"/>
      <c r="M3844" s="32" t="str">
        <f>TEXT(Data[[#This Row],[Ngày giao]],"yyyy")</f>
        <v>2022</v>
      </c>
      <c r="N3844" s="32" t="str">
        <f>IF(MONTH(Data[[#This Row],[Ngày giao]])&lt;4,"Qtr1", IF(MONTH(Data[[#This Row],[Ngày giao]])&lt;7,"Qtr2",IF(MONTH(Data[[#This Row],[Ngày giao]])&lt;10,"Qtr3","Qtr4")))</f>
        <v>Qtr3</v>
      </c>
      <c r="O3844" s="32" t="str">
        <f>TEXT(Data[[#This Row],[Ngày giao]],"MMM")</f>
        <v>Aug</v>
      </c>
    </row>
    <row r="3845" spans="1:15" ht="14.5" x14ac:dyDescent="0.35">
      <c r="A3845" s="7">
        <v>4517351915</v>
      </c>
      <c r="B3845" s="7">
        <v>4454507</v>
      </c>
      <c r="C3845" s="8" t="s">
        <v>53</v>
      </c>
      <c r="D3845" s="9">
        <v>540</v>
      </c>
      <c r="E3845" s="3">
        <v>1293</v>
      </c>
      <c r="F3845" s="3">
        <f t="shared" si="89"/>
        <v>698220</v>
      </c>
      <c r="G3845" s="5">
        <v>44725</v>
      </c>
      <c r="H3845" s="4">
        <v>44728</v>
      </c>
      <c r="I3845" s="10">
        <v>-3</v>
      </c>
      <c r="J3845" s="32" t="str">
        <f>IF(Data[[#This Row],[Chênh lệch ngày]]&lt;-2,"ADVANCE", IF(Data[[#This Row],[Chênh lệch ngày]]&lt;4, "ON TIME", IF(Data[[#This Row],[REASON OF LATE]]="SUPPLIER","LATE BY SUPPLIER", "LATE")))</f>
        <v>ADVANCE</v>
      </c>
      <c r="K3845" s="12"/>
      <c r="L3845" s="16"/>
      <c r="M3845" s="32" t="str">
        <f>TEXT(Data[[#This Row],[Ngày giao]],"yyyy")</f>
        <v>2022</v>
      </c>
      <c r="N3845" s="32" t="str">
        <f>IF(MONTH(Data[[#This Row],[Ngày giao]])&lt;4,"Qtr1", IF(MONTH(Data[[#This Row],[Ngày giao]])&lt;7,"Qtr2",IF(MONTH(Data[[#This Row],[Ngày giao]])&lt;10,"Qtr3","Qtr4")))</f>
        <v>Qtr2</v>
      </c>
      <c r="O3845" s="32" t="str">
        <f>TEXT(Data[[#This Row],[Ngày giao]],"MMM")</f>
        <v>Jun</v>
      </c>
    </row>
    <row r="3846" spans="1:15" ht="14.5" x14ac:dyDescent="0.35">
      <c r="A3846" s="7">
        <v>4518037232</v>
      </c>
      <c r="B3846" s="7">
        <v>4333116</v>
      </c>
      <c r="C3846" s="8" t="s">
        <v>53</v>
      </c>
      <c r="D3846" s="9">
        <v>504</v>
      </c>
      <c r="E3846" s="3">
        <v>1171</v>
      </c>
      <c r="F3846" s="3">
        <f t="shared" si="89"/>
        <v>590184</v>
      </c>
      <c r="G3846" s="5">
        <v>44728</v>
      </c>
      <c r="H3846" s="4">
        <v>44728</v>
      </c>
      <c r="I3846" s="10">
        <v>0</v>
      </c>
      <c r="J3846" s="32" t="str">
        <f>IF(Data[[#This Row],[Chênh lệch ngày]]&lt;-2,"ADVANCE", IF(Data[[#This Row],[Chênh lệch ngày]]&lt;4, "ON TIME", IF(Data[[#This Row],[REASON OF LATE]]="SUPPLIER","LATE BY SUPPLIER", "LATE")))</f>
        <v>ON TIME</v>
      </c>
      <c r="K3846" s="12"/>
      <c r="L3846" s="16"/>
      <c r="M3846" s="32" t="str">
        <f>TEXT(Data[[#This Row],[Ngày giao]],"yyyy")</f>
        <v>2022</v>
      </c>
      <c r="N3846" s="32" t="str">
        <f>IF(MONTH(Data[[#This Row],[Ngày giao]])&lt;4,"Qtr1", IF(MONTH(Data[[#This Row],[Ngày giao]])&lt;7,"Qtr2",IF(MONTH(Data[[#This Row],[Ngày giao]])&lt;10,"Qtr3","Qtr4")))</f>
        <v>Qtr2</v>
      </c>
      <c r="O3846" s="32" t="str">
        <f>TEXT(Data[[#This Row],[Ngày giao]],"MMM")</f>
        <v>Jun</v>
      </c>
    </row>
    <row r="3847" spans="1:15" ht="14.5" x14ac:dyDescent="0.35">
      <c r="A3847" s="7">
        <v>4517314359</v>
      </c>
      <c r="B3847" s="7">
        <v>4455906</v>
      </c>
      <c r="C3847" s="8" t="s">
        <v>53</v>
      </c>
      <c r="D3847" s="9">
        <v>240</v>
      </c>
      <c r="E3847" s="3">
        <v>1004</v>
      </c>
      <c r="F3847" s="3">
        <f t="shared" si="89"/>
        <v>240960</v>
      </c>
      <c r="G3847" s="5">
        <v>44728</v>
      </c>
      <c r="H3847" s="4">
        <v>44728</v>
      </c>
      <c r="I3847" s="10">
        <v>0</v>
      </c>
      <c r="J3847" s="32" t="str">
        <f>IF(Data[[#This Row],[Chênh lệch ngày]]&lt;-2,"ADVANCE", IF(Data[[#This Row],[Chênh lệch ngày]]&lt;4, "ON TIME", IF(Data[[#This Row],[REASON OF LATE]]="SUPPLIER","LATE BY SUPPLIER", "LATE")))</f>
        <v>ON TIME</v>
      </c>
      <c r="K3847" s="12"/>
      <c r="L3847" s="16"/>
      <c r="M3847" s="32" t="str">
        <f>TEXT(Data[[#This Row],[Ngày giao]],"yyyy")</f>
        <v>2022</v>
      </c>
      <c r="N3847" s="32" t="str">
        <f>IF(MONTH(Data[[#This Row],[Ngày giao]])&lt;4,"Qtr1", IF(MONTH(Data[[#This Row],[Ngày giao]])&lt;7,"Qtr2",IF(MONTH(Data[[#This Row],[Ngày giao]])&lt;10,"Qtr3","Qtr4")))</f>
        <v>Qtr2</v>
      </c>
      <c r="O3847" s="32" t="str">
        <f>TEXT(Data[[#This Row],[Ngày giao]],"MMM")</f>
        <v>Jun</v>
      </c>
    </row>
    <row r="3848" spans="1:15" ht="14.5" x14ac:dyDescent="0.35">
      <c r="A3848" s="7">
        <v>4517932462</v>
      </c>
      <c r="B3848" s="7">
        <v>4335235</v>
      </c>
      <c r="C3848" s="8" t="s">
        <v>53</v>
      </c>
      <c r="D3848" s="9">
        <v>180</v>
      </c>
      <c r="E3848" s="3">
        <v>327</v>
      </c>
      <c r="F3848" s="3">
        <f t="shared" si="89"/>
        <v>58860</v>
      </c>
      <c r="G3848" s="5">
        <v>44725</v>
      </c>
      <c r="H3848" s="4">
        <v>44728</v>
      </c>
      <c r="I3848" s="10">
        <v>-3</v>
      </c>
      <c r="J3848" s="32" t="str">
        <f>IF(Data[[#This Row],[Chênh lệch ngày]]&lt;-2,"ADVANCE", IF(Data[[#This Row],[Chênh lệch ngày]]&lt;4, "ON TIME", IF(Data[[#This Row],[REASON OF LATE]]="SUPPLIER","LATE BY SUPPLIER", "LATE")))</f>
        <v>ADVANCE</v>
      </c>
      <c r="K3848" s="12"/>
      <c r="L3848" s="16"/>
      <c r="M3848" s="32" t="str">
        <f>TEXT(Data[[#This Row],[Ngày giao]],"yyyy")</f>
        <v>2022</v>
      </c>
      <c r="N3848" s="32" t="str">
        <f>IF(MONTH(Data[[#This Row],[Ngày giao]])&lt;4,"Qtr1", IF(MONTH(Data[[#This Row],[Ngày giao]])&lt;7,"Qtr2",IF(MONTH(Data[[#This Row],[Ngày giao]])&lt;10,"Qtr3","Qtr4")))</f>
        <v>Qtr2</v>
      </c>
      <c r="O3848" s="32" t="str">
        <f>TEXT(Data[[#This Row],[Ngày giao]],"MMM")</f>
        <v>Jun</v>
      </c>
    </row>
    <row r="3849" spans="1:15" ht="14.5" x14ac:dyDescent="0.35">
      <c r="A3849" s="7">
        <v>4517205555</v>
      </c>
      <c r="B3849" s="7">
        <v>2779823</v>
      </c>
      <c r="C3849" s="8" t="s">
        <v>67</v>
      </c>
      <c r="D3849" s="9">
        <v>2010</v>
      </c>
      <c r="E3849" s="3">
        <v>456</v>
      </c>
      <c r="F3849" s="3">
        <f t="shared" si="89"/>
        <v>916560</v>
      </c>
      <c r="G3849" s="5">
        <v>44728</v>
      </c>
      <c r="H3849" s="4">
        <v>44728</v>
      </c>
      <c r="I3849" s="10">
        <v>0</v>
      </c>
      <c r="J3849" s="32" t="str">
        <f>IF(Data[[#This Row],[Chênh lệch ngày]]&lt;-2,"ADVANCE", IF(Data[[#This Row],[Chênh lệch ngày]]&lt;4, "ON TIME", IF(Data[[#This Row],[REASON OF LATE]]="SUPPLIER","LATE BY SUPPLIER", "LATE")))</f>
        <v>ON TIME</v>
      </c>
      <c r="K3849" s="12"/>
      <c r="L3849" s="16"/>
      <c r="M3849" s="32" t="str">
        <f>TEXT(Data[[#This Row],[Ngày giao]],"yyyy")</f>
        <v>2022</v>
      </c>
      <c r="N3849" s="32" t="str">
        <f>IF(MONTH(Data[[#This Row],[Ngày giao]])&lt;4,"Qtr1", IF(MONTH(Data[[#This Row],[Ngày giao]])&lt;7,"Qtr2",IF(MONTH(Data[[#This Row],[Ngày giao]])&lt;10,"Qtr3","Qtr4")))</f>
        <v>Qtr2</v>
      </c>
      <c r="O3849" s="32" t="str">
        <f>TEXT(Data[[#This Row],[Ngày giao]],"MMM")</f>
        <v>Jun</v>
      </c>
    </row>
    <row r="3850" spans="1:15" ht="14.5" x14ac:dyDescent="0.35">
      <c r="A3850" s="7">
        <v>4517451093</v>
      </c>
      <c r="B3850" s="7">
        <v>4455281</v>
      </c>
      <c r="C3850" s="8" t="s">
        <v>58</v>
      </c>
      <c r="D3850" s="9">
        <v>540</v>
      </c>
      <c r="E3850" s="3">
        <v>865</v>
      </c>
      <c r="F3850" s="3">
        <f t="shared" si="89"/>
        <v>467100</v>
      </c>
      <c r="G3850" s="14">
        <v>44728</v>
      </c>
      <c r="H3850" s="15">
        <v>44729</v>
      </c>
      <c r="I3850" s="10">
        <v>-1</v>
      </c>
      <c r="J3850" s="32" t="str">
        <f>IF(Data[[#This Row],[Chênh lệch ngày]]&lt;-2,"ADVANCE", IF(Data[[#This Row],[Chênh lệch ngày]]&lt;4, "ON TIME", IF(Data[[#This Row],[REASON OF LATE]]="SUPPLIER","LATE BY SUPPLIER", "LATE")))</f>
        <v>ON TIME</v>
      </c>
      <c r="K3850" s="12"/>
      <c r="L3850" s="16"/>
      <c r="M3850" s="32" t="str">
        <f>TEXT(Data[[#This Row],[Ngày giao]],"yyyy")</f>
        <v>2022</v>
      </c>
      <c r="N3850" s="32" t="str">
        <f>IF(MONTH(Data[[#This Row],[Ngày giao]])&lt;4,"Qtr1", IF(MONTH(Data[[#This Row],[Ngày giao]])&lt;7,"Qtr2",IF(MONTH(Data[[#This Row],[Ngày giao]])&lt;10,"Qtr3","Qtr4")))</f>
        <v>Qtr2</v>
      </c>
      <c r="O3850" s="32" t="str">
        <f>TEXT(Data[[#This Row],[Ngày giao]],"MMM")</f>
        <v>Jun</v>
      </c>
    </row>
    <row r="3851" spans="1:15" ht="14.5" x14ac:dyDescent="0.35">
      <c r="A3851" s="7">
        <v>4517664735</v>
      </c>
      <c r="B3851" s="7">
        <v>2487053</v>
      </c>
      <c r="C3851" s="37" t="s">
        <v>52</v>
      </c>
      <c r="D3851" s="9">
        <v>10890</v>
      </c>
      <c r="E3851" s="3">
        <v>582</v>
      </c>
      <c r="F3851" s="3">
        <f t="shared" si="89"/>
        <v>6337980</v>
      </c>
      <c r="G3851" s="5">
        <v>44732</v>
      </c>
      <c r="H3851" s="4">
        <v>44731</v>
      </c>
      <c r="I3851" s="10">
        <v>1</v>
      </c>
      <c r="J3851" s="32" t="str">
        <f>IF(Data[[#This Row],[Chênh lệch ngày]]&lt;-2,"ADVANCE", IF(Data[[#This Row],[Chênh lệch ngày]]&lt;4, "ON TIME", IF(Data[[#This Row],[REASON OF LATE]]="SUPPLIER","LATE BY SUPPLIER", "LATE")))</f>
        <v>ON TIME</v>
      </c>
      <c r="K3851" s="12"/>
      <c r="L3851" s="16"/>
      <c r="M3851" s="32" t="str">
        <f>TEXT(Data[[#This Row],[Ngày giao]],"yyyy")</f>
        <v>2022</v>
      </c>
      <c r="N3851" s="32" t="str">
        <f>IF(MONTH(Data[[#This Row],[Ngày giao]])&lt;4,"Qtr1", IF(MONTH(Data[[#This Row],[Ngày giao]])&lt;7,"Qtr2",IF(MONTH(Data[[#This Row],[Ngày giao]])&lt;10,"Qtr3","Qtr4")))</f>
        <v>Qtr2</v>
      </c>
      <c r="O3851" s="32" t="str">
        <f>TEXT(Data[[#This Row],[Ngày giao]],"MMM")</f>
        <v>Jun</v>
      </c>
    </row>
    <row r="3852" spans="1:15" ht="14.5" x14ac:dyDescent="0.35">
      <c r="A3852" s="7">
        <v>4517481599</v>
      </c>
      <c r="B3852" s="7">
        <v>4455281</v>
      </c>
      <c r="C3852" s="8" t="s">
        <v>63</v>
      </c>
      <c r="D3852" s="9">
        <v>180</v>
      </c>
      <c r="E3852" s="3">
        <v>358</v>
      </c>
      <c r="F3852" s="3">
        <f t="shared" si="89"/>
        <v>64440</v>
      </c>
      <c r="G3852" s="14">
        <v>44781</v>
      </c>
      <c r="H3852" s="15">
        <v>44731</v>
      </c>
      <c r="I3852" s="10">
        <v>50</v>
      </c>
      <c r="J3852" s="32" t="str">
        <f>IF(Data[[#This Row],[Chênh lệch ngày]]&lt;-2,"ADVANCE", IF(Data[[#This Row],[Chênh lệch ngày]]&lt;4, "ON TIME", IF(Data[[#This Row],[REASON OF LATE]]="SUPPLIER","LATE BY SUPPLIER", "LATE")))</f>
        <v>LATE</v>
      </c>
      <c r="K3852" s="32" t="s">
        <v>6</v>
      </c>
      <c r="L3852" s="16"/>
      <c r="M3852" s="32" t="str">
        <f>TEXT(Data[[#This Row],[Ngày giao]],"yyyy")</f>
        <v>2022</v>
      </c>
      <c r="N3852" s="32" t="str">
        <f>IF(MONTH(Data[[#This Row],[Ngày giao]])&lt;4,"Qtr1", IF(MONTH(Data[[#This Row],[Ngày giao]])&lt;7,"Qtr2",IF(MONTH(Data[[#This Row],[Ngày giao]])&lt;10,"Qtr3","Qtr4")))</f>
        <v>Qtr3</v>
      </c>
      <c r="O3852" s="32" t="str">
        <f>TEXT(Data[[#This Row],[Ngày giao]],"MMM")</f>
        <v>Aug</v>
      </c>
    </row>
    <row r="3853" spans="1:15" ht="13" x14ac:dyDescent="0.3">
      <c r="A3853" s="1">
        <v>4517330016</v>
      </c>
      <c r="B3853" s="1">
        <v>2899631</v>
      </c>
      <c r="C3853" s="2" t="s">
        <v>53</v>
      </c>
      <c r="D3853" s="3">
        <v>640</v>
      </c>
      <c r="E3853" s="3">
        <v>468</v>
      </c>
      <c r="F3853" s="3">
        <f t="shared" si="89"/>
        <v>299520</v>
      </c>
      <c r="G3853" s="5">
        <v>44746</v>
      </c>
      <c r="H3853" s="4">
        <v>44732</v>
      </c>
      <c r="I3853" s="6">
        <f t="shared" ref="I3853:I3878" si="90">G3853-H3853</f>
        <v>14</v>
      </c>
      <c r="J3853" s="32" t="str">
        <f>IF(Data[[#This Row],[Chênh lệch ngày]]&lt;-2,"ADVANCE", IF(Data[[#This Row],[Chênh lệch ngày]]&lt;4, "ON TIME", IF(Data[[#This Row],[REASON OF LATE]]="SUPPLIER","LATE BY SUPPLIER", "LATE")))</f>
        <v>LATE BY SUPPLIER</v>
      </c>
      <c r="K3853" s="2" t="s">
        <v>8</v>
      </c>
      <c r="L3853" s="16" t="s">
        <v>71</v>
      </c>
      <c r="M3853" s="32" t="str">
        <f>TEXT(Data[[#This Row],[Ngày giao]],"yyyy")</f>
        <v>2022</v>
      </c>
      <c r="N3853" s="32" t="str">
        <f>IF(MONTH(Data[[#This Row],[Ngày giao]])&lt;4,"Qtr1", IF(MONTH(Data[[#This Row],[Ngày giao]])&lt;7,"Qtr2",IF(MONTH(Data[[#This Row],[Ngày giao]])&lt;10,"Qtr3","Qtr4")))</f>
        <v>Qtr3</v>
      </c>
      <c r="O3853" s="32" t="str">
        <f>TEXT(Data[[#This Row],[Ngày giao]],"MMM")</f>
        <v>Jul</v>
      </c>
    </row>
    <row r="3854" spans="1:15" ht="13" x14ac:dyDescent="0.3">
      <c r="A3854" s="1">
        <v>4517376069</v>
      </c>
      <c r="B3854" s="1">
        <v>2989761</v>
      </c>
      <c r="C3854" s="2" t="s">
        <v>53</v>
      </c>
      <c r="D3854" s="3">
        <v>640</v>
      </c>
      <c r="E3854" s="3">
        <v>944</v>
      </c>
      <c r="F3854" s="3">
        <f t="shared" si="89"/>
        <v>604160</v>
      </c>
      <c r="G3854" s="5">
        <v>44732</v>
      </c>
      <c r="H3854" s="4">
        <v>44732</v>
      </c>
      <c r="I3854" s="6">
        <f t="shared" si="90"/>
        <v>0</v>
      </c>
      <c r="J3854" s="32" t="str">
        <f>IF(Data[[#This Row],[Chênh lệch ngày]]&lt;-2,"ADVANCE", IF(Data[[#This Row],[Chênh lệch ngày]]&lt;4, "ON TIME", IF(Data[[#This Row],[REASON OF LATE]]="SUPPLIER","LATE BY SUPPLIER", "LATE")))</f>
        <v>ON TIME</v>
      </c>
      <c r="K3854" s="2"/>
      <c r="L3854" s="32"/>
      <c r="M3854" s="32" t="str">
        <f>TEXT(Data[[#This Row],[Ngày giao]],"yyyy")</f>
        <v>2022</v>
      </c>
      <c r="N3854" s="32" t="str">
        <f>IF(MONTH(Data[[#This Row],[Ngày giao]])&lt;4,"Qtr1", IF(MONTH(Data[[#This Row],[Ngày giao]])&lt;7,"Qtr2",IF(MONTH(Data[[#This Row],[Ngày giao]])&lt;10,"Qtr3","Qtr4")))</f>
        <v>Qtr2</v>
      </c>
      <c r="O3854" s="32" t="str">
        <f>TEXT(Data[[#This Row],[Ngày giao]],"MMM")</f>
        <v>Jun</v>
      </c>
    </row>
    <row r="3855" spans="1:15" ht="13" x14ac:dyDescent="0.3">
      <c r="A3855" s="1">
        <v>4517376895</v>
      </c>
      <c r="B3855" s="1">
        <v>2899632</v>
      </c>
      <c r="C3855" s="2" t="s">
        <v>53</v>
      </c>
      <c r="D3855" s="3">
        <v>160</v>
      </c>
      <c r="E3855" s="3">
        <v>921</v>
      </c>
      <c r="F3855" s="3">
        <f t="shared" si="89"/>
        <v>147360</v>
      </c>
      <c r="G3855" s="5">
        <v>44732</v>
      </c>
      <c r="H3855" s="4">
        <v>44732</v>
      </c>
      <c r="I3855" s="6">
        <f t="shared" si="90"/>
        <v>0</v>
      </c>
      <c r="J3855" s="32" t="str">
        <f>IF(Data[[#This Row],[Chênh lệch ngày]]&lt;-2,"ADVANCE", IF(Data[[#This Row],[Chênh lệch ngày]]&lt;4, "ON TIME", IF(Data[[#This Row],[REASON OF LATE]]="SUPPLIER","LATE BY SUPPLIER", "LATE")))</f>
        <v>ON TIME</v>
      </c>
      <c r="K3855" s="2"/>
      <c r="L3855" s="32"/>
      <c r="M3855" s="32" t="str">
        <f>TEXT(Data[[#This Row],[Ngày giao]],"yyyy")</f>
        <v>2022</v>
      </c>
      <c r="N3855" s="32" t="str">
        <f>IF(MONTH(Data[[#This Row],[Ngày giao]])&lt;4,"Qtr1", IF(MONTH(Data[[#This Row],[Ngày giao]])&lt;7,"Qtr2",IF(MONTH(Data[[#This Row],[Ngày giao]])&lt;10,"Qtr3","Qtr4")))</f>
        <v>Qtr2</v>
      </c>
      <c r="O3855" s="32" t="str">
        <f>TEXT(Data[[#This Row],[Ngày giao]],"MMM")</f>
        <v>Jun</v>
      </c>
    </row>
    <row r="3856" spans="1:15" ht="13" x14ac:dyDescent="0.3">
      <c r="A3856" s="1">
        <v>4517381817</v>
      </c>
      <c r="B3856" s="1">
        <v>2899634</v>
      </c>
      <c r="C3856" s="2" t="s">
        <v>53</v>
      </c>
      <c r="D3856" s="3">
        <v>320</v>
      </c>
      <c r="E3856" s="3">
        <v>1200</v>
      </c>
      <c r="F3856" s="3">
        <f t="shared" si="89"/>
        <v>384000</v>
      </c>
      <c r="G3856" s="5">
        <v>44746</v>
      </c>
      <c r="H3856" s="4">
        <v>44732</v>
      </c>
      <c r="I3856" s="6">
        <f t="shared" si="90"/>
        <v>14</v>
      </c>
      <c r="J3856" s="32" t="str">
        <f>IF(Data[[#This Row],[Chênh lệch ngày]]&lt;-2,"ADVANCE", IF(Data[[#This Row],[Chênh lệch ngày]]&lt;4, "ON TIME", IF(Data[[#This Row],[REASON OF LATE]]="SUPPLIER","LATE BY SUPPLIER", "LATE")))</f>
        <v>LATE BY SUPPLIER</v>
      </c>
      <c r="K3856" s="2" t="s">
        <v>8</v>
      </c>
      <c r="L3856" s="16" t="s">
        <v>71</v>
      </c>
      <c r="M3856" s="32" t="str">
        <f>TEXT(Data[[#This Row],[Ngày giao]],"yyyy")</f>
        <v>2022</v>
      </c>
      <c r="N3856" s="32" t="str">
        <f>IF(MONTH(Data[[#This Row],[Ngày giao]])&lt;4,"Qtr1", IF(MONTH(Data[[#This Row],[Ngày giao]])&lt;7,"Qtr2",IF(MONTH(Data[[#This Row],[Ngày giao]])&lt;10,"Qtr3","Qtr4")))</f>
        <v>Qtr3</v>
      </c>
      <c r="O3856" s="32" t="str">
        <f>TEXT(Data[[#This Row],[Ngày giao]],"MMM")</f>
        <v>Jul</v>
      </c>
    </row>
    <row r="3857" spans="1:15" ht="13" x14ac:dyDescent="0.3">
      <c r="A3857" s="1">
        <v>4517349369</v>
      </c>
      <c r="B3857" s="1">
        <v>4334436</v>
      </c>
      <c r="C3857" s="37" t="s">
        <v>52</v>
      </c>
      <c r="D3857" s="3">
        <v>96</v>
      </c>
      <c r="E3857" s="3">
        <v>1174</v>
      </c>
      <c r="F3857" s="3">
        <f t="shared" si="89"/>
        <v>112704</v>
      </c>
      <c r="G3857" s="5">
        <v>44732</v>
      </c>
      <c r="H3857" s="4">
        <v>44732</v>
      </c>
      <c r="I3857" s="6">
        <f t="shared" si="90"/>
        <v>0</v>
      </c>
      <c r="J3857" s="32" t="str">
        <f>IF(Data[[#This Row],[Chênh lệch ngày]]&lt;-2,"ADVANCE", IF(Data[[#This Row],[Chênh lệch ngày]]&lt;4, "ON TIME", IF(Data[[#This Row],[REASON OF LATE]]="SUPPLIER","LATE BY SUPPLIER", "LATE")))</f>
        <v>ON TIME</v>
      </c>
      <c r="K3857" s="2"/>
      <c r="L3857" s="32"/>
      <c r="M3857" s="32" t="str">
        <f>TEXT(Data[[#This Row],[Ngày giao]],"yyyy")</f>
        <v>2022</v>
      </c>
      <c r="N3857" s="32" t="str">
        <f>IF(MONTH(Data[[#This Row],[Ngày giao]])&lt;4,"Qtr1", IF(MONTH(Data[[#This Row],[Ngày giao]])&lt;7,"Qtr2",IF(MONTH(Data[[#This Row],[Ngày giao]])&lt;10,"Qtr3","Qtr4")))</f>
        <v>Qtr2</v>
      </c>
      <c r="O3857" s="32" t="str">
        <f>TEXT(Data[[#This Row],[Ngày giao]],"MMM")</f>
        <v>Jun</v>
      </c>
    </row>
    <row r="3858" spans="1:15" ht="13" x14ac:dyDescent="0.3">
      <c r="A3858" s="1">
        <v>4517360774</v>
      </c>
      <c r="B3858" s="1">
        <v>2899944</v>
      </c>
      <c r="C3858" s="37" t="s">
        <v>52</v>
      </c>
      <c r="D3858" s="3">
        <v>48</v>
      </c>
      <c r="E3858" s="3">
        <v>1151</v>
      </c>
      <c r="F3858" s="3">
        <f t="shared" si="89"/>
        <v>55248</v>
      </c>
      <c r="G3858" s="5">
        <v>44732</v>
      </c>
      <c r="H3858" s="4">
        <v>44732</v>
      </c>
      <c r="I3858" s="6">
        <f t="shared" si="90"/>
        <v>0</v>
      </c>
      <c r="J3858" s="32" t="str">
        <f>IF(Data[[#This Row],[Chênh lệch ngày]]&lt;-2,"ADVANCE", IF(Data[[#This Row],[Chênh lệch ngày]]&lt;4, "ON TIME", IF(Data[[#This Row],[REASON OF LATE]]="SUPPLIER","LATE BY SUPPLIER", "LATE")))</f>
        <v>ON TIME</v>
      </c>
      <c r="K3858" s="2"/>
      <c r="L3858" s="32"/>
      <c r="M3858" s="32" t="str">
        <f>TEXT(Data[[#This Row],[Ngày giao]],"yyyy")</f>
        <v>2022</v>
      </c>
      <c r="N3858" s="32" t="str">
        <f>IF(MONTH(Data[[#This Row],[Ngày giao]])&lt;4,"Qtr1", IF(MONTH(Data[[#This Row],[Ngày giao]])&lt;7,"Qtr2",IF(MONTH(Data[[#This Row],[Ngày giao]])&lt;10,"Qtr3","Qtr4")))</f>
        <v>Qtr2</v>
      </c>
      <c r="O3858" s="32" t="str">
        <f>TEXT(Data[[#This Row],[Ngày giao]],"MMM")</f>
        <v>Jun</v>
      </c>
    </row>
    <row r="3859" spans="1:15" ht="13" x14ac:dyDescent="0.3">
      <c r="A3859" s="1">
        <v>4517308062</v>
      </c>
      <c r="B3859" s="1">
        <v>2899478</v>
      </c>
      <c r="C3859" s="2" t="s">
        <v>53</v>
      </c>
      <c r="D3859" s="3">
        <v>400</v>
      </c>
      <c r="E3859" s="3">
        <v>873</v>
      </c>
      <c r="F3859" s="3">
        <f t="shared" si="89"/>
        <v>349200</v>
      </c>
      <c r="G3859" s="5">
        <v>44732</v>
      </c>
      <c r="H3859" s="4">
        <v>44732</v>
      </c>
      <c r="I3859" s="6">
        <f t="shared" si="90"/>
        <v>0</v>
      </c>
      <c r="J3859" s="32" t="str">
        <f>IF(Data[[#This Row],[Chênh lệch ngày]]&lt;-2,"ADVANCE", IF(Data[[#This Row],[Chênh lệch ngày]]&lt;4, "ON TIME", IF(Data[[#This Row],[REASON OF LATE]]="SUPPLIER","LATE BY SUPPLIER", "LATE")))</f>
        <v>ON TIME</v>
      </c>
      <c r="K3859" s="2"/>
      <c r="L3859" s="32"/>
      <c r="M3859" s="32" t="str">
        <f>TEXT(Data[[#This Row],[Ngày giao]],"yyyy")</f>
        <v>2022</v>
      </c>
      <c r="N3859" s="32" t="str">
        <f>IF(MONTH(Data[[#This Row],[Ngày giao]])&lt;4,"Qtr1", IF(MONTH(Data[[#This Row],[Ngày giao]])&lt;7,"Qtr2",IF(MONTH(Data[[#This Row],[Ngày giao]])&lt;10,"Qtr3","Qtr4")))</f>
        <v>Qtr2</v>
      </c>
      <c r="O3859" s="32" t="str">
        <f>TEXT(Data[[#This Row],[Ngày giao]],"MMM")</f>
        <v>Jun</v>
      </c>
    </row>
    <row r="3860" spans="1:15" ht="13" x14ac:dyDescent="0.3">
      <c r="A3860" s="1">
        <v>4517370299</v>
      </c>
      <c r="B3860" s="1">
        <v>2899475</v>
      </c>
      <c r="C3860" s="2" t="s">
        <v>53</v>
      </c>
      <c r="D3860" s="3">
        <v>900</v>
      </c>
      <c r="E3860" s="3">
        <v>797</v>
      </c>
      <c r="F3860" s="3">
        <f t="shared" si="89"/>
        <v>717300</v>
      </c>
      <c r="G3860" s="5">
        <v>44732</v>
      </c>
      <c r="H3860" s="4">
        <v>44732</v>
      </c>
      <c r="I3860" s="6">
        <f t="shared" si="90"/>
        <v>0</v>
      </c>
      <c r="J3860" s="32" t="str">
        <f>IF(Data[[#This Row],[Chênh lệch ngày]]&lt;-2,"ADVANCE", IF(Data[[#This Row],[Chênh lệch ngày]]&lt;4, "ON TIME", IF(Data[[#This Row],[REASON OF LATE]]="SUPPLIER","LATE BY SUPPLIER", "LATE")))</f>
        <v>ON TIME</v>
      </c>
      <c r="K3860" s="2"/>
      <c r="L3860" s="32"/>
      <c r="M3860" s="32" t="str">
        <f>TEXT(Data[[#This Row],[Ngày giao]],"yyyy")</f>
        <v>2022</v>
      </c>
      <c r="N3860" s="32" t="str">
        <f>IF(MONTH(Data[[#This Row],[Ngày giao]])&lt;4,"Qtr1", IF(MONTH(Data[[#This Row],[Ngày giao]])&lt;7,"Qtr2",IF(MONTH(Data[[#This Row],[Ngày giao]])&lt;10,"Qtr3","Qtr4")))</f>
        <v>Qtr2</v>
      </c>
      <c r="O3860" s="32" t="str">
        <f>TEXT(Data[[#This Row],[Ngày giao]],"MMM")</f>
        <v>Jun</v>
      </c>
    </row>
    <row r="3861" spans="1:15" ht="13" x14ac:dyDescent="0.3">
      <c r="A3861" s="1">
        <v>4517535053</v>
      </c>
      <c r="B3861" s="1">
        <v>2899478</v>
      </c>
      <c r="C3861" s="2" t="s">
        <v>53</v>
      </c>
      <c r="D3861" s="3">
        <v>100</v>
      </c>
      <c r="E3861" s="3">
        <v>982</v>
      </c>
      <c r="F3861" s="3">
        <f t="shared" si="89"/>
        <v>98200</v>
      </c>
      <c r="G3861" s="5">
        <v>44746</v>
      </c>
      <c r="H3861" s="4">
        <v>44732</v>
      </c>
      <c r="I3861" s="6">
        <f t="shared" si="90"/>
        <v>14</v>
      </c>
      <c r="J3861" s="32" t="str">
        <f>IF(Data[[#This Row],[Chênh lệch ngày]]&lt;-2,"ADVANCE", IF(Data[[#This Row],[Chênh lệch ngày]]&lt;4, "ON TIME", IF(Data[[#This Row],[REASON OF LATE]]="SUPPLIER","LATE BY SUPPLIER", "LATE")))</f>
        <v>LATE</v>
      </c>
      <c r="K3861" s="32" t="s">
        <v>6</v>
      </c>
      <c r="L3861" s="32"/>
      <c r="M3861" s="32" t="str">
        <f>TEXT(Data[[#This Row],[Ngày giao]],"yyyy")</f>
        <v>2022</v>
      </c>
      <c r="N3861" s="32" t="str">
        <f>IF(MONTH(Data[[#This Row],[Ngày giao]])&lt;4,"Qtr1", IF(MONTH(Data[[#This Row],[Ngày giao]])&lt;7,"Qtr2",IF(MONTH(Data[[#This Row],[Ngày giao]])&lt;10,"Qtr3","Qtr4")))</f>
        <v>Qtr3</v>
      </c>
      <c r="O3861" s="32" t="str">
        <f>TEXT(Data[[#This Row],[Ngày giao]],"MMM")</f>
        <v>Jul</v>
      </c>
    </row>
    <row r="3862" spans="1:15" ht="13" x14ac:dyDescent="0.3">
      <c r="A3862" s="1">
        <v>4517804494</v>
      </c>
      <c r="B3862" s="1">
        <v>4451121</v>
      </c>
      <c r="C3862" s="2" t="s">
        <v>53</v>
      </c>
      <c r="D3862" s="3">
        <v>1890</v>
      </c>
      <c r="E3862" s="3">
        <v>1190</v>
      </c>
      <c r="F3862" s="3">
        <f t="shared" si="89"/>
        <v>2249100</v>
      </c>
      <c r="G3862" s="5">
        <v>44732</v>
      </c>
      <c r="H3862" s="4">
        <v>44732</v>
      </c>
      <c r="I3862" s="6">
        <f t="shared" si="90"/>
        <v>0</v>
      </c>
      <c r="J3862" s="32" t="str">
        <f>IF(Data[[#This Row],[Chênh lệch ngày]]&lt;-2,"ADVANCE", IF(Data[[#This Row],[Chênh lệch ngày]]&lt;4, "ON TIME", IF(Data[[#This Row],[REASON OF LATE]]="SUPPLIER","LATE BY SUPPLIER", "LATE")))</f>
        <v>ON TIME</v>
      </c>
      <c r="K3862" s="2"/>
      <c r="L3862" s="32"/>
      <c r="M3862" s="32" t="str">
        <f>TEXT(Data[[#This Row],[Ngày giao]],"yyyy")</f>
        <v>2022</v>
      </c>
      <c r="N3862" s="32" t="str">
        <f>IF(MONTH(Data[[#This Row],[Ngày giao]])&lt;4,"Qtr1", IF(MONTH(Data[[#This Row],[Ngày giao]])&lt;7,"Qtr2",IF(MONTH(Data[[#This Row],[Ngày giao]])&lt;10,"Qtr3","Qtr4")))</f>
        <v>Qtr2</v>
      </c>
      <c r="O3862" s="32" t="str">
        <f>TEXT(Data[[#This Row],[Ngày giao]],"MMM")</f>
        <v>Jun</v>
      </c>
    </row>
    <row r="3863" spans="1:15" ht="13" x14ac:dyDescent="0.3">
      <c r="A3863" s="1">
        <v>4517804498</v>
      </c>
      <c r="B3863" s="1">
        <v>4451121</v>
      </c>
      <c r="C3863" s="2" t="s">
        <v>53</v>
      </c>
      <c r="D3863" s="3">
        <v>2945</v>
      </c>
      <c r="E3863" s="3">
        <v>423</v>
      </c>
      <c r="F3863" s="3">
        <f t="shared" si="89"/>
        <v>1245735</v>
      </c>
      <c r="G3863" s="5">
        <v>44732</v>
      </c>
      <c r="H3863" s="4">
        <v>44732</v>
      </c>
      <c r="I3863" s="6">
        <f t="shared" si="90"/>
        <v>0</v>
      </c>
      <c r="J3863" s="32" t="str">
        <f>IF(Data[[#This Row],[Chênh lệch ngày]]&lt;-2,"ADVANCE", IF(Data[[#This Row],[Chênh lệch ngày]]&lt;4, "ON TIME", IF(Data[[#This Row],[REASON OF LATE]]="SUPPLIER","LATE BY SUPPLIER", "LATE")))</f>
        <v>ON TIME</v>
      </c>
      <c r="K3863" s="2"/>
      <c r="L3863" s="32"/>
      <c r="M3863" s="32" t="str">
        <f>TEXT(Data[[#This Row],[Ngày giao]],"yyyy")</f>
        <v>2022</v>
      </c>
      <c r="N3863" s="32" t="str">
        <f>IF(MONTH(Data[[#This Row],[Ngày giao]])&lt;4,"Qtr1", IF(MONTH(Data[[#This Row],[Ngày giao]])&lt;7,"Qtr2",IF(MONTH(Data[[#This Row],[Ngày giao]])&lt;10,"Qtr3","Qtr4")))</f>
        <v>Qtr2</v>
      </c>
      <c r="O3863" s="32" t="str">
        <f>TEXT(Data[[#This Row],[Ngày giao]],"MMM")</f>
        <v>Jun</v>
      </c>
    </row>
    <row r="3864" spans="1:15" ht="13" x14ac:dyDescent="0.3">
      <c r="A3864" s="1">
        <v>4517804499</v>
      </c>
      <c r="B3864" s="1">
        <v>4451121</v>
      </c>
      <c r="C3864" s="2" t="s">
        <v>53</v>
      </c>
      <c r="D3864" s="3">
        <v>1825</v>
      </c>
      <c r="E3864" s="3">
        <v>726</v>
      </c>
      <c r="F3864" s="3">
        <f t="shared" si="89"/>
        <v>1324950</v>
      </c>
      <c r="G3864" s="5">
        <v>44732</v>
      </c>
      <c r="H3864" s="4">
        <v>44732</v>
      </c>
      <c r="I3864" s="6">
        <f t="shared" si="90"/>
        <v>0</v>
      </c>
      <c r="J3864" s="32" t="str">
        <f>IF(Data[[#This Row],[Chênh lệch ngày]]&lt;-2,"ADVANCE", IF(Data[[#This Row],[Chênh lệch ngày]]&lt;4, "ON TIME", IF(Data[[#This Row],[REASON OF LATE]]="SUPPLIER","LATE BY SUPPLIER", "LATE")))</f>
        <v>ON TIME</v>
      </c>
      <c r="K3864" s="2"/>
      <c r="L3864" s="32"/>
      <c r="M3864" s="32" t="str">
        <f>TEXT(Data[[#This Row],[Ngày giao]],"yyyy")</f>
        <v>2022</v>
      </c>
      <c r="N3864" s="32" t="str">
        <f>IF(MONTH(Data[[#This Row],[Ngày giao]])&lt;4,"Qtr1", IF(MONTH(Data[[#This Row],[Ngày giao]])&lt;7,"Qtr2",IF(MONTH(Data[[#This Row],[Ngày giao]])&lt;10,"Qtr3","Qtr4")))</f>
        <v>Qtr2</v>
      </c>
      <c r="O3864" s="32" t="str">
        <f>TEXT(Data[[#This Row],[Ngày giao]],"MMM")</f>
        <v>Jun</v>
      </c>
    </row>
    <row r="3865" spans="1:15" ht="13" x14ac:dyDescent="0.3">
      <c r="A3865" s="1">
        <v>4518002910</v>
      </c>
      <c r="B3865" s="1">
        <v>2899632</v>
      </c>
      <c r="C3865" s="2" t="s">
        <v>53</v>
      </c>
      <c r="D3865" s="3">
        <v>1920</v>
      </c>
      <c r="E3865" s="3">
        <v>760</v>
      </c>
      <c r="F3865" s="3">
        <f t="shared" si="89"/>
        <v>1459200</v>
      </c>
      <c r="G3865" s="5">
        <v>44732</v>
      </c>
      <c r="H3865" s="4">
        <v>44732</v>
      </c>
      <c r="I3865" s="6">
        <f t="shared" si="90"/>
        <v>0</v>
      </c>
      <c r="J3865" s="32" t="str">
        <f>IF(Data[[#This Row],[Chênh lệch ngày]]&lt;-2,"ADVANCE", IF(Data[[#This Row],[Chênh lệch ngày]]&lt;4, "ON TIME", IF(Data[[#This Row],[REASON OF LATE]]="SUPPLIER","LATE BY SUPPLIER", "LATE")))</f>
        <v>ON TIME</v>
      </c>
      <c r="K3865" s="2"/>
      <c r="L3865" s="32"/>
      <c r="M3865" s="32" t="str">
        <f>TEXT(Data[[#This Row],[Ngày giao]],"yyyy")</f>
        <v>2022</v>
      </c>
      <c r="N3865" s="32" t="str">
        <f>IF(MONTH(Data[[#This Row],[Ngày giao]])&lt;4,"Qtr1", IF(MONTH(Data[[#This Row],[Ngày giao]])&lt;7,"Qtr2",IF(MONTH(Data[[#This Row],[Ngày giao]])&lt;10,"Qtr3","Qtr4")))</f>
        <v>Qtr2</v>
      </c>
      <c r="O3865" s="32" t="str">
        <f>TEXT(Data[[#This Row],[Ngày giao]],"MMM")</f>
        <v>Jun</v>
      </c>
    </row>
    <row r="3866" spans="1:15" ht="13" x14ac:dyDescent="0.3">
      <c r="A3866" s="1">
        <v>4518008316</v>
      </c>
      <c r="B3866" s="1">
        <v>2899631</v>
      </c>
      <c r="C3866" s="2" t="s">
        <v>53</v>
      </c>
      <c r="D3866" s="3">
        <v>320</v>
      </c>
      <c r="E3866" s="3">
        <v>1463</v>
      </c>
      <c r="F3866" s="3">
        <f t="shared" si="89"/>
        <v>468160</v>
      </c>
      <c r="G3866" s="5">
        <v>44746</v>
      </c>
      <c r="H3866" s="4">
        <v>44732</v>
      </c>
      <c r="I3866" s="6">
        <f t="shared" si="90"/>
        <v>14</v>
      </c>
      <c r="J3866" s="32" t="str">
        <f>IF(Data[[#This Row],[Chênh lệch ngày]]&lt;-2,"ADVANCE", IF(Data[[#This Row],[Chênh lệch ngày]]&lt;4, "ON TIME", IF(Data[[#This Row],[REASON OF LATE]]="SUPPLIER","LATE BY SUPPLIER", "LATE")))</f>
        <v>LATE BY SUPPLIER</v>
      </c>
      <c r="K3866" s="2" t="s">
        <v>8</v>
      </c>
      <c r="L3866" s="16" t="s">
        <v>71</v>
      </c>
      <c r="M3866" s="32" t="str">
        <f>TEXT(Data[[#This Row],[Ngày giao]],"yyyy")</f>
        <v>2022</v>
      </c>
      <c r="N3866" s="32" t="str">
        <f>IF(MONTH(Data[[#This Row],[Ngày giao]])&lt;4,"Qtr1", IF(MONTH(Data[[#This Row],[Ngày giao]])&lt;7,"Qtr2",IF(MONTH(Data[[#This Row],[Ngày giao]])&lt;10,"Qtr3","Qtr4")))</f>
        <v>Qtr3</v>
      </c>
      <c r="O3866" s="32" t="str">
        <f>TEXT(Data[[#This Row],[Ngày giao]],"MMM")</f>
        <v>Jul</v>
      </c>
    </row>
    <row r="3867" spans="1:15" ht="13" x14ac:dyDescent="0.3">
      <c r="A3867" s="1">
        <v>4518023614</v>
      </c>
      <c r="B3867" s="1">
        <v>2899945</v>
      </c>
      <c r="C3867" s="2" t="s">
        <v>53</v>
      </c>
      <c r="D3867" s="3">
        <v>144</v>
      </c>
      <c r="E3867" s="3">
        <v>1086</v>
      </c>
      <c r="F3867" s="3">
        <f t="shared" si="89"/>
        <v>156384</v>
      </c>
      <c r="G3867" s="5">
        <v>44732</v>
      </c>
      <c r="H3867" s="4">
        <v>44732</v>
      </c>
      <c r="I3867" s="6">
        <f t="shared" si="90"/>
        <v>0</v>
      </c>
      <c r="J3867" s="32" t="str">
        <f>IF(Data[[#This Row],[Chênh lệch ngày]]&lt;-2,"ADVANCE", IF(Data[[#This Row],[Chênh lệch ngày]]&lt;4, "ON TIME", IF(Data[[#This Row],[REASON OF LATE]]="SUPPLIER","LATE BY SUPPLIER", "LATE")))</f>
        <v>ON TIME</v>
      </c>
      <c r="K3867" s="2"/>
      <c r="L3867" s="32"/>
      <c r="M3867" s="32" t="str">
        <f>TEXT(Data[[#This Row],[Ngày giao]],"yyyy")</f>
        <v>2022</v>
      </c>
      <c r="N3867" s="32" t="str">
        <f>IF(MONTH(Data[[#This Row],[Ngày giao]])&lt;4,"Qtr1", IF(MONTH(Data[[#This Row],[Ngày giao]])&lt;7,"Qtr2",IF(MONTH(Data[[#This Row],[Ngày giao]])&lt;10,"Qtr3","Qtr4")))</f>
        <v>Qtr2</v>
      </c>
      <c r="O3867" s="32" t="str">
        <f>TEXT(Data[[#This Row],[Ngày giao]],"MMM")</f>
        <v>Jun</v>
      </c>
    </row>
    <row r="3868" spans="1:15" ht="13" x14ac:dyDescent="0.3">
      <c r="A3868" s="1">
        <v>4518067435</v>
      </c>
      <c r="B3868" s="1">
        <v>4228041</v>
      </c>
      <c r="C3868" s="37" t="s">
        <v>52</v>
      </c>
      <c r="D3868" s="3">
        <v>270</v>
      </c>
      <c r="E3868" s="3">
        <v>1418</v>
      </c>
      <c r="F3868" s="3">
        <f t="shared" si="89"/>
        <v>382860</v>
      </c>
      <c r="G3868" s="5">
        <v>44732</v>
      </c>
      <c r="H3868" s="4">
        <v>44732</v>
      </c>
      <c r="I3868" s="6">
        <f t="shared" si="90"/>
        <v>0</v>
      </c>
      <c r="J3868" s="32" t="str">
        <f>IF(Data[[#This Row],[Chênh lệch ngày]]&lt;-2,"ADVANCE", IF(Data[[#This Row],[Chênh lệch ngày]]&lt;4, "ON TIME", IF(Data[[#This Row],[REASON OF LATE]]="SUPPLIER","LATE BY SUPPLIER", "LATE")))</f>
        <v>ON TIME</v>
      </c>
      <c r="K3868" s="2"/>
      <c r="L3868" s="32"/>
      <c r="M3868" s="32" t="str">
        <f>TEXT(Data[[#This Row],[Ngày giao]],"yyyy")</f>
        <v>2022</v>
      </c>
      <c r="N3868" s="32" t="str">
        <f>IF(MONTH(Data[[#This Row],[Ngày giao]])&lt;4,"Qtr1", IF(MONTH(Data[[#This Row],[Ngày giao]])&lt;7,"Qtr2",IF(MONTH(Data[[#This Row],[Ngày giao]])&lt;10,"Qtr3","Qtr4")))</f>
        <v>Qtr2</v>
      </c>
      <c r="O3868" s="32" t="str">
        <f>TEXT(Data[[#This Row],[Ngày giao]],"MMM")</f>
        <v>Jun</v>
      </c>
    </row>
    <row r="3869" spans="1:15" ht="13" x14ac:dyDescent="0.3">
      <c r="A3869" s="1">
        <v>4518080336</v>
      </c>
      <c r="B3869" s="1">
        <v>4334436</v>
      </c>
      <c r="C3869" s="37" t="s">
        <v>52</v>
      </c>
      <c r="D3869" s="3">
        <v>32</v>
      </c>
      <c r="E3869" s="3">
        <v>1114</v>
      </c>
      <c r="F3869" s="3">
        <f t="shared" si="89"/>
        <v>35648</v>
      </c>
      <c r="G3869" s="5">
        <v>44732</v>
      </c>
      <c r="H3869" s="4">
        <v>44732</v>
      </c>
      <c r="I3869" s="6">
        <f t="shared" si="90"/>
        <v>0</v>
      </c>
      <c r="J3869" s="32" t="str">
        <f>IF(Data[[#This Row],[Chênh lệch ngày]]&lt;-2,"ADVANCE", IF(Data[[#This Row],[Chênh lệch ngày]]&lt;4, "ON TIME", IF(Data[[#This Row],[REASON OF LATE]]="SUPPLIER","LATE BY SUPPLIER", "LATE")))</f>
        <v>ON TIME</v>
      </c>
      <c r="K3869" s="2"/>
      <c r="L3869" s="32"/>
      <c r="M3869" s="32" t="str">
        <f>TEXT(Data[[#This Row],[Ngày giao]],"yyyy")</f>
        <v>2022</v>
      </c>
      <c r="N3869" s="32" t="str">
        <f>IF(MONTH(Data[[#This Row],[Ngày giao]])&lt;4,"Qtr1", IF(MONTH(Data[[#This Row],[Ngày giao]])&lt;7,"Qtr2",IF(MONTH(Data[[#This Row],[Ngày giao]])&lt;10,"Qtr3","Qtr4")))</f>
        <v>Qtr2</v>
      </c>
      <c r="O3869" s="32" t="str">
        <f>TEXT(Data[[#This Row],[Ngày giao]],"MMM")</f>
        <v>Jun</v>
      </c>
    </row>
    <row r="3870" spans="1:15" ht="13" x14ac:dyDescent="0.3">
      <c r="A3870" s="1">
        <v>4518086548</v>
      </c>
      <c r="B3870" s="1">
        <v>2899478</v>
      </c>
      <c r="C3870" s="37" t="s">
        <v>52</v>
      </c>
      <c r="D3870" s="3">
        <v>100</v>
      </c>
      <c r="E3870" s="3">
        <v>883</v>
      </c>
      <c r="F3870" s="3">
        <f t="shared" si="89"/>
        <v>88300</v>
      </c>
      <c r="G3870" s="5">
        <v>44732</v>
      </c>
      <c r="H3870" s="4">
        <v>44732</v>
      </c>
      <c r="I3870" s="6">
        <f t="shared" si="90"/>
        <v>0</v>
      </c>
      <c r="J3870" s="32" t="str">
        <f>IF(Data[[#This Row],[Chênh lệch ngày]]&lt;-2,"ADVANCE", IF(Data[[#This Row],[Chênh lệch ngày]]&lt;4, "ON TIME", IF(Data[[#This Row],[REASON OF LATE]]="SUPPLIER","LATE BY SUPPLIER", "LATE")))</f>
        <v>ON TIME</v>
      </c>
      <c r="K3870" s="2"/>
      <c r="L3870" s="32"/>
      <c r="M3870" s="32" t="str">
        <f>TEXT(Data[[#This Row],[Ngày giao]],"yyyy")</f>
        <v>2022</v>
      </c>
      <c r="N3870" s="32" t="str">
        <f>IF(MONTH(Data[[#This Row],[Ngày giao]])&lt;4,"Qtr1", IF(MONTH(Data[[#This Row],[Ngày giao]])&lt;7,"Qtr2",IF(MONTH(Data[[#This Row],[Ngày giao]])&lt;10,"Qtr3","Qtr4")))</f>
        <v>Qtr2</v>
      </c>
      <c r="O3870" s="32" t="str">
        <f>TEXT(Data[[#This Row],[Ngày giao]],"MMM")</f>
        <v>Jun</v>
      </c>
    </row>
    <row r="3871" spans="1:15" ht="13" x14ac:dyDescent="0.3">
      <c r="A3871" s="1">
        <v>4518089418</v>
      </c>
      <c r="B3871" s="1">
        <v>2899944</v>
      </c>
      <c r="C3871" s="37" t="s">
        <v>52</v>
      </c>
      <c r="D3871" s="3">
        <v>48</v>
      </c>
      <c r="E3871" s="3">
        <v>555</v>
      </c>
      <c r="F3871" s="3">
        <f t="shared" si="89"/>
        <v>26640</v>
      </c>
      <c r="G3871" s="5">
        <v>44732</v>
      </c>
      <c r="H3871" s="4">
        <v>44732</v>
      </c>
      <c r="I3871" s="6">
        <f t="shared" si="90"/>
        <v>0</v>
      </c>
      <c r="J3871" s="32" t="str">
        <f>IF(Data[[#This Row],[Chênh lệch ngày]]&lt;-2,"ADVANCE", IF(Data[[#This Row],[Chênh lệch ngày]]&lt;4, "ON TIME", IF(Data[[#This Row],[REASON OF LATE]]="SUPPLIER","LATE BY SUPPLIER", "LATE")))</f>
        <v>ON TIME</v>
      </c>
      <c r="K3871" s="2"/>
      <c r="L3871" s="32"/>
      <c r="M3871" s="32" t="str">
        <f>TEXT(Data[[#This Row],[Ngày giao]],"yyyy")</f>
        <v>2022</v>
      </c>
      <c r="N3871" s="32" t="str">
        <f>IF(MONTH(Data[[#This Row],[Ngày giao]])&lt;4,"Qtr1", IF(MONTH(Data[[#This Row],[Ngày giao]])&lt;7,"Qtr2",IF(MONTH(Data[[#This Row],[Ngày giao]])&lt;10,"Qtr3","Qtr4")))</f>
        <v>Qtr2</v>
      </c>
      <c r="O3871" s="32" t="str">
        <f>TEXT(Data[[#This Row],[Ngày giao]],"MMM")</f>
        <v>Jun</v>
      </c>
    </row>
    <row r="3872" spans="1:15" ht="13" x14ac:dyDescent="0.3">
      <c r="A3872" s="1">
        <v>4518098944</v>
      </c>
      <c r="B3872" s="1">
        <v>2899475</v>
      </c>
      <c r="C3872" s="37" t="s">
        <v>52</v>
      </c>
      <c r="D3872" s="3">
        <v>600</v>
      </c>
      <c r="E3872" s="3">
        <v>457</v>
      </c>
      <c r="F3872" s="3">
        <f t="shared" si="89"/>
        <v>274200</v>
      </c>
      <c r="G3872" s="5">
        <v>44732</v>
      </c>
      <c r="H3872" s="4">
        <v>44732</v>
      </c>
      <c r="I3872" s="6">
        <f t="shared" si="90"/>
        <v>0</v>
      </c>
      <c r="J3872" s="32" t="str">
        <f>IF(Data[[#This Row],[Chênh lệch ngày]]&lt;-2,"ADVANCE", IF(Data[[#This Row],[Chênh lệch ngày]]&lt;4, "ON TIME", IF(Data[[#This Row],[REASON OF LATE]]="SUPPLIER","LATE BY SUPPLIER", "LATE")))</f>
        <v>ON TIME</v>
      </c>
      <c r="K3872" s="2"/>
      <c r="L3872" s="32"/>
      <c r="M3872" s="32" t="str">
        <f>TEXT(Data[[#This Row],[Ngày giao]],"yyyy")</f>
        <v>2022</v>
      </c>
      <c r="N3872" s="32" t="str">
        <f>IF(MONTH(Data[[#This Row],[Ngày giao]])&lt;4,"Qtr1", IF(MONTH(Data[[#This Row],[Ngày giao]])&lt;7,"Qtr2",IF(MONTH(Data[[#This Row],[Ngày giao]])&lt;10,"Qtr3","Qtr4")))</f>
        <v>Qtr2</v>
      </c>
      <c r="O3872" s="32" t="str">
        <f>TEXT(Data[[#This Row],[Ngày giao]],"MMM")</f>
        <v>Jun</v>
      </c>
    </row>
    <row r="3873" spans="1:15" ht="13" x14ac:dyDescent="0.3">
      <c r="A3873" s="1">
        <v>4518099870</v>
      </c>
      <c r="B3873" s="1">
        <v>2899632</v>
      </c>
      <c r="C3873" s="37" t="s">
        <v>52</v>
      </c>
      <c r="D3873" s="3">
        <v>480</v>
      </c>
      <c r="E3873" s="3">
        <v>1119</v>
      </c>
      <c r="F3873" s="3">
        <f t="shared" si="89"/>
        <v>537120</v>
      </c>
      <c r="G3873" s="5">
        <v>44732</v>
      </c>
      <c r="H3873" s="4">
        <v>44732</v>
      </c>
      <c r="I3873" s="6">
        <f t="shared" si="90"/>
        <v>0</v>
      </c>
      <c r="J3873" s="32" t="str">
        <f>IF(Data[[#This Row],[Chênh lệch ngày]]&lt;-2,"ADVANCE", IF(Data[[#This Row],[Chênh lệch ngày]]&lt;4, "ON TIME", IF(Data[[#This Row],[REASON OF LATE]]="SUPPLIER","LATE BY SUPPLIER", "LATE")))</f>
        <v>ON TIME</v>
      </c>
      <c r="K3873" s="2"/>
      <c r="L3873" s="32"/>
      <c r="M3873" s="32" t="str">
        <f>TEXT(Data[[#This Row],[Ngày giao]],"yyyy")</f>
        <v>2022</v>
      </c>
      <c r="N3873" s="32" t="str">
        <f>IF(MONTH(Data[[#This Row],[Ngày giao]])&lt;4,"Qtr1", IF(MONTH(Data[[#This Row],[Ngày giao]])&lt;7,"Qtr2",IF(MONTH(Data[[#This Row],[Ngày giao]])&lt;10,"Qtr3","Qtr4")))</f>
        <v>Qtr2</v>
      </c>
      <c r="O3873" s="32" t="str">
        <f>TEXT(Data[[#This Row],[Ngày giao]],"MMM")</f>
        <v>Jun</v>
      </c>
    </row>
    <row r="3874" spans="1:15" ht="13" x14ac:dyDescent="0.3">
      <c r="A3874" s="1">
        <v>4518101485</v>
      </c>
      <c r="B3874" s="1">
        <v>2989761</v>
      </c>
      <c r="C3874" s="37" t="s">
        <v>52</v>
      </c>
      <c r="D3874" s="3">
        <v>320</v>
      </c>
      <c r="E3874" s="3">
        <v>603</v>
      </c>
      <c r="F3874" s="3">
        <f t="shared" si="89"/>
        <v>192960</v>
      </c>
      <c r="G3874" s="5">
        <v>44732</v>
      </c>
      <c r="H3874" s="4">
        <v>44732</v>
      </c>
      <c r="I3874" s="6">
        <f t="shared" si="90"/>
        <v>0</v>
      </c>
      <c r="J3874" s="32" t="str">
        <f>IF(Data[[#This Row],[Chênh lệch ngày]]&lt;-2,"ADVANCE", IF(Data[[#This Row],[Chênh lệch ngày]]&lt;4, "ON TIME", IF(Data[[#This Row],[REASON OF LATE]]="SUPPLIER","LATE BY SUPPLIER", "LATE")))</f>
        <v>ON TIME</v>
      </c>
      <c r="K3874" s="2"/>
      <c r="L3874" s="32"/>
      <c r="M3874" s="32" t="str">
        <f>TEXT(Data[[#This Row],[Ngày giao]],"yyyy")</f>
        <v>2022</v>
      </c>
      <c r="N3874" s="32" t="str">
        <f>IF(MONTH(Data[[#This Row],[Ngày giao]])&lt;4,"Qtr1", IF(MONTH(Data[[#This Row],[Ngày giao]])&lt;7,"Qtr2",IF(MONTH(Data[[#This Row],[Ngày giao]])&lt;10,"Qtr3","Qtr4")))</f>
        <v>Qtr2</v>
      </c>
      <c r="O3874" s="32" t="str">
        <f>TEXT(Data[[#This Row],[Ngày giao]],"MMM")</f>
        <v>Jun</v>
      </c>
    </row>
    <row r="3875" spans="1:15" ht="13" x14ac:dyDescent="0.3">
      <c r="A3875" s="1">
        <v>4518102649</v>
      </c>
      <c r="B3875" s="1">
        <v>2899631</v>
      </c>
      <c r="C3875" s="37" t="s">
        <v>52</v>
      </c>
      <c r="D3875" s="3">
        <v>320</v>
      </c>
      <c r="E3875" s="3">
        <v>689</v>
      </c>
      <c r="F3875" s="3">
        <f t="shared" si="89"/>
        <v>220480</v>
      </c>
      <c r="G3875" s="5">
        <v>44746</v>
      </c>
      <c r="H3875" s="4">
        <v>44732</v>
      </c>
      <c r="I3875" s="6">
        <f t="shared" si="90"/>
        <v>14</v>
      </c>
      <c r="J3875" s="32" t="str">
        <f>IF(Data[[#This Row],[Chênh lệch ngày]]&lt;-2,"ADVANCE", IF(Data[[#This Row],[Chênh lệch ngày]]&lt;4, "ON TIME", IF(Data[[#This Row],[REASON OF LATE]]="SUPPLIER","LATE BY SUPPLIER", "LATE")))</f>
        <v>LATE BY SUPPLIER</v>
      </c>
      <c r="K3875" s="2" t="s">
        <v>8</v>
      </c>
      <c r="L3875" s="16" t="s">
        <v>71</v>
      </c>
      <c r="M3875" s="32" t="str">
        <f>TEXT(Data[[#This Row],[Ngày giao]],"yyyy")</f>
        <v>2022</v>
      </c>
      <c r="N3875" s="32" t="str">
        <f>IF(MONTH(Data[[#This Row],[Ngày giao]])&lt;4,"Qtr1", IF(MONTH(Data[[#This Row],[Ngày giao]])&lt;7,"Qtr2",IF(MONTH(Data[[#This Row],[Ngày giao]])&lt;10,"Qtr3","Qtr4")))</f>
        <v>Qtr3</v>
      </c>
      <c r="O3875" s="32" t="str">
        <f>TEXT(Data[[#This Row],[Ngày giao]],"MMM")</f>
        <v>Jul</v>
      </c>
    </row>
    <row r="3876" spans="1:15" ht="13" x14ac:dyDescent="0.3">
      <c r="A3876" s="1">
        <v>4518013039</v>
      </c>
      <c r="B3876" s="1">
        <v>2989761</v>
      </c>
      <c r="C3876" s="2" t="s">
        <v>53</v>
      </c>
      <c r="D3876" s="3">
        <v>320</v>
      </c>
      <c r="E3876" s="3">
        <v>1148</v>
      </c>
      <c r="F3876" s="3">
        <f t="shared" si="89"/>
        <v>367360</v>
      </c>
      <c r="G3876" s="5">
        <v>44732</v>
      </c>
      <c r="H3876" s="4">
        <v>44732</v>
      </c>
      <c r="I3876" s="6">
        <f t="shared" si="90"/>
        <v>0</v>
      </c>
      <c r="J3876" s="32" t="str">
        <f>IF(Data[[#This Row],[Chênh lệch ngày]]&lt;-2,"ADVANCE", IF(Data[[#This Row],[Chênh lệch ngày]]&lt;4, "ON TIME", IF(Data[[#This Row],[REASON OF LATE]]="SUPPLIER","LATE BY SUPPLIER", "LATE")))</f>
        <v>ON TIME</v>
      </c>
      <c r="K3876" s="2"/>
      <c r="L3876" s="32"/>
      <c r="M3876" s="32" t="str">
        <f>TEXT(Data[[#This Row],[Ngày giao]],"yyyy")</f>
        <v>2022</v>
      </c>
      <c r="N3876" s="32" t="str">
        <f>IF(MONTH(Data[[#This Row],[Ngày giao]])&lt;4,"Qtr1", IF(MONTH(Data[[#This Row],[Ngày giao]])&lt;7,"Qtr2",IF(MONTH(Data[[#This Row],[Ngày giao]])&lt;10,"Qtr3","Qtr4")))</f>
        <v>Qtr2</v>
      </c>
      <c r="O3876" s="32" t="str">
        <f>TEXT(Data[[#This Row],[Ngày giao]],"MMM")</f>
        <v>Jun</v>
      </c>
    </row>
    <row r="3877" spans="1:15" ht="13" x14ac:dyDescent="0.3">
      <c r="A3877" s="1">
        <v>4517870217</v>
      </c>
      <c r="B3877" s="1">
        <v>2461389</v>
      </c>
      <c r="C3877" s="2" t="s">
        <v>53</v>
      </c>
      <c r="D3877" s="3">
        <v>2600</v>
      </c>
      <c r="E3877" s="3">
        <v>1392</v>
      </c>
      <c r="F3877" s="3">
        <f t="shared" si="89"/>
        <v>3619200</v>
      </c>
      <c r="G3877" s="5">
        <v>44732</v>
      </c>
      <c r="H3877" s="4">
        <v>44732</v>
      </c>
      <c r="I3877" s="6">
        <f t="shared" si="90"/>
        <v>0</v>
      </c>
      <c r="J3877" s="32" t="str">
        <f>IF(Data[[#This Row],[Chênh lệch ngày]]&lt;-2,"ADVANCE", IF(Data[[#This Row],[Chênh lệch ngày]]&lt;4, "ON TIME", IF(Data[[#This Row],[REASON OF LATE]]="SUPPLIER","LATE BY SUPPLIER", "LATE")))</f>
        <v>ON TIME</v>
      </c>
      <c r="K3877" s="2"/>
      <c r="L3877" s="32"/>
      <c r="M3877" s="32" t="str">
        <f>TEXT(Data[[#This Row],[Ngày giao]],"yyyy")</f>
        <v>2022</v>
      </c>
      <c r="N3877" s="32" t="str">
        <f>IF(MONTH(Data[[#This Row],[Ngày giao]])&lt;4,"Qtr1", IF(MONTH(Data[[#This Row],[Ngày giao]])&lt;7,"Qtr2",IF(MONTH(Data[[#This Row],[Ngày giao]])&lt;10,"Qtr3","Qtr4")))</f>
        <v>Qtr2</v>
      </c>
      <c r="O3877" s="32" t="str">
        <f>TEXT(Data[[#This Row],[Ngày giao]],"MMM")</f>
        <v>Jun</v>
      </c>
    </row>
    <row r="3878" spans="1:15" ht="13" x14ac:dyDescent="0.3">
      <c r="A3878" s="1">
        <v>4518018712</v>
      </c>
      <c r="B3878" s="1">
        <v>2467687</v>
      </c>
      <c r="C3878" s="2" t="s">
        <v>53</v>
      </c>
      <c r="D3878" s="3">
        <v>550</v>
      </c>
      <c r="E3878" s="3">
        <v>465</v>
      </c>
      <c r="F3878" s="3">
        <f t="shared" si="89"/>
        <v>255750</v>
      </c>
      <c r="G3878" s="5">
        <v>44732</v>
      </c>
      <c r="H3878" s="4">
        <v>44732</v>
      </c>
      <c r="I3878" s="6">
        <f t="shared" si="90"/>
        <v>0</v>
      </c>
      <c r="J3878" s="32" t="str">
        <f>IF(Data[[#This Row],[Chênh lệch ngày]]&lt;-2,"ADVANCE", IF(Data[[#This Row],[Chênh lệch ngày]]&lt;4, "ON TIME", IF(Data[[#This Row],[REASON OF LATE]]="SUPPLIER","LATE BY SUPPLIER", "LATE")))</f>
        <v>ON TIME</v>
      </c>
      <c r="K3878" s="2"/>
      <c r="L3878" s="32"/>
      <c r="M3878" s="32" t="str">
        <f>TEXT(Data[[#This Row],[Ngày giao]],"yyyy")</f>
        <v>2022</v>
      </c>
      <c r="N3878" s="32" t="str">
        <f>IF(MONTH(Data[[#This Row],[Ngày giao]])&lt;4,"Qtr1", IF(MONTH(Data[[#This Row],[Ngày giao]])&lt;7,"Qtr2",IF(MONTH(Data[[#This Row],[Ngày giao]])&lt;10,"Qtr3","Qtr4")))</f>
        <v>Qtr2</v>
      </c>
      <c r="O3878" s="32" t="str">
        <f>TEXT(Data[[#This Row],[Ngày giao]],"MMM")</f>
        <v>Jun</v>
      </c>
    </row>
    <row r="3879" spans="1:15" ht="14.5" x14ac:dyDescent="0.35">
      <c r="A3879" s="7">
        <v>4517358036</v>
      </c>
      <c r="B3879" s="7">
        <v>2487061</v>
      </c>
      <c r="C3879" s="8" t="s">
        <v>53</v>
      </c>
      <c r="D3879" s="9">
        <v>2430</v>
      </c>
      <c r="E3879" s="3">
        <v>399</v>
      </c>
      <c r="F3879" s="3">
        <f t="shared" si="89"/>
        <v>969570</v>
      </c>
      <c r="G3879" s="5">
        <v>44739</v>
      </c>
      <c r="H3879" s="4">
        <v>44732</v>
      </c>
      <c r="I3879" s="10">
        <v>7</v>
      </c>
      <c r="J3879" s="32" t="str">
        <f>IF(Data[[#This Row],[Chênh lệch ngày]]&lt;-2,"ADVANCE", IF(Data[[#This Row],[Chênh lệch ngày]]&lt;4, "ON TIME", IF(Data[[#This Row],[REASON OF LATE]]="SUPPLIER","LATE BY SUPPLIER", "LATE")))</f>
        <v>LATE BY SUPPLIER</v>
      </c>
      <c r="K3879" s="13" t="s">
        <v>8</v>
      </c>
      <c r="L3879" s="16" t="s">
        <v>71</v>
      </c>
      <c r="M3879" s="32" t="str">
        <f>TEXT(Data[[#This Row],[Ngày giao]],"yyyy")</f>
        <v>2022</v>
      </c>
      <c r="N3879" s="32" t="str">
        <f>IF(MONTH(Data[[#This Row],[Ngày giao]])&lt;4,"Qtr1", IF(MONTH(Data[[#This Row],[Ngày giao]])&lt;7,"Qtr2",IF(MONTH(Data[[#This Row],[Ngày giao]])&lt;10,"Qtr3","Qtr4")))</f>
        <v>Qtr2</v>
      </c>
      <c r="O3879" s="32" t="str">
        <f>TEXT(Data[[#This Row],[Ngày giao]],"MMM")</f>
        <v>Jun</v>
      </c>
    </row>
    <row r="3880" spans="1:15" ht="14.5" x14ac:dyDescent="0.35">
      <c r="A3880" s="7">
        <v>4517516885</v>
      </c>
      <c r="B3880" s="7">
        <v>2778106</v>
      </c>
      <c r="C3880" s="8" t="s">
        <v>53</v>
      </c>
      <c r="D3880" s="9">
        <v>264</v>
      </c>
      <c r="E3880" s="3">
        <v>676</v>
      </c>
      <c r="F3880" s="3">
        <f t="shared" si="89"/>
        <v>178464</v>
      </c>
      <c r="G3880" s="5">
        <v>44739</v>
      </c>
      <c r="H3880" s="4">
        <v>44732</v>
      </c>
      <c r="I3880" s="10">
        <v>7</v>
      </c>
      <c r="J3880" s="32" t="str">
        <f>IF(Data[[#This Row],[Chênh lệch ngày]]&lt;-2,"ADVANCE", IF(Data[[#This Row],[Chênh lệch ngày]]&lt;4, "ON TIME", IF(Data[[#This Row],[REASON OF LATE]]="SUPPLIER","LATE BY SUPPLIER", "LATE")))</f>
        <v>LATE BY SUPPLIER</v>
      </c>
      <c r="K3880" s="13" t="s">
        <v>8</v>
      </c>
      <c r="L3880" s="16" t="s">
        <v>41</v>
      </c>
      <c r="M3880" s="32" t="str">
        <f>TEXT(Data[[#This Row],[Ngày giao]],"yyyy")</f>
        <v>2022</v>
      </c>
      <c r="N3880" s="32" t="str">
        <f>IF(MONTH(Data[[#This Row],[Ngày giao]])&lt;4,"Qtr1", IF(MONTH(Data[[#This Row],[Ngày giao]])&lt;7,"Qtr2",IF(MONTH(Data[[#This Row],[Ngày giao]])&lt;10,"Qtr3","Qtr4")))</f>
        <v>Qtr2</v>
      </c>
      <c r="O3880" s="32" t="str">
        <f>TEXT(Data[[#This Row],[Ngày giao]],"MMM")</f>
        <v>Jun</v>
      </c>
    </row>
    <row r="3881" spans="1:15" ht="14.5" x14ac:dyDescent="0.35">
      <c r="A3881" s="7">
        <v>4518027985</v>
      </c>
      <c r="B3881" s="7">
        <v>2778106</v>
      </c>
      <c r="C3881" s="37" t="s">
        <v>52</v>
      </c>
      <c r="D3881" s="9">
        <v>828</v>
      </c>
      <c r="E3881" s="3">
        <v>1056</v>
      </c>
      <c r="F3881" s="3">
        <f t="shared" si="89"/>
        <v>874368</v>
      </c>
      <c r="G3881" s="5">
        <v>44746</v>
      </c>
      <c r="H3881" s="4">
        <v>44732</v>
      </c>
      <c r="I3881" s="10">
        <v>14</v>
      </c>
      <c r="J3881" s="32" t="str">
        <f>IF(Data[[#This Row],[Chênh lệch ngày]]&lt;-2,"ADVANCE", IF(Data[[#This Row],[Chênh lệch ngày]]&lt;4, "ON TIME", IF(Data[[#This Row],[REASON OF LATE]]="SUPPLIER","LATE BY SUPPLIER", "LATE")))</f>
        <v>LATE BY SUPPLIER</v>
      </c>
      <c r="K3881" s="13" t="s">
        <v>8</v>
      </c>
      <c r="L3881" s="16" t="s">
        <v>41</v>
      </c>
      <c r="M3881" s="32" t="str">
        <f>TEXT(Data[[#This Row],[Ngày giao]],"yyyy")</f>
        <v>2022</v>
      </c>
      <c r="N3881" s="32" t="str">
        <f>IF(MONTH(Data[[#This Row],[Ngày giao]])&lt;4,"Qtr1", IF(MONTH(Data[[#This Row],[Ngày giao]])&lt;7,"Qtr2",IF(MONTH(Data[[#This Row],[Ngày giao]])&lt;10,"Qtr3","Qtr4")))</f>
        <v>Qtr3</v>
      </c>
      <c r="O3881" s="32" t="str">
        <f>TEXT(Data[[#This Row],[Ngày giao]],"MMM")</f>
        <v>Jul</v>
      </c>
    </row>
    <row r="3882" spans="1:15" ht="14.5" x14ac:dyDescent="0.35">
      <c r="A3882" s="7">
        <v>4517367918</v>
      </c>
      <c r="B3882" s="7">
        <v>4333116</v>
      </c>
      <c r="C3882" s="8" t="s">
        <v>53</v>
      </c>
      <c r="D3882" s="9">
        <v>252</v>
      </c>
      <c r="E3882" s="3">
        <v>1169</v>
      </c>
      <c r="F3882" s="3">
        <f t="shared" si="89"/>
        <v>294588</v>
      </c>
      <c r="G3882" s="5">
        <v>44732</v>
      </c>
      <c r="H3882" s="4">
        <v>44732</v>
      </c>
      <c r="I3882" s="10">
        <v>0</v>
      </c>
      <c r="J3882" s="32" t="str">
        <f>IF(Data[[#This Row],[Chênh lệch ngày]]&lt;-2,"ADVANCE", IF(Data[[#This Row],[Chênh lệch ngày]]&lt;4, "ON TIME", IF(Data[[#This Row],[REASON OF LATE]]="SUPPLIER","LATE BY SUPPLIER", "LATE")))</f>
        <v>ON TIME</v>
      </c>
      <c r="K3882" s="12"/>
      <c r="L3882" s="16"/>
      <c r="M3882" s="32" t="str">
        <f>TEXT(Data[[#This Row],[Ngày giao]],"yyyy")</f>
        <v>2022</v>
      </c>
      <c r="N3882" s="32" t="str">
        <f>IF(MONTH(Data[[#This Row],[Ngày giao]])&lt;4,"Qtr1", IF(MONTH(Data[[#This Row],[Ngày giao]])&lt;7,"Qtr2",IF(MONTH(Data[[#This Row],[Ngày giao]])&lt;10,"Qtr3","Qtr4")))</f>
        <v>Qtr2</v>
      </c>
      <c r="O3882" s="32" t="str">
        <f>TEXT(Data[[#This Row],[Ngày giao]],"MMM")</f>
        <v>Jun</v>
      </c>
    </row>
    <row r="3883" spans="1:15" ht="14.5" x14ac:dyDescent="0.35">
      <c r="A3883" s="7">
        <v>4517817644</v>
      </c>
      <c r="B3883" s="7">
        <v>4455299</v>
      </c>
      <c r="C3883" s="8" t="s">
        <v>53</v>
      </c>
      <c r="D3883" s="9">
        <v>645</v>
      </c>
      <c r="E3883" s="3">
        <v>825</v>
      </c>
      <c r="F3883" s="3">
        <f t="shared" ref="F3883:F3946" si="91" xml:space="preserve"> D3883 * E3883</f>
        <v>532125</v>
      </c>
      <c r="G3883" s="5">
        <v>44732</v>
      </c>
      <c r="H3883" s="4">
        <v>44732</v>
      </c>
      <c r="I3883" s="10">
        <v>0</v>
      </c>
      <c r="J3883" s="32" t="str">
        <f>IF(Data[[#This Row],[Chênh lệch ngày]]&lt;-2,"ADVANCE", IF(Data[[#This Row],[Chênh lệch ngày]]&lt;4, "ON TIME", IF(Data[[#This Row],[REASON OF LATE]]="SUPPLIER","LATE BY SUPPLIER", "LATE")))</f>
        <v>ON TIME</v>
      </c>
      <c r="K3883" s="12"/>
      <c r="L3883" s="16"/>
      <c r="M3883" s="32" t="str">
        <f>TEXT(Data[[#This Row],[Ngày giao]],"yyyy")</f>
        <v>2022</v>
      </c>
      <c r="N3883" s="32" t="str">
        <f>IF(MONTH(Data[[#This Row],[Ngày giao]])&lt;4,"Qtr1", IF(MONTH(Data[[#This Row],[Ngày giao]])&lt;7,"Qtr2",IF(MONTH(Data[[#This Row],[Ngày giao]])&lt;10,"Qtr3","Qtr4")))</f>
        <v>Qtr2</v>
      </c>
      <c r="O3883" s="32" t="str">
        <f>TEXT(Data[[#This Row],[Ngày giao]],"MMM")</f>
        <v>Jun</v>
      </c>
    </row>
    <row r="3884" spans="1:15" ht="14.5" x14ac:dyDescent="0.35">
      <c r="A3884" s="7">
        <v>4517349688</v>
      </c>
      <c r="B3884" s="7">
        <v>4454507</v>
      </c>
      <c r="C3884" s="8" t="s">
        <v>53</v>
      </c>
      <c r="D3884" s="9">
        <v>1080</v>
      </c>
      <c r="E3884" s="3">
        <v>1435</v>
      </c>
      <c r="F3884" s="3">
        <f t="shared" si="91"/>
        <v>1549800</v>
      </c>
      <c r="G3884" s="5">
        <v>44739</v>
      </c>
      <c r="H3884" s="4">
        <v>44732</v>
      </c>
      <c r="I3884" s="10">
        <v>7</v>
      </c>
      <c r="J3884" s="32" t="str">
        <f>IF(Data[[#This Row],[Chênh lệch ngày]]&lt;-2,"ADVANCE", IF(Data[[#This Row],[Chênh lệch ngày]]&lt;4, "ON TIME", IF(Data[[#This Row],[REASON OF LATE]]="SUPPLIER","LATE BY SUPPLIER", "LATE")))</f>
        <v>LATE</v>
      </c>
      <c r="K3884" s="32" t="s">
        <v>6</v>
      </c>
      <c r="L3884" s="16"/>
      <c r="M3884" s="32" t="str">
        <f>TEXT(Data[[#This Row],[Ngày giao]],"yyyy")</f>
        <v>2022</v>
      </c>
      <c r="N3884" s="32" t="str">
        <f>IF(MONTH(Data[[#This Row],[Ngày giao]])&lt;4,"Qtr1", IF(MONTH(Data[[#This Row],[Ngày giao]])&lt;7,"Qtr2",IF(MONTH(Data[[#This Row],[Ngày giao]])&lt;10,"Qtr3","Qtr4")))</f>
        <v>Qtr2</v>
      </c>
      <c r="O3884" s="32" t="str">
        <f>TEXT(Data[[#This Row],[Ngày giao]],"MMM")</f>
        <v>Jun</v>
      </c>
    </row>
    <row r="3885" spans="1:15" ht="14.5" x14ac:dyDescent="0.35">
      <c r="A3885" s="7">
        <v>4518071152</v>
      </c>
      <c r="B3885" s="7">
        <v>2663481</v>
      </c>
      <c r="C3885" s="37" t="s">
        <v>52</v>
      </c>
      <c r="D3885" s="9">
        <v>270</v>
      </c>
      <c r="E3885" s="3">
        <v>1115</v>
      </c>
      <c r="F3885" s="3">
        <f t="shared" si="91"/>
        <v>301050</v>
      </c>
      <c r="G3885" s="5">
        <v>44732</v>
      </c>
      <c r="H3885" s="4">
        <v>44732</v>
      </c>
      <c r="I3885" s="10">
        <v>0</v>
      </c>
      <c r="J3885" s="32" t="str">
        <f>IF(Data[[#This Row],[Chênh lệch ngày]]&lt;-2,"ADVANCE", IF(Data[[#This Row],[Chênh lệch ngày]]&lt;4, "ON TIME", IF(Data[[#This Row],[REASON OF LATE]]="SUPPLIER","LATE BY SUPPLIER", "LATE")))</f>
        <v>ON TIME</v>
      </c>
      <c r="K3885" s="12"/>
      <c r="L3885" s="16"/>
      <c r="M3885" s="32" t="str">
        <f>TEXT(Data[[#This Row],[Ngày giao]],"yyyy")</f>
        <v>2022</v>
      </c>
      <c r="N3885" s="32" t="str">
        <f>IF(MONTH(Data[[#This Row],[Ngày giao]])&lt;4,"Qtr1", IF(MONTH(Data[[#This Row],[Ngày giao]])&lt;7,"Qtr2",IF(MONTH(Data[[#This Row],[Ngày giao]])&lt;10,"Qtr3","Qtr4")))</f>
        <v>Qtr2</v>
      </c>
      <c r="O3885" s="32" t="str">
        <f>TEXT(Data[[#This Row],[Ngày giao]],"MMM")</f>
        <v>Jun</v>
      </c>
    </row>
    <row r="3886" spans="1:15" ht="14.5" x14ac:dyDescent="0.35">
      <c r="A3886" s="7">
        <v>4517511289</v>
      </c>
      <c r="B3886" s="7">
        <v>2779817</v>
      </c>
      <c r="C3886" s="8" t="s">
        <v>53</v>
      </c>
      <c r="D3886" s="9">
        <v>1170</v>
      </c>
      <c r="E3886" s="3">
        <v>1434</v>
      </c>
      <c r="F3886" s="3">
        <f t="shared" si="91"/>
        <v>1677780</v>
      </c>
      <c r="G3886" s="5">
        <v>44795</v>
      </c>
      <c r="H3886" s="4">
        <v>44732</v>
      </c>
      <c r="I3886" s="10">
        <v>63</v>
      </c>
      <c r="J3886" s="32" t="str">
        <f>IF(Data[[#This Row],[Chênh lệch ngày]]&lt;-2,"ADVANCE", IF(Data[[#This Row],[Chênh lệch ngày]]&lt;4, "ON TIME", IF(Data[[#This Row],[REASON OF LATE]]="SUPPLIER","LATE BY SUPPLIER", "LATE")))</f>
        <v>LATE</v>
      </c>
      <c r="K3886" s="32" t="s">
        <v>6</v>
      </c>
      <c r="L3886" s="16"/>
      <c r="M3886" s="32" t="str">
        <f>TEXT(Data[[#This Row],[Ngày giao]],"yyyy")</f>
        <v>2022</v>
      </c>
      <c r="N3886" s="32" t="str">
        <f>IF(MONTH(Data[[#This Row],[Ngày giao]])&lt;4,"Qtr1", IF(MONTH(Data[[#This Row],[Ngày giao]])&lt;7,"Qtr2",IF(MONTH(Data[[#This Row],[Ngày giao]])&lt;10,"Qtr3","Qtr4")))</f>
        <v>Qtr3</v>
      </c>
      <c r="O3886" s="32" t="str">
        <f>TEXT(Data[[#This Row],[Ngày giao]],"MMM")</f>
        <v>Aug</v>
      </c>
    </row>
    <row r="3887" spans="1:15" ht="14.5" x14ac:dyDescent="0.35">
      <c r="A3887" s="7">
        <v>4517532114</v>
      </c>
      <c r="B3887" s="7">
        <v>4333116</v>
      </c>
      <c r="C3887" s="8" t="s">
        <v>53</v>
      </c>
      <c r="D3887" s="9">
        <v>252</v>
      </c>
      <c r="E3887" s="3">
        <v>1334</v>
      </c>
      <c r="F3887" s="3">
        <f t="shared" si="91"/>
        <v>336168</v>
      </c>
      <c r="G3887" s="5">
        <v>44735</v>
      </c>
      <c r="H3887" s="4">
        <v>44732</v>
      </c>
      <c r="I3887" s="10">
        <v>3</v>
      </c>
      <c r="J3887" s="32" t="str">
        <f>IF(Data[[#This Row],[Chênh lệch ngày]]&lt;-2,"ADVANCE", IF(Data[[#This Row],[Chênh lệch ngày]]&lt;4, "ON TIME", IF(Data[[#This Row],[REASON OF LATE]]="SUPPLIER","LATE BY SUPPLIER", "LATE")))</f>
        <v>ON TIME</v>
      </c>
      <c r="K3887" s="12"/>
      <c r="L3887" s="16"/>
      <c r="M3887" s="32" t="str">
        <f>TEXT(Data[[#This Row],[Ngày giao]],"yyyy")</f>
        <v>2022</v>
      </c>
      <c r="N3887" s="32" t="str">
        <f>IF(MONTH(Data[[#This Row],[Ngày giao]])&lt;4,"Qtr1", IF(MONTH(Data[[#This Row],[Ngày giao]])&lt;7,"Qtr2",IF(MONTH(Data[[#This Row],[Ngày giao]])&lt;10,"Qtr3","Qtr4")))</f>
        <v>Qtr2</v>
      </c>
      <c r="O3887" s="32" t="str">
        <f>TEXT(Data[[#This Row],[Ngày giao]],"MMM")</f>
        <v>Jun</v>
      </c>
    </row>
    <row r="3888" spans="1:15" ht="14.5" x14ac:dyDescent="0.35">
      <c r="A3888" s="7">
        <v>4517947793</v>
      </c>
      <c r="B3888" s="7">
        <v>4333116</v>
      </c>
      <c r="C3888" s="8" t="s">
        <v>53</v>
      </c>
      <c r="D3888" s="9">
        <v>105</v>
      </c>
      <c r="E3888" s="3">
        <v>1145</v>
      </c>
      <c r="F3888" s="3">
        <f t="shared" si="91"/>
        <v>120225</v>
      </c>
      <c r="G3888" s="5">
        <v>44732</v>
      </c>
      <c r="H3888" s="4">
        <v>44732</v>
      </c>
      <c r="I3888" s="10">
        <v>0</v>
      </c>
      <c r="J3888" s="32" t="str">
        <f>IF(Data[[#This Row],[Chênh lệch ngày]]&lt;-2,"ADVANCE", IF(Data[[#This Row],[Chênh lệch ngày]]&lt;4, "ON TIME", IF(Data[[#This Row],[REASON OF LATE]]="SUPPLIER","LATE BY SUPPLIER", "LATE")))</f>
        <v>ON TIME</v>
      </c>
      <c r="K3888" s="12"/>
      <c r="L3888" s="16"/>
      <c r="M3888" s="32" t="str">
        <f>TEXT(Data[[#This Row],[Ngày giao]],"yyyy")</f>
        <v>2022</v>
      </c>
      <c r="N3888" s="32" t="str">
        <f>IF(MONTH(Data[[#This Row],[Ngày giao]])&lt;4,"Qtr1", IF(MONTH(Data[[#This Row],[Ngày giao]])&lt;7,"Qtr2",IF(MONTH(Data[[#This Row],[Ngày giao]])&lt;10,"Qtr3","Qtr4")))</f>
        <v>Qtr2</v>
      </c>
      <c r="O3888" s="32" t="str">
        <f>TEXT(Data[[#This Row],[Ngày giao]],"MMM")</f>
        <v>Jun</v>
      </c>
    </row>
    <row r="3889" spans="1:15" ht="14.5" x14ac:dyDescent="0.35">
      <c r="A3889" s="7">
        <v>4517377657</v>
      </c>
      <c r="B3889" s="7">
        <v>4335235</v>
      </c>
      <c r="C3889" s="8" t="s">
        <v>53</v>
      </c>
      <c r="D3889" s="9">
        <v>270</v>
      </c>
      <c r="E3889" s="3">
        <v>444</v>
      </c>
      <c r="F3889" s="3">
        <f t="shared" si="91"/>
        <v>119880</v>
      </c>
      <c r="G3889" s="5">
        <v>44732</v>
      </c>
      <c r="H3889" s="4">
        <v>44732</v>
      </c>
      <c r="I3889" s="10">
        <v>0</v>
      </c>
      <c r="J3889" s="32" t="str">
        <f>IF(Data[[#This Row],[Chênh lệch ngày]]&lt;-2,"ADVANCE", IF(Data[[#This Row],[Chênh lệch ngày]]&lt;4, "ON TIME", IF(Data[[#This Row],[REASON OF LATE]]="SUPPLIER","LATE BY SUPPLIER", "LATE")))</f>
        <v>ON TIME</v>
      </c>
      <c r="K3889" s="12"/>
      <c r="L3889" s="16"/>
      <c r="M3889" s="32" t="str">
        <f>TEXT(Data[[#This Row],[Ngày giao]],"yyyy")</f>
        <v>2022</v>
      </c>
      <c r="N3889" s="32" t="str">
        <f>IF(MONTH(Data[[#This Row],[Ngày giao]])&lt;4,"Qtr1", IF(MONTH(Data[[#This Row],[Ngày giao]])&lt;7,"Qtr2",IF(MONTH(Data[[#This Row],[Ngày giao]])&lt;10,"Qtr3","Qtr4")))</f>
        <v>Qtr2</v>
      </c>
      <c r="O3889" s="32" t="str">
        <f>TEXT(Data[[#This Row],[Ngày giao]],"MMM")</f>
        <v>Jun</v>
      </c>
    </row>
    <row r="3890" spans="1:15" ht="14.5" x14ac:dyDescent="0.35">
      <c r="A3890" s="7">
        <v>4518029255</v>
      </c>
      <c r="B3890" s="7">
        <v>4455281</v>
      </c>
      <c r="C3890" s="8" t="s">
        <v>53</v>
      </c>
      <c r="D3890" s="9">
        <v>1620</v>
      </c>
      <c r="E3890" s="3">
        <v>436</v>
      </c>
      <c r="F3890" s="3">
        <f t="shared" si="91"/>
        <v>706320</v>
      </c>
      <c r="G3890" s="14">
        <v>44781</v>
      </c>
      <c r="H3890" s="15">
        <v>44732</v>
      </c>
      <c r="I3890" s="10">
        <v>49</v>
      </c>
      <c r="J3890" s="32" t="str">
        <f>IF(Data[[#This Row],[Chênh lệch ngày]]&lt;-2,"ADVANCE", IF(Data[[#This Row],[Chênh lệch ngày]]&lt;4, "ON TIME", IF(Data[[#This Row],[REASON OF LATE]]="SUPPLIER","LATE BY SUPPLIER", "LATE")))</f>
        <v>LATE</v>
      </c>
      <c r="K3890" s="32" t="s">
        <v>6</v>
      </c>
      <c r="L3890" s="16"/>
      <c r="M3890" s="32" t="str">
        <f>TEXT(Data[[#This Row],[Ngày giao]],"yyyy")</f>
        <v>2022</v>
      </c>
      <c r="N3890" s="32" t="str">
        <f>IF(MONTH(Data[[#This Row],[Ngày giao]])&lt;4,"Qtr1", IF(MONTH(Data[[#This Row],[Ngày giao]])&lt;7,"Qtr2",IF(MONTH(Data[[#This Row],[Ngày giao]])&lt;10,"Qtr3","Qtr4")))</f>
        <v>Qtr3</v>
      </c>
      <c r="O3890" s="32" t="str">
        <f>TEXT(Data[[#This Row],[Ngày giao]],"MMM")</f>
        <v>Aug</v>
      </c>
    </row>
    <row r="3891" spans="1:15" ht="14.5" x14ac:dyDescent="0.35">
      <c r="A3891" s="7">
        <v>4518088633</v>
      </c>
      <c r="B3891" s="7">
        <v>2778106</v>
      </c>
      <c r="C3891" s="37" t="s">
        <v>52</v>
      </c>
      <c r="D3891" s="9">
        <v>384</v>
      </c>
      <c r="E3891" s="3">
        <v>1465</v>
      </c>
      <c r="F3891" s="3">
        <f t="shared" si="91"/>
        <v>562560</v>
      </c>
      <c r="G3891" s="5">
        <v>44732</v>
      </c>
      <c r="H3891" s="4">
        <v>44732</v>
      </c>
      <c r="I3891" s="10">
        <v>0</v>
      </c>
      <c r="J3891" s="32" t="str">
        <f>IF(Data[[#This Row],[Chênh lệch ngày]]&lt;-2,"ADVANCE", IF(Data[[#This Row],[Chênh lệch ngày]]&lt;4, "ON TIME", IF(Data[[#This Row],[REASON OF LATE]]="SUPPLIER","LATE BY SUPPLIER", "LATE")))</f>
        <v>ON TIME</v>
      </c>
      <c r="K3891" s="12"/>
      <c r="L3891" s="16"/>
      <c r="M3891" s="32" t="str">
        <f>TEXT(Data[[#This Row],[Ngày giao]],"yyyy")</f>
        <v>2022</v>
      </c>
      <c r="N3891" s="32" t="str">
        <f>IF(MONTH(Data[[#This Row],[Ngày giao]])&lt;4,"Qtr1", IF(MONTH(Data[[#This Row],[Ngày giao]])&lt;7,"Qtr2",IF(MONTH(Data[[#This Row],[Ngày giao]])&lt;10,"Qtr3","Qtr4")))</f>
        <v>Qtr2</v>
      </c>
      <c r="O3891" s="32" t="str">
        <f>TEXT(Data[[#This Row],[Ngày giao]],"MMM")</f>
        <v>Jun</v>
      </c>
    </row>
    <row r="3892" spans="1:15" ht="14.5" x14ac:dyDescent="0.35">
      <c r="A3892" s="7">
        <v>4517942583</v>
      </c>
      <c r="B3892" s="7">
        <v>4336365</v>
      </c>
      <c r="C3892" s="8" t="s">
        <v>53</v>
      </c>
      <c r="D3892" s="9">
        <v>21</v>
      </c>
      <c r="E3892" s="3">
        <v>877</v>
      </c>
      <c r="F3892" s="3">
        <f t="shared" si="91"/>
        <v>18417</v>
      </c>
      <c r="G3892" s="5">
        <v>44809</v>
      </c>
      <c r="H3892" s="4">
        <v>44732</v>
      </c>
      <c r="I3892" s="10">
        <v>77</v>
      </c>
      <c r="J3892" s="32" t="str">
        <f>IF(Data[[#This Row],[Chênh lệch ngày]]&lt;-2,"ADVANCE", IF(Data[[#This Row],[Chênh lệch ngày]]&lt;4, "ON TIME", IF(Data[[#This Row],[REASON OF LATE]]="SUPPLIER","LATE BY SUPPLIER", "LATE")))</f>
        <v>LATE BY SUPPLIER</v>
      </c>
      <c r="K3892" s="13" t="s">
        <v>8</v>
      </c>
      <c r="L3892" s="16" t="s">
        <v>71</v>
      </c>
      <c r="M3892" s="32" t="str">
        <f>TEXT(Data[[#This Row],[Ngày giao]],"yyyy")</f>
        <v>2022</v>
      </c>
      <c r="N3892" s="32" t="str">
        <f>IF(MONTH(Data[[#This Row],[Ngày giao]])&lt;4,"Qtr1", IF(MONTH(Data[[#This Row],[Ngày giao]])&lt;7,"Qtr2",IF(MONTH(Data[[#This Row],[Ngày giao]])&lt;10,"Qtr3","Qtr4")))</f>
        <v>Qtr3</v>
      </c>
      <c r="O3892" s="32" t="str">
        <f>TEXT(Data[[#This Row],[Ngày giao]],"MMM")</f>
        <v>Sep</v>
      </c>
    </row>
    <row r="3893" spans="1:15" ht="14.5" x14ac:dyDescent="0.35">
      <c r="A3893" s="7">
        <v>4517946248</v>
      </c>
      <c r="B3893" s="7">
        <v>4335198</v>
      </c>
      <c r="C3893" s="8" t="s">
        <v>12</v>
      </c>
      <c r="D3893" s="9">
        <v>54</v>
      </c>
      <c r="E3893" s="3">
        <v>1159</v>
      </c>
      <c r="F3893" s="3">
        <f t="shared" si="91"/>
        <v>62586</v>
      </c>
      <c r="G3893" s="5">
        <v>44812</v>
      </c>
      <c r="H3893" s="4">
        <v>44798</v>
      </c>
      <c r="I3893" s="10">
        <v>14</v>
      </c>
      <c r="J3893" s="32" t="str">
        <f>IF(Data[[#This Row],[Chênh lệch ngày]]&lt;-2,"ADVANCE", IF(Data[[#This Row],[Chênh lệch ngày]]&lt;4, "ON TIME", IF(Data[[#This Row],[REASON OF LATE]]="SUPPLIER","LATE BY SUPPLIER", "LATE")))</f>
        <v>LATE BY SUPPLIER</v>
      </c>
      <c r="K3893" s="13" t="s">
        <v>8</v>
      </c>
      <c r="L3893" s="16" t="s">
        <v>71</v>
      </c>
      <c r="M3893" s="32" t="str">
        <f>TEXT(Data[[#This Row],[Ngày giao]],"yyyy")</f>
        <v>2022</v>
      </c>
      <c r="N3893" s="32" t="str">
        <f>IF(MONTH(Data[[#This Row],[Ngày giao]])&lt;4,"Qtr1", IF(MONTH(Data[[#This Row],[Ngày giao]])&lt;7,"Qtr2",IF(MONTH(Data[[#This Row],[Ngày giao]])&lt;10,"Qtr3","Qtr4")))</f>
        <v>Qtr3</v>
      </c>
      <c r="O3893" s="32" t="str">
        <f>TEXT(Data[[#This Row],[Ngày giao]],"MMM")</f>
        <v>Sep</v>
      </c>
    </row>
    <row r="3894" spans="1:15" ht="14.5" x14ac:dyDescent="0.35">
      <c r="A3894" s="7">
        <v>4517537844</v>
      </c>
      <c r="B3894" s="7">
        <v>4333116</v>
      </c>
      <c r="C3894" s="8" t="s">
        <v>53</v>
      </c>
      <c r="D3894" s="9">
        <v>63</v>
      </c>
      <c r="E3894" s="3">
        <v>1488</v>
      </c>
      <c r="F3894" s="3">
        <f t="shared" si="91"/>
        <v>93744</v>
      </c>
      <c r="G3894" s="5">
        <v>44732</v>
      </c>
      <c r="H3894" s="4">
        <v>44732</v>
      </c>
      <c r="I3894" s="10">
        <v>0</v>
      </c>
      <c r="J3894" s="32" t="str">
        <f>IF(Data[[#This Row],[Chênh lệch ngày]]&lt;-2,"ADVANCE", IF(Data[[#This Row],[Chênh lệch ngày]]&lt;4, "ON TIME", IF(Data[[#This Row],[REASON OF LATE]]="SUPPLIER","LATE BY SUPPLIER", "LATE")))</f>
        <v>ON TIME</v>
      </c>
      <c r="K3894" s="12"/>
      <c r="L3894" s="16"/>
      <c r="M3894" s="32" t="str">
        <f>TEXT(Data[[#This Row],[Ngày giao]],"yyyy")</f>
        <v>2022</v>
      </c>
      <c r="N3894" s="32" t="str">
        <f>IF(MONTH(Data[[#This Row],[Ngày giao]])&lt;4,"Qtr1", IF(MONTH(Data[[#This Row],[Ngày giao]])&lt;7,"Qtr2",IF(MONTH(Data[[#This Row],[Ngày giao]])&lt;10,"Qtr3","Qtr4")))</f>
        <v>Qtr2</v>
      </c>
      <c r="O3894" s="32" t="str">
        <f>TEXT(Data[[#This Row],[Ngày giao]],"MMM")</f>
        <v>Jun</v>
      </c>
    </row>
    <row r="3895" spans="1:15" ht="14.5" x14ac:dyDescent="0.35">
      <c r="A3895" s="7">
        <v>4518039906</v>
      </c>
      <c r="B3895" s="7">
        <v>2779817</v>
      </c>
      <c r="C3895" s="8" t="s">
        <v>53</v>
      </c>
      <c r="D3895" s="9">
        <v>2250</v>
      </c>
      <c r="E3895" s="3">
        <v>1103</v>
      </c>
      <c r="F3895" s="3">
        <f t="shared" si="91"/>
        <v>2481750</v>
      </c>
      <c r="G3895" s="5">
        <v>44788</v>
      </c>
      <c r="H3895" s="4">
        <v>44732</v>
      </c>
      <c r="I3895" s="10">
        <v>56</v>
      </c>
      <c r="J3895" s="32" t="str">
        <f>IF(Data[[#This Row],[Chênh lệch ngày]]&lt;-2,"ADVANCE", IF(Data[[#This Row],[Chênh lệch ngày]]&lt;4, "ON TIME", IF(Data[[#This Row],[REASON OF LATE]]="SUPPLIER","LATE BY SUPPLIER", "LATE")))</f>
        <v>LATE</v>
      </c>
      <c r="K3895" s="32" t="s">
        <v>6</v>
      </c>
      <c r="L3895" s="16"/>
      <c r="M3895" s="32" t="str">
        <f>TEXT(Data[[#This Row],[Ngày giao]],"yyyy")</f>
        <v>2022</v>
      </c>
      <c r="N3895" s="32" t="str">
        <f>IF(MONTH(Data[[#This Row],[Ngày giao]])&lt;4,"Qtr1", IF(MONTH(Data[[#This Row],[Ngày giao]])&lt;7,"Qtr2",IF(MONTH(Data[[#This Row],[Ngày giao]])&lt;10,"Qtr3","Qtr4")))</f>
        <v>Qtr3</v>
      </c>
      <c r="O3895" s="32" t="str">
        <f>TEXT(Data[[#This Row],[Ngày giao]],"MMM")</f>
        <v>Aug</v>
      </c>
    </row>
    <row r="3896" spans="1:15" ht="14.5" x14ac:dyDescent="0.35">
      <c r="A3896" s="7">
        <v>4517528129</v>
      </c>
      <c r="B3896" s="7">
        <v>4455298</v>
      </c>
      <c r="C3896" s="8" t="s">
        <v>53</v>
      </c>
      <c r="D3896" s="9">
        <v>165</v>
      </c>
      <c r="E3896" s="3">
        <v>377</v>
      </c>
      <c r="F3896" s="3">
        <f t="shared" si="91"/>
        <v>62205</v>
      </c>
      <c r="G3896" s="5">
        <v>44732</v>
      </c>
      <c r="H3896" s="4">
        <v>44732</v>
      </c>
      <c r="I3896" s="10">
        <v>0</v>
      </c>
      <c r="J3896" s="32" t="str">
        <f>IF(Data[[#This Row],[Chênh lệch ngày]]&lt;-2,"ADVANCE", IF(Data[[#This Row],[Chênh lệch ngày]]&lt;4, "ON TIME", IF(Data[[#This Row],[REASON OF LATE]]="SUPPLIER","LATE BY SUPPLIER", "LATE")))</f>
        <v>ON TIME</v>
      </c>
      <c r="K3896" s="12"/>
      <c r="L3896" s="16"/>
      <c r="M3896" s="32" t="str">
        <f>TEXT(Data[[#This Row],[Ngày giao]],"yyyy")</f>
        <v>2022</v>
      </c>
      <c r="N3896" s="32" t="str">
        <f>IF(MONTH(Data[[#This Row],[Ngày giao]])&lt;4,"Qtr1", IF(MONTH(Data[[#This Row],[Ngày giao]])&lt;7,"Qtr2",IF(MONTH(Data[[#This Row],[Ngày giao]])&lt;10,"Qtr3","Qtr4")))</f>
        <v>Qtr2</v>
      </c>
      <c r="O3896" s="32" t="str">
        <f>TEXT(Data[[#This Row],[Ngày giao]],"MMM")</f>
        <v>Jun</v>
      </c>
    </row>
    <row r="3897" spans="1:15" ht="14.5" x14ac:dyDescent="0.35">
      <c r="A3897" s="7">
        <v>4517368829</v>
      </c>
      <c r="B3897" s="7">
        <v>2044651</v>
      </c>
      <c r="C3897" s="8" t="s">
        <v>53</v>
      </c>
      <c r="D3897" s="9">
        <v>108000</v>
      </c>
      <c r="E3897" s="3">
        <v>338</v>
      </c>
      <c r="F3897" s="3">
        <f t="shared" si="91"/>
        <v>36504000</v>
      </c>
      <c r="G3897" s="5">
        <v>44711</v>
      </c>
      <c r="H3897" s="4">
        <v>44732</v>
      </c>
      <c r="I3897" s="10">
        <v>-21</v>
      </c>
      <c r="J3897" s="32" t="str">
        <f>IF(Data[[#This Row],[Chênh lệch ngày]]&lt;-2,"ADVANCE", IF(Data[[#This Row],[Chênh lệch ngày]]&lt;4, "ON TIME", IF(Data[[#This Row],[REASON OF LATE]]="SUPPLIER","LATE BY SUPPLIER", "LATE")))</f>
        <v>ADVANCE</v>
      </c>
      <c r="K3897" s="12"/>
      <c r="L3897" s="16"/>
      <c r="M3897" s="32" t="str">
        <f>TEXT(Data[[#This Row],[Ngày giao]],"yyyy")</f>
        <v>2022</v>
      </c>
      <c r="N3897" s="32" t="str">
        <f>IF(MONTH(Data[[#This Row],[Ngày giao]])&lt;4,"Qtr1", IF(MONTH(Data[[#This Row],[Ngày giao]])&lt;7,"Qtr2",IF(MONTH(Data[[#This Row],[Ngày giao]])&lt;10,"Qtr3","Qtr4")))</f>
        <v>Qtr2</v>
      </c>
      <c r="O3897" s="32" t="str">
        <f>TEXT(Data[[#This Row],[Ngày giao]],"MMM")</f>
        <v>May</v>
      </c>
    </row>
    <row r="3898" spans="1:15" ht="14.5" x14ac:dyDescent="0.35">
      <c r="A3898" s="7">
        <v>4518030059</v>
      </c>
      <c r="B3898" s="7">
        <v>4454507</v>
      </c>
      <c r="C3898" s="8" t="s">
        <v>53</v>
      </c>
      <c r="D3898" s="9">
        <v>270</v>
      </c>
      <c r="E3898" s="3">
        <v>565</v>
      </c>
      <c r="F3898" s="3">
        <f t="shared" si="91"/>
        <v>152550</v>
      </c>
      <c r="G3898" s="5">
        <v>44739</v>
      </c>
      <c r="H3898" s="4">
        <v>44732</v>
      </c>
      <c r="I3898" s="10">
        <v>7</v>
      </c>
      <c r="J3898" s="32" t="str">
        <f>IF(Data[[#This Row],[Chênh lệch ngày]]&lt;-2,"ADVANCE", IF(Data[[#This Row],[Chênh lệch ngày]]&lt;4, "ON TIME", IF(Data[[#This Row],[REASON OF LATE]]="SUPPLIER","LATE BY SUPPLIER", "LATE")))</f>
        <v>LATE</v>
      </c>
      <c r="K3898" s="32" t="s">
        <v>6</v>
      </c>
      <c r="L3898" s="16"/>
      <c r="M3898" s="32" t="str">
        <f>TEXT(Data[[#This Row],[Ngày giao]],"yyyy")</f>
        <v>2022</v>
      </c>
      <c r="N3898" s="32" t="str">
        <f>IF(MONTH(Data[[#This Row],[Ngày giao]])&lt;4,"Qtr1", IF(MONTH(Data[[#This Row],[Ngày giao]])&lt;7,"Qtr2",IF(MONTH(Data[[#This Row],[Ngày giao]])&lt;10,"Qtr3","Qtr4")))</f>
        <v>Qtr2</v>
      </c>
      <c r="O3898" s="32" t="str">
        <f>TEXT(Data[[#This Row],[Ngày giao]],"MMM")</f>
        <v>Jun</v>
      </c>
    </row>
    <row r="3899" spans="1:15" ht="14.5" x14ac:dyDescent="0.35">
      <c r="A3899" s="7">
        <v>4517742282</v>
      </c>
      <c r="B3899" s="7">
        <v>4333116</v>
      </c>
      <c r="C3899" s="8" t="s">
        <v>53</v>
      </c>
      <c r="D3899" s="9">
        <v>4767</v>
      </c>
      <c r="E3899" s="3">
        <v>1367</v>
      </c>
      <c r="F3899" s="3">
        <f t="shared" si="91"/>
        <v>6516489</v>
      </c>
      <c r="G3899" s="5">
        <v>44746</v>
      </c>
      <c r="H3899" s="4">
        <v>44732</v>
      </c>
      <c r="I3899" s="10">
        <v>14</v>
      </c>
      <c r="J3899" s="32" t="str">
        <f>IF(Data[[#This Row],[Chênh lệch ngày]]&lt;-2,"ADVANCE", IF(Data[[#This Row],[Chênh lệch ngày]]&lt;4, "ON TIME", IF(Data[[#This Row],[REASON OF LATE]]="SUPPLIER","LATE BY SUPPLIER", "LATE")))</f>
        <v>LATE BY SUPPLIER</v>
      </c>
      <c r="K3899" s="11" t="s">
        <v>8</v>
      </c>
      <c r="L3899" s="16" t="s">
        <v>71</v>
      </c>
      <c r="M3899" s="32" t="str">
        <f>TEXT(Data[[#This Row],[Ngày giao]],"yyyy")</f>
        <v>2022</v>
      </c>
      <c r="N3899" s="32" t="str">
        <f>IF(MONTH(Data[[#This Row],[Ngày giao]])&lt;4,"Qtr1", IF(MONTH(Data[[#This Row],[Ngày giao]])&lt;7,"Qtr2",IF(MONTH(Data[[#This Row],[Ngày giao]])&lt;10,"Qtr3","Qtr4")))</f>
        <v>Qtr3</v>
      </c>
      <c r="O3899" s="32" t="str">
        <f>TEXT(Data[[#This Row],[Ngày giao]],"MMM")</f>
        <v>Jul</v>
      </c>
    </row>
    <row r="3900" spans="1:15" ht="14.5" x14ac:dyDescent="0.35">
      <c r="A3900" s="7">
        <v>4517742271</v>
      </c>
      <c r="B3900" s="7">
        <v>4333116</v>
      </c>
      <c r="C3900" s="37" t="s">
        <v>52</v>
      </c>
      <c r="D3900" s="9">
        <v>1176</v>
      </c>
      <c r="E3900" s="3">
        <v>474</v>
      </c>
      <c r="F3900" s="3">
        <f t="shared" si="91"/>
        <v>557424</v>
      </c>
      <c r="G3900" s="5">
        <v>44732</v>
      </c>
      <c r="H3900" s="4">
        <v>44732</v>
      </c>
      <c r="I3900" s="10">
        <v>0</v>
      </c>
      <c r="J3900" s="32" t="str">
        <f>IF(Data[[#This Row],[Chênh lệch ngày]]&lt;-2,"ADVANCE", IF(Data[[#This Row],[Chênh lệch ngày]]&lt;4, "ON TIME", IF(Data[[#This Row],[REASON OF LATE]]="SUPPLIER","LATE BY SUPPLIER", "LATE")))</f>
        <v>ON TIME</v>
      </c>
      <c r="K3900" s="12"/>
      <c r="L3900" s="16"/>
      <c r="M3900" s="32" t="str">
        <f>TEXT(Data[[#This Row],[Ngày giao]],"yyyy")</f>
        <v>2022</v>
      </c>
      <c r="N3900" s="32" t="str">
        <f>IF(MONTH(Data[[#This Row],[Ngày giao]])&lt;4,"Qtr1", IF(MONTH(Data[[#This Row],[Ngày giao]])&lt;7,"Qtr2",IF(MONTH(Data[[#This Row],[Ngày giao]])&lt;10,"Qtr3","Qtr4")))</f>
        <v>Qtr2</v>
      </c>
      <c r="O3900" s="32" t="str">
        <f>TEXT(Data[[#This Row],[Ngày giao]],"MMM")</f>
        <v>Jun</v>
      </c>
    </row>
    <row r="3901" spans="1:15" ht="14.5" x14ac:dyDescent="0.35">
      <c r="A3901" s="7">
        <v>4518082370</v>
      </c>
      <c r="B3901" s="7">
        <v>4013297</v>
      </c>
      <c r="C3901" s="37" t="s">
        <v>52</v>
      </c>
      <c r="D3901" s="9">
        <v>705</v>
      </c>
      <c r="E3901" s="3">
        <v>538</v>
      </c>
      <c r="F3901" s="3">
        <f t="shared" si="91"/>
        <v>379290</v>
      </c>
      <c r="G3901" s="5">
        <v>44732</v>
      </c>
      <c r="H3901" s="4">
        <v>44732</v>
      </c>
      <c r="I3901" s="10">
        <v>0</v>
      </c>
      <c r="J3901" s="32" t="str">
        <f>IF(Data[[#This Row],[Chênh lệch ngày]]&lt;-2,"ADVANCE", IF(Data[[#This Row],[Chênh lệch ngày]]&lt;4, "ON TIME", IF(Data[[#This Row],[REASON OF LATE]]="SUPPLIER","LATE BY SUPPLIER", "LATE")))</f>
        <v>ON TIME</v>
      </c>
      <c r="K3901" s="12"/>
      <c r="L3901" s="16"/>
      <c r="M3901" s="32" t="str">
        <f>TEXT(Data[[#This Row],[Ngày giao]],"yyyy")</f>
        <v>2022</v>
      </c>
      <c r="N3901" s="32" t="str">
        <f>IF(MONTH(Data[[#This Row],[Ngày giao]])&lt;4,"Qtr1", IF(MONTH(Data[[#This Row],[Ngày giao]])&lt;7,"Qtr2",IF(MONTH(Data[[#This Row],[Ngày giao]])&lt;10,"Qtr3","Qtr4")))</f>
        <v>Qtr2</v>
      </c>
      <c r="O3901" s="32" t="str">
        <f>TEXT(Data[[#This Row],[Ngày giao]],"MMM")</f>
        <v>Jun</v>
      </c>
    </row>
    <row r="3902" spans="1:15" ht="14.5" x14ac:dyDescent="0.35">
      <c r="A3902" s="7">
        <v>4518067445</v>
      </c>
      <c r="B3902" s="7">
        <v>2778106</v>
      </c>
      <c r="C3902" s="37" t="s">
        <v>52</v>
      </c>
      <c r="D3902" s="9">
        <v>384</v>
      </c>
      <c r="E3902" s="3">
        <v>547</v>
      </c>
      <c r="F3902" s="3">
        <f t="shared" si="91"/>
        <v>210048</v>
      </c>
      <c r="G3902" s="5">
        <v>44732</v>
      </c>
      <c r="H3902" s="4">
        <v>44732</v>
      </c>
      <c r="I3902" s="10">
        <v>0</v>
      </c>
      <c r="J3902" s="32" t="str">
        <f>IF(Data[[#This Row],[Chênh lệch ngày]]&lt;-2,"ADVANCE", IF(Data[[#This Row],[Chênh lệch ngày]]&lt;4, "ON TIME", IF(Data[[#This Row],[REASON OF LATE]]="SUPPLIER","LATE BY SUPPLIER", "LATE")))</f>
        <v>ON TIME</v>
      </c>
      <c r="K3902" s="12"/>
      <c r="L3902" s="16"/>
      <c r="M3902" s="32" t="str">
        <f>TEXT(Data[[#This Row],[Ngày giao]],"yyyy")</f>
        <v>2022</v>
      </c>
      <c r="N3902" s="32" t="str">
        <f>IF(MONTH(Data[[#This Row],[Ngày giao]])&lt;4,"Qtr1", IF(MONTH(Data[[#This Row],[Ngày giao]])&lt;7,"Qtr2",IF(MONTH(Data[[#This Row],[Ngày giao]])&lt;10,"Qtr3","Qtr4")))</f>
        <v>Qtr2</v>
      </c>
      <c r="O3902" s="32" t="str">
        <f>TEXT(Data[[#This Row],[Ngày giao]],"MMM")</f>
        <v>Jun</v>
      </c>
    </row>
    <row r="3903" spans="1:15" ht="14.5" x14ac:dyDescent="0.35">
      <c r="A3903" s="7">
        <v>4517524827</v>
      </c>
      <c r="B3903" s="7">
        <v>2663481</v>
      </c>
      <c r="C3903" s="8" t="s">
        <v>12</v>
      </c>
      <c r="D3903" s="9">
        <v>210</v>
      </c>
      <c r="E3903" s="3">
        <v>958</v>
      </c>
      <c r="F3903" s="3">
        <f t="shared" si="91"/>
        <v>201180</v>
      </c>
      <c r="G3903" s="5">
        <v>44749</v>
      </c>
      <c r="H3903" s="4">
        <v>44732</v>
      </c>
      <c r="I3903" s="10">
        <v>17</v>
      </c>
      <c r="J3903" s="32" t="str">
        <f>IF(Data[[#This Row],[Chênh lệch ngày]]&lt;-2,"ADVANCE", IF(Data[[#This Row],[Chênh lệch ngày]]&lt;4, "ON TIME", IF(Data[[#This Row],[REASON OF LATE]]="SUPPLIER","LATE BY SUPPLIER", "LATE")))</f>
        <v>LATE BY SUPPLIER</v>
      </c>
      <c r="K3903" s="11" t="s">
        <v>8</v>
      </c>
      <c r="L3903" s="16" t="s">
        <v>71</v>
      </c>
      <c r="M3903" s="32" t="str">
        <f>TEXT(Data[[#This Row],[Ngày giao]],"yyyy")</f>
        <v>2022</v>
      </c>
      <c r="N3903" s="32" t="str">
        <f>IF(MONTH(Data[[#This Row],[Ngày giao]])&lt;4,"Qtr1", IF(MONTH(Data[[#This Row],[Ngày giao]])&lt;7,"Qtr2",IF(MONTH(Data[[#This Row],[Ngày giao]])&lt;10,"Qtr3","Qtr4")))</f>
        <v>Qtr3</v>
      </c>
      <c r="O3903" s="32" t="str">
        <f>TEXT(Data[[#This Row],[Ngày giao]],"MMM")</f>
        <v>Jul</v>
      </c>
    </row>
    <row r="3904" spans="1:15" ht="14.5" x14ac:dyDescent="0.35">
      <c r="A3904" s="7">
        <v>4517770744</v>
      </c>
      <c r="B3904" s="7">
        <v>4333116</v>
      </c>
      <c r="C3904" s="8" t="s">
        <v>59</v>
      </c>
      <c r="D3904" s="9">
        <v>2310</v>
      </c>
      <c r="E3904" s="3">
        <v>486</v>
      </c>
      <c r="F3904" s="3">
        <f t="shared" si="91"/>
        <v>1122660</v>
      </c>
      <c r="G3904" s="5">
        <v>44739</v>
      </c>
      <c r="H3904" s="4">
        <v>44732</v>
      </c>
      <c r="I3904" s="10">
        <v>7</v>
      </c>
      <c r="J3904" s="32" t="str">
        <f>IF(Data[[#This Row],[Chênh lệch ngày]]&lt;-2,"ADVANCE", IF(Data[[#This Row],[Chênh lệch ngày]]&lt;4, "ON TIME", IF(Data[[#This Row],[REASON OF LATE]]="SUPPLIER","LATE BY SUPPLIER", "LATE")))</f>
        <v>LATE BY SUPPLIER</v>
      </c>
      <c r="K3904" s="11" t="s">
        <v>8</v>
      </c>
      <c r="L3904" s="16" t="s">
        <v>71</v>
      </c>
      <c r="M3904" s="32" t="str">
        <f>TEXT(Data[[#This Row],[Ngày giao]],"yyyy")</f>
        <v>2022</v>
      </c>
      <c r="N3904" s="32" t="str">
        <f>IF(MONTH(Data[[#This Row],[Ngày giao]])&lt;4,"Qtr1", IF(MONTH(Data[[#This Row],[Ngày giao]])&lt;7,"Qtr2",IF(MONTH(Data[[#This Row],[Ngày giao]])&lt;10,"Qtr3","Qtr4")))</f>
        <v>Qtr2</v>
      </c>
      <c r="O3904" s="32" t="str">
        <f>TEXT(Data[[#This Row],[Ngày giao]],"MMM")</f>
        <v>Jun</v>
      </c>
    </row>
    <row r="3905" spans="1:15" ht="14.5" x14ac:dyDescent="0.35">
      <c r="A3905" s="7">
        <v>4517371243</v>
      </c>
      <c r="B3905" s="7">
        <v>4455280</v>
      </c>
      <c r="C3905" s="8" t="s">
        <v>53</v>
      </c>
      <c r="D3905" s="9">
        <v>270</v>
      </c>
      <c r="E3905" s="3">
        <v>1254</v>
      </c>
      <c r="F3905" s="3">
        <f t="shared" si="91"/>
        <v>338580</v>
      </c>
      <c r="G3905" s="5">
        <v>44732</v>
      </c>
      <c r="H3905" s="4">
        <v>44732</v>
      </c>
      <c r="I3905" s="10">
        <v>0</v>
      </c>
      <c r="J3905" s="32" t="str">
        <f>IF(Data[[#This Row],[Chênh lệch ngày]]&lt;-2,"ADVANCE", IF(Data[[#This Row],[Chênh lệch ngày]]&lt;4, "ON TIME", IF(Data[[#This Row],[REASON OF LATE]]="SUPPLIER","LATE BY SUPPLIER", "LATE")))</f>
        <v>ON TIME</v>
      </c>
      <c r="K3905" s="12"/>
      <c r="L3905" s="16"/>
      <c r="M3905" s="32" t="str">
        <f>TEXT(Data[[#This Row],[Ngày giao]],"yyyy")</f>
        <v>2022</v>
      </c>
      <c r="N3905" s="32" t="str">
        <f>IF(MONTH(Data[[#This Row],[Ngày giao]])&lt;4,"Qtr1", IF(MONTH(Data[[#This Row],[Ngày giao]])&lt;7,"Qtr2",IF(MONTH(Data[[#This Row],[Ngày giao]])&lt;10,"Qtr3","Qtr4")))</f>
        <v>Qtr2</v>
      </c>
      <c r="O3905" s="32" t="str">
        <f>TEXT(Data[[#This Row],[Ngày giao]],"MMM")</f>
        <v>Jun</v>
      </c>
    </row>
    <row r="3906" spans="1:15" ht="14.5" x14ac:dyDescent="0.35">
      <c r="A3906" s="7">
        <v>4517800025</v>
      </c>
      <c r="B3906" s="7">
        <v>2778106</v>
      </c>
      <c r="C3906" s="8" t="s">
        <v>53</v>
      </c>
      <c r="D3906" s="9">
        <v>6804</v>
      </c>
      <c r="E3906" s="3">
        <v>774</v>
      </c>
      <c r="F3906" s="3">
        <f t="shared" si="91"/>
        <v>5266296</v>
      </c>
      <c r="G3906" s="5">
        <v>44732</v>
      </c>
      <c r="H3906" s="4">
        <v>44732</v>
      </c>
      <c r="I3906" s="10">
        <v>0</v>
      </c>
      <c r="J3906" s="32" t="str">
        <f>IF(Data[[#This Row],[Chênh lệch ngày]]&lt;-2,"ADVANCE", IF(Data[[#This Row],[Chênh lệch ngày]]&lt;4, "ON TIME", IF(Data[[#This Row],[REASON OF LATE]]="SUPPLIER","LATE BY SUPPLIER", "LATE")))</f>
        <v>ON TIME</v>
      </c>
      <c r="K3906" s="12"/>
      <c r="L3906" s="16"/>
      <c r="M3906" s="32" t="str">
        <f>TEXT(Data[[#This Row],[Ngày giao]],"yyyy")</f>
        <v>2022</v>
      </c>
      <c r="N3906" s="32" t="str">
        <f>IF(MONTH(Data[[#This Row],[Ngày giao]])&lt;4,"Qtr1", IF(MONTH(Data[[#This Row],[Ngày giao]])&lt;7,"Qtr2",IF(MONTH(Data[[#This Row],[Ngày giao]])&lt;10,"Qtr3","Qtr4")))</f>
        <v>Qtr2</v>
      </c>
      <c r="O3906" s="32" t="str">
        <f>TEXT(Data[[#This Row],[Ngày giao]],"MMM")</f>
        <v>Jun</v>
      </c>
    </row>
    <row r="3907" spans="1:15" ht="14.5" x14ac:dyDescent="0.35">
      <c r="A3907" s="7">
        <v>4517363096</v>
      </c>
      <c r="B3907" s="7">
        <v>2779817</v>
      </c>
      <c r="C3907" s="8" t="s">
        <v>53</v>
      </c>
      <c r="D3907" s="9">
        <v>1440</v>
      </c>
      <c r="E3907" s="3">
        <v>1099</v>
      </c>
      <c r="F3907" s="3">
        <f t="shared" si="91"/>
        <v>1582560</v>
      </c>
      <c r="G3907" s="5">
        <v>44788</v>
      </c>
      <c r="H3907" s="4">
        <v>44732</v>
      </c>
      <c r="I3907" s="10">
        <v>56</v>
      </c>
      <c r="J3907" s="32" t="str">
        <f>IF(Data[[#This Row],[Chênh lệch ngày]]&lt;-2,"ADVANCE", IF(Data[[#This Row],[Chênh lệch ngày]]&lt;4, "ON TIME", IF(Data[[#This Row],[REASON OF LATE]]="SUPPLIER","LATE BY SUPPLIER", "LATE")))</f>
        <v>LATE</v>
      </c>
      <c r="K3907" s="32" t="s">
        <v>6</v>
      </c>
      <c r="L3907" s="16"/>
      <c r="M3907" s="32" t="str">
        <f>TEXT(Data[[#This Row],[Ngày giao]],"yyyy")</f>
        <v>2022</v>
      </c>
      <c r="N3907" s="32" t="str">
        <f>IF(MONTH(Data[[#This Row],[Ngày giao]])&lt;4,"Qtr1", IF(MONTH(Data[[#This Row],[Ngày giao]])&lt;7,"Qtr2",IF(MONTH(Data[[#This Row],[Ngày giao]])&lt;10,"Qtr3","Qtr4")))</f>
        <v>Qtr3</v>
      </c>
      <c r="O3907" s="32" t="str">
        <f>TEXT(Data[[#This Row],[Ngày giao]],"MMM")</f>
        <v>Aug</v>
      </c>
    </row>
    <row r="3908" spans="1:15" ht="14.5" x14ac:dyDescent="0.35">
      <c r="A3908" s="7">
        <v>4517504371</v>
      </c>
      <c r="B3908" s="7">
        <v>4013297</v>
      </c>
      <c r="C3908" s="8" t="s">
        <v>53</v>
      </c>
      <c r="D3908" s="9">
        <v>210</v>
      </c>
      <c r="E3908" s="3">
        <v>1187</v>
      </c>
      <c r="F3908" s="3">
        <f t="shared" si="91"/>
        <v>249270</v>
      </c>
      <c r="G3908" s="5">
        <v>44732</v>
      </c>
      <c r="H3908" s="4">
        <v>44732</v>
      </c>
      <c r="I3908" s="10">
        <v>0</v>
      </c>
      <c r="J3908" s="32" t="str">
        <f>IF(Data[[#This Row],[Chênh lệch ngày]]&lt;-2,"ADVANCE", IF(Data[[#This Row],[Chênh lệch ngày]]&lt;4, "ON TIME", IF(Data[[#This Row],[REASON OF LATE]]="SUPPLIER","LATE BY SUPPLIER", "LATE")))</f>
        <v>ON TIME</v>
      </c>
      <c r="K3908" s="12"/>
      <c r="L3908" s="16"/>
      <c r="M3908" s="32" t="str">
        <f>TEXT(Data[[#This Row],[Ngày giao]],"yyyy")</f>
        <v>2022</v>
      </c>
      <c r="N3908" s="32" t="str">
        <f>IF(MONTH(Data[[#This Row],[Ngày giao]])&lt;4,"Qtr1", IF(MONTH(Data[[#This Row],[Ngày giao]])&lt;7,"Qtr2",IF(MONTH(Data[[#This Row],[Ngày giao]])&lt;10,"Qtr3","Qtr4")))</f>
        <v>Qtr2</v>
      </c>
      <c r="O3908" s="32" t="str">
        <f>TEXT(Data[[#This Row],[Ngày giao]],"MMM")</f>
        <v>Jun</v>
      </c>
    </row>
    <row r="3909" spans="1:15" ht="14.5" x14ac:dyDescent="0.35">
      <c r="A3909" s="7">
        <v>4517942637</v>
      </c>
      <c r="B3909" s="7">
        <v>4455281</v>
      </c>
      <c r="C3909" s="8" t="s">
        <v>53</v>
      </c>
      <c r="D3909" s="9">
        <v>270</v>
      </c>
      <c r="E3909" s="3">
        <v>611</v>
      </c>
      <c r="F3909" s="3">
        <f t="shared" si="91"/>
        <v>164970</v>
      </c>
      <c r="G3909" s="14">
        <v>44781</v>
      </c>
      <c r="H3909" s="15">
        <v>44732</v>
      </c>
      <c r="I3909" s="10">
        <v>49</v>
      </c>
      <c r="J3909" s="32" t="str">
        <f>IF(Data[[#This Row],[Chênh lệch ngày]]&lt;-2,"ADVANCE", IF(Data[[#This Row],[Chênh lệch ngày]]&lt;4, "ON TIME", IF(Data[[#This Row],[REASON OF LATE]]="SUPPLIER","LATE BY SUPPLIER", "LATE")))</f>
        <v>LATE</v>
      </c>
      <c r="K3909" s="32" t="s">
        <v>6</v>
      </c>
      <c r="L3909" s="16"/>
      <c r="M3909" s="32" t="str">
        <f>TEXT(Data[[#This Row],[Ngày giao]],"yyyy")</f>
        <v>2022</v>
      </c>
      <c r="N3909" s="32" t="str">
        <f>IF(MONTH(Data[[#This Row],[Ngày giao]])&lt;4,"Qtr1", IF(MONTH(Data[[#This Row],[Ngày giao]])&lt;7,"Qtr2",IF(MONTH(Data[[#This Row],[Ngày giao]])&lt;10,"Qtr3","Qtr4")))</f>
        <v>Qtr3</v>
      </c>
      <c r="O3909" s="32" t="str">
        <f>TEXT(Data[[#This Row],[Ngày giao]],"MMM")</f>
        <v>Aug</v>
      </c>
    </row>
    <row r="3910" spans="1:15" ht="14.5" x14ac:dyDescent="0.35">
      <c r="A3910" s="7">
        <v>4517380197</v>
      </c>
      <c r="B3910" s="7">
        <v>4455299</v>
      </c>
      <c r="C3910" s="8" t="s">
        <v>53</v>
      </c>
      <c r="D3910" s="9">
        <v>345</v>
      </c>
      <c r="E3910" s="3">
        <v>323</v>
      </c>
      <c r="F3910" s="3">
        <f t="shared" si="91"/>
        <v>111435</v>
      </c>
      <c r="G3910" s="5">
        <v>44735</v>
      </c>
      <c r="H3910" s="4">
        <v>44732</v>
      </c>
      <c r="I3910" s="10">
        <v>3</v>
      </c>
      <c r="J3910" s="32" t="str">
        <f>IF(Data[[#This Row],[Chênh lệch ngày]]&lt;-2,"ADVANCE", IF(Data[[#This Row],[Chênh lệch ngày]]&lt;4, "ON TIME", IF(Data[[#This Row],[REASON OF LATE]]="SUPPLIER","LATE BY SUPPLIER", "LATE")))</f>
        <v>ON TIME</v>
      </c>
      <c r="K3910" s="12"/>
      <c r="L3910" s="16"/>
      <c r="M3910" s="32" t="str">
        <f>TEXT(Data[[#This Row],[Ngày giao]],"yyyy")</f>
        <v>2022</v>
      </c>
      <c r="N3910" s="32" t="str">
        <f>IF(MONTH(Data[[#This Row],[Ngày giao]])&lt;4,"Qtr1", IF(MONTH(Data[[#This Row],[Ngày giao]])&lt;7,"Qtr2",IF(MONTH(Data[[#This Row],[Ngày giao]])&lt;10,"Qtr3","Qtr4")))</f>
        <v>Qtr2</v>
      </c>
      <c r="O3910" s="32" t="str">
        <f>TEXT(Data[[#This Row],[Ngày giao]],"MMM")</f>
        <v>Jun</v>
      </c>
    </row>
    <row r="3911" spans="1:15" ht="14.5" x14ac:dyDescent="0.35">
      <c r="A3911" s="7">
        <v>4517532109</v>
      </c>
      <c r="B3911" s="7">
        <v>4013305</v>
      </c>
      <c r="C3911" s="8" t="s">
        <v>53</v>
      </c>
      <c r="D3911" s="9">
        <v>180</v>
      </c>
      <c r="E3911" s="3">
        <v>510</v>
      </c>
      <c r="F3911" s="3">
        <f t="shared" si="91"/>
        <v>91800</v>
      </c>
      <c r="G3911" s="5">
        <v>44732</v>
      </c>
      <c r="H3911" s="4">
        <v>44732</v>
      </c>
      <c r="I3911" s="10">
        <v>0</v>
      </c>
      <c r="J3911" s="32" t="str">
        <f>IF(Data[[#This Row],[Chênh lệch ngày]]&lt;-2,"ADVANCE", IF(Data[[#This Row],[Chênh lệch ngày]]&lt;4, "ON TIME", IF(Data[[#This Row],[REASON OF LATE]]="SUPPLIER","LATE BY SUPPLIER", "LATE")))</f>
        <v>ON TIME</v>
      </c>
      <c r="K3911" s="12"/>
      <c r="L3911" s="16"/>
      <c r="M3911" s="32" t="str">
        <f>TEXT(Data[[#This Row],[Ngày giao]],"yyyy")</f>
        <v>2022</v>
      </c>
      <c r="N3911" s="32" t="str">
        <f>IF(MONTH(Data[[#This Row],[Ngày giao]])&lt;4,"Qtr1", IF(MONTH(Data[[#This Row],[Ngày giao]])&lt;7,"Qtr2",IF(MONTH(Data[[#This Row],[Ngày giao]])&lt;10,"Qtr3","Qtr4")))</f>
        <v>Qtr2</v>
      </c>
      <c r="O3911" s="32" t="str">
        <f>TEXT(Data[[#This Row],[Ngày giao]],"MMM")</f>
        <v>Jun</v>
      </c>
    </row>
    <row r="3912" spans="1:15" ht="14.5" x14ac:dyDescent="0.35">
      <c r="A3912" s="7">
        <v>4517346963</v>
      </c>
      <c r="B3912" s="7">
        <v>4013297</v>
      </c>
      <c r="C3912" s="37" t="s">
        <v>52</v>
      </c>
      <c r="D3912" s="9">
        <v>240</v>
      </c>
      <c r="E3912" s="3">
        <v>1440</v>
      </c>
      <c r="F3912" s="3">
        <f t="shared" si="91"/>
        <v>345600</v>
      </c>
      <c r="G3912" s="5">
        <v>44732</v>
      </c>
      <c r="H3912" s="4">
        <v>44732</v>
      </c>
      <c r="I3912" s="10">
        <v>0</v>
      </c>
      <c r="J3912" s="32" t="str">
        <f>IF(Data[[#This Row],[Chênh lệch ngày]]&lt;-2,"ADVANCE", IF(Data[[#This Row],[Chênh lệch ngày]]&lt;4, "ON TIME", IF(Data[[#This Row],[REASON OF LATE]]="SUPPLIER","LATE BY SUPPLIER", "LATE")))</f>
        <v>ON TIME</v>
      </c>
      <c r="K3912" s="12"/>
      <c r="L3912" s="16"/>
      <c r="M3912" s="32" t="str">
        <f>TEXT(Data[[#This Row],[Ngày giao]],"yyyy")</f>
        <v>2022</v>
      </c>
      <c r="N3912" s="32" t="str">
        <f>IF(MONTH(Data[[#This Row],[Ngày giao]])&lt;4,"Qtr1", IF(MONTH(Data[[#This Row],[Ngày giao]])&lt;7,"Qtr2",IF(MONTH(Data[[#This Row],[Ngày giao]])&lt;10,"Qtr3","Qtr4")))</f>
        <v>Qtr2</v>
      </c>
      <c r="O3912" s="32" t="str">
        <f>TEXT(Data[[#This Row],[Ngày giao]],"MMM")</f>
        <v>Jun</v>
      </c>
    </row>
    <row r="3913" spans="1:15" ht="13" x14ac:dyDescent="0.3">
      <c r="A3913" s="1">
        <v>4517381791</v>
      </c>
      <c r="B3913" s="1">
        <v>2899478</v>
      </c>
      <c r="C3913" s="2" t="s">
        <v>65</v>
      </c>
      <c r="D3913" s="3">
        <v>100</v>
      </c>
      <c r="E3913" s="3">
        <v>1364</v>
      </c>
      <c r="F3913" s="3">
        <f t="shared" si="91"/>
        <v>136400</v>
      </c>
      <c r="G3913" s="5">
        <v>44732</v>
      </c>
      <c r="H3913" s="4">
        <v>44733</v>
      </c>
      <c r="I3913" s="6">
        <f t="shared" ref="I3913:I3924" si="92">G3913-H3913</f>
        <v>-1</v>
      </c>
      <c r="J3913" s="32" t="str">
        <f>IF(Data[[#This Row],[Chênh lệch ngày]]&lt;-2,"ADVANCE", IF(Data[[#This Row],[Chênh lệch ngày]]&lt;4, "ON TIME", IF(Data[[#This Row],[REASON OF LATE]]="SUPPLIER","LATE BY SUPPLIER", "LATE")))</f>
        <v>ON TIME</v>
      </c>
      <c r="K3913" s="2"/>
      <c r="L3913" s="32"/>
      <c r="M3913" s="32" t="str">
        <f>TEXT(Data[[#This Row],[Ngày giao]],"yyyy")</f>
        <v>2022</v>
      </c>
      <c r="N3913" s="32" t="str">
        <f>IF(MONTH(Data[[#This Row],[Ngày giao]])&lt;4,"Qtr1", IF(MONTH(Data[[#This Row],[Ngày giao]])&lt;7,"Qtr2",IF(MONTH(Data[[#This Row],[Ngày giao]])&lt;10,"Qtr3","Qtr4")))</f>
        <v>Qtr2</v>
      </c>
      <c r="O3913" s="32" t="str">
        <f>TEXT(Data[[#This Row],[Ngày giao]],"MMM")</f>
        <v>Jun</v>
      </c>
    </row>
    <row r="3914" spans="1:15" ht="13" x14ac:dyDescent="0.3">
      <c r="A3914" s="1">
        <v>4517384568</v>
      </c>
      <c r="B3914" s="1">
        <v>4451121</v>
      </c>
      <c r="C3914" s="2" t="s">
        <v>65</v>
      </c>
      <c r="D3914" s="3">
        <v>75</v>
      </c>
      <c r="E3914" s="3">
        <v>1423</v>
      </c>
      <c r="F3914" s="3">
        <f t="shared" si="91"/>
        <v>106725</v>
      </c>
      <c r="G3914" s="5">
        <v>44732</v>
      </c>
      <c r="H3914" s="4">
        <v>44733</v>
      </c>
      <c r="I3914" s="6">
        <f t="shared" si="92"/>
        <v>-1</v>
      </c>
      <c r="J3914" s="32" t="str">
        <f>IF(Data[[#This Row],[Chênh lệch ngày]]&lt;-2,"ADVANCE", IF(Data[[#This Row],[Chênh lệch ngày]]&lt;4, "ON TIME", IF(Data[[#This Row],[REASON OF LATE]]="SUPPLIER","LATE BY SUPPLIER", "LATE")))</f>
        <v>ON TIME</v>
      </c>
      <c r="K3914" s="2"/>
      <c r="L3914" s="32"/>
      <c r="M3914" s="32" t="str">
        <f>TEXT(Data[[#This Row],[Ngày giao]],"yyyy")</f>
        <v>2022</v>
      </c>
      <c r="N3914" s="32" t="str">
        <f>IF(MONTH(Data[[#This Row],[Ngày giao]])&lt;4,"Qtr1", IF(MONTH(Data[[#This Row],[Ngày giao]])&lt;7,"Qtr2",IF(MONTH(Data[[#This Row],[Ngày giao]])&lt;10,"Qtr3","Qtr4")))</f>
        <v>Qtr2</v>
      </c>
      <c r="O3914" s="32" t="str">
        <f>TEXT(Data[[#This Row],[Ngày giao]],"MMM")</f>
        <v>Jun</v>
      </c>
    </row>
    <row r="3915" spans="1:15" ht="13" x14ac:dyDescent="0.3">
      <c r="A3915" s="1">
        <v>4517384756</v>
      </c>
      <c r="B3915" s="1">
        <v>4334436</v>
      </c>
      <c r="C3915" s="2" t="s">
        <v>65</v>
      </c>
      <c r="D3915" s="3">
        <v>96</v>
      </c>
      <c r="E3915" s="3">
        <v>481</v>
      </c>
      <c r="F3915" s="3">
        <f t="shared" si="91"/>
        <v>46176</v>
      </c>
      <c r="G3915" s="5">
        <v>44732</v>
      </c>
      <c r="H3915" s="4">
        <v>44733</v>
      </c>
      <c r="I3915" s="6">
        <f t="shared" si="92"/>
        <v>-1</v>
      </c>
      <c r="J3915" s="32" t="str">
        <f>IF(Data[[#This Row],[Chênh lệch ngày]]&lt;-2,"ADVANCE", IF(Data[[#This Row],[Chênh lệch ngày]]&lt;4, "ON TIME", IF(Data[[#This Row],[REASON OF LATE]]="SUPPLIER","LATE BY SUPPLIER", "LATE")))</f>
        <v>ON TIME</v>
      </c>
      <c r="K3915" s="2"/>
      <c r="L3915" s="32"/>
      <c r="M3915" s="32" t="str">
        <f>TEXT(Data[[#This Row],[Ngày giao]],"yyyy")</f>
        <v>2022</v>
      </c>
      <c r="N3915" s="32" t="str">
        <f>IF(MONTH(Data[[#This Row],[Ngày giao]])&lt;4,"Qtr1", IF(MONTH(Data[[#This Row],[Ngày giao]])&lt;7,"Qtr2",IF(MONTH(Data[[#This Row],[Ngày giao]])&lt;10,"Qtr3","Qtr4")))</f>
        <v>Qtr2</v>
      </c>
      <c r="O3915" s="32" t="str">
        <f>TEXT(Data[[#This Row],[Ngày giao]],"MMM")</f>
        <v>Jun</v>
      </c>
    </row>
    <row r="3916" spans="1:15" ht="13" x14ac:dyDescent="0.3">
      <c r="A3916" s="1">
        <v>4517391148</v>
      </c>
      <c r="B3916" s="1">
        <v>2899475</v>
      </c>
      <c r="C3916" s="2" t="s">
        <v>65</v>
      </c>
      <c r="D3916" s="3">
        <v>200</v>
      </c>
      <c r="E3916" s="3">
        <v>1413</v>
      </c>
      <c r="F3916" s="3">
        <f t="shared" si="91"/>
        <v>282600</v>
      </c>
      <c r="G3916" s="5">
        <v>44732</v>
      </c>
      <c r="H3916" s="4">
        <v>44733</v>
      </c>
      <c r="I3916" s="6">
        <f t="shared" si="92"/>
        <v>-1</v>
      </c>
      <c r="J3916" s="32" t="str">
        <f>IF(Data[[#This Row],[Chênh lệch ngày]]&lt;-2,"ADVANCE", IF(Data[[#This Row],[Chênh lệch ngày]]&lt;4, "ON TIME", IF(Data[[#This Row],[REASON OF LATE]]="SUPPLIER","LATE BY SUPPLIER", "LATE")))</f>
        <v>ON TIME</v>
      </c>
      <c r="K3916" s="2"/>
      <c r="L3916" s="32"/>
      <c r="M3916" s="32" t="str">
        <f>TEXT(Data[[#This Row],[Ngày giao]],"yyyy")</f>
        <v>2022</v>
      </c>
      <c r="N3916" s="32" t="str">
        <f>IF(MONTH(Data[[#This Row],[Ngày giao]])&lt;4,"Qtr1", IF(MONTH(Data[[#This Row],[Ngày giao]])&lt;7,"Qtr2",IF(MONTH(Data[[#This Row],[Ngày giao]])&lt;10,"Qtr3","Qtr4")))</f>
        <v>Qtr2</v>
      </c>
      <c r="O3916" s="32" t="str">
        <f>TEXT(Data[[#This Row],[Ngày giao]],"MMM")</f>
        <v>Jun</v>
      </c>
    </row>
    <row r="3917" spans="1:15" ht="13" x14ac:dyDescent="0.3">
      <c r="A3917" s="1">
        <v>4517394410</v>
      </c>
      <c r="B3917" s="1">
        <v>4451134</v>
      </c>
      <c r="C3917" s="2" t="s">
        <v>65</v>
      </c>
      <c r="D3917" s="3">
        <v>24</v>
      </c>
      <c r="E3917" s="3">
        <v>1169</v>
      </c>
      <c r="F3917" s="3">
        <f t="shared" si="91"/>
        <v>28056</v>
      </c>
      <c r="G3917" s="5">
        <v>44732</v>
      </c>
      <c r="H3917" s="4">
        <v>44733</v>
      </c>
      <c r="I3917" s="6">
        <f t="shared" si="92"/>
        <v>-1</v>
      </c>
      <c r="J3917" s="32" t="str">
        <f>IF(Data[[#This Row],[Chênh lệch ngày]]&lt;-2,"ADVANCE", IF(Data[[#This Row],[Chênh lệch ngày]]&lt;4, "ON TIME", IF(Data[[#This Row],[REASON OF LATE]]="SUPPLIER","LATE BY SUPPLIER", "LATE")))</f>
        <v>ON TIME</v>
      </c>
      <c r="K3917" s="2"/>
      <c r="L3917" s="32"/>
      <c r="M3917" s="32" t="str">
        <f>TEXT(Data[[#This Row],[Ngày giao]],"yyyy")</f>
        <v>2022</v>
      </c>
      <c r="N3917" s="32" t="str">
        <f>IF(MONTH(Data[[#This Row],[Ngày giao]])&lt;4,"Qtr1", IF(MONTH(Data[[#This Row],[Ngày giao]])&lt;7,"Qtr2",IF(MONTH(Data[[#This Row],[Ngày giao]])&lt;10,"Qtr3","Qtr4")))</f>
        <v>Qtr2</v>
      </c>
      <c r="O3917" s="32" t="str">
        <f>TEXT(Data[[#This Row],[Ngày giao]],"MMM")</f>
        <v>Jun</v>
      </c>
    </row>
    <row r="3918" spans="1:15" ht="13" x14ac:dyDescent="0.3">
      <c r="A3918" s="1">
        <v>4517768075</v>
      </c>
      <c r="B3918" s="1">
        <v>2899475</v>
      </c>
      <c r="C3918" s="2" t="s">
        <v>65</v>
      </c>
      <c r="D3918" s="3">
        <v>2300</v>
      </c>
      <c r="E3918" s="3">
        <v>1421</v>
      </c>
      <c r="F3918" s="3">
        <f t="shared" si="91"/>
        <v>3268300</v>
      </c>
      <c r="G3918" s="5">
        <v>44732</v>
      </c>
      <c r="H3918" s="4">
        <v>44733</v>
      </c>
      <c r="I3918" s="6">
        <f t="shared" si="92"/>
        <v>-1</v>
      </c>
      <c r="J3918" s="32" t="str">
        <f>IF(Data[[#This Row],[Chênh lệch ngày]]&lt;-2,"ADVANCE", IF(Data[[#This Row],[Chênh lệch ngày]]&lt;4, "ON TIME", IF(Data[[#This Row],[REASON OF LATE]]="SUPPLIER","LATE BY SUPPLIER", "LATE")))</f>
        <v>ON TIME</v>
      </c>
      <c r="K3918" s="2"/>
      <c r="L3918" s="32"/>
      <c r="M3918" s="32" t="str">
        <f>TEXT(Data[[#This Row],[Ngày giao]],"yyyy")</f>
        <v>2022</v>
      </c>
      <c r="N3918" s="32" t="str">
        <f>IF(MONTH(Data[[#This Row],[Ngày giao]])&lt;4,"Qtr1", IF(MONTH(Data[[#This Row],[Ngày giao]])&lt;7,"Qtr2",IF(MONTH(Data[[#This Row],[Ngày giao]])&lt;10,"Qtr3","Qtr4")))</f>
        <v>Qtr2</v>
      </c>
      <c r="O3918" s="32" t="str">
        <f>TEXT(Data[[#This Row],[Ngày giao]],"MMM")</f>
        <v>Jun</v>
      </c>
    </row>
    <row r="3919" spans="1:15" ht="13" x14ac:dyDescent="0.3">
      <c r="A3919" s="1">
        <v>4518043733</v>
      </c>
      <c r="B3919" s="1">
        <v>2899478</v>
      </c>
      <c r="C3919" s="2" t="s">
        <v>65</v>
      </c>
      <c r="D3919" s="3">
        <v>300</v>
      </c>
      <c r="E3919" s="3">
        <v>658</v>
      </c>
      <c r="F3919" s="3">
        <f t="shared" si="91"/>
        <v>197400</v>
      </c>
      <c r="G3919" s="5">
        <v>44732</v>
      </c>
      <c r="H3919" s="4">
        <v>44733</v>
      </c>
      <c r="I3919" s="6">
        <f t="shared" si="92"/>
        <v>-1</v>
      </c>
      <c r="J3919" s="32" t="str">
        <f>IF(Data[[#This Row],[Chênh lệch ngày]]&lt;-2,"ADVANCE", IF(Data[[#This Row],[Chênh lệch ngày]]&lt;4, "ON TIME", IF(Data[[#This Row],[REASON OF LATE]]="SUPPLIER","LATE BY SUPPLIER", "LATE")))</f>
        <v>ON TIME</v>
      </c>
      <c r="K3919" s="2"/>
      <c r="L3919" s="32"/>
      <c r="M3919" s="32" t="str">
        <f>TEXT(Data[[#This Row],[Ngày giao]],"yyyy")</f>
        <v>2022</v>
      </c>
      <c r="N3919" s="32" t="str">
        <f>IF(MONTH(Data[[#This Row],[Ngày giao]])&lt;4,"Qtr1", IF(MONTH(Data[[#This Row],[Ngày giao]])&lt;7,"Qtr2",IF(MONTH(Data[[#This Row],[Ngày giao]])&lt;10,"Qtr3","Qtr4")))</f>
        <v>Qtr2</v>
      </c>
      <c r="O3919" s="32" t="str">
        <f>TEXT(Data[[#This Row],[Ngày giao]],"MMM")</f>
        <v>Jun</v>
      </c>
    </row>
    <row r="3920" spans="1:15" ht="13" x14ac:dyDescent="0.3">
      <c r="A3920" s="1">
        <v>4518021099</v>
      </c>
      <c r="B3920" s="1">
        <v>2899478</v>
      </c>
      <c r="C3920" s="2" t="s">
        <v>65</v>
      </c>
      <c r="D3920" s="3">
        <v>400</v>
      </c>
      <c r="E3920" s="3">
        <v>1395</v>
      </c>
      <c r="F3920" s="3">
        <f t="shared" si="91"/>
        <v>558000</v>
      </c>
      <c r="G3920" s="5">
        <v>44732</v>
      </c>
      <c r="H3920" s="4">
        <v>44733</v>
      </c>
      <c r="I3920" s="6">
        <f t="shared" si="92"/>
        <v>-1</v>
      </c>
      <c r="J3920" s="32" t="str">
        <f>IF(Data[[#This Row],[Chênh lệch ngày]]&lt;-2,"ADVANCE", IF(Data[[#This Row],[Chênh lệch ngày]]&lt;4, "ON TIME", IF(Data[[#This Row],[REASON OF LATE]]="SUPPLIER","LATE BY SUPPLIER", "LATE")))</f>
        <v>ON TIME</v>
      </c>
      <c r="K3920" s="2"/>
      <c r="L3920" s="32"/>
      <c r="M3920" s="32" t="str">
        <f>TEXT(Data[[#This Row],[Ngày giao]],"yyyy")</f>
        <v>2022</v>
      </c>
      <c r="N3920" s="32" t="str">
        <f>IF(MONTH(Data[[#This Row],[Ngày giao]])&lt;4,"Qtr1", IF(MONTH(Data[[#This Row],[Ngày giao]])&lt;7,"Qtr2",IF(MONTH(Data[[#This Row],[Ngày giao]])&lt;10,"Qtr3","Qtr4")))</f>
        <v>Qtr2</v>
      </c>
      <c r="O3920" s="32" t="str">
        <f>TEXT(Data[[#This Row],[Ngày giao]],"MMM")</f>
        <v>Jun</v>
      </c>
    </row>
    <row r="3921" spans="1:15" ht="13" x14ac:dyDescent="0.3">
      <c r="A3921" s="1">
        <v>4517604900</v>
      </c>
      <c r="B3921" s="1">
        <v>2461389</v>
      </c>
      <c r="C3921" s="2" t="s">
        <v>65</v>
      </c>
      <c r="D3921" s="3">
        <v>200</v>
      </c>
      <c r="E3921" s="3">
        <v>1032</v>
      </c>
      <c r="F3921" s="3">
        <f t="shared" si="91"/>
        <v>206400</v>
      </c>
      <c r="G3921" s="5">
        <v>44732</v>
      </c>
      <c r="H3921" s="4">
        <v>44733</v>
      </c>
      <c r="I3921" s="6">
        <f t="shared" si="92"/>
        <v>-1</v>
      </c>
      <c r="J3921" s="32" t="str">
        <f>IF(Data[[#This Row],[Chênh lệch ngày]]&lt;-2,"ADVANCE", IF(Data[[#This Row],[Chênh lệch ngày]]&lt;4, "ON TIME", IF(Data[[#This Row],[REASON OF LATE]]="SUPPLIER","LATE BY SUPPLIER", "LATE")))</f>
        <v>ON TIME</v>
      </c>
      <c r="K3921" s="2"/>
      <c r="L3921" s="32"/>
      <c r="M3921" s="32" t="str">
        <f>TEXT(Data[[#This Row],[Ngày giao]],"yyyy")</f>
        <v>2022</v>
      </c>
      <c r="N3921" s="32" t="str">
        <f>IF(MONTH(Data[[#This Row],[Ngày giao]])&lt;4,"Qtr1", IF(MONTH(Data[[#This Row],[Ngày giao]])&lt;7,"Qtr2",IF(MONTH(Data[[#This Row],[Ngày giao]])&lt;10,"Qtr3","Qtr4")))</f>
        <v>Qtr2</v>
      </c>
      <c r="O3921" s="32" t="str">
        <f>TEXT(Data[[#This Row],[Ngày giao]],"MMM")</f>
        <v>Jun</v>
      </c>
    </row>
    <row r="3922" spans="1:15" ht="13" x14ac:dyDescent="0.3">
      <c r="A3922" s="1">
        <v>4517664023</v>
      </c>
      <c r="B3922" s="1">
        <v>2461389</v>
      </c>
      <c r="C3922" s="2" t="s">
        <v>65</v>
      </c>
      <c r="D3922" s="3">
        <v>1400</v>
      </c>
      <c r="E3922" s="3">
        <v>1234</v>
      </c>
      <c r="F3922" s="3">
        <f t="shared" si="91"/>
        <v>1727600</v>
      </c>
      <c r="G3922" s="5">
        <v>44732</v>
      </c>
      <c r="H3922" s="4">
        <v>44733</v>
      </c>
      <c r="I3922" s="6">
        <f t="shared" si="92"/>
        <v>-1</v>
      </c>
      <c r="J3922" s="32" t="str">
        <f>IF(Data[[#This Row],[Chênh lệch ngày]]&lt;-2,"ADVANCE", IF(Data[[#This Row],[Chênh lệch ngày]]&lt;4, "ON TIME", IF(Data[[#This Row],[REASON OF LATE]]="SUPPLIER","LATE BY SUPPLIER", "LATE")))</f>
        <v>ON TIME</v>
      </c>
      <c r="K3922" s="2"/>
      <c r="L3922" s="32"/>
      <c r="M3922" s="32" t="str">
        <f>TEXT(Data[[#This Row],[Ngày giao]],"yyyy")</f>
        <v>2022</v>
      </c>
      <c r="N3922" s="32" t="str">
        <f>IF(MONTH(Data[[#This Row],[Ngày giao]])&lt;4,"Qtr1", IF(MONTH(Data[[#This Row],[Ngày giao]])&lt;7,"Qtr2",IF(MONTH(Data[[#This Row],[Ngày giao]])&lt;10,"Qtr3","Qtr4")))</f>
        <v>Qtr2</v>
      </c>
      <c r="O3922" s="32" t="str">
        <f>TEXT(Data[[#This Row],[Ngày giao]],"MMM")</f>
        <v>Jun</v>
      </c>
    </row>
    <row r="3923" spans="1:15" ht="13" x14ac:dyDescent="0.3">
      <c r="A3923" s="1">
        <v>4517395190</v>
      </c>
      <c r="B3923" s="1">
        <v>2461389</v>
      </c>
      <c r="C3923" s="2" t="s">
        <v>65</v>
      </c>
      <c r="D3923" s="3">
        <v>200</v>
      </c>
      <c r="E3923" s="3">
        <v>990</v>
      </c>
      <c r="F3923" s="3">
        <f t="shared" si="91"/>
        <v>198000</v>
      </c>
      <c r="G3923" s="5">
        <v>44732</v>
      </c>
      <c r="H3923" s="4">
        <v>44733</v>
      </c>
      <c r="I3923" s="6">
        <f t="shared" si="92"/>
        <v>-1</v>
      </c>
      <c r="J3923" s="32" t="str">
        <f>IF(Data[[#This Row],[Chênh lệch ngày]]&lt;-2,"ADVANCE", IF(Data[[#This Row],[Chênh lệch ngày]]&lt;4, "ON TIME", IF(Data[[#This Row],[REASON OF LATE]]="SUPPLIER","LATE BY SUPPLIER", "LATE")))</f>
        <v>ON TIME</v>
      </c>
      <c r="K3923" s="2"/>
      <c r="L3923" s="32"/>
      <c r="M3923" s="32" t="str">
        <f>TEXT(Data[[#This Row],[Ngày giao]],"yyyy")</f>
        <v>2022</v>
      </c>
      <c r="N3923" s="32" t="str">
        <f>IF(MONTH(Data[[#This Row],[Ngày giao]])&lt;4,"Qtr1", IF(MONTH(Data[[#This Row],[Ngày giao]])&lt;7,"Qtr2",IF(MONTH(Data[[#This Row],[Ngày giao]])&lt;10,"Qtr3","Qtr4")))</f>
        <v>Qtr2</v>
      </c>
      <c r="O3923" s="32" t="str">
        <f>TEXT(Data[[#This Row],[Ngày giao]],"MMM")</f>
        <v>Jun</v>
      </c>
    </row>
    <row r="3924" spans="1:15" ht="13" x14ac:dyDescent="0.3">
      <c r="A3924" s="1">
        <v>4517691282</v>
      </c>
      <c r="B3924" s="1">
        <v>2461389</v>
      </c>
      <c r="C3924" s="2" t="s">
        <v>65</v>
      </c>
      <c r="D3924" s="3">
        <v>1400</v>
      </c>
      <c r="E3924" s="3">
        <v>1373</v>
      </c>
      <c r="F3924" s="3">
        <f t="shared" si="91"/>
        <v>1922200</v>
      </c>
      <c r="G3924" s="5">
        <v>44732</v>
      </c>
      <c r="H3924" s="4">
        <v>44733</v>
      </c>
      <c r="I3924" s="6">
        <f t="shared" si="92"/>
        <v>-1</v>
      </c>
      <c r="J3924" s="32" t="str">
        <f>IF(Data[[#This Row],[Chênh lệch ngày]]&lt;-2,"ADVANCE", IF(Data[[#This Row],[Chênh lệch ngày]]&lt;4, "ON TIME", IF(Data[[#This Row],[REASON OF LATE]]="SUPPLIER","LATE BY SUPPLIER", "LATE")))</f>
        <v>ON TIME</v>
      </c>
      <c r="K3924" s="2"/>
      <c r="L3924" s="32"/>
      <c r="M3924" s="32" t="str">
        <f>TEXT(Data[[#This Row],[Ngày giao]],"yyyy")</f>
        <v>2022</v>
      </c>
      <c r="N3924" s="32" t="str">
        <f>IF(MONTH(Data[[#This Row],[Ngày giao]])&lt;4,"Qtr1", IF(MONTH(Data[[#This Row],[Ngày giao]])&lt;7,"Qtr2",IF(MONTH(Data[[#This Row],[Ngày giao]])&lt;10,"Qtr3","Qtr4")))</f>
        <v>Qtr2</v>
      </c>
      <c r="O3924" s="32" t="str">
        <f>TEXT(Data[[#This Row],[Ngày giao]],"MMM")</f>
        <v>Jun</v>
      </c>
    </row>
    <row r="3925" spans="1:15" ht="14.5" x14ac:dyDescent="0.35">
      <c r="A3925" s="7">
        <v>4517428790</v>
      </c>
      <c r="B3925" s="7">
        <v>4013297</v>
      </c>
      <c r="C3925" s="8" t="s">
        <v>65</v>
      </c>
      <c r="D3925" s="9">
        <v>90</v>
      </c>
      <c r="E3925" s="3">
        <v>851</v>
      </c>
      <c r="F3925" s="3">
        <f t="shared" si="91"/>
        <v>76590</v>
      </c>
      <c r="G3925" s="5">
        <v>44732</v>
      </c>
      <c r="H3925" s="4">
        <v>44733</v>
      </c>
      <c r="I3925" s="10">
        <v>-1</v>
      </c>
      <c r="J3925" s="32" t="str">
        <f>IF(Data[[#This Row],[Chênh lệch ngày]]&lt;-2,"ADVANCE", IF(Data[[#This Row],[Chênh lệch ngày]]&lt;4, "ON TIME", IF(Data[[#This Row],[REASON OF LATE]]="SUPPLIER","LATE BY SUPPLIER", "LATE")))</f>
        <v>ON TIME</v>
      </c>
      <c r="K3925" s="12"/>
      <c r="L3925" s="16"/>
      <c r="M3925" s="32" t="str">
        <f>TEXT(Data[[#This Row],[Ngày giao]],"yyyy")</f>
        <v>2022</v>
      </c>
      <c r="N3925" s="32" t="str">
        <f>IF(MONTH(Data[[#This Row],[Ngày giao]])&lt;4,"Qtr1", IF(MONTH(Data[[#This Row],[Ngày giao]])&lt;7,"Qtr2",IF(MONTH(Data[[#This Row],[Ngày giao]])&lt;10,"Qtr3","Qtr4")))</f>
        <v>Qtr2</v>
      </c>
      <c r="O3925" s="32" t="str">
        <f>TEXT(Data[[#This Row],[Ngày giao]],"MMM")</f>
        <v>Jun</v>
      </c>
    </row>
    <row r="3926" spans="1:15" ht="14.5" x14ac:dyDescent="0.35">
      <c r="A3926" s="7">
        <v>4517421156</v>
      </c>
      <c r="B3926" s="7">
        <v>4455281</v>
      </c>
      <c r="C3926" s="8" t="s">
        <v>65</v>
      </c>
      <c r="D3926" s="9">
        <v>180</v>
      </c>
      <c r="E3926" s="3">
        <v>741</v>
      </c>
      <c r="F3926" s="3">
        <f t="shared" si="91"/>
        <v>133380</v>
      </c>
      <c r="G3926" s="14">
        <v>44802</v>
      </c>
      <c r="H3926" s="15">
        <v>44733</v>
      </c>
      <c r="I3926" s="10">
        <v>69</v>
      </c>
      <c r="J3926" s="32" t="str">
        <f>IF(Data[[#This Row],[Chênh lệch ngày]]&lt;-2,"ADVANCE", IF(Data[[#This Row],[Chênh lệch ngày]]&lt;4, "ON TIME", IF(Data[[#This Row],[REASON OF LATE]]="SUPPLIER","LATE BY SUPPLIER", "LATE")))</f>
        <v>LATE</v>
      </c>
      <c r="K3926" s="32" t="s">
        <v>6</v>
      </c>
      <c r="L3926" s="16"/>
      <c r="M3926" s="32" t="str">
        <f>TEXT(Data[[#This Row],[Ngày giao]],"yyyy")</f>
        <v>2022</v>
      </c>
      <c r="N3926" s="32" t="str">
        <f>IF(MONTH(Data[[#This Row],[Ngày giao]])&lt;4,"Qtr1", IF(MONTH(Data[[#This Row],[Ngày giao]])&lt;7,"Qtr2",IF(MONTH(Data[[#This Row],[Ngày giao]])&lt;10,"Qtr3","Qtr4")))</f>
        <v>Qtr3</v>
      </c>
      <c r="O3926" s="32" t="str">
        <f>TEXT(Data[[#This Row],[Ngày giao]],"MMM")</f>
        <v>Aug</v>
      </c>
    </row>
    <row r="3927" spans="1:15" ht="14.5" x14ac:dyDescent="0.35">
      <c r="A3927" s="7">
        <v>4516818834</v>
      </c>
      <c r="B3927" s="7">
        <v>2779823</v>
      </c>
      <c r="C3927" s="37" t="s">
        <v>52</v>
      </c>
      <c r="D3927" s="9">
        <v>1680</v>
      </c>
      <c r="E3927" s="3">
        <v>595</v>
      </c>
      <c r="F3927" s="3">
        <f t="shared" si="91"/>
        <v>999600</v>
      </c>
      <c r="G3927" s="5">
        <v>44732</v>
      </c>
      <c r="H3927" s="4">
        <v>44733</v>
      </c>
      <c r="I3927" s="10">
        <v>-1</v>
      </c>
      <c r="J3927" s="32" t="str">
        <f>IF(Data[[#This Row],[Chênh lệch ngày]]&lt;-2,"ADVANCE", IF(Data[[#This Row],[Chênh lệch ngày]]&lt;4, "ON TIME", IF(Data[[#This Row],[REASON OF LATE]]="SUPPLIER","LATE BY SUPPLIER", "LATE")))</f>
        <v>ON TIME</v>
      </c>
      <c r="K3927" s="12"/>
      <c r="L3927" s="16"/>
      <c r="M3927" s="32" t="str">
        <f>TEXT(Data[[#This Row],[Ngày giao]],"yyyy")</f>
        <v>2022</v>
      </c>
      <c r="N3927" s="32" t="str">
        <f>IF(MONTH(Data[[#This Row],[Ngày giao]])&lt;4,"Qtr1", IF(MONTH(Data[[#This Row],[Ngày giao]])&lt;7,"Qtr2",IF(MONTH(Data[[#This Row],[Ngày giao]])&lt;10,"Qtr3","Qtr4")))</f>
        <v>Qtr2</v>
      </c>
      <c r="O3927" s="32" t="str">
        <f>TEXT(Data[[#This Row],[Ngày giao]],"MMM")</f>
        <v>Jun</v>
      </c>
    </row>
    <row r="3928" spans="1:15" ht="14.5" x14ac:dyDescent="0.35">
      <c r="A3928" s="7">
        <v>4517513353</v>
      </c>
      <c r="B3928" s="7">
        <v>2487061</v>
      </c>
      <c r="C3928" s="8" t="s">
        <v>53</v>
      </c>
      <c r="D3928" s="9">
        <v>2070</v>
      </c>
      <c r="E3928" s="3">
        <v>687</v>
      </c>
      <c r="F3928" s="3">
        <f t="shared" si="91"/>
        <v>1422090</v>
      </c>
      <c r="G3928" s="5">
        <v>44739</v>
      </c>
      <c r="H3928" s="4">
        <v>44734</v>
      </c>
      <c r="I3928" s="10">
        <v>5</v>
      </c>
      <c r="J3928" s="32" t="str">
        <f>IF(Data[[#This Row],[Chênh lệch ngày]]&lt;-2,"ADVANCE", IF(Data[[#This Row],[Chênh lệch ngày]]&lt;4, "ON TIME", IF(Data[[#This Row],[REASON OF LATE]]="SUPPLIER","LATE BY SUPPLIER", "LATE")))</f>
        <v>LATE BY SUPPLIER</v>
      </c>
      <c r="K3928" s="13" t="s">
        <v>8</v>
      </c>
      <c r="L3928" s="16" t="s">
        <v>71</v>
      </c>
      <c r="M3928" s="32" t="str">
        <f>TEXT(Data[[#This Row],[Ngày giao]],"yyyy")</f>
        <v>2022</v>
      </c>
      <c r="N3928" s="32" t="str">
        <f>IF(MONTH(Data[[#This Row],[Ngày giao]])&lt;4,"Qtr1", IF(MONTH(Data[[#This Row],[Ngày giao]])&lt;7,"Qtr2",IF(MONTH(Data[[#This Row],[Ngày giao]])&lt;10,"Qtr3","Qtr4")))</f>
        <v>Qtr2</v>
      </c>
      <c r="O3928" s="32" t="str">
        <f>TEXT(Data[[#This Row],[Ngày giao]],"MMM")</f>
        <v>Jun</v>
      </c>
    </row>
    <row r="3929" spans="1:15" ht="13" x14ac:dyDescent="0.3">
      <c r="A3929" s="1">
        <v>4517328100</v>
      </c>
      <c r="B3929" s="1">
        <v>2899632</v>
      </c>
      <c r="C3929" s="2" t="s">
        <v>53</v>
      </c>
      <c r="D3929" s="3">
        <v>160</v>
      </c>
      <c r="E3929" s="3">
        <v>1280</v>
      </c>
      <c r="F3929" s="3">
        <f t="shared" si="91"/>
        <v>204800</v>
      </c>
      <c r="G3929" s="5">
        <v>44735</v>
      </c>
      <c r="H3929" s="4">
        <v>44735</v>
      </c>
      <c r="I3929" s="6">
        <f t="shared" ref="I3929:I3942" si="93">G3929-H3929</f>
        <v>0</v>
      </c>
      <c r="J3929" s="32" t="str">
        <f>IF(Data[[#This Row],[Chênh lệch ngày]]&lt;-2,"ADVANCE", IF(Data[[#This Row],[Chênh lệch ngày]]&lt;4, "ON TIME", IF(Data[[#This Row],[REASON OF LATE]]="SUPPLIER","LATE BY SUPPLIER", "LATE")))</f>
        <v>ON TIME</v>
      </c>
      <c r="K3929" s="2"/>
      <c r="L3929" s="32"/>
      <c r="M3929" s="32" t="str">
        <f>TEXT(Data[[#This Row],[Ngày giao]],"yyyy")</f>
        <v>2022</v>
      </c>
      <c r="N3929" s="32" t="str">
        <f>IF(MONTH(Data[[#This Row],[Ngày giao]])&lt;4,"Qtr1", IF(MONTH(Data[[#This Row],[Ngày giao]])&lt;7,"Qtr2",IF(MONTH(Data[[#This Row],[Ngày giao]])&lt;10,"Qtr3","Qtr4")))</f>
        <v>Qtr2</v>
      </c>
      <c r="O3929" s="32" t="str">
        <f>TEXT(Data[[#This Row],[Ngày giao]],"MMM")</f>
        <v>Jun</v>
      </c>
    </row>
    <row r="3930" spans="1:15" ht="13" x14ac:dyDescent="0.3">
      <c r="A3930" s="1">
        <v>4517345255</v>
      </c>
      <c r="B3930" s="1">
        <v>2899634</v>
      </c>
      <c r="C3930" s="2" t="s">
        <v>53</v>
      </c>
      <c r="D3930" s="3">
        <v>320</v>
      </c>
      <c r="E3930" s="3">
        <v>1168</v>
      </c>
      <c r="F3930" s="3">
        <f t="shared" si="91"/>
        <v>373760</v>
      </c>
      <c r="G3930" s="5">
        <v>44746</v>
      </c>
      <c r="H3930" s="4">
        <v>44735</v>
      </c>
      <c r="I3930" s="6">
        <f t="shared" si="93"/>
        <v>11</v>
      </c>
      <c r="J3930" s="32" t="str">
        <f>IF(Data[[#This Row],[Chênh lệch ngày]]&lt;-2,"ADVANCE", IF(Data[[#This Row],[Chênh lệch ngày]]&lt;4, "ON TIME", IF(Data[[#This Row],[REASON OF LATE]]="SUPPLIER","LATE BY SUPPLIER", "LATE")))</f>
        <v>LATE BY SUPPLIER</v>
      </c>
      <c r="K3930" s="2" t="s">
        <v>8</v>
      </c>
      <c r="L3930" s="16" t="s">
        <v>71</v>
      </c>
      <c r="M3930" s="32" t="str">
        <f>TEXT(Data[[#This Row],[Ngày giao]],"yyyy")</f>
        <v>2022</v>
      </c>
      <c r="N3930" s="32" t="str">
        <f>IF(MONTH(Data[[#This Row],[Ngày giao]])&lt;4,"Qtr1", IF(MONTH(Data[[#This Row],[Ngày giao]])&lt;7,"Qtr2",IF(MONTH(Data[[#This Row],[Ngày giao]])&lt;10,"Qtr3","Qtr4")))</f>
        <v>Qtr3</v>
      </c>
      <c r="O3930" s="32" t="str">
        <f>TEXT(Data[[#This Row],[Ngày giao]],"MMM")</f>
        <v>Jul</v>
      </c>
    </row>
    <row r="3931" spans="1:15" ht="13" x14ac:dyDescent="0.3">
      <c r="A3931" s="1">
        <v>4516710401</v>
      </c>
      <c r="B3931" s="1">
        <v>4334436</v>
      </c>
      <c r="C3931" s="2" t="s">
        <v>55</v>
      </c>
      <c r="D3931" s="3">
        <v>128</v>
      </c>
      <c r="E3931" s="3">
        <v>724</v>
      </c>
      <c r="F3931" s="3">
        <f t="shared" si="91"/>
        <v>92672</v>
      </c>
      <c r="G3931" s="5">
        <v>44735</v>
      </c>
      <c r="H3931" s="4">
        <v>44735</v>
      </c>
      <c r="I3931" s="6">
        <f t="shared" si="93"/>
        <v>0</v>
      </c>
      <c r="J3931" s="32" t="str">
        <f>IF(Data[[#This Row],[Chênh lệch ngày]]&lt;-2,"ADVANCE", IF(Data[[#This Row],[Chênh lệch ngày]]&lt;4, "ON TIME", IF(Data[[#This Row],[REASON OF LATE]]="SUPPLIER","LATE BY SUPPLIER", "LATE")))</f>
        <v>ON TIME</v>
      </c>
      <c r="K3931" s="2"/>
      <c r="L3931" s="32"/>
      <c r="M3931" s="32" t="str">
        <f>TEXT(Data[[#This Row],[Ngày giao]],"yyyy")</f>
        <v>2022</v>
      </c>
      <c r="N3931" s="32" t="str">
        <f>IF(MONTH(Data[[#This Row],[Ngày giao]])&lt;4,"Qtr1", IF(MONTH(Data[[#This Row],[Ngày giao]])&lt;7,"Qtr2",IF(MONTH(Data[[#This Row],[Ngày giao]])&lt;10,"Qtr3","Qtr4")))</f>
        <v>Qtr2</v>
      </c>
      <c r="O3931" s="32" t="str">
        <f>TEXT(Data[[#This Row],[Ngày giao]],"MMM")</f>
        <v>Jun</v>
      </c>
    </row>
    <row r="3932" spans="1:15" ht="13" x14ac:dyDescent="0.3">
      <c r="A3932" s="1">
        <v>4517190975</v>
      </c>
      <c r="B3932" s="1">
        <v>4451121</v>
      </c>
      <c r="C3932" s="2" t="s">
        <v>55</v>
      </c>
      <c r="D3932" s="3">
        <v>20</v>
      </c>
      <c r="E3932" s="3">
        <v>1025</v>
      </c>
      <c r="F3932" s="3">
        <f t="shared" si="91"/>
        <v>20500</v>
      </c>
      <c r="G3932" s="5">
        <v>44735</v>
      </c>
      <c r="H3932" s="4">
        <v>44735</v>
      </c>
      <c r="I3932" s="6">
        <f t="shared" si="93"/>
        <v>0</v>
      </c>
      <c r="J3932" s="32" t="str">
        <f>IF(Data[[#This Row],[Chênh lệch ngày]]&lt;-2,"ADVANCE", IF(Data[[#This Row],[Chênh lệch ngày]]&lt;4, "ON TIME", IF(Data[[#This Row],[REASON OF LATE]]="SUPPLIER","LATE BY SUPPLIER", "LATE")))</f>
        <v>ON TIME</v>
      </c>
      <c r="K3932" s="2"/>
      <c r="L3932" s="32"/>
      <c r="M3932" s="32" t="str">
        <f>TEXT(Data[[#This Row],[Ngày giao]],"yyyy")</f>
        <v>2022</v>
      </c>
      <c r="N3932" s="32" t="str">
        <f>IF(MONTH(Data[[#This Row],[Ngày giao]])&lt;4,"Qtr1", IF(MONTH(Data[[#This Row],[Ngày giao]])&lt;7,"Qtr2",IF(MONTH(Data[[#This Row],[Ngày giao]])&lt;10,"Qtr3","Qtr4")))</f>
        <v>Qtr2</v>
      </c>
      <c r="O3932" s="32" t="str">
        <f>TEXT(Data[[#This Row],[Ngày giao]],"MMM")</f>
        <v>Jun</v>
      </c>
    </row>
    <row r="3933" spans="1:15" ht="13" x14ac:dyDescent="0.3">
      <c r="A3933" s="1">
        <v>4517365000</v>
      </c>
      <c r="B3933" s="1">
        <v>2899475</v>
      </c>
      <c r="C3933" s="2" t="s">
        <v>53</v>
      </c>
      <c r="D3933" s="3">
        <v>400</v>
      </c>
      <c r="E3933" s="3">
        <v>1175</v>
      </c>
      <c r="F3933" s="3">
        <f t="shared" si="91"/>
        <v>470000</v>
      </c>
      <c r="G3933" s="5">
        <v>44735</v>
      </c>
      <c r="H3933" s="4">
        <v>44735</v>
      </c>
      <c r="I3933" s="6">
        <f t="shared" si="93"/>
        <v>0</v>
      </c>
      <c r="J3933" s="32" t="str">
        <f>IF(Data[[#This Row],[Chênh lệch ngày]]&lt;-2,"ADVANCE", IF(Data[[#This Row],[Chênh lệch ngày]]&lt;4, "ON TIME", IF(Data[[#This Row],[REASON OF LATE]]="SUPPLIER","LATE BY SUPPLIER", "LATE")))</f>
        <v>ON TIME</v>
      </c>
      <c r="K3933" s="2"/>
      <c r="L3933" s="32"/>
      <c r="M3933" s="32" t="str">
        <f>TEXT(Data[[#This Row],[Ngày giao]],"yyyy")</f>
        <v>2022</v>
      </c>
      <c r="N3933" s="32" t="str">
        <f>IF(MONTH(Data[[#This Row],[Ngày giao]])&lt;4,"Qtr1", IF(MONTH(Data[[#This Row],[Ngày giao]])&lt;7,"Qtr2",IF(MONTH(Data[[#This Row],[Ngày giao]])&lt;10,"Qtr3","Qtr4")))</f>
        <v>Qtr2</v>
      </c>
      <c r="O3933" s="32" t="str">
        <f>TEXT(Data[[#This Row],[Ngày giao]],"MMM")</f>
        <v>Jun</v>
      </c>
    </row>
    <row r="3934" spans="1:15" ht="13" x14ac:dyDescent="0.3">
      <c r="A3934" s="1">
        <v>4517383999</v>
      </c>
      <c r="B3934" s="1">
        <v>2899478</v>
      </c>
      <c r="C3934" s="2" t="s">
        <v>53</v>
      </c>
      <c r="D3934" s="3">
        <v>200</v>
      </c>
      <c r="E3934" s="3">
        <v>385</v>
      </c>
      <c r="F3934" s="3">
        <f t="shared" si="91"/>
        <v>77000</v>
      </c>
      <c r="G3934" s="5">
        <v>44735</v>
      </c>
      <c r="H3934" s="4">
        <v>44735</v>
      </c>
      <c r="I3934" s="6">
        <f t="shared" si="93"/>
        <v>0</v>
      </c>
      <c r="J3934" s="32" t="str">
        <f>IF(Data[[#This Row],[Chênh lệch ngày]]&lt;-2,"ADVANCE", IF(Data[[#This Row],[Chênh lệch ngày]]&lt;4, "ON TIME", IF(Data[[#This Row],[REASON OF LATE]]="SUPPLIER","LATE BY SUPPLIER", "LATE")))</f>
        <v>ON TIME</v>
      </c>
      <c r="K3934" s="2"/>
      <c r="L3934" s="32"/>
      <c r="M3934" s="32" t="str">
        <f>TEXT(Data[[#This Row],[Ngày giao]],"yyyy")</f>
        <v>2022</v>
      </c>
      <c r="N3934" s="32" t="str">
        <f>IF(MONTH(Data[[#This Row],[Ngày giao]])&lt;4,"Qtr1", IF(MONTH(Data[[#This Row],[Ngày giao]])&lt;7,"Qtr2",IF(MONTH(Data[[#This Row],[Ngày giao]])&lt;10,"Qtr3","Qtr4")))</f>
        <v>Qtr2</v>
      </c>
      <c r="O3934" s="32" t="str">
        <f>TEXT(Data[[#This Row],[Ngày giao]],"MMM")</f>
        <v>Jun</v>
      </c>
    </row>
    <row r="3935" spans="1:15" ht="13" x14ac:dyDescent="0.3">
      <c r="A3935" s="1">
        <v>4517985905</v>
      </c>
      <c r="B3935" s="1">
        <v>2899634</v>
      </c>
      <c r="C3935" s="2" t="s">
        <v>53</v>
      </c>
      <c r="D3935" s="3">
        <v>320</v>
      </c>
      <c r="E3935" s="3">
        <v>1056</v>
      </c>
      <c r="F3935" s="3">
        <f t="shared" si="91"/>
        <v>337920</v>
      </c>
      <c r="G3935" s="5">
        <v>44746</v>
      </c>
      <c r="H3935" s="4">
        <v>44735</v>
      </c>
      <c r="I3935" s="6">
        <f t="shared" si="93"/>
        <v>11</v>
      </c>
      <c r="J3935" s="32" t="str">
        <f>IF(Data[[#This Row],[Chênh lệch ngày]]&lt;-2,"ADVANCE", IF(Data[[#This Row],[Chênh lệch ngày]]&lt;4, "ON TIME", IF(Data[[#This Row],[REASON OF LATE]]="SUPPLIER","LATE BY SUPPLIER", "LATE")))</f>
        <v>LATE BY SUPPLIER</v>
      </c>
      <c r="K3935" s="2" t="s">
        <v>8</v>
      </c>
      <c r="L3935" s="16" t="s">
        <v>71</v>
      </c>
      <c r="M3935" s="32" t="str">
        <f>TEXT(Data[[#This Row],[Ngày giao]],"yyyy")</f>
        <v>2022</v>
      </c>
      <c r="N3935" s="32" t="str">
        <f>IF(MONTH(Data[[#This Row],[Ngày giao]])&lt;4,"Qtr1", IF(MONTH(Data[[#This Row],[Ngày giao]])&lt;7,"Qtr2",IF(MONTH(Data[[#This Row],[Ngày giao]])&lt;10,"Qtr3","Qtr4")))</f>
        <v>Qtr3</v>
      </c>
      <c r="O3935" s="32" t="str">
        <f>TEXT(Data[[#This Row],[Ngày giao]],"MMM")</f>
        <v>Jul</v>
      </c>
    </row>
    <row r="3936" spans="1:15" ht="13" x14ac:dyDescent="0.3">
      <c r="A3936" s="1">
        <v>4518034399</v>
      </c>
      <c r="B3936" s="1">
        <v>2899632</v>
      </c>
      <c r="C3936" s="2" t="s">
        <v>53</v>
      </c>
      <c r="D3936" s="3">
        <v>480</v>
      </c>
      <c r="E3936" s="3">
        <v>445</v>
      </c>
      <c r="F3936" s="3">
        <f t="shared" si="91"/>
        <v>213600</v>
      </c>
      <c r="G3936" s="5">
        <v>44735</v>
      </c>
      <c r="H3936" s="4">
        <v>44735</v>
      </c>
      <c r="I3936" s="6">
        <f t="shared" si="93"/>
        <v>0</v>
      </c>
      <c r="J3936" s="32" t="str">
        <f>IF(Data[[#This Row],[Chênh lệch ngày]]&lt;-2,"ADVANCE", IF(Data[[#This Row],[Chênh lệch ngày]]&lt;4, "ON TIME", IF(Data[[#This Row],[REASON OF LATE]]="SUPPLIER","LATE BY SUPPLIER", "LATE")))</f>
        <v>ON TIME</v>
      </c>
      <c r="K3936" s="2"/>
      <c r="L3936" s="32"/>
      <c r="M3936" s="32" t="str">
        <f>TEXT(Data[[#This Row],[Ngày giao]],"yyyy")</f>
        <v>2022</v>
      </c>
      <c r="N3936" s="32" t="str">
        <f>IF(MONTH(Data[[#This Row],[Ngày giao]])&lt;4,"Qtr1", IF(MONTH(Data[[#This Row],[Ngày giao]])&lt;7,"Qtr2",IF(MONTH(Data[[#This Row],[Ngày giao]])&lt;10,"Qtr3","Qtr4")))</f>
        <v>Qtr2</v>
      </c>
      <c r="O3936" s="32" t="str">
        <f>TEXT(Data[[#This Row],[Ngày giao]],"MMM")</f>
        <v>Jun</v>
      </c>
    </row>
    <row r="3937" spans="1:15" ht="13" x14ac:dyDescent="0.3">
      <c r="A3937" s="1">
        <v>4518030840</v>
      </c>
      <c r="B3937" s="1">
        <v>2899631</v>
      </c>
      <c r="C3937" s="2" t="s">
        <v>53</v>
      </c>
      <c r="D3937" s="3">
        <v>320</v>
      </c>
      <c r="E3937" s="3">
        <v>403</v>
      </c>
      <c r="F3937" s="3">
        <f t="shared" si="91"/>
        <v>128960</v>
      </c>
      <c r="G3937" s="5">
        <v>44746</v>
      </c>
      <c r="H3937" s="4">
        <v>44735</v>
      </c>
      <c r="I3937" s="6">
        <f t="shared" si="93"/>
        <v>11</v>
      </c>
      <c r="J3937" s="32" t="str">
        <f>IF(Data[[#This Row],[Chênh lệch ngày]]&lt;-2,"ADVANCE", IF(Data[[#This Row],[Chênh lệch ngày]]&lt;4, "ON TIME", IF(Data[[#This Row],[REASON OF LATE]]="SUPPLIER","LATE BY SUPPLIER", "LATE")))</f>
        <v>LATE BY SUPPLIER</v>
      </c>
      <c r="K3937" s="2" t="s">
        <v>8</v>
      </c>
      <c r="L3937" s="16" t="s">
        <v>71</v>
      </c>
      <c r="M3937" s="32" t="str">
        <f>TEXT(Data[[#This Row],[Ngày giao]],"yyyy")</f>
        <v>2022</v>
      </c>
      <c r="N3937" s="32" t="str">
        <f>IF(MONTH(Data[[#This Row],[Ngày giao]])&lt;4,"Qtr1", IF(MONTH(Data[[#This Row],[Ngày giao]])&lt;7,"Qtr2",IF(MONTH(Data[[#This Row],[Ngày giao]])&lt;10,"Qtr3","Qtr4")))</f>
        <v>Qtr3</v>
      </c>
      <c r="O3937" s="32" t="str">
        <f>TEXT(Data[[#This Row],[Ngày giao]],"MMM")</f>
        <v>Jul</v>
      </c>
    </row>
    <row r="3938" spans="1:15" ht="13" x14ac:dyDescent="0.3">
      <c r="A3938" s="1">
        <v>4518065812</v>
      </c>
      <c r="B3938" s="1">
        <v>2899635</v>
      </c>
      <c r="C3938" s="2" t="s">
        <v>53</v>
      </c>
      <c r="D3938" s="3">
        <v>320</v>
      </c>
      <c r="E3938" s="3">
        <v>1149</v>
      </c>
      <c r="F3938" s="3">
        <f t="shared" si="91"/>
        <v>367680</v>
      </c>
      <c r="G3938" s="5">
        <v>44735</v>
      </c>
      <c r="H3938" s="4">
        <v>44735</v>
      </c>
      <c r="I3938" s="6">
        <f t="shared" si="93"/>
        <v>0</v>
      </c>
      <c r="J3938" s="32" t="str">
        <f>IF(Data[[#This Row],[Chênh lệch ngày]]&lt;-2,"ADVANCE", IF(Data[[#This Row],[Chênh lệch ngày]]&lt;4, "ON TIME", IF(Data[[#This Row],[REASON OF LATE]]="SUPPLIER","LATE BY SUPPLIER", "LATE")))</f>
        <v>ON TIME</v>
      </c>
      <c r="K3938" s="2"/>
      <c r="L3938" s="32"/>
      <c r="M3938" s="32" t="str">
        <f>TEXT(Data[[#This Row],[Ngày giao]],"yyyy")</f>
        <v>2022</v>
      </c>
      <c r="N3938" s="32" t="str">
        <f>IF(MONTH(Data[[#This Row],[Ngày giao]])&lt;4,"Qtr1", IF(MONTH(Data[[#This Row],[Ngày giao]])&lt;7,"Qtr2",IF(MONTH(Data[[#This Row],[Ngày giao]])&lt;10,"Qtr3","Qtr4")))</f>
        <v>Qtr2</v>
      </c>
      <c r="O3938" s="32" t="str">
        <f>TEXT(Data[[#This Row],[Ngày giao]],"MMM")</f>
        <v>Jun</v>
      </c>
    </row>
    <row r="3939" spans="1:15" ht="13" x14ac:dyDescent="0.3">
      <c r="A3939" s="1">
        <v>4518078091</v>
      </c>
      <c r="B3939" s="1">
        <v>2899475</v>
      </c>
      <c r="C3939" s="2" t="s">
        <v>55</v>
      </c>
      <c r="D3939" s="3">
        <v>200</v>
      </c>
      <c r="E3939" s="3">
        <v>1361</v>
      </c>
      <c r="F3939" s="3">
        <f t="shared" si="91"/>
        <v>272200</v>
      </c>
      <c r="G3939" s="5">
        <v>44735</v>
      </c>
      <c r="H3939" s="4">
        <v>44735</v>
      </c>
      <c r="I3939" s="6">
        <f t="shared" si="93"/>
        <v>0</v>
      </c>
      <c r="J3939" s="32" t="str">
        <f>IF(Data[[#This Row],[Chênh lệch ngày]]&lt;-2,"ADVANCE", IF(Data[[#This Row],[Chênh lệch ngày]]&lt;4, "ON TIME", IF(Data[[#This Row],[REASON OF LATE]]="SUPPLIER","LATE BY SUPPLIER", "LATE")))</f>
        <v>ON TIME</v>
      </c>
      <c r="K3939" s="2"/>
      <c r="L3939" s="32"/>
      <c r="M3939" s="32" t="str">
        <f>TEXT(Data[[#This Row],[Ngày giao]],"yyyy")</f>
        <v>2022</v>
      </c>
      <c r="N3939" s="32" t="str">
        <f>IF(MONTH(Data[[#This Row],[Ngày giao]])&lt;4,"Qtr1", IF(MONTH(Data[[#This Row],[Ngày giao]])&lt;7,"Qtr2",IF(MONTH(Data[[#This Row],[Ngày giao]])&lt;10,"Qtr3","Qtr4")))</f>
        <v>Qtr2</v>
      </c>
      <c r="O3939" s="32" t="str">
        <f>TEXT(Data[[#This Row],[Ngày giao]],"MMM")</f>
        <v>Jun</v>
      </c>
    </row>
    <row r="3940" spans="1:15" ht="13" x14ac:dyDescent="0.3">
      <c r="A3940" s="1">
        <v>4517514667</v>
      </c>
      <c r="B3940" s="1">
        <v>4567352</v>
      </c>
      <c r="C3940" s="2" t="s">
        <v>53</v>
      </c>
      <c r="D3940" s="3">
        <v>1200</v>
      </c>
      <c r="E3940" s="3">
        <v>582</v>
      </c>
      <c r="F3940" s="3">
        <f t="shared" si="91"/>
        <v>698400</v>
      </c>
      <c r="G3940" s="5">
        <v>44718</v>
      </c>
      <c r="H3940" s="4">
        <v>44735</v>
      </c>
      <c r="I3940" s="6">
        <f t="shared" si="93"/>
        <v>-17</v>
      </c>
      <c r="J3940" s="32" t="str">
        <f>IF(Data[[#This Row],[Chênh lệch ngày]]&lt;-2,"ADVANCE", IF(Data[[#This Row],[Chênh lệch ngày]]&lt;4, "ON TIME", IF(Data[[#This Row],[REASON OF LATE]]="SUPPLIER","LATE BY SUPPLIER", "LATE")))</f>
        <v>ADVANCE</v>
      </c>
      <c r="K3940" s="2"/>
      <c r="L3940" s="32"/>
      <c r="M3940" s="32" t="str">
        <f>TEXT(Data[[#This Row],[Ngày giao]],"yyyy")</f>
        <v>2022</v>
      </c>
      <c r="N3940" s="32" t="str">
        <f>IF(MONTH(Data[[#This Row],[Ngày giao]])&lt;4,"Qtr1", IF(MONTH(Data[[#This Row],[Ngày giao]])&lt;7,"Qtr2",IF(MONTH(Data[[#This Row],[Ngày giao]])&lt;10,"Qtr3","Qtr4")))</f>
        <v>Qtr2</v>
      </c>
      <c r="O3940" s="32" t="str">
        <f>TEXT(Data[[#This Row],[Ngày giao]],"MMM")</f>
        <v>Jun</v>
      </c>
    </row>
    <row r="3941" spans="1:15" ht="13" x14ac:dyDescent="0.3">
      <c r="A3941" s="1">
        <v>4517718970</v>
      </c>
      <c r="B3941" s="1">
        <v>2923261</v>
      </c>
      <c r="C3941" s="2" t="s">
        <v>56</v>
      </c>
      <c r="D3941" s="3">
        <v>4130</v>
      </c>
      <c r="E3941" s="3">
        <v>970</v>
      </c>
      <c r="F3941" s="3">
        <f t="shared" si="91"/>
        <v>4006100</v>
      </c>
      <c r="G3941" s="5">
        <v>44735</v>
      </c>
      <c r="H3941" s="4">
        <v>44735</v>
      </c>
      <c r="I3941" s="6">
        <f t="shared" si="93"/>
        <v>0</v>
      </c>
      <c r="J3941" s="32" t="str">
        <f>IF(Data[[#This Row],[Chênh lệch ngày]]&lt;-2,"ADVANCE", IF(Data[[#This Row],[Chênh lệch ngày]]&lt;4, "ON TIME", IF(Data[[#This Row],[REASON OF LATE]]="SUPPLIER","LATE BY SUPPLIER", "LATE")))</f>
        <v>ON TIME</v>
      </c>
      <c r="K3941" s="2"/>
      <c r="L3941" s="32"/>
      <c r="M3941" s="32" t="str">
        <f>TEXT(Data[[#This Row],[Ngày giao]],"yyyy")</f>
        <v>2022</v>
      </c>
      <c r="N3941" s="32" t="str">
        <f>IF(MONTH(Data[[#This Row],[Ngày giao]])&lt;4,"Qtr1", IF(MONTH(Data[[#This Row],[Ngày giao]])&lt;7,"Qtr2",IF(MONTH(Data[[#This Row],[Ngày giao]])&lt;10,"Qtr3","Qtr4")))</f>
        <v>Qtr2</v>
      </c>
      <c r="O3941" s="32" t="str">
        <f>TEXT(Data[[#This Row],[Ngày giao]],"MMM")</f>
        <v>Jun</v>
      </c>
    </row>
    <row r="3942" spans="1:15" ht="13" x14ac:dyDescent="0.3">
      <c r="A3942" s="1">
        <v>4517157080</v>
      </c>
      <c r="B3942" s="1">
        <v>4271870</v>
      </c>
      <c r="C3942" s="2" t="s">
        <v>55</v>
      </c>
      <c r="D3942" s="3">
        <v>96</v>
      </c>
      <c r="E3942" s="3">
        <v>686</v>
      </c>
      <c r="F3942" s="3">
        <f t="shared" si="91"/>
        <v>65856</v>
      </c>
      <c r="G3942" s="5">
        <v>44735</v>
      </c>
      <c r="H3942" s="4">
        <v>44735</v>
      </c>
      <c r="I3942" s="6">
        <f t="shared" si="93"/>
        <v>0</v>
      </c>
      <c r="J3942" s="32" t="str">
        <f>IF(Data[[#This Row],[Chênh lệch ngày]]&lt;-2,"ADVANCE", IF(Data[[#This Row],[Chênh lệch ngày]]&lt;4, "ON TIME", IF(Data[[#This Row],[REASON OF LATE]]="SUPPLIER","LATE BY SUPPLIER", "LATE")))</f>
        <v>ON TIME</v>
      </c>
      <c r="K3942" s="2"/>
      <c r="L3942" s="32"/>
      <c r="M3942" s="32" t="str">
        <f>TEXT(Data[[#This Row],[Ngày giao]],"yyyy")</f>
        <v>2022</v>
      </c>
      <c r="N3942" s="32" t="str">
        <f>IF(MONTH(Data[[#This Row],[Ngày giao]])&lt;4,"Qtr1", IF(MONTH(Data[[#This Row],[Ngày giao]])&lt;7,"Qtr2",IF(MONTH(Data[[#This Row],[Ngày giao]])&lt;10,"Qtr3","Qtr4")))</f>
        <v>Qtr2</v>
      </c>
      <c r="O3942" s="32" t="str">
        <f>TEXT(Data[[#This Row],[Ngày giao]],"MMM")</f>
        <v>Jun</v>
      </c>
    </row>
    <row r="3943" spans="1:15" ht="14.5" x14ac:dyDescent="0.35">
      <c r="A3943" s="7">
        <v>4517328842</v>
      </c>
      <c r="B3943" s="7">
        <v>4455906</v>
      </c>
      <c r="C3943" s="8" t="s">
        <v>53</v>
      </c>
      <c r="D3943" s="9">
        <v>204</v>
      </c>
      <c r="E3943" s="3">
        <v>1094</v>
      </c>
      <c r="F3943" s="3">
        <f t="shared" si="91"/>
        <v>223176</v>
      </c>
      <c r="G3943" s="5">
        <v>44735</v>
      </c>
      <c r="H3943" s="4">
        <v>44735</v>
      </c>
      <c r="I3943" s="10">
        <v>0</v>
      </c>
      <c r="J3943" s="32" t="str">
        <f>IF(Data[[#This Row],[Chênh lệch ngày]]&lt;-2,"ADVANCE", IF(Data[[#This Row],[Chênh lệch ngày]]&lt;4, "ON TIME", IF(Data[[#This Row],[REASON OF LATE]]="SUPPLIER","LATE BY SUPPLIER", "LATE")))</f>
        <v>ON TIME</v>
      </c>
      <c r="K3943" s="12"/>
      <c r="L3943" s="16"/>
      <c r="M3943" s="32" t="str">
        <f>TEXT(Data[[#This Row],[Ngày giao]],"yyyy")</f>
        <v>2022</v>
      </c>
      <c r="N3943" s="32" t="str">
        <f>IF(MONTH(Data[[#This Row],[Ngày giao]])&lt;4,"Qtr1", IF(MONTH(Data[[#This Row],[Ngày giao]])&lt;7,"Qtr2",IF(MONTH(Data[[#This Row],[Ngày giao]])&lt;10,"Qtr3","Qtr4")))</f>
        <v>Qtr2</v>
      </c>
      <c r="O3943" s="32" t="str">
        <f>TEXT(Data[[#This Row],[Ngày giao]],"MMM")</f>
        <v>Jun</v>
      </c>
    </row>
    <row r="3944" spans="1:15" ht="14.5" x14ac:dyDescent="0.35">
      <c r="A3944" s="7">
        <v>4517366144</v>
      </c>
      <c r="B3944" s="7">
        <v>4013297</v>
      </c>
      <c r="C3944" s="8" t="s">
        <v>53</v>
      </c>
      <c r="D3944" s="9">
        <v>1335</v>
      </c>
      <c r="E3944" s="3">
        <v>556</v>
      </c>
      <c r="F3944" s="3">
        <f t="shared" si="91"/>
        <v>742260</v>
      </c>
      <c r="G3944" s="5">
        <v>44735</v>
      </c>
      <c r="H3944" s="4">
        <v>44735</v>
      </c>
      <c r="I3944" s="10">
        <v>0</v>
      </c>
      <c r="J3944" s="32" t="str">
        <f>IF(Data[[#This Row],[Chênh lệch ngày]]&lt;-2,"ADVANCE", IF(Data[[#This Row],[Chênh lệch ngày]]&lt;4, "ON TIME", IF(Data[[#This Row],[REASON OF LATE]]="SUPPLIER","LATE BY SUPPLIER", "LATE")))</f>
        <v>ON TIME</v>
      </c>
      <c r="K3944" s="12"/>
      <c r="L3944" s="16"/>
      <c r="M3944" s="32" t="str">
        <f>TEXT(Data[[#This Row],[Ngày giao]],"yyyy")</f>
        <v>2022</v>
      </c>
      <c r="N3944" s="32" t="str">
        <f>IF(MONTH(Data[[#This Row],[Ngày giao]])&lt;4,"Qtr1", IF(MONTH(Data[[#This Row],[Ngày giao]])&lt;7,"Qtr2",IF(MONTH(Data[[#This Row],[Ngày giao]])&lt;10,"Qtr3","Qtr4")))</f>
        <v>Qtr2</v>
      </c>
      <c r="O3944" s="32" t="str">
        <f>TEXT(Data[[#This Row],[Ngày giao]],"MMM")</f>
        <v>Jun</v>
      </c>
    </row>
    <row r="3945" spans="1:15" ht="14.5" x14ac:dyDescent="0.35">
      <c r="A3945" s="7">
        <v>4517453329</v>
      </c>
      <c r="B3945" s="7">
        <v>4455281</v>
      </c>
      <c r="C3945" s="8" t="s">
        <v>57</v>
      </c>
      <c r="D3945" s="9">
        <v>540</v>
      </c>
      <c r="E3945" s="3">
        <v>571</v>
      </c>
      <c r="F3945" s="3">
        <f t="shared" si="91"/>
        <v>308340</v>
      </c>
      <c r="G3945" s="14">
        <v>44781</v>
      </c>
      <c r="H3945" s="15">
        <v>44735</v>
      </c>
      <c r="I3945" s="10">
        <v>46</v>
      </c>
      <c r="J3945" s="32" t="str">
        <f>IF(Data[[#This Row],[Chênh lệch ngày]]&lt;-2,"ADVANCE", IF(Data[[#This Row],[Chênh lệch ngày]]&lt;4, "ON TIME", IF(Data[[#This Row],[REASON OF LATE]]="SUPPLIER","LATE BY SUPPLIER", "LATE")))</f>
        <v>LATE</v>
      </c>
      <c r="K3945" s="32" t="s">
        <v>6</v>
      </c>
      <c r="L3945" s="16"/>
      <c r="M3945" s="32" t="str">
        <f>TEXT(Data[[#This Row],[Ngày giao]],"yyyy")</f>
        <v>2022</v>
      </c>
      <c r="N3945" s="32" t="str">
        <f>IF(MONTH(Data[[#This Row],[Ngày giao]])&lt;4,"Qtr1", IF(MONTH(Data[[#This Row],[Ngày giao]])&lt;7,"Qtr2",IF(MONTH(Data[[#This Row],[Ngày giao]])&lt;10,"Qtr3","Qtr4")))</f>
        <v>Qtr3</v>
      </c>
      <c r="O3945" s="32" t="str">
        <f>TEXT(Data[[#This Row],[Ngày giao]],"MMM")</f>
        <v>Aug</v>
      </c>
    </row>
    <row r="3946" spans="1:15" ht="14.5" x14ac:dyDescent="0.35">
      <c r="A3946" s="7">
        <v>4517362078</v>
      </c>
      <c r="B3946" s="7">
        <v>4333116</v>
      </c>
      <c r="C3946" s="8" t="s">
        <v>53</v>
      </c>
      <c r="D3946" s="9">
        <v>189</v>
      </c>
      <c r="E3946" s="3">
        <v>951</v>
      </c>
      <c r="F3946" s="3">
        <f t="shared" si="91"/>
        <v>179739</v>
      </c>
      <c r="G3946" s="5">
        <v>44735</v>
      </c>
      <c r="H3946" s="4">
        <v>44735</v>
      </c>
      <c r="I3946" s="10">
        <v>0</v>
      </c>
      <c r="J3946" s="32" t="str">
        <f>IF(Data[[#This Row],[Chênh lệch ngày]]&lt;-2,"ADVANCE", IF(Data[[#This Row],[Chênh lệch ngày]]&lt;4, "ON TIME", IF(Data[[#This Row],[REASON OF LATE]]="SUPPLIER","LATE BY SUPPLIER", "LATE")))</f>
        <v>ON TIME</v>
      </c>
      <c r="K3946" s="12"/>
      <c r="L3946" s="16"/>
      <c r="M3946" s="32" t="str">
        <f>TEXT(Data[[#This Row],[Ngày giao]],"yyyy")</f>
        <v>2022</v>
      </c>
      <c r="N3946" s="32" t="str">
        <f>IF(MONTH(Data[[#This Row],[Ngày giao]])&lt;4,"Qtr1", IF(MONTH(Data[[#This Row],[Ngày giao]])&lt;7,"Qtr2",IF(MONTH(Data[[#This Row],[Ngày giao]])&lt;10,"Qtr3","Qtr4")))</f>
        <v>Qtr2</v>
      </c>
      <c r="O3946" s="32" t="str">
        <f>TEXT(Data[[#This Row],[Ngày giao]],"MMM")</f>
        <v>Jun</v>
      </c>
    </row>
    <row r="3947" spans="1:15" ht="14.5" x14ac:dyDescent="0.35">
      <c r="A3947" s="7">
        <v>4518089345</v>
      </c>
      <c r="B3947" s="7">
        <v>2778106</v>
      </c>
      <c r="C3947" s="8" t="s">
        <v>55</v>
      </c>
      <c r="D3947" s="9">
        <v>60</v>
      </c>
      <c r="E3947" s="3">
        <v>1307</v>
      </c>
      <c r="F3947" s="3">
        <f t="shared" ref="F3947:F4010" si="94" xml:space="preserve"> D3947 * E3947</f>
        <v>78420</v>
      </c>
      <c r="G3947" s="5">
        <v>44735</v>
      </c>
      <c r="H3947" s="4">
        <v>44735</v>
      </c>
      <c r="I3947" s="10">
        <v>0</v>
      </c>
      <c r="J3947" s="32" t="str">
        <f>IF(Data[[#This Row],[Chênh lệch ngày]]&lt;-2,"ADVANCE", IF(Data[[#This Row],[Chênh lệch ngày]]&lt;4, "ON TIME", IF(Data[[#This Row],[REASON OF LATE]]="SUPPLIER","LATE BY SUPPLIER", "LATE")))</f>
        <v>ON TIME</v>
      </c>
      <c r="K3947" s="12"/>
      <c r="L3947" s="16"/>
      <c r="M3947" s="32" t="str">
        <f>TEXT(Data[[#This Row],[Ngày giao]],"yyyy")</f>
        <v>2022</v>
      </c>
      <c r="N3947" s="32" t="str">
        <f>IF(MONTH(Data[[#This Row],[Ngày giao]])&lt;4,"Qtr1", IF(MONTH(Data[[#This Row],[Ngày giao]])&lt;7,"Qtr2",IF(MONTH(Data[[#This Row],[Ngày giao]])&lt;10,"Qtr3","Qtr4")))</f>
        <v>Qtr2</v>
      </c>
      <c r="O3947" s="32" t="str">
        <f>TEXT(Data[[#This Row],[Ngày giao]],"MMM")</f>
        <v>Jun</v>
      </c>
    </row>
    <row r="3948" spans="1:15" ht="14.5" x14ac:dyDescent="0.35">
      <c r="A3948" s="7">
        <v>4518032967</v>
      </c>
      <c r="B3948" s="7">
        <v>4454507</v>
      </c>
      <c r="C3948" s="8" t="s">
        <v>53</v>
      </c>
      <c r="D3948" s="9">
        <v>360</v>
      </c>
      <c r="E3948" s="3">
        <v>1494</v>
      </c>
      <c r="F3948" s="3">
        <f t="shared" si="94"/>
        <v>537840</v>
      </c>
      <c r="G3948" s="5">
        <v>44781</v>
      </c>
      <c r="H3948" s="4">
        <v>44735</v>
      </c>
      <c r="I3948" s="10">
        <v>46</v>
      </c>
      <c r="J3948" s="32" t="str">
        <f>IF(Data[[#This Row],[Chênh lệch ngày]]&lt;-2,"ADVANCE", IF(Data[[#This Row],[Chênh lệch ngày]]&lt;4, "ON TIME", IF(Data[[#This Row],[REASON OF LATE]]="SUPPLIER","LATE BY SUPPLIER", "LATE")))</f>
        <v>LATE</v>
      </c>
      <c r="K3948" s="32" t="s">
        <v>6</v>
      </c>
      <c r="L3948" s="16"/>
      <c r="M3948" s="32" t="str">
        <f>TEXT(Data[[#This Row],[Ngày giao]],"yyyy")</f>
        <v>2022</v>
      </c>
      <c r="N3948" s="32" t="str">
        <f>IF(MONTH(Data[[#This Row],[Ngày giao]])&lt;4,"Qtr1", IF(MONTH(Data[[#This Row],[Ngày giao]])&lt;7,"Qtr2",IF(MONTH(Data[[#This Row],[Ngày giao]])&lt;10,"Qtr3","Qtr4")))</f>
        <v>Qtr3</v>
      </c>
      <c r="O3948" s="32" t="str">
        <f>TEXT(Data[[#This Row],[Ngày giao]],"MMM")</f>
        <v>Aug</v>
      </c>
    </row>
    <row r="3949" spans="1:15" ht="14.5" x14ac:dyDescent="0.35">
      <c r="A3949" s="7">
        <v>4517400656</v>
      </c>
      <c r="B3949" s="7">
        <v>2778179</v>
      </c>
      <c r="C3949" s="8" t="s">
        <v>53</v>
      </c>
      <c r="D3949" s="9">
        <v>2400</v>
      </c>
      <c r="E3949" s="3">
        <v>429</v>
      </c>
      <c r="F3949" s="3">
        <f t="shared" si="94"/>
        <v>1029600</v>
      </c>
      <c r="G3949" s="5">
        <v>44735</v>
      </c>
      <c r="H3949" s="4">
        <v>44735</v>
      </c>
      <c r="I3949" s="10">
        <v>0</v>
      </c>
      <c r="J3949" s="32" t="str">
        <f>IF(Data[[#This Row],[Chênh lệch ngày]]&lt;-2,"ADVANCE", IF(Data[[#This Row],[Chênh lệch ngày]]&lt;4, "ON TIME", IF(Data[[#This Row],[REASON OF LATE]]="SUPPLIER","LATE BY SUPPLIER", "LATE")))</f>
        <v>ON TIME</v>
      </c>
      <c r="K3949" s="12"/>
      <c r="L3949" s="16"/>
      <c r="M3949" s="32" t="str">
        <f>TEXT(Data[[#This Row],[Ngày giao]],"yyyy")</f>
        <v>2022</v>
      </c>
      <c r="N3949" s="32" t="str">
        <f>IF(MONTH(Data[[#This Row],[Ngày giao]])&lt;4,"Qtr1", IF(MONTH(Data[[#This Row],[Ngày giao]])&lt;7,"Qtr2",IF(MONTH(Data[[#This Row],[Ngày giao]])&lt;10,"Qtr3","Qtr4")))</f>
        <v>Qtr2</v>
      </c>
      <c r="O3949" s="32" t="str">
        <f>TEXT(Data[[#This Row],[Ngày giao]],"MMM")</f>
        <v>Jun</v>
      </c>
    </row>
    <row r="3950" spans="1:15" ht="14.5" x14ac:dyDescent="0.35">
      <c r="A3950" s="7">
        <v>4517311803</v>
      </c>
      <c r="B3950" s="7">
        <v>2663481</v>
      </c>
      <c r="C3950" s="8" t="s">
        <v>53</v>
      </c>
      <c r="D3950" s="9">
        <v>1620</v>
      </c>
      <c r="E3950" s="3">
        <v>524</v>
      </c>
      <c r="F3950" s="3">
        <f t="shared" si="94"/>
        <v>848880</v>
      </c>
      <c r="G3950" s="5">
        <v>44735</v>
      </c>
      <c r="H3950" s="4">
        <v>44735</v>
      </c>
      <c r="I3950" s="10">
        <v>0</v>
      </c>
      <c r="J3950" s="32" t="str">
        <f>IF(Data[[#This Row],[Chênh lệch ngày]]&lt;-2,"ADVANCE", IF(Data[[#This Row],[Chênh lệch ngày]]&lt;4, "ON TIME", IF(Data[[#This Row],[REASON OF LATE]]="SUPPLIER","LATE BY SUPPLIER", "LATE")))</f>
        <v>ON TIME</v>
      </c>
      <c r="K3950" s="12"/>
      <c r="L3950" s="16"/>
      <c r="M3950" s="32" t="str">
        <f>TEXT(Data[[#This Row],[Ngày giao]],"yyyy")</f>
        <v>2022</v>
      </c>
      <c r="N3950" s="32" t="str">
        <f>IF(MONTH(Data[[#This Row],[Ngày giao]])&lt;4,"Qtr1", IF(MONTH(Data[[#This Row],[Ngày giao]])&lt;7,"Qtr2",IF(MONTH(Data[[#This Row],[Ngày giao]])&lt;10,"Qtr3","Qtr4")))</f>
        <v>Qtr2</v>
      </c>
      <c r="O3950" s="32" t="str">
        <f>TEXT(Data[[#This Row],[Ngày giao]],"MMM")</f>
        <v>Jun</v>
      </c>
    </row>
    <row r="3951" spans="1:15" ht="14.5" x14ac:dyDescent="0.35">
      <c r="A3951" s="7">
        <v>4518035655</v>
      </c>
      <c r="B3951" s="7">
        <v>2765851</v>
      </c>
      <c r="C3951" s="8" t="s">
        <v>56</v>
      </c>
      <c r="D3951" s="9">
        <v>16</v>
      </c>
      <c r="E3951" s="3">
        <v>1425</v>
      </c>
      <c r="F3951" s="3">
        <f t="shared" si="94"/>
        <v>22800</v>
      </c>
      <c r="G3951" s="5">
        <v>44735</v>
      </c>
      <c r="H3951" s="4">
        <v>44735</v>
      </c>
      <c r="I3951" s="10">
        <v>0</v>
      </c>
      <c r="J3951" s="32" t="str">
        <f>IF(Data[[#This Row],[Chênh lệch ngày]]&lt;-2,"ADVANCE", IF(Data[[#This Row],[Chênh lệch ngày]]&lt;4, "ON TIME", IF(Data[[#This Row],[REASON OF LATE]]="SUPPLIER","LATE BY SUPPLIER", "LATE")))</f>
        <v>ON TIME</v>
      </c>
      <c r="K3951" s="12"/>
      <c r="L3951" s="16"/>
      <c r="M3951" s="32" t="str">
        <f>TEXT(Data[[#This Row],[Ngày giao]],"yyyy")</f>
        <v>2022</v>
      </c>
      <c r="N3951" s="32" t="str">
        <f>IF(MONTH(Data[[#This Row],[Ngày giao]])&lt;4,"Qtr1", IF(MONTH(Data[[#This Row],[Ngày giao]])&lt;7,"Qtr2",IF(MONTH(Data[[#This Row],[Ngày giao]])&lt;10,"Qtr3","Qtr4")))</f>
        <v>Qtr2</v>
      </c>
      <c r="O3951" s="32" t="str">
        <f>TEXT(Data[[#This Row],[Ngày giao]],"MMM")</f>
        <v>Jun</v>
      </c>
    </row>
    <row r="3952" spans="1:15" ht="14.5" x14ac:dyDescent="0.35">
      <c r="A3952" s="7">
        <v>4517359051</v>
      </c>
      <c r="B3952" s="7">
        <v>4454507</v>
      </c>
      <c r="C3952" s="8" t="s">
        <v>53</v>
      </c>
      <c r="D3952" s="9">
        <v>540</v>
      </c>
      <c r="E3952" s="3">
        <v>1281</v>
      </c>
      <c r="F3952" s="3">
        <f t="shared" si="94"/>
        <v>691740</v>
      </c>
      <c r="G3952" s="5">
        <v>44781</v>
      </c>
      <c r="H3952" s="4">
        <v>44735</v>
      </c>
      <c r="I3952" s="10">
        <v>46</v>
      </c>
      <c r="J3952" s="32" t="str">
        <f>IF(Data[[#This Row],[Chênh lệch ngày]]&lt;-2,"ADVANCE", IF(Data[[#This Row],[Chênh lệch ngày]]&lt;4, "ON TIME", IF(Data[[#This Row],[REASON OF LATE]]="SUPPLIER","LATE BY SUPPLIER", "LATE")))</f>
        <v>LATE</v>
      </c>
      <c r="K3952" s="32" t="s">
        <v>6</v>
      </c>
      <c r="L3952" s="16"/>
      <c r="M3952" s="32" t="str">
        <f>TEXT(Data[[#This Row],[Ngày giao]],"yyyy")</f>
        <v>2022</v>
      </c>
      <c r="N3952" s="32" t="str">
        <f>IF(MONTH(Data[[#This Row],[Ngày giao]])&lt;4,"Qtr1", IF(MONTH(Data[[#This Row],[Ngày giao]])&lt;7,"Qtr2",IF(MONTH(Data[[#This Row],[Ngày giao]])&lt;10,"Qtr3","Qtr4")))</f>
        <v>Qtr3</v>
      </c>
      <c r="O3952" s="32" t="str">
        <f>TEXT(Data[[#This Row],[Ngày giao]],"MMM")</f>
        <v>Aug</v>
      </c>
    </row>
    <row r="3953" spans="1:15" ht="14.5" x14ac:dyDescent="0.35">
      <c r="A3953" s="7">
        <v>4517352409</v>
      </c>
      <c r="B3953" s="7">
        <v>4335235</v>
      </c>
      <c r="C3953" s="8" t="s">
        <v>53</v>
      </c>
      <c r="D3953" s="9">
        <v>90</v>
      </c>
      <c r="E3953" s="3">
        <v>773</v>
      </c>
      <c r="F3953" s="3">
        <f t="shared" si="94"/>
        <v>69570</v>
      </c>
      <c r="G3953" s="5">
        <v>44732</v>
      </c>
      <c r="H3953" s="4">
        <v>44735</v>
      </c>
      <c r="I3953" s="10">
        <v>-3</v>
      </c>
      <c r="J3953" s="32" t="str">
        <f>IF(Data[[#This Row],[Chênh lệch ngày]]&lt;-2,"ADVANCE", IF(Data[[#This Row],[Chênh lệch ngày]]&lt;4, "ON TIME", IF(Data[[#This Row],[REASON OF LATE]]="SUPPLIER","LATE BY SUPPLIER", "LATE")))</f>
        <v>ADVANCE</v>
      </c>
      <c r="K3953" s="12"/>
      <c r="L3953" s="16"/>
      <c r="M3953" s="32" t="str">
        <f>TEXT(Data[[#This Row],[Ngày giao]],"yyyy")</f>
        <v>2022</v>
      </c>
      <c r="N3953" s="32" t="str">
        <f>IF(MONTH(Data[[#This Row],[Ngày giao]])&lt;4,"Qtr1", IF(MONTH(Data[[#This Row],[Ngày giao]])&lt;7,"Qtr2",IF(MONTH(Data[[#This Row],[Ngày giao]])&lt;10,"Qtr3","Qtr4")))</f>
        <v>Qtr2</v>
      </c>
      <c r="O3953" s="32" t="str">
        <f>TEXT(Data[[#This Row],[Ngày giao]],"MMM")</f>
        <v>Jun</v>
      </c>
    </row>
    <row r="3954" spans="1:15" ht="14.5" x14ac:dyDescent="0.35">
      <c r="A3954" s="7">
        <v>4517537839</v>
      </c>
      <c r="B3954" s="7">
        <v>4333116</v>
      </c>
      <c r="C3954" s="8" t="s">
        <v>53</v>
      </c>
      <c r="D3954" s="9">
        <v>441</v>
      </c>
      <c r="E3954" s="3">
        <v>491</v>
      </c>
      <c r="F3954" s="3">
        <f t="shared" si="94"/>
        <v>216531</v>
      </c>
      <c r="G3954" s="5">
        <v>44735</v>
      </c>
      <c r="H3954" s="4">
        <v>44735</v>
      </c>
      <c r="I3954" s="10">
        <v>0</v>
      </c>
      <c r="J3954" s="32" t="str">
        <f>IF(Data[[#This Row],[Chênh lệch ngày]]&lt;-2,"ADVANCE", IF(Data[[#This Row],[Chênh lệch ngày]]&lt;4, "ON TIME", IF(Data[[#This Row],[REASON OF LATE]]="SUPPLIER","LATE BY SUPPLIER", "LATE")))</f>
        <v>ON TIME</v>
      </c>
      <c r="K3954" s="12"/>
      <c r="L3954" s="16"/>
      <c r="M3954" s="32" t="str">
        <f>TEXT(Data[[#This Row],[Ngày giao]],"yyyy")</f>
        <v>2022</v>
      </c>
      <c r="N3954" s="32" t="str">
        <f>IF(MONTH(Data[[#This Row],[Ngày giao]])&lt;4,"Qtr1", IF(MONTH(Data[[#This Row],[Ngày giao]])&lt;7,"Qtr2",IF(MONTH(Data[[#This Row],[Ngày giao]])&lt;10,"Qtr3","Qtr4")))</f>
        <v>Qtr2</v>
      </c>
      <c r="O3954" s="32" t="str">
        <f>TEXT(Data[[#This Row],[Ngày giao]],"MMM")</f>
        <v>Jun</v>
      </c>
    </row>
    <row r="3955" spans="1:15" ht="14.5" x14ac:dyDescent="0.35">
      <c r="A3955" s="7">
        <v>4517448916</v>
      </c>
      <c r="B3955" s="7">
        <v>2487053</v>
      </c>
      <c r="C3955" s="8" t="s">
        <v>55</v>
      </c>
      <c r="D3955" s="9">
        <v>270</v>
      </c>
      <c r="E3955" s="3">
        <v>726</v>
      </c>
      <c r="F3955" s="3">
        <f t="shared" si="94"/>
        <v>196020</v>
      </c>
      <c r="G3955" s="5">
        <v>44735</v>
      </c>
      <c r="H3955" s="4">
        <v>44735</v>
      </c>
      <c r="I3955" s="10">
        <v>0</v>
      </c>
      <c r="J3955" s="32" t="str">
        <f>IF(Data[[#This Row],[Chênh lệch ngày]]&lt;-2,"ADVANCE", IF(Data[[#This Row],[Chênh lệch ngày]]&lt;4, "ON TIME", IF(Data[[#This Row],[REASON OF LATE]]="SUPPLIER","LATE BY SUPPLIER", "LATE")))</f>
        <v>ON TIME</v>
      </c>
      <c r="K3955" s="12"/>
      <c r="L3955" s="16"/>
      <c r="M3955" s="32" t="str">
        <f>TEXT(Data[[#This Row],[Ngày giao]],"yyyy")</f>
        <v>2022</v>
      </c>
      <c r="N3955" s="32" t="str">
        <f>IF(MONTH(Data[[#This Row],[Ngày giao]])&lt;4,"Qtr1", IF(MONTH(Data[[#This Row],[Ngày giao]])&lt;7,"Qtr2",IF(MONTH(Data[[#This Row],[Ngày giao]])&lt;10,"Qtr3","Qtr4")))</f>
        <v>Qtr2</v>
      </c>
      <c r="O3955" s="32" t="str">
        <f>TEXT(Data[[#This Row],[Ngày giao]],"MMM")</f>
        <v>Jun</v>
      </c>
    </row>
    <row r="3956" spans="1:15" ht="14.5" x14ac:dyDescent="0.35">
      <c r="A3956" s="7">
        <v>4517932461</v>
      </c>
      <c r="B3956" s="7">
        <v>4335235</v>
      </c>
      <c r="C3956" s="8" t="s">
        <v>53</v>
      </c>
      <c r="D3956" s="9">
        <v>180</v>
      </c>
      <c r="E3956" s="3">
        <v>506</v>
      </c>
      <c r="F3956" s="3">
        <f t="shared" si="94"/>
        <v>91080</v>
      </c>
      <c r="G3956" s="5">
        <v>44732</v>
      </c>
      <c r="H3956" s="4">
        <v>44735</v>
      </c>
      <c r="I3956" s="10">
        <v>-3</v>
      </c>
      <c r="J3956" s="32" t="str">
        <f>IF(Data[[#This Row],[Chênh lệch ngày]]&lt;-2,"ADVANCE", IF(Data[[#This Row],[Chênh lệch ngày]]&lt;4, "ON TIME", IF(Data[[#This Row],[REASON OF LATE]]="SUPPLIER","LATE BY SUPPLIER", "LATE")))</f>
        <v>ADVANCE</v>
      </c>
      <c r="K3956" s="12"/>
      <c r="L3956" s="16"/>
      <c r="M3956" s="32" t="str">
        <f>TEXT(Data[[#This Row],[Ngày giao]],"yyyy")</f>
        <v>2022</v>
      </c>
      <c r="N3956" s="32" t="str">
        <f>IF(MONTH(Data[[#This Row],[Ngày giao]])&lt;4,"Qtr1", IF(MONTH(Data[[#This Row],[Ngày giao]])&lt;7,"Qtr2",IF(MONTH(Data[[#This Row],[Ngày giao]])&lt;10,"Qtr3","Qtr4")))</f>
        <v>Qtr2</v>
      </c>
      <c r="O3956" s="32" t="str">
        <f>TEXT(Data[[#This Row],[Ngày giao]],"MMM")</f>
        <v>Jun</v>
      </c>
    </row>
    <row r="3957" spans="1:15" ht="14.5" x14ac:dyDescent="0.35">
      <c r="A3957" s="7">
        <v>4517362399</v>
      </c>
      <c r="B3957" s="7">
        <v>4455298</v>
      </c>
      <c r="C3957" s="8" t="s">
        <v>53</v>
      </c>
      <c r="D3957" s="9">
        <v>930</v>
      </c>
      <c r="E3957" s="3">
        <v>1041</v>
      </c>
      <c r="F3957" s="3">
        <f t="shared" si="94"/>
        <v>968130</v>
      </c>
      <c r="G3957" s="5">
        <v>44735</v>
      </c>
      <c r="H3957" s="4">
        <v>44735</v>
      </c>
      <c r="I3957" s="10">
        <v>0</v>
      </c>
      <c r="J3957" s="32" t="str">
        <f>IF(Data[[#This Row],[Chênh lệch ngày]]&lt;-2,"ADVANCE", IF(Data[[#This Row],[Chênh lệch ngày]]&lt;4, "ON TIME", IF(Data[[#This Row],[REASON OF LATE]]="SUPPLIER","LATE BY SUPPLIER", "LATE")))</f>
        <v>ON TIME</v>
      </c>
      <c r="K3957" s="12"/>
      <c r="L3957" s="16"/>
      <c r="M3957" s="32" t="str">
        <f>TEXT(Data[[#This Row],[Ngày giao]],"yyyy")</f>
        <v>2022</v>
      </c>
      <c r="N3957" s="32" t="str">
        <f>IF(MONTH(Data[[#This Row],[Ngày giao]])&lt;4,"Qtr1", IF(MONTH(Data[[#This Row],[Ngày giao]])&lt;7,"Qtr2",IF(MONTH(Data[[#This Row],[Ngày giao]])&lt;10,"Qtr3","Qtr4")))</f>
        <v>Qtr2</v>
      </c>
      <c r="O3957" s="32" t="str">
        <f>TEXT(Data[[#This Row],[Ngày giao]],"MMM")</f>
        <v>Jun</v>
      </c>
    </row>
    <row r="3958" spans="1:15" ht="14.5" x14ac:dyDescent="0.35">
      <c r="A3958" s="7">
        <v>4518033862</v>
      </c>
      <c r="B3958" s="7">
        <v>2765851</v>
      </c>
      <c r="C3958" s="8" t="s">
        <v>53</v>
      </c>
      <c r="D3958" s="9">
        <v>512</v>
      </c>
      <c r="E3958" s="3">
        <v>898</v>
      </c>
      <c r="F3958" s="3">
        <f t="shared" si="94"/>
        <v>459776</v>
      </c>
      <c r="G3958" s="5">
        <v>44735</v>
      </c>
      <c r="H3958" s="4">
        <v>44735</v>
      </c>
      <c r="I3958" s="10">
        <v>0</v>
      </c>
      <c r="J3958" s="32" t="str">
        <f>IF(Data[[#This Row],[Chênh lệch ngày]]&lt;-2,"ADVANCE", IF(Data[[#This Row],[Chênh lệch ngày]]&lt;4, "ON TIME", IF(Data[[#This Row],[REASON OF LATE]]="SUPPLIER","LATE BY SUPPLIER", "LATE")))</f>
        <v>ON TIME</v>
      </c>
      <c r="K3958" s="12"/>
      <c r="L3958" s="16"/>
      <c r="M3958" s="32" t="str">
        <f>TEXT(Data[[#This Row],[Ngày giao]],"yyyy")</f>
        <v>2022</v>
      </c>
      <c r="N3958" s="32" t="str">
        <f>IF(MONTH(Data[[#This Row],[Ngày giao]])&lt;4,"Qtr1", IF(MONTH(Data[[#This Row],[Ngày giao]])&lt;7,"Qtr2",IF(MONTH(Data[[#This Row],[Ngày giao]])&lt;10,"Qtr3","Qtr4")))</f>
        <v>Qtr2</v>
      </c>
      <c r="O3958" s="32" t="str">
        <f>TEXT(Data[[#This Row],[Ngày giao]],"MMM")</f>
        <v>Jun</v>
      </c>
    </row>
    <row r="3959" spans="1:15" ht="14.5" x14ac:dyDescent="0.35">
      <c r="A3959" s="7">
        <v>4517369743</v>
      </c>
      <c r="B3959" s="7">
        <v>2778106</v>
      </c>
      <c r="C3959" s="8" t="s">
        <v>53</v>
      </c>
      <c r="D3959" s="9">
        <v>888</v>
      </c>
      <c r="E3959" s="3">
        <v>1076</v>
      </c>
      <c r="F3959" s="3">
        <f t="shared" si="94"/>
        <v>955488</v>
      </c>
      <c r="G3959" s="5">
        <v>44735</v>
      </c>
      <c r="H3959" s="4">
        <v>44735</v>
      </c>
      <c r="I3959" s="10">
        <v>0</v>
      </c>
      <c r="J3959" s="32" t="str">
        <f>IF(Data[[#This Row],[Chênh lệch ngày]]&lt;-2,"ADVANCE", IF(Data[[#This Row],[Chênh lệch ngày]]&lt;4, "ON TIME", IF(Data[[#This Row],[REASON OF LATE]]="SUPPLIER","LATE BY SUPPLIER", "LATE")))</f>
        <v>ON TIME</v>
      </c>
      <c r="K3959" s="12"/>
      <c r="L3959" s="16"/>
      <c r="M3959" s="32" t="str">
        <f>TEXT(Data[[#This Row],[Ngày giao]],"yyyy")</f>
        <v>2022</v>
      </c>
      <c r="N3959" s="32" t="str">
        <f>IF(MONTH(Data[[#This Row],[Ngày giao]])&lt;4,"Qtr1", IF(MONTH(Data[[#This Row],[Ngày giao]])&lt;7,"Qtr2",IF(MONTH(Data[[#This Row],[Ngày giao]])&lt;10,"Qtr3","Qtr4")))</f>
        <v>Qtr2</v>
      </c>
      <c r="O3959" s="32" t="str">
        <f>TEXT(Data[[#This Row],[Ngày giao]],"MMM")</f>
        <v>Jun</v>
      </c>
    </row>
    <row r="3960" spans="1:15" ht="14.5" x14ac:dyDescent="0.35">
      <c r="A3960" s="7">
        <v>4518010953</v>
      </c>
      <c r="B3960" s="7">
        <v>4455280</v>
      </c>
      <c r="C3960" s="8" t="s">
        <v>56</v>
      </c>
      <c r="D3960" s="9">
        <v>180</v>
      </c>
      <c r="E3960" s="3">
        <v>982</v>
      </c>
      <c r="F3960" s="3">
        <f t="shared" si="94"/>
        <v>176760</v>
      </c>
      <c r="G3960" s="5">
        <v>44735</v>
      </c>
      <c r="H3960" s="4">
        <v>44735</v>
      </c>
      <c r="I3960" s="10">
        <v>0</v>
      </c>
      <c r="J3960" s="32" t="str">
        <f>IF(Data[[#This Row],[Chênh lệch ngày]]&lt;-2,"ADVANCE", IF(Data[[#This Row],[Chênh lệch ngày]]&lt;4, "ON TIME", IF(Data[[#This Row],[REASON OF LATE]]="SUPPLIER","LATE BY SUPPLIER", "LATE")))</f>
        <v>ON TIME</v>
      </c>
      <c r="K3960" s="12"/>
      <c r="L3960" s="16"/>
      <c r="M3960" s="32" t="str">
        <f>TEXT(Data[[#This Row],[Ngày giao]],"yyyy")</f>
        <v>2022</v>
      </c>
      <c r="N3960" s="32" t="str">
        <f>IF(MONTH(Data[[#This Row],[Ngày giao]])&lt;4,"Qtr1", IF(MONTH(Data[[#This Row],[Ngày giao]])&lt;7,"Qtr2",IF(MONTH(Data[[#This Row],[Ngày giao]])&lt;10,"Qtr3","Qtr4")))</f>
        <v>Qtr2</v>
      </c>
      <c r="O3960" s="32" t="str">
        <f>TEXT(Data[[#This Row],[Ngày giao]],"MMM")</f>
        <v>Jun</v>
      </c>
    </row>
    <row r="3961" spans="1:15" ht="14.5" x14ac:dyDescent="0.35">
      <c r="A3961" s="7">
        <v>4517027047</v>
      </c>
      <c r="B3961" s="7">
        <v>4333114</v>
      </c>
      <c r="C3961" s="8" t="s">
        <v>67</v>
      </c>
      <c r="D3961" s="9">
        <v>315</v>
      </c>
      <c r="E3961" s="3">
        <v>489</v>
      </c>
      <c r="F3961" s="3">
        <f t="shared" si="94"/>
        <v>154035</v>
      </c>
      <c r="G3961" s="5">
        <v>44728</v>
      </c>
      <c r="H3961" s="4">
        <v>44736</v>
      </c>
      <c r="I3961" s="10">
        <v>-8</v>
      </c>
      <c r="J3961" s="32" t="str">
        <f>IF(Data[[#This Row],[Chênh lệch ngày]]&lt;-2,"ADVANCE", IF(Data[[#This Row],[Chênh lệch ngày]]&lt;4, "ON TIME", IF(Data[[#This Row],[REASON OF LATE]]="SUPPLIER","LATE BY SUPPLIER", "LATE")))</f>
        <v>ADVANCE</v>
      </c>
      <c r="K3961" s="12"/>
      <c r="L3961" s="16"/>
      <c r="M3961" s="32" t="str">
        <f>TEXT(Data[[#This Row],[Ngày giao]],"yyyy")</f>
        <v>2022</v>
      </c>
      <c r="N3961" s="32" t="str">
        <f>IF(MONTH(Data[[#This Row],[Ngày giao]])&lt;4,"Qtr1", IF(MONTH(Data[[#This Row],[Ngày giao]])&lt;7,"Qtr2",IF(MONTH(Data[[#This Row],[Ngày giao]])&lt;10,"Qtr3","Qtr4")))</f>
        <v>Qtr2</v>
      </c>
      <c r="O3961" s="32" t="str">
        <f>TEXT(Data[[#This Row],[Ngày giao]],"MMM")</f>
        <v>Jun</v>
      </c>
    </row>
    <row r="3962" spans="1:15" ht="14.5" x14ac:dyDescent="0.35">
      <c r="A3962" s="7">
        <v>4517011566</v>
      </c>
      <c r="B3962" s="7">
        <v>4333113</v>
      </c>
      <c r="C3962" s="8" t="s">
        <v>67</v>
      </c>
      <c r="D3962" s="9">
        <v>1428</v>
      </c>
      <c r="E3962" s="3">
        <v>503</v>
      </c>
      <c r="F3962" s="3">
        <f t="shared" si="94"/>
        <v>718284</v>
      </c>
      <c r="G3962" s="5">
        <v>44728</v>
      </c>
      <c r="H3962" s="4">
        <v>44736</v>
      </c>
      <c r="I3962" s="10">
        <v>-8</v>
      </c>
      <c r="J3962" s="32" t="str">
        <f>IF(Data[[#This Row],[Chênh lệch ngày]]&lt;-2,"ADVANCE", IF(Data[[#This Row],[Chênh lệch ngày]]&lt;4, "ON TIME", IF(Data[[#This Row],[REASON OF LATE]]="SUPPLIER","LATE BY SUPPLIER", "LATE")))</f>
        <v>ADVANCE</v>
      </c>
      <c r="K3962" s="12"/>
      <c r="L3962" s="16"/>
      <c r="M3962" s="32" t="str">
        <f>TEXT(Data[[#This Row],[Ngày giao]],"yyyy")</f>
        <v>2022</v>
      </c>
      <c r="N3962" s="32" t="str">
        <f>IF(MONTH(Data[[#This Row],[Ngày giao]])&lt;4,"Qtr1", IF(MONTH(Data[[#This Row],[Ngày giao]])&lt;7,"Qtr2",IF(MONTH(Data[[#This Row],[Ngày giao]])&lt;10,"Qtr3","Qtr4")))</f>
        <v>Qtr2</v>
      </c>
      <c r="O3962" s="32" t="str">
        <f>TEXT(Data[[#This Row],[Ngày giao]],"MMM")</f>
        <v>Jun</v>
      </c>
    </row>
    <row r="3963" spans="1:15" ht="14.5" x14ac:dyDescent="0.35">
      <c r="A3963" s="7">
        <v>4518093014</v>
      </c>
      <c r="B3963" s="7">
        <v>4455281</v>
      </c>
      <c r="C3963" s="8" t="s">
        <v>57</v>
      </c>
      <c r="D3963" s="9">
        <v>1170</v>
      </c>
      <c r="E3963" s="3">
        <v>506</v>
      </c>
      <c r="F3963" s="3">
        <f t="shared" si="94"/>
        <v>592020</v>
      </c>
      <c r="G3963" s="14">
        <v>44781</v>
      </c>
      <c r="H3963" s="15">
        <v>44736</v>
      </c>
      <c r="I3963" s="10">
        <v>45</v>
      </c>
      <c r="J3963" s="32" t="str">
        <f>IF(Data[[#This Row],[Chênh lệch ngày]]&lt;-2,"ADVANCE", IF(Data[[#This Row],[Chênh lệch ngày]]&lt;4, "ON TIME", IF(Data[[#This Row],[REASON OF LATE]]="SUPPLIER","LATE BY SUPPLIER", "LATE")))</f>
        <v>LATE</v>
      </c>
      <c r="K3963" s="32" t="s">
        <v>6</v>
      </c>
      <c r="L3963" s="32"/>
      <c r="M3963" s="32" t="str">
        <f>TEXT(Data[[#This Row],[Ngày giao]],"yyyy")</f>
        <v>2022</v>
      </c>
      <c r="N3963" s="32" t="str">
        <f>IF(MONTH(Data[[#This Row],[Ngày giao]])&lt;4,"Qtr1", IF(MONTH(Data[[#This Row],[Ngày giao]])&lt;7,"Qtr2",IF(MONTH(Data[[#This Row],[Ngày giao]])&lt;10,"Qtr3","Qtr4")))</f>
        <v>Qtr3</v>
      </c>
      <c r="O3963" s="32" t="str">
        <f>TEXT(Data[[#This Row],[Ngày giao]],"MMM")</f>
        <v>Aug</v>
      </c>
    </row>
    <row r="3964" spans="1:15" ht="14.5" x14ac:dyDescent="0.35">
      <c r="A3964" s="7">
        <v>4517472932</v>
      </c>
      <c r="B3964" s="7">
        <v>4455281</v>
      </c>
      <c r="C3964" s="8" t="s">
        <v>63</v>
      </c>
      <c r="D3964" s="9">
        <v>360</v>
      </c>
      <c r="E3964" s="3">
        <v>1374</v>
      </c>
      <c r="F3964" s="3">
        <f t="shared" si="94"/>
        <v>494640</v>
      </c>
      <c r="G3964" s="14">
        <v>44788</v>
      </c>
      <c r="H3964" s="15">
        <v>44738</v>
      </c>
      <c r="I3964" s="10">
        <v>50</v>
      </c>
      <c r="J3964" s="32" t="str">
        <f>IF(Data[[#This Row],[Chênh lệch ngày]]&lt;-2,"ADVANCE", IF(Data[[#This Row],[Chênh lệch ngày]]&lt;4, "ON TIME", IF(Data[[#This Row],[REASON OF LATE]]="SUPPLIER","LATE BY SUPPLIER", "LATE")))</f>
        <v>LATE</v>
      </c>
      <c r="K3964" s="32" t="s">
        <v>6</v>
      </c>
      <c r="L3964" s="16"/>
      <c r="M3964" s="32" t="str">
        <f>TEXT(Data[[#This Row],[Ngày giao]],"yyyy")</f>
        <v>2022</v>
      </c>
      <c r="N3964" s="32" t="str">
        <f>IF(MONTH(Data[[#This Row],[Ngày giao]])&lt;4,"Qtr1", IF(MONTH(Data[[#This Row],[Ngày giao]])&lt;7,"Qtr2",IF(MONTH(Data[[#This Row],[Ngày giao]])&lt;10,"Qtr3","Qtr4")))</f>
        <v>Qtr3</v>
      </c>
      <c r="O3964" s="32" t="str">
        <f>TEXT(Data[[#This Row],[Ngày giao]],"MMM")</f>
        <v>Aug</v>
      </c>
    </row>
    <row r="3965" spans="1:15" ht="13" x14ac:dyDescent="0.3">
      <c r="A3965" s="1">
        <v>4517311840</v>
      </c>
      <c r="B3965" s="1">
        <v>2989761</v>
      </c>
      <c r="C3965" s="2" t="s">
        <v>59</v>
      </c>
      <c r="D3965" s="3">
        <v>320</v>
      </c>
      <c r="E3965" s="3">
        <v>440</v>
      </c>
      <c r="F3965" s="3">
        <f t="shared" si="94"/>
        <v>140800</v>
      </c>
      <c r="G3965" s="5">
        <v>44739</v>
      </c>
      <c r="H3965" s="4">
        <v>44739</v>
      </c>
      <c r="I3965" s="6">
        <f t="shared" ref="I3965:I3975" si="95">G3965-H3965</f>
        <v>0</v>
      </c>
      <c r="J3965" s="32" t="str">
        <f>IF(Data[[#This Row],[Chênh lệch ngày]]&lt;-2,"ADVANCE", IF(Data[[#This Row],[Chênh lệch ngày]]&lt;4, "ON TIME", IF(Data[[#This Row],[REASON OF LATE]]="SUPPLIER","LATE BY SUPPLIER", "LATE")))</f>
        <v>ON TIME</v>
      </c>
      <c r="K3965" s="2"/>
      <c r="L3965" s="32"/>
      <c r="M3965" s="32" t="str">
        <f>TEXT(Data[[#This Row],[Ngày giao]],"yyyy")</f>
        <v>2022</v>
      </c>
      <c r="N3965" s="32" t="str">
        <f>IF(MONTH(Data[[#This Row],[Ngày giao]])&lt;4,"Qtr1", IF(MONTH(Data[[#This Row],[Ngày giao]])&lt;7,"Qtr2",IF(MONTH(Data[[#This Row],[Ngày giao]])&lt;10,"Qtr3","Qtr4")))</f>
        <v>Qtr2</v>
      </c>
      <c r="O3965" s="32" t="str">
        <f>TEXT(Data[[#This Row],[Ngày giao]],"MMM")</f>
        <v>Jun</v>
      </c>
    </row>
    <row r="3966" spans="1:15" ht="13" x14ac:dyDescent="0.3">
      <c r="A3966" s="1">
        <v>4517415600</v>
      </c>
      <c r="B3966" s="1">
        <v>2899634</v>
      </c>
      <c r="C3966" s="2" t="s">
        <v>59</v>
      </c>
      <c r="D3966" s="3">
        <v>320</v>
      </c>
      <c r="E3966" s="3">
        <v>341</v>
      </c>
      <c r="F3966" s="3">
        <f t="shared" si="94"/>
        <v>109120</v>
      </c>
      <c r="G3966" s="5">
        <v>44760</v>
      </c>
      <c r="H3966" s="4">
        <v>44739</v>
      </c>
      <c r="I3966" s="6">
        <f t="shared" si="95"/>
        <v>21</v>
      </c>
      <c r="J3966" s="32" t="str">
        <f>IF(Data[[#This Row],[Chênh lệch ngày]]&lt;-2,"ADVANCE", IF(Data[[#This Row],[Chênh lệch ngày]]&lt;4, "ON TIME", IF(Data[[#This Row],[REASON OF LATE]]="SUPPLIER","LATE BY SUPPLIER", "LATE")))</f>
        <v>LATE BY SUPPLIER</v>
      </c>
      <c r="K3966" s="2" t="s">
        <v>8</v>
      </c>
      <c r="L3966" s="16" t="s">
        <v>71</v>
      </c>
      <c r="M3966" s="32" t="str">
        <f>TEXT(Data[[#This Row],[Ngày giao]],"yyyy")</f>
        <v>2022</v>
      </c>
      <c r="N3966" s="32" t="str">
        <f>IF(MONTH(Data[[#This Row],[Ngày giao]])&lt;4,"Qtr1", IF(MONTH(Data[[#This Row],[Ngày giao]])&lt;7,"Qtr2",IF(MONTH(Data[[#This Row],[Ngày giao]])&lt;10,"Qtr3","Qtr4")))</f>
        <v>Qtr3</v>
      </c>
      <c r="O3966" s="32" t="str">
        <f>TEXT(Data[[#This Row],[Ngày giao]],"MMM")</f>
        <v>Jul</v>
      </c>
    </row>
    <row r="3967" spans="1:15" ht="13" x14ac:dyDescent="0.3">
      <c r="A3967" s="1">
        <v>4517383644</v>
      </c>
      <c r="B3967" s="1">
        <v>2899475</v>
      </c>
      <c r="C3967" s="2" t="s">
        <v>59</v>
      </c>
      <c r="D3967" s="3">
        <v>200</v>
      </c>
      <c r="E3967" s="3">
        <v>916</v>
      </c>
      <c r="F3967" s="3">
        <f t="shared" si="94"/>
        <v>183200</v>
      </c>
      <c r="G3967" s="5">
        <v>44739</v>
      </c>
      <c r="H3967" s="4">
        <v>44739</v>
      </c>
      <c r="I3967" s="6">
        <f t="shared" si="95"/>
        <v>0</v>
      </c>
      <c r="J3967" s="32" t="str">
        <f>IF(Data[[#This Row],[Chênh lệch ngày]]&lt;-2,"ADVANCE", IF(Data[[#This Row],[Chênh lệch ngày]]&lt;4, "ON TIME", IF(Data[[#This Row],[REASON OF LATE]]="SUPPLIER","LATE BY SUPPLIER", "LATE")))</f>
        <v>ON TIME</v>
      </c>
      <c r="K3967" s="2"/>
      <c r="L3967" s="32"/>
      <c r="M3967" s="32" t="str">
        <f>TEXT(Data[[#This Row],[Ngày giao]],"yyyy")</f>
        <v>2022</v>
      </c>
      <c r="N3967" s="32" t="str">
        <f>IF(MONTH(Data[[#This Row],[Ngày giao]])&lt;4,"Qtr1", IF(MONTH(Data[[#This Row],[Ngày giao]])&lt;7,"Qtr2",IF(MONTH(Data[[#This Row],[Ngày giao]])&lt;10,"Qtr3","Qtr4")))</f>
        <v>Qtr2</v>
      </c>
      <c r="O3967" s="32" t="str">
        <f>TEXT(Data[[#This Row],[Ngày giao]],"MMM")</f>
        <v>Jun</v>
      </c>
    </row>
    <row r="3968" spans="1:15" ht="13" x14ac:dyDescent="0.3">
      <c r="A3968" s="1">
        <v>4518037416</v>
      </c>
      <c r="B3968" s="1">
        <v>2899631</v>
      </c>
      <c r="C3968" s="2" t="s">
        <v>53</v>
      </c>
      <c r="D3968" s="3">
        <v>320</v>
      </c>
      <c r="E3968" s="3">
        <v>1074</v>
      </c>
      <c r="F3968" s="3">
        <f t="shared" si="94"/>
        <v>343680</v>
      </c>
      <c r="G3968" s="5">
        <v>44746</v>
      </c>
      <c r="H3968" s="4">
        <v>44739</v>
      </c>
      <c r="I3968" s="6">
        <f t="shared" si="95"/>
        <v>7</v>
      </c>
      <c r="J3968" s="32" t="str">
        <f>IF(Data[[#This Row],[Chênh lệch ngày]]&lt;-2,"ADVANCE", IF(Data[[#This Row],[Chênh lệch ngày]]&lt;4, "ON TIME", IF(Data[[#This Row],[REASON OF LATE]]="SUPPLIER","LATE BY SUPPLIER", "LATE")))</f>
        <v>LATE BY SUPPLIER</v>
      </c>
      <c r="K3968" s="2" t="s">
        <v>8</v>
      </c>
      <c r="L3968" s="16" t="s">
        <v>71</v>
      </c>
      <c r="M3968" s="32" t="str">
        <f>TEXT(Data[[#This Row],[Ngày giao]],"yyyy")</f>
        <v>2022</v>
      </c>
      <c r="N3968" s="32" t="str">
        <f>IF(MONTH(Data[[#This Row],[Ngày giao]])&lt;4,"Qtr1", IF(MONTH(Data[[#This Row],[Ngày giao]])&lt;7,"Qtr2",IF(MONTH(Data[[#This Row],[Ngày giao]])&lt;10,"Qtr3","Qtr4")))</f>
        <v>Qtr3</v>
      </c>
      <c r="O3968" s="32" t="str">
        <f>TEXT(Data[[#This Row],[Ngày giao]],"MMM")</f>
        <v>Jul</v>
      </c>
    </row>
    <row r="3969" spans="1:15" ht="13" x14ac:dyDescent="0.3">
      <c r="A3969" s="1">
        <v>4518048876</v>
      </c>
      <c r="B3969" s="1">
        <v>2989761</v>
      </c>
      <c r="C3969" s="2" t="s">
        <v>53</v>
      </c>
      <c r="D3969" s="3">
        <v>640</v>
      </c>
      <c r="E3969" s="3">
        <v>800</v>
      </c>
      <c r="F3969" s="3">
        <f t="shared" si="94"/>
        <v>512000</v>
      </c>
      <c r="G3969" s="5">
        <v>44739</v>
      </c>
      <c r="H3969" s="4">
        <v>44739</v>
      </c>
      <c r="I3969" s="6">
        <f t="shared" si="95"/>
        <v>0</v>
      </c>
      <c r="J3969" s="32" t="str">
        <f>IF(Data[[#This Row],[Chênh lệch ngày]]&lt;-2,"ADVANCE", IF(Data[[#This Row],[Chênh lệch ngày]]&lt;4, "ON TIME", IF(Data[[#This Row],[REASON OF LATE]]="SUPPLIER","LATE BY SUPPLIER", "LATE")))</f>
        <v>ON TIME</v>
      </c>
      <c r="K3969" s="2"/>
      <c r="L3969" s="32"/>
      <c r="M3969" s="32" t="str">
        <f>TEXT(Data[[#This Row],[Ngày giao]],"yyyy")</f>
        <v>2022</v>
      </c>
      <c r="N3969" s="32" t="str">
        <f>IF(MONTH(Data[[#This Row],[Ngày giao]])&lt;4,"Qtr1", IF(MONTH(Data[[#This Row],[Ngày giao]])&lt;7,"Qtr2",IF(MONTH(Data[[#This Row],[Ngày giao]])&lt;10,"Qtr3","Qtr4")))</f>
        <v>Qtr2</v>
      </c>
      <c r="O3969" s="32" t="str">
        <f>TEXT(Data[[#This Row],[Ngày giao]],"MMM")</f>
        <v>Jun</v>
      </c>
    </row>
    <row r="3970" spans="1:15" ht="13" x14ac:dyDescent="0.3">
      <c r="A3970" s="1">
        <v>4518053268</v>
      </c>
      <c r="B3970" s="1">
        <v>2899632</v>
      </c>
      <c r="C3970" s="2" t="s">
        <v>53</v>
      </c>
      <c r="D3970" s="3">
        <v>1440</v>
      </c>
      <c r="E3970" s="3">
        <v>1131</v>
      </c>
      <c r="F3970" s="3">
        <f t="shared" si="94"/>
        <v>1628640</v>
      </c>
      <c r="G3970" s="5">
        <v>44823</v>
      </c>
      <c r="H3970" s="4">
        <v>44739</v>
      </c>
      <c r="I3970" s="6">
        <f t="shared" si="95"/>
        <v>84</v>
      </c>
      <c r="J3970" s="32" t="str">
        <f>IF(Data[[#This Row],[Chênh lệch ngày]]&lt;-2,"ADVANCE", IF(Data[[#This Row],[Chênh lệch ngày]]&lt;4, "ON TIME", IF(Data[[#This Row],[REASON OF LATE]]="SUPPLIER","LATE BY SUPPLIER", "LATE")))</f>
        <v>LATE</v>
      </c>
      <c r="K3970" s="32" t="s">
        <v>6</v>
      </c>
      <c r="L3970" s="32"/>
      <c r="M3970" s="32" t="str">
        <f>TEXT(Data[[#This Row],[Ngày giao]],"yyyy")</f>
        <v>2022</v>
      </c>
      <c r="N3970" s="32" t="str">
        <f>IF(MONTH(Data[[#This Row],[Ngày giao]])&lt;4,"Qtr1", IF(MONTH(Data[[#This Row],[Ngày giao]])&lt;7,"Qtr2",IF(MONTH(Data[[#This Row],[Ngày giao]])&lt;10,"Qtr3","Qtr4")))</f>
        <v>Qtr3</v>
      </c>
      <c r="O3970" s="32" t="str">
        <f>TEXT(Data[[#This Row],[Ngày giao]],"MMM")</f>
        <v>Sep</v>
      </c>
    </row>
    <row r="3971" spans="1:15" ht="13" x14ac:dyDescent="0.3">
      <c r="A3971" s="1">
        <v>4518053387</v>
      </c>
      <c r="B3971" s="1">
        <v>2899634</v>
      </c>
      <c r="C3971" s="2" t="s">
        <v>53</v>
      </c>
      <c r="D3971" s="3">
        <v>320</v>
      </c>
      <c r="E3971" s="3">
        <v>445</v>
      </c>
      <c r="F3971" s="3">
        <f t="shared" si="94"/>
        <v>142400</v>
      </c>
      <c r="G3971" s="5">
        <v>44746</v>
      </c>
      <c r="H3971" s="4">
        <v>44739</v>
      </c>
      <c r="I3971" s="6">
        <f t="shared" si="95"/>
        <v>7</v>
      </c>
      <c r="J3971" s="32" t="str">
        <f>IF(Data[[#This Row],[Chênh lệch ngày]]&lt;-2,"ADVANCE", IF(Data[[#This Row],[Chênh lệch ngày]]&lt;4, "ON TIME", IF(Data[[#This Row],[REASON OF LATE]]="SUPPLIER","LATE BY SUPPLIER", "LATE")))</f>
        <v>LATE BY SUPPLIER</v>
      </c>
      <c r="K3971" s="2" t="s">
        <v>8</v>
      </c>
      <c r="L3971" s="16" t="s">
        <v>71</v>
      </c>
      <c r="M3971" s="32" t="str">
        <f>TEXT(Data[[#This Row],[Ngày giao]],"yyyy")</f>
        <v>2022</v>
      </c>
      <c r="N3971" s="32" t="str">
        <f>IF(MONTH(Data[[#This Row],[Ngày giao]])&lt;4,"Qtr1", IF(MONTH(Data[[#This Row],[Ngày giao]])&lt;7,"Qtr2",IF(MONTH(Data[[#This Row],[Ngày giao]])&lt;10,"Qtr3","Qtr4")))</f>
        <v>Qtr3</v>
      </c>
      <c r="O3971" s="32" t="str">
        <f>TEXT(Data[[#This Row],[Ngày giao]],"MMM")</f>
        <v>Jul</v>
      </c>
    </row>
    <row r="3972" spans="1:15" ht="13" x14ac:dyDescent="0.3">
      <c r="A3972" s="1">
        <v>4517395797</v>
      </c>
      <c r="B3972" s="1">
        <v>4334436</v>
      </c>
      <c r="C3972" s="2" t="s">
        <v>59</v>
      </c>
      <c r="D3972" s="3">
        <v>128</v>
      </c>
      <c r="E3972" s="3">
        <v>1381</v>
      </c>
      <c r="F3972" s="3">
        <f t="shared" si="94"/>
        <v>176768</v>
      </c>
      <c r="G3972" s="5">
        <v>44739</v>
      </c>
      <c r="H3972" s="4">
        <v>44739</v>
      </c>
      <c r="I3972" s="6">
        <f t="shared" si="95"/>
        <v>0</v>
      </c>
      <c r="J3972" s="32" t="str">
        <f>IF(Data[[#This Row],[Chênh lệch ngày]]&lt;-2,"ADVANCE", IF(Data[[#This Row],[Chênh lệch ngày]]&lt;4, "ON TIME", IF(Data[[#This Row],[REASON OF LATE]]="SUPPLIER","LATE BY SUPPLIER", "LATE")))</f>
        <v>ON TIME</v>
      </c>
      <c r="K3972" s="2"/>
      <c r="L3972" s="32"/>
      <c r="M3972" s="32" t="str">
        <f>TEXT(Data[[#This Row],[Ngày giao]],"yyyy")</f>
        <v>2022</v>
      </c>
      <c r="N3972" s="32" t="str">
        <f>IF(MONTH(Data[[#This Row],[Ngày giao]])&lt;4,"Qtr1", IF(MONTH(Data[[#This Row],[Ngày giao]])&lt;7,"Qtr2",IF(MONTH(Data[[#This Row],[Ngày giao]])&lt;10,"Qtr3","Qtr4")))</f>
        <v>Qtr2</v>
      </c>
      <c r="O3972" s="32" t="str">
        <f>TEXT(Data[[#This Row],[Ngày giao]],"MMM")</f>
        <v>Jun</v>
      </c>
    </row>
    <row r="3973" spans="1:15" ht="13" x14ac:dyDescent="0.3">
      <c r="A3973" s="1">
        <v>4517509713</v>
      </c>
      <c r="B3973" s="1">
        <v>2923262</v>
      </c>
      <c r="C3973" s="2" t="s">
        <v>66</v>
      </c>
      <c r="D3973" s="3">
        <v>2275</v>
      </c>
      <c r="E3973" s="3">
        <v>1415</v>
      </c>
      <c r="F3973" s="3">
        <f t="shared" si="94"/>
        <v>3219125</v>
      </c>
      <c r="G3973" s="5">
        <v>44726</v>
      </c>
      <c r="H3973" s="4">
        <v>44739</v>
      </c>
      <c r="I3973" s="6">
        <f t="shared" si="95"/>
        <v>-13</v>
      </c>
      <c r="J3973" s="32" t="str">
        <f>IF(Data[[#This Row],[Chênh lệch ngày]]&lt;-2,"ADVANCE", IF(Data[[#This Row],[Chênh lệch ngày]]&lt;4, "ON TIME", IF(Data[[#This Row],[REASON OF LATE]]="SUPPLIER","LATE BY SUPPLIER", "LATE")))</f>
        <v>ADVANCE</v>
      </c>
      <c r="K3973" s="2"/>
      <c r="L3973" s="32"/>
      <c r="M3973" s="32" t="str">
        <f>TEXT(Data[[#This Row],[Ngày giao]],"yyyy")</f>
        <v>2022</v>
      </c>
      <c r="N3973" s="32" t="str">
        <f>IF(MONTH(Data[[#This Row],[Ngày giao]])&lt;4,"Qtr1", IF(MONTH(Data[[#This Row],[Ngày giao]])&lt;7,"Qtr2",IF(MONTH(Data[[#This Row],[Ngày giao]])&lt;10,"Qtr3","Qtr4")))</f>
        <v>Qtr2</v>
      </c>
      <c r="O3973" s="32" t="str">
        <f>TEXT(Data[[#This Row],[Ngày giao]],"MMM")</f>
        <v>Jun</v>
      </c>
    </row>
    <row r="3974" spans="1:15" ht="13" x14ac:dyDescent="0.3">
      <c r="A3974" s="1">
        <v>881958259</v>
      </c>
      <c r="B3974" s="1">
        <v>2923262</v>
      </c>
      <c r="C3974" s="2" t="s">
        <v>66</v>
      </c>
      <c r="D3974" s="3">
        <v>735</v>
      </c>
      <c r="E3974" s="3">
        <v>1171</v>
      </c>
      <c r="F3974" s="3">
        <f t="shared" si="94"/>
        <v>860685</v>
      </c>
      <c r="G3974" s="5">
        <v>44739</v>
      </c>
      <c r="H3974" s="4">
        <v>44739</v>
      </c>
      <c r="I3974" s="6">
        <f t="shared" si="95"/>
        <v>0</v>
      </c>
      <c r="J3974" s="32" t="str">
        <f>IF(Data[[#This Row],[Chênh lệch ngày]]&lt;-2,"ADVANCE", IF(Data[[#This Row],[Chênh lệch ngày]]&lt;4, "ON TIME", IF(Data[[#This Row],[REASON OF LATE]]="SUPPLIER","LATE BY SUPPLIER", "LATE")))</f>
        <v>ON TIME</v>
      </c>
      <c r="K3974" s="2"/>
      <c r="L3974" s="32"/>
      <c r="M3974" s="32" t="str">
        <f>TEXT(Data[[#This Row],[Ngày giao]],"yyyy")</f>
        <v>2022</v>
      </c>
      <c r="N3974" s="32" t="str">
        <f>IF(MONTH(Data[[#This Row],[Ngày giao]])&lt;4,"Qtr1", IF(MONTH(Data[[#This Row],[Ngày giao]])&lt;7,"Qtr2",IF(MONTH(Data[[#This Row],[Ngày giao]])&lt;10,"Qtr3","Qtr4")))</f>
        <v>Qtr2</v>
      </c>
      <c r="O3974" s="32" t="str">
        <f>TEXT(Data[[#This Row],[Ngày giao]],"MMM")</f>
        <v>Jun</v>
      </c>
    </row>
    <row r="3975" spans="1:15" ht="13" x14ac:dyDescent="0.3">
      <c r="A3975" s="1">
        <v>4518057525</v>
      </c>
      <c r="B3975" s="1">
        <v>2467687</v>
      </c>
      <c r="C3975" s="2" t="s">
        <v>53</v>
      </c>
      <c r="D3975" s="3">
        <v>415</v>
      </c>
      <c r="E3975" s="3">
        <v>509</v>
      </c>
      <c r="F3975" s="3">
        <f t="shared" si="94"/>
        <v>211235</v>
      </c>
      <c r="G3975" s="5">
        <v>44739</v>
      </c>
      <c r="H3975" s="4">
        <v>44739</v>
      </c>
      <c r="I3975" s="6">
        <f t="shared" si="95"/>
        <v>0</v>
      </c>
      <c r="J3975" s="32" t="str">
        <f>IF(Data[[#This Row],[Chênh lệch ngày]]&lt;-2,"ADVANCE", IF(Data[[#This Row],[Chênh lệch ngày]]&lt;4, "ON TIME", IF(Data[[#This Row],[REASON OF LATE]]="SUPPLIER","LATE BY SUPPLIER", "LATE")))</f>
        <v>ON TIME</v>
      </c>
      <c r="K3975" s="2"/>
      <c r="L3975" s="32"/>
      <c r="M3975" s="32" t="str">
        <f>TEXT(Data[[#This Row],[Ngày giao]],"yyyy")</f>
        <v>2022</v>
      </c>
      <c r="N3975" s="32" t="str">
        <f>IF(MONTH(Data[[#This Row],[Ngày giao]])&lt;4,"Qtr1", IF(MONTH(Data[[#This Row],[Ngày giao]])&lt;7,"Qtr2",IF(MONTH(Data[[#This Row],[Ngày giao]])&lt;10,"Qtr3","Qtr4")))</f>
        <v>Qtr2</v>
      </c>
      <c r="O3975" s="32" t="str">
        <f>TEXT(Data[[#This Row],[Ngày giao]],"MMM")</f>
        <v>Jun</v>
      </c>
    </row>
    <row r="3976" spans="1:15" ht="14.5" x14ac:dyDescent="0.35">
      <c r="A3976" s="7">
        <v>4518107284</v>
      </c>
      <c r="B3976" s="7">
        <v>4455299</v>
      </c>
      <c r="C3976" s="8" t="s">
        <v>66</v>
      </c>
      <c r="D3976" s="9">
        <v>1080</v>
      </c>
      <c r="E3976" s="3">
        <v>618</v>
      </c>
      <c r="F3976" s="3">
        <f t="shared" si="94"/>
        <v>667440</v>
      </c>
      <c r="G3976" s="5">
        <v>44739</v>
      </c>
      <c r="H3976" s="4">
        <v>44739</v>
      </c>
      <c r="I3976" s="10">
        <v>0</v>
      </c>
      <c r="J3976" s="32" t="str">
        <f>IF(Data[[#This Row],[Chênh lệch ngày]]&lt;-2,"ADVANCE", IF(Data[[#This Row],[Chênh lệch ngày]]&lt;4, "ON TIME", IF(Data[[#This Row],[REASON OF LATE]]="SUPPLIER","LATE BY SUPPLIER", "LATE")))</f>
        <v>ON TIME</v>
      </c>
      <c r="K3976" s="12"/>
      <c r="L3976" s="16"/>
      <c r="M3976" s="32" t="str">
        <f>TEXT(Data[[#This Row],[Ngày giao]],"yyyy")</f>
        <v>2022</v>
      </c>
      <c r="N3976" s="32" t="str">
        <f>IF(MONTH(Data[[#This Row],[Ngày giao]])&lt;4,"Qtr1", IF(MONTH(Data[[#This Row],[Ngày giao]])&lt;7,"Qtr2",IF(MONTH(Data[[#This Row],[Ngày giao]])&lt;10,"Qtr3","Qtr4")))</f>
        <v>Qtr2</v>
      </c>
      <c r="O3976" s="32" t="str">
        <f>TEXT(Data[[#This Row],[Ngày giao]],"MMM")</f>
        <v>Jun</v>
      </c>
    </row>
    <row r="3977" spans="1:15" ht="14.5" x14ac:dyDescent="0.35">
      <c r="A3977" s="7">
        <v>4518056407</v>
      </c>
      <c r="B3977" s="7">
        <v>4454507</v>
      </c>
      <c r="C3977" s="8" t="s">
        <v>53</v>
      </c>
      <c r="D3977" s="9">
        <v>900</v>
      </c>
      <c r="E3977" s="3">
        <v>1280</v>
      </c>
      <c r="F3977" s="3">
        <f t="shared" si="94"/>
        <v>1152000</v>
      </c>
      <c r="G3977" s="5">
        <v>44739</v>
      </c>
      <c r="H3977" s="4">
        <v>44739</v>
      </c>
      <c r="I3977" s="10">
        <v>0</v>
      </c>
      <c r="J3977" s="32" t="str">
        <f>IF(Data[[#This Row],[Chênh lệch ngày]]&lt;-2,"ADVANCE", IF(Data[[#This Row],[Chênh lệch ngày]]&lt;4, "ON TIME", IF(Data[[#This Row],[REASON OF LATE]]="SUPPLIER","LATE BY SUPPLIER", "LATE")))</f>
        <v>ON TIME</v>
      </c>
      <c r="K3977" s="12"/>
      <c r="L3977" s="16"/>
      <c r="M3977" s="32" t="str">
        <f>TEXT(Data[[#This Row],[Ngày giao]],"yyyy")</f>
        <v>2022</v>
      </c>
      <c r="N3977" s="32" t="str">
        <f>IF(MONTH(Data[[#This Row],[Ngày giao]])&lt;4,"Qtr1", IF(MONTH(Data[[#This Row],[Ngày giao]])&lt;7,"Qtr2",IF(MONTH(Data[[#This Row],[Ngày giao]])&lt;10,"Qtr3","Qtr4")))</f>
        <v>Qtr2</v>
      </c>
      <c r="O3977" s="32" t="str">
        <f>TEXT(Data[[#This Row],[Ngày giao]],"MMM")</f>
        <v>Jun</v>
      </c>
    </row>
    <row r="3978" spans="1:15" ht="14.5" x14ac:dyDescent="0.35">
      <c r="A3978" s="7">
        <v>4517480821</v>
      </c>
      <c r="B3978" s="7">
        <v>4013297</v>
      </c>
      <c r="C3978" s="8" t="s">
        <v>53</v>
      </c>
      <c r="D3978" s="9">
        <v>90</v>
      </c>
      <c r="E3978" s="3">
        <v>301</v>
      </c>
      <c r="F3978" s="3">
        <f t="shared" si="94"/>
        <v>27090</v>
      </c>
      <c r="G3978" s="5">
        <v>44739</v>
      </c>
      <c r="H3978" s="4">
        <v>44739</v>
      </c>
      <c r="I3978" s="10">
        <v>0</v>
      </c>
      <c r="J3978" s="32" t="str">
        <f>IF(Data[[#This Row],[Chênh lệch ngày]]&lt;-2,"ADVANCE", IF(Data[[#This Row],[Chênh lệch ngày]]&lt;4, "ON TIME", IF(Data[[#This Row],[REASON OF LATE]]="SUPPLIER","LATE BY SUPPLIER", "LATE")))</f>
        <v>ON TIME</v>
      </c>
      <c r="K3978" s="12"/>
      <c r="L3978" s="16"/>
      <c r="M3978" s="32" t="str">
        <f>TEXT(Data[[#This Row],[Ngày giao]],"yyyy")</f>
        <v>2022</v>
      </c>
      <c r="N3978" s="32" t="str">
        <f>IF(MONTH(Data[[#This Row],[Ngày giao]])&lt;4,"Qtr1", IF(MONTH(Data[[#This Row],[Ngày giao]])&lt;7,"Qtr2",IF(MONTH(Data[[#This Row],[Ngày giao]])&lt;10,"Qtr3","Qtr4")))</f>
        <v>Qtr2</v>
      </c>
      <c r="O3978" s="32" t="str">
        <f>TEXT(Data[[#This Row],[Ngày giao]],"MMM")</f>
        <v>Jun</v>
      </c>
    </row>
    <row r="3979" spans="1:15" ht="14.5" x14ac:dyDescent="0.35">
      <c r="A3979" s="7">
        <v>4518102939</v>
      </c>
      <c r="B3979" s="7">
        <v>4454507</v>
      </c>
      <c r="C3979" s="8" t="s">
        <v>66</v>
      </c>
      <c r="D3979" s="9">
        <v>4860</v>
      </c>
      <c r="E3979" s="3">
        <v>526</v>
      </c>
      <c r="F3979" s="3">
        <f t="shared" si="94"/>
        <v>2556360</v>
      </c>
      <c r="G3979" s="5">
        <v>44739</v>
      </c>
      <c r="H3979" s="4">
        <v>44739</v>
      </c>
      <c r="I3979" s="10">
        <v>0</v>
      </c>
      <c r="J3979" s="32" t="str">
        <f>IF(Data[[#This Row],[Chênh lệch ngày]]&lt;-2,"ADVANCE", IF(Data[[#This Row],[Chênh lệch ngày]]&lt;4, "ON TIME", IF(Data[[#This Row],[REASON OF LATE]]="SUPPLIER","LATE BY SUPPLIER", "LATE")))</f>
        <v>ON TIME</v>
      </c>
      <c r="K3979" s="12"/>
      <c r="L3979" s="16"/>
      <c r="M3979" s="32" t="str">
        <f>TEXT(Data[[#This Row],[Ngày giao]],"yyyy")</f>
        <v>2022</v>
      </c>
      <c r="N3979" s="32" t="str">
        <f>IF(MONTH(Data[[#This Row],[Ngày giao]])&lt;4,"Qtr1", IF(MONTH(Data[[#This Row],[Ngày giao]])&lt;7,"Qtr2",IF(MONTH(Data[[#This Row],[Ngày giao]])&lt;10,"Qtr3","Qtr4")))</f>
        <v>Qtr2</v>
      </c>
      <c r="O3979" s="32" t="str">
        <f>TEXT(Data[[#This Row],[Ngày giao]],"MMM")</f>
        <v>Jun</v>
      </c>
    </row>
    <row r="3980" spans="1:15" ht="14.5" x14ac:dyDescent="0.35">
      <c r="A3980" s="7">
        <v>4517710891</v>
      </c>
      <c r="B3980" s="7">
        <v>2487053</v>
      </c>
      <c r="C3980" s="8" t="s">
        <v>53</v>
      </c>
      <c r="D3980" s="9">
        <v>8820</v>
      </c>
      <c r="E3980" s="3">
        <v>423</v>
      </c>
      <c r="F3980" s="3">
        <f t="shared" si="94"/>
        <v>3730860</v>
      </c>
      <c r="G3980" s="5">
        <v>44739</v>
      </c>
      <c r="H3980" s="4">
        <v>44739</v>
      </c>
      <c r="I3980" s="10">
        <v>0</v>
      </c>
      <c r="J3980" s="32" t="str">
        <f>IF(Data[[#This Row],[Chênh lệch ngày]]&lt;-2,"ADVANCE", IF(Data[[#This Row],[Chênh lệch ngày]]&lt;4, "ON TIME", IF(Data[[#This Row],[REASON OF LATE]]="SUPPLIER","LATE BY SUPPLIER", "LATE")))</f>
        <v>ON TIME</v>
      </c>
      <c r="K3980" s="12"/>
      <c r="L3980" s="16"/>
      <c r="M3980" s="32" t="str">
        <f>TEXT(Data[[#This Row],[Ngày giao]],"yyyy")</f>
        <v>2022</v>
      </c>
      <c r="N3980" s="32" t="str">
        <f>IF(MONTH(Data[[#This Row],[Ngày giao]])&lt;4,"Qtr1", IF(MONTH(Data[[#This Row],[Ngày giao]])&lt;7,"Qtr2",IF(MONTH(Data[[#This Row],[Ngày giao]])&lt;10,"Qtr3","Qtr4")))</f>
        <v>Qtr2</v>
      </c>
      <c r="O3980" s="32" t="str">
        <f>TEXT(Data[[#This Row],[Ngày giao]],"MMM")</f>
        <v>Jun</v>
      </c>
    </row>
    <row r="3981" spans="1:15" ht="14.5" x14ac:dyDescent="0.35">
      <c r="A3981" s="7">
        <v>4518037991</v>
      </c>
      <c r="B3981" s="7">
        <v>4455281</v>
      </c>
      <c r="C3981" s="8" t="s">
        <v>53</v>
      </c>
      <c r="D3981" s="9">
        <v>2520</v>
      </c>
      <c r="E3981" s="3">
        <v>1193</v>
      </c>
      <c r="F3981" s="3">
        <f t="shared" si="94"/>
        <v>3006360</v>
      </c>
      <c r="G3981" s="14">
        <v>44788</v>
      </c>
      <c r="H3981" s="15">
        <v>44739</v>
      </c>
      <c r="I3981" s="10">
        <v>49</v>
      </c>
      <c r="J3981" s="32" t="str">
        <f>IF(Data[[#This Row],[Chênh lệch ngày]]&lt;-2,"ADVANCE", IF(Data[[#This Row],[Chênh lệch ngày]]&lt;4, "ON TIME", IF(Data[[#This Row],[REASON OF LATE]]="SUPPLIER","LATE BY SUPPLIER", "LATE")))</f>
        <v>LATE</v>
      </c>
      <c r="K3981" s="32" t="s">
        <v>6</v>
      </c>
      <c r="L3981" s="16"/>
      <c r="M3981" s="32" t="str">
        <f>TEXT(Data[[#This Row],[Ngày giao]],"yyyy")</f>
        <v>2022</v>
      </c>
      <c r="N3981" s="32" t="str">
        <f>IF(MONTH(Data[[#This Row],[Ngày giao]])&lt;4,"Qtr1", IF(MONTH(Data[[#This Row],[Ngày giao]])&lt;7,"Qtr2",IF(MONTH(Data[[#This Row],[Ngày giao]])&lt;10,"Qtr3","Qtr4")))</f>
        <v>Qtr3</v>
      </c>
      <c r="O3981" s="32" t="str">
        <f>TEXT(Data[[#This Row],[Ngày giao]],"MMM")</f>
        <v>Aug</v>
      </c>
    </row>
    <row r="3982" spans="1:15" ht="14.5" x14ac:dyDescent="0.35">
      <c r="A3982" s="7">
        <v>4517536517</v>
      </c>
      <c r="B3982" s="7">
        <v>2778106</v>
      </c>
      <c r="C3982" s="8" t="s">
        <v>53</v>
      </c>
      <c r="D3982" s="9">
        <v>168</v>
      </c>
      <c r="E3982" s="3">
        <v>1085</v>
      </c>
      <c r="F3982" s="3">
        <f t="shared" si="94"/>
        <v>182280</v>
      </c>
      <c r="G3982" s="5">
        <v>44739</v>
      </c>
      <c r="H3982" s="4">
        <v>44739</v>
      </c>
      <c r="I3982" s="10">
        <v>0</v>
      </c>
      <c r="J3982" s="32" t="str">
        <f>IF(Data[[#This Row],[Chênh lệch ngày]]&lt;-2,"ADVANCE", IF(Data[[#This Row],[Chênh lệch ngày]]&lt;4, "ON TIME", IF(Data[[#This Row],[REASON OF LATE]]="SUPPLIER","LATE BY SUPPLIER", "LATE")))</f>
        <v>ON TIME</v>
      </c>
      <c r="K3982" s="12"/>
      <c r="L3982" s="16"/>
      <c r="M3982" s="32" t="str">
        <f>TEXT(Data[[#This Row],[Ngày giao]],"yyyy")</f>
        <v>2022</v>
      </c>
      <c r="N3982" s="32" t="str">
        <f>IF(MONTH(Data[[#This Row],[Ngày giao]])&lt;4,"Qtr1", IF(MONTH(Data[[#This Row],[Ngày giao]])&lt;7,"Qtr2",IF(MONTH(Data[[#This Row],[Ngày giao]])&lt;10,"Qtr3","Qtr4")))</f>
        <v>Qtr2</v>
      </c>
      <c r="O3982" s="32" t="str">
        <f>TEXT(Data[[#This Row],[Ngày giao]],"MMM")</f>
        <v>Jun</v>
      </c>
    </row>
    <row r="3983" spans="1:15" ht="14.5" x14ac:dyDescent="0.35">
      <c r="A3983" s="7">
        <v>4517404083</v>
      </c>
      <c r="B3983" s="7">
        <v>4333114</v>
      </c>
      <c r="C3983" s="8" t="s">
        <v>59</v>
      </c>
      <c r="D3983" s="9">
        <v>588</v>
      </c>
      <c r="E3983" s="3">
        <v>1433</v>
      </c>
      <c r="F3983" s="3">
        <f t="shared" si="94"/>
        <v>842604</v>
      </c>
      <c r="G3983" s="5">
        <v>44739</v>
      </c>
      <c r="H3983" s="4">
        <v>44739</v>
      </c>
      <c r="I3983" s="10">
        <v>0</v>
      </c>
      <c r="J3983" s="32" t="str">
        <f>IF(Data[[#This Row],[Chênh lệch ngày]]&lt;-2,"ADVANCE", IF(Data[[#This Row],[Chênh lệch ngày]]&lt;4, "ON TIME", IF(Data[[#This Row],[REASON OF LATE]]="SUPPLIER","LATE BY SUPPLIER", "LATE")))</f>
        <v>ON TIME</v>
      </c>
      <c r="K3983" s="12"/>
      <c r="L3983" s="16"/>
      <c r="M3983" s="32" t="str">
        <f>TEXT(Data[[#This Row],[Ngày giao]],"yyyy")</f>
        <v>2022</v>
      </c>
      <c r="N3983" s="32" t="str">
        <f>IF(MONTH(Data[[#This Row],[Ngày giao]])&lt;4,"Qtr1", IF(MONTH(Data[[#This Row],[Ngày giao]])&lt;7,"Qtr2",IF(MONTH(Data[[#This Row],[Ngày giao]])&lt;10,"Qtr3","Qtr4")))</f>
        <v>Qtr2</v>
      </c>
      <c r="O3983" s="32" t="str">
        <f>TEXT(Data[[#This Row],[Ngày giao]],"MMM")</f>
        <v>Jun</v>
      </c>
    </row>
    <row r="3984" spans="1:15" ht="14.5" x14ac:dyDescent="0.35">
      <c r="A3984" s="7">
        <v>4517746333</v>
      </c>
      <c r="B3984" s="7">
        <v>2663481</v>
      </c>
      <c r="C3984" s="8" t="s">
        <v>53</v>
      </c>
      <c r="D3984" s="9">
        <v>9945</v>
      </c>
      <c r="E3984" s="3">
        <v>718</v>
      </c>
      <c r="F3984" s="3">
        <f t="shared" si="94"/>
        <v>7140510</v>
      </c>
      <c r="G3984" s="5">
        <v>44739</v>
      </c>
      <c r="H3984" s="4">
        <v>44739</v>
      </c>
      <c r="I3984" s="10">
        <v>0</v>
      </c>
      <c r="J3984" s="32" t="str">
        <f>IF(Data[[#This Row],[Chênh lệch ngày]]&lt;-2,"ADVANCE", IF(Data[[#This Row],[Chênh lệch ngày]]&lt;4, "ON TIME", IF(Data[[#This Row],[REASON OF LATE]]="SUPPLIER","LATE BY SUPPLIER", "LATE")))</f>
        <v>ON TIME</v>
      </c>
      <c r="K3984" s="12"/>
      <c r="L3984" s="16"/>
      <c r="M3984" s="32" t="str">
        <f>TEXT(Data[[#This Row],[Ngày giao]],"yyyy")</f>
        <v>2022</v>
      </c>
      <c r="N3984" s="32" t="str">
        <f>IF(MONTH(Data[[#This Row],[Ngày giao]])&lt;4,"Qtr1", IF(MONTH(Data[[#This Row],[Ngày giao]])&lt;7,"Qtr2",IF(MONTH(Data[[#This Row],[Ngày giao]])&lt;10,"Qtr3","Qtr4")))</f>
        <v>Qtr2</v>
      </c>
      <c r="O3984" s="32" t="str">
        <f>TEXT(Data[[#This Row],[Ngày giao]],"MMM")</f>
        <v>Jun</v>
      </c>
    </row>
    <row r="3985" spans="1:15" ht="14.5" x14ac:dyDescent="0.35">
      <c r="A3985" s="7">
        <v>4517817648</v>
      </c>
      <c r="B3985" s="7">
        <v>4455299</v>
      </c>
      <c r="C3985" s="8" t="s">
        <v>53</v>
      </c>
      <c r="D3985" s="9">
        <v>1365</v>
      </c>
      <c r="E3985" s="3">
        <v>750</v>
      </c>
      <c r="F3985" s="3">
        <f t="shared" si="94"/>
        <v>1023750</v>
      </c>
      <c r="G3985" s="5">
        <v>44739</v>
      </c>
      <c r="H3985" s="4">
        <v>44739</v>
      </c>
      <c r="I3985" s="10">
        <v>0</v>
      </c>
      <c r="J3985" s="32" t="str">
        <f>IF(Data[[#This Row],[Chênh lệch ngày]]&lt;-2,"ADVANCE", IF(Data[[#This Row],[Chênh lệch ngày]]&lt;4, "ON TIME", IF(Data[[#This Row],[REASON OF LATE]]="SUPPLIER","LATE BY SUPPLIER", "LATE")))</f>
        <v>ON TIME</v>
      </c>
      <c r="K3985" s="12"/>
      <c r="L3985" s="16"/>
      <c r="M3985" s="32" t="str">
        <f>TEXT(Data[[#This Row],[Ngày giao]],"yyyy")</f>
        <v>2022</v>
      </c>
      <c r="N3985" s="32" t="str">
        <f>IF(MONTH(Data[[#This Row],[Ngày giao]])&lt;4,"Qtr1", IF(MONTH(Data[[#This Row],[Ngày giao]])&lt;7,"Qtr2",IF(MONTH(Data[[#This Row],[Ngày giao]])&lt;10,"Qtr3","Qtr4")))</f>
        <v>Qtr2</v>
      </c>
      <c r="O3985" s="32" t="str">
        <f>TEXT(Data[[#This Row],[Ngày giao]],"MMM")</f>
        <v>Jun</v>
      </c>
    </row>
    <row r="3986" spans="1:15" ht="14.5" x14ac:dyDescent="0.35">
      <c r="A3986" s="7">
        <v>4517742273</v>
      </c>
      <c r="B3986" s="7">
        <v>2663481</v>
      </c>
      <c r="C3986" s="8" t="s">
        <v>53</v>
      </c>
      <c r="D3986" s="9">
        <v>5670</v>
      </c>
      <c r="E3986" s="3">
        <v>772</v>
      </c>
      <c r="F3986" s="3">
        <f t="shared" si="94"/>
        <v>4377240</v>
      </c>
      <c r="G3986" s="5">
        <v>44739</v>
      </c>
      <c r="H3986" s="4">
        <v>44739</v>
      </c>
      <c r="I3986" s="10">
        <v>0</v>
      </c>
      <c r="J3986" s="32" t="str">
        <f>IF(Data[[#This Row],[Chênh lệch ngày]]&lt;-2,"ADVANCE", IF(Data[[#This Row],[Chênh lệch ngày]]&lt;4, "ON TIME", IF(Data[[#This Row],[REASON OF LATE]]="SUPPLIER","LATE BY SUPPLIER", "LATE")))</f>
        <v>ON TIME</v>
      </c>
      <c r="K3986" s="12"/>
      <c r="L3986" s="16"/>
      <c r="M3986" s="32" t="str">
        <f>TEXT(Data[[#This Row],[Ngày giao]],"yyyy")</f>
        <v>2022</v>
      </c>
      <c r="N3986" s="32" t="str">
        <f>IF(MONTH(Data[[#This Row],[Ngày giao]])&lt;4,"Qtr1", IF(MONTH(Data[[#This Row],[Ngày giao]])&lt;7,"Qtr2",IF(MONTH(Data[[#This Row],[Ngày giao]])&lt;10,"Qtr3","Qtr4")))</f>
        <v>Qtr2</v>
      </c>
      <c r="O3986" s="32" t="str">
        <f>TEXT(Data[[#This Row],[Ngày giao]],"MMM")</f>
        <v>Jun</v>
      </c>
    </row>
    <row r="3987" spans="1:15" ht="14.5" x14ac:dyDescent="0.35">
      <c r="A3987" s="7">
        <v>4517742278</v>
      </c>
      <c r="B3987" s="7">
        <v>2663481</v>
      </c>
      <c r="C3987" s="8" t="s">
        <v>12</v>
      </c>
      <c r="D3987" s="9">
        <v>2055</v>
      </c>
      <c r="E3987" s="3">
        <v>720</v>
      </c>
      <c r="F3987" s="3">
        <f t="shared" si="94"/>
        <v>1479600</v>
      </c>
      <c r="G3987" s="5">
        <v>44749</v>
      </c>
      <c r="H3987" s="4">
        <v>44739</v>
      </c>
      <c r="I3987" s="10">
        <v>10</v>
      </c>
      <c r="J3987" s="32" t="str">
        <f>IF(Data[[#This Row],[Chênh lệch ngày]]&lt;-2,"ADVANCE", IF(Data[[#This Row],[Chênh lệch ngày]]&lt;4, "ON TIME", IF(Data[[#This Row],[REASON OF LATE]]="SUPPLIER","LATE BY SUPPLIER", "LATE")))</f>
        <v>LATE BY SUPPLIER</v>
      </c>
      <c r="K3987" s="11" t="s">
        <v>8</v>
      </c>
      <c r="L3987" s="16" t="s">
        <v>71</v>
      </c>
      <c r="M3987" s="32" t="str">
        <f>TEXT(Data[[#This Row],[Ngày giao]],"yyyy")</f>
        <v>2022</v>
      </c>
      <c r="N3987" s="32" t="str">
        <f>IF(MONTH(Data[[#This Row],[Ngày giao]])&lt;4,"Qtr1", IF(MONTH(Data[[#This Row],[Ngày giao]])&lt;7,"Qtr2",IF(MONTH(Data[[#This Row],[Ngày giao]])&lt;10,"Qtr3","Qtr4")))</f>
        <v>Qtr3</v>
      </c>
      <c r="O3987" s="32" t="str">
        <f>TEXT(Data[[#This Row],[Ngày giao]],"MMM")</f>
        <v>Jul</v>
      </c>
    </row>
    <row r="3988" spans="1:15" ht="14.5" x14ac:dyDescent="0.35">
      <c r="A3988" s="7">
        <v>4517817650</v>
      </c>
      <c r="B3988" s="7">
        <v>4013305</v>
      </c>
      <c r="C3988" s="8" t="s">
        <v>53</v>
      </c>
      <c r="D3988" s="9">
        <v>1032</v>
      </c>
      <c r="E3988" s="3">
        <v>1207</v>
      </c>
      <c r="F3988" s="3">
        <f t="shared" si="94"/>
        <v>1245624</v>
      </c>
      <c r="G3988" s="5">
        <v>44739</v>
      </c>
      <c r="H3988" s="4">
        <v>44739</v>
      </c>
      <c r="I3988" s="10">
        <v>0</v>
      </c>
      <c r="J3988" s="32" t="str">
        <f>IF(Data[[#This Row],[Chênh lệch ngày]]&lt;-2,"ADVANCE", IF(Data[[#This Row],[Chênh lệch ngày]]&lt;4, "ON TIME", IF(Data[[#This Row],[REASON OF LATE]]="SUPPLIER","LATE BY SUPPLIER", "LATE")))</f>
        <v>ON TIME</v>
      </c>
      <c r="K3988" s="12"/>
      <c r="L3988" s="16"/>
      <c r="M3988" s="32" t="str">
        <f>TEXT(Data[[#This Row],[Ngày giao]],"yyyy")</f>
        <v>2022</v>
      </c>
      <c r="N3988" s="32" t="str">
        <f>IF(MONTH(Data[[#This Row],[Ngày giao]])&lt;4,"Qtr1", IF(MONTH(Data[[#This Row],[Ngày giao]])&lt;7,"Qtr2",IF(MONTH(Data[[#This Row],[Ngày giao]])&lt;10,"Qtr3","Qtr4")))</f>
        <v>Qtr2</v>
      </c>
      <c r="O3988" s="32" t="str">
        <f>TEXT(Data[[#This Row],[Ngày giao]],"MMM")</f>
        <v>Jun</v>
      </c>
    </row>
    <row r="3989" spans="1:15" ht="14.5" x14ac:dyDescent="0.35">
      <c r="A3989" s="7">
        <v>4517632864</v>
      </c>
      <c r="B3989" s="7">
        <v>4333116</v>
      </c>
      <c r="C3989" s="8" t="s">
        <v>59</v>
      </c>
      <c r="D3989" s="9">
        <v>2142</v>
      </c>
      <c r="E3989" s="3">
        <v>916</v>
      </c>
      <c r="F3989" s="3">
        <f t="shared" si="94"/>
        <v>1962072</v>
      </c>
      <c r="G3989" s="5">
        <v>44739</v>
      </c>
      <c r="H3989" s="4">
        <v>44739</v>
      </c>
      <c r="I3989" s="10">
        <v>0</v>
      </c>
      <c r="J3989" s="32" t="str">
        <f>IF(Data[[#This Row],[Chênh lệch ngày]]&lt;-2,"ADVANCE", IF(Data[[#This Row],[Chênh lệch ngày]]&lt;4, "ON TIME", IF(Data[[#This Row],[REASON OF LATE]]="SUPPLIER","LATE BY SUPPLIER", "LATE")))</f>
        <v>ON TIME</v>
      </c>
      <c r="K3989" s="12"/>
      <c r="L3989" s="16"/>
      <c r="M3989" s="32" t="str">
        <f>TEXT(Data[[#This Row],[Ngày giao]],"yyyy")</f>
        <v>2022</v>
      </c>
      <c r="N3989" s="32" t="str">
        <f>IF(MONTH(Data[[#This Row],[Ngày giao]])&lt;4,"Qtr1", IF(MONTH(Data[[#This Row],[Ngày giao]])&lt;7,"Qtr2",IF(MONTH(Data[[#This Row],[Ngày giao]])&lt;10,"Qtr3","Qtr4")))</f>
        <v>Qtr2</v>
      </c>
      <c r="O3989" s="32" t="str">
        <f>TEXT(Data[[#This Row],[Ngày giao]],"MMM")</f>
        <v>Jun</v>
      </c>
    </row>
    <row r="3990" spans="1:15" ht="14.5" x14ac:dyDescent="0.35">
      <c r="A3990" s="7">
        <v>4517527773</v>
      </c>
      <c r="B3990" s="7">
        <v>4013305</v>
      </c>
      <c r="C3990" s="8" t="s">
        <v>53</v>
      </c>
      <c r="D3990" s="9">
        <v>48</v>
      </c>
      <c r="E3990" s="3">
        <v>1079</v>
      </c>
      <c r="F3990" s="3">
        <f t="shared" si="94"/>
        <v>51792</v>
      </c>
      <c r="G3990" s="5">
        <v>44739</v>
      </c>
      <c r="H3990" s="4">
        <v>44739</v>
      </c>
      <c r="I3990" s="10">
        <v>0</v>
      </c>
      <c r="J3990" s="32" t="str">
        <f>IF(Data[[#This Row],[Chênh lệch ngày]]&lt;-2,"ADVANCE", IF(Data[[#This Row],[Chênh lệch ngày]]&lt;4, "ON TIME", IF(Data[[#This Row],[REASON OF LATE]]="SUPPLIER","LATE BY SUPPLIER", "LATE")))</f>
        <v>ON TIME</v>
      </c>
      <c r="K3990" s="12"/>
      <c r="L3990" s="16"/>
      <c r="M3990" s="32" t="str">
        <f>TEXT(Data[[#This Row],[Ngày giao]],"yyyy")</f>
        <v>2022</v>
      </c>
      <c r="N3990" s="32" t="str">
        <f>IF(MONTH(Data[[#This Row],[Ngày giao]])&lt;4,"Qtr1", IF(MONTH(Data[[#This Row],[Ngày giao]])&lt;7,"Qtr2",IF(MONTH(Data[[#This Row],[Ngày giao]])&lt;10,"Qtr3","Qtr4")))</f>
        <v>Qtr2</v>
      </c>
      <c r="O3990" s="32" t="str">
        <f>TEXT(Data[[#This Row],[Ngày giao]],"MMM")</f>
        <v>Jun</v>
      </c>
    </row>
    <row r="3991" spans="1:15" ht="14.5" x14ac:dyDescent="0.35">
      <c r="A3991" s="7">
        <v>4517420569</v>
      </c>
      <c r="B3991" s="7">
        <v>4333113</v>
      </c>
      <c r="C3991" s="8" t="s">
        <v>59</v>
      </c>
      <c r="D3991" s="9">
        <v>210</v>
      </c>
      <c r="E3991" s="3">
        <v>485</v>
      </c>
      <c r="F3991" s="3">
        <f t="shared" si="94"/>
        <v>101850</v>
      </c>
      <c r="G3991" s="5">
        <v>44781</v>
      </c>
      <c r="H3991" s="4">
        <v>44739</v>
      </c>
      <c r="I3991" s="10">
        <v>42</v>
      </c>
      <c r="J3991" s="32" t="str">
        <f>IF(Data[[#This Row],[Chênh lệch ngày]]&lt;-2,"ADVANCE", IF(Data[[#This Row],[Chênh lệch ngày]]&lt;4, "ON TIME", IF(Data[[#This Row],[REASON OF LATE]]="SUPPLIER","LATE BY SUPPLIER", "LATE")))</f>
        <v>LATE BY SUPPLIER</v>
      </c>
      <c r="K3991" s="13" t="s">
        <v>8</v>
      </c>
      <c r="L3991" s="16" t="s">
        <v>71</v>
      </c>
      <c r="M3991" s="32" t="str">
        <f>TEXT(Data[[#This Row],[Ngày giao]],"yyyy")</f>
        <v>2022</v>
      </c>
      <c r="N3991" s="32" t="str">
        <f>IF(MONTH(Data[[#This Row],[Ngày giao]])&lt;4,"Qtr1", IF(MONTH(Data[[#This Row],[Ngày giao]])&lt;7,"Qtr2",IF(MONTH(Data[[#This Row],[Ngày giao]])&lt;10,"Qtr3","Qtr4")))</f>
        <v>Qtr3</v>
      </c>
      <c r="O3991" s="32" t="str">
        <f>TEXT(Data[[#This Row],[Ngày giao]],"MMM")</f>
        <v>Aug</v>
      </c>
    </row>
    <row r="3992" spans="1:15" ht="14.5" x14ac:dyDescent="0.35">
      <c r="A3992" s="7">
        <v>4518033701</v>
      </c>
      <c r="B3992" s="7">
        <v>4287388</v>
      </c>
      <c r="C3992" s="8" t="s">
        <v>53</v>
      </c>
      <c r="D3992" s="9">
        <v>288</v>
      </c>
      <c r="E3992" s="3">
        <v>748</v>
      </c>
      <c r="F3992" s="3">
        <f t="shared" si="94"/>
        <v>215424</v>
      </c>
      <c r="G3992" s="5">
        <v>44739</v>
      </c>
      <c r="H3992" s="4">
        <v>44739</v>
      </c>
      <c r="I3992" s="10">
        <v>0</v>
      </c>
      <c r="J3992" s="32" t="str">
        <f>IF(Data[[#This Row],[Chênh lệch ngày]]&lt;-2,"ADVANCE", IF(Data[[#This Row],[Chênh lệch ngày]]&lt;4, "ON TIME", IF(Data[[#This Row],[REASON OF LATE]]="SUPPLIER","LATE BY SUPPLIER", "LATE")))</f>
        <v>ON TIME</v>
      </c>
      <c r="K3992" s="12"/>
      <c r="L3992" s="16"/>
      <c r="M3992" s="32" t="str">
        <f>TEXT(Data[[#This Row],[Ngày giao]],"yyyy")</f>
        <v>2022</v>
      </c>
      <c r="N3992" s="32" t="str">
        <f>IF(MONTH(Data[[#This Row],[Ngày giao]])&lt;4,"Qtr1", IF(MONTH(Data[[#This Row],[Ngày giao]])&lt;7,"Qtr2",IF(MONTH(Data[[#This Row],[Ngày giao]])&lt;10,"Qtr3","Qtr4")))</f>
        <v>Qtr2</v>
      </c>
      <c r="O3992" s="32" t="str">
        <f>TEXT(Data[[#This Row],[Ngày giao]],"MMM")</f>
        <v>Jun</v>
      </c>
    </row>
    <row r="3993" spans="1:15" ht="14.5" x14ac:dyDescent="0.35">
      <c r="A3993" s="7">
        <v>4517484515</v>
      </c>
      <c r="B3993" s="7">
        <v>4465338</v>
      </c>
      <c r="C3993" s="37" t="s">
        <v>52</v>
      </c>
      <c r="D3993" s="9">
        <v>100200</v>
      </c>
      <c r="E3993" s="3">
        <v>392</v>
      </c>
      <c r="F3993" s="3">
        <f t="shared" si="94"/>
        <v>39278400</v>
      </c>
      <c r="G3993" s="5">
        <v>44746</v>
      </c>
      <c r="H3993" s="4">
        <v>44739</v>
      </c>
      <c r="I3993" s="10">
        <v>7</v>
      </c>
      <c r="J3993" s="32" t="str">
        <f>IF(Data[[#This Row],[Chênh lệch ngày]]&lt;-2,"ADVANCE", IF(Data[[#This Row],[Chênh lệch ngày]]&lt;4, "ON TIME", IF(Data[[#This Row],[REASON OF LATE]]="SUPPLIER","LATE BY SUPPLIER", "LATE")))</f>
        <v>LATE BY SUPPLIER</v>
      </c>
      <c r="K3993" s="11" t="s">
        <v>8</v>
      </c>
      <c r="L3993" s="16" t="s">
        <v>71</v>
      </c>
      <c r="M3993" s="32" t="str">
        <f>TEXT(Data[[#This Row],[Ngày giao]],"yyyy")</f>
        <v>2022</v>
      </c>
      <c r="N3993" s="32" t="str">
        <f>IF(MONTH(Data[[#This Row],[Ngày giao]])&lt;4,"Qtr1", IF(MONTH(Data[[#This Row],[Ngày giao]])&lt;7,"Qtr2",IF(MONTH(Data[[#This Row],[Ngày giao]])&lt;10,"Qtr3","Qtr4")))</f>
        <v>Qtr3</v>
      </c>
      <c r="O3993" s="32" t="str">
        <f>TEXT(Data[[#This Row],[Ngày giao]],"MMM")</f>
        <v>Jul</v>
      </c>
    </row>
    <row r="3994" spans="1:15" ht="14.5" x14ac:dyDescent="0.35">
      <c r="A3994" s="7">
        <v>4517814339</v>
      </c>
      <c r="B3994" s="7">
        <v>4455298</v>
      </c>
      <c r="C3994" s="8" t="s">
        <v>53</v>
      </c>
      <c r="D3994" s="9">
        <v>1965</v>
      </c>
      <c r="E3994" s="3">
        <v>922</v>
      </c>
      <c r="F3994" s="3">
        <f t="shared" si="94"/>
        <v>1811730</v>
      </c>
      <c r="G3994" s="5">
        <v>44739</v>
      </c>
      <c r="H3994" s="4">
        <v>44739</v>
      </c>
      <c r="I3994" s="10">
        <v>0</v>
      </c>
      <c r="J3994" s="32" t="str">
        <f>IF(Data[[#This Row],[Chênh lệch ngày]]&lt;-2,"ADVANCE", IF(Data[[#This Row],[Chênh lệch ngày]]&lt;4, "ON TIME", IF(Data[[#This Row],[REASON OF LATE]]="SUPPLIER","LATE BY SUPPLIER", "LATE")))</f>
        <v>ON TIME</v>
      </c>
      <c r="K3994" s="12"/>
      <c r="L3994" s="16"/>
      <c r="M3994" s="32" t="str">
        <f>TEXT(Data[[#This Row],[Ngày giao]],"yyyy")</f>
        <v>2022</v>
      </c>
      <c r="N3994" s="32" t="str">
        <f>IF(MONTH(Data[[#This Row],[Ngày giao]])&lt;4,"Qtr1", IF(MONTH(Data[[#This Row],[Ngày giao]])&lt;7,"Qtr2",IF(MONTH(Data[[#This Row],[Ngày giao]])&lt;10,"Qtr3","Qtr4")))</f>
        <v>Qtr2</v>
      </c>
      <c r="O3994" s="32" t="str">
        <f>TEXT(Data[[#This Row],[Ngày giao]],"MMM")</f>
        <v>Jun</v>
      </c>
    </row>
    <row r="3995" spans="1:15" ht="14.5" x14ac:dyDescent="0.35">
      <c r="A3995" s="7">
        <v>4517368830</v>
      </c>
      <c r="B3995" s="7">
        <v>2044651</v>
      </c>
      <c r="C3995" s="8" t="s">
        <v>53</v>
      </c>
      <c r="D3995" s="9">
        <v>108000</v>
      </c>
      <c r="E3995" s="3">
        <v>1255</v>
      </c>
      <c r="F3995" s="3">
        <f t="shared" si="94"/>
        <v>135540000</v>
      </c>
      <c r="G3995" s="5">
        <v>44718</v>
      </c>
      <c r="H3995" s="4">
        <v>44739</v>
      </c>
      <c r="I3995" s="10">
        <v>-21</v>
      </c>
      <c r="J3995" s="32" t="str">
        <f>IF(Data[[#This Row],[Chênh lệch ngày]]&lt;-2,"ADVANCE", IF(Data[[#This Row],[Chênh lệch ngày]]&lt;4, "ON TIME", IF(Data[[#This Row],[REASON OF LATE]]="SUPPLIER","LATE BY SUPPLIER", "LATE")))</f>
        <v>ADVANCE</v>
      </c>
      <c r="K3995" s="12"/>
      <c r="L3995" s="16"/>
      <c r="M3995" s="32" t="str">
        <f>TEXT(Data[[#This Row],[Ngày giao]],"yyyy")</f>
        <v>2022</v>
      </c>
      <c r="N3995" s="32" t="str">
        <f>IF(MONTH(Data[[#This Row],[Ngày giao]])&lt;4,"Qtr1", IF(MONTH(Data[[#This Row],[Ngày giao]])&lt;7,"Qtr2",IF(MONTH(Data[[#This Row],[Ngày giao]])&lt;10,"Qtr3","Qtr4")))</f>
        <v>Qtr2</v>
      </c>
      <c r="O3995" s="32" t="str">
        <f>TEXT(Data[[#This Row],[Ngày giao]],"MMM")</f>
        <v>Jun</v>
      </c>
    </row>
    <row r="3996" spans="1:15" ht="14.5" x14ac:dyDescent="0.35">
      <c r="A3996" s="7">
        <v>4517414358</v>
      </c>
      <c r="B3996" s="7">
        <v>4455299</v>
      </c>
      <c r="C3996" s="8" t="s">
        <v>53</v>
      </c>
      <c r="D3996" s="9">
        <v>615</v>
      </c>
      <c r="E3996" s="3">
        <v>1414</v>
      </c>
      <c r="F3996" s="3">
        <f t="shared" si="94"/>
        <v>869610</v>
      </c>
      <c r="G3996" s="5">
        <v>44739</v>
      </c>
      <c r="H3996" s="4">
        <v>44739</v>
      </c>
      <c r="I3996" s="10">
        <v>0</v>
      </c>
      <c r="J3996" s="32" t="str">
        <f>IF(Data[[#This Row],[Chênh lệch ngày]]&lt;-2,"ADVANCE", IF(Data[[#This Row],[Chênh lệch ngày]]&lt;4, "ON TIME", IF(Data[[#This Row],[REASON OF LATE]]="SUPPLIER","LATE BY SUPPLIER", "LATE")))</f>
        <v>ON TIME</v>
      </c>
      <c r="K3996" s="12"/>
      <c r="L3996" s="16"/>
      <c r="M3996" s="32" t="str">
        <f>TEXT(Data[[#This Row],[Ngày giao]],"yyyy")</f>
        <v>2022</v>
      </c>
      <c r="N3996" s="32" t="str">
        <f>IF(MONTH(Data[[#This Row],[Ngày giao]])&lt;4,"Qtr1", IF(MONTH(Data[[#This Row],[Ngày giao]])&lt;7,"Qtr2",IF(MONTH(Data[[#This Row],[Ngày giao]])&lt;10,"Qtr3","Qtr4")))</f>
        <v>Qtr2</v>
      </c>
      <c r="O3996" s="32" t="str">
        <f>TEXT(Data[[#This Row],[Ngày giao]],"MMM")</f>
        <v>Jun</v>
      </c>
    </row>
    <row r="3997" spans="1:15" ht="14.5" x14ac:dyDescent="0.35">
      <c r="A3997" s="7">
        <v>4518086882</v>
      </c>
      <c r="B3997" s="7">
        <v>2487061</v>
      </c>
      <c r="C3997" s="8" t="s">
        <v>53</v>
      </c>
      <c r="D3997" s="9">
        <v>180</v>
      </c>
      <c r="E3997" s="3">
        <v>816</v>
      </c>
      <c r="F3997" s="3">
        <f t="shared" si="94"/>
        <v>146880</v>
      </c>
      <c r="G3997" s="5">
        <v>44739</v>
      </c>
      <c r="H3997" s="4">
        <v>44739</v>
      </c>
      <c r="I3997" s="10">
        <v>0</v>
      </c>
      <c r="J3997" s="32" t="str">
        <f>IF(Data[[#This Row],[Chênh lệch ngày]]&lt;-2,"ADVANCE", IF(Data[[#This Row],[Chênh lệch ngày]]&lt;4, "ON TIME", IF(Data[[#This Row],[REASON OF LATE]]="SUPPLIER","LATE BY SUPPLIER", "LATE")))</f>
        <v>ON TIME</v>
      </c>
      <c r="K3997" s="12"/>
      <c r="L3997" s="16"/>
      <c r="M3997" s="32" t="str">
        <f>TEXT(Data[[#This Row],[Ngày giao]],"yyyy")</f>
        <v>2022</v>
      </c>
      <c r="N3997" s="32" t="str">
        <f>IF(MONTH(Data[[#This Row],[Ngày giao]])&lt;4,"Qtr1", IF(MONTH(Data[[#This Row],[Ngày giao]])&lt;7,"Qtr2",IF(MONTH(Data[[#This Row],[Ngày giao]])&lt;10,"Qtr3","Qtr4")))</f>
        <v>Qtr2</v>
      </c>
      <c r="O3997" s="32" t="str">
        <f>TEXT(Data[[#This Row],[Ngày giao]],"MMM")</f>
        <v>Jun</v>
      </c>
    </row>
    <row r="3998" spans="1:15" ht="14.5" x14ac:dyDescent="0.35">
      <c r="A3998" s="7">
        <v>4518060132</v>
      </c>
      <c r="B3998" s="7">
        <v>4333113</v>
      </c>
      <c r="C3998" s="8" t="s">
        <v>59</v>
      </c>
      <c r="D3998" s="9">
        <v>588</v>
      </c>
      <c r="E3998" s="3">
        <v>1498</v>
      </c>
      <c r="F3998" s="3">
        <f t="shared" si="94"/>
        <v>880824</v>
      </c>
      <c r="G3998" s="5">
        <v>44739</v>
      </c>
      <c r="H3998" s="4">
        <v>44739</v>
      </c>
      <c r="I3998" s="10">
        <v>0</v>
      </c>
      <c r="J3998" s="32" t="str">
        <f>IF(Data[[#This Row],[Chênh lệch ngày]]&lt;-2,"ADVANCE", IF(Data[[#This Row],[Chênh lệch ngày]]&lt;4, "ON TIME", IF(Data[[#This Row],[REASON OF LATE]]="SUPPLIER","LATE BY SUPPLIER", "LATE")))</f>
        <v>ON TIME</v>
      </c>
      <c r="K3998" s="12"/>
      <c r="L3998" s="16"/>
      <c r="M3998" s="32" t="str">
        <f>TEXT(Data[[#This Row],[Ngày giao]],"yyyy")</f>
        <v>2022</v>
      </c>
      <c r="N3998" s="32" t="str">
        <f>IF(MONTH(Data[[#This Row],[Ngày giao]])&lt;4,"Qtr1", IF(MONTH(Data[[#This Row],[Ngày giao]])&lt;7,"Qtr2",IF(MONTH(Data[[#This Row],[Ngày giao]])&lt;10,"Qtr3","Qtr4")))</f>
        <v>Qtr2</v>
      </c>
      <c r="O3998" s="32" t="str">
        <f>TEXT(Data[[#This Row],[Ngày giao]],"MMM")</f>
        <v>Jun</v>
      </c>
    </row>
    <row r="3999" spans="1:15" ht="14.5" x14ac:dyDescent="0.35">
      <c r="A3999" s="7">
        <v>4517672016</v>
      </c>
      <c r="B3999" s="7">
        <v>4333114</v>
      </c>
      <c r="C3999" s="8" t="s">
        <v>59</v>
      </c>
      <c r="D3999" s="9">
        <v>63</v>
      </c>
      <c r="E3999" s="3">
        <v>402</v>
      </c>
      <c r="F3999" s="3">
        <f t="shared" si="94"/>
        <v>25326</v>
      </c>
      <c r="G3999" s="5">
        <v>44739</v>
      </c>
      <c r="H3999" s="4">
        <v>44739</v>
      </c>
      <c r="I3999" s="10">
        <v>0</v>
      </c>
      <c r="J3999" s="32" t="str">
        <f>IF(Data[[#This Row],[Chênh lệch ngày]]&lt;-2,"ADVANCE", IF(Data[[#This Row],[Chênh lệch ngày]]&lt;4, "ON TIME", IF(Data[[#This Row],[REASON OF LATE]]="SUPPLIER","LATE BY SUPPLIER", "LATE")))</f>
        <v>ON TIME</v>
      </c>
      <c r="K3999" s="12"/>
      <c r="L3999" s="16"/>
      <c r="M3999" s="32" t="str">
        <f>TEXT(Data[[#This Row],[Ngày giao]],"yyyy")</f>
        <v>2022</v>
      </c>
      <c r="N3999" s="32" t="str">
        <f>IF(MONTH(Data[[#This Row],[Ngày giao]])&lt;4,"Qtr1", IF(MONTH(Data[[#This Row],[Ngày giao]])&lt;7,"Qtr2",IF(MONTH(Data[[#This Row],[Ngày giao]])&lt;10,"Qtr3","Qtr4")))</f>
        <v>Qtr2</v>
      </c>
      <c r="O3999" s="32" t="str">
        <f>TEXT(Data[[#This Row],[Ngày giao]],"MMM")</f>
        <v>Jun</v>
      </c>
    </row>
    <row r="4000" spans="1:15" ht="14.5" x14ac:dyDescent="0.35">
      <c r="A4000" s="7">
        <v>4517814340</v>
      </c>
      <c r="B4000" s="7">
        <v>4013297</v>
      </c>
      <c r="C4000" s="8" t="s">
        <v>53</v>
      </c>
      <c r="D4000" s="9">
        <v>1650</v>
      </c>
      <c r="E4000" s="3">
        <v>1021</v>
      </c>
      <c r="F4000" s="3">
        <f t="shared" si="94"/>
        <v>1684650</v>
      </c>
      <c r="G4000" s="5">
        <v>44739</v>
      </c>
      <c r="H4000" s="4">
        <v>44739</v>
      </c>
      <c r="I4000" s="10">
        <v>0</v>
      </c>
      <c r="J4000" s="32" t="str">
        <f>IF(Data[[#This Row],[Chênh lệch ngày]]&lt;-2,"ADVANCE", IF(Data[[#This Row],[Chênh lệch ngày]]&lt;4, "ON TIME", IF(Data[[#This Row],[REASON OF LATE]]="SUPPLIER","LATE BY SUPPLIER", "LATE")))</f>
        <v>ON TIME</v>
      </c>
      <c r="K4000" s="12"/>
      <c r="L4000" s="16"/>
      <c r="M4000" s="32" t="str">
        <f>TEXT(Data[[#This Row],[Ngày giao]],"yyyy")</f>
        <v>2022</v>
      </c>
      <c r="N4000" s="32" t="str">
        <f>IF(MONTH(Data[[#This Row],[Ngày giao]])&lt;4,"Qtr1", IF(MONTH(Data[[#This Row],[Ngày giao]])&lt;7,"Qtr2",IF(MONTH(Data[[#This Row],[Ngày giao]])&lt;10,"Qtr3","Qtr4")))</f>
        <v>Qtr2</v>
      </c>
      <c r="O4000" s="32" t="str">
        <f>TEXT(Data[[#This Row],[Ngày giao]],"MMM")</f>
        <v>Jun</v>
      </c>
    </row>
    <row r="4001" spans="1:15" ht="14.5" x14ac:dyDescent="0.35">
      <c r="A4001" s="7">
        <v>4517672789</v>
      </c>
      <c r="B4001" s="7">
        <v>4333113</v>
      </c>
      <c r="C4001" s="8" t="s">
        <v>59</v>
      </c>
      <c r="D4001" s="9">
        <v>735</v>
      </c>
      <c r="E4001" s="3">
        <v>1429</v>
      </c>
      <c r="F4001" s="3">
        <f t="shared" si="94"/>
        <v>1050315</v>
      </c>
      <c r="G4001" s="5">
        <v>44781</v>
      </c>
      <c r="H4001" s="4">
        <v>44739</v>
      </c>
      <c r="I4001" s="10">
        <v>42</v>
      </c>
      <c r="J4001" s="32" t="str">
        <f>IF(Data[[#This Row],[Chênh lệch ngày]]&lt;-2,"ADVANCE", IF(Data[[#This Row],[Chênh lệch ngày]]&lt;4, "ON TIME", IF(Data[[#This Row],[REASON OF LATE]]="SUPPLIER","LATE BY SUPPLIER", "LATE")))</f>
        <v>LATE BY SUPPLIER</v>
      </c>
      <c r="K4001" s="13" t="s">
        <v>8</v>
      </c>
      <c r="L4001" s="16" t="s">
        <v>71</v>
      </c>
      <c r="M4001" s="32" t="str">
        <f>TEXT(Data[[#This Row],[Ngày giao]],"yyyy")</f>
        <v>2022</v>
      </c>
      <c r="N4001" s="32" t="str">
        <f>IF(MONTH(Data[[#This Row],[Ngày giao]])&lt;4,"Qtr1", IF(MONTH(Data[[#This Row],[Ngày giao]])&lt;7,"Qtr2",IF(MONTH(Data[[#This Row],[Ngày giao]])&lt;10,"Qtr3","Qtr4")))</f>
        <v>Qtr3</v>
      </c>
      <c r="O4001" s="32" t="str">
        <f>TEXT(Data[[#This Row],[Ngày giao]],"MMM")</f>
        <v>Aug</v>
      </c>
    </row>
    <row r="4002" spans="1:15" ht="14.5" x14ac:dyDescent="0.35">
      <c r="A4002" s="7">
        <v>5501260166</v>
      </c>
      <c r="B4002" s="7">
        <v>4454507</v>
      </c>
      <c r="C4002" s="8" t="s">
        <v>60</v>
      </c>
      <c r="D4002" s="9">
        <v>2160</v>
      </c>
      <c r="E4002" s="3">
        <v>983</v>
      </c>
      <c r="F4002" s="3">
        <f t="shared" si="94"/>
        <v>2123280</v>
      </c>
      <c r="G4002" s="5">
        <v>44753</v>
      </c>
      <c r="H4002" s="4">
        <v>44739</v>
      </c>
      <c r="I4002" s="10">
        <v>14</v>
      </c>
      <c r="J4002" s="32" t="str">
        <f>IF(Data[[#This Row],[Chênh lệch ngày]]&lt;-2,"ADVANCE", IF(Data[[#This Row],[Chênh lệch ngày]]&lt;4, "ON TIME", IF(Data[[#This Row],[REASON OF LATE]]="SUPPLIER","LATE BY SUPPLIER", "LATE")))</f>
        <v>LATE BY SUPPLIER</v>
      </c>
      <c r="K4002" s="13" t="s">
        <v>8</v>
      </c>
      <c r="L4002" s="16" t="s">
        <v>71</v>
      </c>
      <c r="M4002" s="32" t="str">
        <f>TEXT(Data[[#This Row],[Ngày giao]],"yyyy")</f>
        <v>2022</v>
      </c>
      <c r="N4002" s="32" t="str">
        <f>IF(MONTH(Data[[#This Row],[Ngày giao]])&lt;4,"Qtr1", IF(MONTH(Data[[#This Row],[Ngày giao]])&lt;7,"Qtr2",IF(MONTH(Data[[#This Row],[Ngày giao]])&lt;10,"Qtr3","Qtr4")))</f>
        <v>Qtr3</v>
      </c>
      <c r="O4002" s="32" t="str">
        <f>TEXT(Data[[#This Row],[Ngày giao]],"MMM")</f>
        <v>Jul</v>
      </c>
    </row>
    <row r="4003" spans="1:15" ht="14.5" x14ac:dyDescent="0.35">
      <c r="A4003" s="7">
        <v>5501254394</v>
      </c>
      <c r="B4003" s="7">
        <v>2765851</v>
      </c>
      <c r="C4003" s="8" t="s">
        <v>60</v>
      </c>
      <c r="D4003" s="9">
        <v>208</v>
      </c>
      <c r="E4003" s="3">
        <v>547</v>
      </c>
      <c r="F4003" s="3">
        <f t="shared" si="94"/>
        <v>113776</v>
      </c>
      <c r="G4003" s="5">
        <v>44739</v>
      </c>
      <c r="H4003" s="4">
        <v>44739</v>
      </c>
      <c r="I4003" s="10">
        <v>0</v>
      </c>
      <c r="J4003" s="32" t="str">
        <f>IF(Data[[#This Row],[Chênh lệch ngày]]&lt;-2,"ADVANCE", IF(Data[[#This Row],[Chênh lệch ngày]]&lt;4, "ON TIME", IF(Data[[#This Row],[REASON OF LATE]]="SUPPLIER","LATE BY SUPPLIER", "LATE")))</f>
        <v>ON TIME</v>
      </c>
      <c r="K4003" s="12"/>
      <c r="L4003" s="16"/>
      <c r="M4003" s="32" t="str">
        <f>TEXT(Data[[#This Row],[Ngày giao]],"yyyy")</f>
        <v>2022</v>
      </c>
      <c r="N4003" s="32" t="str">
        <f>IF(MONTH(Data[[#This Row],[Ngày giao]])&lt;4,"Qtr1", IF(MONTH(Data[[#This Row],[Ngày giao]])&lt;7,"Qtr2",IF(MONTH(Data[[#This Row],[Ngày giao]])&lt;10,"Qtr3","Qtr4")))</f>
        <v>Qtr2</v>
      </c>
      <c r="O4003" s="32" t="str">
        <f>TEXT(Data[[#This Row],[Ngày giao]],"MMM")</f>
        <v>Jun</v>
      </c>
    </row>
    <row r="4004" spans="1:15" ht="14.5" x14ac:dyDescent="0.35">
      <c r="A4004" s="7">
        <v>4518011754</v>
      </c>
      <c r="B4004" s="7">
        <v>2765851</v>
      </c>
      <c r="C4004" s="8" t="s">
        <v>53</v>
      </c>
      <c r="D4004" s="9">
        <v>656</v>
      </c>
      <c r="E4004" s="3">
        <v>481</v>
      </c>
      <c r="F4004" s="3">
        <f t="shared" si="94"/>
        <v>315536</v>
      </c>
      <c r="G4004" s="5">
        <v>44739</v>
      </c>
      <c r="H4004" s="4">
        <v>44739</v>
      </c>
      <c r="I4004" s="10">
        <v>0</v>
      </c>
      <c r="J4004" s="32" t="str">
        <f>IF(Data[[#This Row],[Chênh lệch ngày]]&lt;-2,"ADVANCE", IF(Data[[#This Row],[Chênh lệch ngày]]&lt;4, "ON TIME", IF(Data[[#This Row],[REASON OF LATE]]="SUPPLIER","LATE BY SUPPLIER", "LATE")))</f>
        <v>ON TIME</v>
      </c>
      <c r="K4004" s="12"/>
      <c r="L4004" s="16"/>
      <c r="M4004" s="32" t="str">
        <f>TEXT(Data[[#This Row],[Ngày giao]],"yyyy")</f>
        <v>2022</v>
      </c>
      <c r="N4004" s="32" t="str">
        <f>IF(MONTH(Data[[#This Row],[Ngày giao]])&lt;4,"Qtr1", IF(MONTH(Data[[#This Row],[Ngày giao]])&lt;7,"Qtr2",IF(MONTH(Data[[#This Row],[Ngày giao]])&lt;10,"Qtr3","Qtr4")))</f>
        <v>Qtr2</v>
      </c>
      <c r="O4004" s="32" t="str">
        <f>TEXT(Data[[#This Row],[Ngày giao]],"MMM")</f>
        <v>Jun</v>
      </c>
    </row>
    <row r="4005" spans="1:15" ht="14.5" x14ac:dyDescent="0.35">
      <c r="A4005" s="7">
        <v>4517520487</v>
      </c>
      <c r="B4005" s="7">
        <v>4333116</v>
      </c>
      <c r="C4005" s="8" t="s">
        <v>53</v>
      </c>
      <c r="D4005" s="9">
        <v>147</v>
      </c>
      <c r="E4005" s="3">
        <v>1112</v>
      </c>
      <c r="F4005" s="3">
        <f t="shared" si="94"/>
        <v>163464</v>
      </c>
      <c r="G4005" s="5">
        <v>44739</v>
      </c>
      <c r="H4005" s="4">
        <v>44739</v>
      </c>
      <c r="I4005" s="10">
        <v>0</v>
      </c>
      <c r="J4005" s="32" t="str">
        <f>IF(Data[[#This Row],[Chênh lệch ngày]]&lt;-2,"ADVANCE", IF(Data[[#This Row],[Chênh lệch ngày]]&lt;4, "ON TIME", IF(Data[[#This Row],[REASON OF LATE]]="SUPPLIER","LATE BY SUPPLIER", "LATE")))</f>
        <v>ON TIME</v>
      </c>
      <c r="K4005" s="12"/>
      <c r="L4005" s="16"/>
      <c r="M4005" s="32" t="str">
        <f>TEXT(Data[[#This Row],[Ngày giao]],"yyyy")</f>
        <v>2022</v>
      </c>
      <c r="N4005" s="32" t="str">
        <f>IF(MONTH(Data[[#This Row],[Ngày giao]])&lt;4,"Qtr1", IF(MONTH(Data[[#This Row],[Ngày giao]])&lt;7,"Qtr2",IF(MONTH(Data[[#This Row],[Ngày giao]])&lt;10,"Qtr3","Qtr4")))</f>
        <v>Qtr2</v>
      </c>
      <c r="O4005" s="32" t="str">
        <f>TEXT(Data[[#This Row],[Ngày giao]],"MMM")</f>
        <v>Jun</v>
      </c>
    </row>
    <row r="4006" spans="1:15" ht="13" x14ac:dyDescent="0.3">
      <c r="A4006" s="1">
        <v>4517028792</v>
      </c>
      <c r="B4006" s="1">
        <v>2461389</v>
      </c>
      <c r="C4006" s="37" t="s">
        <v>52</v>
      </c>
      <c r="D4006" s="3">
        <v>800</v>
      </c>
      <c r="E4006" s="3">
        <v>729</v>
      </c>
      <c r="F4006" s="3">
        <f t="shared" si="94"/>
        <v>583200</v>
      </c>
      <c r="G4006" s="5">
        <v>44732</v>
      </c>
      <c r="H4006" s="4">
        <v>44740</v>
      </c>
      <c r="I4006" s="6">
        <f>G4006-H4006</f>
        <v>-8</v>
      </c>
      <c r="J4006" s="32" t="str">
        <f>IF(Data[[#This Row],[Chênh lệch ngày]]&lt;-2,"ADVANCE", IF(Data[[#This Row],[Chênh lệch ngày]]&lt;4, "ON TIME", IF(Data[[#This Row],[REASON OF LATE]]="SUPPLIER","LATE BY SUPPLIER", "LATE")))</f>
        <v>ADVANCE</v>
      </c>
      <c r="K4006" s="2"/>
      <c r="L4006" s="32"/>
      <c r="M4006" s="32" t="str">
        <f>TEXT(Data[[#This Row],[Ngày giao]],"yyyy")</f>
        <v>2022</v>
      </c>
      <c r="N4006" s="32" t="str">
        <f>IF(MONTH(Data[[#This Row],[Ngày giao]])&lt;4,"Qtr1", IF(MONTH(Data[[#This Row],[Ngày giao]])&lt;7,"Qtr2",IF(MONTH(Data[[#This Row],[Ngày giao]])&lt;10,"Qtr3","Qtr4")))</f>
        <v>Qtr2</v>
      </c>
      <c r="O4006" s="32" t="str">
        <f>TEXT(Data[[#This Row],[Ngày giao]],"MMM")</f>
        <v>Jun</v>
      </c>
    </row>
    <row r="4007" spans="1:15" ht="14.5" x14ac:dyDescent="0.35">
      <c r="A4007" s="7">
        <v>5501181787</v>
      </c>
      <c r="B4007" s="7">
        <v>4335235</v>
      </c>
      <c r="C4007" s="8" t="s">
        <v>60</v>
      </c>
      <c r="D4007" s="9">
        <v>120</v>
      </c>
      <c r="E4007" s="3">
        <v>1056</v>
      </c>
      <c r="F4007" s="3">
        <f t="shared" si="94"/>
        <v>126720</v>
      </c>
      <c r="G4007" s="5">
        <v>44739</v>
      </c>
      <c r="H4007" s="4">
        <v>44740</v>
      </c>
      <c r="I4007" s="10">
        <v>-1</v>
      </c>
      <c r="J4007" s="32" t="str">
        <f>IF(Data[[#This Row],[Chênh lệch ngày]]&lt;-2,"ADVANCE", IF(Data[[#This Row],[Chênh lệch ngày]]&lt;4, "ON TIME", IF(Data[[#This Row],[REASON OF LATE]]="SUPPLIER","LATE BY SUPPLIER", "LATE")))</f>
        <v>ON TIME</v>
      </c>
      <c r="K4007" s="12"/>
      <c r="L4007" s="16"/>
      <c r="M4007" s="32" t="str">
        <f>TEXT(Data[[#This Row],[Ngày giao]],"yyyy")</f>
        <v>2022</v>
      </c>
      <c r="N4007" s="32" t="str">
        <f>IF(MONTH(Data[[#This Row],[Ngày giao]])&lt;4,"Qtr1", IF(MONTH(Data[[#This Row],[Ngày giao]])&lt;7,"Qtr2",IF(MONTH(Data[[#This Row],[Ngày giao]])&lt;10,"Qtr3","Qtr4")))</f>
        <v>Qtr2</v>
      </c>
      <c r="O4007" s="32" t="str">
        <f>TEXT(Data[[#This Row],[Ngày giao]],"MMM")</f>
        <v>Jun</v>
      </c>
    </row>
    <row r="4008" spans="1:15" ht="13" x14ac:dyDescent="0.3">
      <c r="A4008" s="1">
        <v>4517581645</v>
      </c>
      <c r="B4008" s="1">
        <v>4451121</v>
      </c>
      <c r="C4008" s="2" t="s">
        <v>55</v>
      </c>
      <c r="D4008" s="3">
        <v>80</v>
      </c>
      <c r="E4008" s="3">
        <v>660</v>
      </c>
      <c r="F4008" s="3">
        <f t="shared" si="94"/>
        <v>52800</v>
      </c>
      <c r="G4008" s="5">
        <v>44742</v>
      </c>
      <c r="H4008" s="4">
        <v>44742</v>
      </c>
      <c r="I4008" s="6">
        <f t="shared" ref="I4008:I4018" si="96">G4008-H4008</f>
        <v>0</v>
      </c>
      <c r="J4008" s="32" t="str">
        <f>IF(Data[[#This Row],[Chênh lệch ngày]]&lt;-2,"ADVANCE", IF(Data[[#This Row],[Chênh lệch ngày]]&lt;4, "ON TIME", IF(Data[[#This Row],[REASON OF LATE]]="SUPPLIER","LATE BY SUPPLIER", "LATE")))</f>
        <v>ON TIME</v>
      </c>
      <c r="K4008" s="2"/>
      <c r="L4008" s="32"/>
      <c r="M4008" s="32" t="str">
        <f>TEXT(Data[[#This Row],[Ngày giao]],"yyyy")</f>
        <v>2022</v>
      </c>
      <c r="N4008" s="32" t="str">
        <f>IF(MONTH(Data[[#This Row],[Ngày giao]])&lt;4,"Qtr1", IF(MONTH(Data[[#This Row],[Ngày giao]])&lt;7,"Qtr2",IF(MONTH(Data[[#This Row],[Ngày giao]])&lt;10,"Qtr3","Qtr4")))</f>
        <v>Qtr2</v>
      </c>
      <c r="O4008" s="32" t="str">
        <f>TEXT(Data[[#This Row],[Ngày giao]],"MMM")</f>
        <v>Jun</v>
      </c>
    </row>
    <row r="4009" spans="1:15" ht="13" x14ac:dyDescent="0.3">
      <c r="A4009" s="1">
        <v>4517610196</v>
      </c>
      <c r="B4009" s="1">
        <v>4451121</v>
      </c>
      <c r="C4009" s="2" t="s">
        <v>55</v>
      </c>
      <c r="D4009" s="3">
        <v>20</v>
      </c>
      <c r="E4009" s="3">
        <v>1054</v>
      </c>
      <c r="F4009" s="3">
        <f t="shared" si="94"/>
        <v>21080</v>
      </c>
      <c r="G4009" s="5">
        <v>44742</v>
      </c>
      <c r="H4009" s="4">
        <v>44742</v>
      </c>
      <c r="I4009" s="6">
        <f t="shared" si="96"/>
        <v>0</v>
      </c>
      <c r="J4009" s="32" t="str">
        <f>IF(Data[[#This Row],[Chênh lệch ngày]]&lt;-2,"ADVANCE", IF(Data[[#This Row],[Chênh lệch ngày]]&lt;4, "ON TIME", IF(Data[[#This Row],[REASON OF LATE]]="SUPPLIER","LATE BY SUPPLIER", "LATE")))</f>
        <v>ON TIME</v>
      </c>
      <c r="K4009" s="2"/>
      <c r="L4009" s="32"/>
      <c r="M4009" s="32" t="str">
        <f>TEXT(Data[[#This Row],[Ngày giao]],"yyyy")</f>
        <v>2022</v>
      </c>
      <c r="N4009" s="32" t="str">
        <f>IF(MONTH(Data[[#This Row],[Ngày giao]])&lt;4,"Qtr1", IF(MONTH(Data[[#This Row],[Ngày giao]])&lt;7,"Qtr2",IF(MONTH(Data[[#This Row],[Ngày giao]])&lt;10,"Qtr3","Qtr4")))</f>
        <v>Qtr2</v>
      </c>
      <c r="O4009" s="32" t="str">
        <f>TEXT(Data[[#This Row],[Ngày giao]],"MMM")</f>
        <v>Jun</v>
      </c>
    </row>
    <row r="4010" spans="1:15" ht="13" x14ac:dyDescent="0.3">
      <c r="A4010" s="1">
        <v>4517919359</v>
      </c>
      <c r="B4010" s="1">
        <v>2989761</v>
      </c>
      <c r="C4010" s="2" t="s">
        <v>55</v>
      </c>
      <c r="D4010" s="3">
        <v>320</v>
      </c>
      <c r="E4010" s="3">
        <v>1141</v>
      </c>
      <c r="F4010" s="3">
        <f t="shared" si="94"/>
        <v>365120</v>
      </c>
      <c r="G4010" s="5">
        <v>44742</v>
      </c>
      <c r="H4010" s="4">
        <v>44742</v>
      </c>
      <c r="I4010" s="6">
        <f t="shared" si="96"/>
        <v>0</v>
      </c>
      <c r="J4010" s="32" t="str">
        <f>IF(Data[[#This Row],[Chênh lệch ngày]]&lt;-2,"ADVANCE", IF(Data[[#This Row],[Chênh lệch ngày]]&lt;4, "ON TIME", IF(Data[[#This Row],[REASON OF LATE]]="SUPPLIER","LATE BY SUPPLIER", "LATE")))</f>
        <v>ON TIME</v>
      </c>
      <c r="K4010" s="2"/>
      <c r="L4010" s="32"/>
      <c r="M4010" s="32" t="str">
        <f>TEXT(Data[[#This Row],[Ngày giao]],"yyyy")</f>
        <v>2022</v>
      </c>
      <c r="N4010" s="32" t="str">
        <f>IF(MONTH(Data[[#This Row],[Ngày giao]])&lt;4,"Qtr1", IF(MONTH(Data[[#This Row],[Ngày giao]])&lt;7,"Qtr2",IF(MONTH(Data[[#This Row],[Ngày giao]])&lt;10,"Qtr3","Qtr4")))</f>
        <v>Qtr2</v>
      </c>
      <c r="O4010" s="32" t="str">
        <f>TEXT(Data[[#This Row],[Ngày giao]],"MMM")</f>
        <v>Jun</v>
      </c>
    </row>
    <row r="4011" spans="1:15" ht="13" x14ac:dyDescent="0.3">
      <c r="A4011" s="1">
        <v>4518051611</v>
      </c>
      <c r="B4011" s="1">
        <v>2899632</v>
      </c>
      <c r="C4011" s="2" t="s">
        <v>53</v>
      </c>
      <c r="D4011" s="3">
        <v>640</v>
      </c>
      <c r="E4011" s="3">
        <v>1370</v>
      </c>
      <c r="F4011" s="3">
        <f t="shared" ref="F4011:F4074" si="97" xml:space="preserve"> D4011 * E4011</f>
        <v>876800</v>
      </c>
      <c r="G4011" s="5">
        <v>44823</v>
      </c>
      <c r="H4011" s="4">
        <v>44742</v>
      </c>
      <c r="I4011" s="6">
        <f t="shared" si="96"/>
        <v>81</v>
      </c>
      <c r="J4011" s="32" t="str">
        <f>IF(Data[[#This Row],[Chênh lệch ngày]]&lt;-2,"ADVANCE", IF(Data[[#This Row],[Chênh lệch ngày]]&lt;4, "ON TIME", IF(Data[[#This Row],[REASON OF LATE]]="SUPPLIER","LATE BY SUPPLIER", "LATE")))</f>
        <v>LATE</v>
      </c>
      <c r="K4011" s="32" t="s">
        <v>6</v>
      </c>
      <c r="L4011" s="32"/>
      <c r="M4011" s="32" t="str">
        <f>TEXT(Data[[#This Row],[Ngày giao]],"yyyy")</f>
        <v>2022</v>
      </c>
      <c r="N4011" s="32" t="str">
        <f>IF(MONTH(Data[[#This Row],[Ngày giao]])&lt;4,"Qtr1", IF(MONTH(Data[[#This Row],[Ngày giao]])&lt;7,"Qtr2",IF(MONTH(Data[[#This Row],[Ngày giao]])&lt;10,"Qtr3","Qtr4")))</f>
        <v>Qtr3</v>
      </c>
      <c r="O4011" s="32" t="str">
        <f>TEXT(Data[[#This Row],[Ngày giao]],"MMM")</f>
        <v>Sep</v>
      </c>
    </row>
    <row r="4012" spans="1:15" ht="13" x14ac:dyDescent="0.3">
      <c r="A4012" s="1">
        <v>4518053452</v>
      </c>
      <c r="B4012" s="1">
        <v>2899634</v>
      </c>
      <c r="C4012" s="2" t="s">
        <v>53</v>
      </c>
      <c r="D4012" s="3">
        <v>320</v>
      </c>
      <c r="E4012" s="3">
        <v>426</v>
      </c>
      <c r="F4012" s="3">
        <f t="shared" si="97"/>
        <v>136320</v>
      </c>
      <c r="G4012" s="5">
        <v>44753</v>
      </c>
      <c r="H4012" s="4">
        <v>44742</v>
      </c>
      <c r="I4012" s="6">
        <f t="shared" si="96"/>
        <v>11</v>
      </c>
      <c r="J4012" s="32" t="str">
        <f>IF(Data[[#This Row],[Chênh lệch ngày]]&lt;-2,"ADVANCE", IF(Data[[#This Row],[Chênh lệch ngày]]&lt;4, "ON TIME", IF(Data[[#This Row],[REASON OF LATE]]="SUPPLIER","LATE BY SUPPLIER", "LATE")))</f>
        <v>LATE BY SUPPLIER</v>
      </c>
      <c r="K4012" s="2" t="s">
        <v>8</v>
      </c>
      <c r="L4012" s="16" t="s">
        <v>71</v>
      </c>
      <c r="M4012" s="32" t="str">
        <f>TEXT(Data[[#This Row],[Ngày giao]],"yyyy")</f>
        <v>2022</v>
      </c>
      <c r="N4012" s="32" t="str">
        <f>IF(MONTH(Data[[#This Row],[Ngày giao]])&lt;4,"Qtr1", IF(MONTH(Data[[#This Row],[Ngày giao]])&lt;7,"Qtr2",IF(MONTH(Data[[#This Row],[Ngày giao]])&lt;10,"Qtr3","Qtr4")))</f>
        <v>Qtr3</v>
      </c>
      <c r="O4012" s="32" t="str">
        <f>TEXT(Data[[#This Row],[Ngày giao]],"MMM")</f>
        <v>Jul</v>
      </c>
    </row>
    <row r="4013" spans="1:15" ht="13" x14ac:dyDescent="0.3">
      <c r="A4013" s="1">
        <v>4518076743</v>
      </c>
      <c r="B4013" s="1">
        <v>2899635</v>
      </c>
      <c r="C4013" s="2" t="s">
        <v>53</v>
      </c>
      <c r="D4013" s="3">
        <v>320</v>
      </c>
      <c r="E4013" s="3">
        <v>795</v>
      </c>
      <c r="F4013" s="3">
        <f t="shared" si="97"/>
        <v>254400</v>
      </c>
      <c r="G4013" s="5">
        <v>44739</v>
      </c>
      <c r="H4013" s="4">
        <v>44742</v>
      </c>
      <c r="I4013" s="6">
        <f t="shared" si="96"/>
        <v>-3</v>
      </c>
      <c r="J4013" s="32" t="str">
        <f>IF(Data[[#This Row],[Chênh lệch ngày]]&lt;-2,"ADVANCE", IF(Data[[#This Row],[Chênh lệch ngày]]&lt;4, "ON TIME", IF(Data[[#This Row],[REASON OF LATE]]="SUPPLIER","LATE BY SUPPLIER", "LATE")))</f>
        <v>ADVANCE</v>
      </c>
      <c r="K4013" s="2"/>
      <c r="L4013" s="32"/>
      <c r="M4013" s="32" t="str">
        <f>TEXT(Data[[#This Row],[Ngày giao]],"yyyy")</f>
        <v>2022</v>
      </c>
      <c r="N4013" s="32" t="str">
        <f>IF(MONTH(Data[[#This Row],[Ngày giao]])&lt;4,"Qtr1", IF(MONTH(Data[[#This Row],[Ngày giao]])&lt;7,"Qtr2",IF(MONTH(Data[[#This Row],[Ngày giao]])&lt;10,"Qtr3","Qtr4")))</f>
        <v>Qtr2</v>
      </c>
      <c r="O4013" s="32" t="str">
        <f>TEXT(Data[[#This Row],[Ngày giao]],"MMM")</f>
        <v>Jun</v>
      </c>
    </row>
    <row r="4014" spans="1:15" ht="13" x14ac:dyDescent="0.3">
      <c r="A4014" s="1">
        <v>4517672666</v>
      </c>
      <c r="B4014" s="1">
        <v>4567352</v>
      </c>
      <c r="C4014" s="2" t="s">
        <v>12</v>
      </c>
      <c r="D4014" s="3">
        <v>200</v>
      </c>
      <c r="E4014" s="3">
        <v>1176</v>
      </c>
      <c r="F4014" s="3">
        <f t="shared" si="97"/>
        <v>235200</v>
      </c>
      <c r="G4014" s="5">
        <v>44707</v>
      </c>
      <c r="H4014" s="4">
        <v>44742</v>
      </c>
      <c r="I4014" s="6">
        <f t="shared" si="96"/>
        <v>-35</v>
      </c>
      <c r="J4014" s="32" t="str">
        <f>IF(Data[[#This Row],[Chênh lệch ngày]]&lt;-2,"ADVANCE", IF(Data[[#This Row],[Chênh lệch ngày]]&lt;4, "ON TIME", IF(Data[[#This Row],[REASON OF LATE]]="SUPPLIER","LATE BY SUPPLIER", "LATE")))</f>
        <v>ADVANCE</v>
      </c>
      <c r="K4014" s="2"/>
      <c r="L4014" s="32"/>
      <c r="M4014" s="32" t="str">
        <f>TEXT(Data[[#This Row],[Ngày giao]],"yyyy")</f>
        <v>2022</v>
      </c>
      <c r="N4014" s="32" t="str">
        <f>IF(MONTH(Data[[#This Row],[Ngày giao]])&lt;4,"Qtr1", IF(MONTH(Data[[#This Row],[Ngày giao]])&lt;7,"Qtr2",IF(MONTH(Data[[#This Row],[Ngày giao]])&lt;10,"Qtr3","Qtr4")))</f>
        <v>Qtr2</v>
      </c>
      <c r="O4014" s="32" t="str">
        <f>TEXT(Data[[#This Row],[Ngày giao]],"MMM")</f>
        <v>May</v>
      </c>
    </row>
    <row r="4015" spans="1:15" ht="13" x14ac:dyDescent="0.3">
      <c r="A4015" s="1">
        <v>4517497407</v>
      </c>
      <c r="B4015" s="1">
        <v>4567352</v>
      </c>
      <c r="C4015" s="2" t="s">
        <v>53</v>
      </c>
      <c r="D4015" s="3">
        <v>1600</v>
      </c>
      <c r="E4015" s="3">
        <v>725</v>
      </c>
      <c r="F4015" s="3">
        <f t="shared" si="97"/>
        <v>1160000</v>
      </c>
      <c r="G4015" s="5">
        <v>44725</v>
      </c>
      <c r="H4015" s="4">
        <v>44742</v>
      </c>
      <c r="I4015" s="6">
        <f t="shared" si="96"/>
        <v>-17</v>
      </c>
      <c r="J4015" s="32" t="str">
        <f>IF(Data[[#This Row],[Chênh lệch ngày]]&lt;-2,"ADVANCE", IF(Data[[#This Row],[Chênh lệch ngày]]&lt;4, "ON TIME", IF(Data[[#This Row],[REASON OF LATE]]="SUPPLIER","LATE BY SUPPLIER", "LATE")))</f>
        <v>ADVANCE</v>
      </c>
      <c r="K4015" s="2"/>
      <c r="L4015" s="32"/>
      <c r="M4015" s="32" t="str">
        <f>TEXT(Data[[#This Row],[Ngày giao]],"yyyy")</f>
        <v>2022</v>
      </c>
      <c r="N4015" s="32" t="str">
        <f>IF(MONTH(Data[[#This Row],[Ngày giao]])&lt;4,"Qtr1", IF(MONTH(Data[[#This Row],[Ngày giao]])&lt;7,"Qtr2",IF(MONTH(Data[[#This Row],[Ngày giao]])&lt;10,"Qtr3","Qtr4")))</f>
        <v>Qtr2</v>
      </c>
      <c r="O4015" s="32" t="str">
        <f>TEXT(Data[[#This Row],[Ngày giao]],"MMM")</f>
        <v>Jun</v>
      </c>
    </row>
    <row r="4016" spans="1:15" ht="13" x14ac:dyDescent="0.3">
      <c r="A4016" s="1">
        <v>4517863324</v>
      </c>
      <c r="B4016" s="1">
        <v>2461389</v>
      </c>
      <c r="C4016" s="2" t="s">
        <v>53</v>
      </c>
      <c r="D4016" s="3">
        <v>1200</v>
      </c>
      <c r="E4016" s="3">
        <v>575</v>
      </c>
      <c r="F4016" s="3">
        <f t="shared" si="97"/>
        <v>690000</v>
      </c>
      <c r="G4016" s="5">
        <v>44742</v>
      </c>
      <c r="H4016" s="4">
        <v>44742</v>
      </c>
      <c r="I4016" s="6">
        <f t="shared" si="96"/>
        <v>0</v>
      </c>
      <c r="J4016" s="32" t="str">
        <f>IF(Data[[#This Row],[Chênh lệch ngày]]&lt;-2,"ADVANCE", IF(Data[[#This Row],[Chênh lệch ngày]]&lt;4, "ON TIME", IF(Data[[#This Row],[REASON OF LATE]]="SUPPLIER","LATE BY SUPPLIER", "LATE")))</f>
        <v>ON TIME</v>
      </c>
      <c r="K4016" s="2"/>
      <c r="L4016" s="32"/>
      <c r="M4016" s="32" t="str">
        <f>TEXT(Data[[#This Row],[Ngày giao]],"yyyy")</f>
        <v>2022</v>
      </c>
      <c r="N4016" s="32" t="str">
        <f>IF(MONTH(Data[[#This Row],[Ngày giao]])&lt;4,"Qtr1", IF(MONTH(Data[[#This Row],[Ngày giao]])&lt;7,"Qtr2",IF(MONTH(Data[[#This Row],[Ngày giao]])&lt;10,"Qtr3","Qtr4")))</f>
        <v>Qtr2</v>
      </c>
      <c r="O4016" s="32" t="str">
        <f>TEXT(Data[[#This Row],[Ngày giao]],"MMM")</f>
        <v>Jun</v>
      </c>
    </row>
    <row r="4017" spans="1:15" ht="13" x14ac:dyDescent="0.3">
      <c r="A4017" s="1">
        <v>4517446192</v>
      </c>
      <c r="B4017" s="1">
        <v>4327058</v>
      </c>
      <c r="C4017" s="2" t="s">
        <v>55</v>
      </c>
      <c r="D4017" s="3">
        <v>60</v>
      </c>
      <c r="E4017" s="3">
        <v>1245</v>
      </c>
      <c r="F4017" s="3">
        <f t="shared" si="97"/>
        <v>74700</v>
      </c>
      <c r="G4017" s="5">
        <v>44742</v>
      </c>
      <c r="H4017" s="4">
        <v>44742</v>
      </c>
      <c r="I4017" s="6">
        <f t="shared" si="96"/>
        <v>0</v>
      </c>
      <c r="J4017" s="32" t="str">
        <f>IF(Data[[#This Row],[Chênh lệch ngày]]&lt;-2,"ADVANCE", IF(Data[[#This Row],[Chênh lệch ngày]]&lt;4, "ON TIME", IF(Data[[#This Row],[REASON OF LATE]]="SUPPLIER","LATE BY SUPPLIER", "LATE")))</f>
        <v>ON TIME</v>
      </c>
      <c r="K4017" s="2"/>
      <c r="L4017" s="32"/>
      <c r="M4017" s="32" t="str">
        <f>TEXT(Data[[#This Row],[Ngày giao]],"yyyy")</f>
        <v>2022</v>
      </c>
      <c r="N4017" s="32" t="str">
        <f>IF(MONTH(Data[[#This Row],[Ngày giao]])&lt;4,"Qtr1", IF(MONTH(Data[[#This Row],[Ngày giao]])&lt;7,"Qtr2",IF(MONTH(Data[[#This Row],[Ngày giao]])&lt;10,"Qtr3","Qtr4")))</f>
        <v>Qtr2</v>
      </c>
      <c r="O4017" s="32" t="str">
        <f>TEXT(Data[[#This Row],[Ngày giao]],"MMM")</f>
        <v>Jun</v>
      </c>
    </row>
    <row r="4018" spans="1:15" ht="13" x14ac:dyDescent="0.3">
      <c r="A4018" s="1">
        <v>4517556606</v>
      </c>
      <c r="B4018" s="1">
        <v>2958114</v>
      </c>
      <c r="C4018" s="2" t="s">
        <v>55</v>
      </c>
      <c r="D4018" s="3">
        <v>900</v>
      </c>
      <c r="E4018" s="3">
        <v>735</v>
      </c>
      <c r="F4018" s="3">
        <f t="shared" si="97"/>
        <v>661500</v>
      </c>
      <c r="G4018" s="5">
        <v>44742</v>
      </c>
      <c r="H4018" s="4">
        <v>44742</v>
      </c>
      <c r="I4018" s="6">
        <f t="shared" si="96"/>
        <v>0</v>
      </c>
      <c r="J4018" s="32" t="str">
        <f>IF(Data[[#This Row],[Chênh lệch ngày]]&lt;-2,"ADVANCE", IF(Data[[#This Row],[Chênh lệch ngày]]&lt;4, "ON TIME", IF(Data[[#This Row],[REASON OF LATE]]="SUPPLIER","LATE BY SUPPLIER", "LATE")))</f>
        <v>ON TIME</v>
      </c>
      <c r="K4018" s="2"/>
      <c r="L4018" s="32"/>
      <c r="M4018" s="32" t="str">
        <f>TEXT(Data[[#This Row],[Ngày giao]],"yyyy")</f>
        <v>2022</v>
      </c>
      <c r="N4018" s="32" t="str">
        <f>IF(MONTH(Data[[#This Row],[Ngày giao]])&lt;4,"Qtr1", IF(MONTH(Data[[#This Row],[Ngày giao]])&lt;7,"Qtr2",IF(MONTH(Data[[#This Row],[Ngày giao]])&lt;10,"Qtr3","Qtr4")))</f>
        <v>Qtr2</v>
      </c>
      <c r="O4018" s="32" t="str">
        <f>TEXT(Data[[#This Row],[Ngày giao]],"MMM")</f>
        <v>Jun</v>
      </c>
    </row>
    <row r="4019" spans="1:15" ht="14.5" x14ac:dyDescent="0.35">
      <c r="A4019" s="7">
        <v>4518089603</v>
      </c>
      <c r="B4019" s="7">
        <v>4454507</v>
      </c>
      <c r="C4019" s="8" t="s">
        <v>53</v>
      </c>
      <c r="D4019" s="9">
        <v>1890</v>
      </c>
      <c r="E4019" s="3">
        <v>330</v>
      </c>
      <c r="F4019" s="3">
        <f t="shared" si="97"/>
        <v>623700</v>
      </c>
      <c r="G4019" s="5">
        <v>44739</v>
      </c>
      <c r="H4019" s="4">
        <v>44742</v>
      </c>
      <c r="I4019" s="10">
        <v>-3</v>
      </c>
      <c r="J4019" s="32" t="str">
        <f>IF(Data[[#This Row],[Chênh lệch ngày]]&lt;-2,"ADVANCE", IF(Data[[#This Row],[Chênh lệch ngày]]&lt;4, "ON TIME", IF(Data[[#This Row],[REASON OF LATE]]="SUPPLIER","LATE BY SUPPLIER", "LATE")))</f>
        <v>ADVANCE</v>
      </c>
      <c r="K4019" s="12"/>
      <c r="L4019" s="16"/>
      <c r="M4019" s="32" t="str">
        <f>TEXT(Data[[#This Row],[Ngày giao]],"yyyy")</f>
        <v>2022</v>
      </c>
      <c r="N4019" s="32" t="str">
        <f>IF(MONTH(Data[[#This Row],[Ngày giao]])&lt;4,"Qtr1", IF(MONTH(Data[[#This Row],[Ngày giao]])&lt;7,"Qtr2",IF(MONTH(Data[[#This Row],[Ngày giao]])&lt;10,"Qtr3","Qtr4")))</f>
        <v>Qtr2</v>
      </c>
      <c r="O4019" s="32" t="str">
        <f>TEXT(Data[[#This Row],[Ngày giao]],"MMM")</f>
        <v>Jun</v>
      </c>
    </row>
    <row r="4020" spans="1:15" ht="14.5" x14ac:dyDescent="0.35">
      <c r="A4020" s="7">
        <v>4518048760</v>
      </c>
      <c r="B4020" s="7">
        <v>4287388</v>
      </c>
      <c r="C4020" s="8" t="s">
        <v>53</v>
      </c>
      <c r="D4020" s="9">
        <v>96</v>
      </c>
      <c r="E4020" s="3">
        <v>1317</v>
      </c>
      <c r="F4020" s="3">
        <f t="shared" si="97"/>
        <v>126432</v>
      </c>
      <c r="G4020" s="5">
        <v>44739</v>
      </c>
      <c r="H4020" s="4">
        <v>44742</v>
      </c>
      <c r="I4020" s="10">
        <v>-3</v>
      </c>
      <c r="J4020" s="32" t="str">
        <f>IF(Data[[#This Row],[Chênh lệch ngày]]&lt;-2,"ADVANCE", IF(Data[[#This Row],[Chênh lệch ngày]]&lt;4, "ON TIME", IF(Data[[#This Row],[REASON OF LATE]]="SUPPLIER","LATE BY SUPPLIER", "LATE")))</f>
        <v>ADVANCE</v>
      </c>
      <c r="K4020" s="12"/>
      <c r="L4020" s="16"/>
      <c r="M4020" s="32" t="str">
        <f>TEXT(Data[[#This Row],[Ngày giao]],"yyyy")</f>
        <v>2022</v>
      </c>
      <c r="N4020" s="32" t="str">
        <f>IF(MONTH(Data[[#This Row],[Ngày giao]])&lt;4,"Qtr1", IF(MONTH(Data[[#This Row],[Ngày giao]])&lt;7,"Qtr2",IF(MONTH(Data[[#This Row],[Ngày giao]])&lt;10,"Qtr3","Qtr4")))</f>
        <v>Qtr2</v>
      </c>
      <c r="O4020" s="32" t="str">
        <f>TEXT(Data[[#This Row],[Ngày giao]],"MMM")</f>
        <v>Jun</v>
      </c>
    </row>
    <row r="4021" spans="1:15" ht="14.5" x14ac:dyDescent="0.35">
      <c r="A4021" s="7">
        <v>4518112658</v>
      </c>
      <c r="B4021" s="7">
        <v>2778106</v>
      </c>
      <c r="C4021" s="8" t="s">
        <v>55</v>
      </c>
      <c r="D4021" s="9">
        <v>60</v>
      </c>
      <c r="E4021" s="3">
        <v>738</v>
      </c>
      <c r="F4021" s="3">
        <f t="shared" si="97"/>
        <v>44280</v>
      </c>
      <c r="G4021" s="5">
        <v>44742</v>
      </c>
      <c r="H4021" s="4">
        <v>44742</v>
      </c>
      <c r="I4021" s="10">
        <v>0</v>
      </c>
      <c r="J4021" s="32" t="str">
        <f>IF(Data[[#This Row],[Chênh lệch ngày]]&lt;-2,"ADVANCE", IF(Data[[#This Row],[Chênh lệch ngày]]&lt;4, "ON TIME", IF(Data[[#This Row],[REASON OF LATE]]="SUPPLIER","LATE BY SUPPLIER", "LATE")))</f>
        <v>ON TIME</v>
      </c>
      <c r="K4021" s="12"/>
      <c r="L4021" s="16"/>
      <c r="M4021" s="32" t="str">
        <f>TEXT(Data[[#This Row],[Ngày giao]],"yyyy")</f>
        <v>2022</v>
      </c>
      <c r="N4021" s="32" t="str">
        <f>IF(MONTH(Data[[#This Row],[Ngày giao]])&lt;4,"Qtr1", IF(MONTH(Data[[#This Row],[Ngày giao]])&lt;7,"Qtr2",IF(MONTH(Data[[#This Row],[Ngày giao]])&lt;10,"Qtr3","Qtr4")))</f>
        <v>Qtr2</v>
      </c>
      <c r="O4021" s="32" t="str">
        <f>TEXT(Data[[#This Row],[Ngày giao]],"MMM")</f>
        <v>Jun</v>
      </c>
    </row>
    <row r="4022" spans="1:15" ht="14.5" x14ac:dyDescent="0.35">
      <c r="A4022" s="7">
        <v>4518090287</v>
      </c>
      <c r="B4022" s="7">
        <v>4455281</v>
      </c>
      <c r="C4022" s="8" t="s">
        <v>53</v>
      </c>
      <c r="D4022" s="9">
        <v>900</v>
      </c>
      <c r="E4022" s="3">
        <v>1472</v>
      </c>
      <c r="F4022" s="3">
        <f t="shared" si="97"/>
        <v>1324800</v>
      </c>
      <c r="G4022" s="14">
        <v>44781</v>
      </c>
      <c r="H4022" s="15">
        <v>44742</v>
      </c>
      <c r="I4022" s="10">
        <v>39</v>
      </c>
      <c r="J4022" s="32" t="str">
        <f>IF(Data[[#This Row],[Chênh lệch ngày]]&lt;-2,"ADVANCE", IF(Data[[#This Row],[Chênh lệch ngày]]&lt;4, "ON TIME", IF(Data[[#This Row],[REASON OF LATE]]="SUPPLIER","LATE BY SUPPLIER", "LATE")))</f>
        <v>LATE BY SUPPLIER</v>
      </c>
      <c r="K4022" s="13" t="s">
        <v>8</v>
      </c>
      <c r="L4022" s="16" t="s">
        <v>71</v>
      </c>
      <c r="M4022" s="32" t="str">
        <f>TEXT(Data[[#This Row],[Ngày giao]],"yyyy")</f>
        <v>2022</v>
      </c>
      <c r="N4022" s="32" t="str">
        <f>IF(MONTH(Data[[#This Row],[Ngày giao]])&lt;4,"Qtr1", IF(MONTH(Data[[#This Row],[Ngày giao]])&lt;7,"Qtr2",IF(MONTH(Data[[#This Row],[Ngày giao]])&lt;10,"Qtr3","Qtr4")))</f>
        <v>Qtr3</v>
      </c>
      <c r="O4022" s="32" t="str">
        <f>TEXT(Data[[#This Row],[Ngày giao]],"MMM")</f>
        <v>Aug</v>
      </c>
    </row>
    <row r="4023" spans="1:15" ht="14.5" x14ac:dyDescent="0.35">
      <c r="A4023" s="7">
        <v>4518031376</v>
      </c>
      <c r="B4023" s="7">
        <v>4013297</v>
      </c>
      <c r="C4023" s="8" t="s">
        <v>53</v>
      </c>
      <c r="D4023" s="9">
        <v>105</v>
      </c>
      <c r="E4023" s="3">
        <v>692</v>
      </c>
      <c r="F4023" s="3">
        <f t="shared" si="97"/>
        <v>72660</v>
      </c>
      <c r="G4023" s="5">
        <v>44739</v>
      </c>
      <c r="H4023" s="4">
        <v>44742</v>
      </c>
      <c r="I4023" s="10">
        <v>-3</v>
      </c>
      <c r="J4023" s="32" t="str">
        <f>IF(Data[[#This Row],[Chênh lệch ngày]]&lt;-2,"ADVANCE", IF(Data[[#This Row],[Chênh lệch ngày]]&lt;4, "ON TIME", IF(Data[[#This Row],[REASON OF LATE]]="SUPPLIER","LATE BY SUPPLIER", "LATE")))</f>
        <v>ADVANCE</v>
      </c>
      <c r="K4023" s="12"/>
      <c r="L4023" s="16"/>
      <c r="M4023" s="32" t="str">
        <f>TEXT(Data[[#This Row],[Ngày giao]],"yyyy")</f>
        <v>2022</v>
      </c>
      <c r="N4023" s="32" t="str">
        <f>IF(MONTH(Data[[#This Row],[Ngày giao]])&lt;4,"Qtr1", IF(MONTH(Data[[#This Row],[Ngày giao]])&lt;7,"Qtr2",IF(MONTH(Data[[#This Row],[Ngày giao]])&lt;10,"Qtr3","Qtr4")))</f>
        <v>Qtr2</v>
      </c>
      <c r="O4023" s="32" t="str">
        <f>TEXT(Data[[#This Row],[Ngày giao]],"MMM")</f>
        <v>Jun</v>
      </c>
    </row>
    <row r="4024" spans="1:15" ht="14.5" x14ac:dyDescent="0.35">
      <c r="A4024" s="7">
        <v>4518073477</v>
      </c>
      <c r="B4024" s="7">
        <v>2487061</v>
      </c>
      <c r="C4024" s="8" t="s">
        <v>53</v>
      </c>
      <c r="D4024" s="9">
        <v>180</v>
      </c>
      <c r="E4024" s="3">
        <v>1101</v>
      </c>
      <c r="F4024" s="3">
        <f t="shared" si="97"/>
        <v>198180</v>
      </c>
      <c r="G4024" s="5">
        <v>44739</v>
      </c>
      <c r="H4024" s="4">
        <v>44742</v>
      </c>
      <c r="I4024" s="10">
        <v>-3</v>
      </c>
      <c r="J4024" s="32" t="str">
        <f>IF(Data[[#This Row],[Chênh lệch ngày]]&lt;-2,"ADVANCE", IF(Data[[#This Row],[Chênh lệch ngày]]&lt;4, "ON TIME", IF(Data[[#This Row],[REASON OF LATE]]="SUPPLIER","LATE BY SUPPLIER", "LATE")))</f>
        <v>ADVANCE</v>
      </c>
      <c r="K4024" s="12"/>
      <c r="L4024" s="16"/>
      <c r="M4024" s="32" t="str">
        <f>TEXT(Data[[#This Row],[Ngày giao]],"yyyy")</f>
        <v>2022</v>
      </c>
      <c r="N4024" s="32" t="str">
        <f>IF(MONTH(Data[[#This Row],[Ngày giao]])&lt;4,"Qtr1", IF(MONTH(Data[[#This Row],[Ngày giao]])&lt;7,"Qtr2",IF(MONTH(Data[[#This Row],[Ngày giao]])&lt;10,"Qtr3","Qtr4")))</f>
        <v>Qtr2</v>
      </c>
      <c r="O4024" s="32" t="str">
        <f>TEXT(Data[[#This Row],[Ngày giao]],"MMM")</f>
        <v>Jun</v>
      </c>
    </row>
    <row r="4025" spans="1:15" ht="14.5" x14ac:dyDescent="0.35">
      <c r="A4025" s="7">
        <v>4517450178</v>
      </c>
      <c r="B4025" s="7">
        <v>4455281</v>
      </c>
      <c r="C4025" s="8" t="s">
        <v>57</v>
      </c>
      <c r="D4025" s="9">
        <v>540</v>
      </c>
      <c r="E4025" s="3">
        <v>1041</v>
      </c>
      <c r="F4025" s="3">
        <f t="shared" si="97"/>
        <v>562140</v>
      </c>
      <c r="G4025" s="14">
        <v>44788</v>
      </c>
      <c r="H4025" s="15">
        <v>44742</v>
      </c>
      <c r="I4025" s="10">
        <v>46</v>
      </c>
      <c r="J4025" s="32" t="str">
        <f>IF(Data[[#This Row],[Chênh lệch ngày]]&lt;-2,"ADVANCE", IF(Data[[#This Row],[Chênh lệch ngày]]&lt;4, "ON TIME", IF(Data[[#This Row],[REASON OF LATE]]="SUPPLIER","LATE BY SUPPLIER", "LATE")))</f>
        <v>LATE</v>
      </c>
      <c r="K4025" s="32" t="s">
        <v>6</v>
      </c>
      <c r="L4025" s="16"/>
      <c r="M4025" s="32" t="str">
        <f>TEXT(Data[[#This Row],[Ngày giao]],"yyyy")</f>
        <v>2022</v>
      </c>
      <c r="N4025" s="32" t="str">
        <f>IF(MONTH(Data[[#This Row],[Ngày giao]])&lt;4,"Qtr1", IF(MONTH(Data[[#This Row],[Ngày giao]])&lt;7,"Qtr2",IF(MONTH(Data[[#This Row],[Ngày giao]])&lt;10,"Qtr3","Qtr4")))</f>
        <v>Qtr3</v>
      </c>
      <c r="O4025" s="32" t="str">
        <f>TEXT(Data[[#This Row],[Ngày giao]],"MMM")</f>
        <v>Aug</v>
      </c>
    </row>
    <row r="4026" spans="1:15" ht="14.5" x14ac:dyDescent="0.35">
      <c r="A4026" s="7">
        <v>4517923182</v>
      </c>
      <c r="B4026" s="7">
        <v>4455281</v>
      </c>
      <c r="C4026" s="8" t="s">
        <v>55</v>
      </c>
      <c r="D4026" s="9">
        <v>360</v>
      </c>
      <c r="E4026" s="3">
        <v>317</v>
      </c>
      <c r="F4026" s="3">
        <f t="shared" si="97"/>
        <v>114120</v>
      </c>
      <c r="G4026" s="14">
        <v>44791</v>
      </c>
      <c r="H4026" s="15">
        <v>44742</v>
      </c>
      <c r="I4026" s="10">
        <v>49</v>
      </c>
      <c r="J4026" s="32" t="str">
        <f>IF(Data[[#This Row],[Chênh lệch ngày]]&lt;-2,"ADVANCE", IF(Data[[#This Row],[Chênh lệch ngày]]&lt;4, "ON TIME", IF(Data[[#This Row],[REASON OF LATE]]="SUPPLIER","LATE BY SUPPLIER", "LATE")))</f>
        <v>LATE</v>
      </c>
      <c r="K4026" s="32" t="s">
        <v>6</v>
      </c>
      <c r="L4026" s="16"/>
      <c r="M4026" s="32" t="str">
        <f>TEXT(Data[[#This Row],[Ngày giao]],"yyyy")</f>
        <v>2022</v>
      </c>
      <c r="N4026" s="32" t="str">
        <f>IF(MONTH(Data[[#This Row],[Ngày giao]])&lt;4,"Qtr1", IF(MONTH(Data[[#This Row],[Ngày giao]])&lt;7,"Qtr2",IF(MONTH(Data[[#This Row],[Ngày giao]])&lt;10,"Qtr3","Qtr4")))</f>
        <v>Qtr3</v>
      </c>
      <c r="O4026" s="32" t="str">
        <f>TEXT(Data[[#This Row],[Ngày giao]],"MMM")</f>
        <v>Aug</v>
      </c>
    </row>
    <row r="4027" spans="1:15" ht="14.5" x14ac:dyDescent="0.35">
      <c r="A4027" s="7">
        <v>4518094798</v>
      </c>
      <c r="B4027" s="7">
        <v>4455281</v>
      </c>
      <c r="C4027" s="8" t="s">
        <v>53</v>
      </c>
      <c r="D4027" s="9">
        <v>1080</v>
      </c>
      <c r="E4027" s="3">
        <v>444</v>
      </c>
      <c r="F4027" s="3">
        <f t="shared" si="97"/>
        <v>479520</v>
      </c>
      <c r="G4027" s="14">
        <v>44781</v>
      </c>
      <c r="H4027" s="15">
        <v>44742</v>
      </c>
      <c r="I4027" s="10">
        <v>39</v>
      </c>
      <c r="J4027" s="32" t="str">
        <f>IF(Data[[#This Row],[Chênh lệch ngày]]&lt;-2,"ADVANCE", IF(Data[[#This Row],[Chênh lệch ngày]]&lt;4, "ON TIME", IF(Data[[#This Row],[REASON OF LATE]]="SUPPLIER","LATE BY SUPPLIER", "LATE")))</f>
        <v>LATE BY SUPPLIER</v>
      </c>
      <c r="K4027" s="13" t="s">
        <v>8</v>
      </c>
      <c r="L4027" s="16" t="s">
        <v>71</v>
      </c>
      <c r="M4027" s="32" t="str">
        <f>TEXT(Data[[#This Row],[Ngày giao]],"yyyy")</f>
        <v>2022</v>
      </c>
      <c r="N4027" s="32" t="str">
        <f>IF(MONTH(Data[[#This Row],[Ngày giao]])&lt;4,"Qtr1", IF(MONTH(Data[[#This Row],[Ngày giao]])&lt;7,"Qtr2",IF(MONTH(Data[[#This Row],[Ngày giao]])&lt;10,"Qtr3","Qtr4")))</f>
        <v>Qtr3</v>
      </c>
      <c r="O4027" s="32" t="str">
        <f>TEXT(Data[[#This Row],[Ngày giao]],"MMM")</f>
        <v>Aug</v>
      </c>
    </row>
    <row r="4028" spans="1:15" ht="14.5" x14ac:dyDescent="0.35">
      <c r="A4028" s="7">
        <v>4517929129</v>
      </c>
      <c r="B4028" s="7">
        <v>4454507</v>
      </c>
      <c r="C4028" s="8" t="s">
        <v>55</v>
      </c>
      <c r="D4028" s="9">
        <v>270</v>
      </c>
      <c r="E4028" s="3">
        <v>613</v>
      </c>
      <c r="F4028" s="3">
        <f t="shared" si="97"/>
        <v>165510</v>
      </c>
      <c r="G4028" s="5">
        <v>44742</v>
      </c>
      <c r="H4028" s="4">
        <v>44742</v>
      </c>
      <c r="I4028" s="10">
        <v>0</v>
      </c>
      <c r="J4028" s="32" t="str">
        <f>IF(Data[[#This Row],[Chênh lệch ngày]]&lt;-2,"ADVANCE", IF(Data[[#This Row],[Chênh lệch ngày]]&lt;4, "ON TIME", IF(Data[[#This Row],[REASON OF LATE]]="SUPPLIER","LATE BY SUPPLIER", "LATE")))</f>
        <v>ON TIME</v>
      </c>
      <c r="K4028" s="12"/>
      <c r="L4028" s="16"/>
      <c r="M4028" s="32" t="str">
        <f>TEXT(Data[[#This Row],[Ngày giao]],"yyyy")</f>
        <v>2022</v>
      </c>
      <c r="N4028" s="32" t="str">
        <f>IF(MONTH(Data[[#This Row],[Ngày giao]])&lt;4,"Qtr1", IF(MONTH(Data[[#This Row],[Ngày giao]])&lt;7,"Qtr2",IF(MONTH(Data[[#This Row],[Ngày giao]])&lt;10,"Qtr3","Qtr4")))</f>
        <v>Qtr2</v>
      </c>
      <c r="O4028" s="32" t="str">
        <f>TEXT(Data[[#This Row],[Ngày giao]],"MMM")</f>
        <v>Jun</v>
      </c>
    </row>
    <row r="4029" spans="1:15" ht="14.5" x14ac:dyDescent="0.35">
      <c r="A4029" s="7">
        <v>4517436403</v>
      </c>
      <c r="B4029" s="7">
        <v>4013297</v>
      </c>
      <c r="C4029" s="8" t="s">
        <v>58</v>
      </c>
      <c r="D4029" s="9">
        <v>15</v>
      </c>
      <c r="E4029" s="3">
        <v>855</v>
      </c>
      <c r="F4029" s="3">
        <f t="shared" si="97"/>
        <v>12825</v>
      </c>
      <c r="G4029" s="5">
        <v>44742</v>
      </c>
      <c r="H4029" s="4">
        <v>44743</v>
      </c>
      <c r="I4029" s="10">
        <v>-1</v>
      </c>
      <c r="J4029" s="32" t="str">
        <f>IF(Data[[#This Row],[Chênh lệch ngày]]&lt;-2,"ADVANCE", IF(Data[[#This Row],[Chênh lệch ngày]]&lt;4, "ON TIME", IF(Data[[#This Row],[REASON OF LATE]]="SUPPLIER","LATE BY SUPPLIER", "LATE")))</f>
        <v>ON TIME</v>
      </c>
      <c r="K4029" s="12"/>
      <c r="L4029" s="16"/>
      <c r="M4029" s="32" t="str">
        <f>TEXT(Data[[#This Row],[Ngày giao]],"yyyy")</f>
        <v>2022</v>
      </c>
      <c r="N4029" s="32" t="str">
        <f>IF(MONTH(Data[[#This Row],[Ngày giao]])&lt;4,"Qtr1", IF(MONTH(Data[[#This Row],[Ngày giao]])&lt;7,"Qtr2",IF(MONTH(Data[[#This Row],[Ngày giao]])&lt;10,"Qtr3","Qtr4")))</f>
        <v>Qtr2</v>
      </c>
      <c r="O4029" s="32" t="str">
        <f>TEXT(Data[[#This Row],[Ngày giao]],"MMM")</f>
        <v>Jun</v>
      </c>
    </row>
    <row r="4030" spans="1:15" ht="14.5" x14ac:dyDescent="0.35">
      <c r="A4030" s="7">
        <v>4517427513</v>
      </c>
      <c r="B4030" s="7">
        <v>4455281</v>
      </c>
      <c r="C4030" s="8" t="s">
        <v>58</v>
      </c>
      <c r="D4030" s="9">
        <v>540</v>
      </c>
      <c r="E4030" s="3">
        <v>683</v>
      </c>
      <c r="F4030" s="3">
        <f t="shared" si="97"/>
        <v>368820</v>
      </c>
      <c r="G4030" s="14">
        <v>44788</v>
      </c>
      <c r="H4030" s="15">
        <v>44743</v>
      </c>
      <c r="I4030" s="10">
        <v>45</v>
      </c>
      <c r="J4030" s="32" t="str">
        <f>IF(Data[[#This Row],[Chênh lệch ngày]]&lt;-2,"ADVANCE", IF(Data[[#This Row],[Chênh lệch ngày]]&lt;4, "ON TIME", IF(Data[[#This Row],[REASON OF LATE]]="SUPPLIER","LATE BY SUPPLIER", "LATE")))</f>
        <v>LATE</v>
      </c>
      <c r="K4030" s="32" t="s">
        <v>6</v>
      </c>
      <c r="L4030" s="16"/>
      <c r="M4030" s="32" t="str">
        <f>TEXT(Data[[#This Row],[Ngày giao]],"yyyy")</f>
        <v>2022</v>
      </c>
      <c r="N4030" s="32" t="str">
        <f>IF(MONTH(Data[[#This Row],[Ngày giao]])&lt;4,"Qtr1", IF(MONTH(Data[[#This Row],[Ngày giao]])&lt;7,"Qtr2",IF(MONTH(Data[[#This Row],[Ngày giao]])&lt;10,"Qtr3","Qtr4")))</f>
        <v>Qtr3</v>
      </c>
      <c r="O4030" s="32" t="str">
        <f>TEXT(Data[[#This Row],[Ngày giao]],"MMM")</f>
        <v>Aug</v>
      </c>
    </row>
    <row r="4031" spans="1:15" ht="13" x14ac:dyDescent="0.3">
      <c r="A4031" s="1">
        <v>4518045076</v>
      </c>
      <c r="B4031" s="1">
        <v>2358612</v>
      </c>
      <c r="C4031" s="2" t="s">
        <v>53</v>
      </c>
      <c r="D4031" s="3">
        <v>5220</v>
      </c>
      <c r="E4031" s="3">
        <v>513</v>
      </c>
      <c r="F4031" s="3">
        <f t="shared" si="97"/>
        <v>2677860</v>
      </c>
      <c r="G4031" s="5">
        <v>44746</v>
      </c>
      <c r="H4031" s="4">
        <v>44744</v>
      </c>
      <c r="I4031" s="6">
        <f>G4031-H4031</f>
        <v>2</v>
      </c>
      <c r="J4031" s="32" t="str">
        <f>IF(Data[[#This Row],[Chênh lệch ngày]]&lt;-2,"ADVANCE", IF(Data[[#This Row],[Chênh lệch ngày]]&lt;4, "ON TIME", IF(Data[[#This Row],[REASON OF LATE]]="SUPPLIER","LATE BY SUPPLIER", "LATE")))</f>
        <v>ON TIME</v>
      </c>
      <c r="K4031" s="2"/>
      <c r="L4031" s="32"/>
      <c r="M4031" s="32" t="str">
        <f>TEXT(Data[[#This Row],[Ngày giao]],"yyyy")</f>
        <v>2022</v>
      </c>
      <c r="N4031" s="32" t="str">
        <f>IF(MONTH(Data[[#This Row],[Ngày giao]])&lt;4,"Qtr1", IF(MONTH(Data[[#This Row],[Ngày giao]])&lt;7,"Qtr2",IF(MONTH(Data[[#This Row],[Ngày giao]])&lt;10,"Qtr3","Qtr4")))</f>
        <v>Qtr3</v>
      </c>
      <c r="O4031" s="32" t="str">
        <f>TEXT(Data[[#This Row],[Ngày giao]],"MMM")</f>
        <v>Jul</v>
      </c>
    </row>
    <row r="4032" spans="1:15" ht="13" x14ac:dyDescent="0.3">
      <c r="A4032" s="1">
        <v>4516899796</v>
      </c>
      <c r="B4032" s="1">
        <v>4327058</v>
      </c>
      <c r="C4032" s="2" t="s">
        <v>61</v>
      </c>
      <c r="D4032" s="3">
        <v>300</v>
      </c>
      <c r="E4032" s="3">
        <v>741</v>
      </c>
      <c r="F4032" s="3">
        <f t="shared" si="97"/>
        <v>222300</v>
      </c>
      <c r="G4032" s="5">
        <v>44750</v>
      </c>
      <c r="H4032" s="4">
        <v>44745</v>
      </c>
      <c r="I4032" s="6">
        <f>G4032-H4032</f>
        <v>5</v>
      </c>
      <c r="J4032" s="32" t="str">
        <f>IF(Data[[#This Row],[Chênh lệch ngày]]&lt;-2,"ADVANCE", IF(Data[[#This Row],[Chênh lệch ngày]]&lt;4, "ON TIME", IF(Data[[#This Row],[REASON OF LATE]]="SUPPLIER","LATE BY SUPPLIER", "LATE")))</f>
        <v>LATE</v>
      </c>
      <c r="K4032" s="32" t="s">
        <v>6</v>
      </c>
      <c r="L4032" s="32"/>
      <c r="M4032" s="32" t="str">
        <f>TEXT(Data[[#This Row],[Ngày giao]],"yyyy")</f>
        <v>2022</v>
      </c>
      <c r="N4032" s="32" t="str">
        <f>IF(MONTH(Data[[#This Row],[Ngày giao]])&lt;4,"Qtr1", IF(MONTH(Data[[#This Row],[Ngày giao]])&lt;7,"Qtr2",IF(MONTH(Data[[#This Row],[Ngày giao]])&lt;10,"Qtr3","Qtr4")))</f>
        <v>Qtr3</v>
      </c>
      <c r="O4032" s="32" t="str">
        <f>TEXT(Data[[#This Row],[Ngày giao]],"MMM")</f>
        <v>Jul</v>
      </c>
    </row>
    <row r="4033" spans="1:15" ht="14.5" x14ac:dyDescent="0.35">
      <c r="A4033" s="7">
        <v>4517418302</v>
      </c>
      <c r="B4033" s="7">
        <v>4013297</v>
      </c>
      <c r="C4033" s="8" t="s">
        <v>63</v>
      </c>
      <c r="D4033" s="9">
        <v>15</v>
      </c>
      <c r="E4033" s="3">
        <v>1439</v>
      </c>
      <c r="F4033" s="3">
        <f t="shared" si="97"/>
        <v>21585</v>
      </c>
      <c r="G4033" s="5">
        <v>44781</v>
      </c>
      <c r="H4033" s="4">
        <v>44745</v>
      </c>
      <c r="I4033" s="10">
        <v>36</v>
      </c>
      <c r="J4033" s="32" t="str">
        <f>IF(Data[[#This Row],[Chênh lệch ngày]]&lt;-2,"ADVANCE", IF(Data[[#This Row],[Chênh lệch ngày]]&lt;4, "ON TIME", IF(Data[[#This Row],[REASON OF LATE]]="SUPPLIER","LATE BY SUPPLIER", "LATE")))</f>
        <v>LATE BY SUPPLIER</v>
      </c>
      <c r="K4033" s="11" t="s">
        <v>8</v>
      </c>
      <c r="L4033" s="16" t="s">
        <v>71</v>
      </c>
      <c r="M4033" s="32" t="str">
        <f>TEXT(Data[[#This Row],[Ngày giao]],"yyyy")</f>
        <v>2022</v>
      </c>
      <c r="N4033" s="32" t="str">
        <f>IF(MONTH(Data[[#This Row],[Ngày giao]])&lt;4,"Qtr1", IF(MONTH(Data[[#This Row],[Ngày giao]])&lt;7,"Qtr2",IF(MONTH(Data[[#This Row],[Ngày giao]])&lt;10,"Qtr3","Qtr4")))</f>
        <v>Qtr3</v>
      </c>
      <c r="O4033" s="32" t="str">
        <f>TEXT(Data[[#This Row],[Ngày giao]],"MMM")</f>
        <v>Aug</v>
      </c>
    </row>
    <row r="4034" spans="1:15" ht="14.5" x14ac:dyDescent="0.35">
      <c r="A4034" s="7">
        <v>4517487478</v>
      </c>
      <c r="B4034" s="7">
        <v>4455281</v>
      </c>
      <c r="C4034" s="8" t="s">
        <v>63</v>
      </c>
      <c r="D4034" s="9">
        <v>180</v>
      </c>
      <c r="E4034" s="3">
        <v>1343</v>
      </c>
      <c r="F4034" s="3">
        <f t="shared" si="97"/>
        <v>241740</v>
      </c>
      <c r="G4034" s="14">
        <v>44788</v>
      </c>
      <c r="H4034" s="15">
        <v>44745</v>
      </c>
      <c r="I4034" s="10">
        <v>43</v>
      </c>
      <c r="J4034" s="32" t="str">
        <f>IF(Data[[#This Row],[Chênh lệch ngày]]&lt;-2,"ADVANCE", IF(Data[[#This Row],[Chênh lệch ngày]]&lt;4, "ON TIME", IF(Data[[#This Row],[REASON OF LATE]]="SUPPLIER","LATE BY SUPPLIER", "LATE")))</f>
        <v>LATE</v>
      </c>
      <c r="K4034" s="32" t="s">
        <v>6</v>
      </c>
      <c r="L4034" s="16"/>
      <c r="M4034" s="32" t="str">
        <f>TEXT(Data[[#This Row],[Ngày giao]],"yyyy")</f>
        <v>2022</v>
      </c>
      <c r="N4034" s="32" t="str">
        <f>IF(MONTH(Data[[#This Row],[Ngày giao]])&lt;4,"Qtr1", IF(MONTH(Data[[#This Row],[Ngày giao]])&lt;7,"Qtr2",IF(MONTH(Data[[#This Row],[Ngày giao]])&lt;10,"Qtr3","Qtr4")))</f>
        <v>Qtr3</v>
      </c>
      <c r="O4034" s="32" t="str">
        <f>TEXT(Data[[#This Row],[Ngày giao]],"MMM")</f>
        <v>Aug</v>
      </c>
    </row>
    <row r="4035" spans="1:15" ht="13" x14ac:dyDescent="0.3">
      <c r="A4035" s="1">
        <v>4517325787</v>
      </c>
      <c r="B4035" s="1">
        <v>4451134</v>
      </c>
      <c r="C4035" s="37" t="s">
        <v>52</v>
      </c>
      <c r="D4035" s="3">
        <v>48</v>
      </c>
      <c r="E4035" s="3">
        <v>972</v>
      </c>
      <c r="F4035" s="3">
        <f t="shared" si="97"/>
        <v>46656</v>
      </c>
      <c r="G4035" s="5">
        <v>44746</v>
      </c>
      <c r="H4035" s="4">
        <v>44746</v>
      </c>
      <c r="I4035" s="6">
        <f t="shared" ref="I4035:I4044" si="98">G4035-H4035</f>
        <v>0</v>
      </c>
      <c r="J4035" s="32" t="str">
        <f>IF(Data[[#This Row],[Chênh lệch ngày]]&lt;-2,"ADVANCE", IF(Data[[#This Row],[Chênh lệch ngày]]&lt;4, "ON TIME", IF(Data[[#This Row],[REASON OF LATE]]="SUPPLIER","LATE BY SUPPLIER", "LATE")))</f>
        <v>ON TIME</v>
      </c>
      <c r="K4035" s="2"/>
      <c r="L4035" s="32"/>
      <c r="M4035" s="32" t="str">
        <f>TEXT(Data[[#This Row],[Ngày giao]],"yyyy")</f>
        <v>2022</v>
      </c>
      <c r="N4035" s="32" t="str">
        <f>IF(MONTH(Data[[#This Row],[Ngày giao]])&lt;4,"Qtr1", IF(MONTH(Data[[#This Row],[Ngày giao]])&lt;7,"Qtr2",IF(MONTH(Data[[#This Row],[Ngày giao]])&lt;10,"Qtr3","Qtr4")))</f>
        <v>Qtr3</v>
      </c>
      <c r="O4035" s="32" t="str">
        <f>TEXT(Data[[#This Row],[Ngày giao]],"MMM")</f>
        <v>Jul</v>
      </c>
    </row>
    <row r="4036" spans="1:15" ht="13" x14ac:dyDescent="0.3">
      <c r="A4036" s="1">
        <v>4517335384</v>
      </c>
      <c r="B4036" s="1">
        <v>4334436</v>
      </c>
      <c r="C4036" s="37" t="s">
        <v>52</v>
      </c>
      <c r="D4036" s="3">
        <v>112</v>
      </c>
      <c r="E4036" s="3">
        <v>1174</v>
      </c>
      <c r="F4036" s="3">
        <f t="shared" si="97"/>
        <v>131488</v>
      </c>
      <c r="G4036" s="5">
        <v>44746</v>
      </c>
      <c r="H4036" s="4">
        <v>44746</v>
      </c>
      <c r="I4036" s="6">
        <f t="shared" si="98"/>
        <v>0</v>
      </c>
      <c r="J4036" s="32" t="str">
        <f>IF(Data[[#This Row],[Chênh lệch ngày]]&lt;-2,"ADVANCE", IF(Data[[#This Row],[Chênh lệch ngày]]&lt;4, "ON TIME", IF(Data[[#This Row],[REASON OF LATE]]="SUPPLIER","LATE BY SUPPLIER", "LATE")))</f>
        <v>ON TIME</v>
      </c>
      <c r="K4036" s="2"/>
      <c r="L4036" s="32"/>
      <c r="M4036" s="32" t="str">
        <f>TEXT(Data[[#This Row],[Ngày giao]],"yyyy")</f>
        <v>2022</v>
      </c>
      <c r="N4036" s="32" t="str">
        <f>IF(MONTH(Data[[#This Row],[Ngày giao]])&lt;4,"Qtr1", IF(MONTH(Data[[#This Row],[Ngày giao]])&lt;7,"Qtr2",IF(MONTH(Data[[#This Row],[Ngày giao]])&lt;10,"Qtr3","Qtr4")))</f>
        <v>Qtr3</v>
      </c>
      <c r="O4036" s="32" t="str">
        <f>TEXT(Data[[#This Row],[Ngày giao]],"MMM")</f>
        <v>Jul</v>
      </c>
    </row>
    <row r="4037" spans="1:15" ht="13" x14ac:dyDescent="0.3">
      <c r="A4037" s="1">
        <v>4517354908</v>
      </c>
      <c r="B4037" s="1">
        <v>2899944</v>
      </c>
      <c r="C4037" s="37" t="s">
        <v>52</v>
      </c>
      <c r="D4037" s="3">
        <v>48</v>
      </c>
      <c r="E4037" s="3">
        <v>1029</v>
      </c>
      <c r="F4037" s="3">
        <f t="shared" si="97"/>
        <v>49392</v>
      </c>
      <c r="G4037" s="5">
        <v>44746</v>
      </c>
      <c r="H4037" s="4">
        <v>44746</v>
      </c>
      <c r="I4037" s="6">
        <f t="shared" si="98"/>
        <v>0</v>
      </c>
      <c r="J4037" s="32" t="str">
        <f>IF(Data[[#This Row],[Chênh lệch ngày]]&lt;-2,"ADVANCE", IF(Data[[#This Row],[Chênh lệch ngày]]&lt;4, "ON TIME", IF(Data[[#This Row],[REASON OF LATE]]="SUPPLIER","LATE BY SUPPLIER", "LATE")))</f>
        <v>ON TIME</v>
      </c>
      <c r="K4037" s="2"/>
      <c r="L4037" s="32"/>
      <c r="M4037" s="32" t="str">
        <f>TEXT(Data[[#This Row],[Ngày giao]],"yyyy")</f>
        <v>2022</v>
      </c>
      <c r="N4037" s="32" t="str">
        <f>IF(MONTH(Data[[#This Row],[Ngày giao]])&lt;4,"Qtr1", IF(MONTH(Data[[#This Row],[Ngày giao]])&lt;7,"Qtr2",IF(MONTH(Data[[#This Row],[Ngày giao]])&lt;10,"Qtr3","Qtr4")))</f>
        <v>Qtr3</v>
      </c>
      <c r="O4037" s="32" t="str">
        <f>TEXT(Data[[#This Row],[Ngày giao]],"MMM")</f>
        <v>Jul</v>
      </c>
    </row>
    <row r="4038" spans="1:15" ht="13" x14ac:dyDescent="0.3">
      <c r="A4038" s="1">
        <v>4518052376</v>
      </c>
      <c r="B4038" s="1">
        <v>2899631</v>
      </c>
      <c r="C4038" s="2" t="s">
        <v>53</v>
      </c>
      <c r="D4038" s="3">
        <v>320</v>
      </c>
      <c r="E4038" s="3">
        <v>775</v>
      </c>
      <c r="F4038" s="3">
        <f t="shared" si="97"/>
        <v>248000</v>
      </c>
      <c r="G4038" s="5">
        <v>44746</v>
      </c>
      <c r="H4038" s="4">
        <v>44746</v>
      </c>
      <c r="I4038" s="6">
        <f t="shared" si="98"/>
        <v>0</v>
      </c>
      <c r="J4038" s="32" t="str">
        <f>IF(Data[[#This Row],[Chênh lệch ngày]]&lt;-2,"ADVANCE", IF(Data[[#This Row],[Chênh lệch ngày]]&lt;4, "ON TIME", IF(Data[[#This Row],[REASON OF LATE]]="SUPPLIER","LATE BY SUPPLIER", "LATE")))</f>
        <v>ON TIME</v>
      </c>
      <c r="K4038" s="2"/>
      <c r="L4038" s="32"/>
      <c r="M4038" s="32" t="str">
        <f>TEXT(Data[[#This Row],[Ngày giao]],"yyyy")</f>
        <v>2022</v>
      </c>
      <c r="N4038" s="32" t="str">
        <f>IF(MONTH(Data[[#This Row],[Ngày giao]])&lt;4,"Qtr1", IF(MONTH(Data[[#This Row],[Ngày giao]])&lt;7,"Qtr2",IF(MONTH(Data[[#This Row],[Ngày giao]])&lt;10,"Qtr3","Qtr4")))</f>
        <v>Qtr3</v>
      </c>
      <c r="O4038" s="32" t="str">
        <f>TEXT(Data[[#This Row],[Ngày giao]],"MMM")</f>
        <v>Jul</v>
      </c>
    </row>
    <row r="4039" spans="1:15" ht="13" x14ac:dyDescent="0.3">
      <c r="A4039" s="1">
        <v>4518062935</v>
      </c>
      <c r="B4039" s="1">
        <v>2899632</v>
      </c>
      <c r="C4039" s="2" t="s">
        <v>53</v>
      </c>
      <c r="D4039" s="3">
        <v>480</v>
      </c>
      <c r="E4039" s="3">
        <v>1488</v>
      </c>
      <c r="F4039" s="3">
        <f t="shared" si="97"/>
        <v>714240</v>
      </c>
      <c r="G4039" s="5">
        <v>44823</v>
      </c>
      <c r="H4039" s="4">
        <v>44746</v>
      </c>
      <c r="I4039" s="6">
        <f t="shared" si="98"/>
        <v>77</v>
      </c>
      <c r="J4039" s="32" t="str">
        <f>IF(Data[[#This Row],[Chênh lệch ngày]]&lt;-2,"ADVANCE", IF(Data[[#This Row],[Chênh lệch ngày]]&lt;4, "ON TIME", IF(Data[[#This Row],[REASON OF LATE]]="SUPPLIER","LATE BY SUPPLIER", "LATE")))</f>
        <v>LATE</v>
      </c>
      <c r="K4039" s="32" t="s">
        <v>6</v>
      </c>
      <c r="L4039" s="32"/>
      <c r="M4039" s="32" t="str">
        <f>TEXT(Data[[#This Row],[Ngày giao]],"yyyy")</f>
        <v>2022</v>
      </c>
      <c r="N4039" s="32" t="str">
        <f>IF(MONTH(Data[[#This Row],[Ngày giao]])&lt;4,"Qtr1", IF(MONTH(Data[[#This Row],[Ngày giao]])&lt;7,"Qtr2",IF(MONTH(Data[[#This Row],[Ngày giao]])&lt;10,"Qtr3","Qtr4")))</f>
        <v>Qtr3</v>
      </c>
      <c r="O4039" s="32" t="str">
        <f>TEXT(Data[[#This Row],[Ngày giao]],"MMM")</f>
        <v>Sep</v>
      </c>
    </row>
    <row r="4040" spans="1:15" ht="13" x14ac:dyDescent="0.3">
      <c r="A4040" s="1">
        <v>4518064587</v>
      </c>
      <c r="B4040" s="1">
        <v>4334436</v>
      </c>
      <c r="C4040" s="37" t="s">
        <v>52</v>
      </c>
      <c r="D4040" s="3">
        <v>64</v>
      </c>
      <c r="E4040" s="3">
        <v>1126</v>
      </c>
      <c r="F4040" s="3">
        <f t="shared" si="97"/>
        <v>72064</v>
      </c>
      <c r="G4040" s="5">
        <v>44746</v>
      </c>
      <c r="H4040" s="4">
        <v>44746</v>
      </c>
      <c r="I4040" s="6">
        <f t="shared" si="98"/>
        <v>0</v>
      </c>
      <c r="J4040" s="32" t="str">
        <f>IF(Data[[#This Row],[Chênh lệch ngày]]&lt;-2,"ADVANCE", IF(Data[[#This Row],[Chênh lệch ngày]]&lt;4, "ON TIME", IF(Data[[#This Row],[REASON OF LATE]]="SUPPLIER","LATE BY SUPPLIER", "LATE")))</f>
        <v>ON TIME</v>
      </c>
      <c r="K4040" s="2"/>
      <c r="L4040" s="32"/>
      <c r="M4040" s="32" t="str">
        <f>TEXT(Data[[#This Row],[Ngày giao]],"yyyy")</f>
        <v>2022</v>
      </c>
      <c r="N4040" s="32" t="str">
        <f>IF(MONTH(Data[[#This Row],[Ngày giao]])&lt;4,"Qtr1", IF(MONTH(Data[[#This Row],[Ngày giao]])&lt;7,"Qtr2",IF(MONTH(Data[[#This Row],[Ngày giao]])&lt;10,"Qtr3","Qtr4")))</f>
        <v>Qtr3</v>
      </c>
      <c r="O4040" s="32" t="str">
        <f>TEXT(Data[[#This Row],[Ngày giao]],"MMM")</f>
        <v>Jul</v>
      </c>
    </row>
    <row r="4041" spans="1:15" ht="13" x14ac:dyDescent="0.3">
      <c r="A4041" s="1">
        <v>4518066572</v>
      </c>
      <c r="B4041" s="1">
        <v>4228041</v>
      </c>
      <c r="C4041" s="37" t="s">
        <v>52</v>
      </c>
      <c r="D4041" s="3">
        <v>90</v>
      </c>
      <c r="E4041" s="3">
        <v>1022</v>
      </c>
      <c r="F4041" s="3">
        <f t="shared" si="97"/>
        <v>91980</v>
      </c>
      <c r="G4041" s="5">
        <v>44746</v>
      </c>
      <c r="H4041" s="4">
        <v>44746</v>
      </c>
      <c r="I4041" s="6">
        <f t="shared" si="98"/>
        <v>0</v>
      </c>
      <c r="J4041" s="32" t="str">
        <f>IF(Data[[#This Row],[Chênh lệch ngày]]&lt;-2,"ADVANCE", IF(Data[[#This Row],[Chênh lệch ngày]]&lt;4, "ON TIME", IF(Data[[#This Row],[REASON OF LATE]]="SUPPLIER","LATE BY SUPPLIER", "LATE")))</f>
        <v>ON TIME</v>
      </c>
      <c r="K4041" s="2"/>
      <c r="L4041" s="32"/>
      <c r="M4041" s="32" t="str">
        <f>TEXT(Data[[#This Row],[Ngày giao]],"yyyy")</f>
        <v>2022</v>
      </c>
      <c r="N4041" s="32" t="str">
        <f>IF(MONTH(Data[[#This Row],[Ngày giao]])&lt;4,"Qtr1", IF(MONTH(Data[[#This Row],[Ngày giao]])&lt;7,"Qtr2",IF(MONTH(Data[[#This Row],[Ngày giao]])&lt;10,"Qtr3","Qtr4")))</f>
        <v>Qtr3</v>
      </c>
      <c r="O4041" s="32" t="str">
        <f>TEXT(Data[[#This Row],[Ngày giao]],"MMM")</f>
        <v>Jul</v>
      </c>
    </row>
    <row r="4042" spans="1:15" ht="13" x14ac:dyDescent="0.3">
      <c r="A4042" s="1">
        <v>4518083872</v>
      </c>
      <c r="B4042" s="1">
        <v>2899944</v>
      </c>
      <c r="C4042" s="37" t="s">
        <v>52</v>
      </c>
      <c r="D4042" s="3">
        <v>48</v>
      </c>
      <c r="E4042" s="3">
        <v>728</v>
      </c>
      <c r="F4042" s="3">
        <f t="shared" si="97"/>
        <v>34944</v>
      </c>
      <c r="G4042" s="5">
        <v>44746</v>
      </c>
      <c r="H4042" s="4">
        <v>44746</v>
      </c>
      <c r="I4042" s="6">
        <f t="shared" si="98"/>
        <v>0</v>
      </c>
      <c r="J4042" s="32" t="str">
        <f>IF(Data[[#This Row],[Chênh lệch ngày]]&lt;-2,"ADVANCE", IF(Data[[#This Row],[Chênh lệch ngày]]&lt;4, "ON TIME", IF(Data[[#This Row],[REASON OF LATE]]="SUPPLIER","LATE BY SUPPLIER", "LATE")))</f>
        <v>ON TIME</v>
      </c>
      <c r="K4042" s="2"/>
      <c r="L4042" s="32"/>
      <c r="M4042" s="32" t="str">
        <f>TEXT(Data[[#This Row],[Ngày giao]],"yyyy")</f>
        <v>2022</v>
      </c>
      <c r="N4042" s="32" t="str">
        <f>IF(MONTH(Data[[#This Row],[Ngày giao]])&lt;4,"Qtr1", IF(MONTH(Data[[#This Row],[Ngày giao]])&lt;7,"Qtr2",IF(MONTH(Data[[#This Row],[Ngày giao]])&lt;10,"Qtr3","Qtr4")))</f>
        <v>Qtr3</v>
      </c>
      <c r="O4042" s="32" t="str">
        <f>TEXT(Data[[#This Row],[Ngày giao]],"MMM")</f>
        <v>Jul</v>
      </c>
    </row>
    <row r="4043" spans="1:15" ht="13" x14ac:dyDescent="0.3">
      <c r="A4043" s="1">
        <v>4517866961</v>
      </c>
      <c r="B4043" s="1">
        <v>2461389</v>
      </c>
      <c r="C4043" s="2" t="s">
        <v>53</v>
      </c>
      <c r="D4043" s="3">
        <v>1400</v>
      </c>
      <c r="E4043" s="3">
        <v>579</v>
      </c>
      <c r="F4043" s="3">
        <f t="shared" si="97"/>
        <v>810600</v>
      </c>
      <c r="G4043" s="5">
        <v>44746</v>
      </c>
      <c r="H4043" s="4">
        <v>44746</v>
      </c>
      <c r="I4043" s="6">
        <f t="shared" si="98"/>
        <v>0</v>
      </c>
      <c r="J4043" s="32" t="str">
        <f>IF(Data[[#This Row],[Chênh lệch ngày]]&lt;-2,"ADVANCE", IF(Data[[#This Row],[Chênh lệch ngày]]&lt;4, "ON TIME", IF(Data[[#This Row],[REASON OF LATE]]="SUPPLIER","LATE BY SUPPLIER", "LATE")))</f>
        <v>ON TIME</v>
      </c>
      <c r="K4043" s="2"/>
      <c r="L4043" s="32"/>
      <c r="M4043" s="32" t="str">
        <f>TEXT(Data[[#This Row],[Ngày giao]],"yyyy")</f>
        <v>2022</v>
      </c>
      <c r="N4043" s="32" t="str">
        <f>IF(MONTH(Data[[#This Row],[Ngày giao]])&lt;4,"Qtr1", IF(MONTH(Data[[#This Row],[Ngày giao]])&lt;7,"Qtr2",IF(MONTH(Data[[#This Row],[Ngày giao]])&lt;10,"Qtr3","Qtr4")))</f>
        <v>Qtr3</v>
      </c>
      <c r="O4043" s="32" t="str">
        <f>TEXT(Data[[#This Row],[Ngày giao]],"MMM")</f>
        <v>Jul</v>
      </c>
    </row>
    <row r="4044" spans="1:15" ht="13" x14ac:dyDescent="0.3">
      <c r="A4044" s="1">
        <v>4518015374</v>
      </c>
      <c r="B4044" s="1">
        <v>2461389</v>
      </c>
      <c r="C4044" s="37" t="s">
        <v>52</v>
      </c>
      <c r="D4044" s="3">
        <v>800</v>
      </c>
      <c r="E4044" s="3">
        <v>974</v>
      </c>
      <c r="F4044" s="3">
        <f t="shared" si="97"/>
        <v>779200</v>
      </c>
      <c r="G4044" s="5">
        <v>44746</v>
      </c>
      <c r="H4044" s="4">
        <v>44746</v>
      </c>
      <c r="I4044" s="6">
        <f t="shared" si="98"/>
        <v>0</v>
      </c>
      <c r="J4044" s="32" t="str">
        <f>IF(Data[[#This Row],[Chênh lệch ngày]]&lt;-2,"ADVANCE", IF(Data[[#This Row],[Chênh lệch ngày]]&lt;4, "ON TIME", IF(Data[[#This Row],[REASON OF LATE]]="SUPPLIER","LATE BY SUPPLIER", "LATE")))</f>
        <v>ON TIME</v>
      </c>
      <c r="K4044" s="2"/>
      <c r="L4044" s="32"/>
      <c r="M4044" s="32" t="str">
        <f>TEXT(Data[[#This Row],[Ngày giao]],"yyyy")</f>
        <v>2022</v>
      </c>
      <c r="N4044" s="32" t="str">
        <f>IF(MONTH(Data[[#This Row],[Ngày giao]])&lt;4,"Qtr1", IF(MONTH(Data[[#This Row],[Ngày giao]])&lt;7,"Qtr2",IF(MONTH(Data[[#This Row],[Ngày giao]])&lt;10,"Qtr3","Qtr4")))</f>
        <v>Qtr3</v>
      </c>
      <c r="O4044" s="32" t="str">
        <f>TEXT(Data[[#This Row],[Ngày giao]],"MMM")</f>
        <v>Jul</v>
      </c>
    </row>
    <row r="4045" spans="1:15" ht="14.5" x14ac:dyDescent="0.35">
      <c r="A4045" s="7">
        <v>4517817645</v>
      </c>
      <c r="B4045" s="7">
        <v>4013297</v>
      </c>
      <c r="C4045" s="8" t="s">
        <v>53</v>
      </c>
      <c r="D4045" s="9">
        <v>2640</v>
      </c>
      <c r="E4045" s="3">
        <v>1013</v>
      </c>
      <c r="F4045" s="3">
        <f t="shared" si="97"/>
        <v>2674320</v>
      </c>
      <c r="G4045" s="5">
        <v>44746</v>
      </c>
      <c r="H4045" s="4">
        <v>44746</v>
      </c>
      <c r="I4045" s="10">
        <v>0</v>
      </c>
      <c r="J4045" s="32" t="str">
        <f>IF(Data[[#This Row],[Chênh lệch ngày]]&lt;-2,"ADVANCE", IF(Data[[#This Row],[Chênh lệch ngày]]&lt;4, "ON TIME", IF(Data[[#This Row],[REASON OF LATE]]="SUPPLIER","LATE BY SUPPLIER", "LATE")))</f>
        <v>ON TIME</v>
      </c>
      <c r="K4045" s="12"/>
      <c r="L4045" s="16"/>
      <c r="M4045" s="32" t="str">
        <f>TEXT(Data[[#This Row],[Ngày giao]],"yyyy")</f>
        <v>2022</v>
      </c>
      <c r="N4045" s="32" t="str">
        <f>IF(MONTH(Data[[#This Row],[Ngày giao]])&lt;4,"Qtr1", IF(MONTH(Data[[#This Row],[Ngày giao]])&lt;7,"Qtr2",IF(MONTH(Data[[#This Row],[Ngày giao]])&lt;10,"Qtr3","Qtr4")))</f>
        <v>Qtr3</v>
      </c>
      <c r="O4045" s="32" t="str">
        <f>TEXT(Data[[#This Row],[Ngày giao]],"MMM")</f>
        <v>Jul</v>
      </c>
    </row>
    <row r="4046" spans="1:15" ht="14.5" x14ac:dyDescent="0.35">
      <c r="A4046" s="7">
        <v>4517382010</v>
      </c>
      <c r="B4046" s="7">
        <v>4333116</v>
      </c>
      <c r="C4046" s="8" t="s">
        <v>53</v>
      </c>
      <c r="D4046" s="9">
        <v>840</v>
      </c>
      <c r="E4046" s="3">
        <v>1074</v>
      </c>
      <c r="F4046" s="3">
        <f t="shared" si="97"/>
        <v>902160</v>
      </c>
      <c r="G4046" s="5">
        <v>44746</v>
      </c>
      <c r="H4046" s="4">
        <v>44746</v>
      </c>
      <c r="I4046" s="10">
        <v>0</v>
      </c>
      <c r="J4046" s="32" t="str">
        <f>IF(Data[[#This Row],[Chênh lệch ngày]]&lt;-2,"ADVANCE", IF(Data[[#This Row],[Chênh lệch ngày]]&lt;4, "ON TIME", IF(Data[[#This Row],[REASON OF LATE]]="SUPPLIER","LATE BY SUPPLIER", "LATE")))</f>
        <v>ON TIME</v>
      </c>
      <c r="K4046" s="12"/>
      <c r="L4046" s="16"/>
      <c r="M4046" s="32" t="str">
        <f>TEXT(Data[[#This Row],[Ngày giao]],"yyyy")</f>
        <v>2022</v>
      </c>
      <c r="N4046" s="32" t="str">
        <f>IF(MONTH(Data[[#This Row],[Ngày giao]])&lt;4,"Qtr1", IF(MONTH(Data[[#This Row],[Ngày giao]])&lt;7,"Qtr2",IF(MONTH(Data[[#This Row],[Ngày giao]])&lt;10,"Qtr3","Qtr4")))</f>
        <v>Qtr3</v>
      </c>
      <c r="O4046" s="32" t="str">
        <f>TEXT(Data[[#This Row],[Ngày giao]],"MMM")</f>
        <v>Jul</v>
      </c>
    </row>
    <row r="4047" spans="1:15" ht="14.5" x14ac:dyDescent="0.35">
      <c r="A4047" s="7">
        <v>4518064656</v>
      </c>
      <c r="B4047" s="7">
        <v>4455299</v>
      </c>
      <c r="C4047" s="8" t="s">
        <v>53</v>
      </c>
      <c r="D4047" s="9">
        <v>195</v>
      </c>
      <c r="E4047" s="3">
        <v>1348</v>
      </c>
      <c r="F4047" s="3">
        <f t="shared" si="97"/>
        <v>262860</v>
      </c>
      <c r="G4047" s="5">
        <v>44746</v>
      </c>
      <c r="H4047" s="4">
        <v>44746</v>
      </c>
      <c r="I4047" s="10">
        <v>0</v>
      </c>
      <c r="J4047" s="32" t="str">
        <f>IF(Data[[#This Row],[Chênh lệch ngày]]&lt;-2,"ADVANCE", IF(Data[[#This Row],[Chênh lệch ngày]]&lt;4, "ON TIME", IF(Data[[#This Row],[REASON OF LATE]]="SUPPLIER","LATE BY SUPPLIER", "LATE")))</f>
        <v>ON TIME</v>
      </c>
      <c r="K4047" s="12"/>
      <c r="L4047" s="16"/>
      <c r="M4047" s="32" t="str">
        <f>TEXT(Data[[#This Row],[Ngày giao]],"yyyy")</f>
        <v>2022</v>
      </c>
      <c r="N4047" s="32" t="str">
        <f>IF(MONTH(Data[[#This Row],[Ngày giao]])&lt;4,"Qtr1", IF(MONTH(Data[[#This Row],[Ngày giao]])&lt;7,"Qtr2",IF(MONTH(Data[[#This Row],[Ngày giao]])&lt;10,"Qtr3","Qtr4")))</f>
        <v>Qtr3</v>
      </c>
      <c r="O4047" s="32" t="str">
        <f>TEXT(Data[[#This Row],[Ngày giao]],"MMM")</f>
        <v>Jul</v>
      </c>
    </row>
    <row r="4048" spans="1:15" ht="14.5" x14ac:dyDescent="0.35">
      <c r="A4048" s="7">
        <v>4517814335</v>
      </c>
      <c r="B4048" s="7">
        <v>4455298</v>
      </c>
      <c r="C4048" s="8" t="s">
        <v>53</v>
      </c>
      <c r="D4048" s="9">
        <v>2205</v>
      </c>
      <c r="E4048" s="3">
        <v>993</v>
      </c>
      <c r="F4048" s="3">
        <f t="shared" si="97"/>
        <v>2189565</v>
      </c>
      <c r="G4048" s="5">
        <v>44739</v>
      </c>
      <c r="H4048" s="4">
        <v>44746</v>
      </c>
      <c r="I4048" s="10">
        <v>-7</v>
      </c>
      <c r="J4048" s="32" t="str">
        <f>IF(Data[[#This Row],[Chênh lệch ngày]]&lt;-2,"ADVANCE", IF(Data[[#This Row],[Chênh lệch ngày]]&lt;4, "ON TIME", IF(Data[[#This Row],[REASON OF LATE]]="SUPPLIER","LATE BY SUPPLIER", "LATE")))</f>
        <v>ADVANCE</v>
      </c>
      <c r="K4048" s="12"/>
      <c r="L4048" s="16"/>
      <c r="M4048" s="32" t="str">
        <f>TEXT(Data[[#This Row],[Ngày giao]],"yyyy")</f>
        <v>2022</v>
      </c>
      <c r="N4048" s="32" t="str">
        <f>IF(MONTH(Data[[#This Row],[Ngày giao]])&lt;4,"Qtr1", IF(MONTH(Data[[#This Row],[Ngày giao]])&lt;7,"Qtr2",IF(MONTH(Data[[#This Row],[Ngày giao]])&lt;10,"Qtr3","Qtr4")))</f>
        <v>Qtr2</v>
      </c>
      <c r="O4048" s="32" t="str">
        <f>TEXT(Data[[#This Row],[Ngày giao]],"MMM")</f>
        <v>Jun</v>
      </c>
    </row>
    <row r="4049" spans="1:15" ht="14.5" x14ac:dyDescent="0.35">
      <c r="A4049" s="7">
        <v>4517515560</v>
      </c>
      <c r="B4049" s="7">
        <v>4013305</v>
      </c>
      <c r="C4049" s="8" t="s">
        <v>53</v>
      </c>
      <c r="D4049" s="9">
        <v>48</v>
      </c>
      <c r="E4049" s="3">
        <v>805</v>
      </c>
      <c r="F4049" s="3">
        <f t="shared" si="97"/>
        <v>38640</v>
      </c>
      <c r="G4049" s="5">
        <v>44746</v>
      </c>
      <c r="H4049" s="4">
        <v>44746</v>
      </c>
      <c r="I4049" s="10">
        <v>0</v>
      </c>
      <c r="J4049" s="32" t="str">
        <f>IF(Data[[#This Row],[Chênh lệch ngày]]&lt;-2,"ADVANCE", IF(Data[[#This Row],[Chênh lệch ngày]]&lt;4, "ON TIME", IF(Data[[#This Row],[REASON OF LATE]]="SUPPLIER","LATE BY SUPPLIER", "LATE")))</f>
        <v>ON TIME</v>
      </c>
      <c r="K4049" s="12"/>
      <c r="L4049" s="16"/>
      <c r="M4049" s="17" t="str">
        <f>TEXT(Data[[#This Row],[Ngày giao]],"yyyy")</f>
        <v>2022</v>
      </c>
      <c r="N4049" s="17" t="str">
        <f>IF(MONTH(Data[[#This Row],[Ngày giao]])&lt;4,"Qtr1", IF(MONTH(Data[[#This Row],[Ngày giao]])&lt;7,"Qtr2",IF(MONTH(Data[[#This Row],[Ngày giao]])&lt;10,"Qtr3","Qtr4")))</f>
        <v>Qtr3</v>
      </c>
      <c r="O4049" s="32" t="str">
        <f>TEXT(Data[[#This Row],[Ngày giao]],"MMM")</f>
        <v>Jul</v>
      </c>
    </row>
    <row r="4050" spans="1:15" ht="14.5" x14ac:dyDescent="0.35">
      <c r="A4050" s="7">
        <v>4517742272</v>
      </c>
      <c r="B4050" s="7">
        <v>4013297</v>
      </c>
      <c r="C4050" s="8" t="s">
        <v>53</v>
      </c>
      <c r="D4050" s="9">
        <v>3465</v>
      </c>
      <c r="E4050" s="3">
        <v>374</v>
      </c>
      <c r="F4050" s="3">
        <f t="shared" si="97"/>
        <v>1295910</v>
      </c>
      <c r="G4050" s="5">
        <v>44746</v>
      </c>
      <c r="H4050" s="4">
        <v>44746</v>
      </c>
      <c r="I4050" s="10">
        <v>0</v>
      </c>
      <c r="J4050" s="32" t="str">
        <f>IF(Data[[#This Row],[Chênh lệch ngày]]&lt;-2,"ADVANCE", IF(Data[[#This Row],[Chênh lệch ngày]]&lt;4, "ON TIME", IF(Data[[#This Row],[REASON OF LATE]]="SUPPLIER","LATE BY SUPPLIER", "LATE")))</f>
        <v>ON TIME</v>
      </c>
      <c r="K4050" s="12"/>
      <c r="L4050" s="16"/>
      <c r="M4050" s="32" t="str">
        <f>TEXT(Data[[#This Row],[Ngày giao]],"yyyy")</f>
        <v>2022</v>
      </c>
      <c r="N4050" s="32" t="str">
        <f>IF(MONTH(Data[[#This Row],[Ngày giao]])&lt;4,"Qtr1", IF(MONTH(Data[[#This Row],[Ngày giao]])&lt;7,"Qtr2",IF(MONTH(Data[[#This Row],[Ngày giao]])&lt;10,"Qtr3","Qtr4")))</f>
        <v>Qtr3</v>
      </c>
      <c r="O4050" s="32" t="str">
        <f>TEXT(Data[[#This Row],[Ngày giao]],"MMM")</f>
        <v>Jul</v>
      </c>
    </row>
    <row r="4051" spans="1:15" ht="14.5" x14ac:dyDescent="0.35">
      <c r="A4051" s="7">
        <v>4517525207</v>
      </c>
      <c r="B4051" s="7">
        <v>2663481</v>
      </c>
      <c r="C4051" s="8" t="s">
        <v>12</v>
      </c>
      <c r="D4051" s="9">
        <v>135</v>
      </c>
      <c r="E4051" s="3">
        <v>1083</v>
      </c>
      <c r="F4051" s="3">
        <f t="shared" si="97"/>
        <v>146205</v>
      </c>
      <c r="G4051" s="5">
        <v>44749</v>
      </c>
      <c r="H4051" s="4">
        <v>44746</v>
      </c>
      <c r="I4051" s="10">
        <v>3</v>
      </c>
      <c r="J4051" s="32" t="str">
        <f>IF(Data[[#This Row],[Chênh lệch ngày]]&lt;-2,"ADVANCE", IF(Data[[#This Row],[Chênh lệch ngày]]&lt;4, "ON TIME", IF(Data[[#This Row],[REASON OF LATE]]="SUPPLIER","LATE BY SUPPLIER", "LATE")))</f>
        <v>ON TIME</v>
      </c>
      <c r="K4051" s="12"/>
      <c r="L4051" s="16"/>
      <c r="M4051" s="32" t="str">
        <f>TEXT(Data[[#This Row],[Ngày giao]],"yyyy")</f>
        <v>2022</v>
      </c>
      <c r="N4051" s="32" t="str">
        <f>IF(MONTH(Data[[#This Row],[Ngày giao]])&lt;4,"Qtr1", IF(MONTH(Data[[#This Row],[Ngày giao]])&lt;7,"Qtr2",IF(MONTH(Data[[#This Row],[Ngày giao]])&lt;10,"Qtr3","Qtr4")))</f>
        <v>Qtr3</v>
      </c>
      <c r="O4051" s="32" t="str">
        <f>TEXT(Data[[#This Row],[Ngày giao]],"MMM")</f>
        <v>Jul</v>
      </c>
    </row>
    <row r="4052" spans="1:15" ht="14.5" x14ac:dyDescent="0.35">
      <c r="A4052" s="7">
        <v>4518066845</v>
      </c>
      <c r="B4052" s="7">
        <v>2487061</v>
      </c>
      <c r="C4052" s="8" t="s">
        <v>53</v>
      </c>
      <c r="D4052" s="9">
        <v>180</v>
      </c>
      <c r="E4052" s="3">
        <v>624</v>
      </c>
      <c r="F4052" s="3">
        <f t="shared" si="97"/>
        <v>112320</v>
      </c>
      <c r="G4052" s="5">
        <v>44746</v>
      </c>
      <c r="H4052" s="4">
        <v>44746</v>
      </c>
      <c r="I4052" s="10">
        <v>0</v>
      </c>
      <c r="J4052" s="32" t="str">
        <f>IF(Data[[#This Row],[Chênh lệch ngày]]&lt;-2,"ADVANCE", IF(Data[[#This Row],[Chênh lệch ngày]]&lt;4, "ON TIME", IF(Data[[#This Row],[REASON OF LATE]]="SUPPLIER","LATE BY SUPPLIER", "LATE")))</f>
        <v>ON TIME</v>
      </c>
      <c r="K4052" s="12"/>
      <c r="L4052" s="16"/>
      <c r="M4052" s="32" t="str">
        <f>TEXT(Data[[#This Row],[Ngày giao]],"yyyy")</f>
        <v>2022</v>
      </c>
      <c r="N4052" s="32" t="str">
        <f>IF(MONTH(Data[[#This Row],[Ngày giao]])&lt;4,"Qtr1", IF(MONTH(Data[[#This Row],[Ngày giao]])&lt;7,"Qtr2",IF(MONTH(Data[[#This Row],[Ngày giao]])&lt;10,"Qtr3","Qtr4")))</f>
        <v>Qtr3</v>
      </c>
      <c r="O4052" s="32" t="str">
        <f>TEXT(Data[[#This Row],[Ngày giao]],"MMM")</f>
        <v>Jul</v>
      </c>
    </row>
    <row r="4053" spans="1:15" ht="14.5" x14ac:dyDescent="0.35">
      <c r="A4053" s="7">
        <v>4518079104</v>
      </c>
      <c r="B4053" s="7">
        <v>4455281</v>
      </c>
      <c r="C4053" s="37" t="s">
        <v>52</v>
      </c>
      <c r="D4053" s="9">
        <v>7920</v>
      </c>
      <c r="E4053" s="3">
        <v>1489</v>
      </c>
      <c r="F4053" s="3">
        <f t="shared" si="97"/>
        <v>11792880</v>
      </c>
      <c r="G4053" s="14">
        <v>44816</v>
      </c>
      <c r="H4053" s="15">
        <v>44812</v>
      </c>
      <c r="I4053" s="10">
        <v>5</v>
      </c>
      <c r="J4053" s="32" t="str">
        <f>IF(Data[[#This Row],[Chênh lệch ngày]]&lt;-2,"ADVANCE", IF(Data[[#This Row],[Chênh lệch ngày]]&lt;4, "ON TIME", IF(Data[[#This Row],[REASON OF LATE]]="SUPPLIER","LATE BY SUPPLIER", "LATE")))</f>
        <v>LATE BY SUPPLIER</v>
      </c>
      <c r="K4053" s="33" t="s">
        <v>8</v>
      </c>
      <c r="L4053" s="16" t="s">
        <v>71</v>
      </c>
      <c r="M4053" s="32" t="str">
        <f>TEXT(Data[[#This Row],[Ngày giao]],"yyyy")</f>
        <v>2022</v>
      </c>
      <c r="N4053" s="32" t="str">
        <f>IF(MONTH(Data[[#This Row],[Ngày giao]])&lt;4,"Qtr1", IF(MONTH(Data[[#This Row],[Ngày giao]])&lt;7,"Qtr2",IF(MONTH(Data[[#This Row],[Ngày giao]])&lt;10,"Qtr3","Qtr4")))</f>
        <v>Qtr3</v>
      </c>
      <c r="O4053" s="32" t="str">
        <f>TEXT(Data[[#This Row],[Ngày giao]],"MMM")</f>
        <v>Sep</v>
      </c>
    </row>
    <row r="4054" spans="1:15" ht="14.5" x14ac:dyDescent="0.35">
      <c r="A4054" s="7">
        <v>4517531953</v>
      </c>
      <c r="B4054" s="7">
        <v>4013297</v>
      </c>
      <c r="C4054" s="8" t="s">
        <v>53</v>
      </c>
      <c r="D4054" s="9">
        <v>105</v>
      </c>
      <c r="E4054" s="3">
        <v>936</v>
      </c>
      <c r="F4054" s="3">
        <f t="shared" si="97"/>
        <v>98280</v>
      </c>
      <c r="G4054" s="5">
        <v>44746</v>
      </c>
      <c r="H4054" s="4">
        <v>44746</v>
      </c>
      <c r="I4054" s="10">
        <v>0</v>
      </c>
      <c r="J4054" s="32" t="str">
        <f>IF(Data[[#This Row],[Chênh lệch ngày]]&lt;-2,"ADVANCE", IF(Data[[#This Row],[Chênh lệch ngày]]&lt;4, "ON TIME", IF(Data[[#This Row],[REASON OF LATE]]="SUPPLIER","LATE BY SUPPLIER", "LATE")))</f>
        <v>ON TIME</v>
      </c>
      <c r="K4054" s="12"/>
      <c r="L4054" s="16"/>
      <c r="M4054" s="32" t="str">
        <f>TEXT(Data[[#This Row],[Ngày giao]],"yyyy")</f>
        <v>2022</v>
      </c>
      <c r="N4054" s="32" t="str">
        <f>IF(MONTH(Data[[#This Row],[Ngày giao]])&lt;4,"Qtr1", IF(MONTH(Data[[#This Row],[Ngày giao]])&lt;7,"Qtr2",IF(MONTH(Data[[#This Row],[Ngày giao]])&lt;10,"Qtr3","Qtr4")))</f>
        <v>Qtr3</v>
      </c>
      <c r="O4054" s="32" t="str">
        <f>TEXT(Data[[#This Row],[Ngày giao]],"MMM")</f>
        <v>Jul</v>
      </c>
    </row>
    <row r="4055" spans="1:15" ht="14.5" x14ac:dyDescent="0.35">
      <c r="A4055" s="7">
        <v>4517814337</v>
      </c>
      <c r="B4055" s="7">
        <v>4455298</v>
      </c>
      <c r="C4055" s="8" t="s">
        <v>53</v>
      </c>
      <c r="D4055" s="9">
        <v>1875</v>
      </c>
      <c r="E4055" s="3">
        <v>1157</v>
      </c>
      <c r="F4055" s="3">
        <f t="shared" si="97"/>
        <v>2169375</v>
      </c>
      <c r="G4055" s="5">
        <v>44739</v>
      </c>
      <c r="H4055" s="4">
        <v>44746</v>
      </c>
      <c r="I4055" s="10">
        <v>-7</v>
      </c>
      <c r="J4055" s="32" t="str">
        <f>IF(Data[[#This Row],[Chênh lệch ngày]]&lt;-2,"ADVANCE", IF(Data[[#This Row],[Chênh lệch ngày]]&lt;4, "ON TIME", IF(Data[[#This Row],[REASON OF LATE]]="SUPPLIER","LATE BY SUPPLIER", "LATE")))</f>
        <v>ADVANCE</v>
      </c>
      <c r="K4055" s="12"/>
      <c r="L4055" s="16"/>
      <c r="M4055" s="32" t="str">
        <f>TEXT(Data[[#This Row],[Ngày giao]],"yyyy")</f>
        <v>2022</v>
      </c>
      <c r="N4055" s="32" t="str">
        <f>IF(MONTH(Data[[#This Row],[Ngày giao]])&lt;4,"Qtr1", IF(MONTH(Data[[#This Row],[Ngày giao]])&lt;7,"Qtr2",IF(MONTH(Data[[#This Row],[Ngày giao]])&lt;10,"Qtr3","Qtr4")))</f>
        <v>Qtr2</v>
      </c>
      <c r="O4055" s="32" t="str">
        <f>TEXT(Data[[#This Row],[Ngày giao]],"MMM")</f>
        <v>Jun</v>
      </c>
    </row>
    <row r="4056" spans="1:15" ht="14.5" x14ac:dyDescent="0.35">
      <c r="A4056" s="7">
        <v>4518064014</v>
      </c>
      <c r="B4056" s="7">
        <v>4455281</v>
      </c>
      <c r="C4056" s="8" t="s">
        <v>53</v>
      </c>
      <c r="D4056" s="9">
        <v>5220</v>
      </c>
      <c r="E4056" s="3">
        <v>442</v>
      </c>
      <c r="F4056" s="3">
        <f t="shared" si="97"/>
        <v>2307240</v>
      </c>
      <c r="G4056" s="14">
        <v>44795</v>
      </c>
      <c r="H4056" s="15">
        <v>44746</v>
      </c>
      <c r="I4056" s="10">
        <v>49</v>
      </c>
      <c r="J4056" s="32" t="str">
        <f>IF(Data[[#This Row],[Chênh lệch ngày]]&lt;-2,"ADVANCE", IF(Data[[#This Row],[Chênh lệch ngày]]&lt;4, "ON TIME", IF(Data[[#This Row],[REASON OF LATE]]="SUPPLIER","LATE BY SUPPLIER", "LATE")))</f>
        <v>LATE</v>
      </c>
      <c r="K4056" s="32" t="s">
        <v>6</v>
      </c>
      <c r="L4056" s="16"/>
      <c r="M4056" s="32" t="str">
        <f>TEXT(Data[[#This Row],[Ngày giao]],"yyyy")</f>
        <v>2022</v>
      </c>
      <c r="N4056" s="32" t="str">
        <f>IF(MONTH(Data[[#This Row],[Ngày giao]])&lt;4,"Qtr1", IF(MONTH(Data[[#This Row],[Ngày giao]])&lt;7,"Qtr2",IF(MONTH(Data[[#This Row],[Ngày giao]])&lt;10,"Qtr3","Qtr4")))</f>
        <v>Qtr3</v>
      </c>
      <c r="O4056" s="32" t="str">
        <f>TEXT(Data[[#This Row],[Ngày giao]],"MMM")</f>
        <v>Aug</v>
      </c>
    </row>
    <row r="4057" spans="1:15" ht="14.5" x14ac:dyDescent="0.35">
      <c r="A4057" s="7">
        <v>4517532180</v>
      </c>
      <c r="B4057" s="7">
        <v>2778106</v>
      </c>
      <c r="C4057" s="8" t="s">
        <v>53</v>
      </c>
      <c r="D4057" s="9">
        <v>360</v>
      </c>
      <c r="E4057" s="3">
        <v>992</v>
      </c>
      <c r="F4057" s="3">
        <f t="shared" si="97"/>
        <v>357120</v>
      </c>
      <c r="G4057" s="5">
        <v>44746</v>
      </c>
      <c r="H4057" s="4">
        <v>44746</v>
      </c>
      <c r="I4057" s="10">
        <v>0</v>
      </c>
      <c r="J4057" s="32" t="str">
        <f>IF(Data[[#This Row],[Chênh lệch ngày]]&lt;-2,"ADVANCE", IF(Data[[#This Row],[Chênh lệch ngày]]&lt;4, "ON TIME", IF(Data[[#This Row],[REASON OF LATE]]="SUPPLIER","LATE BY SUPPLIER", "LATE")))</f>
        <v>ON TIME</v>
      </c>
      <c r="K4057" s="12"/>
      <c r="L4057" s="16"/>
      <c r="M4057" s="32" t="str">
        <f>TEXT(Data[[#This Row],[Ngày giao]],"yyyy")</f>
        <v>2022</v>
      </c>
      <c r="N4057" s="32" t="str">
        <f>IF(MONTH(Data[[#This Row],[Ngày giao]])&lt;4,"Qtr1", IF(MONTH(Data[[#This Row],[Ngày giao]])&lt;7,"Qtr2",IF(MONTH(Data[[#This Row],[Ngày giao]])&lt;10,"Qtr3","Qtr4")))</f>
        <v>Qtr3</v>
      </c>
      <c r="O4057" s="32" t="str">
        <f>TEXT(Data[[#This Row],[Ngày giao]],"MMM")</f>
        <v>Jul</v>
      </c>
    </row>
    <row r="4058" spans="1:15" ht="14.5" x14ac:dyDescent="0.35">
      <c r="A4058" s="7">
        <v>4517817651</v>
      </c>
      <c r="B4058" s="7">
        <v>4013297</v>
      </c>
      <c r="C4058" s="8" t="s">
        <v>53</v>
      </c>
      <c r="D4058" s="9">
        <v>8535</v>
      </c>
      <c r="E4058" s="3">
        <v>603</v>
      </c>
      <c r="F4058" s="3">
        <f t="shared" si="97"/>
        <v>5146605</v>
      </c>
      <c r="G4058" s="5">
        <v>44739</v>
      </c>
      <c r="H4058" s="4">
        <v>44746</v>
      </c>
      <c r="I4058" s="10">
        <v>-7</v>
      </c>
      <c r="J4058" s="32" t="str">
        <f>IF(Data[[#This Row],[Chênh lệch ngày]]&lt;-2,"ADVANCE", IF(Data[[#This Row],[Chênh lệch ngày]]&lt;4, "ON TIME", IF(Data[[#This Row],[REASON OF LATE]]="SUPPLIER","LATE BY SUPPLIER", "LATE")))</f>
        <v>ADVANCE</v>
      </c>
      <c r="K4058" s="12"/>
      <c r="L4058" s="16"/>
      <c r="M4058" s="32" t="str">
        <f>TEXT(Data[[#This Row],[Ngày giao]],"yyyy")</f>
        <v>2022</v>
      </c>
      <c r="N4058" s="32" t="str">
        <f>IF(MONTH(Data[[#This Row],[Ngày giao]])&lt;4,"Qtr1", IF(MONTH(Data[[#This Row],[Ngày giao]])&lt;7,"Qtr2",IF(MONTH(Data[[#This Row],[Ngày giao]])&lt;10,"Qtr3","Qtr4")))</f>
        <v>Qtr2</v>
      </c>
      <c r="O4058" s="32" t="str">
        <f>TEXT(Data[[#This Row],[Ngày giao]],"MMM")</f>
        <v>Jun</v>
      </c>
    </row>
    <row r="4059" spans="1:15" ht="14.5" x14ac:dyDescent="0.35">
      <c r="A4059" s="7">
        <v>4517710885</v>
      </c>
      <c r="B4059" s="7">
        <v>2487053</v>
      </c>
      <c r="C4059" s="37" t="s">
        <v>52</v>
      </c>
      <c r="D4059" s="9">
        <v>14850</v>
      </c>
      <c r="E4059" s="3">
        <v>435</v>
      </c>
      <c r="F4059" s="3">
        <f t="shared" si="97"/>
        <v>6459750</v>
      </c>
      <c r="G4059" s="5">
        <v>44746</v>
      </c>
      <c r="H4059" s="4">
        <v>44746</v>
      </c>
      <c r="I4059" s="10">
        <v>0</v>
      </c>
      <c r="J4059" s="32" t="str">
        <f>IF(Data[[#This Row],[Chênh lệch ngày]]&lt;-2,"ADVANCE", IF(Data[[#This Row],[Chênh lệch ngày]]&lt;4, "ON TIME", IF(Data[[#This Row],[REASON OF LATE]]="SUPPLIER","LATE BY SUPPLIER", "LATE")))</f>
        <v>ON TIME</v>
      </c>
      <c r="K4059" s="12"/>
      <c r="L4059" s="16"/>
      <c r="M4059" s="32" t="str">
        <f>TEXT(Data[[#This Row],[Ngày giao]],"yyyy")</f>
        <v>2022</v>
      </c>
      <c r="N4059" s="32" t="str">
        <f>IF(MONTH(Data[[#This Row],[Ngày giao]])&lt;4,"Qtr1", IF(MONTH(Data[[#This Row],[Ngày giao]])&lt;7,"Qtr2",IF(MONTH(Data[[#This Row],[Ngày giao]])&lt;10,"Qtr3","Qtr4")))</f>
        <v>Qtr3</v>
      </c>
      <c r="O4059" s="32" t="str">
        <f>TEXT(Data[[#This Row],[Ngày giao]],"MMM")</f>
        <v>Jul</v>
      </c>
    </row>
    <row r="4060" spans="1:15" ht="14.5" x14ac:dyDescent="0.35">
      <c r="A4060" s="7">
        <v>4518127854</v>
      </c>
      <c r="B4060" s="7">
        <v>4013297</v>
      </c>
      <c r="C4060" s="37" t="s">
        <v>52</v>
      </c>
      <c r="D4060" s="9">
        <v>240</v>
      </c>
      <c r="E4060" s="3">
        <v>1161</v>
      </c>
      <c r="F4060" s="3">
        <f t="shared" si="97"/>
        <v>278640</v>
      </c>
      <c r="G4060" s="5">
        <v>44746</v>
      </c>
      <c r="H4060" s="4">
        <v>44746</v>
      </c>
      <c r="I4060" s="10">
        <v>0</v>
      </c>
      <c r="J4060" s="32" t="str">
        <f>IF(Data[[#This Row],[Chênh lệch ngày]]&lt;-2,"ADVANCE", IF(Data[[#This Row],[Chênh lệch ngày]]&lt;4, "ON TIME", IF(Data[[#This Row],[REASON OF LATE]]="SUPPLIER","LATE BY SUPPLIER", "LATE")))</f>
        <v>ON TIME</v>
      </c>
      <c r="K4060" s="12"/>
      <c r="L4060" s="16"/>
      <c r="M4060" s="32" t="str">
        <f>TEXT(Data[[#This Row],[Ngày giao]],"yyyy")</f>
        <v>2022</v>
      </c>
      <c r="N4060" s="32" t="str">
        <f>IF(MONTH(Data[[#This Row],[Ngày giao]])&lt;4,"Qtr1", IF(MONTH(Data[[#This Row],[Ngày giao]])&lt;7,"Qtr2",IF(MONTH(Data[[#This Row],[Ngày giao]])&lt;10,"Qtr3","Qtr4")))</f>
        <v>Qtr3</v>
      </c>
      <c r="O4060" s="32" t="str">
        <f>TEXT(Data[[#This Row],[Ngày giao]],"MMM")</f>
        <v>Jul</v>
      </c>
    </row>
    <row r="4061" spans="1:15" ht="14.5" x14ac:dyDescent="0.35">
      <c r="A4061" s="7">
        <v>4517526247</v>
      </c>
      <c r="B4061" s="7">
        <v>4333116</v>
      </c>
      <c r="C4061" s="8" t="s">
        <v>53</v>
      </c>
      <c r="D4061" s="9">
        <v>63</v>
      </c>
      <c r="E4061" s="3">
        <v>1111</v>
      </c>
      <c r="F4061" s="3">
        <f t="shared" si="97"/>
        <v>69993</v>
      </c>
      <c r="G4061" s="5">
        <v>44746</v>
      </c>
      <c r="H4061" s="4">
        <v>44746</v>
      </c>
      <c r="I4061" s="10">
        <v>0</v>
      </c>
      <c r="J4061" s="32" t="str">
        <f>IF(Data[[#This Row],[Chênh lệch ngày]]&lt;-2,"ADVANCE", IF(Data[[#This Row],[Chênh lệch ngày]]&lt;4, "ON TIME", IF(Data[[#This Row],[REASON OF LATE]]="SUPPLIER","LATE BY SUPPLIER", "LATE")))</f>
        <v>ON TIME</v>
      </c>
      <c r="K4061" s="12"/>
      <c r="L4061" s="16"/>
      <c r="M4061" s="17" t="str">
        <f>TEXT(Data[[#This Row],[Ngày giao]],"yyyy")</f>
        <v>2022</v>
      </c>
      <c r="N4061" s="17" t="str">
        <f>IF(MONTH(Data[[#This Row],[Ngày giao]])&lt;4,"Qtr1", IF(MONTH(Data[[#This Row],[Ngày giao]])&lt;7,"Qtr2",IF(MONTH(Data[[#This Row],[Ngày giao]])&lt;10,"Qtr3","Qtr4")))</f>
        <v>Qtr3</v>
      </c>
      <c r="O4061" s="32" t="str">
        <f>TEXT(Data[[#This Row],[Ngày giao]],"MMM")</f>
        <v>Jul</v>
      </c>
    </row>
    <row r="4062" spans="1:15" ht="14.5" x14ac:dyDescent="0.35">
      <c r="A4062" s="7">
        <v>4517358260</v>
      </c>
      <c r="B4062" s="7">
        <v>4013297</v>
      </c>
      <c r="C4062" s="37" t="s">
        <v>52</v>
      </c>
      <c r="D4062" s="9">
        <v>240</v>
      </c>
      <c r="E4062" s="3">
        <v>546</v>
      </c>
      <c r="F4062" s="3">
        <f t="shared" si="97"/>
        <v>131040</v>
      </c>
      <c r="G4062" s="5">
        <v>44746</v>
      </c>
      <c r="H4062" s="4">
        <v>44746</v>
      </c>
      <c r="I4062" s="10">
        <v>0</v>
      </c>
      <c r="J4062" s="32" t="str">
        <f>IF(Data[[#This Row],[Chênh lệch ngày]]&lt;-2,"ADVANCE", IF(Data[[#This Row],[Chênh lệch ngày]]&lt;4, "ON TIME", IF(Data[[#This Row],[REASON OF LATE]]="SUPPLIER","LATE BY SUPPLIER", "LATE")))</f>
        <v>ON TIME</v>
      </c>
      <c r="K4062" s="12"/>
      <c r="L4062" s="16"/>
      <c r="M4062" s="32" t="str">
        <f>TEXT(Data[[#This Row],[Ngày giao]],"yyyy")</f>
        <v>2022</v>
      </c>
      <c r="N4062" s="32" t="str">
        <f>IF(MONTH(Data[[#This Row],[Ngày giao]])&lt;4,"Qtr1", IF(MONTH(Data[[#This Row],[Ngày giao]])&lt;7,"Qtr2",IF(MONTH(Data[[#This Row],[Ngày giao]])&lt;10,"Qtr3","Qtr4")))</f>
        <v>Qtr3</v>
      </c>
      <c r="O4062" s="32" t="str">
        <f>TEXT(Data[[#This Row],[Ngày giao]],"MMM")</f>
        <v>Jul</v>
      </c>
    </row>
    <row r="4063" spans="1:15" ht="14.5" x14ac:dyDescent="0.35">
      <c r="A4063" s="7">
        <v>4517742274</v>
      </c>
      <c r="B4063" s="7">
        <v>4013297</v>
      </c>
      <c r="C4063" s="8" t="s">
        <v>53</v>
      </c>
      <c r="D4063" s="9">
        <v>3270</v>
      </c>
      <c r="E4063" s="3">
        <v>1110</v>
      </c>
      <c r="F4063" s="3">
        <f t="shared" si="97"/>
        <v>3629700</v>
      </c>
      <c r="G4063" s="5">
        <v>44746</v>
      </c>
      <c r="H4063" s="4">
        <v>44746</v>
      </c>
      <c r="I4063" s="10">
        <v>0</v>
      </c>
      <c r="J4063" s="32" t="str">
        <f>IF(Data[[#This Row],[Chênh lệch ngày]]&lt;-2,"ADVANCE", IF(Data[[#This Row],[Chênh lệch ngày]]&lt;4, "ON TIME", IF(Data[[#This Row],[REASON OF LATE]]="SUPPLIER","LATE BY SUPPLIER", "LATE")))</f>
        <v>ON TIME</v>
      </c>
      <c r="K4063" s="12"/>
      <c r="L4063" s="16"/>
      <c r="M4063" s="32" t="str">
        <f>TEXT(Data[[#This Row],[Ngày giao]],"yyyy")</f>
        <v>2022</v>
      </c>
      <c r="N4063" s="32" t="str">
        <f>IF(MONTH(Data[[#This Row],[Ngày giao]])&lt;4,"Qtr1", IF(MONTH(Data[[#This Row],[Ngày giao]])&lt;7,"Qtr2",IF(MONTH(Data[[#This Row],[Ngày giao]])&lt;10,"Qtr3","Qtr4")))</f>
        <v>Qtr3</v>
      </c>
      <c r="O4063" s="32" t="str">
        <f>TEXT(Data[[#This Row],[Ngày giao]],"MMM")</f>
        <v>Jul</v>
      </c>
    </row>
    <row r="4064" spans="1:15" ht="13" x14ac:dyDescent="0.3">
      <c r="A4064" s="1">
        <v>4518047923</v>
      </c>
      <c r="B4064" s="1">
        <v>2899478</v>
      </c>
      <c r="C4064" s="2" t="s">
        <v>65</v>
      </c>
      <c r="D4064" s="3">
        <v>200</v>
      </c>
      <c r="E4064" s="3">
        <v>854</v>
      </c>
      <c r="F4064" s="3">
        <f t="shared" si="97"/>
        <v>170800</v>
      </c>
      <c r="G4064" s="5">
        <v>44746</v>
      </c>
      <c r="H4064" s="4">
        <v>44747</v>
      </c>
      <c r="I4064" s="6">
        <f>G4064-H4064</f>
        <v>-1</v>
      </c>
      <c r="J4064" s="32" t="str">
        <f>IF(Data[[#This Row],[Chênh lệch ngày]]&lt;-2,"ADVANCE", IF(Data[[#This Row],[Chênh lệch ngày]]&lt;4, "ON TIME", IF(Data[[#This Row],[REASON OF LATE]]="SUPPLIER","LATE BY SUPPLIER", "LATE")))</f>
        <v>ON TIME</v>
      </c>
      <c r="K4064" s="2"/>
      <c r="L4064" s="32"/>
      <c r="M4064" s="32" t="str">
        <f>TEXT(Data[[#This Row],[Ngày giao]],"yyyy")</f>
        <v>2022</v>
      </c>
      <c r="N4064" s="32" t="str">
        <f>IF(MONTH(Data[[#This Row],[Ngày giao]])&lt;4,"Qtr1", IF(MONTH(Data[[#This Row],[Ngày giao]])&lt;7,"Qtr2",IF(MONTH(Data[[#This Row],[Ngày giao]])&lt;10,"Qtr3","Qtr4")))</f>
        <v>Qtr3</v>
      </c>
      <c r="O4064" s="32" t="str">
        <f>TEXT(Data[[#This Row],[Ngày giao]],"MMM")</f>
        <v>Jul</v>
      </c>
    </row>
    <row r="4065" spans="1:15" ht="13" x14ac:dyDescent="0.3">
      <c r="A4065" s="1">
        <v>4518041424</v>
      </c>
      <c r="B4065" s="1">
        <v>2899478</v>
      </c>
      <c r="C4065" s="2" t="s">
        <v>65</v>
      </c>
      <c r="D4065" s="3">
        <v>200</v>
      </c>
      <c r="E4065" s="3">
        <v>449</v>
      </c>
      <c r="F4065" s="3">
        <f t="shared" si="97"/>
        <v>89800</v>
      </c>
      <c r="G4065" s="5">
        <v>44746</v>
      </c>
      <c r="H4065" s="4">
        <v>44747</v>
      </c>
      <c r="I4065" s="6">
        <f>G4065-H4065</f>
        <v>-1</v>
      </c>
      <c r="J4065" s="32" t="str">
        <f>IF(Data[[#This Row],[Chênh lệch ngày]]&lt;-2,"ADVANCE", IF(Data[[#This Row],[Chênh lệch ngày]]&lt;4, "ON TIME", IF(Data[[#This Row],[REASON OF LATE]]="SUPPLIER","LATE BY SUPPLIER", "LATE")))</f>
        <v>ON TIME</v>
      </c>
      <c r="K4065" s="2"/>
      <c r="L4065" s="32"/>
      <c r="M4065" s="32" t="str">
        <f>TEXT(Data[[#This Row],[Ngày giao]],"yyyy")</f>
        <v>2022</v>
      </c>
      <c r="N4065" s="32" t="str">
        <f>IF(MONTH(Data[[#This Row],[Ngày giao]])&lt;4,"Qtr1", IF(MONTH(Data[[#This Row],[Ngày giao]])&lt;7,"Qtr2",IF(MONTH(Data[[#This Row],[Ngày giao]])&lt;10,"Qtr3","Qtr4")))</f>
        <v>Qtr3</v>
      </c>
      <c r="O4065" s="32" t="str">
        <f>TEXT(Data[[#This Row],[Ngày giao]],"MMM")</f>
        <v>Jul</v>
      </c>
    </row>
    <row r="4066" spans="1:15" ht="13" x14ac:dyDescent="0.3">
      <c r="A4066" s="1">
        <v>4517657127</v>
      </c>
      <c r="B4066" s="1">
        <v>2461389</v>
      </c>
      <c r="C4066" s="2" t="s">
        <v>65</v>
      </c>
      <c r="D4066" s="3">
        <v>1200</v>
      </c>
      <c r="E4066" s="3">
        <v>482</v>
      </c>
      <c r="F4066" s="3">
        <f t="shared" si="97"/>
        <v>578400</v>
      </c>
      <c r="G4066" s="5">
        <v>44746</v>
      </c>
      <c r="H4066" s="4">
        <v>44747</v>
      </c>
      <c r="I4066" s="6">
        <f>G4066-H4066</f>
        <v>-1</v>
      </c>
      <c r="J4066" s="32" t="str">
        <f>IF(Data[[#This Row],[Chênh lệch ngày]]&lt;-2,"ADVANCE", IF(Data[[#This Row],[Chênh lệch ngày]]&lt;4, "ON TIME", IF(Data[[#This Row],[REASON OF LATE]]="SUPPLIER","LATE BY SUPPLIER", "LATE")))</f>
        <v>ON TIME</v>
      </c>
      <c r="K4066" s="2"/>
      <c r="L4066" s="32"/>
      <c r="M4066" s="32" t="str">
        <f>TEXT(Data[[#This Row],[Ngày giao]],"yyyy")</f>
        <v>2022</v>
      </c>
      <c r="N4066" s="32" t="str">
        <f>IF(MONTH(Data[[#This Row],[Ngày giao]])&lt;4,"Qtr1", IF(MONTH(Data[[#This Row],[Ngày giao]])&lt;7,"Qtr2",IF(MONTH(Data[[#This Row],[Ngày giao]])&lt;10,"Qtr3","Qtr4")))</f>
        <v>Qtr3</v>
      </c>
      <c r="O4066" s="32" t="str">
        <f>TEXT(Data[[#This Row],[Ngày giao]],"MMM")</f>
        <v>Jul</v>
      </c>
    </row>
    <row r="4067" spans="1:15" ht="13" x14ac:dyDescent="0.3">
      <c r="A4067" s="1">
        <v>4517714115</v>
      </c>
      <c r="B4067" s="1">
        <v>2461389</v>
      </c>
      <c r="C4067" s="2" t="s">
        <v>65</v>
      </c>
      <c r="D4067" s="3">
        <v>1000</v>
      </c>
      <c r="E4067" s="3">
        <v>594</v>
      </c>
      <c r="F4067" s="3">
        <f t="shared" si="97"/>
        <v>594000</v>
      </c>
      <c r="G4067" s="5">
        <v>44746</v>
      </c>
      <c r="H4067" s="4">
        <v>44747</v>
      </c>
      <c r="I4067" s="6">
        <f>G4067-H4067</f>
        <v>-1</v>
      </c>
      <c r="J4067" s="32" t="str">
        <f>IF(Data[[#This Row],[Chênh lệch ngày]]&lt;-2,"ADVANCE", IF(Data[[#This Row],[Chênh lệch ngày]]&lt;4, "ON TIME", IF(Data[[#This Row],[REASON OF LATE]]="SUPPLIER","LATE BY SUPPLIER", "LATE")))</f>
        <v>ON TIME</v>
      </c>
      <c r="K4067" s="2"/>
      <c r="L4067" s="32"/>
      <c r="M4067" s="32" t="str">
        <f>TEXT(Data[[#This Row],[Ngày giao]],"yyyy")</f>
        <v>2022</v>
      </c>
      <c r="N4067" s="32" t="str">
        <f>IF(MONTH(Data[[#This Row],[Ngày giao]])&lt;4,"Qtr1", IF(MONTH(Data[[#This Row],[Ngày giao]])&lt;7,"Qtr2",IF(MONTH(Data[[#This Row],[Ngày giao]])&lt;10,"Qtr3","Qtr4")))</f>
        <v>Qtr3</v>
      </c>
      <c r="O4067" s="32" t="str">
        <f>TEXT(Data[[#This Row],[Ngày giao]],"MMM")</f>
        <v>Jul</v>
      </c>
    </row>
    <row r="4068" spans="1:15" ht="14.5" x14ac:dyDescent="0.35">
      <c r="A4068" s="7">
        <v>4516789261</v>
      </c>
      <c r="B4068" s="7">
        <v>2779823</v>
      </c>
      <c r="C4068" s="37" t="s">
        <v>52</v>
      </c>
      <c r="D4068" s="9">
        <v>510</v>
      </c>
      <c r="E4068" s="3">
        <v>525</v>
      </c>
      <c r="F4068" s="3">
        <f t="shared" si="97"/>
        <v>267750</v>
      </c>
      <c r="G4068" s="5">
        <v>44746</v>
      </c>
      <c r="H4068" s="4">
        <v>44747</v>
      </c>
      <c r="I4068" s="10">
        <v>-1</v>
      </c>
      <c r="J4068" s="32" t="str">
        <f>IF(Data[[#This Row],[Chênh lệch ngày]]&lt;-2,"ADVANCE", IF(Data[[#This Row],[Chênh lệch ngày]]&lt;4, "ON TIME", IF(Data[[#This Row],[REASON OF LATE]]="SUPPLIER","LATE BY SUPPLIER", "LATE")))</f>
        <v>ON TIME</v>
      </c>
      <c r="K4068" s="12"/>
      <c r="L4068" s="16"/>
      <c r="M4068" s="32" t="str">
        <f>TEXT(Data[[#This Row],[Ngày giao]],"yyyy")</f>
        <v>2022</v>
      </c>
      <c r="N4068" s="32" t="str">
        <f>IF(MONTH(Data[[#This Row],[Ngày giao]])&lt;4,"Qtr1", IF(MONTH(Data[[#This Row],[Ngày giao]])&lt;7,"Qtr2",IF(MONTH(Data[[#This Row],[Ngày giao]])&lt;10,"Qtr3","Qtr4")))</f>
        <v>Qtr3</v>
      </c>
      <c r="O4068" s="32" t="str">
        <f>TEXT(Data[[#This Row],[Ngày giao]],"MMM")</f>
        <v>Jul</v>
      </c>
    </row>
    <row r="4069" spans="1:15" ht="14.5" x14ac:dyDescent="0.35">
      <c r="A4069" s="7">
        <v>4517387279</v>
      </c>
      <c r="B4069" s="7">
        <v>2973362</v>
      </c>
      <c r="C4069" s="8" t="s">
        <v>55</v>
      </c>
      <c r="D4069" s="9">
        <v>15000</v>
      </c>
      <c r="E4069" s="3">
        <v>616</v>
      </c>
      <c r="F4069" s="3">
        <f t="shared" si="97"/>
        <v>9240000</v>
      </c>
      <c r="G4069" s="5">
        <v>44749</v>
      </c>
      <c r="H4069" s="4">
        <v>44748</v>
      </c>
      <c r="I4069" s="10">
        <v>1</v>
      </c>
      <c r="J4069" s="32" t="str">
        <f>IF(Data[[#This Row],[Chênh lệch ngày]]&lt;-2,"ADVANCE", IF(Data[[#This Row],[Chênh lệch ngày]]&lt;4, "ON TIME", IF(Data[[#This Row],[REASON OF LATE]]="SUPPLIER","LATE BY SUPPLIER", "LATE")))</f>
        <v>ON TIME</v>
      </c>
      <c r="K4069" s="12"/>
      <c r="L4069" s="16"/>
      <c r="M4069" s="32" t="str">
        <f>TEXT(Data[[#This Row],[Ngày giao]],"yyyy")</f>
        <v>2022</v>
      </c>
      <c r="N4069" s="32" t="str">
        <f>IF(MONTH(Data[[#This Row],[Ngày giao]])&lt;4,"Qtr1", IF(MONTH(Data[[#This Row],[Ngày giao]])&lt;7,"Qtr2",IF(MONTH(Data[[#This Row],[Ngày giao]])&lt;10,"Qtr3","Qtr4")))</f>
        <v>Qtr3</v>
      </c>
      <c r="O4069" s="32" t="str">
        <f>TEXT(Data[[#This Row],[Ngày giao]],"MMM")</f>
        <v>Jul</v>
      </c>
    </row>
    <row r="4070" spans="1:15" ht="13" x14ac:dyDescent="0.3">
      <c r="A4070" s="1">
        <v>4516980260</v>
      </c>
      <c r="B4070" s="1">
        <v>2903184</v>
      </c>
      <c r="C4070" s="2" t="s">
        <v>67</v>
      </c>
      <c r="D4070" s="3">
        <v>80</v>
      </c>
      <c r="E4070" s="3">
        <v>430</v>
      </c>
      <c r="F4070" s="3">
        <f t="shared" si="97"/>
        <v>34400</v>
      </c>
      <c r="G4070" s="5">
        <v>44770</v>
      </c>
      <c r="H4070" s="4">
        <v>44749</v>
      </c>
      <c r="I4070" s="6">
        <f t="shared" ref="I4070:I4082" si="99">G4070-H4070</f>
        <v>21</v>
      </c>
      <c r="J4070" s="32" t="str">
        <f>IF(Data[[#This Row],[Chênh lệch ngày]]&lt;-2,"ADVANCE", IF(Data[[#This Row],[Chênh lệch ngày]]&lt;4, "ON TIME", IF(Data[[#This Row],[REASON OF LATE]]="SUPPLIER","LATE BY SUPPLIER", "LATE")))</f>
        <v>LATE BY SUPPLIER</v>
      </c>
      <c r="K4070" s="2" t="s">
        <v>8</v>
      </c>
      <c r="L4070" s="16" t="s">
        <v>41</v>
      </c>
      <c r="M4070" s="32" t="str">
        <f>TEXT(Data[[#This Row],[Ngày giao]],"yyyy")</f>
        <v>2022</v>
      </c>
      <c r="N4070" s="32" t="str">
        <f>IF(MONTH(Data[[#This Row],[Ngày giao]])&lt;4,"Qtr1", IF(MONTH(Data[[#This Row],[Ngày giao]])&lt;7,"Qtr2",IF(MONTH(Data[[#This Row],[Ngày giao]])&lt;10,"Qtr3","Qtr4")))</f>
        <v>Qtr3</v>
      </c>
      <c r="O4070" s="32" t="str">
        <f>TEXT(Data[[#This Row],[Ngày giao]],"MMM")</f>
        <v>Jul</v>
      </c>
    </row>
    <row r="4071" spans="1:15" ht="13" x14ac:dyDescent="0.3">
      <c r="A4071" s="1">
        <v>4516986824</v>
      </c>
      <c r="B4071" s="1">
        <v>2903189</v>
      </c>
      <c r="C4071" s="2" t="s">
        <v>67</v>
      </c>
      <c r="D4071" s="3">
        <v>90</v>
      </c>
      <c r="E4071" s="3">
        <v>770</v>
      </c>
      <c r="F4071" s="3">
        <f t="shared" si="97"/>
        <v>69300</v>
      </c>
      <c r="G4071" s="5">
        <v>44749</v>
      </c>
      <c r="H4071" s="4">
        <v>44749</v>
      </c>
      <c r="I4071" s="6">
        <f t="shared" si="99"/>
        <v>0</v>
      </c>
      <c r="J4071" s="32" t="str">
        <f>IF(Data[[#This Row],[Chênh lệch ngày]]&lt;-2,"ADVANCE", IF(Data[[#This Row],[Chênh lệch ngày]]&lt;4, "ON TIME", IF(Data[[#This Row],[REASON OF LATE]]="SUPPLIER","LATE BY SUPPLIER", "LATE")))</f>
        <v>ON TIME</v>
      </c>
      <c r="K4071" s="2"/>
      <c r="L4071" s="32"/>
      <c r="M4071" s="32" t="str">
        <f>TEXT(Data[[#This Row],[Ngày giao]],"yyyy")</f>
        <v>2022</v>
      </c>
      <c r="N4071" s="32" t="str">
        <f>IF(MONTH(Data[[#This Row],[Ngày giao]])&lt;4,"Qtr1", IF(MONTH(Data[[#This Row],[Ngày giao]])&lt;7,"Qtr2",IF(MONTH(Data[[#This Row],[Ngày giao]])&lt;10,"Qtr3","Qtr4")))</f>
        <v>Qtr3</v>
      </c>
      <c r="O4071" s="32" t="str">
        <f>TEXT(Data[[#This Row],[Ngày giao]],"MMM")</f>
        <v>Jul</v>
      </c>
    </row>
    <row r="4072" spans="1:15" ht="13" x14ac:dyDescent="0.3">
      <c r="A4072" s="1">
        <v>4517095796</v>
      </c>
      <c r="B4072" s="1">
        <v>2899475</v>
      </c>
      <c r="C4072" s="2" t="s">
        <v>67</v>
      </c>
      <c r="D4072" s="3">
        <v>200</v>
      </c>
      <c r="E4072" s="3">
        <v>1124</v>
      </c>
      <c r="F4072" s="3">
        <f t="shared" si="97"/>
        <v>224800</v>
      </c>
      <c r="G4072" s="5">
        <v>44749</v>
      </c>
      <c r="H4072" s="4">
        <v>44749</v>
      </c>
      <c r="I4072" s="6">
        <f t="shared" si="99"/>
        <v>0</v>
      </c>
      <c r="J4072" s="32" t="str">
        <f>IF(Data[[#This Row],[Chênh lệch ngày]]&lt;-2,"ADVANCE", IF(Data[[#This Row],[Chênh lệch ngày]]&lt;4, "ON TIME", IF(Data[[#This Row],[REASON OF LATE]]="SUPPLIER","LATE BY SUPPLIER", "LATE")))</f>
        <v>ON TIME</v>
      </c>
      <c r="K4072" s="2"/>
      <c r="L4072" s="32"/>
      <c r="M4072" s="32" t="str">
        <f>TEXT(Data[[#This Row],[Ngày giao]],"yyyy")</f>
        <v>2022</v>
      </c>
      <c r="N4072" s="32" t="str">
        <f>IF(MONTH(Data[[#This Row],[Ngày giao]])&lt;4,"Qtr1", IF(MONTH(Data[[#This Row],[Ngày giao]])&lt;7,"Qtr2",IF(MONTH(Data[[#This Row],[Ngày giao]])&lt;10,"Qtr3","Qtr4")))</f>
        <v>Qtr3</v>
      </c>
      <c r="O4072" s="32" t="str">
        <f>TEXT(Data[[#This Row],[Ngày giao]],"MMM")</f>
        <v>Jul</v>
      </c>
    </row>
    <row r="4073" spans="1:15" ht="13" x14ac:dyDescent="0.3">
      <c r="A4073" s="1">
        <v>4517102997</v>
      </c>
      <c r="B4073" s="1">
        <v>2899945</v>
      </c>
      <c r="C4073" s="2" t="s">
        <v>67</v>
      </c>
      <c r="D4073" s="3">
        <v>336</v>
      </c>
      <c r="E4073" s="3">
        <v>1330</v>
      </c>
      <c r="F4073" s="3">
        <f t="shared" si="97"/>
        <v>446880</v>
      </c>
      <c r="G4073" s="5">
        <v>44749</v>
      </c>
      <c r="H4073" s="4">
        <v>44749</v>
      </c>
      <c r="I4073" s="6">
        <f t="shared" si="99"/>
        <v>0</v>
      </c>
      <c r="J4073" s="32" t="str">
        <f>IF(Data[[#This Row],[Chênh lệch ngày]]&lt;-2,"ADVANCE", IF(Data[[#This Row],[Chênh lệch ngày]]&lt;4, "ON TIME", IF(Data[[#This Row],[REASON OF LATE]]="SUPPLIER","LATE BY SUPPLIER", "LATE")))</f>
        <v>ON TIME</v>
      </c>
      <c r="K4073" s="2"/>
      <c r="L4073" s="32"/>
      <c r="M4073" s="32" t="str">
        <f>TEXT(Data[[#This Row],[Ngày giao]],"yyyy")</f>
        <v>2022</v>
      </c>
      <c r="N4073" s="32" t="str">
        <f>IF(MONTH(Data[[#This Row],[Ngày giao]])&lt;4,"Qtr1", IF(MONTH(Data[[#This Row],[Ngày giao]])&lt;7,"Qtr2",IF(MONTH(Data[[#This Row],[Ngày giao]])&lt;10,"Qtr3","Qtr4")))</f>
        <v>Qtr3</v>
      </c>
      <c r="O4073" s="32" t="str">
        <f>TEXT(Data[[#This Row],[Ngày giao]],"MMM")</f>
        <v>Jul</v>
      </c>
    </row>
    <row r="4074" spans="1:15" ht="13" x14ac:dyDescent="0.3">
      <c r="A4074" s="1">
        <v>4517448754</v>
      </c>
      <c r="B4074" s="1">
        <v>4334436</v>
      </c>
      <c r="C4074" s="2" t="s">
        <v>67</v>
      </c>
      <c r="D4074" s="3">
        <v>112</v>
      </c>
      <c r="E4074" s="3">
        <v>926</v>
      </c>
      <c r="F4074" s="3">
        <f t="shared" si="97"/>
        <v>103712</v>
      </c>
      <c r="G4074" s="5">
        <v>44749</v>
      </c>
      <c r="H4074" s="4">
        <v>44749</v>
      </c>
      <c r="I4074" s="6">
        <f t="shared" si="99"/>
        <v>0</v>
      </c>
      <c r="J4074" s="32" t="str">
        <f>IF(Data[[#This Row],[Chênh lệch ngày]]&lt;-2,"ADVANCE", IF(Data[[#This Row],[Chênh lệch ngày]]&lt;4, "ON TIME", IF(Data[[#This Row],[REASON OF LATE]]="SUPPLIER","LATE BY SUPPLIER", "LATE")))</f>
        <v>ON TIME</v>
      </c>
      <c r="K4074" s="2"/>
      <c r="L4074" s="32"/>
      <c r="M4074" s="32" t="str">
        <f>TEXT(Data[[#This Row],[Ngày giao]],"yyyy")</f>
        <v>2022</v>
      </c>
      <c r="N4074" s="32" t="str">
        <f>IF(MONTH(Data[[#This Row],[Ngày giao]])&lt;4,"Qtr1", IF(MONTH(Data[[#This Row],[Ngày giao]])&lt;7,"Qtr2",IF(MONTH(Data[[#This Row],[Ngày giao]])&lt;10,"Qtr3","Qtr4")))</f>
        <v>Qtr3</v>
      </c>
      <c r="O4074" s="32" t="str">
        <f>TEXT(Data[[#This Row],[Ngày giao]],"MMM")</f>
        <v>Jul</v>
      </c>
    </row>
    <row r="4075" spans="1:15" ht="13" x14ac:dyDescent="0.3">
      <c r="A4075" s="1">
        <v>4518050284</v>
      </c>
      <c r="B4075" s="1">
        <v>2899632</v>
      </c>
      <c r="C4075" s="2" t="s">
        <v>53</v>
      </c>
      <c r="D4075" s="3">
        <v>800</v>
      </c>
      <c r="E4075" s="3">
        <v>389</v>
      </c>
      <c r="F4075" s="3">
        <f t="shared" ref="F4075:F4088" si="100" xml:space="preserve"> D4075 * E4075</f>
        <v>311200</v>
      </c>
      <c r="G4075" s="5">
        <v>44823</v>
      </c>
      <c r="H4075" s="4">
        <v>44749</v>
      </c>
      <c r="I4075" s="6">
        <f t="shared" si="99"/>
        <v>74</v>
      </c>
      <c r="J4075" s="32" t="str">
        <f>IF(Data[[#This Row],[Chênh lệch ngày]]&lt;-2,"ADVANCE", IF(Data[[#This Row],[Chênh lệch ngày]]&lt;4, "ON TIME", IF(Data[[#This Row],[REASON OF LATE]]="SUPPLIER","LATE BY SUPPLIER", "LATE")))</f>
        <v>LATE</v>
      </c>
      <c r="K4075" s="32" t="s">
        <v>6</v>
      </c>
      <c r="L4075" s="32"/>
      <c r="M4075" s="32" t="str">
        <f>TEXT(Data[[#This Row],[Ngày giao]],"yyyy")</f>
        <v>2022</v>
      </c>
      <c r="N4075" s="32" t="str">
        <f>IF(MONTH(Data[[#This Row],[Ngày giao]])&lt;4,"Qtr1", IF(MONTH(Data[[#This Row],[Ngày giao]])&lt;7,"Qtr2",IF(MONTH(Data[[#This Row],[Ngày giao]])&lt;10,"Qtr3","Qtr4")))</f>
        <v>Qtr3</v>
      </c>
      <c r="O4075" s="32" t="str">
        <f>TEXT(Data[[#This Row],[Ngày giao]],"MMM")</f>
        <v>Sep</v>
      </c>
    </row>
    <row r="4076" spans="1:15" ht="13" x14ac:dyDescent="0.3">
      <c r="A4076" s="1">
        <v>4518065781</v>
      </c>
      <c r="B4076" s="1">
        <v>2899634</v>
      </c>
      <c r="C4076" s="2" t="s">
        <v>53</v>
      </c>
      <c r="D4076" s="3">
        <v>320</v>
      </c>
      <c r="E4076" s="3">
        <v>1214</v>
      </c>
      <c r="F4076" s="3">
        <f t="shared" si="100"/>
        <v>388480</v>
      </c>
      <c r="G4076" s="5">
        <v>44753</v>
      </c>
      <c r="H4076" s="4">
        <v>44749</v>
      </c>
      <c r="I4076" s="6">
        <f t="shared" si="99"/>
        <v>4</v>
      </c>
      <c r="J4076" s="32" t="str">
        <f>IF(Data[[#This Row],[Chênh lệch ngày]]&lt;-2,"ADVANCE", IF(Data[[#This Row],[Chênh lệch ngày]]&lt;4, "ON TIME", IF(Data[[#This Row],[REASON OF LATE]]="SUPPLIER","LATE BY SUPPLIER", "LATE")))</f>
        <v>LATE BY SUPPLIER</v>
      </c>
      <c r="K4076" s="2" t="s">
        <v>8</v>
      </c>
      <c r="L4076" s="16" t="s">
        <v>71</v>
      </c>
      <c r="M4076" s="32" t="str">
        <f>TEXT(Data[[#This Row],[Ngày giao]],"yyyy")</f>
        <v>2022</v>
      </c>
      <c r="N4076" s="32" t="str">
        <f>IF(MONTH(Data[[#This Row],[Ngày giao]])&lt;4,"Qtr1", IF(MONTH(Data[[#This Row],[Ngày giao]])&lt;7,"Qtr2",IF(MONTH(Data[[#This Row],[Ngày giao]])&lt;10,"Qtr3","Qtr4")))</f>
        <v>Qtr3</v>
      </c>
      <c r="O4076" s="32" t="str">
        <f>TEXT(Data[[#This Row],[Ngày giao]],"MMM")</f>
        <v>Jul</v>
      </c>
    </row>
    <row r="4077" spans="1:15" ht="13" x14ac:dyDescent="0.3">
      <c r="A4077" s="1">
        <v>4517468381</v>
      </c>
      <c r="B4077" s="1">
        <v>4567352</v>
      </c>
      <c r="C4077" s="2" t="s">
        <v>53</v>
      </c>
      <c r="D4077" s="3">
        <v>1200</v>
      </c>
      <c r="E4077" s="3">
        <v>1102</v>
      </c>
      <c r="F4077" s="3">
        <f t="shared" si="100"/>
        <v>1322400</v>
      </c>
      <c r="G4077" s="5">
        <v>44732</v>
      </c>
      <c r="H4077" s="4">
        <v>44749</v>
      </c>
      <c r="I4077" s="6">
        <f t="shared" si="99"/>
        <v>-17</v>
      </c>
      <c r="J4077" s="32" t="str">
        <f>IF(Data[[#This Row],[Chênh lệch ngày]]&lt;-2,"ADVANCE", IF(Data[[#This Row],[Chênh lệch ngày]]&lt;4, "ON TIME", IF(Data[[#This Row],[REASON OF LATE]]="SUPPLIER","LATE BY SUPPLIER", "LATE")))</f>
        <v>ADVANCE</v>
      </c>
      <c r="K4077" s="2"/>
      <c r="L4077" s="32"/>
      <c r="M4077" s="32" t="str">
        <f>TEXT(Data[[#This Row],[Ngày giao]],"yyyy")</f>
        <v>2022</v>
      </c>
      <c r="N4077" s="32" t="str">
        <f>IF(MONTH(Data[[#This Row],[Ngày giao]])&lt;4,"Qtr1", IF(MONTH(Data[[#This Row],[Ngày giao]])&lt;7,"Qtr2",IF(MONTH(Data[[#This Row],[Ngày giao]])&lt;10,"Qtr3","Qtr4")))</f>
        <v>Qtr2</v>
      </c>
      <c r="O4077" s="32" t="str">
        <f>TEXT(Data[[#This Row],[Ngày giao]],"MMM")</f>
        <v>Jun</v>
      </c>
    </row>
    <row r="4078" spans="1:15" ht="13" x14ac:dyDescent="0.3">
      <c r="A4078" s="1">
        <v>4517861381</v>
      </c>
      <c r="B4078" s="1">
        <v>2461389</v>
      </c>
      <c r="C4078" s="2" t="s">
        <v>53</v>
      </c>
      <c r="D4078" s="3">
        <v>1000</v>
      </c>
      <c r="E4078" s="3">
        <v>779</v>
      </c>
      <c r="F4078" s="3">
        <f t="shared" si="100"/>
        <v>779000</v>
      </c>
      <c r="G4078" s="5">
        <v>44749</v>
      </c>
      <c r="H4078" s="4">
        <v>44749</v>
      </c>
      <c r="I4078" s="6">
        <f t="shared" si="99"/>
        <v>0</v>
      </c>
      <c r="J4078" s="32" t="str">
        <f>IF(Data[[#This Row],[Chênh lệch ngày]]&lt;-2,"ADVANCE", IF(Data[[#This Row],[Chênh lệch ngày]]&lt;4, "ON TIME", IF(Data[[#This Row],[REASON OF LATE]]="SUPPLIER","LATE BY SUPPLIER", "LATE")))</f>
        <v>ON TIME</v>
      </c>
      <c r="K4078" s="2"/>
      <c r="L4078" s="32"/>
      <c r="M4078" s="32" t="str">
        <f>TEXT(Data[[#This Row],[Ngày giao]],"yyyy")</f>
        <v>2022</v>
      </c>
      <c r="N4078" s="32" t="str">
        <f>IF(MONTH(Data[[#This Row],[Ngày giao]])&lt;4,"Qtr1", IF(MONTH(Data[[#This Row],[Ngày giao]])&lt;7,"Qtr2",IF(MONTH(Data[[#This Row],[Ngày giao]])&lt;10,"Qtr3","Qtr4")))</f>
        <v>Qtr3</v>
      </c>
      <c r="O4078" s="32" t="str">
        <f>TEXT(Data[[#This Row],[Ngày giao]],"MMM")</f>
        <v>Jul</v>
      </c>
    </row>
    <row r="4079" spans="1:15" ht="13" x14ac:dyDescent="0.3">
      <c r="A4079" s="1">
        <v>4517598940</v>
      </c>
      <c r="B4079" s="1">
        <v>2758193</v>
      </c>
      <c r="C4079" s="2" t="s">
        <v>55</v>
      </c>
      <c r="D4079" s="3">
        <v>2100</v>
      </c>
      <c r="E4079" s="3">
        <v>494</v>
      </c>
      <c r="F4079" s="3">
        <f t="shared" si="100"/>
        <v>1037400</v>
      </c>
      <c r="G4079" s="5">
        <v>44749</v>
      </c>
      <c r="H4079" s="4">
        <v>44749</v>
      </c>
      <c r="I4079" s="6">
        <f t="shared" si="99"/>
        <v>0</v>
      </c>
      <c r="J4079" s="32" t="str">
        <f>IF(Data[[#This Row],[Chênh lệch ngày]]&lt;-2,"ADVANCE", IF(Data[[#This Row],[Chênh lệch ngày]]&lt;4, "ON TIME", IF(Data[[#This Row],[REASON OF LATE]]="SUPPLIER","LATE BY SUPPLIER", "LATE")))</f>
        <v>ON TIME</v>
      </c>
      <c r="K4079" s="2"/>
      <c r="L4079" s="32"/>
      <c r="M4079" s="32" t="str">
        <f>TEXT(Data[[#This Row],[Ngày giao]],"yyyy")</f>
        <v>2022</v>
      </c>
      <c r="N4079" s="32" t="str">
        <f>IF(MONTH(Data[[#This Row],[Ngày giao]])&lt;4,"Qtr1", IF(MONTH(Data[[#This Row],[Ngày giao]])&lt;7,"Qtr2",IF(MONTH(Data[[#This Row],[Ngày giao]])&lt;10,"Qtr3","Qtr4")))</f>
        <v>Qtr3</v>
      </c>
      <c r="O4079" s="32" t="str">
        <f>TEXT(Data[[#This Row],[Ngày giao]],"MMM")</f>
        <v>Jul</v>
      </c>
    </row>
    <row r="4080" spans="1:15" ht="13" x14ac:dyDescent="0.3">
      <c r="A4080" s="1">
        <v>4517046729</v>
      </c>
      <c r="B4080" s="1">
        <v>4271870</v>
      </c>
      <c r="C4080" s="2" t="s">
        <v>67</v>
      </c>
      <c r="D4080" s="3">
        <v>28</v>
      </c>
      <c r="E4080" s="3">
        <v>623</v>
      </c>
      <c r="F4080" s="3">
        <f t="shared" si="100"/>
        <v>17444</v>
      </c>
      <c r="G4080" s="5">
        <v>44749</v>
      </c>
      <c r="H4080" s="4">
        <v>44749</v>
      </c>
      <c r="I4080" s="6">
        <f t="shared" si="99"/>
        <v>0</v>
      </c>
      <c r="J4080" s="32" t="str">
        <f>IF(Data[[#This Row],[Chênh lệch ngày]]&lt;-2,"ADVANCE", IF(Data[[#This Row],[Chênh lệch ngày]]&lt;4, "ON TIME", IF(Data[[#This Row],[REASON OF LATE]]="SUPPLIER","LATE BY SUPPLIER", "LATE")))</f>
        <v>ON TIME</v>
      </c>
      <c r="K4080" s="2"/>
      <c r="L4080" s="32"/>
      <c r="M4080" s="32" t="str">
        <f>TEXT(Data[[#This Row],[Ngày giao]],"yyyy")</f>
        <v>2022</v>
      </c>
      <c r="N4080" s="32" t="str">
        <f>IF(MONTH(Data[[#This Row],[Ngày giao]])&lt;4,"Qtr1", IF(MONTH(Data[[#This Row],[Ngày giao]])&lt;7,"Qtr2",IF(MONTH(Data[[#This Row],[Ngày giao]])&lt;10,"Qtr3","Qtr4")))</f>
        <v>Qtr3</v>
      </c>
      <c r="O4080" s="32" t="str">
        <f>TEXT(Data[[#This Row],[Ngày giao]],"MMM")</f>
        <v>Jul</v>
      </c>
    </row>
    <row r="4081" spans="1:15" ht="13" x14ac:dyDescent="0.3">
      <c r="A4081" s="1">
        <v>4517065392</v>
      </c>
      <c r="B4081" s="1">
        <v>4327106</v>
      </c>
      <c r="C4081" s="2" t="s">
        <v>67</v>
      </c>
      <c r="D4081" s="3">
        <v>201</v>
      </c>
      <c r="E4081" s="3">
        <v>1451</v>
      </c>
      <c r="F4081" s="3">
        <f t="shared" si="100"/>
        <v>291651</v>
      </c>
      <c r="G4081" s="5">
        <v>44749</v>
      </c>
      <c r="H4081" s="4">
        <v>44749</v>
      </c>
      <c r="I4081" s="6">
        <f t="shared" si="99"/>
        <v>0</v>
      </c>
      <c r="J4081" s="32" t="str">
        <f>IF(Data[[#This Row],[Chênh lệch ngày]]&lt;-2,"ADVANCE", IF(Data[[#This Row],[Chênh lệch ngày]]&lt;4, "ON TIME", IF(Data[[#This Row],[REASON OF LATE]]="SUPPLIER","LATE BY SUPPLIER", "LATE")))</f>
        <v>ON TIME</v>
      </c>
      <c r="K4081" s="2"/>
      <c r="L4081" s="32"/>
      <c r="M4081" s="32" t="str">
        <f>TEXT(Data[[#This Row],[Ngày giao]],"yyyy")</f>
        <v>2022</v>
      </c>
      <c r="N4081" s="32" t="str">
        <f>IF(MONTH(Data[[#This Row],[Ngày giao]])&lt;4,"Qtr1", IF(MONTH(Data[[#This Row],[Ngày giao]])&lt;7,"Qtr2",IF(MONTH(Data[[#This Row],[Ngày giao]])&lt;10,"Qtr3","Qtr4")))</f>
        <v>Qtr3</v>
      </c>
      <c r="O4081" s="32" t="str">
        <f>TEXT(Data[[#This Row],[Ngày giao]],"MMM")</f>
        <v>Jul</v>
      </c>
    </row>
    <row r="4082" spans="1:15" ht="13" x14ac:dyDescent="0.3">
      <c r="A4082" s="1">
        <v>4517103022</v>
      </c>
      <c r="B4082" s="1">
        <v>2958114</v>
      </c>
      <c r="C4082" s="2" t="s">
        <v>67</v>
      </c>
      <c r="D4082" s="3">
        <v>138</v>
      </c>
      <c r="E4082" s="3">
        <v>1201</v>
      </c>
      <c r="F4082" s="3">
        <f t="shared" si="100"/>
        <v>165738</v>
      </c>
      <c r="G4082" s="5">
        <v>44749</v>
      </c>
      <c r="H4082" s="4">
        <v>44749</v>
      </c>
      <c r="I4082" s="6">
        <f t="shared" si="99"/>
        <v>0</v>
      </c>
      <c r="J4082" s="32" t="str">
        <f>IF(Data[[#This Row],[Chênh lệch ngày]]&lt;-2,"ADVANCE", IF(Data[[#This Row],[Chênh lệch ngày]]&lt;4, "ON TIME", IF(Data[[#This Row],[REASON OF LATE]]="SUPPLIER","LATE BY SUPPLIER", "LATE")))</f>
        <v>ON TIME</v>
      </c>
      <c r="K4082" s="2"/>
      <c r="L4082" s="32"/>
      <c r="M4082" s="32" t="str">
        <f>TEXT(Data[[#This Row],[Ngày giao]],"yyyy")</f>
        <v>2022</v>
      </c>
      <c r="N4082" s="32" t="str">
        <f>IF(MONTH(Data[[#This Row],[Ngày giao]])&lt;4,"Qtr1", IF(MONTH(Data[[#This Row],[Ngày giao]])&lt;7,"Qtr2",IF(MONTH(Data[[#This Row],[Ngày giao]])&lt;10,"Qtr3","Qtr4")))</f>
        <v>Qtr3</v>
      </c>
      <c r="O4082" s="32" t="str">
        <f>TEXT(Data[[#This Row],[Ngày giao]],"MMM")</f>
        <v>Jul</v>
      </c>
    </row>
    <row r="4083" spans="1:15" ht="14.5" x14ac:dyDescent="0.35">
      <c r="A4083" s="7">
        <v>4518128183</v>
      </c>
      <c r="B4083" s="7">
        <v>2765851</v>
      </c>
      <c r="C4083" s="8" t="s">
        <v>12</v>
      </c>
      <c r="D4083" s="9">
        <v>320</v>
      </c>
      <c r="E4083" s="3">
        <v>1013</v>
      </c>
      <c r="F4083" s="3">
        <f t="shared" si="100"/>
        <v>324160</v>
      </c>
      <c r="G4083" s="5">
        <v>44749</v>
      </c>
      <c r="H4083" s="4">
        <v>44749</v>
      </c>
      <c r="I4083" s="10">
        <v>0</v>
      </c>
      <c r="J4083" s="32" t="str">
        <f>IF(Data[[#This Row],[Chênh lệch ngày]]&lt;-2,"ADVANCE", IF(Data[[#This Row],[Chênh lệch ngày]]&lt;4, "ON TIME", IF(Data[[#This Row],[REASON OF LATE]]="SUPPLIER","LATE BY SUPPLIER", "LATE")))</f>
        <v>ON TIME</v>
      </c>
      <c r="K4083" s="12"/>
      <c r="L4083" s="16"/>
      <c r="M4083" s="32" t="str">
        <f>TEXT(Data[[#This Row],[Ngày giao]],"yyyy")</f>
        <v>2022</v>
      </c>
      <c r="N4083" s="32" t="str">
        <f>IF(MONTH(Data[[#This Row],[Ngày giao]])&lt;4,"Qtr1", IF(MONTH(Data[[#This Row],[Ngày giao]])&lt;7,"Qtr2",IF(MONTH(Data[[#This Row],[Ngày giao]])&lt;10,"Qtr3","Qtr4")))</f>
        <v>Qtr3</v>
      </c>
      <c r="O4083" s="32" t="str">
        <f>TEXT(Data[[#This Row],[Ngày giao]],"MMM")</f>
        <v>Jul</v>
      </c>
    </row>
    <row r="4084" spans="1:15" ht="14.5" x14ac:dyDescent="0.35">
      <c r="A4084" s="7">
        <v>5501238598</v>
      </c>
      <c r="B4084" s="7">
        <v>4333113</v>
      </c>
      <c r="C4084" s="8" t="s">
        <v>60</v>
      </c>
      <c r="D4084" s="9">
        <v>21</v>
      </c>
      <c r="E4084" s="3">
        <v>755</v>
      </c>
      <c r="F4084" s="3">
        <f t="shared" si="100"/>
        <v>15855</v>
      </c>
      <c r="G4084" s="5">
        <v>44739</v>
      </c>
      <c r="H4084" s="4">
        <v>44749</v>
      </c>
      <c r="I4084" s="10">
        <v>-10</v>
      </c>
      <c r="J4084" s="32" t="str">
        <f>IF(Data[[#This Row],[Chênh lệch ngày]]&lt;-2,"ADVANCE", IF(Data[[#This Row],[Chênh lệch ngày]]&lt;4, "ON TIME", IF(Data[[#This Row],[REASON OF LATE]]="SUPPLIER","LATE BY SUPPLIER", "LATE")))</f>
        <v>ADVANCE</v>
      </c>
      <c r="K4084" s="12"/>
      <c r="L4084" s="16"/>
      <c r="M4084" s="32" t="str">
        <f>TEXT(Data[[#This Row],[Ngày giao]],"yyyy")</f>
        <v>2022</v>
      </c>
      <c r="N4084" s="32" t="str">
        <f>IF(MONTH(Data[[#This Row],[Ngày giao]])&lt;4,"Qtr1", IF(MONTH(Data[[#This Row],[Ngày giao]])&lt;7,"Qtr2",IF(MONTH(Data[[#This Row],[Ngày giao]])&lt;10,"Qtr3","Qtr4")))</f>
        <v>Qtr2</v>
      </c>
      <c r="O4084" s="32" t="str">
        <f>TEXT(Data[[#This Row],[Ngày giao]],"MMM")</f>
        <v>Jun</v>
      </c>
    </row>
    <row r="4085" spans="1:15" ht="14.5" x14ac:dyDescent="0.35">
      <c r="A4085" s="7">
        <v>4518104328</v>
      </c>
      <c r="B4085" s="7">
        <v>4287388</v>
      </c>
      <c r="C4085" s="8" t="s">
        <v>56</v>
      </c>
      <c r="D4085" s="9">
        <v>96</v>
      </c>
      <c r="E4085" s="3">
        <v>713</v>
      </c>
      <c r="F4085" s="3">
        <f t="shared" si="100"/>
        <v>68448</v>
      </c>
      <c r="G4085" s="5">
        <v>44749</v>
      </c>
      <c r="H4085" s="4">
        <v>44749</v>
      </c>
      <c r="I4085" s="10">
        <v>0</v>
      </c>
      <c r="J4085" s="32" t="str">
        <f>IF(Data[[#This Row],[Chênh lệch ngày]]&lt;-2,"ADVANCE", IF(Data[[#This Row],[Chênh lệch ngày]]&lt;4, "ON TIME", IF(Data[[#This Row],[REASON OF LATE]]="SUPPLIER","LATE BY SUPPLIER", "LATE")))</f>
        <v>ON TIME</v>
      </c>
      <c r="K4085" s="12"/>
      <c r="L4085" s="16"/>
      <c r="M4085" s="32" t="str">
        <f>TEXT(Data[[#This Row],[Ngày giao]],"yyyy")</f>
        <v>2022</v>
      </c>
      <c r="N4085" s="32" t="str">
        <f>IF(MONTH(Data[[#This Row],[Ngày giao]])&lt;4,"Qtr1", IF(MONTH(Data[[#This Row],[Ngày giao]])&lt;7,"Qtr2",IF(MONTH(Data[[#This Row],[Ngày giao]])&lt;10,"Qtr3","Qtr4")))</f>
        <v>Qtr3</v>
      </c>
      <c r="O4085" s="32" t="str">
        <f>TEXT(Data[[#This Row],[Ngày giao]],"MMM")</f>
        <v>Jul</v>
      </c>
    </row>
    <row r="4086" spans="1:15" ht="14.5" x14ac:dyDescent="0.35">
      <c r="A4086" s="7">
        <v>4518069472</v>
      </c>
      <c r="B4086" s="7">
        <v>2765851</v>
      </c>
      <c r="C4086" s="8" t="s">
        <v>53</v>
      </c>
      <c r="D4086" s="9">
        <v>1296</v>
      </c>
      <c r="E4086" s="3">
        <v>1383</v>
      </c>
      <c r="F4086" s="3">
        <f t="shared" si="100"/>
        <v>1792368</v>
      </c>
      <c r="G4086" s="5">
        <v>44749</v>
      </c>
      <c r="H4086" s="4">
        <v>44749</v>
      </c>
      <c r="I4086" s="10">
        <v>0</v>
      </c>
      <c r="J4086" s="32" t="str">
        <f>IF(Data[[#This Row],[Chênh lệch ngày]]&lt;-2,"ADVANCE", IF(Data[[#This Row],[Chênh lệch ngày]]&lt;4, "ON TIME", IF(Data[[#This Row],[REASON OF LATE]]="SUPPLIER","LATE BY SUPPLIER", "LATE")))</f>
        <v>ON TIME</v>
      </c>
      <c r="K4086" s="12"/>
      <c r="L4086" s="16"/>
      <c r="M4086" s="32" t="str">
        <f>TEXT(Data[[#This Row],[Ngày giao]],"yyyy")</f>
        <v>2022</v>
      </c>
      <c r="N4086" s="32" t="str">
        <f>IF(MONTH(Data[[#This Row],[Ngày giao]])&lt;4,"Qtr1", IF(MONTH(Data[[#This Row],[Ngày giao]])&lt;7,"Qtr2",IF(MONTH(Data[[#This Row],[Ngày giao]])&lt;10,"Qtr3","Qtr4")))</f>
        <v>Qtr3</v>
      </c>
      <c r="O4086" s="32" t="str">
        <f>TEXT(Data[[#This Row],[Ngày giao]],"MMM")</f>
        <v>Jul</v>
      </c>
    </row>
    <row r="4087" spans="1:15" ht="14.5" x14ac:dyDescent="0.35">
      <c r="A4087" s="7">
        <v>4518056682</v>
      </c>
      <c r="B4087" s="7">
        <v>4287388</v>
      </c>
      <c r="C4087" s="8" t="s">
        <v>53</v>
      </c>
      <c r="D4087" s="9">
        <v>96</v>
      </c>
      <c r="E4087" s="3">
        <v>992</v>
      </c>
      <c r="F4087" s="3">
        <f t="shared" si="100"/>
        <v>95232</v>
      </c>
      <c r="G4087" s="5">
        <v>44749</v>
      </c>
      <c r="H4087" s="4">
        <v>44749</v>
      </c>
      <c r="I4087" s="10">
        <v>0</v>
      </c>
      <c r="J4087" s="32" t="str">
        <f>IF(Data[[#This Row],[Chênh lệch ngày]]&lt;-2,"ADVANCE", IF(Data[[#This Row],[Chênh lệch ngày]]&lt;4, "ON TIME", IF(Data[[#This Row],[REASON OF LATE]]="SUPPLIER","LATE BY SUPPLIER", "LATE")))</f>
        <v>ON TIME</v>
      </c>
      <c r="K4087" s="12"/>
      <c r="L4087" s="16"/>
      <c r="M4087" s="32" t="str">
        <f>TEXT(Data[[#This Row],[Ngày giao]],"yyyy")</f>
        <v>2022</v>
      </c>
      <c r="N4087" s="32" t="str">
        <f>IF(MONTH(Data[[#This Row],[Ngày giao]])&lt;4,"Qtr1", IF(MONTH(Data[[#This Row],[Ngày giao]])&lt;7,"Qtr2",IF(MONTH(Data[[#This Row],[Ngày giao]])&lt;10,"Qtr3","Qtr4")))</f>
        <v>Qtr3</v>
      </c>
      <c r="O4087" s="32" t="str">
        <f>TEXT(Data[[#This Row],[Ngày giao]],"MMM")</f>
        <v>Jul</v>
      </c>
    </row>
    <row r="4088" spans="1:15" ht="14.5" x14ac:dyDescent="0.35">
      <c r="A4088" s="7">
        <v>4516978113</v>
      </c>
      <c r="B4088" s="7">
        <v>2765851</v>
      </c>
      <c r="C4088" s="8" t="s">
        <v>67</v>
      </c>
      <c r="D4088" s="9">
        <v>112</v>
      </c>
      <c r="E4088" s="3">
        <v>677</v>
      </c>
      <c r="F4088" s="3">
        <f t="shared" si="100"/>
        <v>75824</v>
      </c>
      <c r="G4088" s="5">
        <v>44749</v>
      </c>
      <c r="H4088" s="4">
        <v>44749</v>
      </c>
      <c r="I4088" s="10">
        <v>0</v>
      </c>
      <c r="J4088" s="32" t="str">
        <f>IF(Data[[#This Row],[Chênh lệch ngày]]&lt;-2,"ADVANCE", IF(Data[[#This Row],[Chênh lệch ngày]]&lt;4, "ON TIME", IF(Data[[#This Row],[REASON OF LATE]]="SUPPLIER","LATE BY SUPPLIER", "LATE")))</f>
        <v>ON TIME</v>
      </c>
      <c r="K4088" s="12"/>
      <c r="L4088" s="16"/>
      <c r="M4088" s="32" t="str">
        <f>TEXT(Data[[#This Row],[Ngày giao]],"yyyy")</f>
        <v>2022</v>
      </c>
      <c r="N4088" s="32" t="str">
        <f>IF(MONTH(Data[[#This Row],[Ngày giao]])&lt;4,"Qtr1", IF(MONTH(Data[[#This Row],[Ngày giao]])&lt;7,"Qtr2",IF(MONTH(Data[[#This Row],[Ngày giao]])&lt;10,"Qtr3","Qtr4")))</f>
        <v>Qtr3</v>
      </c>
      <c r="O4088" s="32" t="str">
        <f>TEXT(Data[[#This Row],[Ngày giao]],"MMM")</f>
        <v>Jul</v>
      </c>
    </row>
    <row r="4089" spans="1:15" ht="13" x14ac:dyDescent="0.3">
      <c r="A4089" s="1">
        <v>4517374326</v>
      </c>
      <c r="B4089" s="1">
        <v>2752324</v>
      </c>
      <c r="C4089" s="2" t="s">
        <v>67</v>
      </c>
      <c r="D4089" s="3">
        <v>24</v>
      </c>
      <c r="E4089" s="3">
        <v>921</v>
      </c>
      <c r="F4089" s="3">
        <f xml:space="preserve"> D4089 * E4089</f>
        <v>22104</v>
      </c>
      <c r="G4089" s="5">
        <v>44875</v>
      </c>
      <c r="H4089" s="4">
        <v>44875</v>
      </c>
      <c r="I4089" s="6">
        <f>G4089-H4089</f>
        <v>0</v>
      </c>
      <c r="J4089" s="32" t="str">
        <f>IF(Data[[#This Row],[Chênh lệch ngày]]&lt;-2,"ADVANCE", IF(Data[[#This Row],[Chênh lệch ngày]]&lt;4, "ON TIME", IF(Data[[#This Row],[REASON OF LATE]]="SUPPLIER","LATE BY SUPPLIER", "LATE")))</f>
        <v>ON TIME</v>
      </c>
      <c r="K4089" s="2"/>
      <c r="L4089" s="32"/>
      <c r="M4089" s="32" t="str">
        <f>TEXT(Data[[#This Row],[Ngày giao]],"yyyy")</f>
        <v>2022</v>
      </c>
      <c r="N4089" s="32" t="str">
        <f>IF(MONTH(Data[[#This Row],[Ngày giao]])&lt;4,"Qtr1", IF(MONTH(Data[[#This Row],[Ngày giao]])&lt;7,"Qtr2",IF(MONTH(Data[[#This Row],[Ngày giao]])&lt;10,"Qtr3","Qtr4")))</f>
        <v>Qtr4</v>
      </c>
      <c r="O4089" s="32" t="str">
        <f>TEXT(Data[[#This Row],[Ngày giao]],"MMM")</f>
        <v>Nov</v>
      </c>
    </row>
    <row r="4090" spans="1:15" ht="14.5" x14ac:dyDescent="0.35">
      <c r="A4090" s="7">
        <v>4518105813</v>
      </c>
      <c r="B4090" s="7">
        <v>4455280</v>
      </c>
      <c r="C4090" s="8" t="s">
        <v>56</v>
      </c>
      <c r="D4090" s="9">
        <v>1530</v>
      </c>
      <c r="E4090" s="3">
        <v>586</v>
      </c>
      <c r="F4090" s="3">
        <f t="shared" ref="F4090:F4153" si="101" xml:space="preserve"> D4090 * E4090</f>
        <v>896580</v>
      </c>
      <c r="G4090" s="5">
        <v>44749</v>
      </c>
      <c r="H4090" s="4">
        <v>44749</v>
      </c>
      <c r="I4090" s="10">
        <v>0</v>
      </c>
      <c r="J4090" s="32" t="str">
        <f>IF(Data[[#This Row],[Chênh lệch ngày]]&lt;-2,"ADVANCE", IF(Data[[#This Row],[Chênh lệch ngày]]&lt;4, "ON TIME", IF(Data[[#This Row],[REASON OF LATE]]="SUPPLIER","LATE BY SUPPLIER", "LATE")))</f>
        <v>ON TIME</v>
      </c>
      <c r="K4090" s="12"/>
      <c r="L4090" s="16"/>
      <c r="M4090" s="32" t="str">
        <f>TEXT(Data[[#This Row],[Ngày giao]],"yyyy")</f>
        <v>2022</v>
      </c>
      <c r="N4090" s="32" t="str">
        <f>IF(MONTH(Data[[#This Row],[Ngày giao]])&lt;4,"Qtr1", IF(MONTH(Data[[#This Row],[Ngày giao]])&lt;7,"Qtr2",IF(MONTH(Data[[#This Row],[Ngày giao]])&lt;10,"Qtr3","Qtr4")))</f>
        <v>Qtr3</v>
      </c>
      <c r="O4090" s="32" t="str">
        <f>TEXT(Data[[#This Row],[Ngày giao]],"MMM")</f>
        <v>Jul</v>
      </c>
    </row>
    <row r="4091" spans="1:15" ht="14.5" x14ac:dyDescent="0.35">
      <c r="A4091" s="7">
        <v>4517188442</v>
      </c>
      <c r="B4091" s="7">
        <v>2779823</v>
      </c>
      <c r="C4091" s="8" t="s">
        <v>67</v>
      </c>
      <c r="D4091" s="9">
        <v>1560</v>
      </c>
      <c r="E4091" s="3">
        <v>1444</v>
      </c>
      <c r="F4091" s="3">
        <f t="shared" si="101"/>
        <v>2252640</v>
      </c>
      <c r="G4091" s="5">
        <v>44749</v>
      </c>
      <c r="H4091" s="4">
        <v>44749</v>
      </c>
      <c r="I4091" s="10">
        <v>0</v>
      </c>
      <c r="J4091" s="32" t="str">
        <f>IF(Data[[#This Row],[Chênh lệch ngày]]&lt;-2,"ADVANCE", IF(Data[[#This Row],[Chênh lệch ngày]]&lt;4, "ON TIME", IF(Data[[#This Row],[REASON OF LATE]]="SUPPLIER","LATE BY SUPPLIER", "LATE")))</f>
        <v>ON TIME</v>
      </c>
      <c r="K4091" s="12"/>
      <c r="L4091" s="16"/>
      <c r="M4091" s="32" t="str">
        <f>TEXT(Data[[#This Row],[Ngày giao]],"yyyy")</f>
        <v>2022</v>
      </c>
      <c r="N4091" s="32" t="str">
        <f>IF(MONTH(Data[[#This Row],[Ngày giao]])&lt;4,"Qtr1", IF(MONTH(Data[[#This Row],[Ngày giao]])&lt;7,"Qtr2",IF(MONTH(Data[[#This Row],[Ngày giao]])&lt;10,"Qtr3","Qtr4")))</f>
        <v>Qtr3</v>
      </c>
      <c r="O4091" s="32" t="str">
        <f>TEXT(Data[[#This Row],[Ngày giao]],"MMM")</f>
        <v>Jul</v>
      </c>
    </row>
    <row r="4092" spans="1:15" ht="14.5" x14ac:dyDescent="0.35">
      <c r="A4092" s="7">
        <v>4517424126</v>
      </c>
      <c r="B4092" s="7">
        <v>4455281</v>
      </c>
      <c r="C4092" s="8" t="s">
        <v>57</v>
      </c>
      <c r="D4092" s="9">
        <v>540</v>
      </c>
      <c r="E4092" s="3">
        <v>1430</v>
      </c>
      <c r="F4092" s="3">
        <f t="shared" si="101"/>
        <v>772200</v>
      </c>
      <c r="G4092" s="14">
        <v>44788</v>
      </c>
      <c r="H4092" s="15">
        <v>44749</v>
      </c>
      <c r="I4092" s="10">
        <v>39</v>
      </c>
      <c r="J4092" s="32" t="str">
        <f>IF(Data[[#This Row],[Chênh lệch ngày]]&lt;-2,"ADVANCE", IF(Data[[#This Row],[Chênh lệch ngày]]&lt;4, "ON TIME", IF(Data[[#This Row],[REASON OF LATE]]="SUPPLIER","LATE BY SUPPLIER", "LATE")))</f>
        <v>LATE</v>
      </c>
      <c r="K4092" s="32" t="s">
        <v>6</v>
      </c>
      <c r="L4092" s="16"/>
      <c r="M4092" s="32" t="str">
        <f>TEXT(Data[[#This Row],[Ngày giao]],"yyyy")</f>
        <v>2022</v>
      </c>
      <c r="N4092" s="32" t="str">
        <f>IF(MONTH(Data[[#This Row],[Ngày giao]])&lt;4,"Qtr1", IF(MONTH(Data[[#This Row],[Ngày giao]])&lt;7,"Qtr2",IF(MONTH(Data[[#This Row],[Ngày giao]])&lt;10,"Qtr3","Qtr4")))</f>
        <v>Qtr3</v>
      </c>
      <c r="O4092" s="32" t="str">
        <f>TEXT(Data[[#This Row],[Ngày giao]],"MMM")</f>
        <v>Aug</v>
      </c>
    </row>
    <row r="4093" spans="1:15" ht="13" x14ac:dyDescent="0.3">
      <c r="A4093" s="1">
        <v>4517025409</v>
      </c>
      <c r="B4093" s="1">
        <v>2165271</v>
      </c>
      <c r="C4093" s="37" t="s">
        <v>52</v>
      </c>
      <c r="D4093" s="3">
        <v>48</v>
      </c>
      <c r="E4093" s="3">
        <v>462</v>
      </c>
      <c r="F4093" s="3">
        <f t="shared" si="101"/>
        <v>22176</v>
      </c>
      <c r="G4093" s="5">
        <v>44746</v>
      </c>
      <c r="H4093" s="4">
        <v>44750</v>
      </c>
      <c r="I4093" s="6">
        <f>G4093-H4093</f>
        <v>-4</v>
      </c>
      <c r="J4093" s="32" t="str">
        <f>IF(Data[[#This Row],[Chênh lệch ngày]]&lt;-2,"ADVANCE", IF(Data[[#This Row],[Chênh lệch ngày]]&lt;4, "ON TIME", IF(Data[[#This Row],[REASON OF LATE]]="SUPPLIER","LATE BY SUPPLIER", "LATE")))</f>
        <v>ADVANCE</v>
      </c>
      <c r="K4093" s="2"/>
      <c r="L4093" s="32"/>
      <c r="M4093" s="32" t="str">
        <f>TEXT(Data[[#This Row],[Ngày giao]],"yyyy")</f>
        <v>2022</v>
      </c>
      <c r="N4093" s="32" t="str">
        <f>IF(MONTH(Data[[#This Row],[Ngày giao]])&lt;4,"Qtr1", IF(MONTH(Data[[#This Row],[Ngày giao]])&lt;7,"Qtr2",IF(MONTH(Data[[#This Row],[Ngày giao]])&lt;10,"Qtr3","Qtr4")))</f>
        <v>Qtr3</v>
      </c>
      <c r="O4093" s="32" t="str">
        <f>TEXT(Data[[#This Row],[Ngày giao]],"MMM")</f>
        <v>Jul</v>
      </c>
    </row>
    <row r="4094" spans="1:15" ht="13" x14ac:dyDescent="0.3">
      <c r="A4094" s="1">
        <v>4517096031</v>
      </c>
      <c r="B4094" s="1">
        <v>2165271</v>
      </c>
      <c r="C4094" s="37" t="s">
        <v>52</v>
      </c>
      <c r="D4094" s="3">
        <v>144</v>
      </c>
      <c r="E4094" s="3">
        <v>1119</v>
      </c>
      <c r="F4094" s="3">
        <f t="shared" si="101"/>
        <v>161136</v>
      </c>
      <c r="G4094" s="5">
        <v>44746</v>
      </c>
      <c r="H4094" s="4">
        <v>44750</v>
      </c>
      <c r="I4094" s="6">
        <f>G4094-H4094</f>
        <v>-4</v>
      </c>
      <c r="J4094" s="32" t="str">
        <f>IF(Data[[#This Row],[Chênh lệch ngày]]&lt;-2,"ADVANCE", IF(Data[[#This Row],[Chênh lệch ngày]]&lt;4, "ON TIME", IF(Data[[#This Row],[REASON OF LATE]]="SUPPLIER","LATE BY SUPPLIER", "LATE")))</f>
        <v>ADVANCE</v>
      </c>
      <c r="K4094" s="2"/>
      <c r="L4094" s="32"/>
      <c r="M4094" s="32" t="str">
        <f>TEXT(Data[[#This Row],[Ngày giao]],"yyyy")</f>
        <v>2022</v>
      </c>
      <c r="N4094" s="32" t="str">
        <f>IF(MONTH(Data[[#This Row],[Ngày giao]])&lt;4,"Qtr1", IF(MONTH(Data[[#This Row],[Ngày giao]])&lt;7,"Qtr2",IF(MONTH(Data[[#This Row],[Ngày giao]])&lt;10,"Qtr3","Qtr4")))</f>
        <v>Qtr3</v>
      </c>
      <c r="O4094" s="32" t="str">
        <f>TEXT(Data[[#This Row],[Ngày giao]],"MMM")</f>
        <v>Jul</v>
      </c>
    </row>
    <row r="4095" spans="1:15" ht="13" x14ac:dyDescent="0.3">
      <c r="A4095" s="1">
        <v>4517154407</v>
      </c>
      <c r="B4095" s="1">
        <v>2165271</v>
      </c>
      <c r="C4095" s="37" t="s">
        <v>52</v>
      </c>
      <c r="D4095" s="3">
        <v>240</v>
      </c>
      <c r="E4095" s="3">
        <v>1194</v>
      </c>
      <c r="F4095" s="3">
        <f t="shared" si="101"/>
        <v>286560</v>
      </c>
      <c r="G4095" s="5">
        <v>44746</v>
      </c>
      <c r="H4095" s="4">
        <v>44750</v>
      </c>
      <c r="I4095" s="6">
        <f>G4095-H4095</f>
        <v>-4</v>
      </c>
      <c r="J4095" s="32" t="str">
        <f>IF(Data[[#This Row],[Chênh lệch ngày]]&lt;-2,"ADVANCE", IF(Data[[#This Row],[Chênh lệch ngày]]&lt;4, "ON TIME", IF(Data[[#This Row],[REASON OF LATE]]="SUPPLIER","LATE BY SUPPLIER", "LATE")))</f>
        <v>ADVANCE</v>
      </c>
      <c r="K4095" s="2"/>
      <c r="L4095" s="32"/>
      <c r="M4095" s="32" t="str">
        <f>TEXT(Data[[#This Row],[Ngày giao]],"yyyy")</f>
        <v>2022</v>
      </c>
      <c r="N4095" s="32" t="str">
        <f>IF(MONTH(Data[[#This Row],[Ngày giao]])&lt;4,"Qtr1", IF(MONTH(Data[[#This Row],[Ngày giao]])&lt;7,"Qtr2",IF(MONTH(Data[[#This Row],[Ngày giao]])&lt;10,"Qtr3","Qtr4")))</f>
        <v>Qtr3</v>
      </c>
      <c r="O4095" s="32" t="str">
        <f>TEXT(Data[[#This Row],[Ngày giao]],"MMM")</f>
        <v>Jul</v>
      </c>
    </row>
    <row r="4096" spans="1:15" ht="13" x14ac:dyDescent="0.3">
      <c r="A4096" s="1">
        <v>4517198444</v>
      </c>
      <c r="B4096" s="1">
        <v>2165271</v>
      </c>
      <c r="C4096" s="37" t="s">
        <v>52</v>
      </c>
      <c r="D4096" s="3">
        <v>288</v>
      </c>
      <c r="E4096" s="3">
        <v>515</v>
      </c>
      <c r="F4096" s="3">
        <f t="shared" si="101"/>
        <v>148320</v>
      </c>
      <c r="G4096" s="5">
        <v>44746</v>
      </c>
      <c r="H4096" s="4">
        <v>44750</v>
      </c>
      <c r="I4096" s="6">
        <f>G4096-H4096</f>
        <v>-4</v>
      </c>
      <c r="J4096" s="32" t="str">
        <f>IF(Data[[#This Row],[Chênh lệch ngày]]&lt;-2,"ADVANCE", IF(Data[[#This Row],[Chênh lệch ngày]]&lt;4, "ON TIME", IF(Data[[#This Row],[REASON OF LATE]]="SUPPLIER","LATE BY SUPPLIER", "LATE")))</f>
        <v>ADVANCE</v>
      </c>
      <c r="K4096" s="2"/>
      <c r="L4096" s="32"/>
      <c r="M4096" s="32" t="str">
        <f>TEXT(Data[[#This Row],[Ngày giao]],"yyyy")</f>
        <v>2022</v>
      </c>
      <c r="N4096" s="32" t="str">
        <f>IF(MONTH(Data[[#This Row],[Ngày giao]])&lt;4,"Qtr1", IF(MONTH(Data[[#This Row],[Ngày giao]])&lt;7,"Qtr2",IF(MONTH(Data[[#This Row],[Ngày giao]])&lt;10,"Qtr3","Qtr4")))</f>
        <v>Qtr3</v>
      </c>
      <c r="O4096" s="32" t="str">
        <f>TEXT(Data[[#This Row],[Ngày giao]],"MMM")</f>
        <v>Jul</v>
      </c>
    </row>
    <row r="4097" spans="1:15" ht="14.5" x14ac:dyDescent="0.35">
      <c r="A4097" s="7">
        <v>4517452762</v>
      </c>
      <c r="B4097" s="7">
        <v>4455281</v>
      </c>
      <c r="C4097" s="8" t="s">
        <v>58</v>
      </c>
      <c r="D4097" s="9">
        <v>540</v>
      </c>
      <c r="E4097" s="3">
        <v>1184</v>
      </c>
      <c r="F4097" s="3">
        <f t="shared" si="101"/>
        <v>639360</v>
      </c>
      <c r="G4097" s="14">
        <v>44788</v>
      </c>
      <c r="H4097" s="15">
        <v>44750</v>
      </c>
      <c r="I4097" s="10">
        <v>38</v>
      </c>
      <c r="J4097" s="32" t="str">
        <f>IF(Data[[#This Row],[Chênh lệch ngày]]&lt;-2,"ADVANCE", IF(Data[[#This Row],[Chênh lệch ngày]]&lt;4, "ON TIME", IF(Data[[#This Row],[REASON OF LATE]]="SUPPLIER","LATE BY SUPPLIER", "LATE")))</f>
        <v>LATE</v>
      </c>
      <c r="K4097" s="32" t="s">
        <v>6</v>
      </c>
      <c r="L4097" s="16"/>
      <c r="M4097" s="32" t="str">
        <f>TEXT(Data[[#This Row],[Ngày giao]],"yyyy")</f>
        <v>2022</v>
      </c>
      <c r="N4097" s="32" t="str">
        <f>IF(MONTH(Data[[#This Row],[Ngày giao]])&lt;4,"Qtr1", IF(MONTH(Data[[#This Row],[Ngày giao]])&lt;7,"Qtr2",IF(MONTH(Data[[#This Row],[Ngày giao]])&lt;10,"Qtr3","Qtr4")))</f>
        <v>Qtr3</v>
      </c>
      <c r="O4097" s="32" t="str">
        <f>TEXT(Data[[#This Row],[Ngày giao]],"MMM")</f>
        <v>Aug</v>
      </c>
    </row>
    <row r="4098" spans="1:15" ht="14.5" x14ac:dyDescent="0.35">
      <c r="A4098" s="7">
        <v>4517431028</v>
      </c>
      <c r="B4098" s="7">
        <v>4013297</v>
      </c>
      <c r="C4098" s="8" t="s">
        <v>58</v>
      </c>
      <c r="D4098" s="9">
        <v>135</v>
      </c>
      <c r="E4098" s="3">
        <v>1317</v>
      </c>
      <c r="F4098" s="3">
        <f t="shared" si="101"/>
        <v>177795</v>
      </c>
      <c r="G4098" s="5">
        <v>44749</v>
      </c>
      <c r="H4098" s="4">
        <v>44750</v>
      </c>
      <c r="I4098" s="10">
        <v>-1</v>
      </c>
      <c r="J4098" s="32" t="str">
        <f>IF(Data[[#This Row],[Chênh lệch ngày]]&lt;-2,"ADVANCE", IF(Data[[#This Row],[Chênh lệch ngày]]&lt;4, "ON TIME", IF(Data[[#This Row],[REASON OF LATE]]="SUPPLIER","LATE BY SUPPLIER", "LATE")))</f>
        <v>ON TIME</v>
      </c>
      <c r="K4098" s="12"/>
      <c r="L4098" s="16"/>
      <c r="M4098" s="32" t="str">
        <f>TEXT(Data[[#This Row],[Ngày giao]],"yyyy")</f>
        <v>2022</v>
      </c>
      <c r="N4098" s="32" t="str">
        <f>IF(MONTH(Data[[#This Row],[Ngày giao]])&lt;4,"Qtr1", IF(MONTH(Data[[#This Row],[Ngày giao]])&lt;7,"Qtr2",IF(MONTH(Data[[#This Row],[Ngày giao]])&lt;10,"Qtr3","Qtr4")))</f>
        <v>Qtr3</v>
      </c>
      <c r="O4098" s="32" t="str">
        <f>TEXT(Data[[#This Row],[Ngày giao]],"MMM")</f>
        <v>Jul</v>
      </c>
    </row>
    <row r="4099" spans="1:15" ht="14.5" x14ac:dyDescent="0.35">
      <c r="A4099" s="7">
        <v>4517498568</v>
      </c>
      <c r="B4099" s="7">
        <v>4455281</v>
      </c>
      <c r="C4099" s="8" t="s">
        <v>63</v>
      </c>
      <c r="D4099" s="9">
        <v>270</v>
      </c>
      <c r="E4099" s="3">
        <v>636</v>
      </c>
      <c r="F4099" s="3">
        <f t="shared" si="101"/>
        <v>171720</v>
      </c>
      <c r="G4099" s="14">
        <v>44788</v>
      </c>
      <c r="H4099" s="15">
        <v>44752</v>
      </c>
      <c r="I4099" s="10">
        <v>36</v>
      </c>
      <c r="J4099" s="32" t="str">
        <f>IF(Data[[#This Row],[Chênh lệch ngày]]&lt;-2,"ADVANCE", IF(Data[[#This Row],[Chênh lệch ngày]]&lt;4, "ON TIME", IF(Data[[#This Row],[REASON OF LATE]]="SUPPLIER","LATE BY SUPPLIER", "LATE")))</f>
        <v>LATE</v>
      </c>
      <c r="K4099" s="32" t="s">
        <v>6</v>
      </c>
      <c r="L4099" s="16"/>
      <c r="M4099" s="32" t="str">
        <f>TEXT(Data[[#This Row],[Ngày giao]],"yyyy")</f>
        <v>2022</v>
      </c>
      <c r="N4099" s="32" t="str">
        <f>IF(MONTH(Data[[#This Row],[Ngày giao]])&lt;4,"Qtr1", IF(MONTH(Data[[#This Row],[Ngày giao]])&lt;7,"Qtr2",IF(MONTH(Data[[#This Row],[Ngày giao]])&lt;10,"Qtr3","Qtr4")))</f>
        <v>Qtr3</v>
      </c>
      <c r="O4099" s="32" t="str">
        <f>TEXT(Data[[#This Row],[Ngày giao]],"MMM")</f>
        <v>Aug</v>
      </c>
    </row>
    <row r="4100" spans="1:15" ht="14.5" x14ac:dyDescent="0.35">
      <c r="A4100" s="7">
        <v>4517432177</v>
      </c>
      <c r="B4100" s="7">
        <v>4013297</v>
      </c>
      <c r="C4100" s="8" t="s">
        <v>63</v>
      </c>
      <c r="D4100" s="9">
        <v>90</v>
      </c>
      <c r="E4100" s="3">
        <v>521</v>
      </c>
      <c r="F4100" s="3">
        <f t="shared" si="101"/>
        <v>46890</v>
      </c>
      <c r="G4100" s="5">
        <v>44781</v>
      </c>
      <c r="H4100" s="4">
        <v>44752</v>
      </c>
      <c r="I4100" s="10">
        <v>29</v>
      </c>
      <c r="J4100" s="32" t="str">
        <f>IF(Data[[#This Row],[Chênh lệch ngày]]&lt;-2,"ADVANCE", IF(Data[[#This Row],[Chênh lệch ngày]]&lt;4, "ON TIME", IF(Data[[#This Row],[REASON OF LATE]]="SUPPLIER","LATE BY SUPPLIER", "LATE")))</f>
        <v>LATE</v>
      </c>
      <c r="K4100" s="32" t="s">
        <v>6</v>
      </c>
      <c r="L4100" s="16"/>
      <c r="M4100" s="32" t="str">
        <f>TEXT(Data[[#This Row],[Ngày giao]],"yyyy")</f>
        <v>2022</v>
      </c>
      <c r="N4100" s="32" t="str">
        <f>IF(MONTH(Data[[#This Row],[Ngày giao]])&lt;4,"Qtr1", IF(MONTH(Data[[#This Row],[Ngày giao]])&lt;7,"Qtr2",IF(MONTH(Data[[#This Row],[Ngày giao]])&lt;10,"Qtr3","Qtr4")))</f>
        <v>Qtr3</v>
      </c>
      <c r="O4100" s="32" t="str">
        <f>TEXT(Data[[#This Row],[Ngày giao]],"MMM")</f>
        <v>Aug</v>
      </c>
    </row>
    <row r="4101" spans="1:15" ht="13" x14ac:dyDescent="0.3">
      <c r="A4101" s="1">
        <v>4517524960</v>
      </c>
      <c r="B4101" s="1">
        <v>2899478</v>
      </c>
      <c r="C4101" s="2" t="s">
        <v>53</v>
      </c>
      <c r="D4101" s="3">
        <v>100</v>
      </c>
      <c r="E4101" s="3">
        <v>1474</v>
      </c>
      <c r="F4101" s="3">
        <f t="shared" si="101"/>
        <v>147400</v>
      </c>
      <c r="G4101" s="5">
        <v>44753</v>
      </c>
      <c r="H4101" s="4">
        <v>44753</v>
      </c>
      <c r="I4101" s="6">
        <f>G4101-H4101</f>
        <v>0</v>
      </c>
      <c r="J4101" s="32" t="str">
        <f>IF(Data[[#This Row],[Chênh lệch ngày]]&lt;-2,"ADVANCE", IF(Data[[#This Row],[Chênh lệch ngày]]&lt;4, "ON TIME", IF(Data[[#This Row],[REASON OF LATE]]="SUPPLIER","LATE BY SUPPLIER", "LATE")))</f>
        <v>ON TIME</v>
      </c>
      <c r="K4101" s="2"/>
      <c r="L4101" s="32"/>
      <c r="M4101" s="32" t="str">
        <f>TEXT(Data[[#This Row],[Ngày giao]],"yyyy")</f>
        <v>2022</v>
      </c>
      <c r="N4101" s="32" t="str">
        <f>IF(MONTH(Data[[#This Row],[Ngày giao]])&lt;4,"Qtr1", IF(MONTH(Data[[#This Row],[Ngày giao]])&lt;7,"Qtr2",IF(MONTH(Data[[#This Row],[Ngày giao]])&lt;10,"Qtr3","Qtr4")))</f>
        <v>Qtr3</v>
      </c>
      <c r="O4101" s="32" t="str">
        <f>TEXT(Data[[#This Row],[Ngày giao]],"MMM")</f>
        <v>Jul</v>
      </c>
    </row>
    <row r="4102" spans="1:15" ht="13" x14ac:dyDescent="0.3">
      <c r="A4102" s="1">
        <v>5501247646</v>
      </c>
      <c r="B4102" s="1">
        <v>2899945</v>
      </c>
      <c r="C4102" s="2" t="s">
        <v>60</v>
      </c>
      <c r="D4102" s="3">
        <v>48</v>
      </c>
      <c r="E4102" s="3">
        <v>466</v>
      </c>
      <c r="F4102" s="3">
        <f t="shared" si="101"/>
        <v>22368</v>
      </c>
      <c r="G4102" s="5">
        <v>44753</v>
      </c>
      <c r="H4102" s="4">
        <v>44753</v>
      </c>
      <c r="I4102" s="6">
        <f>G4102-H4102</f>
        <v>0</v>
      </c>
      <c r="J4102" s="32" t="str">
        <f>IF(Data[[#This Row],[Chênh lệch ngày]]&lt;-2,"ADVANCE", IF(Data[[#This Row],[Chênh lệch ngày]]&lt;4, "ON TIME", IF(Data[[#This Row],[REASON OF LATE]]="SUPPLIER","LATE BY SUPPLIER", "LATE")))</f>
        <v>ON TIME</v>
      </c>
      <c r="K4102" s="2"/>
      <c r="L4102" s="32"/>
      <c r="M4102" s="32" t="str">
        <f>TEXT(Data[[#This Row],[Ngày giao]],"yyyy")</f>
        <v>2022</v>
      </c>
      <c r="N4102" s="32" t="str">
        <f>IF(MONTH(Data[[#This Row],[Ngày giao]])&lt;4,"Qtr1", IF(MONTH(Data[[#This Row],[Ngày giao]])&lt;7,"Qtr2",IF(MONTH(Data[[#This Row],[Ngày giao]])&lt;10,"Qtr3","Qtr4")))</f>
        <v>Qtr3</v>
      </c>
      <c r="O4102" s="32" t="str">
        <f>TEXT(Data[[#This Row],[Ngày giao]],"MMM")</f>
        <v>Jul</v>
      </c>
    </row>
    <row r="4103" spans="1:15" ht="13" x14ac:dyDescent="0.3">
      <c r="A4103" s="1">
        <v>4518091858</v>
      </c>
      <c r="B4103" s="1">
        <v>2899632</v>
      </c>
      <c r="C4103" s="2" t="s">
        <v>53</v>
      </c>
      <c r="D4103" s="3">
        <v>800</v>
      </c>
      <c r="E4103" s="3">
        <v>491</v>
      </c>
      <c r="F4103" s="3">
        <f t="shared" si="101"/>
        <v>392800</v>
      </c>
      <c r="G4103" s="5">
        <v>44823</v>
      </c>
      <c r="H4103" s="4">
        <v>44753</v>
      </c>
      <c r="I4103" s="6">
        <f>G4103-H4103</f>
        <v>70</v>
      </c>
      <c r="J4103" s="32" t="str">
        <f>IF(Data[[#This Row],[Chênh lệch ngày]]&lt;-2,"ADVANCE", IF(Data[[#This Row],[Chênh lệch ngày]]&lt;4, "ON TIME", IF(Data[[#This Row],[REASON OF LATE]]="SUPPLIER","LATE BY SUPPLIER", "LATE")))</f>
        <v>LATE</v>
      </c>
      <c r="K4103" s="32" t="s">
        <v>6</v>
      </c>
      <c r="L4103" s="32"/>
      <c r="M4103" s="32" t="str">
        <f>TEXT(Data[[#This Row],[Ngày giao]],"yyyy")</f>
        <v>2022</v>
      </c>
      <c r="N4103" s="32" t="str">
        <f>IF(MONTH(Data[[#This Row],[Ngày giao]])&lt;4,"Qtr1", IF(MONTH(Data[[#This Row],[Ngày giao]])&lt;7,"Qtr2",IF(MONTH(Data[[#This Row],[Ngày giao]])&lt;10,"Qtr3","Qtr4")))</f>
        <v>Qtr3</v>
      </c>
      <c r="O4103" s="32" t="str">
        <f>TEXT(Data[[#This Row],[Ngày giao]],"MMM")</f>
        <v>Sep</v>
      </c>
    </row>
    <row r="4104" spans="1:15" ht="13" x14ac:dyDescent="0.3">
      <c r="A4104" s="1">
        <v>4517869722</v>
      </c>
      <c r="B4104" s="1">
        <v>2461389</v>
      </c>
      <c r="C4104" s="2" t="s">
        <v>53</v>
      </c>
      <c r="D4104" s="3">
        <v>1200</v>
      </c>
      <c r="E4104" s="3">
        <v>520</v>
      </c>
      <c r="F4104" s="3">
        <f t="shared" si="101"/>
        <v>624000</v>
      </c>
      <c r="G4104" s="5">
        <v>44753</v>
      </c>
      <c r="H4104" s="4">
        <v>44753</v>
      </c>
      <c r="I4104" s="6">
        <f>G4104-H4104</f>
        <v>0</v>
      </c>
      <c r="J4104" s="32" t="str">
        <f>IF(Data[[#This Row],[Chênh lệch ngày]]&lt;-2,"ADVANCE", IF(Data[[#This Row],[Chênh lệch ngày]]&lt;4, "ON TIME", IF(Data[[#This Row],[REASON OF LATE]]="SUPPLIER","LATE BY SUPPLIER", "LATE")))</f>
        <v>ON TIME</v>
      </c>
      <c r="K4104" s="2"/>
      <c r="L4104" s="32"/>
      <c r="M4104" s="32" t="str">
        <f>TEXT(Data[[#This Row],[Ngày giao]],"yyyy")</f>
        <v>2022</v>
      </c>
      <c r="N4104" s="32" t="str">
        <f>IF(MONTH(Data[[#This Row],[Ngày giao]])&lt;4,"Qtr1", IF(MONTH(Data[[#This Row],[Ngày giao]])&lt;7,"Qtr2",IF(MONTH(Data[[#This Row],[Ngày giao]])&lt;10,"Qtr3","Qtr4")))</f>
        <v>Qtr3</v>
      </c>
      <c r="O4104" s="32" t="str">
        <f>TEXT(Data[[#This Row],[Ngày giao]],"MMM")</f>
        <v>Jul</v>
      </c>
    </row>
    <row r="4105" spans="1:15" ht="13" x14ac:dyDescent="0.3">
      <c r="A4105" s="1">
        <v>4518059646</v>
      </c>
      <c r="B4105" s="1">
        <v>2467687</v>
      </c>
      <c r="C4105" s="2" t="s">
        <v>53</v>
      </c>
      <c r="D4105" s="3">
        <v>155</v>
      </c>
      <c r="E4105" s="3">
        <v>572</v>
      </c>
      <c r="F4105" s="3">
        <f t="shared" si="101"/>
        <v>88660</v>
      </c>
      <c r="G4105" s="5">
        <v>44753</v>
      </c>
      <c r="H4105" s="4">
        <v>44753</v>
      </c>
      <c r="I4105" s="6">
        <f>G4105-H4105</f>
        <v>0</v>
      </c>
      <c r="J4105" s="32" t="str">
        <f>IF(Data[[#This Row],[Chênh lệch ngày]]&lt;-2,"ADVANCE", IF(Data[[#This Row],[Chênh lệch ngày]]&lt;4, "ON TIME", IF(Data[[#This Row],[REASON OF LATE]]="SUPPLIER","LATE BY SUPPLIER", "LATE")))</f>
        <v>ON TIME</v>
      </c>
      <c r="K4105" s="2"/>
      <c r="L4105" s="32"/>
      <c r="M4105" s="32" t="str">
        <f>TEXT(Data[[#This Row],[Ngày giao]],"yyyy")</f>
        <v>2022</v>
      </c>
      <c r="N4105" s="32" t="str">
        <f>IF(MONTH(Data[[#This Row],[Ngày giao]])&lt;4,"Qtr1", IF(MONTH(Data[[#This Row],[Ngày giao]])&lt;7,"Qtr2",IF(MONTH(Data[[#This Row],[Ngày giao]])&lt;10,"Qtr3","Qtr4")))</f>
        <v>Qtr3</v>
      </c>
      <c r="O4105" s="32" t="str">
        <f>TEXT(Data[[#This Row],[Ngày giao]],"MMM")</f>
        <v>Jul</v>
      </c>
    </row>
    <row r="4106" spans="1:15" ht="14.5" x14ac:dyDescent="0.35">
      <c r="A4106" s="7">
        <v>4517504372</v>
      </c>
      <c r="B4106" s="7">
        <v>4455298</v>
      </c>
      <c r="C4106" s="8" t="s">
        <v>53</v>
      </c>
      <c r="D4106" s="9">
        <v>15</v>
      </c>
      <c r="E4106" s="3">
        <v>1000</v>
      </c>
      <c r="F4106" s="3">
        <f t="shared" si="101"/>
        <v>15000</v>
      </c>
      <c r="G4106" s="5">
        <v>44753</v>
      </c>
      <c r="H4106" s="4">
        <v>44753</v>
      </c>
      <c r="I4106" s="10">
        <v>0</v>
      </c>
      <c r="J4106" s="32" t="str">
        <f>IF(Data[[#This Row],[Chênh lệch ngày]]&lt;-2,"ADVANCE", IF(Data[[#This Row],[Chênh lệch ngày]]&lt;4, "ON TIME", IF(Data[[#This Row],[REASON OF LATE]]="SUPPLIER","LATE BY SUPPLIER", "LATE")))</f>
        <v>ON TIME</v>
      </c>
      <c r="K4106" s="12"/>
      <c r="L4106" s="16"/>
      <c r="M4106" s="32" t="str">
        <f>TEXT(Data[[#This Row],[Ngày giao]],"yyyy")</f>
        <v>2022</v>
      </c>
      <c r="N4106" s="32" t="str">
        <f>IF(MONTH(Data[[#This Row],[Ngày giao]])&lt;4,"Qtr1", IF(MONTH(Data[[#This Row],[Ngày giao]])&lt;7,"Qtr2",IF(MONTH(Data[[#This Row],[Ngày giao]])&lt;10,"Qtr3","Qtr4")))</f>
        <v>Qtr3</v>
      </c>
      <c r="O4106" s="32" t="str">
        <f>TEXT(Data[[#This Row],[Ngày giao]],"MMM")</f>
        <v>Jul</v>
      </c>
    </row>
    <row r="4107" spans="1:15" ht="14.5" x14ac:dyDescent="0.35">
      <c r="A4107" s="7">
        <v>4517817679</v>
      </c>
      <c r="B4107" s="7">
        <v>2487053</v>
      </c>
      <c r="C4107" s="8" t="s">
        <v>53</v>
      </c>
      <c r="D4107" s="9">
        <v>3420</v>
      </c>
      <c r="E4107" s="3">
        <v>647</v>
      </c>
      <c r="F4107" s="3">
        <f t="shared" si="101"/>
        <v>2212740</v>
      </c>
      <c r="G4107" s="5">
        <v>44753</v>
      </c>
      <c r="H4107" s="4">
        <v>44753</v>
      </c>
      <c r="I4107" s="10">
        <v>0</v>
      </c>
      <c r="J4107" s="32" t="str">
        <f>IF(Data[[#This Row],[Chênh lệch ngày]]&lt;-2,"ADVANCE", IF(Data[[#This Row],[Chênh lệch ngày]]&lt;4, "ON TIME", IF(Data[[#This Row],[REASON OF LATE]]="SUPPLIER","LATE BY SUPPLIER", "LATE")))</f>
        <v>ON TIME</v>
      </c>
      <c r="K4107" s="12"/>
      <c r="L4107" s="16"/>
      <c r="M4107" s="32" t="str">
        <f>TEXT(Data[[#This Row],[Ngày giao]],"yyyy")</f>
        <v>2022</v>
      </c>
      <c r="N4107" s="32" t="str">
        <f>IF(MONTH(Data[[#This Row],[Ngày giao]])&lt;4,"Qtr1", IF(MONTH(Data[[#This Row],[Ngày giao]])&lt;7,"Qtr2",IF(MONTH(Data[[#This Row],[Ngày giao]])&lt;10,"Qtr3","Qtr4")))</f>
        <v>Qtr3</v>
      </c>
      <c r="O4107" s="32" t="str">
        <f>TEXT(Data[[#This Row],[Ngày giao]],"MMM")</f>
        <v>Jul</v>
      </c>
    </row>
    <row r="4108" spans="1:15" ht="14.5" x14ac:dyDescent="0.35">
      <c r="A4108" s="7">
        <v>4518092803</v>
      </c>
      <c r="B4108" s="7">
        <v>2765851</v>
      </c>
      <c r="C4108" s="8" t="s">
        <v>53</v>
      </c>
      <c r="D4108" s="9">
        <v>1152</v>
      </c>
      <c r="E4108" s="3">
        <v>1299</v>
      </c>
      <c r="F4108" s="3">
        <f t="shared" si="101"/>
        <v>1496448</v>
      </c>
      <c r="G4108" s="5">
        <v>44753</v>
      </c>
      <c r="H4108" s="4">
        <v>44753</v>
      </c>
      <c r="I4108" s="10">
        <v>0</v>
      </c>
      <c r="J4108" s="32" t="str">
        <f>IF(Data[[#This Row],[Chênh lệch ngày]]&lt;-2,"ADVANCE", IF(Data[[#This Row],[Chênh lệch ngày]]&lt;4, "ON TIME", IF(Data[[#This Row],[REASON OF LATE]]="SUPPLIER","LATE BY SUPPLIER", "LATE")))</f>
        <v>ON TIME</v>
      </c>
      <c r="K4108" s="12"/>
      <c r="L4108" s="16"/>
      <c r="M4108" s="32" t="str">
        <f>TEXT(Data[[#This Row],[Ngày giao]],"yyyy")</f>
        <v>2022</v>
      </c>
      <c r="N4108" s="32" t="str">
        <f>IF(MONTH(Data[[#This Row],[Ngày giao]])&lt;4,"Qtr1", IF(MONTH(Data[[#This Row],[Ngày giao]])&lt;7,"Qtr2",IF(MONTH(Data[[#This Row],[Ngày giao]])&lt;10,"Qtr3","Qtr4")))</f>
        <v>Qtr3</v>
      </c>
      <c r="O4108" s="32" t="str">
        <f>TEXT(Data[[#This Row],[Ngày giao]],"MMM")</f>
        <v>Jul</v>
      </c>
    </row>
    <row r="4109" spans="1:15" ht="14.5" x14ac:dyDescent="0.35">
      <c r="A4109" s="7">
        <v>4518101967</v>
      </c>
      <c r="B4109" s="7">
        <v>4455281</v>
      </c>
      <c r="C4109" s="8" t="s">
        <v>53</v>
      </c>
      <c r="D4109" s="9">
        <v>180</v>
      </c>
      <c r="E4109" s="3">
        <v>1156</v>
      </c>
      <c r="F4109" s="3">
        <f t="shared" si="101"/>
        <v>208080</v>
      </c>
      <c r="G4109" s="14">
        <v>44788</v>
      </c>
      <c r="H4109" s="15">
        <v>44753</v>
      </c>
      <c r="I4109" s="10">
        <v>35</v>
      </c>
      <c r="J4109" s="32" t="str">
        <f>IF(Data[[#This Row],[Chênh lệch ngày]]&lt;-2,"ADVANCE", IF(Data[[#This Row],[Chênh lệch ngày]]&lt;4, "ON TIME", IF(Data[[#This Row],[REASON OF LATE]]="SUPPLIER","LATE BY SUPPLIER", "LATE")))</f>
        <v>LATE</v>
      </c>
      <c r="K4109" s="32" t="s">
        <v>6</v>
      </c>
      <c r="L4109" s="16"/>
      <c r="M4109" s="32" t="str">
        <f>TEXT(Data[[#This Row],[Ngày giao]],"yyyy")</f>
        <v>2022</v>
      </c>
      <c r="N4109" s="32" t="str">
        <f>IF(MONTH(Data[[#This Row],[Ngày giao]])&lt;4,"Qtr1", IF(MONTH(Data[[#This Row],[Ngày giao]])&lt;7,"Qtr2",IF(MONTH(Data[[#This Row],[Ngày giao]])&lt;10,"Qtr3","Qtr4")))</f>
        <v>Qtr3</v>
      </c>
      <c r="O4109" s="32" t="str">
        <f>TEXT(Data[[#This Row],[Ngày giao]],"MMM")</f>
        <v>Aug</v>
      </c>
    </row>
    <row r="4110" spans="1:15" ht="14.5" x14ac:dyDescent="0.35">
      <c r="A4110" s="7">
        <v>4517439177</v>
      </c>
      <c r="B4110" s="7">
        <v>2044651</v>
      </c>
      <c r="C4110" s="8" t="s">
        <v>53</v>
      </c>
      <c r="D4110" s="9">
        <v>108000</v>
      </c>
      <c r="E4110" s="3">
        <v>1131</v>
      </c>
      <c r="F4110" s="3">
        <f t="shared" si="101"/>
        <v>122148000</v>
      </c>
      <c r="G4110" s="5">
        <v>44732</v>
      </c>
      <c r="H4110" s="4">
        <v>44753</v>
      </c>
      <c r="I4110" s="10">
        <v>-21</v>
      </c>
      <c r="J4110" s="32" t="str">
        <f>IF(Data[[#This Row],[Chênh lệch ngày]]&lt;-2,"ADVANCE", IF(Data[[#This Row],[Chênh lệch ngày]]&lt;4, "ON TIME", IF(Data[[#This Row],[REASON OF LATE]]="SUPPLIER","LATE BY SUPPLIER", "LATE")))</f>
        <v>ADVANCE</v>
      </c>
      <c r="K4110" s="12"/>
      <c r="L4110" s="16"/>
      <c r="M4110" s="32" t="str">
        <f>TEXT(Data[[#This Row],[Ngày giao]],"yyyy")</f>
        <v>2022</v>
      </c>
      <c r="N4110" s="32" t="str">
        <f>IF(MONTH(Data[[#This Row],[Ngày giao]])&lt;4,"Qtr1", IF(MONTH(Data[[#This Row],[Ngày giao]])&lt;7,"Qtr2",IF(MONTH(Data[[#This Row],[Ngày giao]])&lt;10,"Qtr3","Qtr4")))</f>
        <v>Qtr2</v>
      </c>
      <c r="O4110" s="32" t="str">
        <f>TEXT(Data[[#This Row],[Ngày giao]],"MMM")</f>
        <v>Jun</v>
      </c>
    </row>
    <row r="4111" spans="1:15" ht="14.5" x14ac:dyDescent="0.35">
      <c r="A4111" s="7">
        <v>4517536905</v>
      </c>
      <c r="B4111" s="7">
        <v>2778106</v>
      </c>
      <c r="C4111" s="8" t="s">
        <v>53</v>
      </c>
      <c r="D4111" s="9">
        <v>240</v>
      </c>
      <c r="E4111" s="3">
        <v>860</v>
      </c>
      <c r="F4111" s="3">
        <f t="shared" si="101"/>
        <v>206400</v>
      </c>
      <c r="G4111" s="5">
        <v>44753</v>
      </c>
      <c r="H4111" s="4">
        <v>44753</v>
      </c>
      <c r="I4111" s="10">
        <v>0</v>
      </c>
      <c r="J4111" s="32" t="str">
        <f>IF(Data[[#This Row],[Chênh lệch ngày]]&lt;-2,"ADVANCE", IF(Data[[#This Row],[Chênh lệch ngày]]&lt;4, "ON TIME", IF(Data[[#This Row],[REASON OF LATE]]="SUPPLIER","LATE BY SUPPLIER", "LATE")))</f>
        <v>ON TIME</v>
      </c>
      <c r="K4111" s="12"/>
      <c r="L4111" s="16"/>
      <c r="M4111" s="32" t="str">
        <f>TEXT(Data[[#This Row],[Ngày giao]],"yyyy")</f>
        <v>2022</v>
      </c>
      <c r="N4111" s="32" t="str">
        <f>IF(MONTH(Data[[#This Row],[Ngày giao]])&lt;4,"Qtr1", IF(MONTH(Data[[#This Row],[Ngày giao]])&lt;7,"Qtr2",IF(MONTH(Data[[#This Row],[Ngày giao]])&lt;10,"Qtr3","Qtr4")))</f>
        <v>Qtr3</v>
      </c>
      <c r="O4111" s="32" t="str">
        <f>TEXT(Data[[#This Row],[Ngày giao]],"MMM")</f>
        <v>Jul</v>
      </c>
    </row>
    <row r="4112" spans="1:15" ht="14.5" x14ac:dyDescent="0.35">
      <c r="A4112" s="7">
        <v>4517510922</v>
      </c>
      <c r="B4112" s="7">
        <v>4333116</v>
      </c>
      <c r="C4112" s="8" t="s">
        <v>53</v>
      </c>
      <c r="D4112" s="9">
        <v>336</v>
      </c>
      <c r="E4112" s="3">
        <v>560</v>
      </c>
      <c r="F4112" s="3">
        <f t="shared" si="101"/>
        <v>188160</v>
      </c>
      <c r="G4112" s="5">
        <v>44753</v>
      </c>
      <c r="H4112" s="4">
        <v>44753</v>
      </c>
      <c r="I4112" s="10">
        <v>0</v>
      </c>
      <c r="J4112" s="32" t="str">
        <f>IF(Data[[#This Row],[Chênh lệch ngày]]&lt;-2,"ADVANCE", IF(Data[[#This Row],[Chênh lệch ngày]]&lt;4, "ON TIME", IF(Data[[#This Row],[REASON OF LATE]]="SUPPLIER","LATE BY SUPPLIER", "LATE")))</f>
        <v>ON TIME</v>
      </c>
      <c r="K4112" s="12"/>
      <c r="L4112" s="16"/>
      <c r="M4112" s="32" t="str">
        <f>TEXT(Data[[#This Row],[Ngày giao]],"yyyy")</f>
        <v>2022</v>
      </c>
      <c r="N4112" s="32" t="str">
        <f>IF(MONTH(Data[[#This Row],[Ngày giao]])&lt;4,"Qtr1", IF(MONTH(Data[[#This Row],[Ngày giao]])&lt;7,"Qtr2",IF(MONTH(Data[[#This Row],[Ngày giao]])&lt;10,"Qtr3","Qtr4")))</f>
        <v>Qtr3</v>
      </c>
      <c r="O4112" s="32" t="str">
        <f>TEXT(Data[[#This Row],[Ngày giao]],"MMM")</f>
        <v>Jul</v>
      </c>
    </row>
    <row r="4113" spans="1:15" ht="14.5" x14ac:dyDescent="0.35">
      <c r="A4113" s="7">
        <v>4517710890</v>
      </c>
      <c r="B4113" s="7">
        <v>2487053</v>
      </c>
      <c r="C4113" s="8" t="s">
        <v>53</v>
      </c>
      <c r="D4113" s="9">
        <v>9000</v>
      </c>
      <c r="E4113" s="3">
        <v>1397</v>
      </c>
      <c r="F4113" s="3">
        <f t="shared" si="101"/>
        <v>12573000</v>
      </c>
      <c r="G4113" s="5">
        <v>44753</v>
      </c>
      <c r="H4113" s="4">
        <v>44753</v>
      </c>
      <c r="I4113" s="10">
        <v>0</v>
      </c>
      <c r="J4113" s="32" t="str">
        <f>IF(Data[[#This Row],[Chênh lệch ngày]]&lt;-2,"ADVANCE", IF(Data[[#This Row],[Chênh lệch ngày]]&lt;4, "ON TIME", IF(Data[[#This Row],[REASON OF LATE]]="SUPPLIER","LATE BY SUPPLIER", "LATE")))</f>
        <v>ON TIME</v>
      </c>
      <c r="K4113" s="12"/>
      <c r="L4113" s="16"/>
      <c r="M4113" s="32" t="str">
        <f>TEXT(Data[[#This Row],[Ngày giao]],"yyyy")</f>
        <v>2022</v>
      </c>
      <c r="N4113" s="32" t="str">
        <f>IF(MONTH(Data[[#This Row],[Ngày giao]])&lt;4,"Qtr1", IF(MONTH(Data[[#This Row],[Ngày giao]])&lt;7,"Qtr2",IF(MONTH(Data[[#This Row],[Ngày giao]])&lt;10,"Qtr3","Qtr4")))</f>
        <v>Qtr3</v>
      </c>
      <c r="O4113" s="32" t="str">
        <f>TEXT(Data[[#This Row],[Ngày giao]],"MMM")</f>
        <v>Jul</v>
      </c>
    </row>
    <row r="4114" spans="1:15" ht="14.5" x14ac:dyDescent="0.35">
      <c r="A4114" s="7">
        <v>5501183727</v>
      </c>
      <c r="B4114" s="7">
        <v>4335235</v>
      </c>
      <c r="C4114" s="8" t="s">
        <v>60</v>
      </c>
      <c r="D4114" s="9">
        <v>120</v>
      </c>
      <c r="E4114" s="3">
        <v>518</v>
      </c>
      <c r="F4114" s="3">
        <f t="shared" si="101"/>
        <v>62160</v>
      </c>
      <c r="G4114" s="5">
        <v>44753</v>
      </c>
      <c r="H4114" s="4">
        <v>44754</v>
      </c>
      <c r="I4114" s="10">
        <v>-1</v>
      </c>
      <c r="J4114" s="32" t="str">
        <f>IF(Data[[#This Row],[Chênh lệch ngày]]&lt;-2,"ADVANCE", IF(Data[[#This Row],[Chênh lệch ngày]]&lt;4, "ON TIME", IF(Data[[#This Row],[REASON OF LATE]]="SUPPLIER","LATE BY SUPPLIER", "LATE")))</f>
        <v>ON TIME</v>
      </c>
      <c r="K4114" s="12"/>
      <c r="L4114" s="16"/>
      <c r="M4114" s="32" t="str">
        <f>TEXT(Data[[#This Row],[Ngày giao]],"yyyy")</f>
        <v>2022</v>
      </c>
      <c r="N4114" s="32" t="str">
        <f>IF(MONTH(Data[[#This Row],[Ngày giao]])&lt;4,"Qtr1", IF(MONTH(Data[[#This Row],[Ngày giao]])&lt;7,"Qtr2",IF(MONTH(Data[[#This Row],[Ngày giao]])&lt;10,"Qtr3","Qtr4")))</f>
        <v>Qtr3</v>
      </c>
      <c r="O4114" s="32" t="str">
        <f>TEXT(Data[[#This Row],[Ngày giao]],"MMM")</f>
        <v>Jul</v>
      </c>
    </row>
    <row r="4115" spans="1:15" ht="14.5" x14ac:dyDescent="0.35">
      <c r="A4115" s="7">
        <v>5501183248</v>
      </c>
      <c r="B4115" s="7">
        <v>4454507</v>
      </c>
      <c r="C4115" s="8" t="s">
        <v>60</v>
      </c>
      <c r="D4115" s="9">
        <v>1320</v>
      </c>
      <c r="E4115" s="3">
        <v>797</v>
      </c>
      <c r="F4115" s="3">
        <f t="shared" si="101"/>
        <v>1052040</v>
      </c>
      <c r="G4115" s="5">
        <v>44753</v>
      </c>
      <c r="H4115" s="4">
        <v>44754</v>
      </c>
      <c r="I4115" s="10">
        <v>-1</v>
      </c>
      <c r="J4115" s="32" t="str">
        <f>IF(Data[[#This Row],[Chênh lệch ngày]]&lt;-2,"ADVANCE", IF(Data[[#This Row],[Chênh lệch ngày]]&lt;4, "ON TIME", IF(Data[[#This Row],[REASON OF LATE]]="SUPPLIER","LATE BY SUPPLIER", "LATE")))</f>
        <v>ON TIME</v>
      </c>
      <c r="K4115" s="12"/>
      <c r="L4115" s="16"/>
      <c r="M4115" s="32" t="str">
        <f>TEXT(Data[[#This Row],[Ngày giao]],"yyyy")</f>
        <v>2022</v>
      </c>
      <c r="N4115" s="32" t="str">
        <f>IF(MONTH(Data[[#This Row],[Ngày giao]])&lt;4,"Qtr1", IF(MONTH(Data[[#This Row],[Ngày giao]])&lt;7,"Qtr2",IF(MONTH(Data[[#This Row],[Ngày giao]])&lt;10,"Qtr3","Qtr4")))</f>
        <v>Qtr3</v>
      </c>
      <c r="O4115" s="32" t="str">
        <f>TEXT(Data[[#This Row],[Ngày giao]],"MMM")</f>
        <v>Jul</v>
      </c>
    </row>
    <row r="4116" spans="1:15" ht="13" x14ac:dyDescent="0.3">
      <c r="A4116" s="1">
        <v>4517872326</v>
      </c>
      <c r="B4116" s="1">
        <v>2899632</v>
      </c>
      <c r="C4116" s="2" t="s">
        <v>55</v>
      </c>
      <c r="D4116" s="3">
        <v>160</v>
      </c>
      <c r="E4116" s="3">
        <v>885</v>
      </c>
      <c r="F4116" s="3">
        <f t="shared" si="101"/>
        <v>141600</v>
      </c>
      <c r="G4116" s="5">
        <v>44819</v>
      </c>
      <c r="H4116" s="4">
        <v>44756</v>
      </c>
      <c r="I4116" s="6">
        <f>G4116-H4116</f>
        <v>63</v>
      </c>
      <c r="J4116" s="32" t="str">
        <f>IF(Data[[#This Row],[Chênh lệch ngày]]&lt;-2,"ADVANCE", IF(Data[[#This Row],[Chênh lệch ngày]]&lt;4, "ON TIME", IF(Data[[#This Row],[REASON OF LATE]]="SUPPLIER","LATE BY SUPPLIER", "LATE")))</f>
        <v>LATE</v>
      </c>
      <c r="K4116" s="32" t="s">
        <v>6</v>
      </c>
      <c r="L4116" s="32"/>
      <c r="M4116" s="32" t="str">
        <f>TEXT(Data[[#This Row],[Ngày giao]],"yyyy")</f>
        <v>2022</v>
      </c>
      <c r="N4116" s="32" t="str">
        <f>IF(MONTH(Data[[#This Row],[Ngày giao]])&lt;4,"Qtr1", IF(MONTH(Data[[#This Row],[Ngày giao]])&lt;7,"Qtr2",IF(MONTH(Data[[#This Row],[Ngày giao]])&lt;10,"Qtr3","Qtr4")))</f>
        <v>Qtr3</v>
      </c>
      <c r="O4116" s="32" t="str">
        <f>TEXT(Data[[#This Row],[Ngày giao]],"MMM")</f>
        <v>Sep</v>
      </c>
    </row>
    <row r="4117" spans="1:15" ht="13" x14ac:dyDescent="0.3">
      <c r="A4117" s="1">
        <v>4518085521</v>
      </c>
      <c r="B4117" s="1">
        <v>2899632</v>
      </c>
      <c r="C4117" s="2" t="s">
        <v>53</v>
      </c>
      <c r="D4117" s="3">
        <v>480</v>
      </c>
      <c r="E4117" s="3">
        <v>945</v>
      </c>
      <c r="F4117" s="3">
        <f t="shared" si="101"/>
        <v>453600</v>
      </c>
      <c r="G4117" s="5">
        <v>44823</v>
      </c>
      <c r="H4117" s="4">
        <v>44756</v>
      </c>
      <c r="I4117" s="6">
        <f>G4117-H4117</f>
        <v>67</v>
      </c>
      <c r="J4117" s="32" t="str">
        <f>IF(Data[[#This Row],[Chênh lệch ngày]]&lt;-2,"ADVANCE", IF(Data[[#This Row],[Chênh lệch ngày]]&lt;4, "ON TIME", IF(Data[[#This Row],[REASON OF LATE]]="SUPPLIER","LATE BY SUPPLIER", "LATE")))</f>
        <v>LATE</v>
      </c>
      <c r="K4117" s="32" t="s">
        <v>6</v>
      </c>
      <c r="L4117" s="32"/>
      <c r="M4117" s="32" t="str">
        <f>TEXT(Data[[#This Row],[Ngày giao]],"yyyy")</f>
        <v>2022</v>
      </c>
      <c r="N4117" s="32" t="str">
        <f>IF(MONTH(Data[[#This Row],[Ngày giao]])&lt;4,"Qtr1", IF(MONTH(Data[[#This Row],[Ngày giao]])&lt;7,"Qtr2",IF(MONTH(Data[[#This Row],[Ngày giao]])&lt;10,"Qtr3","Qtr4")))</f>
        <v>Qtr3</v>
      </c>
      <c r="O4117" s="32" t="str">
        <f>TEXT(Data[[#This Row],[Ngày giao]],"MMM")</f>
        <v>Sep</v>
      </c>
    </row>
    <row r="4118" spans="1:15" ht="13" x14ac:dyDescent="0.3">
      <c r="A4118" s="1">
        <v>4517496867</v>
      </c>
      <c r="B4118" s="1">
        <v>4567352</v>
      </c>
      <c r="C4118" s="2" t="s">
        <v>53</v>
      </c>
      <c r="D4118" s="3">
        <v>1400</v>
      </c>
      <c r="E4118" s="3">
        <v>608</v>
      </c>
      <c r="F4118" s="3">
        <f t="shared" si="101"/>
        <v>851200</v>
      </c>
      <c r="G4118" s="5">
        <v>44739</v>
      </c>
      <c r="H4118" s="4">
        <v>44756</v>
      </c>
      <c r="I4118" s="6">
        <f>G4118-H4118</f>
        <v>-17</v>
      </c>
      <c r="J4118" s="32" t="str">
        <f>IF(Data[[#This Row],[Chênh lệch ngày]]&lt;-2,"ADVANCE", IF(Data[[#This Row],[Chênh lệch ngày]]&lt;4, "ON TIME", IF(Data[[#This Row],[REASON OF LATE]]="SUPPLIER","LATE BY SUPPLIER", "LATE")))</f>
        <v>ADVANCE</v>
      </c>
      <c r="K4118" s="2"/>
      <c r="L4118" s="32"/>
      <c r="M4118" s="32" t="str">
        <f>TEXT(Data[[#This Row],[Ngày giao]],"yyyy")</f>
        <v>2022</v>
      </c>
      <c r="N4118" s="32" t="str">
        <f>IF(MONTH(Data[[#This Row],[Ngày giao]])&lt;4,"Qtr1", IF(MONTH(Data[[#This Row],[Ngày giao]])&lt;7,"Qtr2",IF(MONTH(Data[[#This Row],[Ngày giao]])&lt;10,"Qtr3","Qtr4")))</f>
        <v>Qtr2</v>
      </c>
      <c r="O4118" s="32" t="str">
        <f>TEXT(Data[[#This Row],[Ngày giao]],"MMM")</f>
        <v>Jun</v>
      </c>
    </row>
    <row r="4119" spans="1:15" ht="14.5" x14ac:dyDescent="0.35">
      <c r="A4119" s="7">
        <v>4517889938</v>
      </c>
      <c r="B4119" s="7">
        <v>2487053</v>
      </c>
      <c r="C4119" s="8" t="s">
        <v>55</v>
      </c>
      <c r="D4119" s="9">
        <v>360</v>
      </c>
      <c r="E4119" s="3">
        <v>719</v>
      </c>
      <c r="F4119" s="3">
        <f t="shared" si="101"/>
        <v>258840</v>
      </c>
      <c r="G4119" s="5">
        <v>44756</v>
      </c>
      <c r="H4119" s="4">
        <v>44756</v>
      </c>
      <c r="I4119" s="10">
        <v>0</v>
      </c>
      <c r="J4119" s="32" t="str">
        <f>IF(Data[[#This Row],[Chênh lệch ngày]]&lt;-2,"ADVANCE", IF(Data[[#This Row],[Chênh lệch ngày]]&lt;4, "ON TIME", IF(Data[[#This Row],[REASON OF LATE]]="SUPPLIER","LATE BY SUPPLIER", "LATE")))</f>
        <v>ON TIME</v>
      </c>
      <c r="K4119" s="12"/>
      <c r="L4119" s="16"/>
      <c r="M4119" s="32" t="str">
        <f>TEXT(Data[[#This Row],[Ngày giao]],"yyyy")</f>
        <v>2022</v>
      </c>
      <c r="N4119" s="32" t="str">
        <f>IF(MONTH(Data[[#This Row],[Ngày giao]])&lt;4,"Qtr1", IF(MONTH(Data[[#This Row],[Ngày giao]])&lt;7,"Qtr2",IF(MONTH(Data[[#This Row],[Ngày giao]])&lt;10,"Qtr3","Qtr4")))</f>
        <v>Qtr3</v>
      </c>
      <c r="O4119" s="32" t="str">
        <f>TEXT(Data[[#This Row],[Ngày giao]],"MMM")</f>
        <v>Jul</v>
      </c>
    </row>
    <row r="4120" spans="1:15" ht="14.5" x14ac:dyDescent="0.35">
      <c r="A4120" s="7">
        <v>4518067614</v>
      </c>
      <c r="B4120" s="7">
        <v>2765851</v>
      </c>
      <c r="C4120" s="8" t="s">
        <v>53</v>
      </c>
      <c r="D4120" s="9">
        <v>832</v>
      </c>
      <c r="E4120" s="3">
        <v>1461</v>
      </c>
      <c r="F4120" s="3">
        <f t="shared" si="101"/>
        <v>1215552</v>
      </c>
      <c r="G4120" s="5">
        <v>44756</v>
      </c>
      <c r="H4120" s="4">
        <v>44756</v>
      </c>
      <c r="I4120" s="10">
        <v>0</v>
      </c>
      <c r="J4120" s="32" t="str">
        <f>IF(Data[[#This Row],[Chênh lệch ngày]]&lt;-2,"ADVANCE", IF(Data[[#This Row],[Chênh lệch ngày]]&lt;4, "ON TIME", IF(Data[[#This Row],[REASON OF LATE]]="SUPPLIER","LATE BY SUPPLIER", "LATE")))</f>
        <v>ON TIME</v>
      </c>
      <c r="K4120" s="12"/>
      <c r="L4120" s="16"/>
      <c r="M4120" s="32" t="str">
        <f>TEXT(Data[[#This Row],[Ngày giao]],"yyyy")</f>
        <v>2022</v>
      </c>
      <c r="N4120" s="32" t="str">
        <f>IF(MONTH(Data[[#This Row],[Ngày giao]])&lt;4,"Qtr1", IF(MONTH(Data[[#This Row],[Ngày giao]])&lt;7,"Qtr2",IF(MONTH(Data[[#This Row],[Ngày giao]])&lt;10,"Qtr3","Qtr4")))</f>
        <v>Qtr3</v>
      </c>
      <c r="O4120" s="32" t="str">
        <f>TEXT(Data[[#This Row],[Ngày giao]],"MMM")</f>
        <v>Jul</v>
      </c>
    </row>
    <row r="4121" spans="1:15" ht="13" x14ac:dyDescent="0.3">
      <c r="A4121" s="1">
        <v>4518148540</v>
      </c>
      <c r="B4121" s="1">
        <v>4013297</v>
      </c>
      <c r="C4121" s="34" t="s">
        <v>61</v>
      </c>
      <c r="D4121" s="35">
        <v>30</v>
      </c>
      <c r="E4121" s="3">
        <v>1481</v>
      </c>
      <c r="F4121" s="3">
        <f t="shared" si="101"/>
        <v>44430</v>
      </c>
      <c r="G4121" s="5">
        <v>44788</v>
      </c>
      <c r="H4121" s="4">
        <v>44753</v>
      </c>
      <c r="I4121" s="6">
        <v>35</v>
      </c>
      <c r="J4121" s="32" t="str">
        <f>IF(Data[[#This Row],[Chênh lệch ngày]]&lt;-2,"ADVANCE", IF(Data[[#This Row],[Chênh lệch ngày]]&lt;4, "ON TIME", IF(Data[[#This Row],[REASON OF LATE]]="SUPPLIER","LATE BY SUPPLIER", "LATE")))</f>
        <v>LATE BY SUPPLIER</v>
      </c>
      <c r="K4121" s="13" t="s">
        <v>8</v>
      </c>
      <c r="L4121" s="16" t="s">
        <v>71</v>
      </c>
      <c r="M4121" s="32" t="str">
        <f>TEXT(Data[[#This Row],[Ngày giao]],"yyyy")</f>
        <v>2022</v>
      </c>
      <c r="N4121" s="32" t="str">
        <f>IF(MONTH(Data[[#This Row],[Ngày giao]])&lt;4,"Qtr1", IF(MONTH(Data[[#This Row],[Ngày giao]])&lt;7,"Qtr2",IF(MONTH(Data[[#This Row],[Ngày giao]])&lt;10,"Qtr3","Qtr4")))</f>
        <v>Qtr3</v>
      </c>
      <c r="O4121" s="32" t="str">
        <f>TEXT(Data[[#This Row],[Ngày giao]],"MMM")</f>
        <v>Aug</v>
      </c>
    </row>
    <row r="4122" spans="1:15" ht="14.5" x14ac:dyDescent="0.35">
      <c r="A4122" s="7">
        <v>4517476227</v>
      </c>
      <c r="B4122" s="7">
        <v>4455281</v>
      </c>
      <c r="C4122" s="8" t="s">
        <v>63</v>
      </c>
      <c r="D4122" s="9">
        <v>270</v>
      </c>
      <c r="E4122" s="3">
        <v>1306</v>
      </c>
      <c r="F4122" s="3">
        <f t="shared" si="101"/>
        <v>352620</v>
      </c>
      <c r="G4122" s="14">
        <v>44788</v>
      </c>
      <c r="H4122" s="15">
        <v>44759</v>
      </c>
      <c r="I4122" s="10">
        <v>29</v>
      </c>
      <c r="J4122" s="32" t="str">
        <f>IF(Data[[#This Row],[Chênh lệch ngày]]&lt;-2,"ADVANCE", IF(Data[[#This Row],[Chênh lệch ngày]]&lt;4, "ON TIME", IF(Data[[#This Row],[REASON OF LATE]]="SUPPLIER","LATE BY SUPPLIER", "LATE")))</f>
        <v>LATE</v>
      </c>
      <c r="K4122" s="32" t="s">
        <v>6</v>
      </c>
      <c r="L4122" s="16"/>
      <c r="M4122" s="32" t="str">
        <f>TEXT(Data[[#This Row],[Ngày giao]],"yyyy")</f>
        <v>2022</v>
      </c>
      <c r="N4122" s="32" t="str">
        <f>IF(MONTH(Data[[#This Row],[Ngày giao]])&lt;4,"Qtr1", IF(MONTH(Data[[#This Row],[Ngày giao]])&lt;7,"Qtr2",IF(MONTH(Data[[#This Row],[Ngày giao]])&lt;10,"Qtr3","Qtr4")))</f>
        <v>Qtr3</v>
      </c>
      <c r="O4122" s="32" t="str">
        <f>TEXT(Data[[#This Row],[Ngày giao]],"MMM")</f>
        <v>Aug</v>
      </c>
    </row>
    <row r="4123" spans="1:15" ht="13" x14ac:dyDescent="0.3">
      <c r="A4123" s="1">
        <v>4518064918</v>
      </c>
      <c r="B4123" s="1">
        <v>880447</v>
      </c>
      <c r="C4123" s="2" t="s">
        <v>62</v>
      </c>
      <c r="D4123" s="3">
        <v>810</v>
      </c>
      <c r="E4123" s="3">
        <v>333</v>
      </c>
      <c r="F4123" s="3">
        <f t="shared" si="101"/>
        <v>269730</v>
      </c>
      <c r="G4123" s="5">
        <v>44753</v>
      </c>
      <c r="H4123" s="4">
        <v>44760</v>
      </c>
      <c r="I4123" s="6">
        <f t="shared" ref="I4123:I4131" si="102">G4123-H4123</f>
        <v>-7</v>
      </c>
      <c r="J4123" s="32" t="str">
        <f>IF(Data[[#This Row],[Chênh lệch ngày]]&lt;-2,"ADVANCE", IF(Data[[#This Row],[Chênh lệch ngày]]&lt;4, "ON TIME", IF(Data[[#This Row],[REASON OF LATE]]="SUPPLIER","LATE BY SUPPLIER", "LATE")))</f>
        <v>ADVANCE</v>
      </c>
      <c r="K4123" s="2"/>
      <c r="L4123" s="32"/>
      <c r="M4123" s="32" t="str">
        <f>TEXT(Data[[#This Row],[Ngày giao]],"yyyy")</f>
        <v>2022</v>
      </c>
      <c r="N4123" s="32" t="str">
        <f>IF(MONTH(Data[[#This Row],[Ngày giao]])&lt;4,"Qtr1", IF(MONTH(Data[[#This Row],[Ngày giao]])&lt;7,"Qtr2",IF(MONTH(Data[[#This Row],[Ngày giao]])&lt;10,"Qtr3","Qtr4")))</f>
        <v>Qtr3</v>
      </c>
      <c r="O4123" s="32" t="str">
        <f>TEXT(Data[[#This Row],[Ngày giao]],"MMM")</f>
        <v>Jul</v>
      </c>
    </row>
    <row r="4124" spans="1:15" ht="13" x14ac:dyDescent="0.3">
      <c r="A4124" s="1">
        <v>4518064922</v>
      </c>
      <c r="B4124" s="1">
        <v>880447</v>
      </c>
      <c r="C4124" s="2" t="s">
        <v>62</v>
      </c>
      <c r="D4124" s="3">
        <v>810</v>
      </c>
      <c r="E4124" s="3">
        <v>1094</v>
      </c>
      <c r="F4124" s="3">
        <f t="shared" si="101"/>
        <v>886140</v>
      </c>
      <c r="G4124" s="5">
        <v>44753</v>
      </c>
      <c r="H4124" s="4">
        <v>44760</v>
      </c>
      <c r="I4124" s="6">
        <f t="shared" si="102"/>
        <v>-7</v>
      </c>
      <c r="J4124" s="32" t="str">
        <f>IF(Data[[#This Row],[Chênh lệch ngày]]&lt;-2,"ADVANCE", IF(Data[[#This Row],[Chênh lệch ngày]]&lt;4, "ON TIME", IF(Data[[#This Row],[REASON OF LATE]]="SUPPLIER","LATE BY SUPPLIER", "LATE")))</f>
        <v>ADVANCE</v>
      </c>
      <c r="K4124" s="2"/>
      <c r="L4124" s="32"/>
      <c r="M4124" s="32" t="str">
        <f>TEXT(Data[[#This Row],[Ngày giao]],"yyyy")</f>
        <v>2022</v>
      </c>
      <c r="N4124" s="32" t="str">
        <f>IF(MONTH(Data[[#This Row],[Ngày giao]])&lt;4,"Qtr1", IF(MONTH(Data[[#This Row],[Ngày giao]])&lt;7,"Qtr2",IF(MONTH(Data[[#This Row],[Ngày giao]])&lt;10,"Qtr3","Qtr4")))</f>
        <v>Qtr3</v>
      </c>
      <c r="O4124" s="32" t="str">
        <f>TEXT(Data[[#This Row],[Ngày giao]],"MMM")</f>
        <v>Jul</v>
      </c>
    </row>
    <row r="4125" spans="1:15" ht="13" x14ac:dyDescent="0.3">
      <c r="A4125" s="1">
        <v>4518066342</v>
      </c>
      <c r="B4125" s="1">
        <v>4228041</v>
      </c>
      <c r="C4125" s="37" t="s">
        <v>52</v>
      </c>
      <c r="D4125" s="3">
        <v>90</v>
      </c>
      <c r="E4125" s="3">
        <v>1396</v>
      </c>
      <c r="F4125" s="3">
        <f t="shared" si="101"/>
        <v>125640</v>
      </c>
      <c r="G4125" s="5">
        <v>44760</v>
      </c>
      <c r="H4125" s="4">
        <v>44760</v>
      </c>
      <c r="I4125" s="6">
        <f t="shared" si="102"/>
        <v>0</v>
      </c>
      <c r="J4125" s="32" t="str">
        <f>IF(Data[[#This Row],[Chênh lệch ngày]]&lt;-2,"ADVANCE", IF(Data[[#This Row],[Chênh lệch ngày]]&lt;4, "ON TIME", IF(Data[[#This Row],[REASON OF LATE]]="SUPPLIER","LATE BY SUPPLIER", "LATE")))</f>
        <v>ON TIME</v>
      </c>
      <c r="K4125" s="2"/>
      <c r="L4125" s="32"/>
      <c r="M4125" s="32" t="str">
        <f>TEXT(Data[[#This Row],[Ngày giao]],"yyyy")</f>
        <v>2022</v>
      </c>
      <c r="N4125" s="32" t="str">
        <f>IF(MONTH(Data[[#This Row],[Ngày giao]])&lt;4,"Qtr1", IF(MONTH(Data[[#This Row],[Ngày giao]])&lt;7,"Qtr2",IF(MONTH(Data[[#This Row],[Ngày giao]])&lt;10,"Qtr3","Qtr4")))</f>
        <v>Qtr3</v>
      </c>
      <c r="O4125" s="32" t="str">
        <f>TEXT(Data[[#This Row],[Ngày giao]],"MMM")</f>
        <v>Jul</v>
      </c>
    </row>
    <row r="4126" spans="1:15" ht="13" x14ac:dyDescent="0.3">
      <c r="A4126" s="1">
        <v>4518079452</v>
      </c>
      <c r="B4126" s="1">
        <v>4334436</v>
      </c>
      <c r="C4126" s="37" t="s">
        <v>52</v>
      </c>
      <c r="D4126" s="3">
        <v>80</v>
      </c>
      <c r="E4126" s="3">
        <v>445</v>
      </c>
      <c r="F4126" s="3">
        <f t="shared" si="101"/>
        <v>35600</v>
      </c>
      <c r="G4126" s="5">
        <v>44760</v>
      </c>
      <c r="H4126" s="4">
        <v>44760</v>
      </c>
      <c r="I4126" s="6">
        <f t="shared" si="102"/>
        <v>0</v>
      </c>
      <c r="J4126" s="32" t="str">
        <f>IF(Data[[#This Row],[Chênh lệch ngày]]&lt;-2,"ADVANCE", IF(Data[[#This Row],[Chênh lệch ngày]]&lt;4, "ON TIME", IF(Data[[#This Row],[REASON OF LATE]]="SUPPLIER","LATE BY SUPPLIER", "LATE")))</f>
        <v>ON TIME</v>
      </c>
      <c r="K4126" s="2"/>
      <c r="L4126" s="32"/>
      <c r="M4126" s="32" t="str">
        <f>TEXT(Data[[#This Row],[Ngày giao]],"yyyy")</f>
        <v>2022</v>
      </c>
      <c r="N4126" s="32" t="str">
        <f>IF(MONTH(Data[[#This Row],[Ngày giao]])&lt;4,"Qtr1", IF(MONTH(Data[[#This Row],[Ngày giao]])&lt;7,"Qtr2",IF(MONTH(Data[[#This Row],[Ngày giao]])&lt;10,"Qtr3","Qtr4")))</f>
        <v>Qtr3</v>
      </c>
      <c r="O4126" s="32" t="str">
        <f>TEXT(Data[[#This Row],[Ngày giao]],"MMM")</f>
        <v>Jul</v>
      </c>
    </row>
    <row r="4127" spans="1:15" ht="13" x14ac:dyDescent="0.3">
      <c r="A4127" s="1">
        <v>4518088753</v>
      </c>
      <c r="B4127" s="1">
        <v>2899478</v>
      </c>
      <c r="C4127" s="37" t="s">
        <v>52</v>
      </c>
      <c r="D4127" s="3">
        <v>100</v>
      </c>
      <c r="E4127" s="3">
        <v>1312</v>
      </c>
      <c r="F4127" s="3">
        <f t="shared" si="101"/>
        <v>131200</v>
      </c>
      <c r="G4127" s="5">
        <v>44760</v>
      </c>
      <c r="H4127" s="4">
        <v>44760</v>
      </c>
      <c r="I4127" s="6">
        <f t="shared" si="102"/>
        <v>0</v>
      </c>
      <c r="J4127" s="32" t="str">
        <f>IF(Data[[#This Row],[Chênh lệch ngày]]&lt;-2,"ADVANCE", IF(Data[[#This Row],[Chênh lệch ngày]]&lt;4, "ON TIME", IF(Data[[#This Row],[REASON OF LATE]]="SUPPLIER","LATE BY SUPPLIER", "LATE")))</f>
        <v>ON TIME</v>
      </c>
      <c r="K4127" s="2"/>
      <c r="L4127" s="32"/>
      <c r="M4127" s="32" t="str">
        <f>TEXT(Data[[#This Row],[Ngày giao]],"yyyy")</f>
        <v>2022</v>
      </c>
      <c r="N4127" s="32" t="str">
        <f>IF(MONTH(Data[[#This Row],[Ngày giao]])&lt;4,"Qtr1", IF(MONTH(Data[[#This Row],[Ngày giao]])&lt;7,"Qtr2",IF(MONTH(Data[[#This Row],[Ngày giao]])&lt;10,"Qtr3","Qtr4")))</f>
        <v>Qtr3</v>
      </c>
      <c r="O4127" s="32" t="str">
        <f>TEXT(Data[[#This Row],[Ngày giao]],"MMM")</f>
        <v>Jul</v>
      </c>
    </row>
    <row r="4128" spans="1:15" ht="13" x14ac:dyDescent="0.3">
      <c r="A4128" s="1">
        <v>4518087983</v>
      </c>
      <c r="B4128" s="1">
        <v>2899944</v>
      </c>
      <c r="C4128" s="37" t="s">
        <v>52</v>
      </c>
      <c r="D4128" s="3">
        <v>96</v>
      </c>
      <c r="E4128" s="3">
        <v>1238</v>
      </c>
      <c r="F4128" s="3">
        <f t="shared" si="101"/>
        <v>118848</v>
      </c>
      <c r="G4128" s="5">
        <v>44760</v>
      </c>
      <c r="H4128" s="4">
        <v>44760</v>
      </c>
      <c r="I4128" s="6">
        <f t="shared" si="102"/>
        <v>0</v>
      </c>
      <c r="J4128" s="32" t="str">
        <f>IF(Data[[#This Row],[Chênh lệch ngày]]&lt;-2,"ADVANCE", IF(Data[[#This Row],[Chênh lệch ngày]]&lt;4, "ON TIME", IF(Data[[#This Row],[REASON OF LATE]]="SUPPLIER","LATE BY SUPPLIER", "LATE")))</f>
        <v>ON TIME</v>
      </c>
      <c r="K4128" s="2"/>
      <c r="L4128" s="32"/>
      <c r="M4128" s="32" t="str">
        <f>TEXT(Data[[#This Row],[Ngày giao]],"yyyy")</f>
        <v>2022</v>
      </c>
      <c r="N4128" s="32" t="str">
        <f>IF(MONTH(Data[[#This Row],[Ngày giao]])&lt;4,"Qtr1", IF(MONTH(Data[[#This Row],[Ngày giao]])&lt;7,"Qtr2",IF(MONTH(Data[[#This Row],[Ngày giao]])&lt;10,"Qtr3","Qtr4")))</f>
        <v>Qtr3</v>
      </c>
      <c r="O4128" s="32" t="str">
        <f>TEXT(Data[[#This Row],[Ngày giao]],"MMM")</f>
        <v>Jul</v>
      </c>
    </row>
    <row r="4129" spans="1:15" ht="13" x14ac:dyDescent="0.3">
      <c r="A4129" s="1">
        <v>4517525064</v>
      </c>
      <c r="B4129" s="1">
        <v>2923262</v>
      </c>
      <c r="C4129" s="2" t="s">
        <v>66</v>
      </c>
      <c r="D4129" s="3">
        <v>2030</v>
      </c>
      <c r="E4129" s="3">
        <v>482</v>
      </c>
      <c r="F4129" s="3">
        <f t="shared" si="101"/>
        <v>978460</v>
      </c>
      <c r="G4129" s="5">
        <v>44760</v>
      </c>
      <c r="H4129" s="4">
        <v>44760</v>
      </c>
      <c r="I4129" s="6">
        <f t="shared" si="102"/>
        <v>0</v>
      </c>
      <c r="J4129" s="32" t="str">
        <f>IF(Data[[#This Row],[Chênh lệch ngày]]&lt;-2,"ADVANCE", IF(Data[[#This Row],[Chênh lệch ngày]]&lt;4, "ON TIME", IF(Data[[#This Row],[REASON OF LATE]]="SUPPLIER","LATE BY SUPPLIER", "LATE")))</f>
        <v>ON TIME</v>
      </c>
      <c r="K4129" s="2"/>
      <c r="L4129" s="32"/>
      <c r="M4129" s="32" t="str">
        <f>TEXT(Data[[#This Row],[Ngày giao]],"yyyy")</f>
        <v>2022</v>
      </c>
      <c r="N4129" s="32" t="str">
        <f>IF(MONTH(Data[[#This Row],[Ngày giao]])&lt;4,"Qtr1", IF(MONTH(Data[[#This Row],[Ngày giao]])&lt;7,"Qtr2",IF(MONTH(Data[[#This Row],[Ngày giao]])&lt;10,"Qtr3","Qtr4")))</f>
        <v>Qtr3</v>
      </c>
      <c r="O4129" s="32" t="str">
        <f>TEXT(Data[[#This Row],[Ngày giao]],"MMM")</f>
        <v>Jul</v>
      </c>
    </row>
    <row r="4130" spans="1:15" ht="13" x14ac:dyDescent="0.3">
      <c r="A4130" s="1">
        <v>4518012985</v>
      </c>
      <c r="B4130" s="1">
        <v>2461389</v>
      </c>
      <c r="C4130" s="37" t="s">
        <v>52</v>
      </c>
      <c r="D4130" s="3">
        <v>200</v>
      </c>
      <c r="E4130" s="3">
        <v>347</v>
      </c>
      <c r="F4130" s="3">
        <f t="shared" si="101"/>
        <v>69400</v>
      </c>
      <c r="G4130" s="5">
        <v>44760</v>
      </c>
      <c r="H4130" s="4">
        <v>44760</v>
      </c>
      <c r="I4130" s="6">
        <f t="shared" si="102"/>
        <v>0</v>
      </c>
      <c r="J4130" s="32" t="str">
        <f>IF(Data[[#This Row],[Chênh lệch ngày]]&lt;-2,"ADVANCE", IF(Data[[#This Row],[Chênh lệch ngày]]&lt;4, "ON TIME", IF(Data[[#This Row],[REASON OF LATE]]="SUPPLIER","LATE BY SUPPLIER", "LATE")))</f>
        <v>ON TIME</v>
      </c>
      <c r="K4130" s="2"/>
      <c r="L4130" s="32"/>
      <c r="M4130" s="32" t="str">
        <f>TEXT(Data[[#This Row],[Ngày giao]],"yyyy")</f>
        <v>2022</v>
      </c>
      <c r="N4130" s="32" t="str">
        <f>IF(MONTH(Data[[#This Row],[Ngày giao]])&lt;4,"Qtr1", IF(MONTH(Data[[#This Row],[Ngày giao]])&lt;7,"Qtr2",IF(MONTH(Data[[#This Row],[Ngày giao]])&lt;10,"Qtr3","Qtr4")))</f>
        <v>Qtr3</v>
      </c>
      <c r="O4130" s="32" t="str">
        <f>TEXT(Data[[#This Row],[Ngày giao]],"MMM")</f>
        <v>Jul</v>
      </c>
    </row>
    <row r="4131" spans="1:15" ht="13" x14ac:dyDescent="0.3">
      <c r="A4131" s="1">
        <v>4518062302</v>
      </c>
      <c r="B4131" s="1">
        <v>2467687</v>
      </c>
      <c r="C4131" s="2" t="s">
        <v>53</v>
      </c>
      <c r="D4131" s="3">
        <v>115</v>
      </c>
      <c r="E4131" s="3">
        <v>478</v>
      </c>
      <c r="F4131" s="3">
        <f t="shared" si="101"/>
        <v>54970</v>
      </c>
      <c r="G4131" s="5">
        <v>44760</v>
      </c>
      <c r="H4131" s="4">
        <v>44760</v>
      </c>
      <c r="I4131" s="6">
        <f t="shared" si="102"/>
        <v>0</v>
      </c>
      <c r="J4131" s="32" t="str">
        <f>IF(Data[[#This Row],[Chênh lệch ngày]]&lt;-2,"ADVANCE", IF(Data[[#This Row],[Chênh lệch ngày]]&lt;4, "ON TIME", IF(Data[[#This Row],[REASON OF LATE]]="SUPPLIER","LATE BY SUPPLIER", "LATE")))</f>
        <v>ON TIME</v>
      </c>
      <c r="K4131" s="2"/>
      <c r="L4131" s="32"/>
      <c r="M4131" s="32" t="str">
        <f>TEXT(Data[[#This Row],[Ngày giao]],"yyyy")</f>
        <v>2022</v>
      </c>
      <c r="N4131" s="32" t="str">
        <f>IF(MONTH(Data[[#This Row],[Ngày giao]])&lt;4,"Qtr1", IF(MONTH(Data[[#This Row],[Ngày giao]])&lt;7,"Qtr2",IF(MONTH(Data[[#This Row],[Ngày giao]])&lt;10,"Qtr3","Qtr4")))</f>
        <v>Qtr3</v>
      </c>
      <c r="O4131" s="32" t="str">
        <f>TEXT(Data[[#This Row],[Ngày giao]],"MMM")</f>
        <v>Jul</v>
      </c>
    </row>
    <row r="4132" spans="1:15" ht="14.5" x14ac:dyDescent="0.35">
      <c r="A4132" s="7">
        <v>4517817677</v>
      </c>
      <c r="B4132" s="7">
        <v>2487053</v>
      </c>
      <c r="C4132" s="37" t="s">
        <v>52</v>
      </c>
      <c r="D4132" s="9">
        <v>3600</v>
      </c>
      <c r="E4132" s="3">
        <v>1055</v>
      </c>
      <c r="F4132" s="3">
        <f t="shared" si="101"/>
        <v>3798000</v>
      </c>
      <c r="G4132" s="5">
        <v>44760</v>
      </c>
      <c r="H4132" s="4">
        <v>44760</v>
      </c>
      <c r="I4132" s="10">
        <v>0</v>
      </c>
      <c r="J4132" s="32" t="str">
        <f>IF(Data[[#This Row],[Chênh lệch ngày]]&lt;-2,"ADVANCE", IF(Data[[#This Row],[Chênh lệch ngày]]&lt;4, "ON TIME", IF(Data[[#This Row],[REASON OF LATE]]="SUPPLIER","LATE BY SUPPLIER", "LATE")))</f>
        <v>ON TIME</v>
      </c>
      <c r="K4132" s="12"/>
      <c r="L4132" s="16"/>
      <c r="M4132" s="32" t="str">
        <f>TEXT(Data[[#This Row],[Ngày giao]],"yyyy")</f>
        <v>2022</v>
      </c>
      <c r="N4132" s="32" t="str">
        <f>IF(MONTH(Data[[#This Row],[Ngày giao]])&lt;4,"Qtr1", IF(MONTH(Data[[#This Row],[Ngày giao]])&lt;7,"Qtr2",IF(MONTH(Data[[#This Row],[Ngày giao]])&lt;10,"Qtr3","Qtr4")))</f>
        <v>Qtr3</v>
      </c>
      <c r="O4132" s="32" t="str">
        <f>TEXT(Data[[#This Row],[Ngày giao]],"MMM")</f>
        <v>Jul</v>
      </c>
    </row>
    <row r="4133" spans="1:15" ht="14.5" x14ac:dyDescent="0.35">
      <c r="A4133" s="7">
        <v>4517439291</v>
      </c>
      <c r="B4133" s="7">
        <v>2044651</v>
      </c>
      <c r="C4133" s="8" t="s">
        <v>53</v>
      </c>
      <c r="D4133" s="9">
        <v>108000</v>
      </c>
      <c r="E4133" s="3">
        <v>571</v>
      </c>
      <c r="F4133" s="3">
        <f t="shared" si="101"/>
        <v>61668000</v>
      </c>
      <c r="G4133" s="5">
        <v>44739</v>
      </c>
      <c r="H4133" s="4">
        <v>44760</v>
      </c>
      <c r="I4133" s="10">
        <v>-21</v>
      </c>
      <c r="J4133" s="32" t="str">
        <f>IF(Data[[#This Row],[Chênh lệch ngày]]&lt;-2,"ADVANCE", IF(Data[[#This Row],[Chênh lệch ngày]]&lt;4, "ON TIME", IF(Data[[#This Row],[REASON OF LATE]]="SUPPLIER","LATE BY SUPPLIER", "LATE")))</f>
        <v>ADVANCE</v>
      </c>
      <c r="K4133" s="12"/>
      <c r="L4133" s="16"/>
      <c r="M4133" s="32" t="str">
        <f>TEXT(Data[[#This Row],[Ngày giao]],"yyyy")</f>
        <v>2022</v>
      </c>
      <c r="N4133" s="32" t="str">
        <f>IF(MONTH(Data[[#This Row],[Ngày giao]])&lt;4,"Qtr1", IF(MONTH(Data[[#This Row],[Ngày giao]])&lt;7,"Qtr2",IF(MONTH(Data[[#This Row],[Ngày giao]])&lt;10,"Qtr3","Qtr4")))</f>
        <v>Qtr2</v>
      </c>
      <c r="O4133" s="32" t="str">
        <f>TEXT(Data[[#This Row],[Ngày giao]],"MMM")</f>
        <v>Jun</v>
      </c>
    </row>
    <row r="4134" spans="1:15" ht="14.5" x14ac:dyDescent="0.35">
      <c r="A4134" s="7">
        <v>4517658462</v>
      </c>
      <c r="B4134" s="7">
        <v>4333113</v>
      </c>
      <c r="C4134" s="8" t="s">
        <v>59</v>
      </c>
      <c r="D4134" s="9">
        <v>357</v>
      </c>
      <c r="E4134" s="3">
        <v>618</v>
      </c>
      <c r="F4134" s="3">
        <f t="shared" si="101"/>
        <v>220626</v>
      </c>
      <c r="G4134" s="5">
        <v>44781</v>
      </c>
      <c r="H4134" s="4">
        <v>44760</v>
      </c>
      <c r="I4134" s="10">
        <v>21</v>
      </c>
      <c r="J4134" s="32" t="str">
        <f>IF(Data[[#This Row],[Chênh lệch ngày]]&lt;-2,"ADVANCE", IF(Data[[#This Row],[Chênh lệch ngày]]&lt;4, "ON TIME", IF(Data[[#This Row],[REASON OF LATE]]="SUPPLIER","LATE BY SUPPLIER", "LATE")))</f>
        <v>LATE</v>
      </c>
      <c r="K4134" s="32" t="s">
        <v>6</v>
      </c>
      <c r="L4134" s="16"/>
      <c r="M4134" s="32" t="str">
        <f>TEXT(Data[[#This Row],[Ngày giao]],"yyyy")</f>
        <v>2022</v>
      </c>
      <c r="N4134" s="32" t="str">
        <f>IF(MONTH(Data[[#This Row],[Ngày giao]])&lt;4,"Qtr1", IF(MONTH(Data[[#This Row],[Ngày giao]])&lt;7,"Qtr2",IF(MONTH(Data[[#This Row],[Ngày giao]])&lt;10,"Qtr3","Qtr4")))</f>
        <v>Qtr3</v>
      </c>
      <c r="O4134" s="32" t="str">
        <f>TEXT(Data[[#This Row],[Ngày giao]],"MMM")</f>
        <v>Aug</v>
      </c>
    </row>
    <row r="4135" spans="1:15" ht="14.5" x14ac:dyDescent="0.35">
      <c r="A4135" s="7">
        <v>4517742269</v>
      </c>
      <c r="B4135" s="7">
        <v>4455298</v>
      </c>
      <c r="C4135" s="8" t="s">
        <v>53</v>
      </c>
      <c r="D4135" s="9">
        <v>4920</v>
      </c>
      <c r="E4135" s="3">
        <v>635</v>
      </c>
      <c r="F4135" s="3">
        <f t="shared" si="101"/>
        <v>3124200</v>
      </c>
      <c r="G4135" s="5">
        <v>44760</v>
      </c>
      <c r="H4135" s="4">
        <v>44760</v>
      </c>
      <c r="I4135" s="10">
        <v>0</v>
      </c>
      <c r="J4135" s="32" t="str">
        <f>IF(Data[[#This Row],[Chênh lệch ngày]]&lt;-2,"ADVANCE", IF(Data[[#This Row],[Chênh lệch ngày]]&lt;4, "ON TIME", IF(Data[[#This Row],[REASON OF LATE]]="SUPPLIER","LATE BY SUPPLIER", "LATE")))</f>
        <v>ON TIME</v>
      </c>
      <c r="K4135" s="12"/>
      <c r="L4135" s="16"/>
      <c r="M4135" s="32" t="str">
        <f>TEXT(Data[[#This Row],[Ngày giao]],"yyyy")</f>
        <v>2022</v>
      </c>
      <c r="N4135" s="32" t="str">
        <f>IF(MONTH(Data[[#This Row],[Ngày giao]])&lt;4,"Qtr1", IF(MONTH(Data[[#This Row],[Ngày giao]])&lt;7,"Qtr2",IF(MONTH(Data[[#This Row],[Ngày giao]])&lt;10,"Qtr3","Qtr4")))</f>
        <v>Qtr3</v>
      </c>
      <c r="O4135" s="32" t="str">
        <f>TEXT(Data[[#This Row],[Ngày giao]],"MMM")</f>
        <v>Jul</v>
      </c>
    </row>
    <row r="4136" spans="1:15" ht="14.5" x14ac:dyDescent="0.35">
      <c r="A4136" s="7">
        <v>4517523485</v>
      </c>
      <c r="B4136" s="7">
        <v>2663481</v>
      </c>
      <c r="C4136" s="8" t="s">
        <v>12</v>
      </c>
      <c r="D4136" s="9">
        <v>180</v>
      </c>
      <c r="E4136" s="3">
        <v>791</v>
      </c>
      <c r="F4136" s="3">
        <f t="shared" si="101"/>
        <v>142380</v>
      </c>
      <c r="G4136" s="5">
        <v>44826</v>
      </c>
      <c r="H4136" s="4">
        <v>44826</v>
      </c>
      <c r="I4136" s="10">
        <v>0</v>
      </c>
      <c r="J4136" s="32" t="str">
        <f>IF(Data[[#This Row],[Chênh lệch ngày]]&lt;-2,"ADVANCE", IF(Data[[#This Row],[Chênh lệch ngày]]&lt;4, "ON TIME", IF(Data[[#This Row],[REASON OF LATE]]="SUPPLIER","LATE BY SUPPLIER", "LATE")))</f>
        <v>ON TIME</v>
      </c>
      <c r="K4136" s="12"/>
      <c r="L4136" s="16"/>
      <c r="M4136" s="32" t="str">
        <f>TEXT(Data[[#This Row],[Ngày giao]],"yyyy")</f>
        <v>2022</v>
      </c>
      <c r="N4136" s="32" t="str">
        <f>IF(MONTH(Data[[#This Row],[Ngày giao]])&lt;4,"Qtr1", IF(MONTH(Data[[#This Row],[Ngày giao]])&lt;7,"Qtr2",IF(MONTH(Data[[#This Row],[Ngày giao]])&lt;10,"Qtr3","Qtr4")))</f>
        <v>Qtr3</v>
      </c>
      <c r="O4136" s="32" t="str">
        <f>TEXT(Data[[#This Row],[Ngày giao]],"MMM")</f>
        <v>Sep</v>
      </c>
    </row>
    <row r="4137" spans="1:15" ht="14.5" x14ac:dyDescent="0.35">
      <c r="A4137" s="7">
        <v>4517484516</v>
      </c>
      <c r="B4137" s="7">
        <v>4465338</v>
      </c>
      <c r="C4137" s="37" t="s">
        <v>52</v>
      </c>
      <c r="D4137" s="9">
        <v>72300</v>
      </c>
      <c r="E4137" s="3">
        <v>1120</v>
      </c>
      <c r="F4137" s="3">
        <f t="shared" si="101"/>
        <v>80976000</v>
      </c>
      <c r="G4137" s="5">
        <v>44760</v>
      </c>
      <c r="H4137" s="4">
        <v>44762</v>
      </c>
      <c r="I4137" s="10">
        <v>-2</v>
      </c>
      <c r="J4137" s="32" t="str">
        <f>IF(Data[[#This Row],[Chênh lệch ngày]]&lt;-2,"ADVANCE", IF(Data[[#This Row],[Chênh lệch ngày]]&lt;4, "ON TIME", IF(Data[[#This Row],[REASON OF LATE]]="SUPPLIER","LATE BY SUPPLIER", "LATE")))</f>
        <v>ON TIME</v>
      </c>
      <c r="K4137" s="13" t="s">
        <v>8</v>
      </c>
      <c r="L4137" s="16" t="s">
        <v>71</v>
      </c>
      <c r="M4137" s="32" t="str">
        <f>TEXT(Data[[#This Row],[Ngày giao]],"yyyy")</f>
        <v>2022</v>
      </c>
      <c r="N4137" s="32" t="str">
        <f>IF(MONTH(Data[[#This Row],[Ngày giao]])&lt;4,"Qtr1", IF(MONTH(Data[[#This Row],[Ngày giao]])&lt;7,"Qtr2",IF(MONTH(Data[[#This Row],[Ngày giao]])&lt;10,"Qtr3","Qtr4")))</f>
        <v>Qtr3</v>
      </c>
      <c r="O4137" s="32" t="str">
        <f>TEXT(Data[[#This Row],[Ngày giao]],"MMM")</f>
        <v>Jul</v>
      </c>
    </row>
    <row r="4138" spans="1:15" ht="14.5" x14ac:dyDescent="0.35">
      <c r="A4138" s="7">
        <v>4517516629</v>
      </c>
      <c r="B4138" s="7">
        <v>4455298</v>
      </c>
      <c r="C4138" s="8" t="s">
        <v>53</v>
      </c>
      <c r="D4138" s="9">
        <v>75</v>
      </c>
      <c r="E4138" s="3">
        <v>1297</v>
      </c>
      <c r="F4138" s="3">
        <f t="shared" si="101"/>
        <v>97275</v>
      </c>
      <c r="G4138" s="5">
        <v>44760</v>
      </c>
      <c r="H4138" s="4">
        <v>44760</v>
      </c>
      <c r="I4138" s="10">
        <v>0</v>
      </c>
      <c r="J4138" s="32" t="str">
        <f>IF(Data[[#This Row],[Chênh lệch ngày]]&lt;-2,"ADVANCE", IF(Data[[#This Row],[Chênh lệch ngày]]&lt;4, "ON TIME", IF(Data[[#This Row],[REASON OF LATE]]="SUPPLIER","LATE BY SUPPLIER", "LATE")))</f>
        <v>ON TIME</v>
      </c>
      <c r="K4138" s="12"/>
      <c r="L4138" s="16"/>
      <c r="M4138" s="32" t="str">
        <f>TEXT(Data[[#This Row],[Ngày giao]],"yyyy")</f>
        <v>2022</v>
      </c>
      <c r="N4138" s="32" t="str">
        <f>IF(MONTH(Data[[#This Row],[Ngày giao]])&lt;4,"Qtr1", IF(MONTH(Data[[#This Row],[Ngày giao]])&lt;7,"Qtr2",IF(MONTH(Data[[#This Row],[Ngày giao]])&lt;10,"Qtr3","Qtr4")))</f>
        <v>Qtr3</v>
      </c>
      <c r="O4138" s="32" t="str">
        <f>TEXT(Data[[#This Row],[Ngày giao]],"MMM")</f>
        <v>Jul</v>
      </c>
    </row>
    <row r="4139" spans="1:15" ht="14.5" x14ac:dyDescent="0.35">
      <c r="A4139" s="7">
        <v>4517710884</v>
      </c>
      <c r="B4139" s="7">
        <v>2487053</v>
      </c>
      <c r="C4139" s="8" t="s">
        <v>53</v>
      </c>
      <c r="D4139" s="9">
        <v>21060</v>
      </c>
      <c r="E4139" s="3">
        <v>1303</v>
      </c>
      <c r="F4139" s="3">
        <f t="shared" si="101"/>
        <v>27441180</v>
      </c>
      <c r="G4139" s="5">
        <v>44760</v>
      </c>
      <c r="H4139" s="4">
        <v>44760</v>
      </c>
      <c r="I4139" s="10">
        <v>0</v>
      </c>
      <c r="J4139" s="32" t="str">
        <f>IF(Data[[#This Row],[Chênh lệch ngày]]&lt;-2,"ADVANCE", IF(Data[[#This Row],[Chênh lệch ngày]]&lt;4, "ON TIME", IF(Data[[#This Row],[REASON OF LATE]]="SUPPLIER","LATE BY SUPPLIER", "LATE")))</f>
        <v>ON TIME</v>
      </c>
      <c r="K4139" s="12"/>
      <c r="L4139" s="16"/>
      <c r="M4139" s="32" t="str">
        <f>TEXT(Data[[#This Row],[Ngày giao]],"yyyy")</f>
        <v>2022</v>
      </c>
      <c r="N4139" s="32" t="str">
        <f>IF(MONTH(Data[[#This Row],[Ngày giao]])&lt;4,"Qtr1", IF(MONTH(Data[[#This Row],[Ngày giao]])&lt;7,"Qtr2",IF(MONTH(Data[[#This Row],[Ngày giao]])&lt;10,"Qtr3","Qtr4")))</f>
        <v>Qtr3</v>
      </c>
      <c r="O4139" s="32" t="str">
        <f>TEXT(Data[[#This Row],[Ngày giao]],"MMM")</f>
        <v>Jul</v>
      </c>
    </row>
    <row r="4140" spans="1:15" ht="14.5" x14ac:dyDescent="0.35">
      <c r="A4140" s="7">
        <v>4518086780</v>
      </c>
      <c r="B4140" s="7">
        <v>4455281</v>
      </c>
      <c r="C4140" s="37" t="s">
        <v>52</v>
      </c>
      <c r="D4140" s="9">
        <v>7920</v>
      </c>
      <c r="E4140" s="3">
        <v>701</v>
      </c>
      <c r="F4140" s="3">
        <f t="shared" si="101"/>
        <v>5551920</v>
      </c>
      <c r="G4140" s="14">
        <v>44816</v>
      </c>
      <c r="H4140" s="15">
        <v>44760</v>
      </c>
      <c r="I4140" s="10">
        <v>57</v>
      </c>
      <c r="J4140" s="32" t="str">
        <f>IF(Data[[#This Row],[Chênh lệch ngày]]&lt;-2,"ADVANCE", IF(Data[[#This Row],[Chênh lệch ngày]]&lt;4, "ON TIME", IF(Data[[#This Row],[REASON OF LATE]]="SUPPLIER","LATE BY SUPPLIER", "LATE")))</f>
        <v>LATE</v>
      </c>
      <c r="K4140" s="32" t="s">
        <v>6</v>
      </c>
      <c r="L4140" s="16"/>
      <c r="M4140" s="32" t="str">
        <f>TEXT(Data[[#This Row],[Ngày giao]],"yyyy")</f>
        <v>2022</v>
      </c>
      <c r="N4140" s="32" t="str">
        <f>IF(MONTH(Data[[#This Row],[Ngày giao]])&lt;4,"Qtr1", IF(MONTH(Data[[#This Row],[Ngày giao]])&lt;7,"Qtr2",IF(MONTH(Data[[#This Row],[Ngày giao]])&lt;10,"Qtr3","Qtr4")))</f>
        <v>Qtr3</v>
      </c>
      <c r="O4140" s="32" t="str">
        <f>TEXT(Data[[#This Row],[Ngày giao]],"MMM")</f>
        <v>Sep</v>
      </c>
    </row>
    <row r="4141" spans="1:15" ht="14.5" x14ac:dyDescent="0.35">
      <c r="A4141" s="7">
        <v>4518124366</v>
      </c>
      <c r="B4141" s="7">
        <v>2765851</v>
      </c>
      <c r="C4141" s="8" t="s">
        <v>53</v>
      </c>
      <c r="D4141" s="9">
        <v>432</v>
      </c>
      <c r="E4141" s="3">
        <v>1233</v>
      </c>
      <c r="F4141" s="3">
        <f t="shared" si="101"/>
        <v>532656</v>
      </c>
      <c r="G4141" s="5">
        <v>44760</v>
      </c>
      <c r="H4141" s="4">
        <v>44760</v>
      </c>
      <c r="I4141" s="10">
        <v>0</v>
      </c>
      <c r="J4141" s="32" t="str">
        <f>IF(Data[[#This Row],[Chênh lệch ngày]]&lt;-2,"ADVANCE", IF(Data[[#This Row],[Chênh lệch ngày]]&lt;4, "ON TIME", IF(Data[[#This Row],[REASON OF LATE]]="SUPPLIER","LATE BY SUPPLIER", "LATE")))</f>
        <v>ON TIME</v>
      </c>
      <c r="K4141" s="12"/>
      <c r="L4141" s="16"/>
      <c r="M4141" s="32" t="str">
        <f>TEXT(Data[[#This Row],[Ngày giao]],"yyyy")</f>
        <v>2022</v>
      </c>
      <c r="N4141" s="32" t="str">
        <f>IF(MONTH(Data[[#This Row],[Ngày giao]])&lt;4,"Qtr1", IF(MONTH(Data[[#This Row],[Ngày giao]])&lt;7,"Qtr2",IF(MONTH(Data[[#This Row],[Ngày giao]])&lt;10,"Qtr3","Qtr4")))</f>
        <v>Qtr3</v>
      </c>
      <c r="O4141" s="32" t="str">
        <f>TEXT(Data[[#This Row],[Ngày giao]],"MMM")</f>
        <v>Jul</v>
      </c>
    </row>
    <row r="4142" spans="1:15" ht="14.5" x14ac:dyDescent="0.35">
      <c r="A4142" s="7">
        <v>4517604635</v>
      </c>
      <c r="B4142" s="7">
        <v>4333114</v>
      </c>
      <c r="C4142" s="8" t="s">
        <v>59</v>
      </c>
      <c r="D4142" s="9">
        <v>756</v>
      </c>
      <c r="E4142" s="3">
        <v>646</v>
      </c>
      <c r="F4142" s="3">
        <f t="shared" si="101"/>
        <v>488376</v>
      </c>
      <c r="G4142" s="5">
        <v>44760</v>
      </c>
      <c r="H4142" s="4">
        <v>44760</v>
      </c>
      <c r="I4142" s="10">
        <v>0</v>
      </c>
      <c r="J4142" s="32" t="str">
        <f>IF(Data[[#This Row],[Chênh lệch ngày]]&lt;-2,"ADVANCE", IF(Data[[#This Row],[Chênh lệch ngày]]&lt;4, "ON TIME", IF(Data[[#This Row],[REASON OF LATE]]="SUPPLIER","LATE BY SUPPLIER", "LATE")))</f>
        <v>ON TIME</v>
      </c>
      <c r="K4142" s="12"/>
      <c r="L4142" s="16"/>
      <c r="M4142" s="32" t="str">
        <f>TEXT(Data[[#This Row],[Ngày giao]],"yyyy")</f>
        <v>2022</v>
      </c>
      <c r="N4142" s="32" t="str">
        <f>IF(MONTH(Data[[#This Row],[Ngày giao]])&lt;4,"Qtr1", IF(MONTH(Data[[#This Row],[Ngày giao]])&lt;7,"Qtr2",IF(MONTH(Data[[#This Row],[Ngày giao]])&lt;10,"Qtr3","Qtr4")))</f>
        <v>Qtr3</v>
      </c>
      <c r="O4142" s="32" t="str">
        <f>TEXT(Data[[#This Row],[Ngày giao]],"MMM")</f>
        <v>Jul</v>
      </c>
    </row>
    <row r="4143" spans="1:15" ht="13" x14ac:dyDescent="0.3">
      <c r="A4143" s="1">
        <v>4518155482</v>
      </c>
      <c r="B4143" s="1">
        <v>4013297</v>
      </c>
      <c r="C4143" s="34" t="s">
        <v>61</v>
      </c>
      <c r="D4143" s="35">
        <v>165</v>
      </c>
      <c r="E4143" s="3">
        <v>931</v>
      </c>
      <c r="F4143" s="3">
        <f t="shared" si="101"/>
        <v>153615</v>
      </c>
      <c r="G4143" s="5">
        <v>44788</v>
      </c>
      <c r="H4143" s="4">
        <v>44753</v>
      </c>
      <c r="I4143" s="6">
        <v>35</v>
      </c>
      <c r="J4143" s="32" t="str">
        <f>IF(Data[[#This Row],[Chênh lệch ngày]]&lt;-2,"ADVANCE", IF(Data[[#This Row],[Chênh lệch ngày]]&lt;4, "ON TIME", IF(Data[[#This Row],[REASON OF LATE]]="SUPPLIER","LATE BY SUPPLIER", "LATE")))</f>
        <v>LATE BY SUPPLIER</v>
      </c>
      <c r="K4143" s="13" t="s">
        <v>8</v>
      </c>
      <c r="L4143" s="16" t="s">
        <v>71</v>
      </c>
      <c r="M4143" s="32" t="str">
        <f>TEXT(Data[[#This Row],[Ngày giao]],"yyyy")</f>
        <v>2022</v>
      </c>
      <c r="N4143" s="32" t="str">
        <f>IF(MONTH(Data[[#This Row],[Ngày giao]])&lt;4,"Qtr1", IF(MONTH(Data[[#This Row],[Ngày giao]])&lt;7,"Qtr2",IF(MONTH(Data[[#This Row],[Ngày giao]])&lt;10,"Qtr3","Qtr4")))</f>
        <v>Qtr3</v>
      </c>
      <c r="O4143" s="32" t="str">
        <f>TEXT(Data[[#This Row],[Ngày giao]],"MMM")</f>
        <v>Aug</v>
      </c>
    </row>
    <row r="4144" spans="1:15" ht="14.5" x14ac:dyDescent="0.35">
      <c r="A4144" s="7">
        <v>4517519420</v>
      </c>
      <c r="B4144" s="7">
        <v>4013297</v>
      </c>
      <c r="C4144" s="8" t="s">
        <v>53</v>
      </c>
      <c r="D4144" s="9">
        <v>105</v>
      </c>
      <c r="E4144" s="3">
        <v>1459</v>
      </c>
      <c r="F4144" s="3">
        <f t="shared" si="101"/>
        <v>153195</v>
      </c>
      <c r="G4144" s="5">
        <v>44760</v>
      </c>
      <c r="H4144" s="4">
        <v>44760</v>
      </c>
      <c r="I4144" s="10">
        <v>0</v>
      </c>
      <c r="J4144" s="32" t="str">
        <f>IF(Data[[#This Row],[Chênh lệch ngày]]&lt;-2,"ADVANCE", IF(Data[[#This Row],[Chênh lệch ngày]]&lt;4, "ON TIME", IF(Data[[#This Row],[REASON OF LATE]]="SUPPLIER","LATE BY SUPPLIER", "LATE")))</f>
        <v>ON TIME</v>
      </c>
      <c r="K4144" s="12"/>
      <c r="L4144" s="16"/>
      <c r="M4144" s="32" t="str">
        <f>TEXT(Data[[#This Row],[Ngày giao]],"yyyy")</f>
        <v>2022</v>
      </c>
      <c r="N4144" s="32" t="str">
        <f>IF(MONTH(Data[[#This Row],[Ngày giao]])&lt;4,"Qtr1", IF(MONTH(Data[[#This Row],[Ngày giao]])&lt;7,"Qtr2",IF(MONTH(Data[[#This Row],[Ngày giao]])&lt;10,"Qtr3","Qtr4")))</f>
        <v>Qtr3</v>
      </c>
      <c r="O4144" s="32" t="str">
        <f>TEXT(Data[[#This Row],[Ngày giao]],"MMM")</f>
        <v>Jul</v>
      </c>
    </row>
    <row r="4145" spans="1:15" ht="14.5" x14ac:dyDescent="0.35">
      <c r="A4145" s="7">
        <v>4517817680</v>
      </c>
      <c r="B4145" s="7">
        <v>2487053</v>
      </c>
      <c r="C4145" s="37" t="s">
        <v>52</v>
      </c>
      <c r="D4145" s="9">
        <v>2340</v>
      </c>
      <c r="E4145" s="3">
        <v>1206</v>
      </c>
      <c r="F4145" s="3">
        <f t="shared" si="101"/>
        <v>2822040</v>
      </c>
      <c r="G4145" s="5">
        <v>44760</v>
      </c>
      <c r="H4145" s="4">
        <v>44760</v>
      </c>
      <c r="I4145" s="10">
        <v>0</v>
      </c>
      <c r="J4145" s="32" t="str">
        <f>IF(Data[[#This Row],[Chênh lệch ngày]]&lt;-2,"ADVANCE", IF(Data[[#This Row],[Chênh lệch ngày]]&lt;4, "ON TIME", IF(Data[[#This Row],[REASON OF LATE]]="SUPPLIER","LATE BY SUPPLIER", "LATE")))</f>
        <v>ON TIME</v>
      </c>
      <c r="K4145" s="12"/>
      <c r="L4145" s="16"/>
      <c r="M4145" s="32" t="str">
        <f>TEXT(Data[[#This Row],[Ngày giao]],"yyyy")</f>
        <v>2022</v>
      </c>
      <c r="N4145" s="32" t="str">
        <f>IF(MONTH(Data[[#This Row],[Ngày giao]])&lt;4,"Qtr1", IF(MONTH(Data[[#This Row],[Ngày giao]])&lt;7,"Qtr2",IF(MONTH(Data[[#This Row],[Ngày giao]])&lt;10,"Qtr3","Qtr4")))</f>
        <v>Qtr3</v>
      </c>
      <c r="O4145" s="32" t="str">
        <f>TEXT(Data[[#This Row],[Ngày giao]],"MMM")</f>
        <v>Jul</v>
      </c>
    </row>
    <row r="4146" spans="1:15" ht="14.5" x14ac:dyDescent="0.35">
      <c r="A4146" s="7">
        <v>4517532995</v>
      </c>
      <c r="B4146" s="7">
        <v>4333116</v>
      </c>
      <c r="C4146" s="8" t="s">
        <v>53</v>
      </c>
      <c r="D4146" s="9">
        <v>294</v>
      </c>
      <c r="E4146" s="3">
        <v>706</v>
      </c>
      <c r="F4146" s="3">
        <f t="shared" si="101"/>
        <v>207564</v>
      </c>
      <c r="G4146" s="5">
        <v>44760</v>
      </c>
      <c r="H4146" s="4">
        <v>44760</v>
      </c>
      <c r="I4146" s="10">
        <v>0</v>
      </c>
      <c r="J4146" s="32" t="str">
        <f>IF(Data[[#This Row],[Chênh lệch ngày]]&lt;-2,"ADVANCE", IF(Data[[#This Row],[Chênh lệch ngày]]&lt;4, "ON TIME", IF(Data[[#This Row],[REASON OF LATE]]="SUPPLIER","LATE BY SUPPLIER", "LATE")))</f>
        <v>ON TIME</v>
      </c>
      <c r="K4146" s="12"/>
      <c r="L4146" s="16"/>
      <c r="M4146" s="32" t="str">
        <f>TEXT(Data[[#This Row],[Ngày giao]],"yyyy")</f>
        <v>2022</v>
      </c>
      <c r="N4146" s="32" t="str">
        <f>IF(MONTH(Data[[#This Row],[Ngày giao]])&lt;4,"Qtr1", IF(MONTH(Data[[#This Row],[Ngày giao]])&lt;7,"Qtr2",IF(MONTH(Data[[#This Row],[Ngày giao]])&lt;10,"Qtr3","Qtr4")))</f>
        <v>Qtr3</v>
      </c>
      <c r="O4146" s="32" t="str">
        <f>TEXT(Data[[#This Row],[Ngày giao]],"MMM")</f>
        <v>Jul</v>
      </c>
    </row>
    <row r="4147" spans="1:15" ht="14.5" x14ac:dyDescent="0.35">
      <c r="A4147" s="7">
        <v>4518119280</v>
      </c>
      <c r="B4147" s="7">
        <v>4455299</v>
      </c>
      <c r="C4147" s="8" t="s">
        <v>53</v>
      </c>
      <c r="D4147" s="9">
        <v>180</v>
      </c>
      <c r="E4147" s="3">
        <v>1445</v>
      </c>
      <c r="F4147" s="3">
        <f t="shared" si="101"/>
        <v>260100</v>
      </c>
      <c r="G4147" s="5">
        <v>44760</v>
      </c>
      <c r="H4147" s="4">
        <v>44760</v>
      </c>
      <c r="I4147" s="10">
        <v>0</v>
      </c>
      <c r="J4147" s="32" t="str">
        <f>IF(Data[[#This Row],[Chênh lệch ngày]]&lt;-2,"ADVANCE", IF(Data[[#This Row],[Chênh lệch ngày]]&lt;4, "ON TIME", IF(Data[[#This Row],[REASON OF LATE]]="SUPPLIER","LATE BY SUPPLIER", "LATE")))</f>
        <v>ON TIME</v>
      </c>
      <c r="K4147" s="12"/>
      <c r="L4147" s="16"/>
      <c r="M4147" s="32" t="str">
        <f>TEXT(Data[[#This Row],[Ngày giao]],"yyyy")</f>
        <v>2022</v>
      </c>
      <c r="N4147" s="32" t="str">
        <f>IF(MONTH(Data[[#This Row],[Ngày giao]])&lt;4,"Qtr1", IF(MONTH(Data[[#This Row],[Ngày giao]])&lt;7,"Qtr2",IF(MONTH(Data[[#This Row],[Ngày giao]])&lt;10,"Qtr3","Qtr4")))</f>
        <v>Qtr3</v>
      </c>
      <c r="O4147" s="32" t="str">
        <f>TEXT(Data[[#This Row],[Ngày giao]],"MMM")</f>
        <v>Jul</v>
      </c>
    </row>
    <row r="4148" spans="1:15" ht="13" x14ac:dyDescent="0.3">
      <c r="A4148" s="1">
        <v>4517651889</v>
      </c>
      <c r="B4148" s="1">
        <v>2461389</v>
      </c>
      <c r="C4148" s="2" t="s">
        <v>65</v>
      </c>
      <c r="D4148" s="3">
        <v>1200</v>
      </c>
      <c r="E4148" s="3">
        <v>1055</v>
      </c>
      <c r="F4148" s="3">
        <f t="shared" si="101"/>
        <v>1266000</v>
      </c>
      <c r="G4148" s="5">
        <v>44760</v>
      </c>
      <c r="H4148" s="4">
        <v>44761</v>
      </c>
      <c r="I4148" s="6">
        <f>G4148-H4148</f>
        <v>-1</v>
      </c>
      <c r="J4148" s="32" t="str">
        <f>IF(Data[[#This Row],[Chênh lệch ngày]]&lt;-2,"ADVANCE", IF(Data[[#This Row],[Chênh lệch ngày]]&lt;4, "ON TIME", IF(Data[[#This Row],[REASON OF LATE]]="SUPPLIER","LATE BY SUPPLIER", "LATE")))</f>
        <v>ON TIME</v>
      </c>
      <c r="K4148" s="2"/>
      <c r="L4148" s="32"/>
      <c r="M4148" s="32" t="str">
        <f>TEXT(Data[[#This Row],[Ngày giao]],"yyyy")</f>
        <v>2022</v>
      </c>
      <c r="N4148" s="32" t="str">
        <f>IF(MONTH(Data[[#This Row],[Ngày giao]])&lt;4,"Qtr1", IF(MONTH(Data[[#This Row],[Ngày giao]])&lt;7,"Qtr2",IF(MONTH(Data[[#This Row],[Ngày giao]])&lt;10,"Qtr3","Qtr4")))</f>
        <v>Qtr3</v>
      </c>
      <c r="O4148" s="32" t="str">
        <f>TEXT(Data[[#This Row],[Ngày giao]],"MMM")</f>
        <v>Jul</v>
      </c>
    </row>
    <row r="4149" spans="1:15" ht="14.5" x14ac:dyDescent="0.35">
      <c r="A4149" s="7">
        <v>4516817727</v>
      </c>
      <c r="B4149" s="7">
        <v>2779823</v>
      </c>
      <c r="C4149" s="37" t="s">
        <v>52</v>
      </c>
      <c r="D4149" s="9">
        <v>570</v>
      </c>
      <c r="E4149" s="3">
        <v>808</v>
      </c>
      <c r="F4149" s="3">
        <f t="shared" si="101"/>
        <v>460560</v>
      </c>
      <c r="G4149" s="5">
        <v>44760</v>
      </c>
      <c r="H4149" s="4">
        <v>44761</v>
      </c>
      <c r="I4149" s="10">
        <v>-1</v>
      </c>
      <c r="J4149" s="32" t="str">
        <f>IF(Data[[#This Row],[Chênh lệch ngày]]&lt;-2,"ADVANCE", IF(Data[[#This Row],[Chênh lệch ngày]]&lt;4, "ON TIME", IF(Data[[#This Row],[REASON OF LATE]]="SUPPLIER","LATE BY SUPPLIER", "LATE")))</f>
        <v>ON TIME</v>
      </c>
      <c r="K4149" s="12"/>
      <c r="L4149" s="16"/>
      <c r="M4149" s="32" t="str">
        <f>TEXT(Data[[#This Row],[Ngày giao]],"yyyy")</f>
        <v>2022</v>
      </c>
      <c r="N4149" s="32" t="str">
        <f>IF(MONTH(Data[[#This Row],[Ngày giao]])&lt;4,"Qtr1", IF(MONTH(Data[[#This Row],[Ngày giao]])&lt;7,"Qtr2",IF(MONTH(Data[[#This Row],[Ngày giao]])&lt;10,"Qtr3","Qtr4")))</f>
        <v>Qtr3</v>
      </c>
      <c r="O4149" s="32" t="str">
        <f>TEXT(Data[[#This Row],[Ngày giao]],"MMM")</f>
        <v>Jul</v>
      </c>
    </row>
    <row r="4150" spans="1:15" ht="13" x14ac:dyDescent="0.3">
      <c r="A4150" s="1">
        <v>4517923675</v>
      </c>
      <c r="B4150" s="1">
        <v>2899631</v>
      </c>
      <c r="C4150" s="2" t="s">
        <v>55</v>
      </c>
      <c r="D4150" s="3">
        <v>320</v>
      </c>
      <c r="E4150" s="3">
        <v>1223</v>
      </c>
      <c r="F4150" s="3">
        <f t="shared" si="101"/>
        <v>391360</v>
      </c>
      <c r="G4150" s="5">
        <v>44763</v>
      </c>
      <c r="H4150" s="4">
        <v>44763</v>
      </c>
      <c r="I4150" s="6">
        <f>G4150-H4150</f>
        <v>0</v>
      </c>
      <c r="J4150" s="32" t="str">
        <f>IF(Data[[#This Row],[Chênh lệch ngày]]&lt;-2,"ADVANCE", IF(Data[[#This Row],[Chênh lệch ngày]]&lt;4, "ON TIME", IF(Data[[#This Row],[REASON OF LATE]]="SUPPLIER","LATE BY SUPPLIER", "LATE")))</f>
        <v>ON TIME</v>
      </c>
      <c r="K4150" s="2"/>
      <c r="L4150" s="32"/>
      <c r="M4150" s="32" t="str">
        <f>TEXT(Data[[#This Row],[Ngày giao]],"yyyy")</f>
        <v>2022</v>
      </c>
      <c r="N4150" s="32" t="str">
        <f>IF(MONTH(Data[[#This Row],[Ngày giao]])&lt;4,"Qtr1", IF(MONTH(Data[[#This Row],[Ngày giao]])&lt;7,"Qtr2",IF(MONTH(Data[[#This Row],[Ngày giao]])&lt;10,"Qtr3","Qtr4")))</f>
        <v>Qtr3</v>
      </c>
      <c r="O4150" s="32" t="str">
        <f>TEXT(Data[[#This Row],[Ngày giao]],"MMM")</f>
        <v>Jul</v>
      </c>
    </row>
    <row r="4151" spans="1:15" ht="14.5" x14ac:dyDescent="0.35">
      <c r="A4151" s="7">
        <v>4517930593</v>
      </c>
      <c r="B4151" s="7">
        <v>4454507</v>
      </c>
      <c r="C4151" s="8" t="s">
        <v>55</v>
      </c>
      <c r="D4151" s="9">
        <v>270</v>
      </c>
      <c r="E4151" s="3">
        <v>314</v>
      </c>
      <c r="F4151" s="3">
        <f t="shared" si="101"/>
        <v>84780</v>
      </c>
      <c r="G4151" s="5">
        <v>44791</v>
      </c>
      <c r="H4151" s="4">
        <v>44763</v>
      </c>
      <c r="I4151" s="10">
        <v>28</v>
      </c>
      <c r="J4151" s="32" t="str">
        <f>IF(Data[[#This Row],[Chênh lệch ngày]]&lt;-2,"ADVANCE", IF(Data[[#This Row],[Chênh lệch ngày]]&lt;4, "ON TIME", IF(Data[[#This Row],[REASON OF LATE]]="SUPPLIER","LATE BY SUPPLIER", "LATE")))</f>
        <v>LATE BY SUPPLIER</v>
      </c>
      <c r="K4151" s="13" t="s">
        <v>8</v>
      </c>
      <c r="L4151" s="16" t="s">
        <v>71</v>
      </c>
      <c r="M4151" s="32" t="str">
        <f>TEXT(Data[[#This Row],[Ngày giao]],"yyyy")</f>
        <v>2022</v>
      </c>
      <c r="N4151" s="32" t="str">
        <f>IF(MONTH(Data[[#This Row],[Ngày giao]])&lt;4,"Qtr1", IF(MONTH(Data[[#This Row],[Ngày giao]])&lt;7,"Qtr2",IF(MONTH(Data[[#This Row],[Ngày giao]])&lt;10,"Qtr3","Qtr4")))</f>
        <v>Qtr3</v>
      </c>
      <c r="O4151" s="32" t="str">
        <f>TEXT(Data[[#This Row],[Ngày giao]],"MMM")</f>
        <v>Aug</v>
      </c>
    </row>
    <row r="4152" spans="1:15" ht="14.5" x14ac:dyDescent="0.35">
      <c r="A4152" s="7">
        <v>4518124099</v>
      </c>
      <c r="B4152" s="7">
        <v>2765851</v>
      </c>
      <c r="C4152" s="8" t="s">
        <v>53</v>
      </c>
      <c r="D4152" s="9">
        <v>1312</v>
      </c>
      <c r="E4152" s="3">
        <v>970</v>
      </c>
      <c r="F4152" s="3">
        <f t="shared" si="101"/>
        <v>1272640</v>
      </c>
      <c r="G4152" s="5">
        <v>44763</v>
      </c>
      <c r="H4152" s="4">
        <v>44763</v>
      </c>
      <c r="I4152" s="10">
        <v>0</v>
      </c>
      <c r="J4152" s="32" t="str">
        <f>IF(Data[[#This Row],[Chênh lệch ngày]]&lt;-2,"ADVANCE", IF(Data[[#This Row],[Chênh lệch ngày]]&lt;4, "ON TIME", IF(Data[[#This Row],[REASON OF LATE]]="SUPPLIER","LATE BY SUPPLIER", "LATE")))</f>
        <v>ON TIME</v>
      </c>
      <c r="K4152" s="12"/>
      <c r="L4152" s="16"/>
      <c r="M4152" s="32" t="str">
        <f>TEXT(Data[[#This Row],[Ngày giao]],"yyyy")</f>
        <v>2022</v>
      </c>
      <c r="N4152" s="32" t="str">
        <f>IF(MONTH(Data[[#This Row],[Ngày giao]])&lt;4,"Qtr1", IF(MONTH(Data[[#This Row],[Ngày giao]])&lt;7,"Qtr2",IF(MONTH(Data[[#This Row],[Ngày giao]])&lt;10,"Qtr3","Qtr4")))</f>
        <v>Qtr3</v>
      </c>
      <c r="O4152" s="32" t="str">
        <f>TEXT(Data[[#This Row],[Ngày giao]],"MMM")</f>
        <v>Jul</v>
      </c>
    </row>
    <row r="4153" spans="1:15" ht="14.5" x14ac:dyDescent="0.35">
      <c r="A4153" s="7">
        <v>4518123084</v>
      </c>
      <c r="B4153" s="7">
        <v>4287388</v>
      </c>
      <c r="C4153" s="8" t="s">
        <v>53</v>
      </c>
      <c r="D4153" s="9">
        <v>96</v>
      </c>
      <c r="E4153" s="3">
        <v>1023</v>
      </c>
      <c r="F4153" s="3">
        <f t="shared" si="101"/>
        <v>98208</v>
      </c>
      <c r="G4153" s="5">
        <v>44763</v>
      </c>
      <c r="H4153" s="4">
        <v>44763</v>
      </c>
      <c r="I4153" s="10">
        <v>0</v>
      </c>
      <c r="J4153" s="32" t="str">
        <f>IF(Data[[#This Row],[Chênh lệch ngày]]&lt;-2,"ADVANCE", IF(Data[[#This Row],[Chênh lệch ngày]]&lt;4, "ON TIME", IF(Data[[#This Row],[REASON OF LATE]]="SUPPLIER","LATE BY SUPPLIER", "LATE")))</f>
        <v>ON TIME</v>
      </c>
      <c r="K4153" s="12"/>
      <c r="L4153" s="16"/>
      <c r="M4153" s="32" t="str">
        <f>TEXT(Data[[#This Row],[Ngày giao]],"yyyy")</f>
        <v>2022</v>
      </c>
      <c r="N4153" s="32" t="str">
        <f>IF(MONTH(Data[[#This Row],[Ngày giao]])&lt;4,"Qtr1", IF(MONTH(Data[[#This Row],[Ngày giao]])&lt;7,"Qtr2",IF(MONTH(Data[[#This Row],[Ngày giao]])&lt;10,"Qtr3","Qtr4")))</f>
        <v>Qtr3</v>
      </c>
      <c r="O4153" s="32" t="str">
        <f>TEXT(Data[[#This Row],[Ngày giao]],"MMM")</f>
        <v>Jul</v>
      </c>
    </row>
    <row r="4154" spans="1:15" ht="13" x14ac:dyDescent="0.3">
      <c r="A4154" s="1">
        <v>4517513381</v>
      </c>
      <c r="B4154" s="1">
        <v>2899478</v>
      </c>
      <c r="C4154" s="2" t="s">
        <v>53</v>
      </c>
      <c r="D4154" s="3">
        <v>100</v>
      </c>
      <c r="E4154" s="3">
        <v>591</v>
      </c>
      <c r="F4154" s="3">
        <f t="shared" ref="F4154:F4181" si="103" xml:space="preserve"> D4154 * E4154</f>
        <v>59100</v>
      </c>
      <c r="G4154" s="5">
        <v>44767</v>
      </c>
      <c r="H4154" s="4">
        <v>44767</v>
      </c>
      <c r="I4154" s="6">
        <f>G4154-H4154</f>
        <v>0</v>
      </c>
      <c r="J4154" s="32" t="str">
        <f>IF(Data[[#This Row],[Chênh lệch ngày]]&lt;-2,"ADVANCE", IF(Data[[#This Row],[Chênh lệch ngày]]&lt;4, "ON TIME", IF(Data[[#This Row],[REASON OF LATE]]="SUPPLIER","LATE BY SUPPLIER", "LATE")))</f>
        <v>ON TIME</v>
      </c>
      <c r="K4154" s="2"/>
      <c r="L4154" s="32"/>
      <c r="M4154" s="32" t="str">
        <f>TEXT(Data[[#This Row],[Ngày giao]],"yyyy")</f>
        <v>2022</v>
      </c>
      <c r="N4154" s="32" t="str">
        <f>IF(MONTH(Data[[#This Row],[Ngày giao]])&lt;4,"Qtr1", IF(MONTH(Data[[#This Row],[Ngày giao]])&lt;7,"Qtr2",IF(MONTH(Data[[#This Row],[Ngày giao]])&lt;10,"Qtr3","Qtr4")))</f>
        <v>Qtr3</v>
      </c>
      <c r="O4154" s="32" t="str">
        <f>TEXT(Data[[#This Row],[Ngày giao]],"MMM")</f>
        <v>Jul</v>
      </c>
    </row>
    <row r="4155" spans="1:15" ht="13" x14ac:dyDescent="0.3">
      <c r="A4155" s="1">
        <v>4518039386</v>
      </c>
      <c r="B4155" s="1">
        <v>880447</v>
      </c>
      <c r="C4155" s="2" t="s">
        <v>53</v>
      </c>
      <c r="D4155" s="3">
        <v>150</v>
      </c>
      <c r="E4155" s="3">
        <v>493</v>
      </c>
      <c r="F4155" s="3">
        <f t="shared" si="103"/>
        <v>73950</v>
      </c>
      <c r="G4155" s="5">
        <v>44767</v>
      </c>
      <c r="H4155" s="4">
        <v>44767</v>
      </c>
      <c r="I4155" s="6">
        <f>G4155-H4155</f>
        <v>0</v>
      </c>
      <c r="J4155" s="32" t="str">
        <f>IF(Data[[#This Row],[Chênh lệch ngày]]&lt;-2,"ADVANCE", IF(Data[[#This Row],[Chênh lệch ngày]]&lt;4, "ON TIME", IF(Data[[#This Row],[REASON OF LATE]]="SUPPLIER","LATE BY SUPPLIER", "LATE")))</f>
        <v>ON TIME</v>
      </c>
      <c r="K4155" s="2"/>
      <c r="L4155" s="32"/>
      <c r="M4155" s="32" t="str">
        <f>TEXT(Data[[#This Row],[Ngày giao]],"yyyy")</f>
        <v>2022</v>
      </c>
      <c r="N4155" s="32" t="str">
        <f>IF(MONTH(Data[[#This Row],[Ngày giao]])&lt;4,"Qtr1", IF(MONTH(Data[[#This Row],[Ngày giao]])&lt;7,"Qtr2",IF(MONTH(Data[[#This Row],[Ngày giao]])&lt;10,"Qtr3","Qtr4")))</f>
        <v>Qtr3</v>
      </c>
      <c r="O4155" s="32" t="str">
        <f>TEXT(Data[[#This Row],[Ngày giao]],"MMM")</f>
        <v>Jul</v>
      </c>
    </row>
    <row r="4156" spans="1:15" ht="13" x14ac:dyDescent="0.3">
      <c r="A4156" s="1">
        <v>4518053887</v>
      </c>
      <c r="B4156" s="1">
        <v>2467687</v>
      </c>
      <c r="C4156" s="2" t="s">
        <v>53</v>
      </c>
      <c r="D4156" s="3">
        <v>120</v>
      </c>
      <c r="E4156" s="3">
        <v>531</v>
      </c>
      <c r="F4156" s="3">
        <f t="shared" si="103"/>
        <v>63720</v>
      </c>
      <c r="G4156" s="5">
        <v>44767</v>
      </c>
      <c r="H4156" s="4">
        <v>44767</v>
      </c>
      <c r="I4156" s="6">
        <f>G4156-H4156</f>
        <v>0</v>
      </c>
      <c r="J4156" s="32" t="str">
        <f>IF(Data[[#This Row],[Chênh lệch ngày]]&lt;-2,"ADVANCE", IF(Data[[#This Row],[Chênh lệch ngày]]&lt;4, "ON TIME", IF(Data[[#This Row],[REASON OF LATE]]="SUPPLIER","LATE BY SUPPLIER", "LATE")))</f>
        <v>ON TIME</v>
      </c>
      <c r="K4156" s="2"/>
      <c r="L4156" s="32"/>
      <c r="M4156" s="32" t="str">
        <f>TEXT(Data[[#This Row],[Ngày giao]],"yyyy")</f>
        <v>2022</v>
      </c>
      <c r="N4156" s="32" t="str">
        <f>IF(MONTH(Data[[#This Row],[Ngày giao]])&lt;4,"Qtr1", IF(MONTH(Data[[#This Row],[Ngày giao]])&lt;7,"Qtr2",IF(MONTH(Data[[#This Row],[Ngày giao]])&lt;10,"Qtr3","Qtr4")))</f>
        <v>Qtr3</v>
      </c>
      <c r="O4156" s="32" t="str">
        <f>TEXT(Data[[#This Row],[Ngày giao]],"MMM")</f>
        <v>Jul</v>
      </c>
    </row>
    <row r="4157" spans="1:15" ht="14.5" x14ac:dyDescent="0.35">
      <c r="A4157" s="7">
        <v>4517507272</v>
      </c>
      <c r="B4157" s="7">
        <v>2663481</v>
      </c>
      <c r="C4157" s="8" t="s">
        <v>12</v>
      </c>
      <c r="D4157" s="9">
        <v>120</v>
      </c>
      <c r="E4157" s="3">
        <v>605</v>
      </c>
      <c r="F4157" s="3">
        <f t="shared" si="103"/>
        <v>72600</v>
      </c>
      <c r="G4157" s="5">
        <v>44833</v>
      </c>
      <c r="H4157" s="4">
        <v>44833</v>
      </c>
      <c r="I4157" s="10">
        <v>0</v>
      </c>
      <c r="J4157" s="32" t="str">
        <f>IF(Data[[#This Row],[Chênh lệch ngày]]&lt;-2,"ADVANCE", IF(Data[[#This Row],[Chênh lệch ngày]]&lt;4, "ON TIME", IF(Data[[#This Row],[REASON OF LATE]]="SUPPLIER","LATE BY SUPPLIER", "LATE")))</f>
        <v>ON TIME</v>
      </c>
      <c r="K4157" s="12"/>
      <c r="L4157" s="16"/>
      <c r="M4157" s="32" t="str">
        <f>TEXT(Data[[#This Row],[Ngày giao]],"yyyy")</f>
        <v>2022</v>
      </c>
      <c r="N4157" s="32" t="str">
        <f>IF(MONTH(Data[[#This Row],[Ngày giao]])&lt;4,"Qtr1", IF(MONTH(Data[[#This Row],[Ngày giao]])&lt;7,"Qtr2",IF(MONTH(Data[[#This Row],[Ngày giao]])&lt;10,"Qtr3","Qtr4")))</f>
        <v>Qtr3</v>
      </c>
      <c r="O4157" s="32" t="str">
        <f>TEXT(Data[[#This Row],[Ngày giao]],"MMM")</f>
        <v>Sep</v>
      </c>
    </row>
    <row r="4158" spans="1:15" ht="14.5" x14ac:dyDescent="0.35">
      <c r="A4158" s="7">
        <v>4517533168</v>
      </c>
      <c r="B4158" s="7">
        <v>4333116</v>
      </c>
      <c r="C4158" s="8" t="s">
        <v>53</v>
      </c>
      <c r="D4158" s="9">
        <v>231</v>
      </c>
      <c r="E4158" s="3">
        <v>802</v>
      </c>
      <c r="F4158" s="3">
        <f t="shared" si="103"/>
        <v>185262</v>
      </c>
      <c r="G4158" s="5">
        <v>44767</v>
      </c>
      <c r="H4158" s="4">
        <v>44767</v>
      </c>
      <c r="I4158" s="10">
        <v>0</v>
      </c>
      <c r="J4158" s="32" t="str">
        <f>IF(Data[[#This Row],[Chênh lệch ngày]]&lt;-2,"ADVANCE", IF(Data[[#This Row],[Chênh lệch ngày]]&lt;4, "ON TIME", IF(Data[[#This Row],[REASON OF LATE]]="SUPPLIER","LATE BY SUPPLIER", "LATE")))</f>
        <v>ON TIME</v>
      </c>
      <c r="K4158" s="12"/>
      <c r="L4158" s="16"/>
      <c r="M4158" s="32" t="str">
        <f>TEXT(Data[[#This Row],[Ngày giao]],"yyyy")</f>
        <v>2022</v>
      </c>
      <c r="N4158" s="32" t="str">
        <f>IF(MONTH(Data[[#This Row],[Ngày giao]])&lt;4,"Qtr1", IF(MONTH(Data[[#This Row],[Ngày giao]])&lt;7,"Qtr2",IF(MONTH(Data[[#This Row],[Ngày giao]])&lt;10,"Qtr3","Qtr4")))</f>
        <v>Qtr3</v>
      </c>
      <c r="O4158" s="32" t="str">
        <f>TEXT(Data[[#This Row],[Ngày giao]],"MMM")</f>
        <v>Jul</v>
      </c>
    </row>
    <row r="4159" spans="1:15" ht="14.5" x14ac:dyDescent="0.35">
      <c r="A4159" s="7">
        <v>4517742270</v>
      </c>
      <c r="B4159" s="7">
        <v>4455298</v>
      </c>
      <c r="C4159" s="8" t="s">
        <v>53</v>
      </c>
      <c r="D4159" s="9">
        <v>9555</v>
      </c>
      <c r="E4159" s="3">
        <v>951</v>
      </c>
      <c r="F4159" s="3">
        <f t="shared" si="103"/>
        <v>9086805</v>
      </c>
      <c r="G4159" s="5">
        <v>44865</v>
      </c>
      <c r="H4159" s="4">
        <v>44865</v>
      </c>
      <c r="I4159" s="10">
        <v>0</v>
      </c>
      <c r="J4159" s="32" t="str">
        <f>IF(Data[[#This Row],[Chênh lệch ngày]]&lt;-2,"ADVANCE", IF(Data[[#This Row],[Chênh lệch ngày]]&lt;4, "ON TIME", IF(Data[[#This Row],[REASON OF LATE]]="SUPPLIER","LATE BY SUPPLIER", "LATE")))</f>
        <v>ON TIME</v>
      </c>
      <c r="K4159" s="12"/>
      <c r="L4159" s="16"/>
      <c r="M4159" s="32" t="str">
        <f>TEXT(Data[[#This Row],[Ngày giao]],"yyyy")</f>
        <v>2022</v>
      </c>
      <c r="N4159" s="32" t="str">
        <f>IF(MONTH(Data[[#This Row],[Ngày giao]])&lt;4,"Qtr1", IF(MONTH(Data[[#This Row],[Ngày giao]])&lt;7,"Qtr2",IF(MONTH(Data[[#This Row],[Ngày giao]])&lt;10,"Qtr3","Qtr4")))</f>
        <v>Qtr4</v>
      </c>
      <c r="O4159" s="32" t="str">
        <f>TEXT(Data[[#This Row],[Ngày giao]],"MMM")</f>
        <v>Oct</v>
      </c>
    </row>
    <row r="4160" spans="1:15" ht="14.5" x14ac:dyDescent="0.35">
      <c r="A4160" s="7">
        <v>4517817678</v>
      </c>
      <c r="B4160" s="7">
        <v>2487053</v>
      </c>
      <c r="C4160" s="8" t="s">
        <v>53</v>
      </c>
      <c r="D4160" s="9">
        <v>4320</v>
      </c>
      <c r="E4160" s="3">
        <v>383</v>
      </c>
      <c r="F4160" s="3">
        <f t="shared" si="103"/>
        <v>1654560</v>
      </c>
      <c r="G4160" s="5">
        <v>44767</v>
      </c>
      <c r="H4160" s="4">
        <v>44767</v>
      </c>
      <c r="I4160" s="10">
        <v>0</v>
      </c>
      <c r="J4160" s="32" t="str">
        <f>IF(Data[[#This Row],[Chênh lệch ngày]]&lt;-2,"ADVANCE", IF(Data[[#This Row],[Chênh lệch ngày]]&lt;4, "ON TIME", IF(Data[[#This Row],[REASON OF LATE]]="SUPPLIER","LATE BY SUPPLIER", "LATE")))</f>
        <v>ON TIME</v>
      </c>
      <c r="K4160" s="12"/>
      <c r="L4160" s="16"/>
      <c r="M4160" s="32" t="str">
        <f>TEXT(Data[[#This Row],[Ngày giao]],"yyyy")</f>
        <v>2022</v>
      </c>
      <c r="N4160" s="32" t="str">
        <f>IF(MONTH(Data[[#This Row],[Ngày giao]])&lt;4,"Qtr1", IF(MONTH(Data[[#This Row],[Ngày giao]])&lt;7,"Qtr2",IF(MONTH(Data[[#This Row],[Ngày giao]])&lt;10,"Qtr3","Qtr4")))</f>
        <v>Qtr3</v>
      </c>
      <c r="O4160" s="32" t="str">
        <f>TEXT(Data[[#This Row],[Ngày giao]],"MMM")</f>
        <v>Jul</v>
      </c>
    </row>
    <row r="4161" spans="1:15" ht="14.5" x14ac:dyDescent="0.35">
      <c r="A4161" s="7">
        <v>4517528610</v>
      </c>
      <c r="B4161" s="7">
        <v>2778106</v>
      </c>
      <c r="C4161" s="8" t="s">
        <v>53</v>
      </c>
      <c r="D4161" s="9">
        <v>108</v>
      </c>
      <c r="E4161" s="3">
        <v>1386</v>
      </c>
      <c r="F4161" s="3">
        <f t="shared" si="103"/>
        <v>149688</v>
      </c>
      <c r="G4161" s="5">
        <v>44767</v>
      </c>
      <c r="H4161" s="4">
        <v>44767</v>
      </c>
      <c r="I4161" s="10">
        <v>0</v>
      </c>
      <c r="J4161" s="32" t="str">
        <f>IF(Data[[#This Row],[Chênh lệch ngày]]&lt;-2,"ADVANCE", IF(Data[[#This Row],[Chênh lệch ngày]]&lt;4, "ON TIME", IF(Data[[#This Row],[REASON OF LATE]]="SUPPLIER","LATE BY SUPPLIER", "LATE")))</f>
        <v>ON TIME</v>
      </c>
      <c r="K4161" s="12"/>
      <c r="L4161" s="16"/>
      <c r="M4161" s="32" t="str">
        <f>TEXT(Data[[#This Row],[Ngày giao]],"yyyy")</f>
        <v>2022</v>
      </c>
      <c r="N4161" s="32" t="str">
        <f>IF(MONTH(Data[[#This Row],[Ngày giao]])&lt;4,"Qtr1", IF(MONTH(Data[[#This Row],[Ngày giao]])&lt;7,"Qtr2",IF(MONTH(Data[[#This Row],[Ngày giao]])&lt;10,"Qtr3","Qtr4")))</f>
        <v>Qtr3</v>
      </c>
      <c r="O4161" s="32" t="str">
        <f>TEXT(Data[[#This Row],[Ngày giao]],"MMM")</f>
        <v>Jul</v>
      </c>
    </row>
    <row r="4162" spans="1:15" ht="14.5" x14ac:dyDescent="0.35">
      <c r="A4162" s="7">
        <v>4517743937</v>
      </c>
      <c r="B4162" s="7">
        <v>4013297</v>
      </c>
      <c r="C4162" s="8" t="s">
        <v>53</v>
      </c>
      <c r="D4162" s="9">
        <v>22155</v>
      </c>
      <c r="E4162" s="3">
        <v>302</v>
      </c>
      <c r="F4162" s="3">
        <f t="shared" si="103"/>
        <v>6690810</v>
      </c>
      <c r="G4162" s="5">
        <v>44767</v>
      </c>
      <c r="H4162" s="4">
        <v>44767</v>
      </c>
      <c r="I4162" s="10">
        <v>0</v>
      </c>
      <c r="J4162" s="32" t="str">
        <f>IF(Data[[#This Row],[Chênh lệch ngày]]&lt;-2,"ADVANCE", IF(Data[[#This Row],[Chênh lệch ngày]]&lt;4, "ON TIME", IF(Data[[#This Row],[REASON OF LATE]]="SUPPLIER","LATE BY SUPPLIER", "LATE")))</f>
        <v>ON TIME</v>
      </c>
      <c r="K4162" s="12"/>
      <c r="L4162" s="16"/>
      <c r="M4162" s="32" t="str">
        <f>TEXT(Data[[#This Row],[Ngày giao]],"yyyy")</f>
        <v>2022</v>
      </c>
      <c r="N4162" s="32" t="str">
        <f>IF(MONTH(Data[[#This Row],[Ngày giao]])&lt;4,"Qtr1", IF(MONTH(Data[[#This Row],[Ngày giao]])&lt;7,"Qtr2",IF(MONTH(Data[[#This Row],[Ngày giao]])&lt;10,"Qtr3","Qtr4")))</f>
        <v>Qtr3</v>
      </c>
      <c r="O4162" s="32" t="str">
        <f>TEXT(Data[[#This Row],[Ngày giao]],"MMM")</f>
        <v>Jul</v>
      </c>
    </row>
    <row r="4163" spans="1:15" ht="14.5" x14ac:dyDescent="0.35">
      <c r="A4163" s="7">
        <v>4517435448</v>
      </c>
      <c r="B4163" s="7">
        <v>4013297</v>
      </c>
      <c r="C4163" s="8" t="s">
        <v>63</v>
      </c>
      <c r="D4163" s="9">
        <v>75</v>
      </c>
      <c r="E4163" s="3">
        <v>414</v>
      </c>
      <c r="F4163" s="3">
        <f t="shared" si="103"/>
        <v>31050</v>
      </c>
      <c r="G4163" s="5">
        <v>44781</v>
      </c>
      <c r="H4163" s="4">
        <v>44759</v>
      </c>
      <c r="I4163" s="10">
        <v>22</v>
      </c>
      <c r="J4163" s="32" t="str">
        <f>IF(Data[[#This Row],[Chênh lệch ngày]]&lt;-2,"ADVANCE", IF(Data[[#This Row],[Chênh lệch ngày]]&lt;4, "ON TIME", IF(Data[[#This Row],[REASON OF LATE]]="SUPPLIER","LATE BY SUPPLIER", "LATE")))</f>
        <v>LATE</v>
      </c>
      <c r="K4163" s="32" t="s">
        <v>6</v>
      </c>
      <c r="L4163" s="16"/>
      <c r="M4163" s="32" t="str">
        <f>TEXT(Data[[#This Row],[Ngày giao]],"yyyy")</f>
        <v>2022</v>
      </c>
      <c r="N4163" s="32" t="str">
        <f>IF(MONTH(Data[[#This Row],[Ngày giao]])&lt;4,"Qtr1", IF(MONTH(Data[[#This Row],[Ngày giao]])&lt;7,"Qtr2",IF(MONTH(Data[[#This Row],[Ngày giao]])&lt;10,"Qtr3","Qtr4")))</f>
        <v>Qtr3</v>
      </c>
      <c r="O4163" s="32" t="str">
        <f>TEXT(Data[[#This Row],[Ngày giao]],"MMM")</f>
        <v>Aug</v>
      </c>
    </row>
    <row r="4164" spans="1:15" ht="13" x14ac:dyDescent="0.3">
      <c r="A4164" s="1">
        <v>4516975644</v>
      </c>
      <c r="B4164" s="1">
        <v>2903184</v>
      </c>
      <c r="C4164" s="2" t="s">
        <v>67</v>
      </c>
      <c r="D4164" s="3">
        <v>140</v>
      </c>
      <c r="E4164" s="3">
        <v>1375</v>
      </c>
      <c r="F4164" s="3">
        <f t="shared" si="103"/>
        <v>192500</v>
      </c>
      <c r="G4164" s="5">
        <v>44770</v>
      </c>
      <c r="H4164" s="4">
        <v>44770</v>
      </c>
      <c r="I4164" s="6">
        <f>G4164-H4164</f>
        <v>0</v>
      </c>
      <c r="J4164" s="32" t="str">
        <f>IF(Data[[#This Row],[Chênh lệch ngày]]&lt;-2,"ADVANCE", IF(Data[[#This Row],[Chênh lệch ngày]]&lt;4, "ON TIME", IF(Data[[#This Row],[REASON OF LATE]]="SUPPLIER","LATE BY SUPPLIER", "LATE")))</f>
        <v>ON TIME</v>
      </c>
      <c r="K4164" s="2"/>
      <c r="L4164" s="32"/>
      <c r="M4164" s="32" t="str">
        <f>TEXT(Data[[#This Row],[Ngày giao]],"yyyy")</f>
        <v>2022</v>
      </c>
      <c r="N4164" s="32" t="str">
        <f>IF(MONTH(Data[[#This Row],[Ngày giao]])&lt;4,"Qtr1", IF(MONTH(Data[[#This Row],[Ngày giao]])&lt;7,"Qtr2",IF(MONTH(Data[[#This Row],[Ngày giao]])&lt;10,"Qtr3","Qtr4")))</f>
        <v>Qtr3</v>
      </c>
      <c r="O4164" s="32" t="str">
        <f>TEXT(Data[[#This Row],[Ngày giao]],"MMM")</f>
        <v>Jul</v>
      </c>
    </row>
    <row r="4165" spans="1:15" ht="13" x14ac:dyDescent="0.3">
      <c r="A4165" s="1">
        <v>4516975978</v>
      </c>
      <c r="B4165" s="1">
        <v>2903189</v>
      </c>
      <c r="C4165" s="2" t="s">
        <v>67</v>
      </c>
      <c r="D4165" s="3">
        <v>150</v>
      </c>
      <c r="E4165" s="3">
        <v>565</v>
      </c>
      <c r="F4165" s="3">
        <f t="shared" si="103"/>
        <v>84750</v>
      </c>
      <c r="G4165" s="5">
        <v>44770</v>
      </c>
      <c r="H4165" s="4">
        <v>44770</v>
      </c>
      <c r="I4165" s="6">
        <f>G4165-H4165</f>
        <v>0</v>
      </c>
      <c r="J4165" s="32" t="str">
        <f>IF(Data[[#This Row],[Chênh lệch ngày]]&lt;-2,"ADVANCE", IF(Data[[#This Row],[Chênh lệch ngày]]&lt;4, "ON TIME", IF(Data[[#This Row],[REASON OF LATE]]="SUPPLIER","LATE BY SUPPLIER", "LATE")))</f>
        <v>ON TIME</v>
      </c>
      <c r="K4165" s="2"/>
      <c r="L4165" s="32"/>
      <c r="M4165" s="32" t="str">
        <f>TEXT(Data[[#This Row],[Ngày giao]],"yyyy")</f>
        <v>2022</v>
      </c>
      <c r="N4165" s="32" t="str">
        <f>IF(MONTH(Data[[#This Row],[Ngày giao]])&lt;4,"Qtr1", IF(MONTH(Data[[#This Row],[Ngày giao]])&lt;7,"Qtr2",IF(MONTH(Data[[#This Row],[Ngày giao]])&lt;10,"Qtr3","Qtr4")))</f>
        <v>Qtr3</v>
      </c>
      <c r="O4165" s="32" t="str">
        <f>TEXT(Data[[#This Row],[Ngày giao]],"MMM")</f>
        <v>Jul</v>
      </c>
    </row>
    <row r="4166" spans="1:15" ht="13" x14ac:dyDescent="0.3">
      <c r="A4166" s="1">
        <v>4517183885</v>
      </c>
      <c r="B4166" s="1">
        <v>2903183</v>
      </c>
      <c r="C4166" s="2" t="s">
        <v>67</v>
      </c>
      <c r="D4166" s="3">
        <v>20</v>
      </c>
      <c r="E4166" s="3">
        <v>955</v>
      </c>
      <c r="F4166" s="3">
        <f t="shared" si="103"/>
        <v>19100</v>
      </c>
      <c r="G4166" s="5">
        <v>44770</v>
      </c>
      <c r="H4166" s="4">
        <v>44770</v>
      </c>
      <c r="I4166" s="6">
        <f>G4166-H4166</f>
        <v>0</v>
      </c>
      <c r="J4166" s="32" t="str">
        <f>IF(Data[[#This Row],[Chênh lệch ngày]]&lt;-2,"ADVANCE", IF(Data[[#This Row],[Chênh lệch ngày]]&lt;4, "ON TIME", IF(Data[[#This Row],[REASON OF LATE]]="SUPPLIER","LATE BY SUPPLIER", "LATE")))</f>
        <v>ON TIME</v>
      </c>
      <c r="K4166" s="2"/>
      <c r="L4166" s="32"/>
      <c r="M4166" s="32" t="str">
        <f>TEXT(Data[[#This Row],[Ngày giao]],"yyyy")</f>
        <v>2022</v>
      </c>
      <c r="N4166" s="32" t="str">
        <f>IF(MONTH(Data[[#This Row],[Ngày giao]])&lt;4,"Qtr1", IF(MONTH(Data[[#This Row],[Ngày giao]])&lt;7,"Qtr2",IF(MONTH(Data[[#This Row],[Ngày giao]])&lt;10,"Qtr3","Qtr4")))</f>
        <v>Qtr3</v>
      </c>
      <c r="O4166" s="32" t="str">
        <f>TEXT(Data[[#This Row],[Ngày giao]],"MMM")</f>
        <v>Jul</v>
      </c>
    </row>
    <row r="4167" spans="1:15" ht="13" x14ac:dyDescent="0.3">
      <c r="A4167" s="1">
        <v>4517049056</v>
      </c>
      <c r="B4167" s="1">
        <v>4271870</v>
      </c>
      <c r="C4167" s="2" t="s">
        <v>67</v>
      </c>
      <c r="D4167" s="3">
        <v>52</v>
      </c>
      <c r="E4167" s="3">
        <v>970</v>
      </c>
      <c r="F4167" s="3">
        <f t="shared" si="103"/>
        <v>50440</v>
      </c>
      <c r="G4167" s="5">
        <v>44770</v>
      </c>
      <c r="H4167" s="4">
        <v>44770</v>
      </c>
      <c r="I4167" s="6">
        <f>G4167-H4167</f>
        <v>0</v>
      </c>
      <c r="J4167" s="32" t="str">
        <f>IF(Data[[#This Row],[Chênh lệch ngày]]&lt;-2,"ADVANCE", IF(Data[[#This Row],[Chênh lệch ngày]]&lt;4, "ON TIME", IF(Data[[#This Row],[REASON OF LATE]]="SUPPLIER","LATE BY SUPPLIER", "LATE")))</f>
        <v>ON TIME</v>
      </c>
      <c r="K4167" s="2"/>
      <c r="L4167" s="32"/>
      <c r="M4167" s="32" t="str">
        <f>TEXT(Data[[#This Row],[Ngày giao]],"yyyy")</f>
        <v>2022</v>
      </c>
      <c r="N4167" s="32" t="str">
        <f>IF(MONTH(Data[[#This Row],[Ngày giao]])&lt;4,"Qtr1", IF(MONTH(Data[[#This Row],[Ngày giao]])&lt;7,"Qtr2",IF(MONTH(Data[[#This Row],[Ngày giao]])&lt;10,"Qtr3","Qtr4")))</f>
        <v>Qtr3</v>
      </c>
      <c r="O4167" s="32" t="str">
        <f>TEXT(Data[[#This Row],[Ngày giao]],"MMM")</f>
        <v>Jul</v>
      </c>
    </row>
    <row r="4168" spans="1:15" ht="13" x14ac:dyDescent="0.3">
      <c r="A4168" s="1">
        <v>4517049137</v>
      </c>
      <c r="B4168" s="1">
        <v>2752324</v>
      </c>
      <c r="C4168" s="2" t="s">
        <v>67</v>
      </c>
      <c r="D4168" s="3">
        <v>84</v>
      </c>
      <c r="E4168" s="3">
        <v>589</v>
      </c>
      <c r="F4168" s="3">
        <f t="shared" si="103"/>
        <v>49476</v>
      </c>
      <c r="G4168" s="5">
        <v>44770</v>
      </c>
      <c r="H4168" s="4">
        <v>44770</v>
      </c>
      <c r="I4168" s="6">
        <f>G4168-H4168</f>
        <v>0</v>
      </c>
      <c r="J4168" s="32" t="str">
        <f>IF(Data[[#This Row],[Chênh lệch ngày]]&lt;-2,"ADVANCE", IF(Data[[#This Row],[Chênh lệch ngày]]&lt;4, "ON TIME", IF(Data[[#This Row],[REASON OF LATE]]="SUPPLIER","LATE BY SUPPLIER", "LATE")))</f>
        <v>ON TIME</v>
      </c>
      <c r="K4168" s="2"/>
      <c r="L4168" s="32"/>
      <c r="M4168" s="32" t="str">
        <f>TEXT(Data[[#This Row],[Ngày giao]],"yyyy")</f>
        <v>2022</v>
      </c>
      <c r="N4168" s="32" t="str">
        <f>IF(MONTH(Data[[#This Row],[Ngày giao]])&lt;4,"Qtr1", IF(MONTH(Data[[#This Row],[Ngày giao]])&lt;7,"Qtr2",IF(MONTH(Data[[#This Row],[Ngày giao]])&lt;10,"Qtr3","Qtr4")))</f>
        <v>Qtr3</v>
      </c>
      <c r="O4168" s="32" t="str">
        <f>TEXT(Data[[#This Row],[Ngày giao]],"MMM")</f>
        <v>Jul</v>
      </c>
    </row>
    <row r="4169" spans="1:15" ht="14.5" x14ac:dyDescent="0.35">
      <c r="A4169" s="7">
        <v>4516974011</v>
      </c>
      <c r="B4169" s="7">
        <v>2765851</v>
      </c>
      <c r="C4169" s="8" t="s">
        <v>67</v>
      </c>
      <c r="D4169" s="9">
        <v>80</v>
      </c>
      <c r="E4169" s="3">
        <v>1473</v>
      </c>
      <c r="F4169" s="3">
        <f t="shared" si="103"/>
        <v>117840</v>
      </c>
      <c r="G4169" s="5">
        <v>44770</v>
      </c>
      <c r="H4169" s="4">
        <v>44770</v>
      </c>
      <c r="I4169" s="10">
        <v>0</v>
      </c>
      <c r="J4169" s="32" t="str">
        <f>IF(Data[[#This Row],[Chênh lệch ngày]]&lt;-2,"ADVANCE", IF(Data[[#This Row],[Chênh lệch ngày]]&lt;4, "ON TIME", IF(Data[[#This Row],[REASON OF LATE]]="SUPPLIER","LATE BY SUPPLIER", "LATE")))</f>
        <v>ON TIME</v>
      </c>
      <c r="K4169" s="12"/>
      <c r="L4169" s="16"/>
      <c r="M4169" s="32" t="str">
        <f>TEXT(Data[[#This Row],[Ngày giao]],"yyyy")</f>
        <v>2022</v>
      </c>
      <c r="N4169" s="32" t="str">
        <f>IF(MONTH(Data[[#This Row],[Ngày giao]])&lt;4,"Qtr1", IF(MONTH(Data[[#This Row],[Ngày giao]])&lt;7,"Qtr2",IF(MONTH(Data[[#This Row],[Ngày giao]])&lt;10,"Qtr3","Qtr4")))</f>
        <v>Qtr3</v>
      </c>
      <c r="O4169" s="32" t="str">
        <f>TEXT(Data[[#This Row],[Ngày giao]],"MMM")</f>
        <v>Jul</v>
      </c>
    </row>
    <row r="4170" spans="1:15" ht="14.5" x14ac:dyDescent="0.35">
      <c r="A4170" s="7">
        <v>4517185024</v>
      </c>
      <c r="B4170" s="7">
        <v>2779823</v>
      </c>
      <c r="C4170" s="8" t="s">
        <v>67</v>
      </c>
      <c r="D4170" s="9">
        <v>2250</v>
      </c>
      <c r="E4170" s="3">
        <v>594</v>
      </c>
      <c r="F4170" s="3">
        <f t="shared" si="103"/>
        <v>1336500</v>
      </c>
      <c r="G4170" s="5">
        <v>44770</v>
      </c>
      <c r="H4170" s="4">
        <v>44770</v>
      </c>
      <c r="I4170" s="10">
        <v>0</v>
      </c>
      <c r="J4170" s="32" t="str">
        <f>IF(Data[[#This Row],[Chênh lệch ngày]]&lt;-2,"ADVANCE", IF(Data[[#This Row],[Chênh lệch ngày]]&lt;4, "ON TIME", IF(Data[[#This Row],[REASON OF LATE]]="SUPPLIER","LATE BY SUPPLIER", "LATE")))</f>
        <v>ON TIME</v>
      </c>
      <c r="K4170" s="12"/>
      <c r="L4170" s="16"/>
      <c r="M4170" s="32" t="str">
        <f>TEXT(Data[[#This Row],[Ngày giao]],"yyyy")</f>
        <v>2022</v>
      </c>
      <c r="N4170" s="32" t="str">
        <f>IF(MONTH(Data[[#This Row],[Ngày giao]])&lt;4,"Qtr1", IF(MONTH(Data[[#This Row],[Ngày giao]])&lt;7,"Qtr2",IF(MONTH(Data[[#This Row],[Ngày giao]])&lt;10,"Qtr3","Qtr4")))</f>
        <v>Qtr3</v>
      </c>
      <c r="O4170" s="32" t="str">
        <f>TEXT(Data[[#This Row],[Ngày giao]],"MMM")</f>
        <v>Jul</v>
      </c>
    </row>
    <row r="4171" spans="1:15" ht="14.5" x14ac:dyDescent="0.35">
      <c r="A4171" s="7">
        <v>4517743936</v>
      </c>
      <c r="B4171" s="7">
        <v>4013297</v>
      </c>
      <c r="C4171" s="8" t="s">
        <v>53</v>
      </c>
      <c r="D4171" s="9">
        <v>8625</v>
      </c>
      <c r="E4171" s="3">
        <v>1275</v>
      </c>
      <c r="F4171" s="3">
        <f t="shared" si="103"/>
        <v>10996875</v>
      </c>
      <c r="G4171" s="5">
        <v>44760</v>
      </c>
      <c r="H4171" s="4">
        <v>44760</v>
      </c>
      <c r="I4171" s="10">
        <v>0</v>
      </c>
      <c r="J4171" s="32" t="str">
        <f>IF(Data[[#This Row],[Chênh lệch ngày]]&lt;-2,"ADVANCE", IF(Data[[#This Row],[Chênh lệch ngày]]&lt;4, "ON TIME", IF(Data[[#This Row],[REASON OF LATE]]="SUPPLIER","LATE BY SUPPLIER", "LATE")))</f>
        <v>ON TIME</v>
      </c>
      <c r="K4171" s="12"/>
      <c r="L4171" s="16"/>
      <c r="M4171" s="32" t="str">
        <f>TEXT(Data[[#This Row],[Ngày giao]],"yyyy")</f>
        <v>2022</v>
      </c>
      <c r="N4171" s="32" t="str">
        <f>IF(MONTH(Data[[#This Row],[Ngày giao]])&lt;4,"Qtr1", IF(MONTH(Data[[#This Row],[Ngày giao]])&lt;7,"Qtr2",IF(MONTH(Data[[#This Row],[Ngày giao]])&lt;10,"Qtr3","Qtr4")))</f>
        <v>Qtr3</v>
      </c>
      <c r="O4171" s="32" t="str">
        <f>TEXT(Data[[#This Row],[Ngày giao]],"MMM")</f>
        <v>Jul</v>
      </c>
    </row>
    <row r="4172" spans="1:15" ht="14.5" x14ac:dyDescent="0.35">
      <c r="A4172" s="7">
        <v>4517453937</v>
      </c>
      <c r="B4172" s="7">
        <v>4333114</v>
      </c>
      <c r="C4172" s="8" t="s">
        <v>67</v>
      </c>
      <c r="D4172" s="9">
        <v>504</v>
      </c>
      <c r="E4172" s="3">
        <v>483</v>
      </c>
      <c r="F4172" s="3">
        <f t="shared" si="103"/>
        <v>243432</v>
      </c>
      <c r="G4172" s="5">
        <v>44770</v>
      </c>
      <c r="H4172" s="4">
        <v>44770</v>
      </c>
      <c r="I4172" s="10">
        <v>0</v>
      </c>
      <c r="J4172" s="32" t="str">
        <f>IF(Data[[#This Row],[Chênh lệch ngày]]&lt;-2,"ADVANCE", IF(Data[[#This Row],[Chênh lệch ngày]]&lt;4, "ON TIME", IF(Data[[#This Row],[REASON OF LATE]]="SUPPLIER","LATE BY SUPPLIER", "LATE")))</f>
        <v>ON TIME</v>
      </c>
      <c r="K4172" s="12"/>
      <c r="L4172" s="16"/>
      <c r="M4172" s="32" t="str">
        <f>TEXT(Data[[#This Row],[Ngày giao]],"yyyy")</f>
        <v>2022</v>
      </c>
      <c r="N4172" s="32" t="str">
        <f>IF(MONTH(Data[[#This Row],[Ngày giao]])&lt;4,"Qtr1", IF(MONTH(Data[[#This Row],[Ngày giao]])&lt;7,"Qtr2",IF(MONTH(Data[[#This Row],[Ngày giao]])&lt;10,"Qtr3","Qtr4")))</f>
        <v>Qtr3</v>
      </c>
      <c r="O4172" s="32" t="str">
        <f>TEXT(Data[[#This Row],[Ngày giao]],"MMM")</f>
        <v>Jul</v>
      </c>
    </row>
    <row r="4173" spans="1:15" ht="13" x14ac:dyDescent="0.3">
      <c r="A4173" s="1">
        <v>5501239669</v>
      </c>
      <c r="B4173" s="1">
        <v>2899945</v>
      </c>
      <c r="C4173" s="2" t="s">
        <v>60</v>
      </c>
      <c r="D4173" s="3">
        <v>48</v>
      </c>
      <c r="E4173" s="3">
        <v>1111</v>
      </c>
      <c r="F4173" s="3">
        <f t="shared" si="103"/>
        <v>53328</v>
      </c>
      <c r="G4173" s="5">
        <v>44774</v>
      </c>
      <c r="H4173" s="4">
        <v>44774</v>
      </c>
      <c r="I4173" s="6">
        <f t="shared" ref="I4173:I4178" si="104">G4173-H4173</f>
        <v>0</v>
      </c>
      <c r="J4173" s="32" t="str">
        <f>IF(Data[[#This Row],[Chênh lệch ngày]]&lt;-2,"ADVANCE", IF(Data[[#This Row],[Chênh lệch ngày]]&lt;4, "ON TIME", IF(Data[[#This Row],[REASON OF LATE]]="SUPPLIER","LATE BY SUPPLIER", "LATE")))</f>
        <v>ON TIME</v>
      </c>
      <c r="K4173" s="2"/>
      <c r="L4173" s="32"/>
      <c r="M4173" s="32" t="str">
        <f>TEXT(Data[[#This Row],[Ngày giao]],"yyyy")</f>
        <v>2022</v>
      </c>
      <c r="N4173" s="32" t="str">
        <f>IF(MONTH(Data[[#This Row],[Ngày giao]])&lt;4,"Qtr1", IF(MONTH(Data[[#This Row],[Ngày giao]])&lt;7,"Qtr2",IF(MONTH(Data[[#This Row],[Ngày giao]])&lt;10,"Qtr3","Qtr4")))</f>
        <v>Qtr3</v>
      </c>
      <c r="O4173" s="32" t="str">
        <f>TEXT(Data[[#This Row],[Ngày giao]],"MMM")</f>
        <v>Aug</v>
      </c>
    </row>
    <row r="4174" spans="1:15" ht="13" x14ac:dyDescent="0.3">
      <c r="A4174" s="1">
        <v>4518040089</v>
      </c>
      <c r="B4174" s="1">
        <v>880447</v>
      </c>
      <c r="C4174" s="2" t="s">
        <v>53</v>
      </c>
      <c r="D4174" s="3">
        <v>1290</v>
      </c>
      <c r="E4174" s="3">
        <v>300</v>
      </c>
      <c r="F4174" s="3">
        <f t="shared" si="103"/>
        <v>387000</v>
      </c>
      <c r="G4174" s="5">
        <v>44774</v>
      </c>
      <c r="H4174" s="4">
        <v>44774</v>
      </c>
      <c r="I4174" s="6">
        <f t="shared" si="104"/>
        <v>0</v>
      </c>
      <c r="J4174" s="32" t="str">
        <f>IF(Data[[#This Row],[Chênh lệch ngày]]&lt;-2,"ADVANCE", IF(Data[[#This Row],[Chênh lệch ngày]]&lt;4, "ON TIME", IF(Data[[#This Row],[REASON OF LATE]]="SUPPLIER","LATE BY SUPPLIER", "LATE")))</f>
        <v>ON TIME</v>
      </c>
      <c r="K4174" s="2"/>
      <c r="L4174" s="32"/>
      <c r="M4174" s="32" t="str">
        <f>TEXT(Data[[#This Row],[Ngày giao]],"yyyy")</f>
        <v>2022</v>
      </c>
      <c r="N4174" s="32" t="str">
        <f>IF(MONTH(Data[[#This Row],[Ngày giao]])&lt;4,"Qtr1", IF(MONTH(Data[[#This Row],[Ngày giao]])&lt;7,"Qtr2",IF(MONTH(Data[[#This Row],[Ngày giao]])&lt;10,"Qtr3","Qtr4")))</f>
        <v>Qtr3</v>
      </c>
      <c r="O4174" s="32" t="str">
        <f>TEXT(Data[[#This Row],[Ngày giao]],"MMM")</f>
        <v>Aug</v>
      </c>
    </row>
    <row r="4175" spans="1:15" ht="13" x14ac:dyDescent="0.3">
      <c r="A4175" s="1">
        <v>4518083079</v>
      </c>
      <c r="B4175" s="1">
        <v>4334436</v>
      </c>
      <c r="C4175" s="37" t="s">
        <v>52</v>
      </c>
      <c r="D4175" s="3">
        <v>96</v>
      </c>
      <c r="E4175" s="3">
        <v>1443</v>
      </c>
      <c r="F4175" s="3">
        <f t="shared" si="103"/>
        <v>138528</v>
      </c>
      <c r="G4175" s="5">
        <v>44774</v>
      </c>
      <c r="H4175" s="4">
        <v>44774</v>
      </c>
      <c r="I4175" s="6">
        <f t="shared" si="104"/>
        <v>0</v>
      </c>
      <c r="J4175" s="32" t="str">
        <f>IF(Data[[#This Row],[Chênh lệch ngày]]&lt;-2,"ADVANCE", IF(Data[[#This Row],[Chênh lệch ngày]]&lt;4, "ON TIME", IF(Data[[#This Row],[REASON OF LATE]]="SUPPLIER","LATE BY SUPPLIER", "LATE")))</f>
        <v>ON TIME</v>
      </c>
      <c r="K4175" s="2"/>
      <c r="L4175" s="32"/>
      <c r="M4175" s="32" t="str">
        <f>TEXT(Data[[#This Row],[Ngày giao]],"yyyy")</f>
        <v>2022</v>
      </c>
      <c r="N4175" s="32" t="str">
        <f>IF(MONTH(Data[[#This Row],[Ngày giao]])&lt;4,"Qtr1", IF(MONTH(Data[[#This Row],[Ngày giao]])&lt;7,"Qtr2",IF(MONTH(Data[[#This Row],[Ngày giao]])&lt;10,"Qtr3","Qtr4")))</f>
        <v>Qtr3</v>
      </c>
      <c r="O4175" s="32" t="str">
        <f>TEXT(Data[[#This Row],[Ngày giao]],"MMM")</f>
        <v>Aug</v>
      </c>
    </row>
    <row r="4176" spans="1:15" ht="13" x14ac:dyDescent="0.3">
      <c r="A4176" s="1">
        <v>4518087707</v>
      </c>
      <c r="B4176" s="1">
        <v>4228041</v>
      </c>
      <c r="C4176" s="37" t="s">
        <v>52</v>
      </c>
      <c r="D4176" s="3">
        <v>120</v>
      </c>
      <c r="E4176" s="3">
        <v>1486</v>
      </c>
      <c r="F4176" s="3">
        <f t="shared" si="103"/>
        <v>178320</v>
      </c>
      <c r="G4176" s="5">
        <v>44774</v>
      </c>
      <c r="H4176" s="4">
        <v>44774</v>
      </c>
      <c r="I4176" s="6">
        <f t="shared" si="104"/>
        <v>0</v>
      </c>
      <c r="J4176" s="32" t="str">
        <f>IF(Data[[#This Row],[Chênh lệch ngày]]&lt;-2,"ADVANCE", IF(Data[[#This Row],[Chênh lệch ngày]]&lt;4, "ON TIME", IF(Data[[#This Row],[REASON OF LATE]]="SUPPLIER","LATE BY SUPPLIER", "LATE")))</f>
        <v>ON TIME</v>
      </c>
      <c r="K4176" s="2"/>
      <c r="L4176" s="32"/>
      <c r="M4176" s="32" t="str">
        <f>TEXT(Data[[#This Row],[Ngày giao]],"yyyy")</f>
        <v>2022</v>
      </c>
      <c r="N4176" s="32" t="str">
        <f>IF(MONTH(Data[[#This Row],[Ngày giao]])&lt;4,"Qtr1", IF(MONTH(Data[[#This Row],[Ngày giao]])&lt;7,"Qtr2",IF(MONTH(Data[[#This Row],[Ngày giao]])&lt;10,"Qtr3","Qtr4")))</f>
        <v>Qtr3</v>
      </c>
      <c r="O4176" s="32" t="str">
        <f>TEXT(Data[[#This Row],[Ngày giao]],"MMM")</f>
        <v>Aug</v>
      </c>
    </row>
    <row r="4177" spans="1:15" ht="13" x14ac:dyDescent="0.3">
      <c r="A4177" s="1">
        <v>4518089836</v>
      </c>
      <c r="B4177" s="1">
        <v>2899944</v>
      </c>
      <c r="C4177" s="37" t="s">
        <v>52</v>
      </c>
      <c r="D4177" s="3">
        <v>48</v>
      </c>
      <c r="E4177" s="3">
        <v>1474</v>
      </c>
      <c r="F4177" s="3">
        <f t="shared" si="103"/>
        <v>70752</v>
      </c>
      <c r="G4177" s="5">
        <v>44774</v>
      </c>
      <c r="H4177" s="4">
        <v>44774</v>
      </c>
      <c r="I4177" s="6">
        <f t="shared" si="104"/>
        <v>0</v>
      </c>
      <c r="J4177" s="32" t="str">
        <f>IF(Data[[#This Row],[Chênh lệch ngày]]&lt;-2,"ADVANCE", IF(Data[[#This Row],[Chênh lệch ngày]]&lt;4, "ON TIME", IF(Data[[#This Row],[REASON OF LATE]]="SUPPLIER","LATE BY SUPPLIER", "LATE")))</f>
        <v>ON TIME</v>
      </c>
      <c r="K4177" s="2"/>
      <c r="L4177" s="32"/>
      <c r="M4177" s="32" t="str">
        <f>TEXT(Data[[#This Row],[Ngày giao]],"yyyy")</f>
        <v>2022</v>
      </c>
      <c r="N4177" s="32" t="str">
        <f>IF(MONTH(Data[[#This Row],[Ngày giao]])&lt;4,"Qtr1", IF(MONTH(Data[[#This Row],[Ngày giao]])&lt;7,"Qtr2",IF(MONTH(Data[[#This Row],[Ngày giao]])&lt;10,"Qtr3","Qtr4")))</f>
        <v>Qtr3</v>
      </c>
      <c r="O4177" s="32" t="str">
        <f>TEXT(Data[[#This Row],[Ngày giao]],"MMM")</f>
        <v>Aug</v>
      </c>
    </row>
    <row r="4178" spans="1:15" ht="13" x14ac:dyDescent="0.3">
      <c r="A4178" s="1">
        <v>4518063143</v>
      </c>
      <c r="B4178" s="1">
        <v>2467687</v>
      </c>
      <c r="C4178" s="2" t="s">
        <v>53</v>
      </c>
      <c r="D4178" s="3">
        <v>135</v>
      </c>
      <c r="E4178" s="3">
        <v>860</v>
      </c>
      <c r="F4178" s="3">
        <f t="shared" si="103"/>
        <v>116100</v>
      </c>
      <c r="G4178" s="5">
        <v>44774</v>
      </c>
      <c r="H4178" s="4">
        <v>44774</v>
      </c>
      <c r="I4178" s="6">
        <f t="shared" si="104"/>
        <v>0</v>
      </c>
      <c r="J4178" s="32" t="str">
        <f>IF(Data[[#This Row],[Chênh lệch ngày]]&lt;-2,"ADVANCE", IF(Data[[#This Row],[Chênh lệch ngày]]&lt;4, "ON TIME", IF(Data[[#This Row],[REASON OF LATE]]="SUPPLIER","LATE BY SUPPLIER", "LATE")))</f>
        <v>ON TIME</v>
      </c>
      <c r="K4178" s="2"/>
      <c r="L4178" s="32"/>
      <c r="M4178" s="32" t="str">
        <f>TEXT(Data[[#This Row],[Ngày giao]],"yyyy")</f>
        <v>2022</v>
      </c>
      <c r="N4178" s="32" t="str">
        <f>IF(MONTH(Data[[#This Row],[Ngày giao]])&lt;4,"Qtr1", IF(MONTH(Data[[#This Row],[Ngày giao]])&lt;7,"Qtr2",IF(MONTH(Data[[#This Row],[Ngày giao]])&lt;10,"Qtr3","Qtr4")))</f>
        <v>Qtr3</v>
      </c>
      <c r="O4178" s="32" t="str">
        <f>TEXT(Data[[#This Row],[Ngày giao]],"MMM")</f>
        <v>Aug</v>
      </c>
    </row>
    <row r="4179" spans="1:15" ht="14.5" x14ac:dyDescent="0.35">
      <c r="A4179" s="7">
        <v>4517368831</v>
      </c>
      <c r="B4179" s="7">
        <v>2044651</v>
      </c>
      <c r="C4179" s="8" t="s">
        <v>53</v>
      </c>
      <c r="D4179" s="9">
        <v>108000</v>
      </c>
      <c r="E4179" s="3">
        <v>1254</v>
      </c>
      <c r="F4179" s="3">
        <f t="shared" si="103"/>
        <v>135432000</v>
      </c>
      <c r="G4179" s="5">
        <v>44753</v>
      </c>
      <c r="H4179" s="4">
        <v>44774</v>
      </c>
      <c r="I4179" s="10">
        <v>-21</v>
      </c>
      <c r="J4179" s="32" t="str">
        <f>IF(Data[[#This Row],[Chênh lệch ngày]]&lt;-2,"ADVANCE", IF(Data[[#This Row],[Chênh lệch ngày]]&lt;4, "ON TIME", IF(Data[[#This Row],[REASON OF LATE]]="SUPPLIER","LATE BY SUPPLIER", "LATE")))</f>
        <v>ADVANCE</v>
      </c>
      <c r="K4179" s="12"/>
      <c r="L4179" s="16"/>
      <c r="M4179" s="32" t="str">
        <f>TEXT(Data[[#This Row],[Ngày giao]],"yyyy")</f>
        <v>2022</v>
      </c>
      <c r="N4179" s="32" t="str">
        <f>IF(MONTH(Data[[#This Row],[Ngày giao]])&lt;4,"Qtr1", IF(MONTH(Data[[#This Row],[Ngày giao]])&lt;7,"Qtr2",IF(MONTH(Data[[#This Row],[Ngày giao]])&lt;10,"Qtr3","Qtr4")))</f>
        <v>Qtr3</v>
      </c>
      <c r="O4179" s="32" t="str">
        <f>TEXT(Data[[#This Row],[Ngày giao]],"MMM")</f>
        <v>Jul</v>
      </c>
    </row>
    <row r="4180" spans="1:15" ht="14.5" x14ac:dyDescent="0.35">
      <c r="A4180" s="7">
        <v>4517488542</v>
      </c>
      <c r="B4180" s="7">
        <v>4013297</v>
      </c>
      <c r="C4180" s="8" t="s">
        <v>53</v>
      </c>
      <c r="D4180" s="9">
        <v>45</v>
      </c>
      <c r="E4180" s="3">
        <v>324</v>
      </c>
      <c r="F4180" s="3">
        <f t="shared" si="103"/>
        <v>14580</v>
      </c>
      <c r="G4180" s="5">
        <v>44767</v>
      </c>
      <c r="H4180" s="4">
        <v>44767</v>
      </c>
      <c r="I4180" s="10">
        <v>0</v>
      </c>
      <c r="J4180" s="32" t="str">
        <f>IF(Data[[#This Row],[Chênh lệch ngày]]&lt;-2,"ADVANCE", IF(Data[[#This Row],[Chênh lệch ngày]]&lt;4, "ON TIME", IF(Data[[#This Row],[REASON OF LATE]]="SUPPLIER","LATE BY SUPPLIER", "LATE")))</f>
        <v>ON TIME</v>
      </c>
      <c r="K4180" s="12"/>
      <c r="L4180" s="16"/>
      <c r="M4180" s="32" t="str">
        <f>TEXT(Data[[#This Row],[Ngày giao]],"yyyy")</f>
        <v>2022</v>
      </c>
      <c r="N4180" s="32" t="str">
        <f>IF(MONTH(Data[[#This Row],[Ngày giao]])&lt;4,"Qtr1", IF(MONTH(Data[[#This Row],[Ngày giao]])&lt;7,"Qtr2",IF(MONTH(Data[[#This Row],[Ngày giao]])&lt;10,"Qtr3","Qtr4")))</f>
        <v>Qtr3</v>
      </c>
      <c r="O4180" s="32" t="str">
        <f>TEXT(Data[[#This Row],[Ngày giao]],"MMM")</f>
        <v>Jul</v>
      </c>
    </row>
    <row r="4181" spans="1:15" ht="14.5" x14ac:dyDescent="0.35">
      <c r="A4181" s="7">
        <v>4517742280</v>
      </c>
      <c r="B4181" s="7">
        <v>2487053</v>
      </c>
      <c r="C4181" s="8" t="s">
        <v>53</v>
      </c>
      <c r="D4181" s="9">
        <v>1800</v>
      </c>
      <c r="E4181" s="3">
        <v>423</v>
      </c>
      <c r="F4181" s="3">
        <f t="shared" si="103"/>
        <v>761400</v>
      </c>
      <c r="G4181" s="5">
        <v>44774</v>
      </c>
      <c r="H4181" s="4">
        <v>44774</v>
      </c>
      <c r="I4181" s="10">
        <v>0</v>
      </c>
      <c r="J4181" s="32" t="str">
        <f>IF(Data[[#This Row],[Chênh lệch ngày]]&lt;-2,"ADVANCE", IF(Data[[#This Row],[Chênh lệch ngày]]&lt;4, "ON TIME", IF(Data[[#This Row],[REASON OF LATE]]="SUPPLIER","LATE BY SUPPLIER", "LATE")))</f>
        <v>ON TIME</v>
      </c>
      <c r="K4181" s="12"/>
      <c r="L4181" s="16"/>
      <c r="M4181" s="32" t="str">
        <f>TEXT(Data[[#This Row],[Ngày giao]],"yyyy")</f>
        <v>2022</v>
      </c>
      <c r="N4181" s="32" t="str">
        <f>IF(MONTH(Data[[#This Row],[Ngày giao]])&lt;4,"Qtr1", IF(MONTH(Data[[#This Row],[Ngày giao]])&lt;7,"Qtr2",IF(MONTH(Data[[#This Row],[Ngày giao]])&lt;10,"Qtr3","Qtr4")))</f>
        <v>Qtr3</v>
      </c>
      <c r="O4181" s="32" t="str">
        <f>TEXT(Data[[#This Row],[Ngày giao]],"MMM")</f>
        <v>Aug</v>
      </c>
    </row>
    <row r="4182" spans="1:15" ht="14.5" x14ac:dyDescent="0.35">
      <c r="A4182" s="7">
        <v>4518086054</v>
      </c>
      <c r="B4182" s="7">
        <v>4455281</v>
      </c>
      <c r="C4182" s="37" t="s">
        <v>52</v>
      </c>
      <c r="D4182" s="9">
        <v>7740</v>
      </c>
      <c r="E4182" s="3">
        <v>380</v>
      </c>
      <c r="F4182" s="3">
        <f xml:space="preserve"> D4182 * E4182</f>
        <v>2941200</v>
      </c>
      <c r="G4182" s="14">
        <v>44886</v>
      </c>
      <c r="H4182" s="15">
        <v>44890</v>
      </c>
      <c r="I4182" s="10">
        <v>-4</v>
      </c>
      <c r="J4182" s="32" t="str">
        <f>IF(Data[[#This Row],[Chênh lệch ngày]]&lt;-2,"ADVANCE", IF(Data[[#This Row],[Chênh lệch ngày]]&lt;4, "ON TIME", IF(Data[[#This Row],[REASON OF LATE]]="SUPPLIER","LATE BY SUPPLIER", "LATE")))</f>
        <v>ADVANCE</v>
      </c>
      <c r="K4182" s="13" t="s">
        <v>11</v>
      </c>
      <c r="L4182" s="16"/>
      <c r="M4182" s="32" t="str">
        <f>TEXT(Data[[#This Row],[Ngày giao]],"yyyy")</f>
        <v>2022</v>
      </c>
      <c r="N4182" s="32" t="str">
        <f>IF(MONTH(Data[[#This Row],[Ngày giao]])&lt;4,"Qtr1", IF(MONTH(Data[[#This Row],[Ngày giao]])&lt;7,"Qtr2",IF(MONTH(Data[[#This Row],[Ngày giao]])&lt;10,"Qtr3","Qtr4")))</f>
        <v>Qtr4</v>
      </c>
      <c r="O4182" s="32" t="str">
        <f>TEXT(Data[[#This Row],[Ngày giao]],"MMM")</f>
        <v>Nov</v>
      </c>
    </row>
    <row r="4183" spans="1:15" ht="14.5" x14ac:dyDescent="0.35">
      <c r="A4183" s="7">
        <v>4517742276</v>
      </c>
      <c r="B4183" s="7">
        <v>2487053</v>
      </c>
      <c r="C4183" s="37" t="s">
        <v>52</v>
      </c>
      <c r="D4183" s="9">
        <v>3150</v>
      </c>
      <c r="E4183" s="3">
        <v>1031</v>
      </c>
      <c r="F4183" s="3">
        <f t="shared" ref="F4183:F4246" si="105" xml:space="preserve"> D4183 * E4183</f>
        <v>3247650</v>
      </c>
      <c r="G4183" s="5">
        <v>44770</v>
      </c>
      <c r="H4183" s="4">
        <v>44774</v>
      </c>
      <c r="I4183" s="10">
        <v>-4</v>
      </c>
      <c r="J4183" s="32" t="str">
        <f>IF(Data[[#This Row],[Chênh lệch ngày]]&lt;-2,"ADVANCE", IF(Data[[#This Row],[Chênh lệch ngày]]&lt;4, "ON TIME", IF(Data[[#This Row],[REASON OF LATE]]="SUPPLIER","LATE BY SUPPLIER", "LATE")))</f>
        <v>ADVANCE</v>
      </c>
      <c r="K4183" s="12"/>
      <c r="L4183" s="16"/>
      <c r="M4183" s="32" t="str">
        <f>TEXT(Data[[#This Row],[Ngày giao]],"yyyy")</f>
        <v>2022</v>
      </c>
      <c r="N4183" s="32" t="str">
        <f>IF(MONTH(Data[[#This Row],[Ngày giao]])&lt;4,"Qtr1", IF(MONTH(Data[[#This Row],[Ngày giao]])&lt;7,"Qtr2",IF(MONTH(Data[[#This Row],[Ngày giao]])&lt;10,"Qtr3","Qtr4")))</f>
        <v>Qtr3</v>
      </c>
      <c r="O4183" s="32" t="str">
        <f>TEXT(Data[[#This Row],[Ngày giao]],"MMM")</f>
        <v>Jul</v>
      </c>
    </row>
    <row r="4184" spans="1:15" ht="14.5" x14ac:dyDescent="0.35">
      <c r="A4184" s="7">
        <v>4517814336</v>
      </c>
      <c r="B4184" s="7">
        <v>4455298</v>
      </c>
      <c r="C4184" s="8" t="s">
        <v>53</v>
      </c>
      <c r="D4184" s="9">
        <v>945</v>
      </c>
      <c r="E4184" s="3">
        <v>1333</v>
      </c>
      <c r="F4184" s="3">
        <f t="shared" si="105"/>
        <v>1259685</v>
      </c>
      <c r="G4184" s="5">
        <v>44907</v>
      </c>
      <c r="H4184" s="4">
        <v>44906</v>
      </c>
      <c r="I4184" s="10">
        <v>1</v>
      </c>
      <c r="J4184" s="32" t="str">
        <f>IF(Data[[#This Row],[Chênh lệch ngày]]&lt;-2,"ADVANCE", IF(Data[[#This Row],[Chênh lệch ngày]]&lt;4, "ON TIME", IF(Data[[#This Row],[REASON OF LATE]]="SUPPLIER","LATE BY SUPPLIER", "LATE")))</f>
        <v>ON TIME</v>
      </c>
      <c r="K4184" s="12"/>
      <c r="L4184" s="16"/>
      <c r="M4184" s="32" t="str">
        <f>TEXT(Data[[#This Row],[Ngày giao]],"yyyy")</f>
        <v>2022</v>
      </c>
      <c r="N4184" s="32" t="str">
        <f>IF(MONTH(Data[[#This Row],[Ngày giao]])&lt;4,"Qtr1", IF(MONTH(Data[[#This Row],[Ngày giao]])&lt;7,"Qtr2",IF(MONTH(Data[[#This Row],[Ngày giao]])&lt;10,"Qtr3","Qtr4")))</f>
        <v>Qtr4</v>
      </c>
      <c r="O4184" s="32" t="str">
        <f>TEXT(Data[[#This Row],[Ngày giao]],"MMM")</f>
        <v>Dec</v>
      </c>
    </row>
    <row r="4185" spans="1:15" ht="13" x14ac:dyDescent="0.3">
      <c r="A4185" s="1">
        <v>4518042142</v>
      </c>
      <c r="B4185" s="1">
        <v>880447</v>
      </c>
      <c r="C4185" s="2" t="s">
        <v>53</v>
      </c>
      <c r="D4185" s="3">
        <v>180</v>
      </c>
      <c r="E4185" s="3">
        <v>672</v>
      </c>
      <c r="F4185" s="3">
        <f t="shared" si="105"/>
        <v>120960</v>
      </c>
      <c r="G4185" s="5">
        <v>44774</v>
      </c>
      <c r="H4185" s="4">
        <v>44775</v>
      </c>
      <c r="I4185" s="6">
        <f>G4185-H4185</f>
        <v>-1</v>
      </c>
      <c r="J4185" s="32" t="str">
        <f>IF(Data[[#This Row],[Chênh lệch ngày]]&lt;-2,"ADVANCE", IF(Data[[#This Row],[Chênh lệch ngày]]&lt;4, "ON TIME", IF(Data[[#This Row],[REASON OF LATE]]="SUPPLIER","LATE BY SUPPLIER", "LATE")))</f>
        <v>ON TIME</v>
      </c>
      <c r="K4185" s="2"/>
      <c r="L4185" s="32"/>
      <c r="M4185" s="32" t="str">
        <f>TEXT(Data[[#This Row],[Ngày giao]],"yyyy")</f>
        <v>2022</v>
      </c>
      <c r="N4185" s="32" t="str">
        <f>IF(MONTH(Data[[#This Row],[Ngày giao]])&lt;4,"Qtr1", IF(MONTH(Data[[#This Row],[Ngày giao]])&lt;7,"Qtr2",IF(MONTH(Data[[#This Row],[Ngày giao]])&lt;10,"Qtr3","Qtr4")))</f>
        <v>Qtr3</v>
      </c>
      <c r="O4185" s="32" t="str">
        <f>TEXT(Data[[#This Row],[Ngày giao]],"MMM")</f>
        <v>Aug</v>
      </c>
    </row>
    <row r="4186" spans="1:15" ht="14.5" x14ac:dyDescent="0.35">
      <c r="A4186" s="7">
        <v>4516822483</v>
      </c>
      <c r="B4186" s="7">
        <v>2779823</v>
      </c>
      <c r="C4186" s="37" t="s">
        <v>52</v>
      </c>
      <c r="D4186" s="9">
        <v>570</v>
      </c>
      <c r="E4186" s="3">
        <v>1151</v>
      </c>
      <c r="F4186" s="3">
        <f t="shared" si="105"/>
        <v>656070</v>
      </c>
      <c r="G4186" s="5">
        <v>44774</v>
      </c>
      <c r="H4186" s="4">
        <v>44775</v>
      </c>
      <c r="I4186" s="10">
        <v>-1</v>
      </c>
      <c r="J4186" s="32" t="str">
        <f>IF(Data[[#This Row],[Chênh lệch ngày]]&lt;-2,"ADVANCE", IF(Data[[#This Row],[Chênh lệch ngày]]&lt;4, "ON TIME", IF(Data[[#This Row],[REASON OF LATE]]="SUPPLIER","LATE BY SUPPLIER", "LATE")))</f>
        <v>ON TIME</v>
      </c>
      <c r="K4186" s="12"/>
      <c r="L4186" s="16"/>
      <c r="M4186" s="32" t="str">
        <f>TEXT(Data[[#This Row],[Ngày giao]],"yyyy")</f>
        <v>2022</v>
      </c>
      <c r="N4186" s="32" t="str">
        <f>IF(MONTH(Data[[#This Row],[Ngày giao]])&lt;4,"Qtr1", IF(MONTH(Data[[#This Row],[Ngày giao]])&lt;7,"Qtr2",IF(MONTH(Data[[#This Row],[Ngày giao]])&lt;10,"Qtr3","Qtr4")))</f>
        <v>Qtr3</v>
      </c>
      <c r="O4186" s="32" t="str">
        <f>TEXT(Data[[#This Row],[Ngày giao]],"MMM")</f>
        <v>Aug</v>
      </c>
    </row>
    <row r="4187" spans="1:15" ht="13" x14ac:dyDescent="0.3">
      <c r="A4187" s="1">
        <v>4517607766</v>
      </c>
      <c r="B4187" s="1">
        <v>4334436</v>
      </c>
      <c r="C4187" s="2" t="s">
        <v>55</v>
      </c>
      <c r="D4187" s="3">
        <v>48</v>
      </c>
      <c r="E4187" s="3">
        <v>1022</v>
      </c>
      <c r="F4187" s="3">
        <f t="shared" si="105"/>
        <v>49056</v>
      </c>
      <c r="G4187" s="5">
        <v>44777</v>
      </c>
      <c r="H4187" s="4">
        <v>44777</v>
      </c>
      <c r="I4187" s="6">
        <f t="shared" ref="I4187:I4193" si="106">G4187-H4187</f>
        <v>0</v>
      </c>
      <c r="J4187" s="32" t="str">
        <f>IF(Data[[#This Row],[Chênh lệch ngày]]&lt;-2,"ADVANCE", IF(Data[[#This Row],[Chênh lệch ngày]]&lt;4, "ON TIME", IF(Data[[#This Row],[REASON OF LATE]]="SUPPLIER","LATE BY SUPPLIER", "LATE")))</f>
        <v>ON TIME</v>
      </c>
      <c r="K4187" s="2"/>
      <c r="L4187" s="32"/>
      <c r="M4187" s="32" t="str">
        <f>TEXT(Data[[#This Row],[Ngày giao]],"yyyy")</f>
        <v>2022</v>
      </c>
      <c r="N4187" s="32" t="str">
        <f>IF(MONTH(Data[[#This Row],[Ngày giao]])&lt;4,"Qtr1", IF(MONTH(Data[[#This Row],[Ngày giao]])&lt;7,"Qtr2",IF(MONTH(Data[[#This Row],[Ngày giao]])&lt;10,"Qtr3","Qtr4")))</f>
        <v>Qtr3</v>
      </c>
      <c r="O4187" s="32" t="str">
        <f>TEXT(Data[[#This Row],[Ngày giao]],"MMM")</f>
        <v>Aug</v>
      </c>
    </row>
    <row r="4188" spans="1:15" ht="13" x14ac:dyDescent="0.3">
      <c r="A4188" s="1">
        <v>4517607767</v>
      </c>
      <c r="B4188" s="1">
        <v>4334436</v>
      </c>
      <c r="C4188" s="2" t="s">
        <v>55</v>
      </c>
      <c r="D4188" s="3">
        <v>32</v>
      </c>
      <c r="E4188" s="3">
        <v>332</v>
      </c>
      <c r="F4188" s="3">
        <f t="shared" si="105"/>
        <v>10624</v>
      </c>
      <c r="G4188" s="5">
        <v>44777</v>
      </c>
      <c r="H4188" s="4">
        <v>44777</v>
      </c>
      <c r="I4188" s="6">
        <f t="shared" si="106"/>
        <v>0</v>
      </c>
      <c r="J4188" s="32" t="str">
        <f>IF(Data[[#This Row],[Chênh lệch ngày]]&lt;-2,"ADVANCE", IF(Data[[#This Row],[Chênh lệch ngày]]&lt;4, "ON TIME", IF(Data[[#This Row],[REASON OF LATE]]="SUPPLIER","LATE BY SUPPLIER", "LATE")))</f>
        <v>ON TIME</v>
      </c>
      <c r="K4188" s="2"/>
      <c r="L4188" s="32"/>
      <c r="M4188" s="32" t="str">
        <f>TEXT(Data[[#This Row],[Ngày giao]],"yyyy")</f>
        <v>2022</v>
      </c>
      <c r="N4188" s="32" t="str">
        <f>IF(MONTH(Data[[#This Row],[Ngày giao]])&lt;4,"Qtr1", IF(MONTH(Data[[#This Row],[Ngày giao]])&lt;7,"Qtr2",IF(MONTH(Data[[#This Row],[Ngày giao]])&lt;10,"Qtr3","Qtr4")))</f>
        <v>Qtr3</v>
      </c>
      <c r="O4188" s="32" t="str">
        <f>TEXT(Data[[#This Row],[Ngày giao]],"MMM")</f>
        <v>Aug</v>
      </c>
    </row>
    <row r="4189" spans="1:15" ht="13" x14ac:dyDescent="0.3">
      <c r="A4189" s="1">
        <v>4517607768</v>
      </c>
      <c r="B4189" s="1">
        <v>4334436</v>
      </c>
      <c r="C4189" s="2" t="s">
        <v>55</v>
      </c>
      <c r="D4189" s="3">
        <v>32</v>
      </c>
      <c r="E4189" s="3">
        <v>596</v>
      </c>
      <c r="F4189" s="3">
        <f t="shared" si="105"/>
        <v>19072</v>
      </c>
      <c r="G4189" s="5">
        <v>44777</v>
      </c>
      <c r="H4189" s="4">
        <v>44777</v>
      </c>
      <c r="I4189" s="6">
        <f t="shared" si="106"/>
        <v>0</v>
      </c>
      <c r="J4189" s="32" t="str">
        <f>IF(Data[[#This Row],[Chênh lệch ngày]]&lt;-2,"ADVANCE", IF(Data[[#This Row],[Chênh lệch ngày]]&lt;4, "ON TIME", IF(Data[[#This Row],[REASON OF LATE]]="SUPPLIER","LATE BY SUPPLIER", "LATE")))</f>
        <v>ON TIME</v>
      </c>
      <c r="K4189" s="2"/>
      <c r="L4189" s="32"/>
      <c r="M4189" s="32" t="str">
        <f>TEXT(Data[[#This Row],[Ngày giao]],"yyyy")</f>
        <v>2022</v>
      </c>
      <c r="N4189" s="32" t="str">
        <f>IF(MONTH(Data[[#This Row],[Ngày giao]])&lt;4,"Qtr1", IF(MONTH(Data[[#This Row],[Ngày giao]])&lt;7,"Qtr2",IF(MONTH(Data[[#This Row],[Ngày giao]])&lt;10,"Qtr3","Qtr4")))</f>
        <v>Qtr3</v>
      </c>
      <c r="O4189" s="32" t="str">
        <f>TEXT(Data[[#This Row],[Ngày giao]],"MMM")</f>
        <v>Aug</v>
      </c>
    </row>
    <row r="4190" spans="1:15" ht="13" x14ac:dyDescent="0.3">
      <c r="A4190" s="1">
        <v>4517607770</v>
      </c>
      <c r="B4190" s="1">
        <v>4334436</v>
      </c>
      <c r="C4190" s="2" t="s">
        <v>55</v>
      </c>
      <c r="D4190" s="3">
        <v>32</v>
      </c>
      <c r="E4190" s="3">
        <v>813</v>
      </c>
      <c r="F4190" s="3">
        <f t="shared" si="105"/>
        <v>26016</v>
      </c>
      <c r="G4190" s="5">
        <v>44777</v>
      </c>
      <c r="H4190" s="4">
        <v>44777</v>
      </c>
      <c r="I4190" s="6">
        <f t="shared" si="106"/>
        <v>0</v>
      </c>
      <c r="J4190" s="32" t="str">
        <f>IF(Data[[#This Row],[Chênh lệch ngày]]&lt;-2,"ADVANCE", IF(Data[[#This Row],[Chênh lệch ngày]]&lt;4, "ON TIME", IF(Data[[#This Row],[REASON OF LATE]]="SUPPLIER","LATE BY SUPPLIER", "LATE")))</f>
        <v>ON TIME</v>
      </c>
      <c r="K4190" s="2"/>
      <c r="L4190" s="32"/>
      <c r="M4190" s="32" t="str">
        <f>TEXT(Data[[#This Row],[Ngày giao]],"yyyy")</f>
        <v>2022</v>
      </c>
      <c r="N4190" s="32" t="str">
        <f>IF(MONTH(Data[[#This Row],[Ngày giao]])&lt;4,"Qtr1", IF(MONTH(Data[[#This Row],[Ngày giao]])&lt;7,"Qtr2",IF(MONTH(Data[[#This Row],[Ngày giao]])&lt;10,"Qtr3","Qtr4")))</f>
        <v>Qtr3</v>
      </c>
      <c r="O4190" s="32" t="str">
        <f>TEXT(Data[[#This Row],[Ngày giao]],"MMM")</f>
        <v>Aug</v>
      </c>
    </row>
    <row r="4191" spans="1:15" ht="13" x14ac:dyDescent="0.3">
      <c r="A4191" s="1">
        <v>4517607771</v>
      </c>
      <c r="B4191" s="1">
        <v>4334436</v>
      </c>
      <c r="C4191" s="2" t="s">
        <v>55</v>
      </c>
      <c r="D4191" s="3">
        <v>64</v>
      </c>
      <c r="E4191" s="3">
        <v>496</v>
      </c>
      <c r="F4191" s="3">
        <f t="shared" si="105"/>
        <v>31744</v>
      </c>
      <c r="G4191" s="5">
        <v>44777</v>
      </c>
      <c r="H4191" s="4">
        <v>44777</v>
      </c>
      <c r="I4191" s="6">
        <f t="shared" si="106"/>
        <v>0</v>
      </c>
      <c r="J4191" s="32" t="str">
        <f>IF(Data[[#This Row],[Chênh lệch ngày]]&lt;-2,"ADVANCE", IF(Data[[#This Row],[Chênh lệch ngày]]&lt;4, "ON TIME", IF(Data[[#This Row],[REASON OF LATE]]="SUPPLIER","LATE BY SUPPLIER", "LATE")))</f>
        <v>ON TIME</v>
      </c>
      <c r="K4191" s="2"/>
      <c r="L4191" s="32"/>
      <c r="M4191" s="32" t="str">
        <f>TEXT(Data[[#This Row],[Ngày giao]],"yyyy")</f>
        <v>2022</v>
      </c>
      <c r="N4191" s="32" t="str">
        <f>IF(MONTH(Data[[#This Row],[Ngày giao]])&lt;4,"Qtr1", IF(MONTH(Data[[#This Row],[Ngày giao]])&lt;7,"Qtr2",IF(MONTH(Data[[#This Row],[Ngày giao]])&lt;10,"Qtr3","Qtr4")))</f>
        <v>Qtr3</v>
      </c>
      <c r="O4191" s="32" t="str">
        <f>TEXT(Data[[#This Row],[Ngày giao]],"MMM")</f>
        <v>Aug</v>
      </c>
    </row>
    <row r="4192" spans="1:15" ht="13" x14ac:dyDescent="0.3">
      <c r="A4192" s="1">
        <v>4517607773</v>
      </c>
      <c r="B4192" s="1">
        <v>4334436</v>
      </c>
      <c r="C4192" s="2" t="s">
        <v>55</v>
      </c>
      <c r="D4192" s="3">
        <v>96</v>
      </c>
      <c r="E4192" s="3">
        <v>1232</v>
      </c>
      <c r="F4192" s="3">
        <f t="shared" si="105"/>
        <v>118272</v>
      </c>
      <c r="G4192" s="5">
        <v>44777</v>
      </c>
      <c r="H4192" s="4">
        <v>44777</v>
      </c>
      <c r="I4192" s="6">
        <f t="shared" si="106"/>
        <v>0</v>
      </c>
      <c r="J4192" s="32" t="str">
        <f>IF(Data[[#This Row],[Chênh lệch ngày]]&lt;-2,"ADVANCE", IF(Data[[#This Row],[Chênh lệch ngày]]&lt;4, "ON TIME", IF(Data[[#This Row],[REASON OF LATE]]="SUPPLIER","LATE BY SUPPLIER", "LATE")))</f>
        <v>ON TIME</v>
      </c>
      <c r="K4192" s="2"/>
      <c r="L4192" s="32"/>
      <c r="M4192" s="32" t="str">
        <f>TEXT(Data[[#This Row],[Ngày giao]],"yyyy")</f>
        <v>2022</v>
      </c>
      <c r="N4192" s="32" t="str">
        <f>IF(MONTH(Data[[#This Row],[Ngày giao]])&lt;4,"Qtr1", IF(MONTH(Data[[#This Row],[Ngày giao]])&lt;7,"Qtr2",IF(MONTH(Data[[#This Row],[Ngày giao]])&lt;10,"Qtr3","Qtr4")))</f>
        <v>Qtr3</v>
      </c>
      <c r="O4192" s="32" t="str">
        <f>TEXT(Data[[#This Row],[Ngày giao]],"MMM")</f>
        <v>Aug</v>
      </c>
    </row>
    <row r="4193" spans="1:15" ht="13" x14ac:dyDescent="0.3">
      <c r="A4193" s="1">
        <v>4517613793</v>
      </c>
      <c r="B4193" s="1">
        <v>4334436</v>
      </c>
      <c r="C4193" s="2" t="s">
        <v>55</v>
      </c>
      <c r="D4193" s="3">
        <v>32</v>
      </c>
      <c r="E4193" s="3">
        <v>381</v>
      </c>
      <c r="F4193" s="3">
        <f t="shared" si="105"/>
        <v>12192</v>
      </c>
      <c r="G4193" s="5">
        <v>44777</v>
      </c>
      <c r="H4193" s="4">
        <v>44777</v>
      </c>
      <c r="I4193" s="6">
        <f t="shared" si="106"/>
        <v>0</v>
      </c>
      <c r="J4193" s="32" t="str">
        <f>IF(Data[[#This Row],[Chênh lệch ngày]]&lt;-2,"ADVANCE", IF(Data[[#This Row],[Chênh lệch ngày]]&lt;4, "ON TIME", IF(Data[[#This Row],[REASON OF LATE]]="SUPPLIER","LATE BY SUPPLIER", "LATE")))</f>
        <v>ON TIME</v>
      </c>
      <c r="K4193" s="2"/>
      <c r="L4193" s="32"/>
      <c r="M4193" s="32" t="str">
        <f>TEXT(Data[[#This Row],[Ngày giao]],"yyyy")</f>
        <v>2022</v>
      </c>
      <c r="N4193" s="32" t="str">
        <f>IF(MONTH(Data[[#This Row],[Ngày giao]])&lt;4,"Qtr1", IF(MONTH(Data[[#This Row],[Ngày giao]])&lt;7,"Qtr2",IF(MONTH(Data[[#This Row],[Ngày giao]])&lt;10,"Qtr3","Qtr4")))</f>
        <v>Qtr3</v>
      </c>
      <c r="O4193" s="32" t="str">
        <f>TEXT(Data[[#This Row],[Ngày giao]],"MMM")</f>
        <v>Aug</v>
      </c>
    </row>
    <row r="4194" spans="1:15" ht="14.5" x14ac:dyDescent="0.35">
      <c r="A4194" s="7">
        <v>4517810068</v>
      </c>
      <c r="B4194" s="7">
        <v>4454507</v>
      </c>
      <c r="C4194" s="37" t="s">
        <v>52</v>
      </c>
      <c r="D4194" s="9">
        <v>10530</v>
      </c>
      <c r="E4194" s="3">
        <v>519</v>
      </c>
      <c r="F4194" s="3">
        <f t="shared" si="105"/>
        <v>5465070</v>
      </c>
      <c r="G4194" s="5">
        <v>44802</v>
      </c>
      <c r="H4194" s="4">
        <v>44802</v>
      </c>
      <c r="I4194" s="10">
        <v>0</v>
      </c>
      <c r="J4194" s="32" t="str">
        <f>IF(Data[[#This Row],[Chênh lệch ngày]]&lt;-2,"ADVANCE", IF(Data[[#This Row],[Chênh lệch ngày]]&lt;4, "ON TIME", IF(Data[[#This Row],[REASON OF LATE]]="SUPPLIER","LATE BY SUPPLIER", "LATE")))</f>
        <v>ON TIME</v>
      </c>
      <c r="K4194" s="13" t="s">
        <v>8</v>
      </c>
      <c r="L4194" s="16" t="s">
        <v>41</v>
      </c>
      <c r="M4194" s="32" t="str">
        <f>TEXT(Data[[#This Row],[Ngày giao]],"yyyy")</f>
        <v>2022</v>
      </c>
      <c r="N4194" s="32" t="str">
        <f>IF(MONTH(Data[[#This Row],[Ngày giao]])&lt;4,"Qtr1", IF(MONTH(Data[[#This Row],[Ngày giao]])&lt;7,"Qtr2",IF(MONTH(Data[[#This Row],[Ngày giao]])&lt;10,"Qtr3","Qtr4")))</f>
        <v>Qtr3</v>
      </c>
      <c r="O4194" s="32" t="str">
        <f>TEXT(Data[[#This Row],[Ngày giao]],"MMM")</f>
        <v>Aug</v>
      </c>
    </row>
    <row r="4195" spans="1:15" ht="13" x14ac:dyDescent="0.3">
      <c r="A4195" s="1">
        <v>4518039592</v>
      </c>
      <c r="B4195" s="1">
        <v>880447</v>
      </c>
      <c r="C4195" s="2" t="s">
        <v>59</v>
      </c>
      <c r="D4195" s="3">
        <v>90</v>
      </c>
      <c r="E4195" s="3">
        <v>1363</v>
      </c>
      <c r="F4195" s="3">
        <f t="shared" si="105"/>
        <v>122670</v>
      </c>
      <c r="G4195" s="5">
        <v>44781</v>
      </c>
      <c r="H4195" s="4">
        <v>44781</v>
      </c>
      <c r="I4195" s="6">
        <f>G4195-H4195</f>
        <v>0</v>
      </c>
      <c r="J4195" s="32" t="str">
        <f>IF(Data[[#This Row],[Chênh lệch ngày]]&lt;-2,"ADVANCE", IF(Data[[#This Row],[Chênh lệch ngày]]&lt;4, "ON TIME", IF(Data[[#This Row],[REASON OF LATE]]="SUPPLIER","LATE BY SUPPLIER", "LATE")))</f>
        <v>ON TIME</v>
      </c>
      <c r="K4195" s="2"/>
      <c r="L4195" s="32"/>
      <c r="M4195" s="32" t="str">
        <f>TEXT(Data[[#This Row],[Ngày giao]],"yyyy")</f>
        <v>2022</v>
      </c>
      <c r="N4195" s="32" t="str">
        <f>IF(MONTH(Data[[#This Row],[Ngày giao]])&lt;4,"Qtr1", IF(MONTH(Data[[#This Row],[Ngày giao]])&lt;7,"Qtr2",IF(MONTH(Data[[#This Row],[Ngày giao]])&lt;10,"Qtr3","Qtr4")))</f>
        <v>Qtr3</v>
      </c>
      <c r="O4195" s="32" t="str">
        <f>TEXT(Data[[#This Row],[Ngày giao]],"MMM")</f>
        <v>Aug</v>
      </c>
    </row>
    <row r="4196" spans="1:15" ht="13" x14ac:dyDescent="0.3">
      <c r="A4196" s="1">
        <v>4518039393</v>
      </c>
      <c r="B4196" s="1">
        <v>880447</v>
      </c>
      <c r="C4196" s="2" t="s">
        <v>53</v>
      </c>
      <c r="D4196" s="3">
        <v>1770</v>
      </c>
      <c r="E4196" s="3">
        <v>315</v>
      </c>
      <c r="F4196" s="3">
        <f t="shared" si="105"/>
        <v>557550</v>
      </c>
      <c r="G4196" s="5">
        <v>44781</v>
      </c>
      <c r="H4196" s="4">
        <v>44781</v>
      </c>
      <c r="I4196" s="6">
        <f>G4196-H4196</f>
        <v>0</v>
      </c>
      <c r="J4196" s="32" t="str">
        <f>IF(Data[[#This Row],[Chênh lệch ngày]]&lt;-2,"ADVANCE", IF(Data[[#This Row],[Chênh lệch ngày]]&lt;4, "ON TIME", IF(Data[[#This Row],[REASON OF LATE]]="SUPPLIER","LATE BY SUPPLIER", "LATE")))</f>
        <v>ON TIME</v>
      </c>
      <c r="K4196" s="2"/>
      <c r="L4196" s="32"/>
      <c r="M4196" s="32" t="str">
        <f>TEXT(Data[[#This Row],[Ngày giao]],"yyyy")</f>
        <v>2022</v>
      </c>
      <c r="N4196" s="32" t="str">
        <f>IF(MONTH(Data[[#This Row],[Ngày giao]])&lt;4,"Qtr1", IF(MONTH(Data[[#This Row],[Ngày giao]])&lt;7,"Qtr2",IF(MONTH(Data[[#This Row],[Ngày giao]])&lt;10,"Qtr3","Qtr4")))</f>
        <v>Qtr3</v>
      </c>
      <c r="O4196" s="32" t="str">
        <f>TEXT(Data[[#This Row],[Ngày giao]],"MMM")</f>
        <v>Aug</v>
      </c>
    </row>
    <row r="4197" spans="1:15" ht="13" x14ac:dyDescent="0.3">
      <c r="A4197" s="1">
        <v>4518040085</v>
      </c>
      <c r="B4197" s="1">
        <v>880447</v>
      </c>
      <c r="C4197" s="2" t="s">
        <v>53</v>
      </c>
      <c r="D4197" s="3">
        <v>240</v>
      </c>
      <c r="E4197" s="3">
        <v>927</v>
      </c>
      <c r="F4197" s="3">
        <f t="shared" si="105"/>
        <v>222480</v>
      </c>
      <c r="G4197" s="5">
        <v>44781</v>
      </c>
      <c r="H4197" s="4">
        <v>44781</v>
      </c>
      <c r="I4197" s="6">
        <f>G4197-H4197</f>
        <v>0</v>
      </c>
      <c r="J4197" s="32" t="str">
        <f>IF(Data[[#This Row],[Chênh lệch ngày]]&lt;-2,"ADVANCE", IF(Data[[#This Row],[Chênh lệch ngày]]&lt;4, "ON TIME", IF(Data[[#This Row],[REASON OF LATE]]="SUPPLIER","LATE BY SUPPLIER", "LATE")))</f>
        <v>ON TIME</v>
      </c>
      <c r="K4197" s="2"/>
      <c r="L4197" s="32"/>
      <c r="M4197" s="32" t="str">
        <f>TEXT(Data[[#This Row],[Ngày giao]],"yyyy")</f>
        <v>2022</v>
      </c>
      <c r="N4197" s="32" t="str">
        <f>IF(MONTH(Data[[#This Row],[Ngày giao]])&lt;4,"Qtr1", IF(MONTH(Data[[#This Row],[Ngày giao]])&lt;7,"Qtr2",IF(MONTH(Data[[#This Row],[Ngày giao]])&lt;10,"Qtr3","Qtr4")))</f>
        <v>Qtr3</v>
      </c>
      <c r="O4197" s="32" t="str">
        <f>TEXT(Data[[#This Row],[Ngày giao]],"MMM")</f>
        <v>Aug</v>
      </c>
    </row>
    <row r="4198" spans="1:15" ht="13" x14ac:dyDescent="0.3">
      <c r="A4198" s="1">
        <v>4518059051</v>
      </c>
      <c r="B4198" s="1">
        <v>880447</v>
      </c>
      <c r="C4198" s="2" t="s">
        <v>54</v>
      </c>
      <c r="D4198" s="3">
        <v>60</v>
      </c>
      <c r="E4198" s="3">
        <v>822</v>
      </c>
      <c r="F4198" s="3">
        <f t="shared" si="105"/>
        <v>49320</v>
      </c>
      <c r="G4198" s="5">
        <v>44781</v>
      </c>
      <c r="H4198" s="4">
        <v>44781</v>
      </c>
      <c r="I4198" s="6">
        <f>G4198-H4198</f>
        <v>0</v>
      </c>
      <c r="J4198" s="32" t="str">
        <f>IF(Data[[#This Row],[Chênh lệch ngày]]&lt;-2,"ADVANCE", IF(Data[[#This Row],[Chênh lệch ngày]]&lt;4, "ON TIME", IF(Data[[#This Row],[REASON OF LATE]]="SUPPLIER","LATE BY SUPPLIER", "LATE")))</f>
        <v>ON TIME</v>
      </c>
      <c r="K4198" s="2"/>
      <c r="L4198" s="32"/>
      <c r="M4198" s="32" t="str">
        <f>TEXT(Data[[#This Row],[Ngày giao]],"yyyy")</f>
        <v>2022</v>
      </c>
      <c r="N4198" s="32" t="str">
        <f>IF(MONTH(Data[[#This Row],[Ngày giao]])&lt;4,"Qtr1", IF(MONTH(Data[[#This Row],[Ngày giao]])&lt;7,"Qtr2",IF(MONTH(Data[[#This Row],[Ngày giao]])&lt;10,"Qtr3","Qtr4")))</f>
        <v>Qtr3</v>
      </c>
      <c r="O4198" s="32" t="str">
        <f>TEXT(Data[[#This Row],[Ngày giao]],"MMM")</f>
        <v>Aug</v>
      </c>
    </row>
    <row r="4199" spans="1:15" ht="13" x14ac:dyDescent="0.3">
      <c r="A4199" s="1">
        <v>4518038255</v>
      </c>
      <c r="B4199" s="1">
        <v>2467687</v>
      </c>
      <c r="C4199" s="2" t="s">
        <v>53</v>
      </c>
      <c r="D4199" s="3">
        <v>125</v>
      </c>
      <c r="E4199" s="3">
        <v>1078</v>
      </c>
      <c r="F4199" s="3">
        <f t="shared" si="105"/>
        <v>134750</v>
      </c>
      <c r="G4199" s="5">
        <v>44781</v>
      </c>
      <c r="H4199" s="4">
        <v>44781</v>
      </c>
      <c r="I4199" s="6">
        <f>G4199-H4199</f>
        <v>0</v>
      </c>
      <c r="J4199" s="32" t="str">
        <f>IF(Data[[#This Row],[Chênh lệch ngày]]&lt;-2,"ADVANCE", IF(Data[[#This Row],[Chênh lệch ngày]]&lt;4, "ON TIME", IF(Data[[#This Row],[REASON OF LATE]]="SUPPLIER","LATE BY SUPPLIER", "LATE")))</f>
        <v>ON TIME</v>
      </c>
      <c r="K4199" s="2"/>
      <c r="L4199" s="32"/>
      <c r="M4199" s="32" t="str">
        <f>TEXT(Data[[#This Row],[Ngày giao]],"yyyy")</f>
        <v>2022</v>
      </c>
      <c r="N4199" s="32" t="str">
        <f>IF(MONTH(Data[[#This Row],[Ngày giao]])&lt;4,"Qtr1", IF(MONTH(Data[[#This Row],[Ngày giao]])&lt;7,"Qtr2",IF(MONTH(Data[[#This Row],[Ngày giao]])&lt;10,"Qtr3","Qtr4")))</f>
        <v>Qtr3</v>
      </c>
      <c r="O4199" s="32" t="str">
        <f>TEXT(Data[[#This Row],[Ngày giao]],"MMM")</f>
        <v>Aug</v>
      </c>
    </row>
    <row r="4200" spans="1:15" ht="14.5" x14ac:dyDescent="0.35">
      <c r="A4200" s="7">
        <v>4517817653</v>
      </c>
      <c r="B4200" s="7">
        <v>4455298</v>
      </c>
      <c r="C4200" s="8" t="s">
        <v>53</v>
      </c>
      <c r="D4200" s="9">
        <v>2310</v>
      </c>
      <c r="E4200" s="3">
        <v>1000</v>
      </c>
      <c r="F4200" s="3">
        <f t="shared" si="105"/>
        <v>2310000</v>
      </c>
      <c r="G4200" s="5">
        <v>44907</v>
      </c>
      <c r="H4200" s="4">
        <v>44906</v>
      </c>
      <c r="I4200" s="10">
        <v>1</v>
      </c>
      <c r="J4200" s="32" t="str">
        <f>IF(Data[[#This Row],[Chênh lệch ngày]]&lt;-2,"ADVANCE", IF(Data[[#This Row],[Chênh lệch ngày]]&lt;4, "ON TIME", IF(Data[[#This Row],[REASON OF LATE]]="SUPPLIER","LATE BY SUPPLIER", "LATE")))</f>
        <v>ON TIME</v>
      </c>
      <c r="K4200" s="12"/>
      <c r="L4200" s="16"/>
      <c r="M4200" s="32" t="str">
        <f>TEXT(Data[[#This Row],[Ngày giao]],"yyyy")</f>
        <v>2022</v>
      </c>
      <c r="N4200" s="32" t="str">
        <f>IF(MONTH(Data[[#This Row],[Ngày giao]])&lt;4,"Qtr1", IF(MONTH(Data[[#This Row],[Ngày giao]])&lt;7,"Qtr2",IF(MONTH(Data[[#This Row],[Ngày giao]])&lt;10,"Qtr3","Qtr4")))</f>
        <v>Qtr4</v>
      </c>
      <c r="O4200" s="32" t="str">
        <f>TEXT(Data[[#This Row],[Ngày giao]],"MMM")</f>
        <v>Dec</v>
      </c>
    </row>
    <row r="4201" spans="1:15" ht="14.5" x14ac:dyDescent="0.35">
      <c r="A4201" s="7">
        <v>4517484517</v>
      </c>
      <c r="B4201" s="7">
        <v>4465338</v>
      </c>
      <c r="C4201" s="37" t="s">
        <v>52</v>
      </c>
      <c r="D4201" s="9">
        <v>100200</v>
      </c>
      <c r="E4201" s="3">
        <v>979</v>
      </c>
      <c r="F4201" s="3">
        <f t="shared" si="105"/>
        <v>98095800</v>
      </c>
      <c r="G4201" s="5">
        <v>44830</v>
      </c>
      <c r="H4201" s="4">
        <v>44830</v>
      </c>
      <c r="I4201" s="10">
        <v>0</v>
      </c>
      <c r="J4201" s="32" t="str">
        <f>IF(Data[[#This Row],[Chênh lệch ngày]]&lt;-2,"ADVANCE", IF(Data[[#This Row],[Chênh lệch ngày]]&lt;4, "ON TIME", IF(Data[[#This Row],[REASON OF LATE]]="SUPPLIER","LATE BY SUPPLIER", "LATE")))</f>
        <v>ON TIME</v>
      </c>
      <c r="K4201" s="12"/>
      <c r="L4201" s="16"/>
      <c r="M4201" s="32" t="str">
        <f>TEXT(Data[[#This Row],[Ngày giao]],"yyyy")</f>
        <v>2022</v>
      </c>
      <c r="N4201" s="32" t="str">
        <f>IF(MONTH(Data[[#This Row],[Ngày giao]])&lt;4,"Qtr1", IF(MONTH(Data[[#This Row],[Ngày giao]])&lt;7,"Qtr2",IF(MONTH(Data[[#This Row],[Ngày giao]])&lt;10,"Qtr3","Qtr4")))</f>
        <v>Qtr3</v>
      </c>
      <c r="O4201" s="32" t="str">
        <f>TEXT(Data[[#This Row],[Ngày giao]],"MMM")</f>
        <v>Sep</v>
      </c>
    </row>
    <row r="4202" spans="1:15" ht="14.5" x14ac:dyDescent="0.35">
      <c r="A4202" s="7">
        <v>4517612154</v>
      </c>
      <c r="B4202" s="7">
        <v>4333114</v>
      </c>
      <c r="C4202" s="8" t="s">
        <v>59</v>
      </c>
      <c r="D4202" s="9">
        <v>819</v>
      </c>
      <c r="E4202" s="3">
        <v>714</v>
      </c>
      <c r="F4202" s="3">
        <f t="shared" si="105"/>
        <v>584766</v>
      </c>
      <c r="G4202" s="5">
        <v>44781</v>
      </c>
      <c r="H4202" s="4">
        <v>44781</v>
      </c>
      <c r="I4202" s="10">
        <v>0</v>
      </c>
      <c r="J4202" s="32" t="str">
        <f>IF(Data[[#This Row],[Chênh lệch ngày]]&lt;-2,"ADVANCE", IF(Data[[#This Row],[Chênh lệch ngày]]&lt;4, "ON TIME", IF(Data[[#This Row],[REASON OF LATE]]="SUPPLIER","LATE BY SUPPLIER", "LATE")))</f>
        <v>ON TIME</v>
      </c>
      <c r="K4202" s="12"/>
      <c r="L4202" s="16"/>
      <c r="M4202" s="32" t="str">
        <f>TEXT(Data[[#This Row],[Ngày giao]],"yyyy")</f>
        <v>2022</v>
      </c>
      <c r="N4202" s="32" t="str">
        <f>IF(MONTH(Data[[#This Row],[Ngày giao]])&lt;4,"Qtr1", IF(MONTH(Data[[#This Row],[Ngày giao]])&lt;7,"Qtr2",IF(MONTH(Data[[#This Row],[Ngày giao]])&lt;10,"Qtr3","Qtr4")))</f>
        <v>Qtr3</v>
      </c>
      <c r="O4202" s="32" t="str">
        <f>TEXT(Data[[#This Row],[Ngày giao]],"MMM")</f>
        <v>Aug</v>
      </c>
    </row>
    <row r="4203" spans="1:15" ht="14.5" x14ac:dyDescent="0.35">
      <c r="A4203" s="7">
        <v>4517669249</v>
      </c>
      <c r="B4203" s="7">
        <v>4333113</v>
      </c>
      <c r="C4203" s="8" t="s">
        <v>59</v>
      </c>
      <c r="D4203" s="9">
        <v>378</v>
      </c>
      <c r="E4203" s="3">
        <v>533</v>
      </c>
      <c r="F4203" s="3">
        <f t="shared" si="105"/>
        <v>201474</v>
      </c>
      <c r="G4203" s="5">
        <v>44781</v>
      </c>
      <c r="H4203" s="4">
        <v>44781</v>
      </c>
      <c r="I4203" s="10">
        <v>0</v>
      </c>
      <c r="J4203" s="32" t="str">
        <f>IF(Data[[#This Row],[Chênh lệch ngày]]&lt;-2,"ADVANCE", IF(Data[[#This Row],[Chênh lệch ngày]]&lt;4, "ON TIME", IF(Data[[#This Row],[REASON OF LATE]]="SUPPLIER","LATE BY SUPPLIER", "LATE")))</f>
        <v>ON TIME</v>
      </c>
      <c r="K4203" s="12"/>
      <c r="L4203" s="16"/>
      <c r="M4203" s="32" t="str">
        <f>TEXT(Data[[#This Row],[Ngày giao]],"yyyy")</f>
        <v>2022</v>
      </c>
      <c r="N4203" s="32" t="str">
        <f>IF(MONTH(Data[[#This Row],[Ngày giao]])&lt;4,"Qtr1", IF(MONTH(Data[[#This Row],[Ngày giao]])&lt;7,"Qtr2",IF(MONTH(Data[[#This Row],[Ngày giao]])&lt;10,"Qtr3","Qtr4")))</f>
        <v>Qtr3</v>
      </c>
      <c r="O4203" s="32" t="str">
        <f>TEXT(Data[[#This Row],[Ngày giao]],"MMM")</f>
        <v>Aug</v>
      </c>
    </row>
    <row r="4204" spans="1:15" ht="14.5" x14ac:dyDescent="0.35">
      <c r="A4204" s="7">
        <v>4517710879</v>
      </c>
      <c r="B4204" s="7">
        <v>2487053</v>
      </c>
      <c r="C4204" s="8" t="s">
        <v>53</v>
      </c>
      <c r="D4204" s="9">
        <v>3780</v>
      </c>
      <c r="E4204" s="3">
        <v>403</v>
      </c>
      <c r="F4204" s="3">
        <f t="shared" si="105"/>
        <v>1523340</v>
      </c>
      <c r="G4204" s="5">
        <v>44781</v>
      </c>
      <c r="H4204" s="4">
        <v>44781</v>
      </c>
      <c r="I4204" s="10">
        <v>0</v>
      </c>
      <c r="J4204" s="32" t="str">
        <f>IF(Data[[#This Row],[Chênh lệch ngày]]&lt;-2,"ADVANCE", IF(Data[[#This Row],[Chênh lệch ngày]]&lt;4, "ON TIME", IF(Data[[#This Row],[REASON OF LATE]]="SUPPLIER","LATE BY SUPPLIER", "LATE")))</f>
        <v>ON TIME</v>
      </c>
      <c r="K4204" s="12"/>
      <c r="L4204" s="16"/>
      <c r="M4204" s="32" t="str">
        <f>TEXT(Data[[#This Row],[Ngày giao]],"yyyy")</f>
        <v>2022</v>
      </c>
      <c r="N4204" s="32" t="str">
        <f>IF(MONTH(Data[[#This Row],[Ngày giao]])&lt;4,"Qtr1", IF(MONTH(Data[[#This Row],[Ngày giao]])&lt;7,"Qtr2",IF(MONTH(Data[[#This Row],[Ngày giao]])&lt;10,"Qtr3","Qtr4")))</f>
        <v>Qtr3</v>
      </c>
      <c r="O4204" s="32" t="str">
        <f>TEXT(Data[[#This Row],[Ngày giao]],"MMM")</f>
        <v>Aug</v>
      </c>
    </row>
    <row r="4205" spans="1:15" ht="13" x14ac:dyDescent="0.3">
      <c r="A4205" s="1">
        <v>4517587860</v>
      </c>
      <c r="B4205" s="1">
        <v>2467687</v>
      </c>
      <c r="C4205" s="2" t="s">
        <v>55</v>
      </c>
      <c r="D4205" s="3">
        <v>1080</v>
      </c>
      <c r="E4205" s="3">
        <v>814</v>
      </c>
      <c r="F4205" s="3">
        <f t="shared" si="105"/>
        <v>879120</v>
      </c>
      <c r="G4205" s="5">
        <v>44763</v>
      </c>
      <c r="H4205" s="4">
        <v>44784</v>
      </c>
      <c r="I4205" s="6">
        <f>G4205-H4205</f>
        <v>-21</v>
      </c>
      <c r="J4205" s="32" t="str">
        <f>IF(Data[[#This Row],[Chênh lệch ngày]]&lt;-2,"ADVANCE", IF(Data[[#This Row],[Chênh lệch ngày]]&lt;4, "ON TIME", IF(Data[[#This Row],[REASON OF LATE]]="SUPPLIER","LATE BY SUPPLIER", "LATE")))</f>
        <v>ADVANCE</v>
      </c>
      <c r="K4205" s="2"/>
      <c r="L4205" s="32"/>
      <c r="M4205" s="32" t="str">
        <f>TEXT(Data[[#This Row],[Ngày giao]],"yyyy")</f>
        <v>2022</v>
      </c>
      <c r="N4205" s="32" t="str">
        <f>IF(MONTH(Data[[#This Row],[Ngày giao]])&lt;4,"Qtr1", IF(MONTH(Data[[#This Row],[Ngày giao]])&lt;7,"Qtr2",IF(MONTH(Data[[#This Row],[Ngày giao]])&lt;10,"Qtr3","Qtr4")))</f>
        <v>Qtr3</v>
      </c>
      <c r="O4205" s="32" t="str">
        <f>TEXT(Data[[#This Row],[Ngày giao]],"MMM")</f>
        <v>Jul</v>
      </c>
    </row>
    <row r="4206" spans="1:15" ht="14.5" x14ac:dyDescent="0.35">
      <c r="A4206" s="7">
        <v>4518125505</v>
      </c>
      <c r="B4206" s="7">
        <v>2487053</v>
      </c>
      <c r="C4206" s="8" t="s">
        <v>55</v>
      </c>
      <c r="D4206" s="9">
        <v>360</v>
      </c>
      <c r="E4206" s="3">
        <v>539</v>
      </c>
      <c r="F4206" s="3">
        <f t="shared" si="105"/>
        <v>194040</v>
      </c>
      <c r="G4206" s="5">
        <v>44784</v>
      </c>
      <c r="H4206" s="4">
        <v>44784</v>
      </c>
      <c r="I4206" s="10">
        <v>0</v>
      </c>
      <c r="J4206" s="32" t="str">
        <f>IF(Data[[#This Row],[Chênh lệch ngày]]&lt;-2,"ADVANCE", IF(Data[[#This Row],[Chênh lệch ngày]]&lt;4, "ON TIME", IF(Data[[#This Row],[REASON OF LATE]]="SUPPLIER","LATE BY SUPPLIER", "LATE")))</f>
        <v>ON TIME</v>
      </c>
      <c r="K4206" s="12"/>
      <c r="L4206" s="16"/>
      <c r="M4206" s="32" t="str">
        <f>TEXT(Data[[#This Row],[Ngày giao]],"yyyy")</f>
        <v>2022</v>
      </c>
      <c r="N4206" s="32" t="str">
        <f>IF(MONTH(Data[[#This Row],[Ngày giao]])&lt;4,"Qtr1", IF(MONTH(Data[[#This Row],[Ngày giao]])&lt;7,"Qtr2",IF(MONTH(Data[[#This Row],[Ngày giao]])&lt;10,"Qtr3","Qtr4")))</f>
        <v>Qtr3</v>
      </c>
      <c r="O4206" s="32" t="str">
        <f>TEXT(Data[[#This Row],[Ngày giao]],"MMM")</f>
        <v>Aug</v>
      </c>
    </row>
    <row r="4207" spans="1:15" ht="14.5" x14ac:dyDescent="0.35">
      <c r="A4207" s="7">
        <v>4516674250</v>
      </c>
      <c r="B4207" s="7">
        <v>2370764</v>
      </c>
      <c r="C4207" s="37" t="s">
        <v>52</v>
      </c>
      <c r="D4207" s="9">
        <v>219000</v>
      </c>
      <c r="E4207" s="3">
        <v>846</v>
      </c>
      <c r="F4207" s="3">
        <f t="shared" si="105"/>
        <v>185274000</v>
      </c>
      <c r="G4207" s="5">
        <v>44774</v>
      </c>
      <c r="H4207" s="4">
        <v>44784</v>
      </c>
      <c r="I4207" s="10">
        <v>-10</v>
      </c>
      <c r="J4207" s="32" t="str">
        <f>IF(Data[[#This Row],[Chênh lệch ngày]]&lt;-2,"ADVANCE", IF(Data[[#This Row],[Chênh lệch ngày]]&lt;4, "ON TIME", IF(Data[[#This Row],[REASON OF LATE]]="SUPPLIER","LATE BY SUPPLIER", "LATE")))</f>
        <v>ADVANCE</v>
      </c>
      <c r="K4207" s="12"/>
      <c r="L4207" s="16"/>
      <c r="M4207" s="32" t="str">
        <f>TEXT(Data[[#This Row],[Ngày giao]],"yyyy")</f>
        <v>2022</v>
      </c>
      <c r="N4207" s="32" t="str">
        <f>IF(MONTH(Data[[#This Row],[Ngày giao]])&lt;4,"Qtr1", IF(MONTH(Data[[#This Row],[Ngày giao]])&lt;7,"Qtr2",IF(MONTH(Data[[#This Row],[Ngày giao]])&lt;10,"Qtr3","Qtr4")))</f>
        <v>Qtr3</v>
      </c>
      <c r="O4207" s="32" t="str">
        <f>TEXT(Data[[#This Row],[Ngày giao]],"MMM")</f>
        <v>Aug</v>
      </c>
    </row>
    <row r="4208" spans="1:15" ht="13" x14ac:dyDescent="0.3">
      <c r="A4208" s="1">
        <v>4517572898</v>
      </c>
      <c r="B4208" s="1">
        <v>4327058</v>
      </c>
      <c r="C4208" s="2" t="s">
        <v>61</v>
      </c>
      <c r="D4208" s="3">
        <v>100</v>
      </c>
      <c r="E4208" s="3">
        <v>468</v>
      </c>
      <c r="F4208" s="3">
        <f t="shared" si="105"/>
        <v>46800</v>
      </c>
      <c r="G4208" s="5">
        <v>44785</v>
      </c>
      <c r="H4208" s="4">
        <v>44785</v>
      </c>
      <c r="I4208" s="6">
        <f t="shared" ref="I4208:I4218" si="107">G4208-H4208</f>
        <v>0</v>
      </c>
      <c r="J4208" s="32" t="str">
        <f>IF(Data[[#This Row],[Chênh lệch ngày]]&lt;-2,"ADVANCE", IF(Data[[#This Row],[Chênh lệch ngày]]&lt;4, "ON TIME", IF(Data[[#This Row],[REASON OF LATE]]="SUPPLIER","LATE BY SUPPLIER", "LATE")))</f>
        <v>ON TIME</v>
      </c>
      <c r="K4208" s="2"/>
      <c r="L4208" s="32"/>
      <c r="M4208" s="32" t="str">
        <f>TEXT(Data[[#This Row],[Ngày giao]],"yyyy")</f>
        <v>2022</v>
      </c>
      <c r="N4208" s="32" t="str">
        <f>IF(MONTH(Data[[#This Row],[Ngày giao]])&lt;4,"Qtr1", IF(MONTH(Data[[#This Row],[Ngày giao]])&lt;7,"Qtr2",IF(MONTH(Data[[#This Row],[Ngày giao]])&lt;10,"Qtr3","Qtr4")))</f>
        <v>Qtr3</v>
      </c>
      <c r="O4208" s="32" t="str">
        <f>TEXT(Data[[#This Row],[Ngày giao]],"MMM")</f>
        <v>Aug</v>
      </c>
    </row>
    <row r="4209" spans="1:15" ht="13" x14ac:dyDescent="0.3">
      <c r="A4209" s="1">
        <v>4518042154</v>
      </c>
      <c r="B4209" s="1">
        <v>880447</v>
      </c>
      <c r="C4209" s="2" t="s">
        <v>53</v>
      </c>
      <c r="D4209" s="3">
        <v>2310</v>
      </c>
      <c r="E4209" s="3">
        <v>658</v>
      </c>
      <c r="F4209" s="3">
        <f t="shared" si="105"/>
        <v>1519980</v>
      </c>
      <c r="G4209" s="5">
        <v>44788</v>
      </c>
      <c r="H4209" s="4">
        <v>44788</v>
      </c>
      <c r="I4209" s="6">
        <f t="shared" si="107"/>
        <v>0</v>
      </c>
      <c r="J4209" s="32" t="str">
        <f>IF(Data[[#This Row],[Chênh lệch ngày]]&lt;-2,"ADVANCE", IF(Data[[#This Row],[Chênh lệch ngày]]&lt;4, "ON TIME", IF(Data[[#This Row],[REASON OF LATE]]="SUPPLIER","LATE BY SUPPLIER", "LATE")))</f>
        <v>ON TIME</v>
      </c>
      <c r="K4209" s="2"/>
      <c r="L4209" s="32"/>
      <c r="M4209" s="32" t="str">
        <f>TEXT(Data[[#This Row],[Ngày giao]],"yyyy")</f>
        <v>2022</v>
      </c>
      <c r="N4209" s="32" t="str">
        <f>IF(MONTH(Data[[#This Row],[Ngày giao]])&lt;4,"Qtr1", IF(MONTH(Data[[#This Row],[Ngày giao]])&lt;7,"Qtr2",IF(MONTH(Data[[#This Row],[Ngày giao]])&lt;10,"Qtr3","Qtr4")))</f>
        <v>Qtr3</v>
      </c>
      <c r="O4209" s="32" t="str">
        <f>TEXT(Data[[#This Row],[Ngày giao]],"MMM")</f>
        <v>Aug</v>
      </c>
    </row>
    <row r="4210" spans="1:15" ht="13" x14ac:dyDescent="0.3">
      <c r="A4210" s="1">
        <v>4518067125</v>
      </c>
      <c r="B4210" s="1">
        <v>880447</v>
      </c>
      <c r="C4210" s="2" t="s">
        <v>54</v>
      </c>
      <c r="D4210" s="3">
        <v>90</v>
      </c>
      <c r="E4210" s="3">
        <v>1158</v>
      </c>
      <c r="F4210" s="3">
        <f t="shared" si="105"/>
        <v>104220</v>
      </c>
      <c r="G4210" s="5">
        <v>44788</v>
      </c>
      <c r="H4210" s="4">
        <v>44788</v>
      </c>
      <c r="I4210" s="6">
        <f t="shared" si="107"/>
        <v>0</v>
      </c>
      <c r="J4210" s="32" t="str">
        <f>IF(Data[[#This Row],[Chênh lệch ngày]]&lt;-2,"ADVANCE", IF(Data[[#This Row],[Chênh lệch ngày]]&lt;4, "ON TIME", IF(Data[[#This Row],[REASON OF LATE]]="SUPPLIER","LATE BY SUPPLIER", "LATE")))</f>
        <v>ON TIME</v>
      </c>
      <c r="K4210" s="2"/>
      <c r="L4210" s="32"/>
      <c r="M4210" s="32" t="str">
        <f>TEXT(Data[[#This Row],[Ngày giao]],"yyyy")</f>
        <v>2022</v>
      </c>
      <c r="N4210" s="32" t="str">
        <f>IF(MONTH(Data[[#This Row],[Ngày giao]])&lt;4,"Qtr1", IF(MONTH(Data[[#This Row],[Ngày giao]])&lt;7,"Qtr2",IF(MONTH(Data[[#This Row],[Ngày giao]])&lt;10,"Qtr3","Qtr4")))</f>
        <v>Qtr3</v>
      </c>
      <c r="O4210" s="32" t="str">
        <f>TEXT(Data[[#This Row],[Ngày giao]],"MMM")</f>
        <v>Aug</v>
      </c>
    </row>
    <row r="4211" spans="1:15" ht="13" x14ac:dyDescent="0.3">
      <c r="A4211" s="1">
        <v>4518064919</v>
      </c>
      <c r="B4211" s="1">
        <v>880447</v>
      </c>
      <c r="C4211" s="2" t="s">
        <v>62</v>
      </c>
      <c r="D4211" s="3">
        <v>1080</v>
      </c>
      <c r="E4211" s="3">
        <v>552</v>
      </c>
      <c r="F4211" s="3">
        <f t="shared" si="105"/>
        <v>596160</v>
      </c>
      <c r="G4211" s="5">
        <v>44781</v>
      </c>
      <c r="H4211" s="4">
        <v>44788</v>
      </c>
      <c r="I4211" s="6">
        <f t="shared" si="107"/>
        <v>-7</v>
      </c>
      <c r="J4211" s="32" t="str">
        <f>IF(Data[[#This Row],[Chênh lệch ngày]]&lt;-2,"ADVANCE", IF(Data[[#This Row],[Chênh lệch ngày]]&lt;4, "ON TIME", IF(Data[[#This Row],[REASON OF LATE]]="SUPPLIER","LATE BY SUPPLIER", "LATE")))</f>
        <v>ADVANCE</v>
      </c>
      <c r="K4211" s="2"/>
      <c r="L4211" s="32"/>
      <c r="M4211" s="32" t="str">
        <f>TEXT(Data[[#This Row],[Ngày giao]],"yyyy")</f>
        <v>2022</v>
      </c>
      <c r="N4211" s="32" t="str">
        <f>IF(MONTH(Data[[#This Row],[Ngày giao]])&lt;4,"Qtr1", IF(MONTH(Data[[#This Row],[Ngày giao]])&lt;7,"Qtr2",IF(MONTH(Data[[#This Row],[Ngày giao]])&lt;10,"Qtr3","Qtr4")))</f>
        <v>Qtr3</v>
      </c>
      <c r="O4211" s="32" t="str">
        <f>TEXT(Data[[#This Row],[Ngày giao]],"MMM")</f>
        <v>Aug</v>
      </c>
    </row>
    <row r="4212" spans="1:15" ht="13" x14ac:dyDescent="0.3">
      <c r="A4212" s="1">
        <v>4518064921</v>
      </c>
      <c r="B4212" s="1">
        <v>880447</v>
      </c>
      <c r="C4212" s="2" t="s">
        <v>62</v>
      </c>
      <c r="D4212" s="3">
        <v>1620</v>
      </c>
      <c r="E4212" s="3">
        <v>372</v>
      </c>
      <c r="F4212" s="3">
        <f t="shared" si="105"/>
        <v>602640</v>
      </c>
      <c r="G4212" s="5">
        <v>44781</v>
      </c>
      <c r="H4212" s="4">
        <v>44788</v>
      </c>
      <c r="I4212" s="6">
        <f t="shared" si="107"/>
        <v>-7</v>
      </c>
      <c r="J4212" s="32" t="str">
        <f>IF(Data[[#This Row],[Chênh lệch ngày]]&lt;-2,"ADVANCE", IF(Data[[#This Row],[Chênh lệch ngày]]&lt;4, "ON TIME", IF(Data[[#This Row],[REASON OF LATE]]="SUPPLIER","LATE BY SUPPLIER", "LATE")))</f>
        <v>ADVANCE</v>
      </c>
      <c r="K4212" s="2"/>
      <c r="L4212" s="32"/>
      <c r="M4212" s="32" t="str">
        <f>TEXT(Data[[#This Row],[Ngày giao]],"yyyy")</f>
        <v>2022</v>
      </c>
      <c r="N4212" s="32" t="str">
        <f>IF(MONTH(Data[[#This Row],[Ngày giao]])&lt;4,"Qtr1", IF(MONTH(Data[[#This Row],[Ngày giao]])&lt;7,"Qtr2",IF(MONTH(Data[[#This Row],[Ngày giao]])&lt;10,"Qtr3","Qtr4")))</f>
        <v>Qtr3</v>
      </c>
      <c r="O4212" s="32" t="str">
        <f>TEXT(Data[[#This Row],[Ngày giao]],"MMM")</f>
        <v>Aug</v>
      </c>
    </row>
    <row r="4213" spans="1:15" ht="13" x14ac:dyDescent="0.3">
      <c r="A4213" s="1">
        <v>4518076806</v>
      </c>
      <c r="B4213" s="1">
        <v>4451134</v>
      </c>
      <c r="C4213" s="37" t="s">
        <v>52</v>
      </c>
      <c r="D4213" s="3">
        <v>8</v>
      </c>
      <c r="E4213" s="3">
        <v>305</v>
      </c>
      <c r="F4213" s="3">
        <f t="shared" si="105"/>
        <v>2440</v>
      </c>
      <c r="G4213" s="5">
        <v>44788</v>
      </c>
      <c r="H4213" s="4">
        <v>44788</v>
      </c>
      <c r="I4213" s="6">
        <f t="shared" si="107"/>
        <v>0</v>
      </c>
      <c r="J4213" s="32" t="str">
        <f>IF(Data[[#This Row],[Chênh lệch ngày]]&lt;-2,"ADVANCE", IF(Data[[#This Row],[Chênh lệch ngày]]&lt;4, "ON TIME", IF(Data[[#This Row],[REASON OF LATE]]="SUPPLIER","LATE BY SUPPLIER", "LATE")))</f>
        <v>ON TIME</v>
      </c>
      <c r="K4213" s="2"/>
      <c r="L4213" s="32"/>
      <c r="M4213" s="32" t="str">
        <f>TEXT(Data[[#This Row],[Ngày giao]],"yyyy")</f>
        <v>2022</v>
      </c>
      <c r="N4213" s="32" t="str">
        <f>IF(MONTH(Data[[#This Row],[Ngày giao]])&lt;4,"Qtr1", IF(MONTH(Data[[#This Row],[Ngày giao]])&lt;7,"Qtr2",IF(MONTH(Data[[#This Row],[Ngày giao]])&lt;10,"Qtr3","Qtr4")))</f>
        <v>Qtr3</v>
      </c>
      <c r="O4213" s="32" t="str">
        <f>TEXT(Data[[#This Row],[Ngày giao]],"MMM")</f>
        <v>Aug</v>
      </c>
    </row>
    <row r="4214" spans="1:15" ht="13" x14ac:dyDescent="0.3">
      <c r="A4214" s="1">
        <v>4518081446</v>
      </c>
      <c r="B4214" s="1">
        <v>4334436</v>
      </c>
      <c r="C4214" s="37" t="s">
        <v>52</v>
      </c>
      <c r="D4214" s="3">
        <v>80</v>
      </c>
      <c r="E4214" s="3">
        <v>1047</v>
      </c>
      <c r="F4214" s="3">
        <f t="shared" si="105"/>
        <v>83760</v>
      </c>
      <c r="G4214" s="5">
        <v>44788</v>
      </c>
      <c r="H4214" s="4">
        <v>44788</v>
      </c>
      <c r="I4214" s="6">
        <f t="shared" si="107"/>
        <v>0</v>
      </c>
      <c r="J4214" s="32" t="str">
        <f>IF(Data[[#This Row],[Chênh lệch ngày]]&lt;-2,"ADVANCE", IF(Data[[#This Row],[Chênh lệch ngày]]&lt;4, "ON TIME", IF(Data[[#This Row],[REASON OF LATE]]="SUPPLIER","LATE BY SUPPLIER", "LATE")))</f>
        <v>ON TIME</v>
      </c>
      <c r="K4214" s="2"/>
      <c r="L4214" s="32"/>
      <c r="M4214" s="32" t="str">
        <f>TEXT(Data[[#This Row],[Ngày giao]],"yyyy")</f>
        <v>2022</v>
      </c>
      <c r="N4214" s="32" t="str">
        <f>IF(MONTH(Data[[#This Row],[Ngày giao]])&lt;4,"Qtr1", IF(MONTH(Data[[#This Row],[Ngày giao]])&lt;7,"Qtr2",IF(MONTH(Data[[#This Row],[Ngày giao]])&lt;10,"Qtr3","Qtr4")))</f>
        <v>Qtr3</v>
      </c>
      <c r="O4214" s="32" t="str">
        <f>TEXT(Data[[#This Row],[Ngày giao]],"MMM")</f>
        <v>Aug</v>
      </c>
    </row>
    <row r="4215" spans="1:15" ht="13" x14ac:dyDescent="0.3">
      <c r="A4215" s="1">
        <v>4518082611</v>
      </c>
      <c r="B4215" s="1">
        <v>4228041</v>
      </c>
      <c r="C4215" s="37" t="s">
        <v>52</v>
      </c>
      <c r="D4215" s="3">
        <v>90</v>
      </c>
      <c r="E4215" s="3">
        <v>573</v>
      </c>
      <c r="F4215" s="3">
        <f t="shared" si="105"/>
        <v>51570</v>
      </c>
      <c r="G4215" s="5">
        <v>44788</v>
      </c>
      <c r="H4215" s="4">
        <v>44788</v>
      </c>
      <c r="I4215" s="6">
        <f t="shared" si="107"/>
        <v>0</v>
      </c>
      <c r="J4215" s="32" t="str">
        <f>IF(Data[[#This Row],[Chênh lệch ngày]]&lt;-2,"ADVANCE", IF(Data[[#This Row],[Chênh lệch ngày]]&lt;4, "ON TIME", IF(Data[[#This Row],[REASON OF LATE]]="SUPPLIER","LATE BY SUPPLIER", "LATE")))</f>
        <v>ON TIME</v>
      </c>
      <c r="K4215" s="2"/>
      <c r="L4215" s="32"/>
      <c r="M4215" s="32" t="str">
        <f>TEXT(Data[[#This Row],[Ngày giao]],"yyyy")</f>
        <v>2022</v>
      </c>
      <c r="N4215" s="32" t="str">
        <f>IF(MONTH(Data[[#This Row],[Ngày giao]])&lt;4,"Qtr1", IF(MONTH(Data[[#This Row],[Ngày giao]])&lt;7,"Qtr2",IF(MONTH(Data[[#This Row],[Ngày giao]])&lt;10,"Qtr3","Qtr4")))</f>
        <v>Qtr3</v>
      </c>
      <c r="O4215" s="32" t="str">
        <f>TEXT(Data[[#This Row],[Ngày giao]],"MMM")</f>
        <v>Aug</v>
      </c>
    </row>
    <row r="4216" spans="1:15" ht="13" x14ac:dyDescent="0.3">
      <c r="A4216" s="1">
        <v>4518084273</v>
      </c>
      <c r="B4216" s="1">
        <v>2899478</v>
      </c>
      <c r="C4216" s="37" t="s">
        <v>52</v>
      </c>
      <c r="D4216" s="3">
        <v>100</v>
      </c>
      <c r="E4216" s="3">
        <v>857</v>
      </c>
      <c r="F4216" s="3">
        <f t="shared" si="105"/>
        <v>85700</v>
      </c>
      <c r="G4216" s="5">
        <v>44788</v>
      </c>
      <c r="H4216" s="4">
        <v>44788</v>
      </c>
      <c r="I4216" s="6">
        <f t="shared" si="107"/>
        <v>0</v>
      </c>
      <c r="J4216" s="32" t="str">
        <f>IF(Data[[#This Row],[Chênh lệch ngày]]&lt;-2,"ADVANCE", IF(Data[[#This Row],[Chênh lệch ngày]]&lt;4, "ON TIME", IF(Data[[#This Row],[REASON OF LATE]]="SUPPLIER","LATE BY SUPPLIER", "LATE")))</f>
        <v>ON TIME</v>
      </c>
      <c r="K4216" s="2"/>
      <c r="L4216" s="32"/>
      <c r="M4216" s="32" t="str">
        <f>TEXT(Data[[#This Row],[Ngày giao]],"yyyy")</f>
        <v>2022</v>
      </c>
      <c r="N4216" s="32" t="str">
        <f>IF(MONTH(Data[[#This Row],[Ngày giao]])&lt;4,"Qtr1", IF(MONTH(Data[[#This Row],[Ngày giao]])&lt;7,"Qtr2",IF(MONTH(Data[[#This Row],[Ngày giao]])&lt;10,"Qtr3","Qtr4")))</f>
        <v>Qtr3</v>
      </c>
      <c r="O4216" s="32" t="str">
        <f>TEXT(Data[[#This Row],[Ngày giao]],"MMM")</f>
        <v>Aug</v>
      </c>
    </row>
    <row r="4217" spans="1:15" ht="13" x14ac:dyDescent="0.3">
      <c r="A4217" s="1">
        <v>4518086515</v>
      </c>
      <c r="B4217" s="1">
        <v>2899944</v>
      </c>
      <c r="C4217" s="37" t="s">
        <v>52</v>
      </c>
      <c r="D4217" s="3">
        <v>48</v>
      </c>
      <c r="E4217" s="3">
        <v>476</v>
      </c>
      <c r="F4217" s="3">
        <f t="shared" si="105"/>
        <v>22848</v>
      </c>
      <c r="G4217" s="5">
        <v>44788</v>
      </c>
      <c r="H4217" s="4">
        <v>44788</v>
      </c>
      <c r="I4217" s="6">
        <f t="shared" si="107"/>
        <v>0</v>
      </c>
      <c r="J4217" s="32" t="str">
        <f>IF(Data[[#This Row],[Chênh lệch ngày]]&lt;-2,"ADVANCE", IF(Data[[#This Row],[Chênh lệch ngày]]&lt;4, "ON TIME", IF(Data[[#This Row],[REASON OF LATE]]="SUPPLIER","LATE BY SUPPLIER", "LATE")))</f>
        <v>ON TIME</v>
      </c>
      <c r="K4217" s="2"/>
      <c r="L4217" s="32"/>
      <c r="M4217" s="32" t="str">
        <f>TEXT(Data[[#This Row],[Ngày giao]],"yyyy")</f>
        <v>2022</v>
      </c>
      <c r="N4217" s="32" t="str">
        <f>IF(MONTH(Data[[#This Row],[Ngày giao]])&lt;4,"Qtr1", IF(MONTH(Data[[#This Row],[Ngày giao]])&lt;7,"Qtr2",IF(MONTH(Data[[#This Row],[Ngày giao]])&lt;10,"Qtr3","Qtr4")))</f>
        <v>Qtr3</v>
      </c>
      <c r="O4217" s="32" t="str">
        <f>TEXT(Data[[#This Row],[Ngày giao]],"MMM")</f>
        <v>Aug</v>
      </c>
    </row>
    <row r="4218" spans="1:15" ht="13" x14ac:dyDescent="0.3">
      <c r="A4218" s="1">
        <v>4518061477</v>
      </c>
      <c r="B4218" s="1">
        <v>2467687</v>
      </c>
      <c r="C4218" s="2" t="s">
        <v>53</v>
      </c>
      <c r="D4218" s="3">
        <v>90</v>
      </c>
      <c r="E4218" s="3">
        <v>592</v>
      </c>
      <c r="F4218" s="3">
        <f t="shared" si="105"/>
        <v>53280</v>
      </c>
      <c r="G4218" s="5">
        <v>44788</v>
      </c>
      <c r="H4218" s="4">
        <v>44788</v>
      </c>
      <c r="I4218" s="6">
        <f t="shared" si="107"/>
        <v>0</v>
      </c>
      <c r="J4218" s="32" t="str">
        <f>IF(Data[[#This Row],[Chênh lệch ngày]]&lt;-2,"ADVANCE", IF(Data[[#This Row],[Chênh lệch ngày]]&lt;4, "ON TIME", IF(Data[[#This Row],[REASON OF LATE]]="SUPPLIER","LATE BY SUPPLIER", "LATE")))</f>
        <v>ON TIME</v>
      </c>
      <c r="K4218" s="2"/>
      <c r="L4218" s="32"/>
      <c r="M4218" s="32" t="str">
        <f>TEXT(Data[[#This Row],[Ngày giao]],"yyyy")</f>
        <v>2022</v>
      </c>
      <c r="N4218" s="32" t="str">
        <f>IF(MONTH(Data[[#This Row],[Ngày giao]])&lt;4,"Qtr1", IF(MONTH(Data[[#This Row],[Ngày giao]])&lt;7,"Qtr2",IF(MONTH(Data[[#This Row],[Ngày giao]])&lt;10,"Qtr3","Qtr4")))</f>
        <v>Qtr3</v>
      </c>
      <c r="O4218" s="32" t="str">
        <f>TEXT(Data[[#This Row],[Ngày giao]],"MMM")</f>
        <v>Aug</v>
      </c>
    </row>
    <row r="4219" spans="1:15" ht="14.5" x14ac:dyDescent="0.35">
      <c r="A4219" s="7">
        <v>4518088693</v>
      </c>
      <c r="B4219" s="7">
        <v>4455281</v>
      </c>
      <c r="C4219" s="37" t="s">
        <v>52</v>
      </c>
      <c r="D4219" s="9">
        <v>8280</v>
      </c>
      <c r="E4219" s="3">
        <v>657</v>
      </c>
      <c r="F4219" s="3">
        <f t="shared" si="105"/>
        <v>5439960</v>
      </c>
      <c r="G4219" s="14">
        <v>44914</v>
      </c>
      <c r="H4219" s="15">
        <v>44925</v>
      </c>
      <c r="I4219" s="10">
        <v>-11</v>
      </c>
      <c r="J4219" s="32" t="str">
        <f>IF(Data[[#This Row],[Chênh lệch ngày]]&lt;-2,"ADVANCE", IF(Data[[#This Row],[Chênh lệch ngày]]&lt;4, "ON TIME", IF(Data[[#This Row],[REASON OF LATE]]="SUPPLIER","LATE BY SUPPLIER", "LATE")))</f>
        <v>ADVANCE</v>
      </c>
      <c r="K4219" s="13" t="s">
        <v>11</v>
      </c>
      <c r="L4219" s="16"/>
      <c r="M4219" s="32" t="str">
        <f>TEXT(Data[[#This Row],[Ngày giao]],"yyyy")</f>
        <v>2022</v>
      </c>
      <c r="N4219" s="32" t="str">
        <f>IF(MONTH(Data[[#This Row],[Ngày giao]])&lt;4,"Qtr1", IF(MONTH(Data[[#This Row],[Ngày giao]])&lt;7,"Qtr2",IF(MONTH(Data[[#This Row],[Ngày giao]])&lt;10,"Qtr3","Qtr4")))</f>
        <v>Qtr4</v>
      </c>
      <c r="O4219" s="32" t="str">
        <f>TEXT(Data[[#This Row],[Ngày giao]],"MMM")</f>
        <v>Dec</v>
      </c>
    </row>
    <row r="4220" spans="1:15" ht="14.5" x14ac:dyDescent="0.35">
      <c r="A4220" s="7">
        <v>4518078395</v>
      </c>
      <c r="B4220" s="7">
        <v>4013297</v>
      </c>
      <c r="C4220" s="8" t="s">
        <v>58</v>
      </c>
      <c r="D4220" s="9">
        <v>225</v>
      </c>
      <c r="E4220" s="3">
        <v>932</v>
      </c>
      <c r="F4220" s="3">
        <f t="shared" si="105"/>
        <v>209700</v>
      </c>
      <c r="G4220" s="5">
        <v>44770</v>
      </c>
      <c r="H4220" s="4">
        <v>44770</v>
      </c>
      <c r="I4220" s="10">
        <v>0</v>
      </c>
      <c r="J4220" s="32" t="str">
        <f>IF(Data[[#This Row],[Chênh lệch ngày]]&lt;-2,"ADVANCE", IF(Data[[#This Row],[Chênh lệch ngày]]&lt;4, "ON TIME", IF(Data[[#This Row],[REASON OF LATE]]="SUPPLIER","LATE BY SUPPLIER", "LATE")))</f>
        <v>ON TIME</v>
      </c>
      <c r="K4220" s="12"/>
      <c r="L4220" s="16"/>
      <c r="M4220" s="32" t="str">
        <f>TEXT(Data[[#This Row],[Ngày giao]],"yyyy")</f>
        <v>2022</v>
      </c>
      <c r="N4220" s="32" t="str">
        <f>IF(MONTH(Data[[#This Row],[Ngày giao]])&lt;4,"Qtr1", IF(MONTH(Data[[#This Row],[Ngày giao]])&lt;7,"Qtr2",IF(MONTH(Data[[#This Row],[Ngày giao]])&lt;10,"Qtr3","Qtr4")))</f>
        <v>Qtr3</v>
      </c>
      <c r="O4220" s="32" t="str">
        <f>TEXT(Data[[#This Row],[Ngày giao]],"MMM")</f>
        <v>Jul</v>
      </c>
    </row>
    <row r="4221" spans="1:15" ht="13" x14ac:dyDescent="0.3">
      <c r="A4221" s="1">
        <v>4518042004</v>
      </c>
      <c r="B4221" s="1">
        <v>880447</v>
      </c>
      <c r="C4221" s="2" t="s">
        <v>53</v>
      </c>
      <c r="D4221" s="3">
        <v>360</v>
      </c>
      <c r="E4221" s="3">
        <v>849</v>
      </c>
      <c r="F4221" s="3">
        <f t="shared" si="105"/>
        <v>305640</v>
      </c>
      <c r="G4221" s="5">
        <v>44788</v>
      </c>
      <c r="H4221" s="4">
        <v>44789</v>
      </c>
      <c r="I4221" s="6">
        <f>G4221-H4221</f>
        <v>-1</v>
      </c>
      <c r="J4221" s="32" t="str">
        <f>IF(Data[[#This Row],[Chênh lệch ngày]]&lt;-2,"ADVANCE", IF(Data[[#This Row],[Chênh lệch ngày]]&lt;4, "ON TIME", IF(Data[[#This Row],[REASON OF LATE]]="SUPPLIER","LATE BY SUPPLIER", "LATE")))</f>
        <v>ON TIME</v>
      </c>
      <c r="K4221" s="2"/>
      <c r="L4221" s="32"/>
      <c r="M4221" s="32" t="str">
        <f>TEXT(Data[[#This Row],[Ngày giao]],"yyyy")</f>
        <v>2022</v>
      </c>
      <c r="N4221" s="32" t="str">
        <f>IF(MONTH(Data[[#This Row],[Ngày giao]])&lt;4,"Qtr1", IF(MONTH(Data[[#This Row],[Ngày giao]])&lt;7,"Qtr2",IF(MONTH(Data[[#This Row],[Ngày giao]])&lt;10,"Qtr3","Qtr4")))</f>
        <v>Qtr3</v>
      </c>
      <c r="O4221" s="32" t="str">
        <f>TEXT(Data[[#This Row],[Ngày giao]],"MMM")</f>
        <v>Aug</v>
      </c>
    </row>
    <row r="4222" spans="1:15" ht="13" x14ac:dyDescent="0.3">
      <c r="A4222" s="1">
        <v>4517034918</v>
      </c>
      <c r="B4222" s="1">
        <v>2461389</v>
      </c>
      <c r="C4222" s="37" t="s">
        <v>52</v>
      </c>
      <c r="D4222" s="3">
        <v>400</v>
      </c>
      <c r="E4222" s="3">
        <v>1409</v>
      </c>
      <c r="F4222" s="3">
        <f t="shared" si="105"/>
        <v>563600</v>
      </c>
      <c r="G4222" s="5">
        <v>44788</v>
      </c>
      <c r="H4222" s="4">
        <v>44789</v>
      </c>
      <c r="I4222" s="6">
        <f>G4222-H4222</f>
        <v>-1</v>
      </c>
      <c r="J4222" s="32" t="str">
        <f>IF(Data[[#This Row],[Chênh lệch ngày]]&lt;-2,"ADVANCE", IF(Data[[#This Row],[Chênh lệch ngày]]&lt;4, "ON TIME", IF(Data[[#This Row],[REASON OF LATE]]="SUPPLIER","LATE BY SUPPLIER", "LATE")))</f>
        <v>ON TIME</v>
      </c>
      <c r="K4222" s="2"/>
      <c r="L4222" s="32"/>
      <c r="M4222" s="32" t="str">
        <f>TEXT(Data[[#This Row],[Ngày giao]],"yyyy")</f>
        <v>2022</v>
      </c>
      <c r="N4222" s="32" t="str">
        <f>IF(MONTH(Data[[#This Row],[Ngày giao]])&lt;4,"Qtr1", IF(MONTH(Data[[#This Row],[Ngày giao]])&lt;7,"Qtr2",IF(MONTH(Data[[#This Row],[Ngày giao]])&lt;10,"Qtr3","Qtr4")))</f>
        <v>Qtr3</v>
      </c>
      <c r="O4222" s="32" t="str">
        <f>TEXT(Data[[#This Row],[Ngày giao]],"MMM")</f>
        <v>Aug</v>
      </c>
    </row>
    <row r="4223" spans="1:15" ht="14.5" x14ac:dyDescent="0.35">
      <c r="A4223" s="7">
        <v>4516807049</v>
      </c>
      <c r="B4223" s="7">
        <v>2779823</v>
      </c>
      <c r="C4223" s="37" t="s">
        <v>52</v>
      </c>
      <c r="D4223" s="9">
        <v>300</v>
      </c>
      <c r="E4223" s="3">
        <v>549</v>
      </c>
      <c r="F4223" s="3">
        <f t="shared" si="105"/>
        <v>164700</v>
      </c>
      <c r="G4223" s="5">
        <v>44788</v>
      </c>
      <c r="H4223" s="4">
        <v>44789</v>
      </c>
      <c r="I4223" s="10">
        <v>-1</v>
      </c>
      <c r="J4223" s="32" t="str">
        <f>IF(Data[[#This Row],[Chênh lệch ngày]]&lt;-2,"ADVANCE", IF(Data[[#This Row],[Chênh lệch ngày]]&lt;4, "ON TIME", IF(Data[[#This Row],[REASON OF LATE]]="SUPPLIER","LATE BY SUPPLIER", "LATE")))</f>
        <v>ON TIME</v>
      </c>
      <c r="K4223" s="12"/>
      <c r="L4223" s="16"/>
      <c r="M4223" s="32" t="str">
        <f>TEXT(Data[[#This Row],[Ngày giao]],"yyyy")</f>
        <v>2022</v>
      </c>
      <c r="N4223" s="32" t="str">
        <f>IF(MONTH(Data[[#This Row],[Ngày giao]])&lt;4,"Qtr1", IF(MONTH(Data[[#This Row],[Ngày giao]])&lt;7,"Qtr2",IF(MONTH(Data[[#This Row],[Ngày giao]])&lt;10,"Qtr3","Qtr4")))</f>
        <v>Qtr3</v>
      </c>
      <c r="O4223" s="32" t="str">
        <f>TEXT(Data[[#This Row],[Ngày giao]],"MMM")</f>
        <v>Aug</v>
      </c>
    </row>
    <row r="4224" spans="1:15" ht="13" x14ac:dyDescent="0.3">
      <c r="A4224" s="1">
        <v>4516977893</v>
      </c>
      <c r="B4224" s="1">
        <v>2903189</v>
      </c>
      <c r="C4224" s="2" t="s">
        <v>67</v>
      </c>
      <c r="D4224" s="3">
        <v>60</v>
      </c>
      <c r="E4224" s="3">
        <v>1031</v>
      </c>
      <c r="F4224" s="3">
        <f t="shared" si="105"/>
        <v>61860</v>
      </c>
      <c r="G4224" s="5">
        <v>44791</v>
      </c>
      <c r="H4224" s="4">
        <v>44791</v>
      </c>
      <c r="I4224" s="6">
        <f t="shared" ref="I4224:I4233" si="108">G4224-H4224</f>
        <v>0</v>
      </c>
      <c r="J4224" s="32" t="str">
        <f>IF(Data[[#This Row],[Chênh lệch ngày]]&lt;-2,"ADVANCE", IF(Data[[#This Row],[Chênh lệch ngày]]&lt;4, "ON TIME", IF(Data[[#This Row],[REASON OF LATE]]="SUPPLIER","LATE BY SUPPLIER", "LATE")))</f>
        <v>ON TIME</v>
      </c>
      <c r="K4224" s="2"/>
      <c r="L4224" s="32"/>
      <c r="M4224" s="32" t="str">
        <f>TEXT(Data[[#This Row],[Ngày giao]],"yyyy")</f>
        <v>2022</v>
      </c>
      <c r="N4224" s="32" t="str">
        <f>IF(MONTH(Data[[#This Row],[Ngày giao]])&lt;4,"Qtr1", IF(MONTH(Data[[#This Row],[Ngày giao]])&lt;7,"Qtr2",IF(MONTH(Data[[#This Row],[Ngày giao]])&lt;10,"Qtr3","Qtr4")))</f>
        <v>Qtr3</v>
      </c>
      <c r="O4224" s="32" t="str">
        <f>TEXT(Data[[#This Row],[Ngày giao]],"MMM")</f>
        <v>Aug</v>
      </c>
    </row>
    <row r="4225" spans="1:15" ht="13" x14ac:dyDescent="0.3">
      <c r="A4225" s="1">
        <v>4516978406</v>
      </c>
      <c r="B4225" s="1">
        <v>2903184</v>
      </c>
      <c r="C4225" s="2" t="s">
        <v>67</v>
      </c>
      <c r="D4225" s="3">
        <v>60</v>
      </c>
      <c r="E4225" s="3">
        <v>377</v>
      </c>
      <c r="F4225" s="3">
        <f t="shared" si="105"/>
        <v>22620</v>
      </c>
      <c r="G4225" s="5">
        <v>44791</v>
      </c>
      <c r="H4225" s="4">
        <v>44791</v>
      </c>
      <c r="I4225" s="6">
        <f t="shared" si="108"/>
        <v>0</v>
      </c>
      <c r="J4225" s="32" t="str">
        <f>IF(Data[[#This Row],[Chênh lệch ngày]]&lt;-2,"ADVANCE", IF(Data[[#This Row],[Chênh lệch ngày]]&lt;4, "ON TIME", IF(Data[[#This Row],[REASON OF LATE]]="SUPPLIER","LATE BY SUPPLIER", "LATE")))</f>
        <v>ON TIME</v>
      </c>
      <c r="K4225" s="2"/>
      <c r="L4225" s="32"/>
      <c r="M4225" s="32" t="str">
        <f>TEXT(Data[[#This Row],[Ngày giao]],"yyyy")</f>
        <v>2022</v>
      </c>
      <c r="N4225" s="32" t="str">
        <f>IF(MONTH(Data[[#This Row],[Ngày giao]])&lt;4,"Qtr1", IF(MONTH(Data[[#This Row],[Ngày giao]])&lt;7,"Qtr2",IF(MONTH(Data[[#This Row],[Ngày giao]])&lt;10,"Qtr3","Qtr4")))</f>
        <v>Qtr3</v>
      </c>
      <c r="O4225" s="32" t="str">
        <f>TEXT(Data[[#This Row],[Ngày giao]],"MMM")</f>
        <v>Aug</v>
      </c>
    </row>
    <row r="4226" spans="1:15" ht="13" x14ac:dyDescent="0.3">
      <c r="A4226" s="1">
        <v>4517103348</v>
      </c>
      <c r="B4226" s="1">
        <v>2899475</v>
      </c>
      <c r="C4226" s="2" t="s">
        <v>67</v>
      </c>
      <c r="D4226" s="3">
        <v>100</v>
      </c>
      <c r="E4226" s="3">
        <v>1035</v>
      </c>
      <c r="F4226" s="3">
        <f t="shared" si="105"/>
        <v>103500</v>
      </c>
      <c r="G4226" s="5">
        <v>44791</v>
      </c>
      <c r="H4226" s="4">
        <v>44791</v>
      </c>
      <c r="I4226" s="6">
        <f t="shared" si="108"/>
        <v>0</v>
      </c>
      <c r="J4226" s="32" t="str">
        <f>IF(Data[[#This Row],[Chênh lệch ngày]]&lt;-2,"ADVANCE", IF(Data[[#This Row],[Chênh lệch ngày]]&lt;4, "ON TIME", IF(Data[[#This Row],[REASON OF LATE]]="SUPPLIER","LATE BY SUPPLIER", "LATE")))</f>
        <v>ON TIME</v>
      </c>
      <c r="K4226" s="2"/>
      <c r="L4226" s="32"/>
      <c r="M4226" s="32" t="str">
        <f>TEXT(Data[[#This Row],[Ngày giao]],"yyyy")</f>
        <v>2022</v>
      </c>
      <c r="N4226" s="32" t="str">
        <f>IF(MONTH(Data[[#This Row],[Ngày giao]])&lt;4,"Qtr1", IF(MONTH(Data[[#This Row],[Ngày giao]])&lt;7,"Qtr2",IF(MONTH(Data[[#This Row],[Ngày giao]])&lt;10,"Qtr3","Qtr4")))</f>
        <v>Qtr3</v>
      </c>
      <c r="O4226" s="32" t="str">
        <f>TEXT(Data[[#This Row],[Ngày giao]],"MMM")</f>
        <v>Aug</v>
      </c>
    </row>
    <row r="4227" spans="1:15" ht="13" x14ac:dyDescent="0.3">
      <c r="A4227" s="1">
        <v>4517193214</v>
      </c>
      <c r="B4227" s="1">
        <v>2903183</v>
      </c>
      <c r="C4227" s="2" t="s">
        <v>67</v>
      </c>
      <c r="D4227" s="3">
        <v>20</v>
      </c>
      <c r="E4227" s="3">
        <v>948</v>
      </c>
      <c r="F4227" s="3">
        <f t="shared" si="105"/>
        <v>18960</v>
      </c>
      <c r="G4227" s="5">
        <v>44791</v>
      </c>
      <c r="H4227" s="4">
        <v>44791</v>
      </c>
      <c r="I4227" s="6">
        <f t="shared" si="108"/>
        <v>0</v>
      </c>
      <c r="J4227" s="32" t="str">
        <f>IF(Data[[#This Row],[Chênh lệch ngày]]&lt;-2,"ADVANCE", IF(Data[[#This Row],[Chênh lệch ngày]]&lt;4, "ON TIME", IF(Data[[#This Row],[REASON OF LATE]]="SUPPLIER","LATE BY SUPPLIER", "LATE")))</f>
        <v>ON TIME</v>
      </c>
      <c r="K4227" s="2"/>
      <c r="L4227" s="32"/>
      <c r="M4227" s="32" t="str">
        <f>TEXT(Data[[#This Row],[Ngày giao]],"yyyy")</f>
        <v>2022</v>
      </c>
      <c r="N4227" s="32" t="str">
        <f>IF(MONTH(Data[[#This Row],[Ngày giao]])&lt;4,"Qtr1", IF(MONTH(Data[[#This Row],[Ngày giao]])&lt;7,"Qtr2",IF(MONTH(Data[[#This Row],[Ngày giao]])&lt;10,"Qtr3","Qtr4")))</f>
        <v>Qtr3</v>
      </c>
      <c r="O4227" s="32" t="str">
        <f>TEXT(Data[[#This Row],[Ngày giao]],"MMM")</f>
        <v>Aug</v>
      </c>
    </row>
    <row r="4228" spans="1:15" ht="13" x14ac:dyDescent="0.3">
      <c r="A4228" s="1">
        <v>4517928435</v>
      </c>
      <c r="B4228" s="1">
        <v>2899632</v>
      </c>
      <c r="C4228" s="2" t="s">
        <v>55</v>
      </c>
      <c r="D4228" s="3">
        <v>160</v>
      </c>
      <c r="E4228" s="3">
        <v>885</v>
      </c>
      <c r="F4228" s="3">
        <f t="shared" si="105"/>
        <v>141600</v>
      </c>
      <c r="G4228" s="5">
        <v>44826</v>
      </c>
      <c r="H4228" s="4">
        <v>44791</v>
      </c>
      <c r="I4228" s="6">
        <f t="shared" si="108"/>
        <v>35</v>
      </c>
      <c r="J4228" s="32" t="str">
        <f>IF(Data[[#This Row],[Chênh lệch ngày]]&lt;-2,"ADVANCE", IF(Data[[#This Row],[Chênh lệch ngày]]&lt;4, "ON TIME", IF(Data[[#This Row],[REASON OF LATE]]="SUPPLIER","LATE BY SUPPLIER", "LATE")))</f>
        <v>LATE</v>
      </c>
      <c r="K4228" s="32" t="s">
        <v>6</v>
      </c>
      <c r="L4228" s="32"/>
      <c r="M4228" s="32" t="str">
        <f>TEXT(Data[[#This Row],[Ngày giao]],"yyyy")</f>
        <v>2022</v>
      </c>
      <c r="N4228" s="32" t="str">
        <f>IF(MONTH(Data[[#This Row],[Ngày giao]])&lt;4,"Qtr1", IF(MONTH(Data[[#This Row],[Ngày giao]])&lt;7,"Qtr2",IF(MONTH(Data[[#This Row],[Ngày giao]])&lt;10,"Qtr3","Qtr4")))</f>
        <v>Qtr3</v>
      </c>
      <c r="O4228" s="32" t="str">
        <f>TEXT(Data[[#This Row],[Ngày giao]],"MMM")</f>
        <v>Sep</v>
      </c>
    </row>
    <row r="4229" spans="1:15" ht="13" x14ac:dyDescent="0.3">
      <c r="A4229" s="1">
        <v>4517048681</v>
      </c>
      <c r="B4229" s="1">
        <v>4271870</v>
      </c>
      <c r="C4229" s="2" t="s">
        <v>67</v>
      </c>
      <c r="D4229" s="3">
        <v>32</v>
      </c>
      <c r="E4229" s="3">
        <v>1277</v>
      </c>
      <c r="F4229" s="3">
        <f t="shared" si="105"/>
        <v>40864</v>
      </c>
      <c r="G4229" s="5">
        <v>44791</v>
      </c>
      <c r="H4229" s="4">
        <v>44791</v>
      </c>
      <c r="I4229" s="6">
        <f t="shared" si="108"/>
        <v>0</v>
      </c>
      <c r="J4229" s="32" t="str">
        <f>IF(Data[[#This Row],[Chênh lệch ngày]]&lt;-2,"ADVANCE", IF(Data[[#This Row],[Chênh lệch ngày]]&lt;4, "ON TIME", IF(Data[[#This Row],[REASON OF LATE]]="SUPPLIER","LATE BY SUPPLIER", "LATE")))</f>
        <v>ON TIME</v>
      </c>
      <c r="K4229" s="2"/>
      <c r="L4229" s="32"/>
      <c r="M4229" s="32" t="str">
        <f>TEXT(Data[[#This Row],[Ngày giao]],"yyyy")</f>
        <v>2022</v>
      </c>
      <c r="N4229" s="32" t="str">
        <f>IF(MONTH(Data[[#This Row],[Ngày giao]])&lt;4,"Qtr1", IF(MONTH(Data[[#This Row],[Ngày giao]])&lt;7,"Qtr2",IF(MONTH(Data[[#This Row],[Ngày giao]])&lt;10,"Qtr3","Qtr4")))</f>
        <v>Qtr3</v>
      </c>
      <c r="O4229" s="32" t="str">
        <f>TEXT(Data[[#This Row],[Ngày giao]],"MMM")</f>
        <v>Aug</v>
      </c>
    </row>
    <row r="4230" spans="1:15" ht="13" x14ac:dyDescent="0.3">
      <c r="A4230" s="1">
        <v>4517049255</v>
      </c>
      <c r="B4230" s="1">
        <v>2752324</v>
      </c>
      <c r="C4230" s="2" t="s">
        <v>67</v>
      </c>
      <c r="D4230" s="3">
        <v>54</v>
      </c>
      <c r="E4230" s="3">
        <v>330</v>
      </c>
      <c r="F4230" s="3">
        <f t="shared" si="105"/>
        <v>17820</v>
      </c>
      <c r="G4230" s="5">
        <v>44791</v>
      </c>
      <c r="H4230" s="4">
        <v>44791</v>
      </c>
      <c r="I4230" s="6">
        <f t="shared" si="108"/>
        <v>0</v>
      </c>
      <c r="J4230" s="32" t="str">
        <f>IF(Data[[#This Row],[Chênh lệch ngày]]&lt;-2,"ADVANCE", IF(Data[[#This Row],[Chênh lệch ngày]]&lt;4, "ON TIME", IF(Data[[#This Row],[REASON OF LATE]]="SUPPLIER","LATE BY SUPPLIER", "LATE")))</f>
        <v>ON TIME</v>
      </c>
      <c r="K4230" s="2"/>
      <c r="L4230" s="32"/>
      <c r="M4230" s="32" t="str">
        <f>TEXT(Data[[#This Row],[Ngày giao]],"yyyy")</f>
        <v>2022</v>
      </c>
      <c r="N4230" s="32" t="str">
        <f>IF(MONTH(Data[[#This Row],[Ngày giao]])&lt;4,"Qtr1", IF(MONTH(Data[[#This Row],[Ngày giao]])&lt;7,"Qtr2",IF(MONTH(Data[[#This Row],[Ngày giao]])&lt;10,"Qtr3","Qtr4")))</f>
        <v>Qtr3</v>
      </c>
      <c r="O4230" s="32" t="str">
        <f>TEXT(Data[[#This Row],[Ngày giao]],"MMM")</f>
        <v>Aug</v>
      </c>
    </row>
    <row r="4231" spans="1:15" ht="13" x14ac:dyDescent="0.3">
      <c r="A4231" s="1">
        <v>4517103351</v>
      </c>
      <c r="B4231" s="1">
        <v>2958114</v>
      </c>
      <c r="C4231" s="2" t="s">
        <v>67</v>
      </c>
      <c r="D4231" s="3">
        <v>84</v>
      </c>
      <c r="E4231" s="3">
        <v>430</v>
      </c>
      <c r="F4231" s="3">
        <f t="shared" si="105"/>
        <v>36120</v>
      </c>
      <c r="G4231" s="5">
        <v>44791</v>
      </c>
      <c r="H4231" s="4">
        <v>44791</v>
      </c>
      <c r="I4231" s="6">
        <f t="shared" si="108"/>
        <v>0</v>
      </c>
      <c r="J4231" s="32" t="str">
        <f>IF(Data[[#This Row],[Chênh lệch ngày]]&lt;-2,"ADVANCE", IF(Data[[#This Row],[Chênh lệch ngày]]&lt;4, "ON TIME", IF(Data[[#This Row],[REASON OF LATE]]="SUPPLIER","LATE BY SUPPLIER", "LATE")))</f>
        <v>ON TIME</v>
      </c>
      <c r="K4231" s="2"/>
      <c r="L4231" s="32"/>
      <c r="M4231" s="32" t="str">
        <f>TEXT(Data[[#This Row],[Ngày giao]],"yyyy")</f>
        <v>2022</v>
      </c>
      <c r="N4231" s="32" t="str">
        <f>IF(MONTH(Data[[#This Row],[Ngày giao]])&lt;4,"Qtr1", IF(MONTH(Data[[#This Row],[Ngày giao]])&lt;7,"Qtr2",IF(MONTH(Data[[#This Row],[Ngày giao]])&lt;10,"Qtr3","Qtr4")))</f>
        <v>Qtr3</v>
      </c>
      <c r="O4231" s="32" t="str">
        <f>TEXT(Data[[#This Row],[Ngày giao]],"MMM")</f>
        <v>Aug</v>
      </c>
    </row>
    <row r="4232" spans="1:15" ht="13" x14ac:dyDescent="0.3">
      <c r="A4232" s="1">
        <v>4517235728</v>
      </c>
      <c r="B4232" s="1">
        <v>2958114</v>
      </c>
      <c r="C4232" s="2" t="s">
        <v>67</v>
      </c>
      <c r="D4232" s="3">
        <v>6</v>
      </c>
      <c r="E4232" s="3">
        <v>706</v>
      </c>
      <c r="F4232" s="3">
        <f t="shared" si="105"/>
        <v>4236</v>
      </c>
      <c r="G4232" s="5">
        <v>44791</v>
      </c>
      <c r="H4232" s="4">
        <v>44791</v>
      </c>
      <c r="I4232" s="6">
        <f t="shared" si="108"/>
        <v>0</v>
      </c>
      <c r="J4232" s="32" t="str">
        <f>IF(Data[[#This Row],[Chênh lệch ngày]]&lt;-2,"ADVANCE", IF(Data[[#This Row],[Chênh lệch ngày]]&lt;4, "ON TIME", IF(Data[[#This Row],[REASON OF LATE]]="SUPPLIER","LATE BY SUPPLIER", "LATE")))</f>
        <v>ON TIME</v>
      </c>
      <c r="K4232" s="2"/>
      <c r="L4232" s="32"/>
      <c r="M4232" s="32" t="str">
        <f>TEXT(Data[[#This Row],[Ngày giao]],"yyyy")</f>
        <v>2022</v>
      </c>
      <c r="N4232" s="32" t="str">
        <f>IF(MONTH(Data[[#This Row],[Ngày giao]])&lt;4,"Qtr1", IF(MONTH(Data[[#This Row],[Ngày giao]])&lt;7,"Qtr2",IF(MONTH(Data[[#This Row],[Ngày giao]])&lt;10,"Qtr3","Qtr4")))</f>
        <v>Qtr3</v>
      </c>
      <c r="O4232" s="32" t="str">
        <f>TEXT(Data[[#This Row],[Ngày giao]],"MMM")</f>
        <v>Aug</v>
      </c>
    </row>
    <row r="4233" spans="1:15" ht="13" x14ac:dyDescent="0.3">
      <c r="A4233" s="1">
        <v>4517378913</v>
      </c>
      <c r="B4233" s="1">
        <v>2752324</v>
      </c>
      <c r="C4233" s="2" t="s">
        <v>67</v>
      </c>
      <c r="D4233" s="3">
        <v>12</v>
      </c>
      <c r="E4233" s="3">
        <v>819</v>
      </c>
      <c r="F4233" s="3">
        <f t="shared" si="105"/>
        <v>9828</v>
      </c>
      <c r="G4233" s="5">
        <v>44791</v>
      </c>
      <c r="H4233" s="4">
        <v>44791</v>
      </c>
      <c r="I4233" s="6">
        <f t="shared" si="108"/>
        <v>0</v>
      </c>
      <c r="J4233" s="32" t="str">
        <f>IF(Data[[#This Row],[Chênh lệch ngày]]&lt;-2,"ADVANCE", IF(Data[[#This Row],[Chênh lệch ngày]]&lt;4, "ON TIME", IF(Data[[#This Row],[REASON OF LATE]]="SUPPLIER","LATE BY SUPPLIER", "LATE")))</f>
        <v>ON TIME</v>
      </c>
      <c r="K4233" s="2"/>
      <c r="L4233" s="32"/>
      <c r="M4233" s="32" t="str">
        <f>TEXT(Data[[#This Row],[Ngày giao]],"yyyy")</f>
        <v>2022</v>
      </c>
      <c r="N4233" s="32" t="str">
        <f>IF(MONTH(Data[[#This Row],[Ngày giao]])&lt;4,"Qtr1", IF(MONTH(Data[[#This Row],[Ngày giao]])&lt;7,"Qtr2",IF(MONTH(Data[[#This Row],[Ngày giao]])&lt;10,"Qtr3","Qtr4")))</f>
        <v>Qtr3</v>
      </c>
      <c r="O4233" s="32" t="str">
        <f>TEXT(Data[[#This Row],[Ngày giao]],"MMM")</f>
        <v>Aug</v>
      </c>
    </row>
    <row r="4234" spans="1:15" ht="14.5" x14ac:dyDescent="0.35">
      <c r="A4234" s="7">
        <v>4517927453</v>
      </c>
      <c r="B4234" s="7">
        <v>4455281</v>
      </c>
      <c r="C4234" s="8" t="s">
        <v>55</v>
      </c>
      <c r="D4234" s="9">
        <v>360</v>
      </c>
      <c r="E4234" s="3">
        <v>414</v>
      </c>
      <c r="F4234" s="3">
        <f t="shared" si="105"/>
        <v>149040</v>
      </c>
      <c r="G4234" s="14">
        <v>44791</v>
      </c>
      <c r="H4234" s="15">
        <v>44791</v>
      </c>
      <c r="I4234" s="10">
        <v>0</v>
      </c>
      <c r="J4234" s="32" t="str">
        <f>IF(Data[[#This Row],[Chênh lệch ngày]]&lt;-2,"ADVANCE", IF(Data[[#This Row],[Chênh lệch ngày]]&lt;4, "ON TIME", IF(Data[[#This Row],[REASON OF LATE]]="SUPPLIER","LATE BY SUPPLIER", "LATE")))</f>
        <v>ON TIME</v>
      </c>
      <c r="K4234" s="12"/>
      <c r="L4234" s="16"/>
      <c r="M4234" s="32" t="str">
        <f>TEXT(Data[[#This Row],[Ngày giao]],"yyyy")</f>
        <v>2022</v>
      </c>
      <c r="N4234" s="32" t="str">
        <f>IF(MONTH(Data[[#This Row],[Ngày giao]])&lt;4,"Qtr1", IF(MONTH(Data[[#This Row],[Ngày giao]])&lt;7,"Qtr2",IF(MONTH(Data[[#This Row],[Ngày giao]])&lt;10,"Qtr3","Qtr4")))</f>
        <v>Qtr3</v>
      </c>
      <c r="O4234" s="32" t="str">
        <f>TEXT(Data[[#This Row],[Ngày giao]],"MMM")</f>
        <v>Aug</v>
      </c>
    </row>
    <row r="4235" spans="1:15" ht="14.5" x14ac:dyDescent="0.35">
      <c r="A4235" s="7">
        <v>4517339768</v>
      </c>
      <c r="B4235" s="7">
        <v>2044651</v>
      </c>
      <c r="C4235" s="8" t="s">
        <v>53</v>
      </c>
      <c r="D4235" s="9">
        <v>108000</v>
      </c>
      <c r="E4235" s="3">
        <v>1194</v>
      </c>
      <c r="F4235" s="3">
        <f t="shared" si="105"/>
        <v>128952000</v>
      </c>
      <c r="G4235" s="5">
        <v>44774</v>
      </c>
      <c r="H4235" s="4">
        <v>44791</v>
      </c>
      <c r="I4235" s="10">
        <v>-17</v>
      </c>
      <c r="J4235" s="32" t="str">
        <f>IF(Data[[#This Row],[Chênh lệch ngày]]&lt;-2,"ADVANCE", IF(Data[[#This Row],[Chênh lệch ngày]]&lt;4, "ON TIME", IF(Data[[#This Row],[REASON OF LATE]]="SUPPLIER","LATE BY SUPPLIER", "LATE")))</f>
        <v>ADVANCE</v>
      </c>
      <c r="K4235" s="12"/>
      <c r="L4235" s="16"/>
      <c r="M4235" s="32" t="str">
        <f>TEXT(Data[[#This Row],[Ngày giao]],"yyyy")</f>
        <v>2022</v>
      </c>
      <c r="N4235" s="32" t="str">
        <f>IF(MONTH(Data[[#This Row],[Ngày giao]])&lt;4,"Qtr1", IF(MONTH(Data[[#This Row],[Ngày giao]])&lt;7,"Qtr2",IF(MONTH(Data[[#This Row],[Ngày giao]])&lt;10,"Qtr3","Qtr4")))</f>
        <v>Qtr3</v>
      </c>
      <c r="O4235" s="32" t="str">
        <f>TEXT(Data[[#This Row],[Ngày giao]],"MMM")</f>
        <v>Aug</v>
      </c>
    </row>
    <row r="4236" spans="1:15" ht="14.5" x14ac:dyDescent="0.35">
      <c r="A4236" s="7">
        <v>4517194566</v>
      </c>
      <c r="B4236" s="7">
        <v>2779823</v>
      </c>
      <c r="C4236" s="8" t="s">
        <v>67</v>
      </c>
      <c r="D4236" s="9">
        <v>2220</v>
      </c>
      <c r="E4236" s="3">
        <v>1290</v>
      </c>
      <c r="F4236" s="3">
        <f t="shared" si="105"/>
        <v>2863800</v>
      </c>
      <c r="G4236" s="5">
        <v>44791</v>
      </c>
      <c r="H4236" s="4">
        <v>44791</v>
      </c>
      <c r="I4236" s="10">
        <v>0</v>
      </c>
      <c r="J4236" s="32" t="str">
        <f>IF(Data[[#This Row],[Chênh lệch ngày]]&lt;-2,"ADVANCE", IF(Data[[#This Row],[Chênh lệch ngày]]&lt;4, "ON TIME", IF(Data[[#This Row],[REASON OF LATE]]="SUPPLIER","LATE BY SUPPLIER", "LATE")))</f>
        <v>ON TIME</v>
      </c>
      <c r="K4236" s="12"/>
      <c r="L4236" s="16"/>
      <c r="M4236" s="32" t="str">
        <f>TEXT(Data[[#This Row],[Ngày giao]],"yyyy")</f>
        <v>2022</v>
      </c>
      <c r="N4236" s="32" t="str">
        <f>IF(MONTH(Data[[#This Row],[Ngày giao]])&lt;4,"Qtr1", IF(MONTH(Data[[#This Row],[Ngày giao]])&lt;7,"Qtr2",IF(MONTH(Data[[#This Row],[Ngày giao]])&lt;10,"Qtr3","Qtr4")))</f>
        <v>Qtr3</v>
      </c>
      <c r="O4236" s="32" t="str">
        <f>TEXT(Data[[#This Row],[Ngày giao]],"MMM")</f>
        <v>Aug</v>
      </c>
    </row>
    <row r="4237" spans="1:15" ht="14.5" x14ac:dyDescent="0.35">
      <c r="A4237" s="7">
        <v>4516977030</v>
      </c>
      <c r="B4237" s="7">
        <v>2765851</v>
      </c>
      <c r="C4237" s="8" t="s">
        <v>67</v>
      </c>
      <c r="D4237" s="9">
        <v>128</v>
      </c>
      <c r="E4237" s="3">
        <v>1218</v>
      </c>
      <c r="F4237" s="3">
        <f t="shared" si="105"/>
        <v>155904</v>
      </c>
      <c r="G4237" s="5">
        <v>44791</v>
      </c>
      <c r="H4237" s="4">
        <v>44791</v>
      </c>
      <c r="I4237" s="10">
        <v>0</v>
      </c>
      <c r="J4237" s="32" t="str">
        <f>IF(Data[[#This Row],[Chênh lệch ngày]]&lt;-2,"ADVANCE", IF(Data[[#This Row],[Chênh lệch ngày]]&lt;4, "ON TIME", IF(Data[[#This Row],[REASON OF LATE]]="SUPPLIER","LATE BY SUPPLIER", "LATE")))</f>
        <v>ON TIME</v>
      </c>
      <c r="K4237" s="12"/>
      <c r="L4237" s="16"/>
      <c r="M4237" s="32" t="str">
        <f>TEXT(Data[[#This Row],[Ngày giao]],"yyyy")</f>
        <v>2022</v>
      </c>
      <c r="N4237" s="32" t="str">
        <f>IF(MONTH(Data[[#This Row],[Ngày giao]])&lt;4,"Qtr1", IF(MONTH(Data[[#This Row],[Ngày giao]])&lt;7,"Qtr2",IF(MONTH(Data[[#This Row],[Ngày giao]])&lt;10,"Qtr3","Qtr4")))</f>
        <v>Qtr3</v>
      </c>
      <c r="O4237" s="32" t="str">
        <f>TEXT(Data[[#This Row],[Ngày giao]],"MMM")</f>
        <v>Aug</v>
      </c>
    </row>
    <row r="4238" spans="1:15" ht="13" x14ac:dyDescent="0.3">
      <c r="A4238" s="1">
        <v>4518042137</v>
      </c>
      <c r="B4238" s="1">
        <v>880447</v>
      </c>
      <c r="C4238" s="2" t="s">
        <v>53</v>
      </c>
      <c r="D4238" s="3">
        <v>3060</v>
      </c>
      <c r="E4238" s="3">
        <v>481</v>
      </c>
      <c r="F4238" s="3">
        <f t="shared" si="105"/>
        <v>1471860</v>
      </c>
      <c r="G4238" s="5">
        <v>44788</v>
      </c>
      <c r="H4238" s="4">
        <v>44795</v>
      </c>
      <c r="I4238" s="6">
        <f>G4238-H4238</f>
        <v>-7</v>
      </c>
      <c r="J4238" s="32" t="str">
        <f>IF(Data[[#This Row],[Chênh lệch ngày]]&lt;-2,"ADVANCE", IF(Data[[#This Row],[Chênh lệch ngày]]&lt;4, "ON TIME", IF(Data[[#This Row],[REASON OF LATE]]="SUPPLIER","LATE BY SUPPLIER", "LATE")))</f>
        <v>ADVANCE</v>
      </c>
      <c r="K4238" s="2"/>
      <c r="L4238" s="32"/>
      <c r="M4238" s="32" t="str">
        <f>TEXT(Data[[#This Row],[Ngày giao]],"yyyy")</f>
        <v>2022</v>
      </c>
      <c r="N4238" s="32" t="str">
        <f>IF(MONTH(Data[[#This Row],[Ngày giao]])&lt;4,"Qtr1", IF(MONTH(Data[[#This Row],[Ngày giao]])&lt;7,"Qtr2",IF(MONTH(Data[[#This Row],[Ngày giao]])&lt;10,"Qtr3","Qtr4")))</f>
        <v>Qtr3</v>
      </c>
      <c r="O4238" s="32" t="str">
        <f>TEXT(Data[[#This Row],[Ngày giao]],"MMM")</f>
        <v>Aug</v>
      </c>
    </row>
    <row r="4239" spans="1:15" ht="13" x14ac:dyDescent="0.3">
      <c r="A4239" s="1">
        <v>4518067126</v>
      </c>
      <c r="B4239" s="1">
        <v>880447</v>
      </c>
      <c r="C4239" s="2" t="s">
        <v>54</v>
      </c>
      <c r="D4239" s="3">
        <v>120</v>
      </c>
      <c r="E4239" s="3">
        <v>745</v>
      </c>
      <c r="F4239" s="3">
        <f t="shared" si="105"/>
        <v>89400</v>
      </c>
      <c r="G4239" s="5">
        <v>44788</v>
      </c>
      <c r="H4239" s="4">
        <v>44795</v>
      </c>
      <c r="I4239" s="6">
        <f>G4239-H4239</f>
        <v>-7</v>
      </c>
      <c r="J4239" s="32" t="str">
        <f>IF(Data[[#This Row],[Chênh lệch ngày]]&lt;-2,"ADVANCE", IF(Data[[#This Row],[Chênh lệch ngày]]&lt;4, "ON TIME", IF(Data[[#This Row],[REASON OF LATE]]="SUPPLIER","LATE BY SUPPLIER", "LATE")))</f>
        <v>ADVANCE</v>
      </c>
      <c r="K4239" s="2"/>
      <c r="L4239" s="32"/>
      <c r="M4239" s="32" t="str">
        <f>TEXT(Data[[#This Row],[Ngày giao]],"yyyy")</f>
        <v>2022</v>
      </c>
      <c r="N4239" s="32" t="str">
        <f>IF(MONTH(Data[[#This Row],[Ngày giao]])&lt;4,"Qtr1", IF(MONTH(Data[[#This Row],[Ngày giao]])&lt;7,"Qtr2",IF(MONTH(Data[[#This Row],[Ngày giao]])&lt;10,"Qtr3","Qtr4")))</f>
        <v>Qtr3</v>
      </c>
      <c r="O4239" s="32" t="str">
        <f>TEXT(Data[[#This Row],[Ngày giao]],"MMM")</f>
        <v>Aug</v>
      </c>
    </row>
    <row r="4240" spans="1:15" ht="13" x14ac:dyDescent="0.3">
      <c r="A4240" s="1">
        <v>4518043164</v>
      </c>
      <c r="B4240" s="1">
        <v>2467687</v>
      </c>
      <c r="C4240" s="2" t="s">
        <v>53</v>
      </c>
      <c r="D4240" s="3">
        <v>110</v>
      </c>
      <c r="E4240" s="3">
        <v>794</v>
      </c>
      <c r="F4240" s="3">
        <f t="shared" si="105"/>
        <v>87340</v>
      </c>
      <c r="G4240" s="5">
        <v>44795</v>
      </c>
      <c r="H4240" s="4">
        <v>44795</v>
      </c>
      <c r="I4240" s="6">
        <f>G4240-H4240</f>
        <v>0</v>
      </c>
      <c r="J4240" s="32" t="str">
        <f>IF(Data[[#This Row],[Chênh lệch ngày]]&lt;-2,"ADVANCE", IF(Data[[#This Row],[Chênh lệch ngày]]&lt;4, "ON TIME", IF(Data[[#This Row],[REASON OF LATE]]="SUPPLIER","LATE BY SUPPLIER", "LATE")))</f>
        <v>ON TIME</v>
      </c>
      <c r="K4240" s="2"/>
      <c r="L4240" s="32"/>
      <c r="M4240" s="32" t="str">
        <f>TEXT(Data[[#This Row],[Ngày giao]],"yyyy")</f>
        <v>2022</v>
      </c>
      <c r="N4240" s="32" t="str">
        <f>IF(MONTH(Data[[#This Row],[Ngày giao]])&lt;4,"Qtr1", IF(MONTH(Data[[#This Row],[Ngày giao]])&lt;7,"Qtr2",IF(MONTH(Data[[#This Row],[Ngày giao]])&lt;10,"Qtr3","Qtr4")))</f>
        <v>Qtr3</v>
      </c>
      <c r="O4240" s="32" t="str">
        <f>TEXT(Data[[#This Row],[Ngày giao]],"MMM")</f>
        <v>Aug</v>
      </c>
    </row>
    <row r="4241" spans="1:15" ht="14.5" x14ac:dyDescent="0.35">
      <c r="A4241" s="7">
        <v>4517971648</v>
      </c>
      <c r="B4241" s="7">
        <v>2370764</v>
      </c>
      <c r="C4241" s="37" t="s">
        <v>52</v>
      </c>
      <c r="D4241" s="9">
        <v>100050</v>
      </c>
      <c r="E4241" s="3">
        <v>1440</v>
      </c>
      <c r="F4241" s="3">
        <f t="shared" si="105"/>
        <v>144072000</v>
      </c>
      <c r="G4241" s="5">
        <v>44788</v>
      </c>
      <c r="H4241" s="4">
        <v>44797</v>
      </c>
      <c r="I4241" s="10">
        <v>-9</v>
      </c>
      <c r="J4241" s="32" t="str">
        <f>IF(Data[[#This Row],[Chênh lệch ngày]]&lt;-2,"ADVANCE", IF(Data[[#This Row],[Chênh lệch ngày]]&lt;4, "ON TIME", IF(Data[[#This Row],[REASON OF LATE]]="SUPPLIER","LATE BY SUPPLIER", "LATE")))</f>
        <v>ADVANCE</v>
      </c>
      <c r="K4241" s="12"/>
      <c r="L4241" s="16"/>
      <c r="M4241" s="32" t="str">
        <f>TEXT(Data[[#This Row],[Ngày giao]],"yyyy")</f>
        <v>2022</v>
      </c>
      <c r="N4241" s="32" t="str">
        <f>IF(MONTH(Data[[#This Row],[Ngày giao]])&lt;4,"Qtr1", IF(MONTH(Data[[#This Row],[Ngày giao]])&lt;7,"Qtr2",IF(MONTH(Data[[#This Row],[Ngày giao]])&lt;10,"Qtr3","Qtr4")))</f>
        <v>Qtr3</v>
      </c>
      <c r="O4241" s="32" t="str">
        <f>TEXT(Data[[#This Row],[Ngày giao]],"MMM")</f>
        <v>Aug</v>
      </c>
    </row>
    <row r="4242" spans="1:15" ht="13" x14ac:dyDescent="0.3">
      <c r="A4242" s="1">
        <v>4518042145</v>
      </c>
      <c r="B4242" s="1">
        <v>880447</v>
      </c>
      <c r="C4242" s="2" t="s">
        <v>53</v>
      </c>
      <c r="D4242" s="3">
        <v>450</v>
      </c>
      <c r="E4242" s="3">
        <v>1198</v>
      </c>
      <c r="F4242" s="3">
        <f t="shared" si="105"/>
        <v>539100</v>
      </c>
      <c r="G4242" s="5">
        <v>44788</v>
      </c>
      <c r="H4242" s="4">
        <v>44796</v>
      </c>
      <c r="I4242" s="6">
        <f t="shared" ref="I4242:I4254" si="109">G4242-H4242</f>
        <v>-8</v>
      </c>
      <c r="J4242" s="32" t="str">
        <f>IF(Data[[#This Row],[Chênh lệch ngày]]&lt;-2,"ADVANCE", IF(Data[[#This Row],[Chênh lệch ngày]]&lt;4, "ON TIME", IF(Data[[#This Row],[REASON OF LATE]]="SUPPLIER","LATE BY SUPPLIER", "LATE")))</f>
        <v>ADVANCE</v>
      </c>
      <c r="K4242" s="2"/>
      <c r="L4242" s="32"/>
      <c r="M4242" s="32" t="str">
        <f>TEXT(Data[[#This Row],[Ngày giao]],"yyyy")</f>
        <v>2022</v>
      </c>
      <c r="N4242" s="32" t="str">
        <f>IF(MONTH(Data[[#This Row],[Ngày giao]])&lt;4,"Qtr1", IF(MONTH(Data[[#This Row],[Ngày giao]])&lt;7,"Qtr2",IF(MONTH(Data[[#This Row],[Ngày giao]])&lt;10,"Qtr3","Qtr4")))</f>
        <v>Qtr3</v>
      </c>
      <c r="O4242" s="32" t="str">
        <f>TEXT(Data[[#This Row],[Ngày giao]],"MMM")</f>
        <v>Aug</v>
      </c>
    </row>
    <row r="4243" spans="1:15" ht="13" x14ac:dyDescent="0.3">
      <c r="A4243" s="1">
        <v>4517921045</v>
      </c>
      <c r="B4243" s="1">
        <v>2989761</v>
      </c>
      <c r="C4243" s="2" t="s">
        <v>55</v>
      </c>
      <c r="D4243" s="3">
        <v>320</v>
      </c>
      <c r="E4243" s="3">
        <v>857</v>
      </c>
      <c r="F4243" s="3">
        <f t="shared" si="105"/>
        <v>274240</v>
      </c>
      <c r="G4243" s="5">
        <v>44798</v>
      </c>
      <c r="H4243" s="4">
        <v>44798</v>
      </c>
      <c r="I4243" s="6">
        <f t="shared" si="109"/>
        <v>0</v>
      </c>
      <c r="J4243" s="32" t="str">
        <f>IF(Data[[#This Row],[Chênh lệch ngày]]&lt;-2,"ADVANCE", IF(Data[[#This Row],[Chênh lệch ngày]]&lt;4, "ON TIME", IF(Data[[#This Row],[REASON OF LATE]]="SUPPLIER","LATE BY SUPPLIER", "LATE")))</f>
        <v>ON TIME</v>
      </c>
      <c r="K4243" s="2"/>
      <c r="L4243" s="32"/>
      <c r="M4243" s="32" t="str">
        <f>TEXT(Data[[#This Row],[Ngày giao]],"yyyy")</f>
        <v>2022</v>
      </c>
      <c r="N4243" s="32" t="str">
        <f>IF(MONTH(Data[[#This Row],[Ngày giao]])&lt;4,"Qtr1", IF(MONTH(Data[[#This Row],[Ngày giao]])&lt;7,"Qtr2",IF(MONTH(Data[[#This Row],[Ngày giao]])&lt;10,"Qtr3","Qtr4")))</f>
        <v>Qtr3</v>
      </c>
      <c r="O4243" s="32" t="str">
        <f>TEXT(Data[[#This Row],[Ngày giao]],"MMM")</f>
        <v>Aug</v>
      </c>
    </row>
    <row r="4244" spans="1:15" ht="13" x14ac:dyDescent="0.3">
      <c r="A4244" s="1">
        <v>4517926189</v>
      </c>
      <c r="B4244" s="1">
        <v>2899631</v>
      </c>
      <c r="C4244" s="2" t="s">
        <v>55</v>
      </c>
      <c r="D4244" s="3">
        <v>320</v>
      </c>
      <c r="E4244" s="3">
        <v>1100</v>
      </c>
      <c r="F4244" s="3">
        <f t="shared" si="105"/>
        <v>352000</v>
      </c>
      <c r="G4244" s="5">
        <v>44798</v>
      </c>
      <c r="H4244" s="4">
        <v>44798</v>
      </c>
      <c r="I4244" s="6">
        <f t="shared" si="109"/>
        <v>0</v>
      </c>
      <c r="J4244" s="32" t="str">
        <f>IF(Data[[#This Row],[Chênh lệch ngày]]&lt;-2,"ADVANCE", IF(Data[[#This Row],[Chênh lệch ngày]]&lt;4, "ON TIME", IF(Data[[#This Row],[REASON OF LATE]]="SUPPLIER","LATE BY SUPPLIER", "LATE")))</f>
        <v>ON TIME</v>
      </c>
      <c r="K4244" s="2"/>
      <c r="L4244" s="32"/>
      <c r="M4244" s="32" t="str">
        <f>TEXT(Data[[#This Row],[Ngày giao]],"yyyy")</f>
        <v>2022</v>
      </c>
      <c r="N4244" s="32" t="str">
        <f>IF(MONTH(Data[[#This Row],[Ngày giao]])&lt;4,"Qtr1", IF(MONTH(Data[[#This Row],[Ngày giao]])&lt;7,"Qtr2",IF(MONTH(Data[[#This Row],[Ngày giao]])&lt;10,"Qtr3","Qtr4")))</f>
        <v>Qtr3</v>
      </c>
      <c r="O4244" s="32" t="str">
        <f>TEXT(Data[[#This Row],[Ngày giao]],"MMM")</f>
        <v>Aug</v>
      </c>
    </row>
    <row r="4245" spans="1:15" ht="13" x14ac:dyDescent="0.3">
      <c r="A4245" s="1">
        <v>4517665422</v>
      </c>
      <c r="B4245" s="1">
        <v>2758193</v>
      </c>
      <c r="C4245" s="2" t="s">
        <v>55</v>
      </c>
      <c r="D4245" s="3">
        <v>1500</v>
      </c>
      <c r="E4245" s="3">
        <v>1211</v>
      </c>
      <c r="F4245" s="3">
        <f t="shared" si="105"/>
        <v>1816500</v>
      </c>
      <c r="G4245" s="5">
        <v>44798</v>
      </c>
      <c r="H4245" s="4">
        <v>44798</v>
      </c>
      <c r="I4245" s="6">
        <f t="shared" si="109"/>
        <v>0</v>
      </c>
      <c r="J4245" s="32" t="str">
        <f>IF(Data[[#This Row],[Chênh lệch ngày]]&lt;-2,"ADVANCE", IF(Data[[#This Row],[Chênh lệch ngày]]&lt;4, "ON TIME", IF(Data[[#This Row],[REASON OF LATE]]="SUPPLIER","LATE BY SUPPLIER", "LATE")))</f>
        <v>ON TIME</v>
      </c>
      <c r="K4245" s="2"/>
      <c r="L4245" s="32"/>
      <c r="M4245" s="32" t="str">
        <f>TEXT(Data[[#This Row],[Ngày giao]],"yyyy")</f>
        <v>2022</v>
      </c>
      <c r="N4245" s="32" t="str">
        <f>IF(MONTH(Data[[#This Row],[Ngày giao]])&lt;4,"Qtr1", IF(MONTH(Data[[#This Row],[Ngày giao]])&lt;7,"Qtr2",IF(MONTH(Data[[#This Row],[Ngày giao]])&lt;10,"Qtr3","Qtr4")))</f>
        <v>Qtr3</v>
      </c>
      <c r="O4245" s="32" t="str">
        <f>TEXT(Data[[#This Row],[Ngày giao]],"MMM")</f>
        <v>Aug</v>
      </c>
    </row>
    <row r="4246" spans="1:15" ht="13" x14ac:dyDescent="0.3">
      <c r="A4246" s="1">
        <v>4517669693</v>
      </c>
      <c r="B4246" s="1">
        <v>4271870</v>
      </c>
      <c r="C4246" s="2" t="s">
        <v>55</v>
      </c>
      <c r="D4246" s="3">
        <v>999</v>
      </c>
      <c r="E4246" s="3">
        <v>582</v>
      </c>
      <c r="F4246" s="3">
        <f t="shared" si="105"/>
        <v>581418</v>
      </c>
      <c r="G4246" s="5">
        <v>44798</v>
      </c>
      <c r="H4246" s="4">
        <v>44798</v>
      </c>
      <c r="I4246" s="6">
        <f t="shared" si="109"/>
        <v>0</v>
      </c>
      <c r="J4246" s="32" t="str">
        <f>IF(Data[[#This Row],[Chênh lệch ngày]]&lt;-2,"ADVANCE", IF(Data[[#This Row],[Chênh lệch ngày]]&lt;4, "ON TIME", IF(Data[[#This Row],[REASON OF LATE]]="SUPPLIER","LATE BY SUPPLIER", "LATE")))</f>
        <v>ON TIME</v>
      </c>
      <c r="K4246" s="2"/>
      <c r="L4246" s="32"/>
      <c r="M4246" s="32" t="str">
        <f>TEXT(Data[[#This Row],[Ngày giao]],"yyyy")</f>
        <v>2022</v>
      </c>
      <c r="N4246" s="32" t="str">
        <f>IF(MONTH(Data[[#This Row],[Ngày giao]])&lt;4,"Qtr1", IF(MONTH(Data[[#This Row],[Ngày giao]])&lt;7,"Qtr2",IF(MONTH(Data[[#This Row],[Ngày giao]])&lt;10,"Qtr3","Qtr4")))</f>
        <v>Qtr3</v>
      </c>
      <c r="O4246" s="32" t="str">
        <f>TEXT(Data[[#This Row],[Ngày giao]],"MMM")</f>
        <v>Aug</v>
      </c>
    </row>
    <row r="4247" spans="1:15" ht="13" x14ac:dyDescent="0.3">
      <c r="A4247" s="1">
        <v>4518086752</v>
      </c>
      <c r="B4247" s="1">
        <v>4451134</v>
      </c>
      <c r="C4247" s="37" t="s">
        <v>52</v>
      </c>
      <c r="D4247" s="3">
        <v>24</v>
      </c>
      <c r="E4247" s="3">
        <v>1124</v>
      </c>
      <c r="F4247" s="3">
        <f t="shared" ref="F4247:F4310" si="110" xml:space="preserve"> D4247 * E4247</f>
        <v>26976</v>
      </c>
      <c r="G4247" s="5">
        <v>44788</v>
      </c>
      <c r="H4247" s="4">
        <v>44802</v>
      </c>
      <c r="I4247" s="6">
        <f t="shared" si="109"/>
        <v>-14</v>
      </c>
      <c r="J4247" s="32" t="str">
        <f>IF(Data[[#This Row],[Chênh lệch ngày]]&lt;-2,"ADVANCE", IF(Data[[#This Row],[Chênh lệch ngày]]&lt;4, "ON TIME", IF(Data[[#This Row],[REASON OF LATE]]="SUPPLIER","LATE BY SUPPLIER", "LATE")))</f>
        <v>ADVANCE</v>
      </c>
      <c r="K4247" s="2"/>
      <c r="L4247" s="32"/>
      <c r="M4247" s="32" t="str">
        <f>TEXT(Data[[#This Row],[Ngày giao]],"yyyy")</f>
        <v>2022</v>
      </c>
      <c r="N4247" s="32" t="str">
        <f>IF(MONTH(Data[[#This Row],[Ngày giao]])&lt;4,"Qtr1", IF(MONTH(Data[[#This Row],[Ngày giao]])&lt;7,"Qtr2",IF(MONTH(Data[[#This Row],[Ngày giao]])&lt;10,"Qtr3","Qtr4")))</f>
        <v>Qtr3</v>
      </c>
      <c r="O4247" s="32" t="str">
        <f>TEXT(Data[[#This Row],[Ngày giao]],"MMM")</f>
        <v>Aug</v>
      </c>
    </row>
    <row r="4248" spans="1:15" ht="13" x14ac:dyDescent="0.3">
      <c r="A4248" s="1">
        <v>4517865620</v>
      </c>
      <c r="B4248" s="1">
        <v>2358612</v>
      </c>
      <c r="C4248" s="2" t="s">
        <v>53</v>
      </c>
      <c r="D4248" s="3">
        <v>240</v>
      </c>
      <c r="E4248" s="3">
        <v>1219</v>
      </c>
      <c r="F4248" s="3">
        <f t="shared" si="110"/>
        <v>292560</v>
      </c>
      <c r="G4248" s="5">
        <v>44802</v>
      </c>
      <c r="H4248" s="4">
        <v>44802</v>
      </c>
      <c r="I4248" s="6">
        <f t="shared" si="109"/>
        <v>0</v>
      </c>
      <c r="J4248" s="32" t="str">
        <f>IF(Data[[#This Row],[Chênh lệch ngày]]&lt;-2,"ADVANCE", IF(Data[[#This Row],[Chênh lệch ngày]]&lt;4, "ON TIME", IF(Data[[#This Row],[REASON OF LATE]]="SUPPLIER","LATE BY SUPPLIER", "LATE")))</f>
        <v>ON TIME</v>
      </c>
      <c r="K4248" s="2"/>
      <c r="L4248" s="32"/>
      <c r="M4248" s="32" t="str">
        <f>TEXT(Data[[#This Row],[Ngày giao]],"yyyy")</f>
        <v>2022</v>
      </c>
      <c r="N4248" s="32" t="str">
        <f>IF(MONTH(Data[[#This Row],[Ngày giao]])&lt;4,"Qtr1", IF(MONTH(Data[[#This Row],[Ngày giao]])&lt;7,"Qtr2",IF(MONTH(Data[[#This Row],[Ngày giao]])&lt;10,"Qtr3","Qtr4")))</f>
        <v>Qtr3</v>
      </c>
      <c r="O4248" s="32" t="str">
        <f>TEXT(Data[[#This Row],[Ngày giao]],"MMM")</f>
        <v>Aug</v>
      </c>
    </row>
    <row r="4249" spans="1:15" ht="13" x14ac:dyDescent="0.3">
      <c r="A4249" s="1">
        <v>4518010798</v>
      </c>
      <c r="B4249" s="1">
        <v>880447</v>
      </c>
      <c r="C4249" s="2" t="s">
        <v>59</v>
      </c>
      <c r="D4249" s="3">
        <v>150</v>
      </c>
      <c r="E4249" s="3">
        <v>779</v>
      </c>
      <c r="F4249" s="3">
        <f t="shared" si="110"/>
        <v>116850</v>
      </c>
      <c r="G4249" s="5">
        <v>44802</v>
      </c>
      <c r="H4249" s="4">
        <v>44802</v>
      </c>
      <c r="I4249" s="6">
        <f t="shared" si="109"/>
        <v>0</v>
      </c>
      <c r="J4249" s="32" t="str">
        <f>IF(Data[[#This Row],[Chênh lệch ngày]]&lt;-2,"ADVANCE", IF(Data[[#This Row],[Chênh lệch ngày]]&lt;4, "ON TIME", IF(Data[[#This Row],[REASON OF LATE]]="SUPPLIER","LATE BY SUPPLIER", "LATE")))</f>
        <v>ON TIME</v>
      </c>
      <c r="K4249" s="2"/>
      <c r="L4249" s="32"/>
      <c r="M4249" s="32" t="str">
        <f>TEXT(Data[[#This Row],[Ngày giao]],"yyyy")</f>
        <v>2022</v>
      </c>
      <c r="N4249" s="32" t="str">
        <f>IF(MONTH(Data[[#This Row],[Ngày giao]])&lt;4,"Qtr1", IF(MONTH(Data[[#This Row],[Ngày giao]])&lt;7,"Qtr2",IF(MONTH(Data[[#This Row],[Ngày giao]])&lt;10,"Qtr3","Qtr4")))</f>
        <v>Qtr3</v>
      </c>
      <c r="O4249" s="32" t="str">
        <f>TEXT(Data[[#This Row],[Ngày giao]],"MMM")</f>
        <v>Aug</v>
      </c>
    </row>
    <row r="4250" spans="1:15" ht="13" x14ac:dyDescent="0.3">
      <c r="A4250" s="1">
        <v>4518042140</v>
      </c>
      <c r="B4250" s="1">
        <v>880447</v>
      </c>
      <c r="C4250" s="2" t="s">
        <v>53</v>
      </c>
      <c r="D4250" s="3">
        <v>4080</v>
      </c>
      <c r="E4250" s="3">
        <v>461</v>
      </c>
      <c r="F4250" s="3">
        <f t="shared" si="110"/>
        <v>1880880</v>
      </c>
      <c r="G4250" s="5">
        <v>44788</v>
      </c>
      <c r="H4250" s="4">
        <v>44802</v>
      </c>
      <c r="I4250" s="6">
        <f t="shared" si="109"/>
        <v>-14</v>
      </c>
      <c r="J4250" s="32" t="str">
        <f>IF(Data[[#This Row],[Chênh lệch ngày]]&lt;-2,"ADVANCE", IF(Data[[#This Row],[Chênh lệch ngày]]&lt;4, "ON TIME", IF(Data[[#This Row],[REASON OF LATE]]="SUPPLIER","LATE BY SUPPLIER", "LATE")))</f>
        <v>ADVANCE</v>
      </c>
      <c r="K4250" s="2"/>
      <c r="L4250" s="32"/>
      <c r="M4250" s="32" t="str">
        <f>TEXT(Data[[#This Row],[Ngày giao]],"yyyy")</f>
        <v>2022</v>
      </c>
      <c r="N4250" s="32" t="str">
        <f>IF(MONTH(Data[[#This Row],[Ngày giao]])&lt;4,"Qtr1", IF(MONTH(Data[[#This Row],[Ngày giao]])&lt;7,"Qtr2",IF(MONTH(Data[[#This Row],[Ngày giao]])&lt;10,"Qtr3","Qtr4")))</f>
        <v>Qtr3</v>
      </c>
      <c r="O4250" s="32" t="str">
        <f>TEXT(Data[[#This Row],[Ngày giao]],"MMM")</f>
        <v>Aug</v>
      </c>
    </row>
    <row r="4251" spans="1:15" ht="13" x14ac:dyDescent="0.3">
      <c r="A4251" s="1">
        <v>4518059052</v>
      </c>
      <c r="B4251" s="1">
        <v>880447</v>
      </c>
      <c r="C4251" s="2" t="s">
        <v>54</v>
      </c>
      <c r="D4251" s="3">
        <v>150</v>
      </c>
      <c r="E4251" s="3">
        <v>888</v>
      </c>
      <c r="F4251" s="3">
        <f t="shared" si="110"/>
        <v>133200</v>
      </c>
      <c r="G4251" s="5">
        <v>44788</v>
      </c>
      <c r="H4251" s="4">
        <v>44802</v>
      </c>
      <c r="I4251" s="6">
        <f t="shared" si="109"/>
        <v>-14</v>
      </c>
      <c r="J4251" s="32" t="str">
        <f>IF(Data[[#This Row],[Chênh lệch ngày]]&lt;-2,"ADVANCE", IF(Data[[#This Row],[Chênh lệch ngày]]&lt;4, "ON TIME", IF(Data[[#This Row],[REASON OF LATE]]="SUPPLIER","LATE BY SUPPLIER", "LATE")))</f>
        <v>ADVANCE</v>
      </c>
      <c r="K4251" s="2"/>
      <c r="L4251" s="32"/>
      <c r="M4251" s="32" t="str">
        <f>TEXT(Data[[#This Row],[Ngày giao]],"yyyy")</f>
        <v>2022</v>
      </c>
      <c r="N4251" s="32" t="str">
        <f>IF(MONTH(Data[[#This Row],[Ngày giao]])&lt;4,"Qtr1", IF(MONTH(Data[[#This Row],[Ngày giao]])&lt;7,"Qtr2",IF(MONTH(Data[[#This Row],[Ngày giao]])&lt;10,"Qtr3","Qtr4")))</f>
        <v>Qtr3</v>
      </c>
      <c r="O4251" s="32" t="str">
        <f>TEXT(Data[[#This Row],[Ngày giao]],"MMM")</f>
        <v>Aug</v>
      </c>
    </row>
    <row r="4252" spans="1:15" ht="13" x14ac:dyDescent="0.3">
      <c r="A4252" s="1">
        <v>4518068070</v>
      </c>
      <c r="B4252" s="1">
        <v>4334436</v>
      </c>
      <c r="C4252" s="37" t="s">
        <v>52</v>
      </c>
      <c r="D4252" s="3">
        <v>96</v>
      </c>
      <c r="E4252" s="3">
        <v>522</v>
      </c>
      <c r="F4252" s="3">
        <f t="shared" si="110"/>
        <v>50112</v>
      </c>
      <c r="G4252" s="5">
        <v>44788</v>
      </c>
      <c r="H4252" s="4">
        <v>44802</v>
      </c>
      <c r="I4252" s="6">
        <f t="shared" si="109"/>
        <v>-14</v>
      </c>
      <c r="J4252" s="32" t="str">
        <f>IF(Data[[#This Row],[Chênh lệch ngày]]&lt;-2,"ADVANCE", IF(Data[[#This Row],[Chênh lệch ngày]]&lt;4, "ON TIME", IF(Data[[#This Row],[REASON OF LATE]]="SUPPLIER","LATE BY SUPPLIER", "LATE")))</f>
        <v>ADVANCE</v>
      </c>
      <c r="K4252" s="2"/>
      <c r="L4252" s="32"/>
      <c r="M4252" s="32" t="str">
        <f>TEXT(Data[[#This Row],[Ngày giao]],"yyyy")</f>
        <v>2022</v>
      </c>
      <c r="N4252" s="32" t="str">
        <f>IF(MONTH(Data[[#This Row],[Ngày giao]])&lt;4,"Qtr1", IF(MONTH(Data[[#This Row],[Ngày giao]])&lt;7,"Qtr2",IF(MONTH(Data[[#This Row],[Ngày giao]])&lt;10,"Qtr3","Qtr4")))</f>
        <v>Qtr3</v>
      </c>
      <c r="O4252" s="32" t="str">
        <f>TEXT(Data[[#This Row],[Ngày giao]],"MMM")</f>
        <v>Aug</v>
      </c>
    </row>
    <row r="4253" spans="1:15" ht="13" x14ac:dyDescent="0.3">
      <c r="A4253" s="1">
        <v>4518075605</v>
      </c>
      <c r="B4253" s="1">
        <v>2899944</v>
      </c>
      <c r="C4253" s="37" t="s">
        <v>52</v>
      </c>
      <c r="D4253" s="3">
        <v>96</v>
      </c>
      <c r="E4253" s="3">
        <v>1233</v>
      </c>
      <c r="F4253" s="3">
        <f t="shared" si="110"/>
        <v>118368</v>
      </c>
      <c r="G4253" s="5">
        <v>44788</v>
      </c>
      <c r="H4253" s="4">
        <v>44802</v>
      </c>
      <c r="I4253" s="6">
        <f t="shared" si="109"/>
        <v>-14</v>
      </c>
      <c r="J4253" s="32" t="str">
        <f>IF(Data[[#This Row],[Chênh lệch ngày]]&lt;-2,"ADVANCE", IF(Data[[#This Row],[Chênh lệch ngày]]&lt;4, "ON TIME", IF(Data[[#This Row],[REASON OF LATE]]="SUPPLIER","LATE BY SUPPLIER", "LATE")))</f>
        <v>ADVANCE</v>
      </c>
      <c r="K4253" s="2"/>
      <c r="L4253" s="32"/>
      <c r="M4253" s="32" t="str">
        <f>TEXT(Data[[#This Row],[Ngày giao]],"yyyy")</f>
        <v>2022</v>
      </c>
      <c r="N4253" s="32" t="str">
        <f>IF(MONTH(Data[[#This Row],[Ngày giao]])&lt;4,"Qtr1", IF(MONTH(Data[[#This Row],[Ngày giao]])&lt;7,"Qtr2",IF(MONTH(Data[[#This Row],[Ngày giao]])&lt;10,"Qtr3","Qtr4")))</f>
        <v>Qtr3</v>
      </c>
      <c r="O4253" s="32" t="str">
        <f>TEXT(Data[[#This Row],[Ngày giao]],"MMM")</f>
        <v>Aug</v>
      </c>
    </row>
    <row r="4254" spans="1:15" ht="13" x14ac:dyDescent="0.3">
      <c r="A4254" s="1">
        <v>4518063657</v>
      </c>
      <c r="B4254" s="1">
        <v>2467687</v>
      </c>
      <c r="C4254" s="2" t="s">
        <v>53</v>
      </c>
      <c r="D4254" s="3">
        <v>125</v>
      </c>
      <c r="E4254" s="3">
        <v>1116</v>
      </c>
      <c r="F4254" s="3">
        <f t="shared" si="110"/>
        <v>139500</v>
      </c>
      <c r="G4254" s="5">
        <v>44802</v>
      </c>
      <c r="H4254" s="4">
        <v>44802</v>
      </c>
      <c r="I4254" s="6">
        <f t="shared" si="109"/>
        <v>0</v>
      </c>
      <c r="J4254" s="32" t="str">
        <f>IF(Data[[#This Row],[Chênh lệch ngày]]&lt;-2,"ADVANCE", IF(Data[[#This Row],[Chênh lệch ngày]]&lt;4, "ON TIME", IF(Data[[#This Row],[REASON OF LATE]]="SUPPLIER","LATE BY SUPPLIER", "LATE")))</f>
        <v>ON TIME</v>
      </c>
      <c r="K4254" s="2"/>
      <c r="L4254" s="32"/>
      <c r="M4254" s="32" t="str">
        <f>TEXT(Data[[#This Row],[Ngày giao]],"yyyy")</f>
        <v>2022</v>
      </c>
      <c r="N4254" s="32" t="str">
        <f>IF(MONTH(Data[[#This Row],[Ngày giao]])&lt;4,"Qtr1", IF(MONTH(Data[[#This Row],[Ngày giao]])&lt;7,"Qtr2",IF(MONTH(Data[[#This Row],[Ngày giao]])&lt;10,"Qtr3","Qtr4")))</f>
        <v>Qtr3</v>
      </c>
      <c r="O4254" s="32" t="str">
        <f>TEXT(Data[[#This Row],[Ngày giao]],"MMM")</f>
        <v>Aug</v>
      </c>
    </row>
    <row r="4255" spans="1:15" ht="14.5" x14ac:dyDescent="0.35">
      <c r="A4255" s="7">
        <v>4517631538</v>
      </c>
      <c r="B4255" s="7">
        <v>4333116</v>
      </c>
      <c r="C4255" s="8" t="s">
        <v>59</v>
      </c>
      <c r="D4255" s="9">
        <v>1659</v>
      </c>
      <c r="E4255" s="3">
        <v>1298</v>
      </c>
      <c r="F4255" s="3">
        <f t="shared" si="110"/>
        <v>2153382</v>
      </c>
      <c r="G4255" s="5">
        <v>44802</v>
      </c>
      <c r="H4255" s="4">
        <v>44802</v>
      </c>
      <c r="I4255" s="10">
        <v>0</v>
      </c>
      <c r="J4255" s="32" t="str">
        <f>IF(Data[[#This Row],[Chênh lệch ngày]]&lt;-2,"ADVANCE", IF(Data[[#This Row],[Chênh lệch ngày]]&lt;4, "ON TIME", IF(Data[[#This Row],[REASON OF LATE]]="SUPPLIER","LATE BY SUPPLIER", "LATE")))</f>
        <v>ON TIME</v>
      </c>
      <c r="K4255" s="12"/>
      <c r="L4255" s="16"/>
      <c r="M4255" s="32" t="str">
        <f>TEXT(Data[[#This Row],[Ngày giao]],"yyyy")</f>
        <v>2022</v>
      </c>
      <c r="N4255" s="32" t="str">
        <f>IF(MONTH(Data[[#This Row],[Ngày giao]])&lt;4,"Qtr1", IF(MONTH(Data[[#This Row],[Ngày giao]])&lt;7,"Qtr2",IF(MONTH(Data[[#This Row],[Ngày giao]])&lt;10,"Qtr3","Qtr4")))</f>
        <v>Qtr3</v>
      </c>
      <c r="O4255" s="32" t="str">
        <f>TEXT(Data[[#This Row],[Ngày giao]],"MMM")</f>
        <v>Aug</v>
      </c>
    </row>
    <row r="4256" spans="1:15" ht="14.5" x14ac:dyDescent="0.35">
      <c r="A4256" s="7">
        <v>4517677521</v>
      </c>
      <c r="B4256" s="7">
        <v>4333113</v>
      </c>
      <c r="C4256" s="8" t="s">
        <v>59</v>
      </c>
      <c r="D4256" s="9">
        <v>315</v>
      </c>
      <c r="E4256" s="3">
        <v>1072</v>
      </c>
      <c r="F4256" s="3">
        <f t="shared" si="110"/>
        <v>337680</v>
      </c>
      <c r="G4256" s="5">
        <v>44802</v>
      </c>
      <c r="H4256" s="4">
        <v>44802</v>
      </c>
      <c r="I4256" s="10">
        <v>0</v>
      </c>
      <c r="J4256" s="32" t="str">
        <f>IF(Data[[#This Row],[Chênh lệch ngày]]&lt;-2,"ADVANCE", IF(Data[[#This Row],[Chênh lệch ngày]]&lt;4, "ON TIME", IF(Data[[#This Row],[REASON OF LATE]]="SUPPLIER","LATE BY SUPPLIER", "LATE")))</f>
        <v>ON TIME</v>
      </c>
      <c r="K4256" s="12"/>
      <c r="L4256" s="16"/>
      <c r="M4256" s="32" t="str">
        <f>TEXT(Data[[#This Row],[Ngày giao]],"yyyy")</f>
        <v>2022</v>
      </c>
      <c r="N4256" s="32" t="str">
        <f>IF(MONTH(Data[[#This Row],[Ngày giao]])&lt;4,"Qtr1", IF(MONTH(Data[[#This Row],[Ngày giao]])&lt;7,"Qtr2",IF(MONTH(Data[[#This Row],[Ngày giao]])&lt;10,"Qtr3","Qtr4")))</f>
        <v>Qtr3</v>
      </c>
      <c r="O4256" s="32" t="str">
        <f>TEXT(Data[[#This Row],[Ngày giao]],"MMM")</f>
        <v>Aug</v>
      </c>
    </row>
    <row r="4257" spans="1:15" ht="14.5" x14ac:dyDescent="0.35">
      <c r="A4257" s="7">
        <v>4518085046</v>
      </c>
      <c r="B4257" s="7">
        <v>4455281</v>
      </c>
      <c r="C4257" s="37" t="s">
        <v>52</v>
      </c>
      <c r="D4257" s="9">
        <v>8730</v>
      </c>
      <c r="E4257" s="3">
        <v>1227</v>
      </c>
      <c r="F4257" s="3">
        <f t="shared" si="110"/>
        <v>10711710</v>
      </c>
      <c r="G4257" s="14">
        <v>44830</v>
      </c>
      <c r="H4257" s="15">
        <v>44812</v>
      </c>
      <c r="I4257" s="10">
        <v>18</v>
      </c>
      <c r="J4257" s="32" t="str">
        <f>IF(Data[[#This Row],[Chênh lệch ngày]]&lt;-2,"ADVANCE", IF(Data[[#This Row],[Chênh lệch ngày]]&lt;4, "ON TIME", IF(Data[[#This Row],[REASON OF LATE]]="SUPPLIER","LATE BY SUPPLIER", "LATE")))</f>
        <v>LATE</v>
      </c>
      <c r="K4257" s="32" t="s">
        <v>6</v>
      </c>
      <c r="L4257" s="32"/>
      <c r="M4257" s="32" t="str">
        <f>TEXT(Data[[#This Row],[Ngày giao]],"yyyy")</f>
        <v>2022</v>
      </c>
      <c r="N4257" s="32" t="str">
        <f>IF(MONTH(Data[[#This Row],[Ngày giao]])&lt;4,"Qtr1", IF(MONTH(Data[[#This Row],[Ngày giao]])&lt;7,"Qtr2",IF(MONTH(Data[[#This Row],[Ngày giao]])&lt;10,"Qtr3","Qtr4")))</f>
        <v>Qtr3</v>
      </c>
      <c r="O4257" s="32" t="str">
        <f>TEXT(Data[[#This Row],[Ngày giao]],"MMM")</f>
        <v>Sep</v>
      </c>
    </row>
    <row r="4258" spans="1:15" ht="14.5" x14ac:dyDescent="0.35">
      <c r="A4258" s="7">
        <v>4517636953</v>
      </c>
      <c r="B4258" s="7">
        <v>4333114</v>
      </c>
      <c r="C4258" s="8" t="s">
        <v>59</v>
      </c>
      <c r="D4258" s="9">
        <v>630</v>
      </c>
      <c r="E4258" s="3">
        <v>1240</v>
      </c>
      <c r="F4258" s="3">
        <f t="shared" si="110"/>
        <v>781200</v>
      </c>
      <c r="G4258" s="5">
        <v>44802</v>
      </c>
      <c r="H4258" s="4">
        <v>44802</v>
      </c>
      <c r="I4258" s="10">
        <v>0</v>
      </c>
      <c r="J4258" s="32" t="str">
        <f>IF(Data[[#This Row],[Chênh lệch ngày]]&lt;-2,"ADVANCE", IF(Data[[#This Row],[Chênh lệch ngày]]&lt;4, "ON TIME", IF(Data[[#This Row],[REASON OF LATE]]="SUPPLIER","LATE BY SUPPLIER", "LATE")))</f>
        <v>ON TIME</v>
      </c>
      <c r="K4258" s="12"/>
      <c r="L4258" s="16"/>
      <c r="M4258" s="32" t="str">
        <f>TEXT(Data[[#This Row],[Ngày giao]],"yyyy")</f>
        <v>2022</v>
      </c>
      <c r="N4258" s="32" t="str">
        <f>IF(MONTH(Data[[#This Row],[Ngày giao]])&lt;4,"Qtr1", IF(MONTH(Data[[#This Row],[Ngày giao]])&lt;7,"Qtr2",IF(MONTH(Data[[#This Row],[Ngày giao]])&lt;10,"Qtr3","Qtr4")))</f>
        <v>Qtr3</v>
      </c>
      <c r="O4258" s="32" t="str">
        <f>TEXT(Data[[#This Row],[Ngày giao]],"MMM")</f>
        <v>Aug</v>
      </c>
    </row>
    <row r="4259" spans="1:15" ht="14.5" x14ac:dyDescent="0.35">
      <c r="A4259" s="7">
        <v>4517628221</v>
      </c>
      <c r="B4259" s="7">
        <v>4333113</v>
      </c>
      <c r="C4259" s="8" t="s">
        <v>59</v>
      </c>
      <c r="D4259" s="9">
        <v>294</v>
      </c>
      <c r="E4259" s="3">
        <v>825</v>
      </c>
      <c r="F4259" s="3">
        <f t="shared" si="110"/>
        <v>242550</v>
      </c>
      <c r="G4259" s="5">
        <v>44802</v>
      </c>
      <c r="H4259" s="4">
        <v>44802</v>
      </c>
      <c r="I4259" s="10">
        <v>0</v>
      </c>
      <c r="J4259" s="32" t="str">
        <f>IF(Data[[#This Row],[Chênh lệch ngày]]&lt;-2,"ADVANCE", IF(Data[[#This Row],[Chênh lệch ngày]]&lt;4, "ON TIME", IF(Data[[#This Row],[REASON OF LATE]]="SUPPLIER","LATE BY SUPPLIER", "LATE")))</f>
        <v>ON TIME</v>
      </c>
      <c r="K4259" s="12"/>
      <c r="L4259" s="16"/>
      <c r="M4259" s="32" t="str">
        <f>TEXT(Data[[#This Row],[Ngày giao]],"yyyy")</f>
        <v>2022</v>
      </c>
      <c r="N4259" s="32" t="str">
        <f>IF(MONTH(Data[[#This Row],[Ngày giao]])&lt;4,"Qtr1", IF(MONTH(Data[[#This Row],[Ngày giao]])&lt;7,"Qtr2",IF(MONTH(Data[[#This Row],[Ngày giao]])&lt;10,"Qtr3","Qtr4")))</f>
        <v>Qtr3</v>
      </c>
      <c r="O4259" s="32" t="str">
        <f>TEXT(Data[[#This Row],[Ngày giao]],"MMM")</f>
        <v>Aug</v>
      </c>
    </row>
    <row r="4260" spans="1:15" ht="13" x14ac:dyDescent="0.3">
      <c r="A4260" s="1">
        <v>4518042139</v>
      </c>
      <c r="B4260" s="1">
        <v>880447</v>
      </c>
      <c r="C4260" s="2" t="s">
        <v>53</v>
      </c>
      <c r="D4260" s="3">
        <v>600</v>
      </c>
      <c r="E4260" s="3">
        <v>964</v>
      </c>
      <c r="F4260" s="3">
        <f t="shared" si="110"/>
        <v>578400</v>
      </c>
      <c r="G4260" s="5">
        <v>44788</v>
      </c>
      <c r="H4260" s="4">
        <v>44803</v>
      </c>
      <c r="I4260" s="6">
        <f>G4260-H4260</f>
        <v>-15</v>
      </c>
      <c r="J4260" s="32" t="str">
        <f>IF(Data[[#This Row],[Chênh lệch ngày]]&lt;-2,"ADVANCE", IF(Data[[#This Row],[Chênh lệch ngày]]&lt;4, "ON TIME", IF(Data[[#This Row],[REASON OF LATE]]="SUPPLIER","LATE BY SUPPLIER", "LATE")))</f>
        <v>ADVANCE</v>
      </c>
      <c r="K4260" s="2"/>
      <c r="L4260" s="32"/>
      <c r="M4260" s="32" t="str">
        <f>TEXT(Data[[#This Row],[Ngày giao]],"yyyy")</f>
        <v>2022</v>
      </c>
      <c r="N4260" s="32" t="str">
        <f>IF(MONTH(Data[[#This Row],[Ngày giao]])&lt;4,"Qtr1", IF(MONTH(Data[[#This Row],[Ngày giao]])&lt;7,"Qtr2",IF(MONTH(Data[[#This Row],[Ngày giao]])&lt;10,"Qtr3","Qtr4")))</f>
        <v>Qtr3</v>
      </c>
      <c r="O4260" s="32" t="str">
        <f>TEXT(Data[[#This Row],[Ngày giao]],"MMM")</f>
        <v>Aug</v>
      </c>
    </row>
    <row r="4261" spans="1:15" ht="14.5" x14ac:dyDescent="0.35">
      <c r="A4261" s="7">
        <v>4517921796</v>
      </c>
      <c r="B4261" s="7">
        <v>4454507</v>
      </c>
      <c r="C4261" s="8" t="s">
        <v>55</v>
      </c>
      <c r="D4261" s="9">
        <v>270</v>
      </c>
      <c r="E4261" s="3">
        <v>530</v>
      </c>
      <c r="F4261" s="3">
        <f t="shared" si="110"/>
        <v>143100</v>
      </c>
      <c r="G4261" s="5">
        <v>44791</v>
      </c>
      <c r="H4261" s="4">
        <v>44805</v>
      </c>
      <c r="I4261" s="10">
        <v>-14</v>
      </c>
      <c r="J4261" s="32" t="str">
        <f>IF(Data[[#This Row],[Chênh lệch ngày]]&lt;-2,"ADVANCE", IF(Data[[#This Row],[Chênh lệch ngày]]&lt;4, "ON TIME", IF(Data[[#This Row],[REASON OF LATE]]="SUPPLIER","LATE BY SUPPLIER", "LATE")))</f>
        <v>ADVANCE</v>
      </c>
      <c r="K4261" s="12"/>
      <c r="L4261" s="16"/>
      <c r="M4261" s="32" t="str">
        <f>TEXT(Data[[#This Row],[Ngày giao]],"yyyy")</f>
        <v>2022</v>
      </c>
      <c r="N4261" s="32" t="str">
        <f>IF(MONTH(Data[[#This Row],[Ngày giao]])&lt;4,"Qtr1", IF(MONTH(Data[[#This Row],[Ngày giao]])&lt;7,"Qtr2",IF(MONTH(Data[[#This Row],[Ngày giao]])&lt;10,"Qtr3","Qtr4")))</f>
        <v>Qtr3</v>
      </c>
      <c r="O4261" s="32" t="str">
        <f>TEXT(Data[[#This Row],[Ngày giao]],"MMM")</f>
        <v>Aug</v>
      </c>
    </row>
    <row r="4262" spans="1:15" ht="13" x14ac:dyDescent="0.3">
      <c r="A4262" s="1">
        <v>4517857356</v>
      </c>
      <c r="B4262" s="1">
        <v>2358612</v>
      </c>
      <c r="C4262" s="2" t="s">
        <v>53</v>
      </c>
      <c r="D4262" s="3">
        <v>4740</v>
      </c>
      <c r="E4262" s="3">
        <v>1338</v>
      </c>
      <c r="F4262" s="3">
        <f t="shared" si="110"/>
        <v>6342120</v>
      </c>
      <c r="G4262" s="5">
        <v>44809</v>
      </c>
      <c r="H4262" s="4">
        <v>44809</v>
      </c>
      <c r="I4262" s="6">
        <f>G4262-H4262</f>
        <v>0</v>
      </c>
      <c r="J4262" s="32" t="str">
        <f>IF(Data[[#This Row],[Chênh lệch ngày]]&lt;-2,"ADVANCE", IF(Data[[#This Row],[Chênh lệch ngày]]&lt;4, "ON TIME", IF(Data[[#This Row],[REASON OF LATE]]="SUPPLIER","LATE BY SUPPLIER", "LATE")))</f>
        <v>ON TIME</v>
      </c>
      <c r="K4262" s="2"/>
      <c r="L4262" s="32"/>
      <c r="M4262" s="32" t="str">
        <f>TEXT(Data[[#This Row],[Ngày giao]],"yyyy")</f>
        <v>2022</v>
      </c>
      <c r="N4262" s="32" t="str">
        <f>IF(MONTH(Data[[#This Row],[Ngày giao]])&lt;4,"Qtr1", IF(MONTH(Data[[#This Row],[Ngày giao]])&lt;7,"Qtr2",IF(MONTH(Data[[#This Row],[Ngày giao]])&lt;10,"Qtr3","Qtr4")))</f>
        <v>Qtr3</v>
      </c>
      <c r="O4262" s="32" t="str">
        <f>TEXT(Data[[#This Row],[Ngày giao]],"MMM")</f>
        <v>Sep</v>
      </c>
    </row>
    <row r="4263" spans="1:15" ht="13" x14ac:dyDescent="0.3">
      <c r="A4263" s="1">
        <v>4518045105</v>
      </c>
      <c r="B4263" s="1">
        <v>880447</v>
      </c>
      <c r="C4263" s="2" t="s">
        <v>53</v>
      </c>
      <c r="D4263" s="3">
        <v>5430</v>
      </c>
      <c r="E4263" s="3">
        <v>1157</v>
      </c>
      <c r="F4263" s="3">
        <f t="shared" si="110"/>
        <v>6282510</v>
      </c>
      <c r="G4263" s="5">
        <v>44788</v>
      </c>
      <c r="H4263" s="4">
        <v>44809</v>
      </c>
      <c r="I4263" s="6">
        <f>G4263-H4263</f>
        <v>-21</v>
      </c>
      <c r="J4263" s="32" t="str">
        <f>IF(Data[[#This Row],[Chênh lệch ngày]]&lt;-2,"ADVANCE", IF(Data[[#This Row],[Chênh lệch ngày]]&lt;4, "ON TIME", IF(Data[[#This Row],[REASON OF LATE]]="SUPPLIER","LATE BY SUPPLIER", "LATE")))</f>
        <v>ADVANCE</v>
      </c>
      <c r="K4263" s="2"/>
      <c r="L4263" s="32"/>
      <c r="M4263" s="32" t="str">
        <f>TEXT(Data[[#This Row],[Ngày giao]],"yyyy")</f>
        <v>2022</v>
      </c>
      <c r="N4263" s="32" t="str">
        <f>IF(MONTH(Data[[#This Row],[Ngày giao]])&lt;4,"Qtr1", IF(MONTH(Data[[#This Row],[Ngày giao]])&lt;7,"Qtr2",IF(MONTH(Data[[#This Row],[Ngày giao]])&lt;10,"Qtr3","Qtr4")))</f>
        <v>Qtr3</v>
      </c>
      <c r="O4263" s="32" t="str">
        <f>TEXT(Data[[#This Row],[Ngày giao]],"MMM")</f>
        <v>Aug</v>
      </c>
    </row>
    <row r="4264" spans="1:15" ht="13" x14ac:dyDescent="0.3">
      <c r="A4264" s="1">
        <v>4518067123</v>
      </c>
      <c r="B4264" s="1">
        <v>880447</v>
      </c>
      <c r="C4264" s="2" t="s">
        <v>54</v>
      </c>
      <c r="D4264" s="3">
        <v>180</v>
      </c>
      <c r="E4264" s="3">
        <v>1346</v>
      </c>
      <c r="F4264" s="3">
        <f t="shared" si="110"/>
        <v>242280</v>
      </c>
      <c r="G4264" s="5">
        <v>44788</v>
      </c>
      <c r="H4264" s="4">
        <v>44809</v>
      </c>
      <c r="I4264" s="6">
        <f>G4264-H4264</f>
        <v>-21</v>
      </c>
      <c r="J4264" s="32" t="str">
        <f>IF(Data[[#This Row],[Chênh lệch ngày]]&lt;-2,"ADVANCE", IF(Data[[#This Row],[Chênh lệch ngày]]&lt;4, "ON TIME", IF(Data[[#This Row],[REASON OF LATE]]="SUPPLIER","LATE BY SUPPLIER", "LATE")))</f>
        <v>ADVANCE</v>
      </c>
      <c r="K4264" s="2"/>
      <c r="L4264" s="32"/>
      <c r="M4264" s="32" t="str">
        <f>TEXT(Data[[#This Row],[Ngày giao]],"yyyy")</f>
        <v>2022</v>
      </c>
      <c r="N4264" s="32" t="str">
        <f>IF(MONTH(Data[[#This Row],[Ngày giao]])&lt;4,"Qtr1", IF(MONTH(Data[[#This Row],[Ngày giao]])&lt;7,"Qtr2",IF(MONTH(Data[[#This Row],[Ngày giao]])&lt;10,"Qtr3","Qtr4")))</f>
        <v>Qtr3</v>
      </c>
      <c r="O4264" s="32" t="str">
        <f>TEXT(Data[[#This Row],[Ngày giao]],"MMM")</f>
        <v>Aug</v>
      </c>
    </row>
    <row r="4265" spans="1:15" ht="13" x14ac:dyDescent="0.3">
      <c r="A4265" s="1">
        <v>4518064484</v>
      </c>
      <c r="B4265" s="1">
        <v>2467687</v>
      </c>
      <c r="C4265" s="2" t="s">
        <v>53</v>
      </c>
      <c r="D4265" s="3">
        <v>85</v>
      </c>
      <c r="E4265" s="3">
        <v>408</v>
      </c>
      <c r="F4265" s="3">
        <f t="shared" si="110"/>
        <v>34680</v>
      </c>
      <c r="G4265" s="5">
        <v>44809</v>
      </c>
      <c r="H4265" s="4">
        <v>44809</v>
      </c>
      <c r="I4265" s="6">
        <f>G4265-H4265</f>
        <v>0</v>
      </c>
      <c r="J4265" s="32" t="str">
        <f>IF(Data[[#This Row],[Chênh lệch ngày]]&lt;-2,"ADVANCE", IF(Data[[#This Row],[Chênh lệch ngày]]&lt;4, "ON TIME", IF(Data[[#This Row],[REASON OF LATE]]="SUPPLIER","LATE BY SUPPLIER", "LATE")))</f>
        <v>ON TIME</v>
      </c>
      <c r="K4265" s="2"/>
      <c r="L4265" s="32"/>
      <c r="M4265" s="32" t="str">
        <f>TEXT(Data[[#This Row],[Ngày giao]],"yyyy")</f>
        <v>2022</v>
      </c>
      <c r="N4265" s="32" t="str">
        <f>IF(MONTH(Data[[#This Row],[Ngày giao]])&lt;4,"Qtr1", IF(MONTH(Data[[#This Row],[Ngày giao]])&lt;7,"Qtr2",IF(MONTH(Data[[#This Row],[Ngày giao]])&lt;10,"Qtr3","Qtr4")))</f>
        <v>Qtr3</v>
      </c>
      <c r="O4265" s="32" t="str">
        <f>TEXT(Data[[#This Row],[Ngày giao]],"MMM")</f>
        <v>Sep</v>
      </c>
    </row>
    <row r="4266" spans="1:15" ht="14.5" x14ac:dyDescent="0.35">
      <c r="A4266" s="7">
        <v>4517778953</v>
      </c>
      <c r="B4266" s="7">
        <v>4465338</v>
      </c>
      <c r="C4266" s="37" t="s">
        <v>52</v>
      </c>
      <c r="D4266" s="9">
        <v>100200</v>
      </c>
      <c r="E4266" s="3">
        <v>1159</v>
      </c>
      <c r="F4266" s="3">
        <f t="shared" si="110"/>
        <v>116131800</v>
      </c>
      <c r="G4266" s="5">
        <v>44858</v>
      </c>
      <c r="H4266" s="4">
        <v>44858</v>
      </c>
      <c r="I4266" s="10">
        <v>0</v>
      </c>
      <c r="J4266" s="32" t="str">
        <f>IF(Data[[#This Row],[Chênh lệch ngày]]&lt;-2,"ADVANCE", IF(Data[[#This Row],[Chênh lệch ngày]]&lt;4, "ON TIME", IF(Data[[#This Row],[REASON OF LATE]]="SUPPLIER","LATE BY SUPPLIER", "LATE")))</f>
        <v>ON TIME</v>
      </c>
      <c r="K4266" s="12"/>
      <c r="L4266" s="16"/>
      <c r="M4266" s="32" t="str">
        <f>TEXT(Data[[#This Row],[Ngày giao]],"yyyy")</f>
        <v>2022</v>
      </c>
      <c r="N4266" s="32" t="str">
        <f>IF(MONTH(Data[[#This Row],[Ngày giao]])&lt;4,"Qtr1", IF(MONTH(Data[[#This Row],[Ngày giao]])&lt;7,"Qtr2",IF(MONTH(Data[[#This Row],[Ngày giao]])&lt;10,"Qtr3","Qtr4")))</f>
        <v>Qtr4</v>
      </c>
      <c r="O4266" s="32" t="str">
        <f>TEXT(Data[[#This Row],[Ngày giao]],"MMM")</f>
        <v>Oct</v>
      </c>
    </row>
    <row r="4267" spans="1:15" ht="13" x14ac:dyDescent="0.3">
      <c r="A4267" s="1">
        <v>4518040083</v>
      </c>
      <c r="B4267" s="1">
        <v>2358612</v>
      </c>
      <c r="C4267" s="2" t="s">
        <v>53</v>
      </c>
      <c r="D4267" s="3">
        <v>660</v>
      </c>
      <c r="E4267" s="3">
        <v>1050</v>
      </c>
      <c r="F4267" s="3">
        <f t="shared" si="110"/>
        <v>693000</v>
      </c>
      <c r="G4267" s="5">
        <v>44809</v>
      </c>
      <c r="H4267" s="4">
        <v>44810</v>
      </c>
      <c r="I4267" s="6">
        <f>G4267-H4267</f>
        <v>-1</v>
      </c>
      <c r="J4267" s="32" t="str">
        <f>IF(Data[[#This Row],[Chênh lệch ngày]]&lt;-2,"ADVANCE", IF(Data[[#This Row],[Chênh lệch ngày]]&lt;4, "ON TIME", IF(Data[[#This Row],[REASON OF LATE]]="SUPPLIER","LATE BY SUPPLIER", "LATE")))</f>
        <v>ON TIME</v>
      </c>
      <c r="K4267" s="2"/>
      <c r="L4267" s="32"/>
      <c r="M4267" s="32" t="str">
        <f>TEXT(Data[[#This Row],[Ngày giao]],"yyyy")</f>
        <v>2022</v>
      </c>
      <c r="N4267" s="32" t="str">
        <f>IF(MONTH(Data[[#This Row],[Ngày giao]])&lt;4,"Qtr1", IF(MONTH(Data[[#This Row],[Ngày giao]])&lt;7,"Qtr2",IF(MONTH(Data[[#This Row],[Ngày giao]])&lt;10,"Qtr3","Qtr4")))</f>
        <v>Qtr3</v>
      </c>
      <c r="O4267" s="32" t="str">
        <f>TEXT(Data[[#This Row],[Ngày giao]],"MMM")</f>
        <v>Sep</v>
      </c>
    </row>
    <row r="4268" spans="1:15" ht="13" x14ac:dyDescent="0.3">
      <c r="A4268" s="1">
        <v>4518042006</v>
      </c>
      <c r="B4268" s="1">
        <v>880447</v>
      </c>
      <c r="C4268" s="2" t="s">
        <v>53</v>
      </c>
      <c r="D4268" s="3">
        <v>780</v>
      </c>
      <c r="E4268" s="3">
        <v>792</v>
      </c>
      <c r="F4268" s="3">
        <f t="shared" si="110"/>
        <v>617760</v>
      </c>
      <c r="G4268" s="5">
        <v>44795</v>
      </c>
      <c r="H4268" s="4">
        <v>44810</v>
      </c>
      <c r="I4268" s="6">
        <f>G4268-H4268</f>
        <v>-15</v>
      </c>
      <c r="J4268" s="32" t="str">
        <f>IF(Data[[#This Row],[Chênh lệch ngày]]&lt;-2,"ADVANCE", IF(Data[[#This Row],[Chênh lệch ngày]]&lt;4, "ON TIME", IF(Data[[#This Row],[REASON OF LATE]]="SUPPLIER","LATE BY SUPPLIER", "LATE")))</f>
        <v>ADVANCE</v>
      </c>
      <c r="K4268" s="2"/>
      <c r="L4268" s="32"/>
      <c r="M4268" s="32" t="str">
        <f>TEXT(Data[[#This Row],[Ngày giao]],"yyyy")</f>
        <v>2022</v>
      </c>
      <c r="N4268" s="32" t="str">
        <f>IF(MONTH(Data[[#This Row],[Ngày giao]])&lt;4,"Qtr1", IF(MONTH(Data[[#This Row],[Ngày giao]])&lt;7,"Qtr2",IF(MONTH(Data[[#This Row],[Ngày giao]])&lt;10,"Qtr3","Qtr4")))</f>
        <v>Qtr3</v>
      </c>
      <c r="O4268" s="32" t="str">
        <f>TEXT(Data[[#This Row],[Ngày giao]],"MMM")</f>
        <v>Aug</v>
      </c>
    </row>
    <row r="4269" spans="1:15" ht="14.5" x14ac:dyDescent="0.35">
      <c r="A4269" s="7">
        <v>4517387280</v>
      </c>
      <c r="B4269" s="7">
        <v>2973362</v>
      </c>
      <c r="C4269" s="8" t="s">
        <v>55</v>
      </c>
      <c r="D4269" s="9">
        <v>15000</v>
      </c>
      <c r="E4269" s="3">
        <v>580</v>
      </c>
      <c r="F4269" s="3">
        <f t="shared" si="110"/>
        <v>8700000</v>
      </c>
      <c r="G4269" s="5">
        <v>44812</v>
      </c>
      <c r="H4269" s="4">
        <v>44811</v>
      </c>
      <c r="I4269" s="10">
        <v>1</v>
      </c>
      <c r="J4269" s="32" t="str">
        <f>IF(Data[[#This Row],[Chênh lệch ngày]]&lt;-2,"ADVANCE", IF(Data[[#This Row],[Chênh lệch ngày]]&lt;4, "ON TIME", IF(Data[[#This Row],[REASON OF LATE]]="SUPPLIER","LATE BY SUPPLIER", "LATE")))</f>
        <v>ON TIME</v>
      </c>
      <c r="K4269" s="12"/>
      <c r="L4269" s="16"/>
      <c r="M4269" s="32" t="str">
        <f>TEXT(Data[[#This Row],[Ngày giao]],"yyyy")</f>
        <v>2022</v>
      </c>
      <c r="N4269" s="32" t="str">
        <f>IF(MONTH(Data[[#This Row],[Ngày giao]])&lt;4,"Qtr1", IF(MONTH(Data[[#This Row],[Ngày giao]])&lt;7,"Qtr2",IF(MONTH(Data[[#This Row],[Ngày giao]])&lt;10,"Qtr3","Qtr4")))</f>
        <v>Qtr3</v>
      </c>
      <c r="O4269" s="32" t="str">
        <f>TEXT(Data[[#This Row],[Ngày giao]],"MMM")</f>
        <v>Sep</v>
      </c>
    </row>
    <row r="4270" spans="1:15" ht="13" x14ac:dyDescent="0.3">
      <c r="A4270" s="1">
        <v>4516964620</v>
      </c>
      <c r="B4270" s="1">
        <v>2903184</v>
      </c>
      <c r="C4270" s="2" t="s">
        <v>67</v>
      </c>
      <c r="D4270" s="3">
        <v>40</v>
      </c>
      <c r="E4270" s="3">
        <v>1435</v>
      </c>
      <c r="F4270" s="3">
        <f t="shared" si="110"/>
        <v>57400</v>
      </c>
      <c r="G4270" s="5">
        <v>44791</v>
      </c>
      <c r="H4270" s="4">
        <v>44812</v>
      </c>
      <c r="I4270" s="6">
        <f t="shared" ref="I4270:I4282" si="111">G4270-H4270</f>
        <v>-21</v>
      </c>
      <c r="J4270" s="32" t="str">
        <f>IF(Data[[#This Row],[Chênh lệch ngày]]&lt;-2,"ADVANCE", IF(Data[[#This Row],[Chênh lệch ngày]]&lt;4, "ON TIME", IF(Data[[#This Row],[REASON OF LATE]]="SUPPLIER","LATE BY SUPPLIER", "LATE")))</f>
        <v>ADVANCE</v>
      </c>
      <c r="K4270" s="2"/>
      <c r="L4270" s="32"/>
      <c r="M4270" s="32" t="str">
        <f>TEXT(Data[[#This Row],[Ngày giao]],"yyyy")</f>
        <v>2022</v>
      </c>
      <c r="N4270" s="32" t="str">
        <f>IF(MONTH(Data[[#This Row],[Ngày giao]])&lt;4,"Qtr1", IF(MONTH(Data[[#This Row],[Ngày giao]])&lt;7,"Qtr2",IF(MONTH(Data[[#This Row],[Ngày giao]])&lt;10,"Qtr3","Qtr4")))</f>
        <v>Qtr3</v>
      </c>
      <c r="O4270" s="32" t="str">
        <f>TEXT(Data[[#This Row],[Ngày giao]],"MMM")</f>
        <v>Aug</v>
      </c>
    </row>
    <row r="4271" spans="1:15" ht="13" x14ac:dyDescent="0.3">
      <c r="A4271" s="1">
        <v>4516975412</v>
      </c>
      <c r="B4271" s="1">
        <v>2903189</v>
      </c>
      <c r="C4271" s="2" t="s">
        <v>67</v>
      </c>
      <c r="D4271" s="3">
        <v>30</v>
      </c>
      <c r="E4271" s="3">
        <v>521</v>
      </c>
      <c r="F4271" s="3">
        <f t="shared" si="110"/>
        <v>15630</v>
      </c>
      <c r="G4271" s="5">
        <v>44791</v>
      </c>
      <c r="H4271" s="4">
        <v>44812</v>
      </c>
      <c r="I4271" s="6">
        <f t="shared" si="111"/>
        <v>-21</v>
      </c>
      <c r="J4271" s="32" t="str">
        <f>IF(Data[[#This Row],[Chênh lệch ngày]]&lt;-2,"ADVANCE", IF(Data[[#This Row],[Chênh lệch ngày]]&lt;4, "ON TIME", IF(Data[[#This Row],[REASON OF LATE]]="SUPPLIER","LATE BY SUPPLIER", "LATE")))</f>
        <v>ADVANCE</v>
      </c>
      <c r="K4271" s="2"/>
      <c r="L4271" s="32"/>
      <c r="M4271" s="32" t="str">
        <f>TEXT(Data[[#This Row],[Ngày giao]],"yyyy")</f>
        <v>2022</v>
      </c>
      <c r="N4271" s="32" t="str">
        <f>IF(MONTH(Data[[#This Row],[Ngày giao]])&lt;4,"Qtr1", IF(MONTH(Data[[#This Row],[Ngày giao]])&lt;7,"Qtr2",IF(MONTH(Data[[#This Row],[Ngày giao]])&lt;10,"Qtr3","Qtr4")))</f>
        <v>Qtr3</v>
      </c>
      <c r="O4271" s="32" t="str">
        <f>TEXT(Data[[#This Row],[Ngày giao]],"MMM")</f>
        <v>Aug</v>
      </c>
    </row>
    <row r="4272" spans="1:15" ht="13" x14ac:dyDescent="0.3">
      <c r="A4272" s="1">
        <v>4517102140</v>
      </c>
      <c r="B4272" s="1">
        <v>2899475</v>
      </c>
      <c r="C4272" s="2" t="s">
        <v>67</v>
      </c>
      <c r="D4272" s="3">
        <v>200</v>
      </c>
      <c r="E4272" s="3">
        <v>1096</v>
      </c>
      <c r="F4272" s="3">
        <f t="shared" si="110"/>
        <v>219200</v>
      </c>
      <c r="G4272" s="5">
        <v>44812</v>
      </c>
      <c r="H4272" s="4">
        <v>44812</v>
      </c>
      <c r="I4272" s="6">
        <f t="shared" si="111"/>
        <v>0</v>
      </c>
      <c r="J4272" s="32" t="str">
        <f>IF(Data[[#This Row],[Chênh lệch ngày]]&lt;-2,"ADVANCE", IF(Data[[#This Row],[Chênh lệch ngày]]&lt;4, "ON TIME", IF(Data[[#This Row],[REASON OF LATE]]="SUPPLIER","LATE BY SUPPLIER", "LATE")))</f>
        <v>ON TIME</v>
      </c>
      <c r="K4272" s="2"/>
      <c r="L4272" s="32"/>
      <c r="M4272" s="32" t="str">
        <f>TEXT(Data[[#This Row],[Ngày giao]],"yyyy")</f>
        <v>2022</v>
      </c>
      <c r="N4272" s="32" t="str">
        <f>IF(MONTH(Data[[#This Row],[Ngày giao]])&lt;4,"Qtr1", IF(MONTH(Data[[#This Row],[Ngày giao]])&lt;7,"Qtr2",IF(MONTH(Data[[#This Row],[Ngày giao]])&lt;10,"Qtr3","Qtr4")))</f>
        <v>Qtr3</v>
      </c>
      <c r="O4272" s="32" t="str">
        <f>TEXT(Data[[#This Row],[Ngày giao]],"MMM")</f>
        <v>Sep</v>
      </c>
    </row>
    <row r="4273" spans="1:15" ht="13" x14ac:dyDescent="0.3">
      <c r="A4273" s="1">
        <v>4517200659</v>
      </c>
      <c r="B4273" s="1">
        <v>2903183</v>
      </c>
      <c r="C4273" s="2" t="s">
        <v>67</v>
      </c>
      <c r="D4273" s="3">
        <v>80</v>
      </c>
      <c r="E4273" s="3">
        <v>1190</v>
      </c>
      <c r="F4273" s="3">
        <f t="shared" si="110"/>
        <v>95200</v>
      </c>
      <c r="G4273" s="5">
        <v>44791</v>
      </c>
      <c r="H4273" s="4">
        <v>44812</v>
      </c>
      <c r="I4273" s="6">
        <f t="shared" si="111"/>
        <v>-21</v>
      </c>
      <c r="J4273" s="32" t="str">
        <f>IF(Data[[#This Row],[Chênh lệch ngày]]&lt;-2,"ADVANCE", IF(Data[[#This Row],[Chênh lệch ngày]]&lt;4, "ON TIME", IF(Data[[#This Row],[REASON OF LATE]]="SUPPLIER","LATE BY SUPPLIER", "LATE")))</f>
        <v>ADVANCE</v>
      </c>
      <c r="K4273" s="2"/>
      <c r="L4273" s="32"/>
      <c r="M4273" s="32" t="str">
        <f>TEXT(Data[[#This Row],[Ngày giao]],"yyyy")</f>
        <v>2022</v>
      </c>
      <c r="N4273" s="32" t="str">
        <f>IF(MONTH(Data[[#This Row],[Ngày giao]])&lt;4,"Qtr1", IF(MONTH(Data[[#This Row],[Ngày giao]])&lt;7,"Qtr2",IF(MONTH(Data[[#This Row],[Ngày giao]])&lt;10,"Qtr3","Qtr4")))</f>
        <v>Qtr3</v>
      </c>
      <c r="O4273" s="32" t="str">
        <f>TEXT(Data[[#This Row],[Ngày giao]],"MMM")</f>
        <v>Aug</v>
      </c>
    </row>
    <row r="4274" spans="1:15" ht="13" x14ac:dyDescent="0.3">
      <c r="A4274" s="1">
        <v>4517835547</v>
      </c>
      <c r="B4274" s="1">
        <v>2899632</v>
      </c>
      <c r="C4274" s="2" t="s">
        <v>55</v>
      </c>
      <c r="D4274" s="3">
        <v>160</v>
      </c>
      <c r="E4274" s="3">
        <v>1022</v>
      </c>
      <c r="F4274" s="3">
        <f t="shared" si="110"/>
        <v>163520</v>
      </c>
      <c r="G4274" s="5">
        <v>44826</v>
      </c>
      <c r="H4274" s="4">
        <v>44812</v>
      </c>
      <c r="I4274" s="6">
        <f t="shared" si="111"/>
        <v>14</v>
      </c>
      <c r="J4274" s="32" t="str">
        <f>IF(Data[[#This Row],[Chênh lệch ngày]]&lt;-2,"ADVANCE", IF(Data[[#This Row],[Chênh lệch ngày]]&lt;4, "ON TIME", IF(Data[[#This Row],[REASON OF LATE]]="SUPPLIER","LATE BY SUPPLIER", "LATE")))</f>
        <v>LATE</v>
      </c>
      <c r="K4274" s="32" t="s">
        <v>6</v>
      </c>
      <c r="L4274" s="32"/>
      <c r="M4274" s="32" t="str">
        <f>TEXT(Data[[#This Row],[Ngày giao]],"yyyy")</f>
        <v>2022</v>
      </c>
      <c r="N4274" s="32" t="str">
        <f>IF(MONTH(Data[[#This Row],[Ngày giao]])&lt;4,"Qtr1", IF(MONTH(Data[[#This Row],[Ngày giao]])&lt;7,"Qtr2",IF(MONTH(Data[[#This Row],[Ngày giao]])&lt;10,"Qtr3","Qtr4")))</f>
        <v>Qtr3</v>
      </c>
      <c r="O4274" s="32" t="str">
        <f>TEXT(Data[[#This Row],[Ngày giao]],"MMM")</f>
        <v>Sep</v>
      </c>
    </row>
    <row r="4275" spans="1:15" ht="13" x14ac:dyDescent="0.3">
      <c r="A4275" s="1">
        <v>4517657061</v>
      </c>
      <c r="B4275" s="1">
        <v>2467687</v>
      </c>
      <c r="C4275" s="2" t="s">
        <v>55</v>
      </c>
      <c r="D4275" s="3">
        <v>1200</v>
      </c>
      <c r="E4275" s="3">
        <v>1147</v>
      </c>
      <c r="F4275" s="3">
        <f t="shared" si="110"/>
        <v>1376400</v>
      </c>
      <c r="G4275" s="5">
        <v>44791</v>
      </c>
      <c r="H4275" s="4">
        <v>44812</v>
      </c>
      <c r="I4275" s="6">
        <f t="shared" si="111"/>
        <v>-21</v>
      </c>
      <c r="J4275" s="32" t="str">
        <f>IF(Data[[#This Row],[Chênh lệch ngày]]&lt;-2,"ADVANCE", IF(Data[[#This Row],[Chênh lệch ngày]]&lt;4, "ON TIME", IF(Data[[#This Row],[REASON OF LATE]]="SUPPLIER","LATE BY SUPPLIER", "LATE")))</f>
        <v>ADVANCE</v>
      </c>
      <c r="K4275" s="2"/>
      <c r="L4275" s="32"/>
      <c r="M4275" s="32" t="str">
        <f>TEXT(Data[[#This Row],[Ngày giao]],"yyyy")</f>
        <v>2022</v>
      </c>
      <c r="N4275" s="32" t="str">
        <f>IF(MONTH(Data[[#This Row],[Ngày giao]])&lt;4,"Qtr1", IF(MONTH(Data[[#This Row],[Ngày giao]])&lt;7,"Qtr2",IF(MONTH(Data[[#This Row],[Ngày giao]])&lt;10,"Qtr3","Qtr4")))</f>
        <v>Qtr3</v>
      </c>
      <c r="O4275" s="32" t="str">
        <f>TEXT(Data[[#This Row],[Ngày giao]],"MMM")</f>
        <v>Aug</v>
      </c>
    </row>
    <row r="4276" spans="1:15" ht="13" x14ac:dyDescent="0.3">
      <c r="A4276" s="1">
        <v>4517050130</v>
      </c>
      <c r="B4276" s="1">
        <v>4271870</v>
      </c>
      <c r="C4276" s="2" t="s">
        <v>67</v>
      </c>
      <c r="D4276" s="3">
        <v>24</v>
      </c>
      <c r="E4276" s="3">
        <v>757</v>
      </c>
      <c r="F4276" s="3">
        <f t="shared" si="110"/>
        <v>18168</v>
      </c>
      <c r="G4276" s="5">
        <v>44812</v>
      </c>
      <c r="H4276" s="4">
        <v>44812</v>
      </c>
      <c r="I4276" s="6">
        <f t="shared" si="111"/>
        <v>0</v>
      </c>
      <c r="J4276" s="32" t="str">
        <f>IF(Data[[#This Row],[Chênh lệch ngày]]&lt;-2,"ADVANCE", IF(Data[[#This Row],[Chênh lệch ngày]]&lt;4, "ON TIME", IF(Data[[#This Row],[REASON OF LATE]]="SUPPLIER","LATE BY SUPPLIER", "LATE")))</f>
        <v>ON TIME</v>
      </c>
      <c r="K4276" s="2"/>
      <c r="L4276" s="32"/>
      <c r="M4276" s="32" t="str">
        <f>TEXT(Data[[#This Row],[Ngày giao]],"yyyy")</f>
        <v>2022</v>
      </c>
      <c r="N4276" s="32" t="str">
        <f>IF(MONTH(Data[[#This Row],[Ngày giao]])&lt;4,"Qtr1", IF(MONTH(Data[[#This Row],[Ngày giao]])&lt;7,"Qtr2",IF(MONTH(Data[[#This Row],[Ngày giao]])&lt;10,"Qtr3","Qtr4")))</f>
        <v>Qtr3</v>
      </c>
      <c r="O4276" s="32" t="str">
        <f>TEXT(Data[[#This Row],[Ngày giao]],"MMM")</f>
        <v>Sep</v>
      </c>
    </row>
    <row r="4277" spans="1:15" ht="13" x14ac:dyDescent="0.3">
      <c r="A4277" s="1">
        <v>4517609846</v>
      </c>
      <c r="B4277" s="1">
        <v>2958114</v>
      </c>
      <c r="C4277" s="2" t="s">
        <v>55</v>
      </c>
      <c r="D4277" s="3">
        <v>1800</v>
      </c>
      <c r="E4277" s="3">
        <v>1248</v>
      </c>
      <c r="F4277" s="3">
        <f t="shared" si="110"/>
        <v>2246400</v>
      </c>
      <c r="G4277" s="5">
        <v>44812</v>
      </c>
      <c r="H4277" s="4">
        <v>44812</v>
      </c>
      <c r="I4277" s="6">
        <f t="shared" si="111"/>
        <v>0</v>
      </c>
      <c r="J4277" s="32" t="str">
        <f>IF(Data[[#This Row],[Chênh lệch ngày]]&lt;-2,"ADVANCE", IF(Data[[#This Row],[Chênh lệch ngày]]&lt;4, "ON TIME", IF(Data[[#This Row],[REASON OF LATE]]="SUPPLIER","LATE BY SUPPLIER", "LATE")))</f>
        <v>ON TIME</v>
      </c>
      <c r="K4277" s="2"/>
      <c r="L4277" s="32"/>
      <c r="M4277" s="32" t="str">
        <f>TEXT(Data[[#This Row],[Ngày giao]],"yyyy")</f>
        <v>2022</v>
      </c>
      <c r="N4277" s="32" t="str">
        <f>IF(MONTH(Data[[#This Row],[Ngày giao]])&lt;4,"Qtr1", IF(MONTH(Data[[#This Row],[Ngày giao]])&lt;7,"Qtr2",IF(MONTH(Data[[#This Row],[Ngày giao]])&lt;10,"Qtr3","Qtr4")))</f>
        <v>Qtr3</v>
      </c>
      <c r="O4277" s="32" t="str">
        <f>TEXT(Data[[#This Row],[Ngày giao]],"MMM")</f>
        <v>Sep</v>
      </c>
    </row>
    <row r="4278" spans="1:15" ht="13" x14ac:dyDescent="0.3">
      <c r="A4278" s="1">
        <v>4517611725</v>
      </c>
      <c r="B4278" s="1">
        <v>2752324</v>
      </c>
      <c r="C4278" s="2" t="s">
        <v>55</v>
      </c>
      <c r="D4278" s="3">
        <v>210</v>
      </c>
      <c r="E4278" s="3">
        <v>625</v>
      </c>
      <c r="F4278" s="3">
        <f t="shared" si="110"/>
        <v>131250</v>
      </c>
      <c r="G4278" s="5">
        <v>44812</v>
      </c>
      <c r="H4278" s="4">
        <v>44812</v>
      </c>
      <c r="I4278" s="6">
        <f t="shared" si="111"/>
        <v>0</v>
      </c>
      <c r="J4278" s="32" t="str">
        <f>IF(Data[[#This Row],[Chênh lệch ngày]]&lt;-2,"ADVANCE", IF(Data[[#This Row],[Chênh lệch ngày]]&lt;4, "ON TIME", IF(Data[[#This Row],[REASON OF LATE]]="SUPPLIER","LATE BY SUPPLIER", "LATE")))</f>
        <v>ON TIME</v>
      </c>
      <c r="K4278" s="2"/>
      <c r="L4278" s="32"/>
      <c r="M4278" s="32" t="str">
        <f>TEXT(Data[[#This Row],[Ngày giao]],"yyyy")</f>
        <v>2022</v>
      </c>
      <c r="N4278" s="32" t="str">
        <f>IF(MONTH(Data[[#This Row],[Ngày giao]])&lt;4,"Qtr1", IF(MONTH(Data[[#This Row],[Ngày giao]])&lt;7,"Qtr2",IF(MONTH(Data[[#This Row],[Ngày giao]])&lt;10,"Qtr3","Qtr4")))</f>
        <v>Qtr3</v>
      </c>
      <c r="O4278" s="32" t="str">
        <f>TEXT(Data[[#This Row],[Ngày giao]],"MMM")</f>
        <v>Sep</v>
      </c>
    </row>
    <row r="4279" spans="1:15" ht="13" x14ac:dyDescent="0.3">
      <c r="A4279" s="1">
        <v>4517048839</v>
      </c>
      <c r="B4279" s="1">
        <v>2752324</v>
      </c>
      <c r="C4279" s="2" t="s">
        <v>67</v>
      </c>
      <c r="D4279" s="3">
        <v>30</v>
      </c>
      <c r="E4279" s="3">
        <v>579</v>
      </c>
      <c r="F4279" s="3">
        <f t="shared" si="110"/>
        <v>17370</v>
      </c>
      <c r="G4279" s="5">
        <v>44812</v>
      </c>
      <c r="H4279" s="4">
        <v>44812</v>
      </c>
      <c r="I4279" s="6">
        <f t="shared" si="111"/>
        <v>0</v>
      </c>
      <c r="J4279" s="32" t="str">
        <f>IF(Data[[#This Row],[Chênh lệch ngày]]&lt;-2,"ADVANCE", IF(Data[[#This Row],[Chênh lệch ngày]]&lt;4, "ON TIME", IF(Data[[#This Row],[REASON OF LATE]]="SUPPLIER","LATE BY SUPPLIER", "LATE")))</f>
        <v>ON TIME</v>
      </c>
      <c r="K4279" s="2"/>
      <c r="L4279" s="32"/>
      <c r="M4279" s="32" t="str">
        <f>TEXT(Data[[#This Row],[Ngày giao]],"yyyy")</f>
        <v>2022</v>
      </c>
      <c r="N4279" s="32" t="str">
        <f>IF(MONTH(Data[[#This Row],[Ngày giao]])&lt;4,"Qtr1", IF(MONTH(Data[[#This Row],[Ngày giao]])&lt;7,"Qtr2",IF(MONTH(Data[[#This Row],[Ngày giao]])&lt;10,"Qtr3","Qtr4")))</f>
        <v>Qtr3</v>
      </c>
      <c r="O4279" s="32" t="str">
        <f>TEXT(Data[[#This Row],[Ngày giao]],"MMM")</f>
        <v>Sep</v>
      </c>
    </row>
    <row r="4280" spans="1:15" ht="13" x14ac:dyDescent="0.3">
      <c r="A4280" s="1">
        <v>4517101902</v>
      </c>
      <c r="B4280" s="1">
        <v>2958114</v>
      </c>
      <c r="C4280" s="2" t="s">
        <v>67</v>
      </c>
      <c r="D4280" s="3">
        <v>66</v>
      </c>
      <c r="E4280" s="3">
        <v>823</v>
      </c>
      <c r="F4280" s="3">
        <f t="shared" si="110"/>
        <v>54318</v>
      </c>
      <c r="G4280" s="5">
        <v>44812</v>
      </c>
      <c r="H4280" s="4">
        <v>44812</v>
      </c>
      <c r="I4280" s="6">
        <f t="shared" si="111"/>
        <v>0</v>
      </c>
      <c r="J4280" s="32" t="str">
        <f>IF(Data[[#This Row],[Chênh lệch ngày]]&lt;-2,"ADVANCE", IF(Data[[#This Row],[Chênh lệch ngày]]&lt;4, "ON TIME", IF(Data[[#This Row],[REASON OF LATE]]="SUPPLIER","LATE BY SUPPLIER", "LATE")))</f>
        <v>ON TIME</v>
      </c>
      <c r="K4280" s="2"/>
      <c r="L4280" s="32"/>
      <c r="M4280" s="32" t="str">
        <f>TEXT(Data[[#This Row],[Ngày giao]],"yyyy")</f>
        <v>2022</v>
      </c>
      <c r="N4280" s="32" t="str">
        <f>IF(MONTH(Data[[#This Row],[Ngày giao]])&lt;4,"Qtr1", IF(MONTH(Data[[#This Row],[Ngày giao]])&lt;7,"Qtr2",IF(MONTH(Data[[#This Row],[Ngày giao]])&lt;10,"Qtr3","Qtr4")))</f>
        <v>Qtr3</v>
      </c>
      <c r="O4280" s="32" t="str">
        <f>TEXT(Data[[#This Row],[Ngày giao]],"MMM")</f>
        <v>Sep</v>
      </c>
    </row>
    <row r="4281" spans="1:15" ht="13" x14ac:dyDescent="0.3">
      <c r="A4281" s="1">
        <v>4517238484</v>
      </c>
      <c r="B4281" s="1">
        <v>2958114</v>
      </c>
      <c r="C4281" s="2" t="s">
        <v>67</v>
      </c>
      <c r="D4281" s="3">
        <v>12</v>
      </c>
      <c r="E4281" s="3">
        <v>1073</v>
      </c>
      <c r="F4281" s="3">
        <f t="shared" si="110"/>
        <v>12876</v>
      </c>
      <c r="G4281" s="5">
        <v>44812</v>
      </c>
      <c r="H4281" s="4">
        <v>44812</v>
      </c>
      <c r="I4281" s="6">
        <f t="shared" si="111"/>
        <v>0</v>
      </c>
      <c r="J4281" s="32" t="str">
        <f>IF(Data[[#This Row],[Chênh lệch ngày]]&lt;-2,"ADVANCE", IF(Data[[#This Row],[Chênh lệch ngày]]&lt;4, "ON TIME", IF(Data[[#This Row],[REASON OF LATE]]="SUPPLIER","LATE BY SUPPLIER", "LATE")))</f>
        <v>ON TIME</v>
      </c>
      <c r="K4281" s="2"/>
      <c r="L4281" s="32"/>
      <c r="M4281" s="32" t="str">
        <f>TEXT(Data[[#This Row],[Ngày giao]],"yyyy")</f>
        <v>2022</v>
      </c>
      <c r="N4281" s="32" t="str">
        <f>IF(MONTH(Data[[#This Row],[Ngày giao]])&lt;4,"Qtr1", IF(MONTH(Data[[#This Row],[Ngày giao]])&lt;7,"Qtr2",IF(MONTH(Data[[#This Row],[Ngày giao]])&lt;10,"Qtr3","Qtr4")))</f>
        <v>Qtr3</v>
      </c>
      <c r="O4281" s="32" t="str">
        <f>TEXT(Data[[#This Row],[Ngày giao]],"MMM")</f>
        <v>Sep</v>
      </c>
    </row>
    <row r="4282" spans="1:15" ht="13" x14ac:dyDescent="0.3">
      <c r="A4282" s="1">
        <v>4517383226</v>
      </c>
      <c r="B4282" s="1">
        <v>2752324</v>
      </c>
      <c r="C4282" s="2" t="s">
        <v>67</v>
      </c>
      <c r="D4282" s="3">
        <v>12</v>
      </c>
      <c r="E4282" s="3">
        <v>905</v>
      </c>
      <c r="F4282" s="3">
        <f t="shared" si="110"/>
        <v>10860</v>
      </c>
      <c r="G4282" s="5">
        <v>44812</v>
      </c>
      <c r="H4282" s="4">
        <v>44812</v>
      </c>
      <c r="I4282" s="6">
        <f t="shared" si="111"/>
        <v>0</v>
      </c>
      <c r="J4282" s="32" t="str">
        <f>IF(Data[[#This Row],[Chênh lệch ngày]]&lt;-2,"ADVANCE", IF(Data[[#This Row],[Chênh lệch ngày]]&lt;4, "ON TIME", IF(Data[[#This Row],[REASON OF LATE]]="SUPPLIER","LATE BY SUPPLIER", "LATE")))</f>
        <v>ON TIME</v>
      </c>
      <c r="K4282" s="2"/>
      <c r="L4282" s="32"/>
      <c r="M4282" s="32" t="str">
        <f>TEXT(Data[[#This Row],[Ngày giao]],"yyyy")</f>
        <v>2022</v>
      </c>
      <c r="N4282" s="32" t="str">
        <f>IF(MONTH(Data[[#This Row],[Ngày giao]])&lt;4,"Qtr1", IF(MONTH(Data[[#This Row],[Ngày giao]])&lt;7,"Qtr2",IF(MONTH(Data[[#This Row],[Ngày giao]])&lt;10,"Qtr3","Qtr4")))</f>
        <v>Qtr3</v>
      </c>
      <c r="O4282" s="32" t="str">
        <f>TEXT(Data[[#This Row],[Ngày giao]],"MMM")</f>
        <v>Sep</v>
      </c>
    </row>
    <row r="4283" spans="1:15" ht="14.5" x14ac:dyDescent="0.35">
      <c r="A4283" s="7">
        <v>4517199879</v>
      </c>
      <c r="B4283" s="7">
        <v>2779823</v>
      </c>
      <c r="C4283" s="8" t="s">
        <v>67</v>
      </c>
      <c r="D4283" s="9">
        <v>5130</v>
      </c>
      <c r="E4283" s="3">
        <v>1124</v>
      </c>
      <c r="F4283" s="3">
        <f t="shared" si="110"/>
        <v>5766120</v>
      </c>
      <c r="G4283" s="5">
        <v>44791</v>
      </c>
      <c r="H4283" s="4">
        <v>44812</v>
      </c>
      <c r="I4283" s="10">
        <v>-21</v>
      </c>
      <c r="J4283" s="32" t="str">
        <f>IF(Data[[#This Row],[Chênh lệch ngày]]&lt;-2,"ADVANCE", IF(Data[[#This Row],[Chênh lệch ngày]]&lt;4, "ON TIME", IF(Data[[#This Row],[REASON OF LATE]]="SUPPLIER","LATE BY SUPPLIER", "LATE")))</f>
        <v>ADVANCE</v>
      </c>
      <c r="K4283" s="12"/>
      <c r="L4283" s="16"/>
      <c r="M4283" s="32" t="str">
        <f>TEXT(Data[[#This Row],[Ngày giao]],"yyyy")</f>
        <v>2022</v>
      </c>
      <c r="N4283" s="32" t="str">
        <f>IF(MONTH(Data[[#This Row],[Ngày giao]])&lt;4,"Qtr1", IF(MONTH(Data[[#This Row],[Ngày giao]])&lt;7,"Qtr2",IF(MONTH(Data[[#This Row],[Ngày giao]])&lt;10,"Qtr3","Qtr4")))</f>
        <v>Qtr3</v>
      </c>
      <c r="O4283" s="32" t="str">
        <f>TEXT(Data[[#This Row],[Ngày giao]],"MMM")</f>
        <v>Aug</v>
      </c>
    </row>
    <row r="4284" spans="1:15" ht="14.5" x14ac:dyDescent="0.35">
      <c r="A4284" s="7">
        <v>4517748585</v>
      </c>
      <c r="B4284" s="7">
        <v>2044651</v>
      </c>
      <c r="C4284" s="8" t="s">
        <v>53</v>
      </c>
      <c r="D4284" s="9">
        <v>108000</v>
      </c>
      <c r="E4284" s="3">
        <v>565</v>
      </c>
      <c r="F4284" s="3">
        <f t="shared" si="110"/>
        <v>61020000</v>
      </c>
      <c r="G4284" s="5">
        <v>44795</v>
      </c>
      <c r="H4284" s="4">
        <v>44812</v>
      </c>
      <c r="I4284" s="10">
        <v>-17</v>
      </c>
      <c r="J4284" s="32" t="str">
        <f>IF(Data[[#This Row],[Chênh lệch ngày]]&lt;-2,"ADVANCE", IF(Data[[#This Row],[Chênh lệch ngày]]&lt;4, "ON TIME", IF(Data[[#This Row],[REASON OF LATE]]="SUPPLIER","LATE BY SUPPLIER", "LATE")))</f>
        <v>ADVANCE</v>
      </c>
      <c r="K4284" s="12"/>
      <c r="L4284" s="16"/>
      <c r="M4284" s="32" t="str">
        <f>TEXT(Data[[#This Row],[Ngày giao]],"yyyy")</f>
        <v>2022</v>
      </c>
      <c r="N4284" s="32" t="str">
        <f>IF(MONTH(Data[[#This Row],[Ngày giao]])&lt;4,"Qtr1", IF(MONTH(Data[[#This Row],[Ngày giao]])&lt;7,"Qtr2",IF(MONTH(Data[[#This Row],[Ngày giao]])&lt;10,"Qtr3","Qtr4")))</f>
        <v>Qtr3</v>
      </c>
      <c r="O4284" s="32" t="str">
        <f>TEXT(Data[[#This Row],[Ngày giao]],"MMM")</f>
        <v>Aug</v>
      </c>
    </row>
    <row r="4285" spans="1:15" ht="14.5" x14ac:dyDescent="0.35">
      <c r="A4285" s="7">
        <v>4517751844</v>
      </c>
      <c r="B4285" s="7">
        <v>4454507</v>
      </c>
      <c r="C4285" s="37" t="s">
        <v>52</v>
      </c>
      <c r="D4285" s="9">
        <v>4140</v>
      </c>
      <c r="E4285" s="3">
        <v>874</v>
      </c>
      <c r="F4285" s="3">
        <f t="shared" si="110"/>
        <v>3618360</v>
      </c>
      <c r="G4285" s="5">
        <v>44858</v>
      </c>
      <c r="H4285" s="4">
        <v>44861</v>
      </c>
      <c r="I4285" s="10">
        <v>-3</v>
      </c>
      <c r="J4285" s="32" t="str">
        <f>IF(Data[[#This Row],[Chênh lệch ngày]]&lt;-2,"ADVANCE", IF(Data[[#This Row],[Chênh lệch ngày]]&lt;4, "ON TIME", IF(Data[[#This Row],[REASON OF LATE]]="SUPPLIER","LATE BY SUPPLIER", "LATE")))</f>
        <v>ADVANCE</v>
      </c>
      <c r="K4285" s="12"/>
      <c r="L4285" s="16"/>
      <c r="M4285" s="32" t="str">
        <f>TEXT(Data[[#This Row],[Ngày giao]],"yyyy")</f>
        <v>2022</v>
      </c>
      <c r="N4285" s="32" t="str">
        <f>IF(MONTH(Data[[#This Row],[Ngày giao]])&lt;4,"Qtr1", IF(MONTH(Data[[#This Row],[Ngày giao]])&lt;7,"Qtr2",IF(MONTH(Data[[#This Row],[Ngày giao]])&lt;10,"Qtr3","Qtr4")))</f>
        <v>Qtr4</v>
      </c>
      <c r="O4285" s="32" t="str">
        <f>TEXT(Data[[#This Row],[Ngày giao]],"MMM")</f>
        <v>Oct</v>
      </c>
    </row>
    <row r="4286" spans="1:15" ht="14.5" x14ac:dyDescent="0.35">
      <c r="A4286" s="7">
        <v>4516980253</v>
      </c>
      <c r="B4286" s="7">
        <v>2765851</v>
      </c>
      <c r="C4286" s="8" t="s">
        <v>67</v>
      </c>
      <c r="D4286" s="9">
        <v>48</v>
      </c>
      <c r="E4286" s="3">
        <v>1040</v>
      </c>
      <c r="F4286" s="3">
        <f t="shared" si="110"/>
        <v>49920</v>
      </c>
      <c r="G4286" s="5">
        <v>44791</v>
      </c>
      <c r="H4286" s="4">
        <v>44812</v>
      </c>
      <c r="I4286" s="10">
        <v>-21</v>
      </c>
      <c r="J4286" s="32" t="str">
        <f>IF(Data[[#This Row],[Chênh lệch ngày]]&lt;-2,"ADVANCE", IF(Data[[#This Row],[Chênh lệch ngày]]&lt;4, "ON TIME", IF(Data[[#This Row],[REASON OF LATE]]="SUPPLIER","LATE BY SUPPLIER", "LATE")))</f>
        <v>ADVANCE</v>
      </c>
      <c r="K4286" s="12"/>
      <c r="L4286" s="16"/>
      <c r="M4286" s="32" t="str">
        <f>TEXT(Data[[#This Row],[Ngày giao]],"yyyy")</f>
        <v>2022</v>
      </c>
      <c r="N4286" s="32" t="str">
        <f>IF(MONTH(Data[[#This Row],[Ngày giao]])&lt;4,"Qtr1", IF(MONTH(Data[[#This Row],[Ngày giao]])&lt;7,"Qtr2",IF(MONTH(Data[[#This Row],[Ngày giao]])&lt;10,"Qtr3","Qtr4")))</f>
        <v>Qtr3</v>
      </c>
      <c r="O4286" s="32" t="str">
        <f>TEXT(Data[[#This Row],[Ngày giao]],"MMM")</f>
        <v>Aug</v>
      </c>
    </row>
    <row r="4287" spans="1:15" ht="14.5" x14ac:dyDescent="0.35">
      <c r="A4287" s="7">
        <v>4517038672</v>
      </c>
      <c r="B4287" s="7">
        <v>4454507</v>
      </c>
      <c r="C4287" s="37" t="s">
        <v>52</v>
      </c>
      <c r="D4287" s="9">
        <v>1530</v>
      </c>
      <c r="E4287" s="3">
        <v>597</v>
      </c>
      <c r="F4287" s="3">
        <f t="shared" si="110"/>
        <v>913410</v>
      </c>
      <c r="G4287" s="5">
        <v>44816</v>
      </c>
      <c r="H4287" s="4">
        <v>44812</v>
      </c>
      <c r="I4287" s="10">
        <v>5</v>
      </c>
      <c r="J4287" s="32" t="str">
        <f>IF(Data[[#This Row],[Chênh lệch ngày]]&lt;-2,"ADVANCE", IF(Data[[#This Row],[Chênh lệch ngày]]&lt;4, "ON TIME", IF(Data[[#This Row],[REASON OF LATE]]="SUPPLIER","LATE BY SUPPLIER", "LATE")))</f>
        <v>LATE</v>
      </c>
      <c r="K4287" s="32" t="s">
        <v>6</v>
      </c>
      <c r="L4287" s="16"/>
      <c r="M4287" s="32" t="str">
        <f>TEXT(Data[[#This Row],[Ngày giao]],"yyyy")</f>
        <v>2022</v>
      </c>
      <c r="N4287" s="32" t="str">
        <f>IF(MONTH(Data[[#This Row],[Ngày giao]])&lt;4,"Qtr1", IF(MONTH(Data[[#This Row],[Ngày giao]])&lt;7,"Qtr2",IF(MONTH(Data[[#This Row],[Ngày giao]])&lt;10,"Qtr3","Qtr4")))</f>
        <v>Qtr3</v>
      </c>
      <c r="O4287" s="32" t="str">
        <f>TEXT(Data[[#This Row],[Ngày giao]],"MMM")</f>
        <v>Sep</v>
      </c>
    </row>
    <row r="4288" spans="1:15" ht="13" x14ac:dyDescent="0.3">
      <c r="A4288" s="1">
        <v>4518076472</v>
      </c>
      <c r="B4288" s="1">
        <v>2899478</v>
      </c>
      <c r="C4288" s="37" t="s">
        <v>52</v>
      </c>
      <c r="D4288" s="3">
        <v>100</v>
      </c>
      <c r="E4288" s="3">
        <v>614</v>
      </c>
      <c r="F4288" s="3">
        <f t="shared" si="110"/>
        <v>61400</v>
      </c>
      <c r="G4288" s="5">
        <v>44802</v>
      </c>
      <c r="H4288" s="4">
        <v>44816</v>
      </c>
      <c r="I4288" s="6">
        <f t="shared" ref="I4288:I4294" si="112">G4288-H4288</f>
        <v>-14</v>
      </c>
      <c r="J4288" s="32" t="str">
        <f>IF(Data[[#This Row],[Chênh lệch ngày]]&lt;-2,"ADVANCE", IF(Data[[#This Row],[Chênh lệch ngày]]&lt;4, "ON TIME", IF(Data[[#This Row],[REASON OF LATE]]="SUPPLIER","LATE BY SUPPLIER", "LATE")))</f>
        <v>ADVANCE</v>
      </c>
      <c r="K4288" s="2"/>
      <c r="L4288" s="32"/>
      <c r="M4288" s="32" t="str">
        <f>TEXT(Data[[#This Row],[Ngày giao]],"yyyy")</f>
        <v>2022</v>
      </c>
      <c r="N4288" s="32" t="str">
        <f>IF(MONTH(Data[[#This Row],[Ngày giao]])&lt;4,"Qtr1", IF(MONTH(Data[[#This Row],[Ngày giao]])&lt;7,"Qtr2",IF(MONTH(Data[[#This Row],[Ngày giao]])&lt;10,"Qtr3","Qtr4")))</f>
        <v>Qtr3</v>
      </c>
      <c r="O4288" s="32" t="str">
        <f>TEXT(Data[[#This Row],[Ngày giao]],"MMM")</f>
        <v>Aug</v>
      </c>
    </row>
    <row r="4289" spans="1:15" ht="13" x14ac:dyDescent="0.3">
      <c r="A4289" s="1">
        <v>4518076721</v>
      </c>
      <c r="B4289" s="1">
        <v>4334436</v>
      </c>
      <c r="C4289" s="37" t="s">
        <v>52</v>
      </c>
      <c r="D4289" s="3">
        <v>96</v>
      </c>
      <c r="E4289" s="3">
        <v>333</v>
      </c>
      <c r="F4289" s="3">
        <f t="shared" si="110"/>
        <v>31968</v>
      </c>
      <c r="G4289" s="5">
        <v>44816</v>
      </c>
      <c r="H4289" s="4">
        <v>44816</v>
      </c>
      <c r="I4289" s="6">
        <f t="shared" si="112"/>
        <v>0</v>
      </c>
      <c r="J4289" s="32" t="str">
        <f>IF(Data[[#This Row],[Chênh lệch ngày]]&lt;-2,"ADVANCE", IF(Data[[#This Row],[Chênh lệch ngày]]&lt;4, "ON TIME", IF(Data[[#This Row],[REASON OF LATE]]="SUPPLIER","LATE BY SUPPLIER", "LATE")))</f>
        <v>ON TIME</v>
      </c>
      <c r="K4289" s="2"/>
      <c r="L4289" s="32"/>
      <c r="M4289" s="32" t="str">
        <f>TEXT(Data[[#This Row],[Ngày giao]],"yyyy")</f>
        <v>2022</v>
      </c>
      <c r="N4289" s="32" t="str">
        <f>IF(MONTH(Data[[#This Row],[Ngày giao]])&lt;4,"Qtr1", IF(MONTH(Data[[#This Row],[Ngày giao]])&lt;7,"Qtr2",IF(MONTH(Data[[#This Row],[Ngày giao]])&lt;10,"Qtr3","Qtr4")))</f>
        <v>Qtr3</v>
      </c>
      <c r="O4289" s="32" t="str">
        <f>TEXT(Data[[#This Row],[Ngày giao]],"MMM")</f>
        <v>Sep</v>
      </c>
    </row>
    <row r="4290" spans="1:15" ht="13" x14ac:dyDescent="0.3">
      <c r="A4290" s="1">
        <v>4518086240</v>
      </c>
      <c r="B4290" s="1">
        <v>4451134</v>
      </c>
      <c r="C4290" s="37" t="s">
        <v>52</v>
      </c>
      <c r="D4290" s="3">
        <v>24</v>
      </c>
      <c r="E4290" s="3">
        <v>993</v>
      </c>
      <c r="F4290" s="3">
        <f t="shared" si="110"/>
        <v>23832</v>
      </c>
      <c r="G4290" s="5">
        <v>44816</v>
      </c>
      <c r="H4290" s="4">
        <v>44816</v>
      </c>
      <c r="I4290" s="6">
        <f t="shared" si="112"/>
        <v>0</v>
      </c>
      <c r="J4290" s="32" t="str">
        <f>IF(Data[[#This Row],[Chênh lệch ngày]]&lt;-2,"ADVANCE", IF(Data[[#This Row],[Chênh lệch ngày]]&lt;4, "ON TIME", IF(Data[[#This Row],[REASON OF LATE]]="SUPPLIER","LATE BY SUPPLIER", "LATE")))</f>
        <v>ON TIME</v>
      </c>
      <c r="K4290" s="2"/>
      <c r="L4290" s="32"/>
      <c r="M4290" s="32" t="str">
        <f>TEXT(Data[[#This Row],[Ngày giao]],"yyyy")</f>
        <v>2022</v>
      </c>
      <c r="N4290" s="32" t="str">
        <f>IF(MONTH(Data[[#This Row],[Ngày giao]])&lt;4,"Qtr1", IF(MONTH(Data[[#This Row],[Ngày giao]])&lt;7,"Qtr2",IF(MONTH(Data[[#This Row],[Ngày giao]])&lt;10,"Qtr3","Qtr4")))</f>
        <v>Qtr3</v>
      </c>
      <c r="O4290" s="32" t="str">
        <f>TEXT(Data[[#This Row],[Ngày giao]],"MMM")</f>
        <v>Sep</v>
      </c>
    </row>
    <row r="4291" spans="1:15" ht="13" x14ac:dyDescent="0.3">
      <c r="A4291" s="1">
        <v>4517791182</v>
      </c>
      <c r="B4291" s="1">
        <v>2358612</v>
      </c>
      <c r="C4291" s="2" t="s">
        <v>53</v>
      </c>
      <c r="D4291" s="3">
        <v>4530</v>
      </c>
      <c r="E4291" s="3">
        <v>1370</v>
      </c>
      <c r="F4291" s="3">
        <f t="shared" si="110"/>
        <v>6206100</v>
      </c>
      <c r="G4291" s="5">
        <v>44816</v>
      </c>
      <c r="H4291" s="4">
        <v>44816</v>
      </c>
      <c r="I4291" s="6">
        <f t="shared" si="112"/>
        <v>0</v>
      </c>
      <c r="J4291" s="32" t="str">
        <f>IF(Data[[#This Row],[Chênh lệch ngày]]&lt;-2,"ADVANCE", IF(Data[[#This Row],[Chênh lệch ngày]]&lt;4, "ON TIME", IF(Data[[#This Row],[REASON OF LATE]]="SUPPLIER","LATE BY SUPPLIER", "LATE")))</f>
        <v>ON TIME</v>
      </c>
      <c r="K4291" s="2"/>
      <c r="L4291" s="32"/>
      <c r="M4291" s="32" t="str">
        <f>TEXT(Data[[#This Row],[Ngày giao]],"yyyy")</f>
        <v>2022</v>
      </c>
      <c r="N4291" s="32" t="str">
        <f>IF(MONTH(Data[[#This Row],[Ngày giao]])&lt;4,"Qtr1", IF(MONTH(Data[[#This Row],[Ngày giao]])&lt;7,"Qtr2",IF(MONTH(Data[[#This Row],[Ngày giao]])&lt;10,"Qtr3","Qtr4")))</f>
        <v>Qtr3</v>
      </c>
      <c r="O4291" s="32" t="str">
        <f>TEXT(Data[[#This Row],[Ngày giao]],"MMM")</f>
        <v>Sep</v>
      </c>
    </row>
    <row r="4292" spans="1:15" ht="13" x14ac:dyDescent="0.3">
      <c r="A4292" s="1">
        <v>4518039387</v>
      </c>
      <c r="B4292" s="1">
        <v>2358612</v>
      </c>
      <c r="C4292" s="2" t="s">
        <v>53</v>
      </c>
      <c r="D4292" s="3">
        <v>3540</v>
      </c>
      <c r="E4292" s="3">
        <v>1373</v>
      </c>
      <c r="F4292" s="3">
        <f t="shared" si="110"/>
        <v>4860420</v>
      </c>
      <c r="G4292" s="5">
        <v>44816</v>
      </c>
      <c r="H4292" s="4">
        <v>44816</v>
      </c>
      <c r="I4292" s="6">
        <f t="shared" si="112"/>
        <v>0</v>
      </c>
      <c r="J4292" s="32" t="str">
        <f>IF(Data[[#This Row],[Chênh lệch ngày]]&lt;-2,"ADVANCE", IF(Data[[#This Row],[Chênh lệch ngày]]&lt;4, "ON TIME", IF(Data[[#This Row],[REASON OF LATE]]="SUPPLIER","LATE BY SUPPLIER", "LATE")))</f>
        <v>ON TIME</v>
      </c>
      <c r="K4292" s="2"/>
      <c r="L4292" s="32"/>
      <c r="M4292" s="32" t="str">
        <f>TEXT(Data[[#This Row],[Ngày giao]],"yyyy")</f>
        <v>2022</v>
      </c>
      <c r="N4292" s="32" t="str">
        <f>IF(MONTH(Data[[#This Row],[Ngày giao]])&lt;4,"Qtr1", IF(MONTH(Data[[#This Row],[Ngày giao]])&lt;7,"Qtr2",IF(MONTH(Data[[#This Row],[Ngày giao]])&lt;10,"Qtr3","Qtr4")))</f>
        <v>Qtr3</v>
      </c>
      <c r="O4292" s="32" t="str">
        <f>TEXT(Data[[#This Row],[Ngày giao]],"MMM")</f>
        <v>Sep</v>
      </c>
    </row>
    <row r="4293" spans="1:15" ht="13" x14ac:dyDescent="0.3">
      <c r="A4293" s="1">
        <v>4518045079</v>
      </c>
      <c r="B4293" s="1">
        <v>880447</v>
      </c>
      <c r="C4293" s="2" t="s">
        <v>53</v>
      </c>
      <c r="D4293" s="3">
        <v>6660</v>
      </c>
      <c r="E4293" s="3">
        <v>993</v>
      </c>
      <c r="F4293" s="3">
        <f t="shared" si="110"/>
        <v>6613380</v>
      </c>
      <c r="G4293" s="5">
        <v>44816</v>
      </c>
      <c r="H4293" s="4">
        <v>44816</v>
      </c>
      <c r="I4293" s="6">
        <f t="shared" si="112"/>
        <v>0</v>
      </c>
      <c r="J4293" s="32" t="str">
        <f>IF(Data[[#This Row],[Chênh lệch ngày]]&lt;-2,"ADVANCE", IF(Data[[#This Row],[Chênh lệch ngày]]&lt;4, "ON TIME", IF(Data[[#This Row],[REASON OF LATE]]="SUPPLIER","LATE BY SUPPLIER", "LATE")))</f>
        <v>ON TIME</v>
      </c>
      <c r="K4293" s="2"/>
      <c r="L4293" s="32"/>
      <c r="M4293" s="32" t="str">
        <f>TEXT(Data[[#This Row],[Ngày giao]],"yyyy")</f>
        <v>2022</v>
      </c>
      <c r="N4293" s="32" t="str">
        <f>IF(MONTH(Data[[#This Row],[Ngày giao]])&lt;4,"Qtr1", IF(MONTH(Data[[#This Row],[Ngày giao]])&lt;7,"Qtr2",IF(MONTH(Data[[#This Row],[Ngày giao]])&lt;10,"Qtr3","Qtr4")))</f>
        <v>Qtr3</v>
      </c>
      <c r="O4293" s="32" t="str">
        <f>TEXT(Data[[#This Row],[Ngày giao]],"MMM")</f>
        <v>Sep</v>
      </c>
    </row>
    <row r="4294" spans="1:15" ht="13" x14ac:dyDescent="0.3">
      <c r="A4294" s="1">
        <v>4518055413</v>
      </c>
      <c r="B4294" s="1">
        <v>2467687</v>
      </c>
      <c r="C4294" s="2" t="s">
        <v>53</v>
      </c>
      <c r="D4294" s="3">
        <v>95</v>
      </c>
      <c r="E4294" s="3">
        <v>506</v>
      </c>
      <c r="F4294" s="3">
        <f t="shared" si="110"/>
        <v>48070</v>
      </c>
      <c r="G4294" s="5">
        <v>44816</v>
      </c>
      <c r="H4294" s="4">
        <v>44816</v>
      </c>
      <c r="I4294" s="6">
        <f t="shared" si="112"/>
        <v>0</v>
      </c>
      <c r="J4294" s="32" t="str">
        <f>IF(Data[[#This Row],[Chênh lệch ngày]]&lt;-2,"ADVANCE", IF(Data[[#This Row],[Chênh lệch ngày]]&lt;4, "ON TIME", IF(Data[[#This Row],[REASON OF LATE]]="SUPPLIER","LATE BY SUPPLIER", "LATE")))</f>
        <v>ON TIME</v>
      </c>
      <c r="K4294" s="2"/>
      <c r="L4294" s="32"/>
      <c r="M4294" s="32" t="str">
        <f>TEXT(Data[[#This Row],[Ngày giao]],"yyyy")</f>
        <v>2022</v>
      </c>
      <c r="N4294" s="32" t="str">
        <f>IF(MONTH(Data[[#This Row],[Ngày giao]])&lt;4,"Qtr1", IF(MONTH(Data[[#This Row],[Ngày giao]])&lt;7,"Qtr2",IF(MONTH(Data[[#This Row],[Ngày giao]])&lt;10,"Qtr3","Qtr4")))</f>
        <v>Qtr3</v>
      </c>
      <c r="O4294" s="32" t="str">
        <f>TEXT(Data[[#This Row],[Ngày giao]],"MMM")</f>
        <v>Sep</v>
      </c>
    </row>
    <row r="4295" spans="1:15" ht="14.5" x14ac:dyDescent="0.35">
      <c r="A4295" s="7">
        <v>4518081177</v>
      </c>
      <c r="B4295" s="7">
        <v>4455281</v>
      </c>
      <c r="C4295" s="37" t="s">
        <v>52</v>
      </c>
      <c r="D4295" s="9">
        <v>8910</v>
      </c>
      <c r="E4295" s="3">
        <v>963</v>
      </c>
      <c r="F4295" s="3">
        <f t="shared" si="110"/>
        <v>8580330</v>
      </c>
      <c r="G4295" s="14">
        <v>44830</v>
      </c>
      <c r="H4295" s="15">
        <v>44816</v>
      </c>
      <c r="I4295" s="10">
        <v>14</v>
      </c>
      <c r="J4295" s="32" t="str">
        <f>IF(Data[[#This Row],[Chênh lệch ngày]]&lt;-2,"ADVANCE", IF(Data[[#This Row],[Chênh lệch ngày]]&lt;4, "ON TIME", IF(Data[[#This Row],[REASON OF LATE]]="SUPPLIER","LATE BY SUPPLIER", "LATE")))</f>
        <v>LATE BY SUPPLIER</v>
      </c>
      <c r="K4295" s="13" t="s">
        <v>8</v>
      </c>
      <c r="L4295" s="16" t="s">
        <v>71</v>
      </c>
      <c r="M4295" s="32" t="str">
        <f>TEXT(Data[[#This Row],[Ngày giao]],"yyyy")</f>
        <v>2022</v>
      </c>
      <c r="N4295" s="32" t="str">
        <f>IF(MONTH(Data[[#This Row],[Ngày giao]])&lt;4,"Qtr1", IF(MONTH(Data[[#This Row],[Ngày giao]])&lt;7,"Qtr2",IF(MONTH(Data[[#This Row],[Ngày giao]])&lt;10,"Qtr3","Qtr4")))</f>
        <v>Qtr3</v>
      </c>
      <c r="O4295" s="32" t="str">
        <f>TEXT(Data[[#This Row],[Ngày giao]],"MMM")</f>
        <v>Sep</v>
      </c>
    </row>
    <row r="4296" spans="1:15" ht="13" x14ac:dyDescent="0.3">
      <c r="A4296" s="1">
        <v>4518040088</v>
      </c>
      <c r="B4296" s="1">
        <v>2358612</v>
      </c>
      <c r="C4296" s="2" t="s">
        <v>53</v>
      </c>
      <c r="D4296" s="3">
        <v>960</v>
      </c>
      <c r="E4296" s="3">
        <v>581</v>
      </c>
      <c r="F4296" s="3">
        <f t="shared" si="110"/>
        <v>557760</v>
      </c>
      <c r="G4296" s="5">
        <v>44816</v>
      </c>
      <c r="H4296" s="4">
        <v>44817</v>
      </c>
      <c r="I4296" s="6">
        <f>G4296-H4296</f>
        <v>-1</v>
      </c>
      <c r="J4296" s="32" t="str">
        <f>IF(Data[[#This Row],[Chênh lệch ngày]]&lt;-2,"ADVANCE", IF(Data[[#This Row],[Chênh lệch ngày]]&lt;4, "ON TIME", IF(Data[[#This Row],[REASON OF LATE]]="SUPPLIER","LATE BY SUPPLIER", "LATE")))</f>
        <v>ON TIME</v>
      </c>
      <c r="K4296" s="2"/>
      <c r="L4296" s="32"/>
      <c r="M4296" s="32" t="str">
        <f>TEXT(Data[[#This Row],[Ngày giao]],"yyyy")</f>
        <v>2022</v>
      </c>
      <c r="N4296" s="32" t="str">
        <f>IF(MONTH(Data[[#This Row],[Ngày giao]])&lt;4,"Qtr1", IF(MONTH(Data[[#This Row],[Ngày giao]])&lt;7,"Qtr2",IF(MONTH(Data[[#This Row],[Ngày giao]])&lt;10,"Qtr3","Qtr4")))</f>
        <v>Qtr3</v>
      </c>
      <c r="O4296" s="32" t="str">
        <f>TEXT(Data[[#This Row],[Ngày giao]],"MMM")</f>
        <v>Sep</v>
      </c>
    </row>
    <row r="4297" spans="1:15" ht="13" x14ac:dyDescent="0.3">
      <c r="A4297" s="1">
        <v>4518042143</v>
      </c>
      <c r="B4297" s="1">
        <v>880447</v>
      </c>
      <c r="C4297" s="2" t="s">
        <v>53</v>
      </c>
      <c r="D4297" s="3">
        <v>780</v>
      </c>
      <c r="E4297" s="3">
        <v>1122</v>
      </c>
      <c r="F4297" s="3">
        <f t="shared" si="110"/>
        <v>875160</v>
      </c>
      <c r="G4297" s="5">
        <v>44816</v>
      </c>
      <c r="H4297" s="4">
        <v>44817</v>
      </c>
      <c r="I4297" s="6">
        <f>G4297-H4297</f>
        <v>-1</v>
      </c>
      <c r="J4297" s="32" t="str">
        <f>IF(Data[[#This Row],[Chênh lệch ngày]]&lt;-2,"ADVANCE", IF(Data[[#This Row],[Chênh lệch ngày]]&lt;4, "ON TIME", IF(Data[[#This Row],[REASON OF LATE]]="SUPPLIER","LATE BY SUPPLIER", "LATE")))</f>
        <v>ON TIME</v>
      </c>
      <c r="K4297" s="2"/>
      <c r="L4297" s="32"/>
      <c r="M4297" s="32" t="str">
        <f>TEXT(Data[[#This Row],[Ngày giao]],"yyyy")</f>
        <v>2022</v>
      </c>
      <c r="N4297" s="32" t="str">
        <f>IF(MONTH(Data[[#This Row],[Ngày giao]])&lt;4,"Qtr1", IF(MONTH(Data[[#This Row],[Ngày giao]])&lt;7,"Qtr2",IF(MONTH(Data[[#This Row],[Ngày giao]])&lt;10,"Qtr3","Qtr4")))</f>
        <v>Qtr3</v>
      </c>
      <c r="O4297" s="32" t="str">
        <f>TEXT(Data[[#This Row],[Ngày giao]],"MMM")</f>
        <v>Sep</v>
      </c>
    </row>
    <row r="4298" spans="1:15" ht="14.5" x14ac:dyDescent="0.35">
      <c r="A4298" s="7">
        <v>4517548864</v>
      </c>
      <c r="B4298" s="7">
        <v>2044651</v>
      </c>
      <c r="C4298" s="8" t="s">
        <v>53</v>
      </c>
      <c r="D4298" s="9">
        <v>108000</v>
      </c>
      <c r="E4298" s="3">
        <v>393</v>
      </c>
      <c r="F4298" s="3">
        <f t="shared" si="110"/>
        <v>42444000</v>
      </c>
      <c r="G4298" s="5">
        <v>44816</v>
      </c>
      <c r="H4298" s="4">
        <v>44819</v>
      </c>
      <c r="I4298" s="10">
        <v>-3</v>
      </c>
      <c r="J4298" s="32" t="str">
        <f>IF(Data[[#This Row],[Chênh lệch ngày]]&lt;-2,"ADVANCE", IF(Data[[#This Row],[Chênh lệch ngày]]&lt;4, "ON TIME", IF(Data[[#This Row],[REASON OF LATE]]="SUPPLIER","LATE BY SUPPLIER", "LATE")))</f>
        <v>ADVANCE</v>
      </c>
      <c r="K4298" s="12"/>
      <c r="L4298" s="16"/>
      <c r="M4298" s="32" t="str">
        <f>TEXT(Data[[#This Row],[Ngày giao]],"yyyy")</f>
        <v>2022</v>
      </c>
      <c r="N4298" s="32" t="str">
        <f>IF(MONTH(Data[[#This Row],[Ngày giao]])&lt;4,"Qtr1", IF(MONTH(Data[[#This Row],[Ngày giao]])&lt;7,"Qtr2",IF(MONTH(Data[[#This Row],[Ngày giao]])&lt;10,"Qtr3","Qtr4")))</f>
        <v>Qtr3</v>
      </c>
      <c r="O4298" s="32" t="str">
        <f>TEXT(Data[[#This Row],[Ngày giao]],"MMM")</f>
        <v>Sep</v>
      </c>
    </row>
    <row r="4299" spans="1:15" ht="14.5" x14ac:dyDescent="0.35">
      <c r="A4299" s="7">
        <v>4517742277</v>
      </c>
      <c r="B4299" s="7">
        <v>2487053</v>
      </c>
      <c r="C4299" s="37" t="s">
        <v>52</v>
      </c>
      <c r="D4299" s="9">
        <v>9540</v>
      </c>
      <c r="E4299" s="3">
        <v>592</v>
      </c>
      <c r="F4299" s="3">
        <f t="shared" si="110"/>
        <v>5647680</v>
      </c>
      <c r="G4299" s="5">
        <v>44816</v>
      </c>
      <c r="H4299" s="4">
        <v>44819</v>
      </c>
      <c r="I4299" s="10">
        <v>-2</v>
      </c>
      <c r="J4299" s="32" t="str">
        <f>IF(Data[[#This Row],[Chênh lệch ngày]]&lt;-2,"ADVANCE", IF(Data[[#This Row],[Chênh lệch ngày]]&lt;4, "ON TIME", IF(Data[[#This Row],[REASON OF LATE]]="SUPPLIER","LATE BY SUPPLIER", "LATE")))</f>
        <v>ON TIME</v>
      </c>
      <c r="K4299" s="12"/>
      <c r="L4299" s="16"/>
      <c r="M4299" s="32" t="str">
        <f>TEXT(Data[[#This Row],[Ngày giao]],"yyyy")</f>
        <v>2022</v>
      </c>
      <c r="N4299" s="32" t="str">
        <f>IF(MONTH(Data[[#This Row],[Ngày giao]])&lt;4,"Qtr1", IF(MONTH(Data[[#This Row],[Ngày giao]])&lt;7,"Qtr2",IF(MONTH(Data[[#This Row],[Ngày giao]])&lt;10,"Qtr3","Qtr4")))</f>
        <v>Qtr3</v>
      </c>
      <c r="O4299" s="32" t="str">
        <f>TEXT(Data[[#This Row],[Ngày giao]],"MMM")</f>
        <v>Sep</v>
      </c>
    </row>
    <row r="4300" spans="1:15" ht="13" x14ac:dyDescent="0.3">
      <c r="A4300" s="1">
        <v>4517019862</v>
      </c>
      <c r="B4300" s="1">
        <v>2165271</v>
      </c>
      <c r="C4300" s="37" t="s">
        <v>52</v>
      </c>
      <c r="D4300" s="3">
        <v>96</v>
      </c>
      <c r="E4300" s="3">
        <v>492</v>
      </c>
      <c r="F4300" s="3">
        <f t="shared" si="110"/>
        <v>47232</v>
      </c>
      <c r="G4300" s="5">
        <v>44816</v>
      </c>
      <c r="H4300" s="4">
        <v>44820</v>
      </c>
      <c r="I4300" s="6">
        <f t="shared" ref="I4300:I4313" si="113">G4300-H4300</f>
        <v>-4</v>
      </c>
      <c r="J4300" s="32" t="str">
        <f>IF(Data[[#This Row],[Chênh lệch ngày]]&lt;-2,"ADVANCE", IF(Data[[#This Row],[Chênh lệch ngày]]&lt;4, "ON TIME", IF(Data[[#This Row],[REASON OF LATE]]="SUPPLIER","LATE BY SUPPLIER", "LATE")))</f>
        <v>ADVANCE</v>
      </c>
      <c r="K4300" s="2"/>
      <c r="L4300" s="32"/>
      <c r="M4300" s="32" t="str">
        <f>TEXT(Data[[#This Row],[Ngày giao]],"yyyy")</f>
        <v>2022</v>
      </c>
      <c r="N4300" s="32" t="str">
        <f>IF(MONTH(Data[[#This Row],[Ngày giao]])&lt;4,"Qtr1", IF(MONTH(Data[[#This Row],[Ngày giao]])&lt;7,"Qtr2",IF(MONTH(Data[[#This Row],[Ngày giao]])&lt;10,"Qtr3","Qtr4")))</f>
        <v>Qtr3</v>
      </c>
      <c r="O4300" s="32" t="str">
        <f>TEXT(Data[[#This Row],[Ngày giao]],"MMM")</f>
        <v>Sep</v>
      </c>
    </row>
    <row r="4301" spans="1:15" ht="13" x14ac:dyDescent="0.3">
      <c r="A4301" s="1">
        <v>4517025516</v>
      </c>
      <c r="B4301" s="1">
        <v>2165271</v>
      </c>
      <c r="C4301" s="37" t="s">
        <v>52</v>
      </c>
      <c r="D4301" s="3">
        <v>96</v>
      </c>
      <c r="E4301" s="3">
        <v>1389</v>
      </c>
      <c r="F4301" s="3">
        <f t="shared" si="110"/>
        <v>133344</v>
      </c>
      <c r="G4301" s="5">
        <v>44816</v>
      </c>
      <c r="H4301" s="4">
        <v>44820</v>
      </c>
      <c r="I4301" s="6">
        <f t="shared" si="113"/>
        <v>-4</v>
      </c>
      <c r="J4301" s="32" t="str">
        <f>IF(Data[[#This Row],[Chênh lệch ngày]]&lt;-2,"ADVANCE", IF(Data[[#This Row],[Chênh lệch ngày]]&lt;4, "ON TIME", IF(Data[[#This Row],[REASON OF LATE]]="SUPPLIER","LATE BY SUPPLIER", "LATE")))</f>
        <v>ADVANCE</v>
      </c>
      <c r="K4301" s="2"/>
      <c r="L4301" s="32"/>
      <c r="M4301" s="32" t="str">
        <f>TEXT(Data[[#This Row],[Ngày giao]],"yyyy")</f>
        <v>2022</v>
      </c>
      <c r="N4301" s="32" t="str">
        <f>IF(MONTH(Data[[#This Row],[Ngày giao]])&lt;4,"Qtr1", IF(MONTH(Data[[#This Row],[Ngày giao]])&lt;7,"Qtr2",IF(MONTH(Data[[#This Row],[Ngày giao]])&lt;10,"Qtr3","Qtr4")))</f>
        <v>Qtr3</v>
      </c>
      <c r="O4301" s="32" t="str">
        <f>TEXT(Data[[#This Row],[Ngày giao]],"MMM")</f>
        <v>Sep</v>
      </c>
    </row>
    <row r="4302" spans="1:15" ht="13" x14ac:dyDescent="0.3">
      <c r="A4302" s="1">
        <v>4517139820</v>
      </c>
      <c r="B4302" s="1">
        <v>2165271</v>
      </c>
      <c r="C4302" s="37" t="s">
        <v>52</v>
      </c>
      <c r="D4302" s="3">
        <v>96</v>
      </c>
      <c r="E4302" s="3">
        <v>1402</v>
      </c>
      <c r="F4302" s="3">
        <f t="shared" si="110"/>
        <v>134592</v>
      </c>
      <c r="G4302" s="5">
        <v>44816</v>
      </c>
      <c r="H4302" s="4">
        <v>44820</v>
      </c>
      <c r="I4302" s="6">
        <f t="shared" si="113"/>
        <v>-4</v>
      </c>
      <c r="J4302" s="32" t="str">
        <f>IF(Data[[#This Row],[Chênh lệch ngày]]&lt;-2,"ADVANCE", IF(Data[[#This Row],[Chênh lệch ngày]]&lt;4, "ON TIME", IF(Data[[#This Row],[REASON OF LATE]]="SUPPLIER","LATE BY SUPPLIER", "LATE")))</f>
        <v>ADVANCE</v>
      </c>
      <c r="K4302" s="2"/>
      <c r="L4302" s="32"/>
      <c r="M4302" s="32" t="str">
        <f>TEXT(Data[[#This Row],[Ngày giao]],"yyyy")</f>
        <v>2022</v>
      </c>
      <c r="N4302" s="32" t="str">
        <f>IF(MONTH(Data[[#This Row],[Ngày giao]])&lt;4,"Qtr1", IF(MONTH(Data[[#This Row],[Ngày giao]])&lt;7,"Qtr2",IF(MONTH(Data[[#This Row],[Ngày giao]])&lt;10,"Qtr3","Qtr4")))</f>
        <v>Qtr3</v>
      </c>
      <c r="O4302" s="32" t="str">
        <f>TEXT(Data[[#This Row],[Ngày giao]],"MMM")</f>
        <v>Sep</v>
      </c>
    </row>
    <row r="4303" spans="1:15" ht="13" x14ac:dyDescent="0.3">
      <c r="A4303" s="1">
        <v>4517154744</v>
      </c>
      <c r="B4303" s="1">
        <v>2165271</v>
      </c>
      <c r="C4303" s="37" t="s">
        <v>52</v>
      </c>
      <c r="D4303" s="3">
        <v>48</v>
      </c>
      <c r="E4303" s="3">
        <v>870</v>
      </c>
      <c r="F4303" s="3">
        <f t="shared" si="110"/>
        <v>41760</v>
      </c>
      <c r="G4303" s="5">
        <v>44816</v>
      </c>
      <c r="H4303" s="4">
        <v>44820</v>
      </c>
      <c r="I4303" s="6">
        <f t="shared" si="113"/>
        <v>-4</v>
      </c>
      <c r="J4303" s="32" t="str">
        <f>IF(Data[[#This Row],[Chênh lệch ngày]]&lt;-2,"ADVANCE", IF(Data[[#This Row],[Chênh lệch ngày]]&lt;4, "ON TIME", IF(Data[[#This Row],[REASON OF LATE]]="SUPPLIER","LATE BY SUPPLIER", "LATE")))</f>
        <v>ADVANCE</v>
      </c>
      <c r="K4303" s="2"/>
      <c r="L4303" s="32"/>
      <c r="M4303" s="32" t="str">
        <f>TEXT(Data[[#This Row],[Ngày giao]],"yyyy")</f>
        <v>2022</v>
      </c>
      <c r="N4303" s="32" t="str">
        <f>IF(MONTH(Data[[#This Row],[Ngày giao]])&lt;4,"Qtr1", IF(MONTH(Data[[#This Row],[Ngày giao]])&lt;7,"Qtr2",IF(MONTH(Data[[#This Row],[Ngày giao]])&lt;10,"Qtr3","Qtr4")))</f>
        <v>Qtr3</v>
      </c>
      <c r="O4303" s="32" t="str">
        <f>TEXT(Data[[#This Row],[Ngày giao]],"MMM")</f>
        <v>Sep</v>
      </c>
    </row>
    <row r="4304" spans="1:15" ht="13" x14ac:dyDescent="0.3">
      <c r="A4304" s="1">
        <v>4517224897</v>
      </c>
      <c r="B4304" s="1">
        <v>2165271</v>
      </c>
      <c r="C4304" s="37" t="s">
        <v>52</v>
      </c>
      <c r="D4304" s="3">
        <v>288</v>
      </c>
      <c r="E4304" s="3">
        <v>972</v>
      </c>
      <c r="F4304" s="3">
        <f t="shared" si="110"/>
        <v>279936</v>
      </c>
      <c r="G4304" s="5">
        <v>44816</v>
      </c>
      <c r="H4304" s="4">
        <v>44820</v>
      </c>
      <c r="I4304" s="6">
        <f t="shared" si="113"/>
        <v>-4</v>
      </c>
      <c r="J4304" s="32" t="str">
        <f>IF(Data[[#This Row],[Chênh lệch ngày]]&lt;-2,"ADVANCE", IF(Data[[#This Row],[Chênh lệch ngày]]&lt;4, "ON TIME", IF(Data[[#This Row],[REASON OF LATE]]="SUPPLIER","LATE BY SUPPLIER", "LATE")))</f>
        <v>ADVANCE</v>
      </c>
      <c r="K4304" s="2"/>
      <c r="L4304" s="32"/>
      <c r="M4304" s="32" t="str">
        <f>TEXT(Data[[#This Row],[Ngày giao]],"yyyy")</f>
        <v>2022</v>
      </c>
      <c r="N4304" s="32" t="str">
        <f>IF(MONTH(Data[[#This Row],[Ngày giao]])&lt;4,"Qtr1", IF(MONTH(Data[[#This Row],[Ngày giao]])&lt;7,"Qtr2",IF(MONTH(Data[[#This Row],[Ngày giao]])&lt;10,"Qtr3","Qtr4")))</f>
        <v>Qtr3</v>
      </c>
      <c r="O4304" s="32" t="str">
        <f>TEXT(Data[[#This Row],[Ngày giao]],"MMM")</f>
        <v>Sep</v>
      </c>
    </row>
    <row r="4305" spans="1:15" ht="13" x14ac:dyDescent="0.3">
      <c r="A4305" s="1">
        <v>5501243257</v>
      </c>
      <c r="B4305" s="1">
        <v>2899945</v>
      </c>
      <c r="C4305" s="2" t="s">
        <v>60</v>
      </c>
      <c r="D4305" s="3">
        <v>48</v>
      </c>
      <c r="E4305" s="3">
        <v>922</v>
      </c>
      <c r="F4305" s="3">
        <f t="shared" si="110"/>
        <v>44256</v>
      </c>
      <c r="G4305" s="5">
        <v>44823</v>
      </c>
      <c r="H4305" s="4">
        <v>44823</v>
      </c>
      <c r="I4305" s="6">
        <f t="shared" si="113"/>
        <v>0</v>
      </c>
      <c r="J4305" s="32" t="str">
        <f>IF(Data[[#This Row],[Chênh lệch ngày]]&lt;-2,"ADVANCE", IF(Data[[#This Row],[Chênh lệch ngày]]&lt;4, "ON TIME", IF(Data[[#This Row],[REASON OF LATE]]="SUPPLIER","LATE BY SUPPLIER", "LATE")))</f>
        <v>ON TIME</v>
      </c>
      <c r="K4305" s="2"/>
      <c r="L4305" s="32"/>
      <c r="M4305" s="32" t="str">
        <f>TEXT(Data[[#This Row],[Ngày giao]],"yyyy")</f>
        <v>2022</v>
      </c>
      <c r="N4305" s="32" t="str">
        <f>IF(MONTH(Data[[#This Row],[Ngày giao]])&lt;4,"Qtr1", IF(MONTH(Data[[#This Row],[Ngày giao]])&lt;7,"Qtr2",IF(MONTH(Data[[#This Row],[Ngày giao]])&lt;10,"Qtr3","Qtr4")))</f>
        <v>Qtr3</v>
      </c>
      <c r="O4305" s="32" t="str">
        <f>TEXT(Data[[#This Row],[Ngày giao]],"MMM")</f>
        <v>Sep</v>
      </c>
    </row>
    <row r="4306" spans="1:15" ht="13" x14ac:dyDescent="0.3">
      <c r="A4306" s="1">
        <v>4517841566</v>
      </c>
      <c r="B4306" s="1">
        <v>2358612</v>
      </c>
      <c r="C4306" s="2" t="s">
        <v>53</v>
      </c>
      <c r="D4306" s="3">
        <v>2490</v>
      </c>
      <c r="E4306" s="3">
        <v>982</v>
      </c>
      <c r="F4306" s="3">
        <f t="shared" si="110"/>
        <v>2445180</v>
      </c>
      <c r="G4306" s="5">
        <v>44823</v>
      </c>
      <c r="H4306" s="4">
        <v>44823</v>
      </c>
      <c r="I4306" s="6">
        <f t="shared" si="113"/>
        <v>0</v>
      </c>
      <c r="J4306" s="32" t="str">
        <f>IF(Data[[#This Row],[Chênh lệch ngày]]&lt;-2,"ADVANCE", IF(Data[[#This Row],[Chênh lệch ngày]]&lt;4, "ON TIME", IF(Data[[#This Row],[REASON OF LATE]]="SUPPLIER","LATE BY SUPPLIER", "LATE")))</f>
        <v>ON TIME</v>
      </c>
      <c r="K4306" s="2"/>
      <c r="L4306" s="32"/>
      <c r="M4306" s="32" t="str">
        <f>TEXT(Data[[#This Row],[Ngày giao]],"yyyy")</f>
        <v>2022</v>
      </c>
      <c r="N4306" s="32" t="str">
        <f>IF(MONTH(Data[[#This Row],[Ngày giao]])&lt;4,"Qtr1", IF(MONTH(Data[[#This Row],[Ngày giao]])&lt;7,"Qtr2",IF(MONTH(Data[[#This Row],[Ngày giao]])&lt;10,"Qtr3","Qtr4")))</f>
        <v>Qtr3</v>
      </c>
      <c r="O4306" s="32" t="str">
        <f>TEXT(Data[[#This Row],[Ngày giao]],"MMM")</f>
        <v>Sep</v>
      </c>
    </row>
    <row r="4307" spans="1:15" ht="13" x14ac:dyDescent="0.3">
      <c r="A4307" s="1">
        <v>4517963092</v>
      </c>
      <c r="B4307" s="1">
        <v>2358612</v>
      </c>
      <c r="C4307" s="2" t="s">
        <v>59</v>
      </c>
      <c r="D4307" s="3">
        <v>510</v>
      </c>
      <c r="E4307" s="3">
        <v>860</v>
      </c>
      <c r="F4307" s="3">
        <f t="shared" si="110"/>
        <v>438600</v>
      </c>
      <c r="G4307" s="5">
        <v>44823</v>
      </c>
      <c r="H4307" s="4">
        <v>44823</v>
      </c>
      <c r="I4307" s="6">
        <f t="shared" si="113"/>
        <v>0</v>
      </c>
      <c r="J4307" s="32" t="str">
        <f>IF(Data[[#This Row],[Chênh lệch ngày]]&lt;-2,"ADVANCE", IF(Data[[#This Row],[Chênh lệch ngày]]&lt;4, "ON TIME", IF(Data[[#This Row],[REASON OF LATE]]="SUPPLIER","LATE BY SUPPLIER", "LATE")))</f>
        <v>ON TIME</v>
      </c>
      <c r="K4307" s="2"/>
      <c r="L4307" s="32"/>
      <c r="M4307" s="32" t="str">
        <f>TEXT(Data[[#This Row],[Ngày giao]],"yyyy")</f>
        <v>2022</v>
      </c>
      <c r="N4307" s="32" t="str">
        <f>IF(MONTH(Data[[#This Row],[Ngày giao]])&lt;4,"Qtr1", IF(MONTH(Data[[#This Row],[Ngày giao]])&lt;7,"Qtr2",IF(MONTH(Data[[#This Row],[Ngày giao]])&lt;10,"Qtr3","Qtr4")))</f>
        <v>Qtr3</v>
      </c>
      <c r="O4307" s="32" t="str">
        <f>TEXT(Data[[#This Row],[Ngày giao]],"MMM")</f>
        <v>Sep</v>
      </c>
    </row>
    <row r="4308" spans="1:15" ht="13" x14ac:dyDescent="0.3">
      <c r="A4308" s="1">
        <v>4518028687</v>
      </c>
      <c r="B4308" s="1">
        <v>880447</v>
      </c>
      <c r="C4308" s="2" t="s">
        <v>59</v>
      </c>
      <c r="D4308" s="3">
        <v>450</v>
      </c>
      <c r="E4308" s="3">
        <v>705</v>
      </c>
      <c r="F4308" s="3">
        <f t="shared" si="110"/>
        <v>317250</v>
      </c>
      <c r="G4308" s="5">
        <v>44823</v>
      </c>
      <c r="H4308" s="4">
        <v>44823</v>
      </c>
      <c r="I4308" s="6">
        <f t="shared" si="113"/>
        <v>0</v>
      </c>
      <c r="J4308" s="32" t="str">
        <f>IF(Data[[#This Row],[Chênh lệch ngày]]&lt;-2,"ADVANCE", IF(Data[[#This Row],[Chênh lệch ngày]]&lt;4, "ON TIME", IF(Data[[#This Row],[REASON OF LATE]]="SUPPLIER","LATE BY SUPPLIER", "LATE")))</f>
        <v>ON TIME</v>
      </c>
      <c r="K4308" s="2"/>
      <c r="L4308" s="32"/>
      <c r="M4308" s="32" t="str">
        <f>TEXT(Data[[#This Row],[Ngày giao]],"yyyy")</f>
        <v>2022</v>
      </c>
      <c r="N4308" s="32" t="str">
        <f>IF(MONTH(Data[[#This Row],[Ngày giao]])&lt;4,"Qtr1", IF(MONTH(Data[[#This Row],[Ngày giao]])&lt;7,"Qtr2",IF(MONTH(Data[[#This Row],[Ngày giao]])&lt;10,"Qtr3","Qtr4")))</f>
        <v>Qtr3</v>
      </c>
      <c r="O4308" s="32" t="str">
        <f>TEXT(Data[[#This Row],[Ngày giao]],"MMM")</f>
        <v>Sep</v>
      </c>
    </row>
    <row r="4309" spans="1:15" ht="13" x14ac:dyDescent="0.3">
      <c r="A4309" s="1">
        <v>4518042138</v>
      </c>
      <c r="B4309" s="1">
        <v>880447</v>
      </c>
      <c r="C4309" s="2" t="s">
        <v>53</v>
      </c>
      <c r="D4309" s="3">
        <v>6660</v>
      </c>
      <c r="E4309" s="3">
        <v>816</v>
      </c>
      <c r="F4309" s="3">
        <f t="shared" si="110"/>
        <v>5434560</v>
      </c>
      <c r="G4309" s="5">
        <v>44823</v>
      </c>
      <c r="H4309" s="4">
        <v>44823</v>
      </c>
      <c r="I4309" s="6">
        <f t="shared" si="113"/>
        <v>0</v>
      </c>
      <c r="J4309" s="32" t="str">
        <f>IF(Data[[#This Row],[Chênh lệch ngày]]&lt;-2,"ADVANCE", IF(Data[[#This Row],[Chênh lệch ngày]]&lt;4, "ON TIME", IF(Data[[#This Row],[REASON OF LATE]]="SUPPLIER","LATE BY SUPPLIER", "LATE")))</f>
        <v>ON TIME</v>
      </c>
      <c r="K4309" s="2"/>
      <c r="L4309" s="32"/>
      <c r="M4309" s="32" t="str">
        <f>TEXT(Data[[#This Row],[Ngày giao]],"yyyy")</f>
        <v>2022</v>
      </c>
      <c r="N4309" s="32" t="str">
        <f>IF(MONTH(Data[[#This Row],[Ngày giao]])&lt;4,"Qtr1", IF(MONTH(Data[[#This Row],[Ngày giao]])&lt;7,"Qtr2",IF(MONTH(Data[[#This Row],[Ngày giao]])&lt;10,"Qtr3","Qtr4")))</f>
        <v>Qtr3</v>
      </c>
      <c r="O4309" s="32" t="str">
        <f>TEXT(Data[[#This Row],[Ngày giao]],"MMM")</f>
        <v>Sep</v>
      </c>
    </row>
    <row r="4310" spans="1:15" ht="13" x14ac:dyDescent="0.3">
      <c r="A4310" s="1">
        <v>4518042146</v>
      </c>
      <c r="B4310" s="1">
        <v>2358612</v>
      </c>
      <c r="C4310" s="2" t="s">
        <v>53</v>
      </c>
      <c r="D4310" s="3">
        <v>5640</v>
      </c>
      <c r="E4310" s="3">
        <v>950</v>
      </c>
      <c r="F4310" s="3">
        <f t="shared" si="110"/>
        <v>5358000</v>
      </c>
      <c r="G4310" s="5">
        <v>44823</v>
      </c>
      <c r="H4310" s="4">
        <v>44823</v>
      </c>
      <c r="I4310" s="6">
        <f t="shared" si="113"/>
        <v>0</v>
      </c>
      <c r="J4310" s="32" t="str">
        <f>IF(Data[[#This Row],[Chênh lệch ngày]]&lt;-2,"ADVANCE", IF(Data[[#This Row],[Chênh lệch ngày]]&lt;4, "ON TIME", IF(Data[[#This Row],[REASON OF LATE]]="SUPPLIER","LATE BY SUPPLIER", "LATE")))</f>
        <v>ON TIME</v>
      </c>
      <c r="K4310" s="2"/>
      <c r="L4310" s="32"/>
      <c r="M4310" s="32" t="str">
        <f>TEXT(Data[[#This Row],[Ngày giao]],"yyyy")</f>
        <v>2022</v>
      </c>
      <c r="N4310" s="32" t="str">
        <f>IF(MONTH(Data[[#This Row],[Ngày giao]])&lt;4,"Qtr1", IF(MONTH(Data[[#This Row],[Ngày giao]])&lt;7,"Qtr2",IF(MONTH(Data[[#This Row],[Ngày giao]])&lt;10,"Qtr3","Qtr4")))</f>
        <v>Qtr3</v>
      </c>
      <c r="O4310" s="32" t="str">
        <f>TEXT(Data[[#This Row],[Ngày giao]],"MMM")</f>
        <v>Sep</v>
      </c>
    </row>
    <row r="4311" spans="1:15" ht="13" x14ac:dyDescent="0.3">
      <c r="A4311" s="1">
        <v>4518064859</v>
      </c>
      <c r="B4311" s="1">
        <v>880447</v>
      </c>
      <c r="C4311" s="2" t="s">
        <v>54</v>
      </c>
      <c r="D4311" s="3">
        <v>300</v>
      </c>
      <c r="E4311" s="3">
        <v>993</v>
      </c>
      <c r="F4311" s="3">
        <f t="shared" ref="F4311:F4315" si="114" xml:space="preserve"> D4311 * E4311</f>
        <v>297900</v>
      </c>
      <c r="G4311" s="5">
        <v>44823</v>
      </c>
      <c r="H4311" s="4">
        <v>44823</v>
      </c>
      <c r="I4311" s="6">
        <f t="shared" si="113"/>
        <v>0</v>
      </c>
      <c r="J4311" s="32" t="str">
        <f>IF(Data[[#This Row],[Chênh lệch ngày]]&lt;-2,"ADVANCE", IF(Data[[#This Row],[Chênh lệch ngày]]&lt;4, "ON TIME", IF(Data[[#This Row],[REASON OF LATE]]="SUPPLIER","LATE BY SUPPLIER", "LATE")))</f>
        <v>ON TIME</v>
      </c>
      <c r="K4311" s="2"/>
      <c r="L4311" s="32"/>
      <c r="M4311" s="32" t="str">
        <f>TEXT(Data[[#This Row],[Ngày giao]],"yyyy")</f>
        <v>2022</v>
      </c>
      <c r="N4311" s="32" t="str">
        <f>IF(MONTH(Data[[#This Row],[Ngày giao]])&lt;4,"Qtr1", IF(MONTH(Data[[#This Row],[Ngày giao]])&lt;7,"Qtr2",IF(MONTH(Data[[#This Row],[Ngày giao]])&lt;10,"Qtr3","Qtr4")))</f>
        <v>Qtr3</v>
      </c>
      <c r="O4311" s="32" t="str">
        <f>TEXT(Data[[#This Row],[Ngày giao]],"MMM")</f>
        <v>Sep</v>
      </c>
    </row>
    <row r="4312" spans="1:15" ht="13" x14ac:dyDescent="0.3">
      <c r="A4312" s="1">
        <v>4518089729</v>
      </c>
      <c r="B4312" s="1">
        <v>880447</v>
      </c>
      <c r="C4312" s="2" t="s">
        <v>59</v>
      </c>
      <c r="D4312" s="3">
        <v>150</v>
      </c>
      <c r="E4312" s="3">
        <v>685</v>
      </c>
      <c r="F4312" s="3">
        <f t="shared" si="114"/>
        <v>102750</v>
      </c>
      <c r="G4312" s="5">
        <v>44823</v>
      </c>
      <c r="H4312" s="4">
        <v>44823</v>
      </c>
      <c r="I4312" s="6">
        <f t="shared" si="113"/>
        <v>0</v>
      </c>
      <c r="J4312" s="32" t="str">
        <f>IF(Data[[#This Row],[Chênh lệch ngày]]&lt;-2,"ADVANCE", IF(Data[[#This Row],[Chênh lệch ngày]]&lt;4, "ON TIME", IF(Data[[#This Row],[REASON OF LATE]]="SUPPLIER","LATE BY SUPPLIER", "LATE")))</f>
        <v>ON TIME</v>
      </c>
      <c r="K4312" s="2"/>
      <c r="L4312" s="32"/>
      <c r="M4312" s="32" t="str">
        <f>TEXT(Data[[#This Row],[Ngày giao]],"yyyy")</f>
        <v>2022</v>
      </c>
      <c r="N4312" s="32" t="str">
        <f>IF(MONTH(Data[[#This Row],[Ngày giao]])&lt;4,"Qtr1", IF(MONTH(Data[[#This Row],[Ngày giao]])&lt;7,"Qtr2",IF(MONTH(Data[[#This Row],[Ngày giao]])&lt;10,"Qtr3","Qtr4")))</f>
        <v>Qtr3</v>
      </c>
      <c r="O4312" s="32" t="str">
        <f>TEXT(Data[[#This Row],[Ngày giao]],"MMM")</f>
        <v>Sep</v>
      </c>
    </row>
    <row r="4313" spans="1:15" ht="13" x14ac:dyDescent="0.3">
      <c r="A4313" s="1">
        <v>4518064843</v>
      </c>
      <c r="B4313" s="1">
        <v>2467687</v>
      </c>
      <c r="C4313" s="2" t="s">
        <v>53</v>
      </c>
      <c r="D4313" s="3">
        <v>75</v>
      </c>
      <c r="E4313" s="3">
        <v>420</v>
      </c>
      <c r="F4313" s="3">
        <f t="shared" si="114"/>
        <v>31500</v>
      </c>
      <c r="G4313" s="5">
        <v>44823</v>
      </c>
      <c r="H4313" s="4">
        <v>44823</v>
      </c>
      <c r="I4313" s="6">
        <f t="shared" si="113"/>
        <v>0</v>
      </c>
      <c r="J4313" s="32" t="str">
        <f>IF(Data[[#This Row],[Chênh lệch ngày]]&lt;-2,"ADVANCE", IF(Data[[#This Row],[Chênh lệch ngày]]&lt;4, "ON TIME", IF(Data[[#This Row],[REASON OF LATE]]="SUPPLIER","LATE BY SUPPLIER", "LATE")))</f>
        <v>ON TIME</v>
      </c>
      <c r="K4313" s="2"/>
      <c r="L4313" s="32"/>
      <c r="M4313" s="32" t="str">
        <f>TEXT(Data[[#This Row],[Ngày giao]],"yyyy")</f>
        <v>2022</v>
      </c>
      <c r="N4313" s="32" t="str">
        <f>IF(MONTH(Data[[#This Row],[Ngày giao]])&lt;4,"Qtr1", IF(MONTH(Data[[#This Row],[Ngày giao]])&lt;7,"Qtr2",IF(MONTH(Data[[#This Row],[Ngày giao]])&lt;10,"Qtr3","Qtr4")))</f>
        <v>Qtr3</v>
      </c>
      <c r="O4313" s="32" t="str">
        <f>TEXT(Data[[#This Row],[Ngày giao]],"MMM")</f>
        <v>Sep</v>
      </c>
    </row>
    <row r="4314" spans="1:15" ht="14.5" x14ac:dyDescent="0.35">
      <c r="A4314" s="7">
        <v>4517633749</v>
      </c>
      <c r="B4314" s="7">
        <v>4333114</v>
      </c>
      <c r="C4314" s="8" t="s">
        <v>59</v>
      </c>
      <c r="D4314" s="9">
        <v>546</v>
      </c>
      <c r="E4314" s="3">
        <v>1309</v>
      </c>
      <c r="F4314" s="3">
        <f t="shared" si="114"/>
        <v>714714</v>
      </c>
      <c r="G4314" s="5">
        <v>44823</v>
      </c>
      <c r="H4314" s="4">
        <v>44823</v>
      </c>
      <c r="I4314" s="10">
        <v>0</v>
      </c>
      <c r="J4314" s="32" t="str">
        <f>IF(Data[[#This Row],[Chênh lệch ngày]]&lt;-2,"ADVANCE", IF(Data[[#This Row],[Chênh lệch ngày]]&lt;4, "ON TIME", IF(Data[[#This Row],[REASON OF LATE]]="SUPPLIER","LATE BY SUPPLIER", "LATE")))</f>
        <v>ON TIME</v>
      </c>
      <c r="K4314" s="12"/>
      <c r="L4314" s="16"/>
      <c r="M4314" s="32" t="str">
        <f>TEXT(Data[[#This Row],[Ngày giao]],"yyyy")</f>
        <v>2022</v>
      </c>
      <c r="N4314" s="32" t="str">
        <f>IF(MONTH(Data[[#This Row],[Ngày giao]])&lt;4,"Qtr1", IF(MONTH(Data[[#This Row],[Ngày giao]])&lt;7,"Qtr2",IF(MONTH(Data[[#This Row],[Ngày giao]])&lt;10,"Qtr3","Qtr4")))</f>
        <v>Qtr3</v>
      </c>
      <c r="O4314" s="32" t="str">
        <f>TEXT(Data[[#This Row],[Ngày giao]],"MMM")</f>
        <v>Sep</v>
      </c>
    </row>
    <row r="4315" spans="1:15" ht="14.5" x14ac:dyDescent="0.35">
      <c r="A4315" s="7">
        <v>4517612611</v>
      </c>
      <c r="B4315" s="7">
        <v>4333113</v>
      </c>
      <c r="C4315" s="8" t="s">
        <v>59</v>
      </c>
      <c r="D4315" s="9">
        <v>630</v>
      </c>
      <c r="E4315" s="3">
        <v>1315</v>
      </c>
      <c r="F4315" s="3">
        <f t="shared" si="114"/>
        <v>828450</v>
      </c>
      <c r="G4315" s="5">
        <v>44823</v>
      </c>
      <c r="H4315" s="4">
        <v>44823</v>
      </c>
      <c r="I4315" s="10">
        <v>0</v>
      </c>
      <c r="J4315" s="32" t="str">
        <f>IF(Data[[#This Row],[Chênh lệch ngày]]&lt;-2,"ADVANCE", IF(Data[[#This Row],[Chênh lệch ngày]]&lt;4, "ON TIME", IF(Data[[#This Row],[REASON OF LATE]]="SUPPLIER","LATE BY SUPPLIER", "LATE")))</f>
        <v>ON TIME</v>
      </c>
      <c r="K4315" s="12"/>
      <c r="L4315" s="16"/>
      <c r="M4315" s="32" t="str">
        <f>TEXT(Data[[#This Row],[Ngày giao]],"yyyy")</f>
        <v>2022</v>
      </c>
      <c r="N4315" s="32" t="str">
        <f>IF(MONTH(Data[[#This Row],[Ngày giao]])&lt;4,"Qtr1", IF(MONTH(Data[[#This Row],[Ngày giao]])&lt;7,"Qtr2",IF(MONTH(Data[[#This Row],[Ngày giao]])&lt;10,"Qtr3","Qtr4")))</f>
        <v>Qtr3</v>
      </c>
      <c r="O4315" s="32" t="str">
        <f>TEXT(Data[[#This Row],[Ngày giao]],"MMM")</f>
        <v>Sep</v>
      </c>
    </row>
    <row r="4316" spans="1:15" ht="14.5" x14ac:dyDescent="0.35">
      <c r="A4316" s="7">
        <v>4517778954</v>
      </c>
      <c r="B4316" s="7">
        <v>4465338</v>
      </c>
      <c r="C4316" s="37" t="s">
        <v>52</v>
      </c>
      <c r="D4316" s="9">
        <v>100200</v>
      </c>
      <c r="E4316" s="3">
        <v>1066</v>
      </c>
      <c r="F4316" s="3">
        <f xml:space="preserve"> D4316 * E4316</f>
        <v>106813200</v>
      </c>
      <c r="G4316" s="5">
        <v>44872</v>
      </c>
      <c r="H4316" s="4">
        <v>44872</v>
      </c>
      <c r="I4316" s="10">
        <v>0</v>
      </c>
      <c r="J4316" s="32" t="str">
        <f>IF(Data[[#This Row],[Chênh lệch ngày]]&lt;-2,"ADVANCE", IF(Data[[#This Row],[Chênh lệch ngày]]&lt;4, "ON TIME", IF(Data[[#This Row],[REASON OF LATE]]="SUPPLIER","LATE BY SUPPLIER", "LATE")))</f>
        <v>ON TIME</v>
      </c>
      <c r="K4316" s="12"/>
      <c r="L4316" s="16"/>
      <c r="M4316" s="32" t="str">
        <f>TEXT(Data[[#This Row],[Ngày giao]],"yyyy")</f>
        <v>2022</v>
      </c>
      <c r="N4316" s="32" t="str">
        <f>IF(MONTH(Data[[#This Row],[Ngày giao]])&lt;4,"Qtr1", IF(MONTH(Data[[#This Row],[Ngày giao]])&lt;7,"Qtr2",IF(MONTH(Data[[#This Row],[Ngày giao]])&lt;10,"Qtr3","Qtr4")))</f>
        <v>Qtr4</v>
      </c>
      <c r="O4316" s="32" t="str">
        <f>TEXT(Data[[#This Row],[Ngày giao]],"MMM")</f>
        <v>Nov</v>
      </c>
    </row>
    <row r="4317" spans="1:15" ht="14.5" x14ac:dyDescent="0.35">
      <c r="A4317" s="7">
        <v>4517678972</v>
      </c>
      <c r="B4317" s="7">
        <v>4333114</v>
      </c>
      <c r="C4317" s="8" t="s">
        <v>59</v>
      </c>
      <c r="D4317" s="9">
        <v>966</v>
      </c>
      <c r="E4317" s="3">
        <v>1449</v>
      </c>
      <c r="F4317" s="3">
        <f t="shared" ref="F4317:F4372" si="115" xml:space="preserve"> D4317 * E4317</f>
        <v>1399734</v>
      </c>
      <c r="G4317" s="5">
        <v>44823</v>
      </c>
      <c r="H4317" s="4">
        <v>44823</v>
      </c>
      <c r="I4317" s="10">
        <v>0</v>
      </c>
      <c r="J4317" s="32" t="str">
        <f>IF(Data[[#This Row],[Chênh lệch ngày]]&lt;-2,"ADVANCE", IF(Data[[#This Row],[Chênh lệch ngày]]&lt;4, "ON TIME", IF(Data[[#This Row],[REASON OF LATE]]="SUPPLIER","LATE BY SUPPLIER", "LATE")))</f>
        <v>ON TIME</v>
      </c>
      <c r="K4317" s="12"/>
      <c r="L4317" s="16"/>
      <c r="M4317" s="32" t="str">
        <f>TEXT(Data[[#This Row],[Ngày giao]],"yyyy")</f>
        <v>2022</v>
      </c>
      <c r="N4317" s="32" t="str">
        <f>IF(MONTH(Data[[#This Row],[Ngày giao]])&lt;4,"Qtr1", IF(MONTH(Data[[#This Row],[Ngày giao]])&lt;7,"Qtr2",IF(MONTH(Data[[#This Row],[Ngày giao]])&lt;10,"Qtr3","Qtr4")))</f>
        <v>Qtr3</v>
      </c>
      <c r="O4317" s="32" t="str">
        <f>TEXT(Data[[#This Row],[Ngày giao]],"MMM")</f>
        <v>Sep</v>
      </c>
    </row>
    <row r="4318" spans="1:15" ht="13" x14ac:dyDescent="0.3">
      <c r="A4318" s="1">
        <v>4518040086</v>
      </c>
      <c r="B4318" s="1">
        <v>2358612</v>
      </c>
      <c r="C4318" s="2" t="s">
        <v>53</v>
      </c>
      <c r="D4318" s="3">
        <v>1020</v>
      </c>
      <c r="E4318" s="3">
        <v>545</v>
      </c>
      <c r="F4318" s="3">
        <f t="shared" si="115"/>
        <v>555900</v>
      </c>
      <c r="G4318" s="5">
        <v>44823</v>
      </c>
      <c r="H4318" s="4">
        <v>44824</v>
      </c>
      <c r="I4318" s="6">
        <f t="shared" ref="I4318:I4339" si="116">G4318-H4318</f>
        <v>-1</v>
      </c>
      <c r="J4318" s="32" t="str">
        <f>IF(Data[[#This Row],[Chênh lệch ngày]]&lt;-2,"ADVANCE", IF(Data[[#This Row],[Chênh lệch ngày]]&lt;4, "ON TIME", IF(Data[[#This Row],[REASON OF LATE]]="SUPPLIER","LATE BY SUPPLIER", "LATE")))</f>
        <v>ON TIME</v>
      </c>
      <c r="K4318" s="2"/>
      <c r="L4318" s="32"/>
      <c r="M4318" s="32" t="str">
        <f>TEXT(Data[[#This Row],[Ngày giao]],"yyyy")</f>
        <v>2022</v>
      </c>
      <c r="N4318" s="32" t="str">
        <f>IF(MONTH(Data[[#This Row],[Ngày giao]])&lt;4,"Qtr1", IF(MONTH(Data[[#This Row],[Ngày giao]])&lt;7,"Qtr2",IF(MONTH(Data[[#This Row],[Ngày giao]])&lt;10,"Qtr3","Qtr4")))</f>
        <v>Qtr3</v>
      </c>
      <c r="O4318" s="32" t="str">
        <f>TEXT(Data[[#This Row],[Ngày giao]],"MMM")</f>
        <v>Sep</v>
      </c>
    </row>
    <row r="4319" spans="1:15" ht="13" x14ac:dyDescent="0.3">
      <c r="A4319" s="1">
        <v>4518042144</v>
      </c>
      <c r="B4319" s="1">
        <v>880447</v>
      </c>
      <c r="C4319" s="2" t="s">
        <v>53</v>
      </c>
      <c r="D4319" s="3">
        <v>870</v>
      </c>
      <c r="E4319" s="3">
        <v>929</v>
      </c>
      <c r="F4319" s="3">
        <f t="shared" si="115"/>
        <v>808230</v>
      </c>
      <c r="G4319" s="5">
        <v>44823</v>
      </c>
      <c r="H4319" s="4">
        <v>44824</v>
      </c>
      <c r="I4319" s="6">
        <f t="shared" si="116"/>
        <v>-1</v>
      </c>
      <c r="J4319" s="32" t="str">
        <f>IF(Data[[#This Row],[Chênh lệch ngày]]&lt;-2,"ADVANCE", IF(Data[[#This Row],[Chênh lệch ngày]]&lt;4, "ON TIME", IF(Data[[#This Row],[REASON OF LATE]]="SUPPLIER","LATE BY SUPPLIER", "LATE")))</f>
        <v>ON TIME</v>
      </c>
      <c r="K4319" s="2"/>
      <c r="L4319" s="32"/>
      <c r="M4319" s="32" t="str">
        <f>TEXT(Data[[#This Row],[Ngày giao]],"yyyy")</f>
        <v>2022</v>
      </c>
      <c r="N4319" s="32" t="str">
        <f>IF(MONTH(Data[[#This Row],[Ngày giao]])&lt;4,"Qtr1", IF(MONTH(Data[[#This Row],[Ngày giao]])&lt;7,"Qtr2",IF(MONTH(Data[[#This Row],[Ngày giao]])&lt;10,"Qtr3","Qtr4")))</f>
        <v>Qtr3</v>
      </c>
      <c r="O4319" s="32" t="str">
        <f>TEXT(Data[[#This Row],[Ngày giao]],"MMM")</f>
        <v>Sep</v>
      </c>
    </row>
    <row r="4320" spans="1:15" ht="13" x14ac:dyDescent="0.3">
      <c r="A4320" s="1">
        <v>4517036287</v>
      </c>
      <c r="B4320" s="1">
        <v>4062520</v>
      </c>
      <c r="C4320" s="37" t="s">
        <v>52</v>
      </c>
      <c r="D4320" s="3">
        <v>558</v>
      </c>
      <c r="E4320" s="3">
        <v>1443</v>
      </c>
      <c r="F4320" s="3">
        <f t="shared" si="115"/>
        <v>805194</v>
      </c>
      <c r="G4320" s="5">
        <v>44827</v>
      </c>
      <c r="H4320" s="4">
        <v>44827</v>
      </c>
      <c r="I4320" s="6">
        <f t="shared" si="116"/>
        <v>0</v>
      </c>
      <c r="J4320" s="32" t="str">
        <f>IF(Data[[#This Row],[Chênh lệch ngày]]&lt;-2,"ADVANCE", IF(Data[[#This Row],[Chênh lệch ngày]]&lt;4, "ON TIME", IF(Data[[#This Row],[REASON OF LATE]]="SUPPLIER","LATE BY SUPPLIER", "LATE")))</f>
        <v>ON TIME</v>
      </c>
      <c r="K4320" s="2"/>
      <c r="L4320" s="32"/>
      <c r="M4320" s="32" t="str">
        <f>TEXT(Data[[#This Row],[Ngày giao]],"yyyy")</f>
        <v>2022</v>
      </c>
      <c r="N4320" s="32" t="str">
        <f>IF(MONTH(Data[[#This Row],[Ngày giao]])&lt;4,"Qtr1", IF(MONTH(Data[[#This Row],[Ngày giao]])&lt;7,"Qtr2",IF(MONTH(Data[[#This Row],[Ngày giao]])&lt;10,"Qtr3","Qtr4")))</f>
        <v>Qtr3</v>
      </c>
      <c r="O4320" s="32" t="str">
        <f>TEXT(Data[[#This Row],[Ngày giao]],"MMM")</f>
        <v>Sep</v>
      </c>
    </row>
    <row r="4321" spans="1:15" ht="13" x14ac:dyDescent="0.3">
      <c r="A4321" s="1">
        <v>4518067758</v>
      </c>
      <c r="B4321" s="1">
        <v>4334436</v>
      </c>
      <c r="C4321" s="37" t="s">
        <v>52</v>
      </c>
      <c r="D4321" s="3">
        <v>112</v>
      </c>
      <c r="E4321" s="3">
        <v>953</v>
      </c>
      <c r="F4321" s="3">
        <f t="shared" si="115"/>
        <v>106736</v>
      </c>
      <c r="G4321" s="5">
        <v>44830</v>
      </c>
      <c r="H4321" s="4">
        <v>44830</v>
      </c>
      <c r="I4321" s="6">
        <f t="shared" si="116"/>
        <v>0</v>
      </c>
      <c r="J4321" s="32" t="str">
        <f>IF(Data[[#This Row],[Chênh lệch ngày]]&lt;-2,"ADVANCE", IF(Data[[#This Row],[Chênh lệch ngày]]&lt;4, "ON TIME", IF(Data[[#This Row],[REASON OF LATE]]="SUPPLIER","LATE BY SUPPLIER", "LATE")))</f>
        <v>ON TIME</v>
      </c>
      <c r="K4321" s="2"/>
      <c r="L4321" s="32"/>
      <c r="M4321" s="32" t="str">
        <f>TEXT(Data[[#This Row],[Ngày giao]],"yyyy")</f>
        <v>2022</v>
      </c>
      <c r="N4321" s="32" t="str">
        <f>IF(MONTH(Data[[#This Row],[Ngày giao]])&lt;4,"Qtr1", IF(MONTH(Data[[#This Row],[Ngày giao]])&lt;7,"Qtr2",IF(MONTH(Data[[#This Row],[Ngày giao]])&lt;10,"Qtr3","Qtr4")))</f>
        <v>Qtr3</v>
      </c>
      <c r="O4321" s="32" t="str">
        <f>TEXT(Data[[#This Row],[Ngày giao]],"MMM")</f>
        <v>Sep</v>
      </c>
    </row>
    <row r="4322" spans="1:15" ht="13" x14ac:dyDescent="0.3">
      <c r="A4322" s="1">
        <v>4518088663</v>
      </c>
      <c r="B4322" s="1">
        <v>4451134</v>
      </c>
      <c r="C4322" s="37" t="s">
        <v>52</v>
      </c>
      <c r="D4322" s="3">
        <v>24</v>
      </c>
      <c r="E4322" s="3">
        <v>385</v>
      </c>
      <c r="F4322" s="3">
        <f t="shared" si="115"/>
        <v>9240</v>
      </c>
      <c r="G4322" s="5">
        <v>44830</v>
      </c>
      <c r="H4322" s="4">
        <v>44830</v>
      </c>
      <c r="I4322" s="6">
        <f t="shared" si="116"/>
        <v>0</v>
      </c>
      <c r="J4322" s="32" t="str">
        <f>IF(Data[[#This Row],[Chênh lệch ngày]]&lt;-2,"ADVANCE", IF(Data[[#This Row],[Chênh lệch ngày]]&lt;4, "ON TIME", IF(Data[[#This Row],[REASON OF LATE]]="SUPPLIER","LATE BY SUPPLIER", "LATE")))</f>
        <v>ON TIME</v>
      </c>
      <c r="K4322" s="2"/>
      <c r="L4322" s="32"/>
      <c r="M4322" s="32" t="str">
        <f>TEXT(Data[[#This Row],[Ngày giao]],"yyyy")</f>
        <v>2022</v>
      </c>
      <c r="N4322" s="32" t="str">
        <f>IF(MONTH(Data[[#This Row],[Ngày giao]])&lt;4,"Qtr1", IF(MONTH(Data[[#This Row],[Ngày giao]])&lt;7,"Qtr2",IF(MONTH(Data[[#This Row],[Ngày giao]])&lt;10,"Qtr3","Qtr4")))</f>
        <v>Qtr3</v>
      </c>
      <c r="O4322" s="32" t="str">
        <f>TEXT(Data[[#This Row],[Ngày giao]],"MMM")</f>
        <v>Sep</v>
      </c>
    </row>
    <row r="4323" spans="1:15" ht="13" x14ac:dyDescent="0.3">
      <c r="A4323" s="1">
        <v>4518042010</v>
      </c>
      <c r="B4323" s="1">
        <v>2358612</v>
      </c>
      <c r="C4323" s="2" t="s">
        <v>53</v>
      </c>
      <c r="D4323" s="3">
        <v>6240</v>
      </c>
      <c r="E4323" s="3">
        <v>1108</v>
      </c>
      <c r="F4323" s="3">
        <f t="shared" si="115"/>
        <v>6913920</v>
      </c>
      <c r="G4323" s="5">
        <v>44830</v>
      </c>
      <c r="H4323" s="4">
        <v>44830</v>
      </c>
      <c r="I4323" s="6">
        <f t="shared" si="116"/>
        <v>0</v>
      </c>
      <c r="J4323" s="32" t="str">
        <f>IF(Data[[#This Row],[Chênh lệch ngày]]&lt;-2,"ADVANCE", IF(Data[[#This Row],[Chênh lệch ngày]]&lt;4, "ON TIME", IF(Data[[#This Row],[REASON OF LATE]]="SUPPLIER","LATE BY SUPPLIER", "LATE")))</f>
        <v>ON TIME</v>
      </c>
      <c r="K4323" s="2"/>
      <c r="L4323" s="32"/>
      <c r="M4323" s="32" t="str">
        <f>TEXT(Data[[#This Row],[Ngày giao]],"yyyy")</f>
        <v>2022</v>
      </c>
      <c r="N4323" s="32" t="str">
        <f>IF(MONTH(Data[[#This Row],[Ngày giao]])&lt;4,"Qtr1", IF(MONTH(Data[[#This Row],[Ngày giao]])&lt;7,"Qtr2",IF(MONTH(Data[[#This Row],[Ngày giao]])&lt;10,"Qtr3","Qtr4")))</f>
        <v>Qtr3</v>
      </c>
      <c r="O4323" s="32" t="str">
        <f>TEXT(Data[[#This Row],[Ngày giao]],"MMM")</f>
        <v>Sep</v>
      </c>
    </row>
    <row r="4324" spans="1:15" ht="13" x14ac:dyDescent="0.3">
      <c r="A4324" s="1">
        <v>4518045073</v>
      </c>
      <c r="B4324" s="1">
        <v>880447</v>
      </c>
      <c r="C4324" s="2" t="s">
        <v>53</v>
      </c>
      <c r="D4324" s="3">
        <v>7380</v>
      </c>
      <c r="E4324" s="3">
        <v>763</v>
      </c>
      <c r="F4324" s="3">
        <f t="shared" si="115"/>
        <v>5630940</v>
      </c>
      <c r="G4324" s="5">
        <v>44830</v>
      </c>
      <c r="H4324" s="4">
        <v>44830</v>
      </c>
      <c r="I4324" s="6">
        <f t="shared" si="116"/>
        <v>0</v>
      </c>
      <c r="J4324" s="32" t="str">
        <f>IF(Data[[#This Row],[Chênh lệch ngày]]&lt;-2,"ADVANCE", IF(Data[[#This Row],[Chênh lệch ngày]]&lt;4, "ON TIME", IF(Data[[#This Row],[REASON OF LATE]]="SUPPLIER","LATE BY SUPPLIER", "LATE")))</f>
        <v>ON TIME</v>
      </c>
      <c r="K4324" s="2"/>
      <c r="L4324" s="32"/>
      <c r="M4324" s="32" t="str">
        <f>TEXT(Data[[#This Row],[Ngày giao]],"yyyy")</f>
        <v>2022</v>
      </c>
      <c r="N4324" s="32" t="str">
        <f>IF(MONTH(Data[[#This Row],[Ngày giao]])&lt;4,"Qtr1", IF(MONTH(Data[[#This Row],[Ngày giao]])&lt;7,"Qtr2",IF(MONTH(Data[[#This Row],[Ngày giao]])&lt;10,"Qtr3","Qtr4")))</f>
        <v>Qtr3</v>
      </c>
      <c r="O4324" s="32" t="str">
        <f>TEXT(Data[[#This Row],[Ngày giao]],"MMM")</f>
        <v>Sep</v>
      </c>
    </row>
    <row r="4325" spans="1:15" ht="13" x14ac:dyDescent="0.3">
      <c r="A4325" s="1">
        <v>4518039391</v>
      </c>
      <c r="B4325" s="1">
        <v>880447</v>
      </c>
      <c r="C4325" s="2" t="s">
        <v>53</v>
      </c>
      <c r="D4325" s="3">
        <v>1830</v>
      </c>
      <c r="E4325" s="3">
        <v>416</v>
      </c>
      <c r="F4325" s="3">
        <f t="shared" si="115"/>
        <v>761280</v>
      </c>
      <c r="G4325" s="5">
        <v>44830</v>
      </c>
      <c r="H4325" s="4">
        <v>44830</v>
      </c>
      <c r="I4325" s="6">
        <f t="shared" si="116"/>
        <v>0</v>
      </c>
      <c r="J4325" s="32" t="str">
        <f>IF(Data[[#This Row],[Chênh lệch ngày]]&lt;-2,"ADVANCE", IF(Data[[#This Row],[Chênh lệch ngày]]&lt;4, "ON TIME", IF(Data[[#This Row],[REASON OF LATE]]="SUPPLIER","LATE BY SUPPLIER", "LATE")))</f>
        <v>ON TIME</v>
      </c>
      <c r="K4325" s="2"/>
      <c r="L4325" s="32"/>
      <c r="M4325" s="32" t="str">
        <f>TEXT(Data[[#This Row],[Ngày giao]],"yyyy")</f>
        <v>2022</v>
      </c>
      <c r="N4325" s="32" t="str">
        <f>IF(MONTH(Data[[#This Row],[Ngày giao]])&lt;4,"Qtr1", IF(MONTH(Data[[#This Row],[Ngày giao]])&lt;7,"Qtr2",IF(MONTH(Data[[#This Row],[Ngày giao]])&lt;10,"Qtr3","Qtr4")))</f>
        <v>Qtr3</v>
      </c>
      <c r="O4325" s="32" t="str">
        <f>TEXT(Data[[#This Row],[Ngày giao]],"MMM")</f>
        <v>Sep</v>
      </c>
    </row>
    <row r="4326" spans="1:15" ht="13" x14ac:dyDescent="0.3">
      <c r="A4326" s="1">
        <v>4518042152</v>
      </c>
      <c r="B4326" s="1">
        <v>880447</v>
      </c>
      <c r="C4326" s="2" t="s">
        <v>53</v>
      </c>
      <c r="D4326" s="3">
        <v>1830</v>
      </c>
      <c r="E4326" s="3">
        <v>1009</v>
      </c>
      <c r="F4326" s="3">
        <f t="shared" si="115"/>
        <v>1846470</v>
      </c>
      <c r="G4326" s="5">
        <v>44830</v>
      </c>
      <c r="H4326" s="4">
        <v>44830</v>
      </c>
      <c r="I4326" s="6">
        <f t="shared" si="116"/>
        <v>0</v>
      </c>
      <c r="J4326" s="32" t="str">
        <f>IF(Data[[#This Row],[Chênh lệch ngày]]&lt;-2,"ADVANCE", IF(Data[[#This Row],[Chênh lệch ngày]]&lt;4, "ON TIME", IF(Data[[#This Row],[REASON OF LATE]]="SUPPLIER","LATE BY SUPPLIER", "LATE")))</f>
        <v>ON TIME</v>
      </c>
      <c r="K4326" s="2"/>
      <c r="L4326" s="32"/>
      <c r="M4326" s="32" t="str">
        <f>TEXT(Data[[#This Row],[Ngày giao]],"yyyy")</f>
        <v>2022</v>
      </c>
      <c r="N4326" s="32" t="str">
        <f>IF(MONTH(Data[[#This Row],[Ngày giao]])&lt;4,"Qtr1", IF(MONTH(Data[[#This Row],[Ngày giao]])&lt;7,"Qtr2",IF(MONTH(Data[[#This Row],[Ngày giao]])&lt;10,"Qtr3","Qtr4")))</f>
        <v>Qtr3</v>
      </c>
      <c r="O4326" s="32" t="str">
        <f>TEXT(Data[[#This Row],[Ngày giao]],"MMM")</f>
        <v>Sep</v>
      </c>
    </row>
    <row r="4327" spans="1:15" ht="13" x14ac:dyDescent="0.3">
      <c r="A4327" s="1">
        <v>4518064860</v>
      </c>
      <c r="B4327" s="1">
        <v>880447</v>
      </c>
      <c r="C4327" s="2" t="s">
        <v>54</v>
      </c>
      <c r="D4327" s="3">
        <v>1230</v>
      </c>
      <c r="E4327" s="3">
        <v>1038</v>
      </c>
      <c r="F4327" s="3">
        <f t="shared" si="115"/>
        <v>1276740</v>
      </c>
      <c r="G4327" s="5">
        <v>44830</v>
      </c>
      <c r="H4327" s="4">
        <v>44830</v>
      </c>
      <c r="I4327" s="6">
        <f t="shared" si="116"/>
        <v>0</v>
      </c>
      <c r="J4327" s="32" t="str">
        <f>IF(Data[[#This Row],[Chênh lệch ngày]]&lt;-2,"ADVANCE", IF(Data[[#This Row],[Chênh lệch ngày]]&lt;4, "ON TIME", IF(Data[[#This Row],[REASON OF LATE]]="SUPPLIER","LATE BY SUPPLIER", "LATE")))</f>
        <v>ON TIME</v>
      </c>
      <c r="K4327" s="2"/>
      <c r="L4327" s="32"/>
      <c r="M4327" s="32" t="str">
        <f>TEXT(Data[[#This Row],[Ngày giao]],"yyyy")</f>
        <v>2022</v>
      </c>
      <c r="N4327" s="32" t="str">
        <f>IF(MONTH(Data[[#This Row],[Ngày giao]])&lt;4,"Qtr1", IF(MONTH(Data[[#This Row],[Ngày giao]])&lt;7,"Qtr2",IF(MONTH(Data[[#This Row],[Ngày giao]])&lt;10,"Qtr3","Qtr4")))</f>
        <v>Qtr3</v>
      </c>
      <c r="O4327" s="32" t="str">
        <f>TEXT(Data[[#This Row],[Ngày giao]],"MMM")</f>
        <v>Sep</v>
      </c>
    </row>
    <row r="4328" spans="1:15" ht="13" x14ac:dyDescent="0.3">
      <c r="A4328" s="1">
        <v>4518064920</v>
      </c>
      <c r="B4328" s="1">
        <v>880447</v>
      </c>
      <c r="C4328" s="2" t="s">
        <v>62</v>
      </c>
      <c r="D4328" s="3">
        <v>1020</v>
      </c>
      <c r="E4328" s="3">
        <v>734</v>
      </c>
      <c r="F4328" s="3">
        <f t="shared" si="115"/>
        <v>748680</v>
      </c>
      <c r="G4328" s="5">
        <v>44823</v>
      </c>
      <c r="H4328" s="4">
        <v>44830</v>
      </c>
      <c r="I4328" s="6">
        <f t="shared" si="116"/>
        <v>-7</v>
      </c>
      <c r="J4328" s="32" t="str">
        <f>IF(Data[[#This Row],[Chênh lệch ngày]]&lt;-2,"ADVANCE", IF(Data[[#This Row],[Chênh lệch ngày]]&lt;4, "ON TIME", IF(Data[[#This Row],[REASON OF LATE]]="SUPPLIER","LATE BY SUPPLIER", "LATE")))</f>
        <v>ADVANCE</v>
      </c>
      <c r="K4328" s="2"/>
      <c r="L4328" s="32"/>
      <c r="M4328" s="32" t="str">
        <f>TEXT(Data[[#This Row],[Ngày giao]],"yyyy")</f>
        <v>2022</v>
      </c>
      <c r="N4328" s="32" t="str">
        <f>IF(MONTH(Data[[#This Row],[Ngày giao]])&lt;4,"Qtr1", IF(MONTH(Data[[#This Row],[Ngày giao]])&lt;7,"Qtr2",IF(MONTH(Data[[#This Row],[Ngày giao]])&lt;10,"Qtr3","Qtr4")))</f>
        <v>Qtr3</v>
      </c>
      <c r="O4328" s="32" t="str">
        <f>TEXT(Data[[#This Row],[Ngày giao]],"MMM")</f>
        <v>Sep</v>
      </c>
    </row>
    <row r="4329" spans="1:15" ht="13" x14ac:dyDescent="0.3">
      <c r="A4329" s="1">
        <v>4518058260</v>
      </c>
      <c r="B4329" s="1">
        <v>2467687</v>
      </c>
      <c r="C4329" s="2" t="s">
        <v>53</v>
      </c>
      <c r="D4329" s="3">
        <v>75</v>
      </c>
      <c r="E4329" s="3">
        <v>1014</v>
      </c>
      <c r="F4329" s="3">
        <f t="shared" si="115"/>
        <v>76050</v>
      </c>
      <c r="G4329" s="5">
        <v>44830</v>
      </c>
      <c r="H4329" s="4">
        <v>44830</v>
      </c>
      <c r="I4329" s="6">
        <f t="shared" si="116"/>
        <v>0</v>
      </c>
      <c r="J4329" s="32" t="str">
        <f>IF(Data[[#This Row],[Chênh lệch ngày]]&lt;-2,"ADVANCE", IF(Data[[#This Row],[Chênh lệch ngày]]&lt;4, "ON TIME", IF(Data[[#This Row],[REASON OF LATE]]="SUPPLIER","LATE BY SUPPLIER", "LATE")))</f>
        <v>ON TIME</v>
      </c>
      <c r="K4329" s="2"/>
      <c r="L4329" s="32"/>
      <c r="M4329" s="32" t="str">
        <f>TEXT(Data[[#This Row],[Ngày giao]],"yyyy")</f>
        <v>2022</v>
      </c>
      <c r="N4329" s="32" t="str">
        <f>IF(MONTH(Data[[#This Row],[Ngày giao]])&lt;4,"Qtr1", IF(MONTH(Data[[#This Row],[Ngày giao]])&lt;7,"Qtr2",IF(MONTH(Data[[#This Row],[Ngày giao]])&lt;10,"Qtr3","Qtr4")))</f>
        <v>Qtr3</v>
      </c>
      <c r="O4329" s="32" t="str">
        <f>TEXT(Data[[#This Row],[Ngày giao]],"MMM")</f>
        <v>Sep</v>
      </c>
    </row>
    <row r="4330" spans="1:15" ht="13" x14ac:dyDescent="0.3">
      <c r="A4330" s="1">
        <v>4518042012</v>
      </c>
      <c r="B4330" s="1">
        <v>2358612</v>
      </c>
      <c r="C4330" s="2" t="s">
        <v>53</v>
      </c>
      <c r="D4330" s="3">
        <v>2220</v>
      </c>
      <c r="E4330" s="3">
        <v>950</v>
      </c>
      <c r="F4330" s="3">
        <f t="shared" si="115"/>
        <v>2109000</v>
      </c>
      <c r="G4330" s="5">
        <v>44830</v>
      </c>
      <c r="H4330" s="4">
        <v>44831</v>
      </c>
      <c r="I4330" s="6">
        <f t="shared" si="116"/>
        <v>-1</v>
      </c>
      <c r="J4330" s="32" t="str">
        <f>IF(Data[[#This Row],[Chênh lệch ngày]]&lt;-2,"ADVANCE", IF(Data[[#This Row],[Chênh lệch ngày]]&lt;4, "ON TIME", IF(Data[[#This Row],[REASON OF LATE]]="SUPPLIER","LATE BY SUPPLIER", "LATE")))</f>
        <v>ON TIME</v>
      </c>
      <c r="K4330" s="2"/>
      <c r="L4330" s="32"/>
      <c r="M4330" s="32" t="str">
        <f>TEXT(Data[[#This Row],[Ngày giao]],"yyyy")</f>
        <v>2022</v>
      </c>
      <c r="N4330" s="32" t="str">
        <f>IF(MONTH(Data[[#This Row],[Ngày giao]])&lt;4,"Qtr1", IF(MONTH(Data[[#This Row],[Ngày giao]])&lt;7,"Qtr2",IF(MONTH(Data[[#This Row],[Ngày giao]])&lt;10,"Qtr3","Qtr4")))</f>
        <v>Qtr3</v>
      </c>
      <c r="O4330" s="32" t="str">
        <f>TEXT(Data[[#This Row],[Ngày giao]],"MMM")</f>
        <v>Sep</v>
      </c>
    </row>
    <row r="4331" spans="1:15" ht="13" x14ac:dyDescent="0.3">
      <c r="A4331" s="1">
        <v>4517508231</v>
      </c>
      <c r="B4331" s="1">
        <v>2461389</v>
      </c>
      <c r="C4331" s="37" t="s">
        <v>52</v>
      </c>
      <c r="D4331" s="3">
        <v>800</v>
      </c>
      <c r="E4331" s="3">
        <v>1007</v>
      </c>
      <c r="F4331" s="3">
        <f t="shared" si="115"/>
        <v>805600</v>
      </c>
      <c r="G4331" s="5">
        <v>44830</v>
      </c>
      <c r="H4331" s="4">
        <v>44831</v>
      </c>
      <c r="I4331" s="6">
        <f t="shared" si="116"/>
        <v>-1</v>
      </c>
      <c r="J4331" s="32" t="str">
        <f>IF(Data[[#This Row],[Chênh lệch ngày]]&lt;-2,"ADVANCE", IF(Data[[#This Row],[Chênh lệch ngày]]&lt;4, "ON TIME", IF(Data[[#This Row],[REASON OF LATE]]="SUPPLIER","LATE BY SUPPLIER", "LATE")))</f>
        <v>ON TIME</v>
      </c>
      <c r="K4331" s="2"/>
      <c r="L4331" s="32"/>
      <c r="M4331" s="32" t="str">
        <f>TEXT(Data[[#This Row],[Ngày giao]],"yyyy")</f>
        <v>2022</v>
      </c>
      <c r="N4331" s="32" t="str">
        <f>IF(MONTH(Data[[#This Row],[Ngày giao]])&lt;4,"Qtr1", IF(MONTH(Data[[#This Row],[Ngày giao]])&lt;7,"Qtr2",IF(MONTH(Data[[#This Row],[Ngày giao]])&lt;10,"Qtr3","Qtr4")))</f>
        <v>Qtr3</v>
      </c>
      <c r="O4331" s="32" t="str">
        <f>TEXT(Data[[#This Row],[Ngày giao]],"MMM")</f>
        <v>Sep</v>
      </c>
    </row>
    <row r="4332" spans="1:15" ht="13" x14ac:dyDescent="0.3">
      <c r="A4332" s="1">
        <v>4516983147</v>
      </c>
      <c r="B4332" s="1">
        <v>2903189</v>
      </c>
      <c r="C4332" s="2" t="s">
        <v>67</v>
      </c>
      <c r="D4332" s="3">
        <v>90</v>
      </c>
      <c r="E4332" s="3">
        <v>503</v>
      </c>
      <c r="F4332" s="3">
        <f t="shared" si="115"/>
        <v>45270</v>
      </c>
      <c r="G4332" s="5">
        <v>44812</v>
      </c>
      <c r="H4332" s="4">
        <v>44833</v>
      </c>
      <c r="I4332" s="6">
        <f t="shared" si="116"/>
        <v>-21</v>
      </c>
      <c r="J4332" s="32" t="str">
        <f>IF(Data[[#This Row],[Chênh lệch ngày]]&lt;-2,"ADVANCE", IF(Data[[#This Row],[Chênh lệch ngày]]&lt;4, "ON TIME", IF(Data[[#This Row],[REASON OF LATE]]="SUPPLIER","LATE BY SUPPLIER", "LATE")))</f>
        <v>ADVANCE</v>
      </c>
      <c r="K4332" s="2"/>
      <c r="L4332" s="32"/>
      <c r="M4332" s="32" t="str">
        <f>TEXT(Data[[#This Row],[Ngày giao]],"yyyy")</f>
        <v>2022</v>
      </c>
      <c r="N4332" s="32" t="str">
        <f>IF(MONTH(Data[[#This Row],[Ngày giao]])&lt;4,"Qtr1", IF(MONTH(Data[[#This Row],[Ngày giao]])&lt;7,"Qtr2",IF(MONTH(Data[[#This Row],[Ngày giao]])&lt;10,"Qtr3","Qtr4")))</f>
        <v>Qtr3</v>
      </c>
      <c r="O4332" s="32" t="str">
        <f>TEXT(Data[[#This Row],[Ngày giao]],"MMM")</f>
        <v>Sep</v>
      </c>
    </row>
    <row r="4333" spans="1:15" ht="13" x14ac:dyDescent="0.3">
      <c r="A4333" s="1">
        <v>4516986199</v>
      </c>
      <c r="B4333" s="1">
        <v>2903184</v>
      </c>
      <c r="C4333" s="2" t="s">
        <v>67</v>
      </c>
      <c r="D4333" s="3">
        <v>80</v>
      </c>
      <c r="E4333" s="3">
        <v>1119</v>
      </c>
      <c r="F4333" s="3">
        <f t="shared" si="115"/>
        <v>89520</v>
      </c>
      <c r="G4333" s="5">
        <v>44812</v>
      </c>
      <c r="H4333" s="4">
        <v>44833</v>
      </c>
      <c r="I4333" s="6">
        <f t="shared" si="116"/>
        <v>-21</v>
      </c>
      <c r="J4333" s="32" t="str">
        <f>IF(Data[[#This Row],[Chênh lệch ngày]]&lt;-2,"ADVANCE", IF(Data[[#This Row],[Chênh lệch ngày]]&lt;4, "ON TIME", IF(Data[[#This Row],[REASON OF LATE]]="SUPPLIER","LATE BY SUPPLIER", "LATE")))</f>
        <v>ADVANCE</v>
      </c>
      <c r="K4333" s="2"/>
      <c r="L4333" s="32"/>
      <c r="M4333" s="32" t="str">
        <f>TEXT(Data[[#This Row],[Ngày giao]],"yyyy")</f>
        <v>2022</v>
      </c>
      <c r="N4333" s="32" t="str">
        <f>IF(MONTH(Data[[#This Row],[Ngày giao]])&lt;4,"Qtr1", IF(MONTH(Data[[#This Row],[Ngày giao]])&lt;7,"Qtr2",IF(MONTH(Data[[#This Row],[Ngày giao]])&lt;10,"Qtr3","Qtr4")))</f>
        <v>Qtr3</v>
      </c>
      <c r="O4333" s="32" t="str">
        <f>TEXT(Data[[#This Row],[Ngày giao]],"MMM")</f>
        <v>Sep</v>
      </c>
    </row>
    <row r="4334" spans="1:15" ht="13" x14ac:dyDescent="0.3">
      <c r="A4334" s="1">
        <v>4517102069</v>
      </c>
      <c r="B4334" s="1">
        <v>2899475</v>
      </c>
      <c r="C4334" s="2" t="s">
        <v>67</v>
      </c>
      <c r="D4334" s="3">
        <v>100</v>
      </c>
      <c r="E4334" s="3">
        <v>516</v>
      </c>
      <c r="F4334" s="3">
        <f t="shared" si="115"/>
        <v>51600</v>
      </c>
      <c r="G4334" s="5">
        <v>44812</v>
      </c>
      <c r="H4334" s="4">
        <v>44833</v>
      </c>
      <c r="I4334" s="6">
        <f t="shared" si="116"/>
        <v>-21</v>
      </c>
      <c r="J4334" s="32" t="str">
        <f>IF(Data[[#This Row],[Chênh lệch ngày]]&lt;-2,"ADVANCE", IF(Data[[#This Row],[Chênh lệch ngày]]&lt;4, "ON TIME", IF(Data[[#This Row],[REASON OF LATE]]="SUPPLIER","LATE BY SUPPLIER", "LATE")))</f>
        <v>ADVANCE</v>
      </c>
      <c r="K4334" s="2"/>
      <c r="L4334" s="32"/>
      <c r="M4334" s="32" t="str">
        <f>TEXT(Data[[#This Row],[Ngày giao]],"yyyy")</f>
        <v>2022</v>
      </c>
      <c r="N4334" s="32" t="str">
        <f>IF(MONTH(Data[[#This Row],[Ngày giao]])&lt;4,"Qtr1", IF(MONTH(Data[[#This Row],[Ngày giao]])&lt;7,"Qtr2",IF(MONTH(Data[[#This Row],[Ngày giao]])&lt;10,"Qtr3","Qtr4")))</f>
        <v>Qtr3</v>
      </c>
      <c r="O4334" s="32" t="str">
        <f>TEXT(Data[[#This Row],[Ngày giao]],"MMM")</f>
        <v>Sep</v>
      </c>
    </row>
    <row r="4335" spans="1:15" ht="13" x14ac:dyDescent="0.3">
      <c r="A4335" s="1">
        <v>4517655040</v>
      </c>
      <c r="B4335" s="1">
        <v>4271870</v>
      </c>
      <c r="C4335" s="2" t="s">
        <v>55</v>
      </c>
      <c r="D4335" s="3">
        <v>999</v>
      </c>
      <c r="E4335" s="3">
        <v>1181</v>
      </c>
      <c r="F4335" s="3">
        <f t="shared" si="115"/>
        <v>1179819</v>
      </c>
      <c r="G4335" s="5">
        <v>44833</v>
      </c>
      <c r="H4335" s="4">
        <v>44833</v>
      </c>
      <c r="I4335" s="6">
        <f t="shared" si="116"/>
        <v>0</v>
      </c>
      <c r="J4335" s="32" t="str">
        <f>IF(Data[[#This Row],[Chênh lệch ngày]]&lt;-2,"ADVANCE", IF(Data[[#This Row],[Chênh lệch ngày]]&lt;4, "ON TIME", IF(Data[[#This Row],[REASON OF LATE]]="SUPPLIER","LATE BY SUPPLIER", "LATE")))</f>
        <v>ON TIME</v>
      </c>
      <c r="K4335" s="2"/>
      <c r="L4335" s="32"/>
      <c r="M4335" s="32" t="str">
        <f>TEXT(Data[[#This Row],[Ngày giao]],"yyyy")</f>
        <v>2022</v>
      </c>
      <c r="N4335" s="32" t="str">
        <f>IF(MONTH(Data[[#This Row],[Ngày giao]])&lt;4,"Qtr1", IF(MONTH(Data[[#This Row],[Ngày giao]])&lt;7,"Qtr2",IF(MONTH(Data[[#This Row],[Ngày giao]])&lt;10,"Qtr3","Qtr4")))</f>
        <v>Qtr3</v>
      </c>
      <c r="O4335" s="32" t="str">
        <f>TEXT(Data[[#This Row],[Ngày giao]],"MMM")</f>
        <v>Sep</v>
      </c>
    </row>
    <row r="4336" spans="1:15" ht="13" x14ac:dyDescent="0.3">
      <c r="A4336" s="1">
        <v>4517045791</v>
      </c>
      <c r="B4336" s="1">
        <v>4271870</v>
      </c>
      <c r="C4336" s="2" t="s">
        <v>67</v>
      </c>
      <c r="D4336" s="3">
        <v>32</v>
      </c>
      <c r="E4336" s="3">
        <v>1218</v>
      </c>
      <c r="F4336" s="3">
        <f t="shared" si="115"/>
        <v>38976</v>
      </c>
      <c r="G4336" s="5">
        <v>44833</v>
      </c>
      <c r="H4336" s="4">
        <v>44833</v>
      </c>
      <c r="I4336" s="6">
        <f t="shared" si="116"/>
        <v>0</v>
      </c>
      <c r="J4336" s="32" t="str">
        <f>IF(Data[[#This Row],[Chênh lệch ngày]]&lt;-2,"ADVANCE", IF(Data[[#This Row],[Chênh lệch ngày]]&lt;4, "ON TIME", IF(Data[[#This Row],[REASON OF LATE]]="SUPPLIER","LATE BY SUPPLIER", "LATE")))</f>
        <v>ON TIME</v>
      </c>
      <c r="K4336" s="2"/>
      <c r="L4336" s="32"/>
      <c r="M4336" s="32" t="str">
        <f>TEXT(Data[[#This Row],[Ngày giao]],"yyyy")</f>
        <v>2022</v>
      </c>
      <c r="N4336" s="32" t="str">
        <f>IF(MONTH(Data[[#This Row],[Ngày giao]])&lt;4,"Qtr1", IF(MONTH(Data[[#This Row],[Ngày giao]])&lt;7,"Qtr2",IF(MONTH(Data[[#This Row],[Ngày giao]])&lt;10,"Qtr3","Qtr4")))</f>
        <v>Qtr3</v>
      </c>
      <c r="O4336" s="32" t="str">
        <f>TEXT(Data[[#This Row],[Ngày giao]],"MMM")</f>
        <v>Sep</v>
      </c>
    </row>
    <row r="4337" spans="1:15" ht="13" x14ac:dyDescent="0.3">
      <c r="A4337" s="1">
        <v>4517654672</v>
      </c>
      <c r="B4337" s="1">
        <v>2958114</v>
      </c>
      <c r="C4337" s="2" t="s">
        <v>55</v>
      </c>
      <c r="D4337" s="3">
        <v>1800</v>
      </c>
      <c r="E4337" s="3">
        <v>1317</v>
      </c>
      <c r="F4337" s="3">
        <f t="shared" si="115"/>
        <v>2370600</v>
      </c>
      <c r="G4337" s="5">
        <v>44833</v>
      </c>
      <c r="H4337" s="4">
        <v>44833</v>
      </c>
      <c r="I4337" s="6">
        <f t="shared" si="116"/>
        <v>0</v>
      </c>
      <c r="J4337" s="32" t="str">
        <f>IF(Data[[#This Row],[Chênh lệch ngày]]&lt;-2,"ADVANCE", IF(Data[[#This Row],[Chênh lệch ngày]]&lt;4, "ON TIME", IF(Data[[#This Row],[REASON OF LATE]]="SUPPLIER","LATE BY SUPPLIER", "LATE")))</f>
        <v>ON TIME</v>
      </c>
      <c r="K4337" s="2"/>
      <c r="L4337" s="32"/>
      <c r="M4337" s="32" t="str">
        <f>TEXT(Data[[#This Row],[Ngày giao]],"yyyy")</f>
        <v>2022</v>
      </c>
      <c r="N4337" s="32" t="str">
        <f>IF(MONTH(Data[[#This Row],[Ngày giao]])&lt;4,"Qtr1", IF(MONTH(Data[[#This Row],[Ngày giao]])&lt;7,"Qtr2",IF(MONTH(Data[[#This Row],[Ngày giao]])&lt;10,"Qtr3","Qtr4")))</f>
        <v>Qtr3</v>
      </c>
      <c r="O4337" s="32" t="str">
        <f>TEXT(Data[[#This Row],[Ngày giao]],"MMM")</f>
        <v>Sep</v>
      </c>
    </row>
    <row r="4338" spans="1:15" ht="13" x14ac:dyDescent="0.3">
      <c r="A4338" s="1">
        <v>4517044431</v>
      </c>
      <c r="B4338" s="1">
        <v>2752324</v>
      </c>
      <c r="C4338" s="2" t="s">
        <v>67</v>
      </c>
      <c r="D4338" s="3">
        <v>48</v>
      </c>
      <c r="E4338" s="3">
        <v>317</v>
      </c>
      <c r="F4338" s="3">
        <f t="shared" si="115"/>
        <v>15216</v>
      </c>
      <c r="G4338" s="5">
        <v>44833</v>
      </c>
      <c r="H4338" s="4">
        <v>44833</v>
      </c>
      <c r="I4338" s="6">
        <f t="shared" si="116"/>
        <v>0</v>
      </c>
      <c r="J4338" s="32" t="str">
        <f>IF(Data[[#This Row],[Chênh lệch ngày]]&lt;-2,"ADVANCE", IF(Data[[#This Row],[Chênh lệch ngày]]&lt;4, "ON TIME", IF(Data[[#This Row],[REASON OF LATE]]="SUPPLIER","LATE BY SUPPLIER", "LATE")))</f>
        <v>ON TIME</v>
      </c>
      <c r="K4338" s="2"/>
      <c r="L4338" s="32"/>
      <c r="M4338" s="32" t="str">
        <f>TEXT(Data[[#This Row],[Ngày giao]],"yyyy")</f>
        <v>2022</v>
      </c>
      <c r="N4338" s="32" t="str">
        <f>IF(MONTH(Data[[#This Row],[Ngày giao]])&lt;4,"Qtr1", IF(MONTH(Data[[#This Row],[Ngày giao]])&lt;7,"Qtr2",IF(MONTH(Data[[#This Row],[Ngày giao]])&lt;10,"Qtr3","Qtr4")))</f>
        <v>Qtr3</v>
      </c>
      <c r="O4338" s="32" t="str">
        <f>TEXT(Data[[#This Row],[Ngày giao]],"MMM")</f>
        <v>Sep</v>
      </c>
    </row>
    <row r="4339" spans="1:15" ht="13" x14ac:dyDescent="0.3">
      <c r="A4339" s="1">
        <v>4517073061</v>
      </c>
      <c r="B4339" s="1">
        <v>2958114</v>
      </c>
      <c r="C4339" s="2" t="s">
        <v>67</v>
      </c>
      <c r="D4339" s="3">
        <v>102</v>
      </c>
      <c r="E4339" s="3">
        <v>1179</v>
      </c>
      <c r="F4339" s="3">
        <f t="shared" si="115"/>
        <v>120258</v>
      </c>
      <c r="G4339" s="5">
        <v>44833</v>
      </c>
      <c r="H4339" s="4">
        <v>44833</v>
      </c>
      <c r="I4339" s="6">
        <f t="shared" si="116"/>
        <v>0</v>
      </c>
      <c r="J4339" s="32" t="str">
        <f>IF(Data[[#This Row],[Chênh lệch ngày]]&lt;-2,"ADVANCE", IF(Data[[#This Row],[Chênh lệch ngày]]&lt;4, "ON TIME", IF(Data[[#This Row],[REASON OF LATE]]="SUPPLIER","LATE BY SUPPLIER", "LATE")))</f>
        <v>ON TIME</v>
      </c>
      <c r="K4339" s="2"/>
      <c r="L4339" s="32"/>
      <c r="M4339" s="32" t="str">
        <f>TEXT(Data[[#This Row],[Ngày giao]],"yyyy")</f>
        <v>2022</v>
      </c>
      <c r="N4339" s="32" t="str">
        <f>IF(MONTH(Data[[#This Row],[Ngày giao]])&lt;4,"Qtr1", IF(MONTH(Data[[#This Row],[Ngày giao]])&lt;7,"Qtr2",IF(MONTH(Data[[#This Row],[Ngày giao]])&lt;10,"Qtr3","Qtr4")))</f>
        <v>Qtr3</v>
      </c>
      <c r="O4339" s="32" t="str">
        <f>TEXT(Data[[#This Row],[Ngày giao]],"MMM")</f>
        <v>Sep</v>
      </c>
    </row>
    <row r="4340" spans="1:15" ht="14.5" x14ac:dyDescent="0.35">
      <c r="A4340" s="7">
        <v>4516918212</v>
      </c>
      <c r="B4340" s="7">
        <v>2765851</v>
      </c>
      <c r="C4340" s="8" t="s">
        <v>67</v>
      </c>
      <c r="D4340" s="9">
        <v>32</v>
      </c>
      <c r="E4340" s="3">
        <v>779</v>
      </c>
      <c r="F4340" s="3">
        <f t="shared" si="115"/>
        <v>24928</v>
      </c>
      <c r="G4340" s="5">
        <v>44812</v>
      </c>
      <c r="H4340" s="4">
        <v>44833</v>
      </c>
      <c r="I4340" s="10">
        <v>-21</v>
      </c>
      <c r="J4340" s="32" t="str">
        <f>IF(Data[[#This Row],[Chênh lệch ngày]]&lt;-2,"ADVANCE", IF(Data[[#This Row],[Chênh lệch ngày]]&lt;4, "ON TIME", IF(Data[[#This Row],[REASON OF LATE]]="SUPPLIER","LATE BY SUPPLIER", "LATE")))</f>
        <v>ADVANCE</v>
      </c>
      <c r="K4340" s="12"/>
      <c r="L4340" s="16"/>
      <c r="M4340" s="32" t="str">
        <f>TEXT(Data[[#This Row],[Ngày giao]],"yyyy")</f>
        <v>2022</v>
      </c>
      <c r="N4340" s="32" t="str">
        <f>IF(MONTH(Data[[#This Row],[Ngày giao]])&lt;4,"Qtr1", IF(MONTH(Data[[#This Row],[Ngày giao]])&lt;7,"Qtr2",IF(MONTH(Data[[#This Row],[Ngày giao]])&lt;10,"Qtr3","Qtr4")))</f>
        <v>Qtr3</v>
      </c>
      <c r="O4340" s="32" t="str">
        <f>TEXT(Data[[#This Row],[Ngày giao]],"MMM")</f>
        <v>Sep</v>
      </c>
    </row>
    <row r="4341" spans="1:15" ht="14.5" x14ac:dyDescent="0.35">
      <c r="A4341" s="7">
        <v>4517134629</v>
      </c>
      <c r="B4341" s="7">
        <v>4333116</v>
      </c>
      <c r="C4341" s="8" t="s">
        <v>67</v>
      </c>
      <c r="D4341" s="9">
        <v>441</v>
      </c>
      <c r="E4341" s="3">
        <v>827</v>
      </c>
      <c r="F4341" s="3">
        <f t="shared" si="115"/>
        <v>364707</v>
      </c>
      <c r="G4341" s="5">
        <v>44812</v>
      </c>
      <c r="H4341" s="4">
        <v>44833</v>
      </c>
      <c r="I4341" s="10">
        <v>-21</v>
      </c>
      <c r="J4341" s="32" t="str">
        <f>IF(Data[[#This Row],[Chênh lệch ngày]]&lt;-2,"ADVANCE", IF(Data[[#This Row],[Chênh lệch ngày]]&lt;4, "ON TIME", IF(Data[[#This Row],[REASON OF LATE]]="SUPPLIER","LATE BY SUPPLIER", "LATE")))</f>
        <v>ADVANCE</v>
      </c>
      <c r="K4341" s="12"/>
      <c r="L4341" s="16"/>
      <c r="M4341" s="32" t="str">
        <f>TEXT(Data[[#This Row],[Ngày giao]],"yyyy")</f>
        <v>2022</v>
      </c>
      <c r="N4341" s="32" t="str">
        <f>IF(MONTH(Data[[#This Row],[Ngày giao]])&lt;4,"Qtr1", IF(MONTH(Data[[#This Row],[Ngày giao]])&lt;7,"Qtr2",IF(MONTH(Data[[#This Row],[Ngày giao]])&lt;10,"Qtr3","Qtr4")))</f>
        <v>Qtr3</v>
      </c>
      <c r="O4341" s="32" t="str">
        <f>TEXT(Data[[#This Row],[Ngày giao]],"MMM")</f>
        <v>Sep</v>
      </c>
    </row>
    <row r="4342" spans="1:15" ht="13" x14ac:dyDescent="0.3">
      <c r="A4342" s="1">
        <v>4518039390</v>
      </c>
      <c r="B4342" s="1">
        <v>880447</v>
      </c>
      <c r="C4342" s="2" t="s">
        <v>53</v>
      </c>
      <c r="D4342" s="3">
        <v>15810</v>
      </c>
      <c r="E4342" s="3">
        <v>387</v>
      </c>
      <c r="F4342" s="3">
        <f t="shared" si="115"/>
        <v>6118470</v>
      </c>
      <c r="G4342" s="5">
        <v>44837</v>
      </c>
      <c r="H4342" s="4">
        <v>44837</v>
      </c>
      <c r="I4342" s="6">
        <f t="shared" ref="I4342:I4348" si="117">G4342-H4342</f>
        <v>0</v>
      </c>
      <c r="J4342" s="32" t="str">
        <f>IF(Data[[#This Row],[Chênh lệch ngày]]&lt;-2,"ADVANCE", IF(Data[[#This Row],[Chênh lệch ngày]]&lt;4, "ON TIME", IF(Data[[#This Row],[REASON OF LATE]]="SUPPLIER","LATE BY SUPPLIER", "LATE")))</f>
        <v>ON TIME</v>
      </c>
      <c r="K4342" s="2"/>
      <c r="L4342" s="32"/>
      <c r="M4342" s="32" t="str">
        <f>TEXT(Data[[#This Row],[Ngày giao]],"yyyy")</f>
        <v>2022</v>
      </c>
      <c r="N4342" s="32" t="str">
        <f>IF(MONTH(Data[[#This Row],[Ngày giao]])&lt;4,"Qtr1", IF(MONTH(Data[[#This Row],[Ngày giao]])&lt;7,"Qtr2",IF(MONTH(Data[[#This Row],[Ngày giao]])&lt;10,"Qtr3","Qtr4")))</f>
        <v>Qtr4</v>
      </c>
      <c r="O4342" s="32" t="str">
        <f>TEXT(Data[[#This Row],[Ngày giao]],"MMM")</f>
        <v>Oct</v>
      </c>
    </row>
    <row r="4343" spans="1:15" ht="13" x14ac:dyDescent="0.3">
      <c r="A4343" s="1">
        <v>4518042002</v>
      </c>
      <c r="B4343" s="1">
        <v>2358612</v>
      </c>
      <c r="C4343" s="2" t="s">
        <v>53</v>
      </c>
      <c r="D4343" s="3">
        <v>13320</v>
      </c>
      <c r="E4343" s="3">
        <v>987</v>
      </c>
      <c r="F4343" s="3">
        <f t="shared" si="115"/>
        <v>13146840</v>
      </c>
      <c r="G4343" s="5">
        <v>44837</v>
      </c>
      <c r="H4343" s="4">
        <v>44837</v>
      </c>
      <c r="I4343" s="6">
        <f t="shared" si="117"/>
        <v>0</v>
      </c>
      <c r="J4343" s="32" t="str">
        <f>IF(Data[[#This Row],[Chênh lệch ngày]]&lt;-2,"ADVANCE", IF(Data[[#This Row],[Chênh lệch ngày]]&lt;4, "ON TIME", IF(Data[[#This Row],[REASON OF LATE]]="SUPPLIER","LATE BY SUPPLIER", "LATE")))</f>
        <v>ON TIME</v>
      </c>
      <c r="K4343" s="2"/>
      <c r="L4343" s="32"/>
      <c r="M4343" s="32" t="str">
        <f>TEXT(Data[[#This Row],[Ngày giao]],"yyyy")</f>
        <v>2022</v>
      </c>
      <c r="N4343" s="32" t="str">
        <f>IF(MONTH(Data[[#This Row],[Ngày giao]])&lt;4,"Qtr1", IF(MONTH(Data[[#This Row],[Ngày giao]])&lt;7,"Qtr2",IF(MONTH(Data[[#This Row],[Ngày giao]])&lt;10,"Qtr3","Qtr4")))</f>
        <v>Qtr4</v>
      </c>
      <c r="O4343" s="32" t="str">
        <f>TEXT(Data[[#This Row],[Ngày giao]],"MMM")</f>
        <v>Oct</v>
      </c>
    </row>
    <row r="4344" spans="1:15" ht="13" x14ac:dyDescent="0.3">
      <c r="A4344" s="1">
        <v>4518059711</v>
      </c>
      <c r="B4344" s="1">
        <v>4334436</v>
      </c>
      <c r="C4344" s="37" t="s">
        <v>52</v>
      </c>
      <c r="D4344" s="3">
        <v>128</v>
      </c>
      <c r="E4344" s="3">
        <v>1457</v>
      </c>
      <c r="F4344" s="3">
        <f t="shared" si="115"/>
        <v>186496</v>
      </c>
      <c r="G4344" s="5">
        <v>44844</v>
      </c>
      <c r="H4344" s="4">
        <v>44844</v>
      </c>
      <c r="I4344" s="6">
        <f t="shared" si="117"/>
        <v>0</v>
      </c>
      <c r="J4344" s="32" t="str">
        <f>IF(Data[[#This Row],[Chênh lệch ngày]]&lt;-2,"ADVANCE", IF(Data[[#This Row],[Chênh lệch ngày]]&lt;4, "ON TIME", IF(Data[[#This Row],[REASON OF LATE]]="SUPPLIER","LATE BY SUPPLIER", "LATE")))</f>
        <v>ON TIME</v>
      </c>
      <c r="K4344" s="2"/>
      <c r="L4344" s="32"/>
      <c r="M4344" s="32" t="str">
        <f>TEXT(Data[[#This Row],[Ngày giao]],"yyyy")</f>
        <v>2022</v>
      </c>
      <c r="N4344" s="32" t="str">
        <f>IF(MONTH(Data[[#This Row],[Ngày giao]])&lt;4,"Qtr1", IF(MONTH(Data[[#This Row],[Ngày giao]])&lt;7,"Qtr2",IF(MONTH(Data[[#This Row],[Ngày giao]])&lt;10,"Qtr3","Qtr4")))</f>
        <v>Qtr4</v>
      </c>
      <c r="O4344" s="32" t="str">
        <f>TEXT(Data[[#This Row],[Ngày giao]],"MMM")</f>
        <v>Oct</v>
      </c>
    </row>
    <row r="4345" spans="1:15" ht="13" x14ac:dyDescent="0.3">
      <c r="A4345" s="1">
        <v>4518083659</v>
      </c>
      <c r="B4345" s="1">
        <v>4451134</v>
      </c>
      <c r="C4345" s="37" t="s">
        <v>52</v>
      </c>
      <c r="D4345" s="3">
        <v>32</v>
      </c>
      <c r="E4345" s="3">
        <v>712</v>
      </c>
      <c r="F4345" s="3">
        <f t="shared" si="115"/>
        <v>22784</v>
      </c>
      <c r="G4345" s="5">
        <v>44844</v>
      </c>
      <c r="H4345" s="4">
        <v>44844</v>
      </c>
      <c r="I4345" s="6">
        <f t="shared" si="117"/>
        <v>0</v>
      </c>
      <c r="J4345" s="32" t="str">
        <f>IF(Data[[#This Row],[Chênh lệch ngày]]&lt;-2,"ADVANCE", IF(Data[[#This Row],[Chênh lệch ngày]]&lt;4, "ON TIME", IF(Data[[#This Row],[REASON OF LATE]]="SUPPLIER","LATE BY SUPPLIER", "LATE")))</f>
        <v>ON TIME</v>
      </c>
      <c r="K4345" s="2"/>
      <c r="L4345" s="32"/>
      <c r="M4345" s="32" t="str">
        <f>TEXT(Data[[#This Row],[Ngày giao]],"yyyy")</f>
        <v>2022</v>
      </c>
      <c r="N4345" s="32" t="str">
        <f>IF(MONTH(Data[[#This Row],[Ngày giao]])&lt;4,"Qtr1", IF(MONTH(Data[[#This Row],[Ngày giao]])&lt;7,"Qtr2",IF(MONTH(Data[[#This Row],[Ngày giao]])&lt;10,"Qtr3","Qtr4")))</f>
        <v>Qtr4</v>
      </c>
      <c r="O4345" s="32" t="str">
        <f>TEXT(Data[[#This Row],[Ngày giao]],"MMM")</f>
        <v>Oct</v>
      </c>
    </row>
    <row r="4346" spans="1:15" ht="13" x14ac:dyDescent="0.3">
      <c r="A4346" s="1">
        <v>4518042148</v>
      </c>
      <c r="B4346" s="1">
        <v>2358612</v>
      </c>
      <c r="C4346" s="2" t="s">
        <v>53</v>
      </c>
      <c r="D4346" s="3">
        <v>1260</v>
      </c>
      <c r="E4346" s="3">
        <v>1403</v>
      </c>
      <c r="F4346" s="3">
        <f t="shared" si="115"/>
        <v>1767780</v>
      </c>
      <c r="G4346" s="5">
        <v>44844</v>
      </c>
      <c r="H4346" s="4">
        <v>44844</v>
      </c>
      <c r="I4346" s="6">
        <f t="shared" si="117"/>
        <v>0</v>
      </c>
      <c r="J4346" s="32" t="str">
        <f>IF(Data[[#This Row],[Chênh lệch ngày]]&lt;-2,"ADVANCE", IF(Data[[#This Row],[Chênh lệch ngày]]&lt;4, "ON TIME", IF(Data[[#This Row],[REASON OF LATE]]="SUPPLIER","LATE BY SUPPLIER", "LATE")))</f>
        <v>ON TIME</v>
      </c>
      <c r="K4346" s="2"/>
      <c r="L4346" s="32"/>
      <c r="M4346" s="32" t="str">
        <f>TEXT(Data[[#This Row],[Ngày giao]],"yyyy")</f>
        <v>2022</v>
      </c>
      <c r="N4346" s="32" t="str">
        <f>IF(MONTH(Data[[#This Row],[Ngày giao]])&lt;4,"Qtr1", IF(MONTH(Data[[#This Row],[Ngày giao]])&lt;7,"Qtr2",IF(MONTH(Data[[#This Row],[Ngày giao]])&lt;10,"Qtr3","Qtr4")))</f>
        <v>Qtr4</v>
      </c>
      <c r="O4346" s="32" t="str">
        <f>TEXT(Data[[#This Row],[Ngày giao]],"MMM")</f>
        <v>Oct</v>
      </c>
    </row>
    <row r="4347" spans="1:15" ht="13" x14ac:dyDescent="0.3">
      <c r="A4347" s="1">
        <v>4518045074</v>
      </c>
      <c r="B4347" s="1">
        <v>880447</v>
      </c>
      <c r="C4347" s="2" t="s">
        <v>53</v>
      </c>
      <c r="D4347" s="3">
        <v>990</v>
      </c>
      <c r="E4347" s="3">
        <v>1378</v>
      </c>
      <c r="F4347" s="3">
        <f t="shared" si="115"/>
        <v>1364220</v>
      </c>
      <c r="G4347" s="5">
        <v>44844</v>
      </c>
      <c r="H4347" s="4">
        <v>44844</v>
      </c>
      <c r="I4347" s="6">
        <f t="shared" si="117"/>
        <v>0</v>
      </c>
      <c r="J4347" s="32" t="str">
        <f>IF(Data[[#This Row],[Chênh lệch ngày]]&lt;-2,"ADVANCE", IF(Data[[#This Row],[Chênh lệch ngày]]&lt;4, "ON TIME", IF(Data[[#This Row],[REASON OF LATE]]="SUPPLIER","LATE BY SUPPLIER", "LATE")))</f>
        <v>ON TIME</v>
      </c>
      <c r="K4347" s="2"/>
      <c r="L4347" s="32"/>
      <c r="M4347" s="32" t="str">
        <f>TEXT(Data[[#This Row],[Ngày giao]],"yyyy")</f>
        <v>2022</v>
      </c>
      <c r="N4347" s="32" t="str">
        <f>IF(MONTH(Data[[#This Row],[Ngày giao]])&lt;4,"Qtr1", IF(MONTH(Data[[#This Row],[Ngày giao]])&lt;7,"Qtr2",IF(MONTH(Data[[#This Row],[Ngày giao]])&lt;10,"Qtr3","Qtr4")))</f>
        <v>Qtr4</v>
      </c>
      <c r="O4347" s="32" t="str">
        <f>TEXT(Data[[#This Row],[Ngày giao]],"MMM")</f>
        <v>Oct</v>
      </c>
    </row>
    <row r="4348" spans="1:15" ht="13" x14ac:dyDescent="0.3">
      <c r="A4348" s="1">
        <v>4517668283</v>
      </c>
      <c r="B4348" s="1">
        <v>2467687</v>
      </c>
      <c r="C4348" s="2" t="s">
        <v>55</v>
      </c>
      <c r="D4348" s="3">
        <v>1500</v>
      </c>
      <c r="E4348" s="3">
        <v>1057</v>
      </c>
      <c r="F4348" s="3">
        <f t="shared" si="115"/>
        <v>1585500</v>
      </c>
      <c r="G4348" s="5">
        <v>44826</v>
      </c>
      <c r="H4348" s="4">
        <v>44847</v>
      </c>
      <c r="I4348" s="6">
        <f t="shared" si="117"/>
        <v>-21</v>
      </c>
      <c r="J4348" s="32" t="str">
        <f>IF(Data[[#This Row],[Chênh lệch ngày]]&lt;-2,"ADVANCE", IF(Data[[#This Row],[Chênh lệch ngày]]&lt;4, "ON TIME", IF(Data[[#This Row],[REASON OF LATE]]="SUPPLIER","LATE BY SUPPLIER", "LATE")))</f>
        <v>ADVANCE</v>
      </c>
      <c r="K4348" s="2"/>
      <c r="L4348" s="32"/>
      <c r="M4348" s="32" t="str">
        <f>TEXT(Data[[#This Row],[Ngày giao]],"yyyy")</f>
        <v>2022</v>
      </c>
      <c r="N4348" s="32" t="str">
        <f>IF(MONTH(Data[[#This Row],[Ngày giao]])&lt;4,"Qtr1", IF(MONTH(Data[[#This Row],[Ngày giao]])&lt;7,"Qtr2",IF(MONTH(Data[[#This Row],[Ngày giao]])&lt;10,"Qtr3","Qtr4")))</f>
        <v>Qtr3</v>
      </c>
      <c r="O4348" s="32" t="str">
        <f>TEXT(Data[[#This Row],[Ngày giao]],"MMM")</f>
        <v>Sep</v>
      </c>
    </row>
    <row r="4349" spans="1:15" ht="14.5" x14ac:dyDescent="0.35">
      <c r="A4349" s="7">
        <v>4517748586</v>
      </c>
      <c r="B4349" s="7">
        <v>2044651</v>
      </c>
      <c r="C4349" s="8" t="s">
        <v>53</v>
      </c>
      <c r="D4349" s="9">
        <v>108000</v>
      </c>
      <c r="E4349" s="3">
        <v>455</v>
      </c>
      <c r="F4349" s="3">
        <f t="shared" si="115"/>
        <v>49140000</v>
      </c>
      <c r="G4349" s="5">
        <v>44844</v>
      </c>
      <c r="H4349" s="4">
        <v>44847</v>
      </c>
      <c r="I4349" s="10">
        <v>-3</v>
      </c>
      <c r="J4349" s="32" t="str">
        <f>IF(Data[[#This Row],[Chênh lệch ngày]]&lt;-2,"ADVANCE", IF(Data[[#This Row],[Chênh lệch ngày]]&lt;4, "ON TIME", IF(Data[[#This Row],[REASON OF LATE]]="SUPPLIER","LATE BY SUPPLIER", "LATE")))</f>
        <v>ADVANCE</v>
      </c>
      <c r="K4349" s="12"/>
      <c r="L4349" s="16"/>
      <c r="M4349" s="32" t="str">
        <f>TEXT(Data[[#This Row],[Ngày giao]],"yyyy")</f>
        <v>2022</v>
      </c>
      <c r="N4349" s="32" t="str">
        <f>IF(MONTH(Data[[#This Row],[Ngày giao]])&lt;4,"Qtr1", IF(MONTH(Data[[#This Row],[Ngày giao]])&lt;7,"Qtr2",IF(MONTH(Data[[#This Row],[Ngày giao]])&lt;10,"Qtr3","Qtr4")))</f>
        <v>Qtr4</v>
      </c>
      <c r="O4349" s="32" t="str">
        <f>TEXT(Data[[#This Row],[Ngày giao]],"MMM")</f>
        <v>Oct</v>
      </c>
    </row>
    <row r="4350" spans="1:15" ht="13" x14ac:dyDescent="0.3">
      <c r="A4350" s="1">
        <v>5501247895</v>
      </c>
      <c r="B4350" s="1">
        <v>2899945</v>
      </c>
      <c r="C4350" s="2" t="s">
        <v>60</v>
      </c>
      <c r="D4350" s="3">
        <v>48</v>
      </c>
      <c r="E4350" s="3">
        <v>1441</v>
      </c>
      <c r="F4350" s="3">
        <f t="shared" si="115"/>
        <v>69168</v>
      </c>
      <c r="G4350" s="5">
        <v>44851</v>
      </c>
      <c r="H4350" s="4">
        <v>44851</v>
      </c>
      <c r="I4350" s="6">
        <f t="shared" ref="I4350:I4362" si="118">G4350-H4350</f>
        <v>0</v>
      </c>
      <c r="J4350" s="32" t="str">
        <f>IF(Data[[#This Row],[Chênh lệch ngày]]&lt;-2,"ADVANCE", IF(Data[[#This Row],[Chênh lệch ngày]]&lt;4, "ON TIME", IF(Data[[#This Row],[REASON OF LATE]]="SUPPLIER","LATE BY SUPPLIER", "LATE")))</f>
        <v>ON TIME</v>
      </c>
      <c r="K4350" s="2"/>
      <c r="L4350" s="32"/>
      <c r="M4350" s="32" t="str">
        <f>TEXT(Data[[#This Row],[Ngày giao]],"yyyy")</f>
        <v>2022</v>
      </c>
      <c r="N4350" s="32" t="str">
        <f>IF(MONTH(Data[[#This Row],[Ngày giao]])&lt;4,"Qtr1", IF(MONTH(Data[[#This Row],[Ngày giao]])&lt;7,"Qtr2",IF(MONTH(Data[[#This Row],[Ngày giao]])&lt;10,"Qtr3","Qtr4")))</f>
        <v>Qtr4</v>
      </c>
      <c r="O4350" s="32" t="str">
        <f>TEXT(Data[[#This Row],[Ngày giao]],"MMM")</f>
        <v>Oct</v>
      </c>
    </row>
    <row r="4351" spans="1:15" ht="13" x14ac:dyDescent="0.3">
      <c r="A4351" s="1">
        <v>4518042005</v>
      </c>
      <c r="B4351" s="1">
        <v>2358612</v>
      </c>
      <c r="C4351" s="2" t="s">
        <v>53</v>
      </c>
      <c r="D4351" s="3">
        <v>7440</v>
      </c>
      <c r="E4351" s="3">
        <v>901</v>
      </c>
      <c r="F4351" s="3">
        <f t="shared" si="115"/>
        <v>6703440</v>
      </c>
      <c r="G4351" s="5">
        <v>44851</v>
      </c>
      <c r="H4351" s="4">
        <v>44851</v>
      </c>
      <c r="I4351" s="6">
        <f t="shared" si="118"/>
        <v>0</v>
      </c>
      <c r="J4351" s="32" t="str">
        <f>IF(Data[[#This Row],[Chênh lệch ngày]]&lt;-2,"ADVANCE", IF(Data[[#This Row],[Chênh lệch ngày]]&lt;4, "ON TIME", IF(Data[[#This Row],[REASON OF LATE]]="SUPPLIER","LATE BY SUPPLIER", "LATE")))</f>
        <v>ON TIME</v>
      </c>
      <c r="K4351" s="2"/>
      <c r="L4351" s="32"/>
      <c r="M4351" s="32" t="str">
        <f>TEXT(Data[[#This Row],[Ngày giao]],"yyyy")</f>
        <v>2022</v>
      </c>
      <c r="N4351" s="32" t="str">
        <f>IF(MONTH(Data[[#This Row],[Ngày giao]])&lt;4,"Qtr1", IF(MONTH(Data[[#This Row],[Ngày giao]])&lt;7,"Qtr2",IF(MONTH(Data[[#This Row],[Ngày giao]])&lt;10,"Qtr3","Qtr4")))</f>
        <v>Qtr4</v>
      </c>
      <c r="O4351" s="32" t="str">
        <f>TEXT(Data[[#This Row],[Ngày giao]],"MMM")</f>
        <v>Oct</v>
      </c>
    </row>
    <row r="4352" spans="1:15" ht="13" x14ac:dyDescent="0.3">
      <c r="A4352" s="1">
        <v>4518045075</v>
      </c>
      <c r="B4352" s="1">
        <v>880447</v>
      </c>
      <c r="C4352" s="2" t="s">
        <v>53</v>
      </c>
      <c r="D4352" s="3">
        <v>8790</v>
      </c>
      <c r="E4352" s="3">
        <v>1366</v>
      </c>
      <c r="F4352" s="3">
        <f t="shared" si="115"/>
        <v>12007140</v>
      </c>
      <c r="G4352" s="5">
        <v>44851</v>
      </c>
      <c r="H4352" s="4">
        <v>44851</v>
      </c>
      <c r="I4352" s="6">
        <f t="shared" si="118"/>
        <v>0</v>
      </c>
      <c r="J4352" s="32" t="str">
        <f>IF(Data[[#This Row],[Chênh lệch ngày]]&lt;-2,"ADVANCE", IF(Data[[#This Row],[Chênh lệch ngày]]&lt;4, "ON TIME", IF(Data[[#This Row],[REASON OF LATE]]="SUPPLIER","LATE BY SUPPLIER", "LATE")))</f>
        <v>ON TIME</v>
      </c>
      <c r="K4352" s="2"/>
      <c r="L4352" s="32"/>
      <c r="M4352" s="32" t="str">
        <f>TEXT(Data[[#This Row],[Ngày giao]],"yyyy")</f>
        <v>2022</v>
      </c>
      <c r="N4352" s="32" t="str">
        <f>IF(MONTH(Data[[#This Row],[Ngày giao]])&lt;4,"Qtr1", IF(MONTH(Data[[#This Row],[Ngày giao]])&lt;7,"Qtr2",IF(MONTH(Data[[#This Row],[Ngày giao]])&lt;10,"Qtr3","Qtr4")))</f>
        <v>Qtr4</v>
      </c>
      <c r="O4352" s="32" t="str">
        <f>TEXT(Data[[#This Row],[Ngày giao]],"MMM")</f>
        <v>Oct</v>
      </c>
    </row>
    <row r="4353" spans="1:15" ht="13" x14ac:dyDescent="0.3">
      <c r="A4353" s="1">
        <v>4518042141</v>
      </c>
      <c r="B4353" s="1">
        <v>880447</v>
      </c>
      <c r="C4353" s="2" t="s">
        <v>53</v>
      </c>
      <c r="D4353" s="3">
        <v>870</v>
      </c>
      <c r="E4353" s="3">
        <v>590</v>
      </c>
      <c r="F4353" s="3">
        <f t="shared" si="115"/>
        <v>513300</v>
      </c>
      <c r="G4353" s="5">
        <v>44851</v>
      </c>
      <c r="H4353" s="4">
        <v>44851</v>
      </c>
      <c r="I4353" s="6">
        <f t="shared" si="118"/>
        <v>0</v>
      </c>
      <c r="J4353" s="32" t="str">
        <f>IF(Data[[#This Row],[Chênh lệch ngày]]&lt;-2,"ADVANCE", IF(Data[[#This Row],[Chênh lệch ngày]]&lt;4, "ON TIME", IF(Data[[#This Row],[REASON OF LATE]]="SUPPLIER","LATE BY SUPPLIER", "LATE")))</f>
        <v>ON TIME</v>
      </c>
      <c r="K4353" s="2"/>
      <c r="L4353" s="32"/>
      <c r="M4353" s="32" t="str">
        <f>TEXT(Data[[#This Row],[Ngày giao]],"yyyy")</f>
        <v>2022</v>
      </c>
      <c r="N4353" s="32" t="str">
        <f>IF(MONTH(Data[[#This Row],[Ngày giao]])&lt;4,"Qtr1", IF(MONTH(Data[[#This Row],[Ngày giao]])&lt;7,"Qtr2",IF(MONTH(Data[[#This Row],[Ngày giao]])&lt;10,"Qtr3","Qtr4")))</f>
        <v>Qtr4</v>
      </c>
      <c r="O4353" s="32" t="str">
        <f>TEXT(Data[[#This Row],[Ngày giao]],"MMM")</f>
        <v>Oct</v>
      </c>
    </row>
    <row r="4354" spans="1:15" ht="13" x14ac:dyDescent="0.3">
      <c r="A4354" s="1">
        <v>4518045103</v>
      </c>
      <c r="B4354" s="1">
        <v>2358612</v>
      </c>
      <c r="C4354" s="2" t="s">
        <v>53</v>
      </c>
      <c r="D4354" s="3">
        <v>1020</v>
      </c>
      <c r="E4354" s="3">
        <v>1118</v>
      </c>
      <c r="F4354" s="3">
        <f t="shared" si="115"/>
        <v>1140360</v>
      </c>
      <c r="G4354" s="5">
        <v>44851</v>
      </c>
      <c r="H4354" s="4">
        <v>44851</v>
      </c>
      <c r="I4354" s="6">
        <f t="shared" si="118"/>
        <v>0</v>
      </c>
      <c r="J4354" s="32" t="str">
        <f>IF(Data[[#This Row],[Chênh lệch ngày]]&lt;-2,"ADVANCE", IF(Data[[#This Row],[Chênh lệch ngày]]&lt;4, "ON TIME", IF(Data[[#This Row],[REASON OF LATE]]="SUPPLIER","LATE BY SUPPLIER", "LATE")))</f>
        <v>ON TIME</v>
      </c>
      <c r="K4354" s="2"/>
      <c r="L4354" s="32"/>
      <c r="M4354" s="32" t="str">
        <f>TEXT(Data[[#This Row],[Ngày giao]],"yyyy")</f>
        <v>2022</v>
      </c>
      <c r="N4354" s="32" t="str">
        <f>IF(MONTH(Data[[#This Row],[Ngày giao]])&lt;4,"Qtr1", IF(MONTH(Data[[#This Row],[Ngày giao]])&lt;7,"Qtr2",IF(MONTH(Data[[#This Row],[Ngày giao]])&lt;10,"Qtr3","Qtr4")))</f>
        <v>Qtr4</v>
      </c>
      <c r="O4354" s="32" t="str">
        <f>TEXT(Data[[#This Row],[Ngày giao]],"MMM")</f>
        <v>Oct</v>
      </c>
    </row>
    <row r="4355" spans="1:15" ht="13" x14ac:dyDescent="0.3">
      <c r="A4355" s="1">
        <v>4518064855</v>
      </c>
      <c r="B4355" s="1">
        <v>880447</v>
      </c>
      <c r="C4355" s="2" t="s">
        <v>54</v>
      </c>
      <c r="D4355" s="3">
        <v>90</v>
      </c>
      <c r="E4355" s="3">
        <v>1424</v>
      </c>
      <c r="F4355" s="3">
        <f t="shared" si="115"/>
        <v>128160</v>
      </c>
      <c r="G4355" s="5">
        <v>44851</v>
      </c>
      <c r="H4355" s="4">
        <v>44851</v>
      </c>
      <c r="I4355" s="6">
        <f t="shared" si="118"/>
        <v>0</v>
      </c>
      <c r="J4355" s="32" t="str">
        <f>IF(Data[[#This Row],[Chênh lệch ngày]]&lt;-2,"ADVANCE", IF(Data[[#This Row],[Chênh lệch ngày]]&lt;4, "ON TIME", IF(Data[[#This Row],[REASON OF LATE]]="SUPPLIER","LATE BY SUPPLIER", "LATE")))</f>
        <v>ON TIME</v>
      </c>
      <c r="K4355" s="2"/>
      <c r="L4355" s="32"/>
      <c r="M4355" s="32" t="str">
        <f>TEXT(Data[[#This Row],[Ngày giao]],"yyyy")</f>
        <v>2022</v>
      </c>
      <c r="N4355" s="32" t="str">
        <f>IF(MONTH(Data[[#This Row],[Ngày giao]])&lt;4,"Qtr1", IF(MONTH(Data[[#This Row],[Ngày giao]])&lt;7,"Qtr2",IF(MONTH(Data[[#This Row],[Ngày giao]])&lt;10,"Qtr3","Qtr4")))</f>
        <v>Qtr4</v>
      </c>
      <c r="O4355" s="32" t="str">
        <f>TEXT(Data[[#This Row],[Ngày giao]],"MMM")</f>
        <v>Oct</v>
      </c>
    </row>
    <row r="4356" spans="1:15" ht="13" x14ac:dyDescent="0.3">
      <c r="A4356" s="1">
        <v>4516962454</v>
      </c>
      <c r="B4356" s="1">
        <v>2903184</v>
      </c>
      <c r="C4356" s="2" t="s">
        <v>67</v>
      </c>
      <c r="D4356" s="3">
        <v>100</v>
      </c>
      <c r="E4356" s="3">
        <v>1219</v>
      </c>
      <c r="F4356" s="3">
        <f t="shared" si="115"/>
        <v>121900</v>
      </c>
      <c r="G4356" s="5">
        <v>44854</v>
      </c>
      <c r="H4356" s="4">
        <v>44854</v>
      </c>
      <c r="I4356" s="6">
        <f t="shared" si="118"/>
        <v>0</v>
      </c>
      <c r="J4356" s="32" t="str">
        <f>IF(Data[[#This Row],[Chênh lệch ngày]]&lt;-2,"ADVANCE", IF(Data[[#This Row],[Chênh lệch ngày]]&lt;4, "ON TIME", IF(Data[[#This Row],[REASON OF LATE]]="SUPPLIER","LATE BY SUPPLIER", "LATE")))</f>
        <v>ON TIME</v>
      </c>
      <c r="K4356" s="2"/>
      <c r="L4356" s="32"/>
      <c r="M4356" s="32" t="str">
        <f>TEXT(Data[[#This Row],[Ngày giao]],"yyyy")</f>
        <v>2022</v>
      </c>
      <c r="N4356" s="32" t="str">
        <f>IF(MONTH(Data[[#This Row],[Ngày giao]])&lt;4,"Qtr1", IF(MONTH(Data[[#This Row],[Ngày giao]])&lt;7,"Qtr2",IF(MONTH(Data[[#This Row],[Ngày giao]])&lt;10,"Qtr3","Qtr4")))</f>
        <v>Qtr4</v>
      </c>
      <c r="O4356" s="32" t="str">
        <f>TEXT(Data[[#This Row],[Ngày giao]],"MMM")</f>
        <v>Oct</v>
      </c>
    </row>
    <row r="4357" spans="1:15" ht="13" x14ac:dyDescent="0.3">
      <c r="A4357" s="1">
        <v>4516986316</v>
      </c>
      <c r="B4357" s="1">
        <v>2903189</v>
      </c>
      <c r="C4357" s="2" t="s">
        <v>67</v>
      </c>
      <c r="D4357" s="3">
        <v>120</v>
      </c>
      <c r="E4357" s="3">
        <v>308</v>
      </c>
      <c r="F4357" s="3">
        <f t="shared" si="115"/>
        <v>36960</v>
      </c>
      <c r="G4357" s="5">
        <v>44854</v>
      </c>
      <c r="H4357" s="4">
        <v>44854</v>
      </c>
      <c r="I4357" s="6">
        <f t="shared" si="118"/>
        <v>0</v>
      </c>
      <c r="J4357" s="32" t="str">
        <f>IF(Data[[#This Row],[Chênh lệch ngày]]&lt;-2,"ADVANCE", IF(Data[[#This Row],[Chênh lệch ngày]]&lt;4, "ON TIME", IF(Data[[#This Row],[REASON OF LATE]]="SUPPLIER","LATE BY SUPPLIER", "LATE")))</f>
        <v>ON TIME</v>
      </c>
      <c r="K4357" s="2"/>
      <c r="L4357" s="32"/>
      <c r="M4357" s="32" t="str">
        <f>TEXT(Data[[#This Row],[Ngày giao]],"yyyy")</f>
        <v>2022</v>
      </c>
      <c r="N4357" s="32" t="str">
        <f>IF(MONTH(Data[[#This Row],[Ngày giao]])&lt;4,"Qtr1", IF(MONTH(Data[[#This Row],[Ngày giao]])&lt;7,"Qtr2",IF(MONTH(Data[[#This Row],[Ngày giao]])&lt;10,"Qtr3","Qtr4")))</f>
        <v>Qtr4</v>
      </c>
      <c r="O4357" s="32" t="str">
        <f>TEXT(Data[[#This Row],[Ngày giao]],"MMM")</f>
        <v>Oct</v>
      </c>
    </row>
    <row r="4358" spans="1:15" ht="13" x14ac:dyDescent="0.3">
      <c r="A4358" s="1">
        <v>4517205704</v>
      </c>
      <c r="B4358" s="1">
        <v>2903183</v>
      </c>
      <c r="C4358" s="2" t="s">
        <v>67</v>
      </c>
      <c r="D4358" s="3">
        <v>60</v>
      </c>
      <c r="E4358" s="3">
        <v>427</v>
      </c>
      <c r="F4358" s="3">
        <f t="shared" si="115"/>
        <v>25620</v>
      </c>
      <c r="G4358" s="5">
        <v>44854</v>
      </c>
      <c r="H4358" s="4">
        <v>44854</v>
      </c>
      <c r="I4358" s="6">
        <f t="shared" si="118"/>
        <v>0</v>
      </c>
      <c r="J4358" s="32" t="str">
        <f>IF(Data[[#This Row],[Chênh lệch ngày]]&lt;-2,"ADVANCE", IF(Data[[#This Row],[Chênh lệch ngày]]&lt;4, "ON TIME", IF(Data[[#This Row],[REASON OF LATE]]="SUPPLIER","LATE BY SUPPLIER", "LATE")))</f>
        <v>ON TIME</v>
      </c>
      <c r="K4358" s="2"/>
      <c r="L4358" s="32"/>
      <c r="M4358" s="32" t="str">
        <f>TEXT(Data[[#This Row],[Ngày giao]],"yyyy")</f>
        <v>2022</v>
      </c>
      <c r="N4358" s="32" t="str">
        <f>IF(MONTH(Data[[#This Row],[Ngày giao]])&lt;4,"Qtr1", IF(MONTH(Data[[#This Row],[Ngày giao]])&lt;7,"Qtr2",IF(MONTH(Data[[#This Row],[Ngày giao]])&lt;10,"Qtr3","Qtr4")))</f>
        <v>Qtr4</v>
      </c>
      <c r="O4358" s="32" t="str">
        <f>TEXT(Data[[#This Row],[Ngày giao]],"MMM")</f>
        <v>Oct</v>
      </c>
    </row>
    <row r="4359" spans="1:15" ht="13" x14ac:dyDescent="0.3">
      <c r="A4359" s="1">
        <v>4517022159</v>
      </c>
      <c r="B4359" s="1">
        <v>4271870</v>
      </c>
      <c r="C4359" s="2" t="s">
        <v>67</v>
      </c>
      <c r="D4359" s="3">
        <v>52</v>
      </c>
      <c r="E4359" s="3">
        <v>1154</v>
      </c>
      <c r="F4359" s="3">
        <f t="shared" si="115"/>
        <v>60008</v>
      </c>
      <c r="G4359" s="5">
        <v>44854</v>
      </c>
      <c r="H4359" s="4">
        <v>44854</v>
      </c>
      <c r="I4359" s="6">
        <f t="shared" si="118"/>
        <v>0</v>
      </c>
      <c r="J4359" s="32" t="str">
        <f>IF(Data[[#This Row],[Chênh lệch ngày]]&lt;-2,"ADVANCE", IF(Data[[#This Row],[Chênh lệch ngày]]&lt;4, "ON TIME", IF(Data[[#This Row],[REASON OF LATE]]="SUPPLIER","LATE BY SUPPLIER", "LATE")))</f>
        <v>ON TIME</v>
      </c>
      <c r="K4359" s="2"/>
      <c r="L4359" s="32"/>
      <c r="M4359" s="32" t="str">
        <f>TEXT(Data[[#This Row],[Ngày giao]],"yyyy")</f>
        <v>2022</v>
      </c>
      <c r="N4359" s="32" t="str">
        <f>IF(MONTH(Data[[#This Row],[Ngày giao]])&lt;4,"Qtr1", IF(MONTH(Data[[#This Row],[Ngày giao]])&lt;7,"Qtr2",IF(MONTH(Data[[#This Row],[Ngày giao]])&lt;10,"Qtr3","Qtr4")))</f>
        <v>Qtr4</v>
      </c>
      <c r="O4359" s="32" t="str">
        <f>TEXT(Data[[#This Row],[Ngày giao]],"MMM")</f>
        <v>Oct</v>
      </c>
    </row>
    <row r="4360" spans="1:15" ht="13" x14ac:dyDescent="0.3">
      <c r="A4360" s="1">
        <v>4517667055</v>
      </c>
      <c r="B4360" s="1">
        <v>2958114</v>
      </c>
      <c r="C4360" s="2" t="s">
        <v>55</v>
      </c>
      <c r="D4360" s="3">
        <v>1500</v>
      </c>
      <c r="E4360" s="3">
        <v>1165</v>
      </c>
      <c r="F4360" s="3">
        <f t="shared" si="115"/>
        <v>1747500</v>
      </c>
      <c r="G4360" s="5">
        <v>44854</v>
      </c>
      <c r="H4360" s="4">
        <v>44854</v>
      </c>
      <c r="I4360" s="6">
        <f t="shared" si="118"/>
        <v>0</v>
      </c>
      <c r="J4360" s="32" t="str">
        <f>IF(Data[[#This Row],[Chênh lệch ngày]]&lt;-2,"ADVANCE", IF(Data[[#This Row],[Chênh lệch ngày]]&lt;4, "ON TIME", IF(Data[[#This Row],[REASON OF LATE]]="SUPPLIER","LATE BY SUPPLIER", "LATE")))</f>
        <v>ON TIME</v>
      </c>
      <c r="K4360" s="2"/>
      <c r="L4360" s="32"/>
      <c r="M4360" s="32" t="str">
        <f>TEXT(Data[[#This Row],[Ngày giao]],"yyyy")</f>
        <v>2022</v>
      </c>
      <c r="N4360" s="32" t="str">
        <f>IF(MONTH(Data[[#This Row],[Ngày giao]])&lt;4,"Qtr1", IF(MONTH(Data[[#This Row],[Ngày giao]])&lt;7,"Qtr2",IF(MONTH(Data[[#This Row],[Ngày giao]])&lt;10,"Qtr3","Qtr4")))</f>
        <v>Qtr4</v>
      </c>
      <c r="O4360" s="32" t="str">
        <f>TEXT(Data[[#This Row],[Ngày giao]],"MMM")</f>
        <v>Oct</v>
      </c>
    </row>
    <row r="4361" spans="1:15" ht="13" x14ac:dyDescent="0.3">
      <c r="A4361" s="1">
        <v>4517049078</v>
      </c>
      <c r="B4361" s="1">
        <v>2752324</v>
      </c>
      <c r="C4361" s="2" t="s">
        <v>67</v>
      </c>
      <c r="D4361" s="3">
        <v>66</v>
      </c>
      <c r="E4361" s="3">
        <v>1104</v>
      </c>
      <c r="F4361" s="3">
        <f t="shared" si="115"/>
        <v>72864</v>
      </c>
      <c r="G4361" s="5">
        <v>44854</v>
      </c>
      <c r="H4361" s="4">
        <v>44854</v>
      </c>
      <c r="I4361" s="6">
        <f t="shared" si="118"/>
        <v>0</v>
      </c>
      <c r="J4361" s="32" t="str">
        <f>IF(Data[[#This Row],[Chênh lệch ngày]]&lt;-2,"ADVANCE", IF(Data[[#This Row],[Chênh lệch ngày]]&lt;4, "ON TIME", IF(Data[[#This Row],[REASON OF LATE]]="SUPPLIER","LATE BY SUPPLIER", "LATE")))</f>
        <v>ON TIME</v>
      </c>
      <c r="K4361" s="2"/>
      <c r="L4361" s="32"/>
      <c r="M4361" s="32" t="str">
        <f>TEXT(Data[[#This Row],[Ngày giao]],"yyyy")</f>
        <v>2022</v>
      </c>
      <c r="N4361" s="32" t="str">
        <f>IF(MONTH(Data[[#This Row],[Ngày giao]])&lt;4,"Qtr1", IF(MONTH(Data[[#This Row],[Ngày giao]])&lt;7,"Qtr2",IF(MONTH(Data[[#This Row],[Ngày giao]])&lt;10,"Qtr3","Qtr4")))</f>
        <v>Qtr4</v>
      </c>
      <c r="O4361" s="32" t="str">
        <f>TEXT(Data[[#This Row],[Ngày giao]],"MMM")</f>
        <v>Oct</v>
      </c>
    </row>
    <row r="4362" spans="1:15" ht="13" x14ac:dyDescent="0.3">
      <c r="A4362" s="1">
        <v>4517079008</v>
      </c>
      <c r="B4362" s="1">
        <v>2958114</v>
      </c>
      <c r="C4362" s="2" t="s">
        <v>67</v>
      </c>
      <c r="D4362" s="3">
        <v>138</v>
      </c>
      <c r="E4362" s="3">
        <v>497</v>
      </c>
      <c r="F4362" s="3">
        <f t="shared" si="115"/>
        <v>68586</v>
      </c>
      <c r="G4362" s="5">
        <v>44854</v>
      </c>
      <c r="H4362" s="4">
        <v>44854</v>
      </c>
      <c r="I4362" s="6">
        <f t="shared" si="118"/>
        <v>0</v>
      </c>
      <c r="J4362" s="32" t="str">
        <f>IF(Data[[#This Row],[Chênh lệch ngày]]&lt;-2,"ADVANCE", IF(Data[[#This Row],[Chênh lệch ngày]]&lt;4, "ON TIME", IF(Data[[#This Row],[REASON OF LATE]]="SUPPLIER","LATE BY SUPPLIER", "LATE")))</f>
        <v>ON TIME</v>
      </c>
      <c r="K4362" s="2"/>
      <c r="L4362" s="32"/>
      <c r="M4362" s="32" t="str">
        <f>TEXT(Data[[#This Row],[Ngày giao]],"yyyy")</f>
        <v>2022</v>
      </c>
      <c r="N4362" s="32" t="str">
        <f>IF(MONTH(Data[[#This Row],[Ngày giao]])&lt;4,"Qtr1", IF(MONTH(Data[[#This Row],[Ngày giao]])&lt;7,"Qtr2",IF(MONTH(Data[[#This Row],[Ngày giao]])&lt;10,"Qtr3","Qtr4")))</f>
        <v>Qtr4</v>
      </c>
      <c r="O4362" s="32" t="str">
        <f>TEXT(Data[[#This Row],[Ngày giao]],"MMM")</f>
        <v>Oct</v>
      </c>
    </row>
    <row r="4363" spans="1:15" ht="14.5" x14ac:dyDescent="0.35">
      <c r="A4363" s="7">
        <v>4517149097</v>
      </c>
      <c r="B4363" s="7">
        <v>4333116</v>
      </c>
      <c r="C4363" s="8" t="s">
        <v>67</v>
      </c>
      <c r="D4363" s="9">
        <v>63</v>
      </c>
      <c r="E4363" s="3">
        <v>1288</v>
      </c>
      <c r="F4363" s="3">
        <f t="shared" si="115"/>
        <v>81144</v>
      </c>
      <c r="G4363" s="5">
        <v>44854</v>
      </c>
      <c r="H4363" s="4">
        <v>44854</v>
      </c>
      <c r="I4363" s="10">
        <v>0</v>
      </c>
      <c r="J4363" s="32" t="str">
        <f>IF(Data[[#This Row],[Chênh lệch ngày]]&lt;-2,"ADVANCE", IF(Data[[#This Row],[Chênh lệch ngày]]&lt;4, "ON TIME", IF(Data[[#This Row],[REASON OF LATE]]="SUPPLIER","LATE BY SUPPLIER", "LATE")))</f>
        <v>ON TIME</v>
      </c>
      <c r="K4363" s="12"/>
      <c r="L4363" s="16"/>
      <c r="M4363" s="32" t="str">
        <f>TEXT(Data[[#This Row],[Ngày giao]],"yyyy")</f>
        <v>2022</v>
      </c>
      <c r="N4363" s="32" t="str">
        <f>IF(MONTH(Data[[#This Row],[Ngày giao]])&lt;4,"Qtr1", IF(MONTH(Data[[#This Row],[Ngày giao]])&lt;7,"Qtr2",IF(MONTH(Data[[#This Row],[Ngày giao]])&lt;10,"Qtr3","Qtr4")))</f>
        <v>Qtr4</v>
      </c>
      <c r="O4363" s="32" t="str">
        <f>TEXT(Data[[#This Row],[Ngày giao]],"MMM")</f>
        <v>Oct</v>
      </c>
    </row>
    <row r="4364" spans="1:15" ht="14.5" x14ac:dyDescent="0.35">
      <c r="A4364" s="7">
        <v>4516980134</v>
      </c>
      <c r="B4364" s="7">
        <v>2765851</v>
      </c>
      <c r="C4364" s="8" t="s">
        <v>67</v>
      </c>
      <c r="D4364" s="9">
        <v>64</v>
      </c>
      <c r="E4364" s="3">
        <v>1299</v>
      </c>
      <c r="F4364" s="3">
        <f t="shared" si="115"/>
        <v>83136</v>
      </c>
      <c r="G4364" s="5">
        <v>44854</v>
      </c>
      <c r="H4364" s="4">
        <v>44854</v>
      </c>
      <c r="I4364" s="10">
        <v>0</v>
      </c>
      <c r="J4364" s="32" t="str">
        <f>IF(Data[[#This Row],[Chênh lệch ngày]]&lt;-2,"ADVANCE", IF(Data[[#This Row],[Chênh lệch ngày]]&lt;4, "ON TIME", IF(Data[[#This Row],[REASON OF LATE]]="SUPPLIER","LATE BY SUPPLIER", "LATE")))</f>
        <v>ON TIME</v>
      </c>
      <c r="K4364" s="12"/>
      <c r="L4364" s="16"/>
      <c r="M4364" s="32" t="str">
        <f>TEXT(Data[[#This Row],[Ngày giao]],"yyyy")</f>
        <v>2022</v>
      </c>
      <c r="N4364" s="32" t="str">
        <f>IF(MONTH(Data[[#This Row],[Ngày giao]])&lt;4,"Qtr1", IF(MONTH(Data[[#This Row],[Ngày giao]])&lt;7,"Qtr2",IF(MONTH(Data[[#This Row],[Ngày giao]])&lt;10,"Qtr3","Qtr4")))</f>
        <v>Qtr4</v>
      </c>
      <c r="O4364" s="32" t="str">
        <f>TEXT(Data[[#This Row],[Ngày giao]],"MMM")</f>
        <v>Oct</v>
      </c>
    </row>
    <row r="4365" spans="1:15" ht="14.5" x14ac:dyDescent="0.35">
      <c r="A4365" s="7">
        <v>4517192809</v>
      </c>
      <c r="B4365" s="7">
        <v>2779823</v>
      </c>
      <c r="C4365" s="8" t="s">
        <v>67</v>
      </c>
      <c r="D4365" s="9">
        <v>1080</v>
      </c>
      <c r="E4365" s="3">
        <v>813</v>
      </c>
      <c r="F4365" s="3">
        <f t="shared" si="115"/>
        <v>878040</v>
      </c>
      <c r="G4365" s="5">
        <v>44854</v>
      </c>
      <c r="H4365" s="4">
        <v>44854</v>
      </c>
      <c r="I4365" s="10">
        <v>0</v>
      </c>
      <c r="J4365" s="32" t="str">
        <f>IF(Data[[#This Row],[Chênh lệch ngày]]&lt;-2,"ADVANCE", IF(Data[[#This Row],[Chênh lệch ngày]]&lt;4, "ON TIME", IF(Data[[#This Row],[REASON OF LATE]]="SUPPLIER","LATE BY SUPPLIER", "LATE")))</f>
        <v>ON TIME</v>
      </c>
      <c r="K4365" s="12"/>
      <c r="L4365" s="16"/>
      <c r="M4365" s="32" t="str">
        <f>TEXT(Data[[#This Row],[Ngày giao]],"yyyy")</f>
        <v>2022</v>
      </c>
      <c r="N4365" s="32" t="str">
        <f>IF(MONTH(Data[[#This Row],[Ngày giao]])&lt;4,"Qtr1", IF(MONTH(Data[[#This Row],[Ngày giao]])&lt;7,"Qtr2",IF(MONTH(Data[[#This Row],[Ngày giao]])&lt;10,"Qtr3","Qtr4")))</f>
        <v>Qtr4</v>
      </c>
      <c r="O4365" s="32" t="str">
        <f>TEXT(Data[[#This Row],[Ngày giao]],"MMM")</f>
        <v>Oct</v>
      </c>
    </row>
    <row r="4366" spans="1:15" ht="14.5" x14ac:dyDescent="0.35">
      <c r="A4366" s="7">
        <v>4517732006</v>
      </c>
      <c r="B4366" s="7">
        <v>4663418</v>
      </c>
      <c r="C4366" s="8" t="s">
        <v>53</v>
      </c>
      <c r="D4366" s="9">
        <v>120000</v>
      </c>
      <c r="E4366" s="3">
        <v>1304</v>
      </c>
      <c r="F4366" s="3">
        <f t="shared" si="115"/>
        <v>156480000</v>
      </c>
      <c r="G4366" s="5">
        <v>44760</v>
      </c>
      <c r="H4366" s="4">
        <v>44763</v>
      </c>
      <c r="I4366" s="10">
        <v>-3</v>
      </c>
      <c r="J4366" s="32" t="str">
        <f>IF(Data[[#This Row],[Chênh lệch ngày]]&lt;-2,"ADVANCE", IF(Data[[#This Row],[Chênh lệch ngày]]&lt;4, "ON TIME", IF(Data[[#This Row],[REASON OF LATE]]="SUPPLIER","LATE BY SUPPLIER", "LATE")))</f>
        <v>ADVANCE</v>
      </c>
      <c r="K4366" s="12"/>
      <c r="L4366" s="16"/>
      <c r="M4366" s="32" t="str">
        <f>TEXT(Data[[#This Row],[Ngày giao]],"yyyy")</f>
        <v>2022</v>
      </c>
      <c r="N4366" s="32" t="str">
        <f>IF(MONTH(Data[[#This Row],[Ngày giao]])&lt;4,"Qtr1", IF(MONTH(Data[[#This Row],[Ngày giao]])&lt;7,"Qtr2",IF(MONTH(Data[[#This Row],[Ngày giao]])&lt;10,"Qtr3","Qtr4")))</f>
        <v>Qtr3</v>
      </c>
      <c r="O4366" s="32" t="str">
        <f>TEXT(Data[[#This Row],[Ngày giao]],"MMM")</f>
        <v>Jul</v>
      </c>
    </row>
    <row r="4367" spans="1:15" ht="14.5" x14ac:dyDescent="0.35">
      <c r="A4367" s="7">
        <v>4517851994</v>
      </c>
      <c r="B4367" s="7">
        <v>2044651</v>
      </c>
      <c r="C4367" s="8" t="s">
        <v>53</v>
      </c>
      <c r="D4367" s="9">
        <v>108000</v>
      </c>
      <c r="E4367" s="3">
        <v>1348</v>
      </c>
      <c r="F4367" s="3">
        <f t="shared" si="115"/>
        <v>145584000</v>
      </c>
      <c r="G4367" s="5">
        <v>44851</v>
      </c>
      <c r="H4367" s="4">
        <v>44854</v>
      </c>
      <c r="I4367" s="10">
        <v>-3</v>
      </c>
      <c r="J4367" s="32" t="str">
        <f>IF(Data[[#This Row],[Chênh lệch ngày]]&lt;-2,"ADVANCE", IF(Data[[#This Row],[Chênh lệch ngày]]&lt;4, "ON TIME", IF(Data[[#This Row],[REASON OF LATE]]="SUPPLIER","LATE BY SUPPLIER", "LATE")))</f>
        <v>ADVANCE</v>
      </c>
      <c r="K4367" s="12"/>
      <c r="L4367" s="16"/>
      <c r="M4367" s="32" t="str">
        <f>TEXT(Data[[#This Row],[Ngày giao]],"yyyy")</f>
        <v>2022</v>
      </c>
      <c r="N4367" s="32" t="str">
        <f>IF(MONTH(Data[[#This Row],[Ngày giao]])&lt;4,"Qtr1", IF(MONTH(Data[[#This Row],[Ngày giao]])&lt;7,"Qtr2",IF(MONTH(Data[[#This Row],[Ngày giao]])&lt;10,"Qtr3","Qtr4")))</f>
        <v>Qtr4</v>
      </c>
      <c r="O4367" s="32" t="str">
        <f>TEXT(Data[[#This Row],[Ngày giao]],"MMM")</f>
        <v>Oct</v>
      </c>
    </row>
    <row r="4368" spans="1:15" ht="14.5" x14ac:dyDescent="0.35">
      <c r="A4368" s="7">
        <v>4516964497</v>
      </c>
      <c r="B4368" s="7">
        <v>2765851</v>
      </c>
      <c r="C4368" s="8" t="s">
        <v>67</v>
      </c>
      <c r="D4368" s="9">
        <v>16</v>
      </c>
      <c r="E4368" s="3">
        <v>603</v>
      </c>
      <c r="F4368" s="3">
        <f t="shared" si="115"/>
        <v>9648</v>
      </c>
      <c r="G4368" s="5">
        <v>44854</v>
      </c>
      <c r="H4368" s="4">
        <v>44854</v>
      </c>
      <c r="I4368" s="10">
        <v>0</v>
      </c>
      <c r="J4368" s="32" t="str">
        <f>IF(Data[[#This Row],[Chênh lệch ngày]]&lt;-2,"ADVANCE", IF(Data[[#This Row],[Chênh lệch ngày]]&lt;4, "ON TIME", IF(Data[[#This Row],[REASON OF LATE]]="SUPPLIER","LATE BY SUPPLIER", "LATE")))</f>
        <v>ON TIME</v>
      </c>
      <c r="K4368" s="12"/>
      <c r="L4368" s="16"/>
      <c r="M4368" s="32" t="str">
        <f>TEXT(Data[[#This Row],[Ngày giao]],"yyyy")</f>
        <v>2022</v>
      </c>
      <c r="N4368" s="32" t="str">
        <f>IF(MONTH(Data[[#This Row],[Ngày giao]])&lt;4,"Qtr1", IF(MONTH(Data[[#This Row],[Ngày giao]])&lt;7,"Qtr2",IF(MONTH(Data[[#This Row],[Ngày giao]])&lt;10,"Qtr3","Qtr4")))</f>
        <v>Qtr4</v>
      </c>
      <c r="O4368" s="32" t="str">
        <f>TEXT(Data[[#This Row],[Ngày giao]],"MMM")</f>
        <v>Oct</v>
      </c>
    </row>
    <row r="4369" spans="1:15" ht="14.5" x14ac:dyDescent="0.35">
      <c r="A4369" s="7">
        <v>4517412905</v>
      </c>
      <c r="B4369" s="7">
        <v>4333114</v>
      </c>
      <c r="C4369" s="8" t="s">
        <v>67</v>
      </c>
      <c r="D4369" s="9">
        <v>504</v>
      </c>
      <c r="E4369" s="3">
        <v>1025</v>
      </c>
      <c r="F4369" s="3">
        <f t="shared" si="115"/>
        <v>516600</v>
      </c>
      <c r="G4369" s="5">
        <v>44854</v>
      </c>
      <c r="H4369" s="4">
        <v>44854</v>
      </c>
      <c r="I4369" s="10">
        <v>0</v>
      </c>
      <c r="J4369" s="32" t="str">
        <f>IF(Data[[#This Row],[Chênh lệch ngày]]&lt;-2,"ADVANCE", IF(Data[[#This Row],[Chênh lệch ngày]]&lt;4, "ON TIME", IF(Data[[#This Row],[REASON OF LATE]]="SUPPLIER","LATE BY SUPPLIER", "LATE")))</f>
        <v>ON TIME</v>
      </c>
      <c r="K4369" s="12"/>
      <c r="L4369" s="16"/>
      <c r="M4369" s="32" t="str">
        <f>TEXT(Data[[#This Row],[Ngày giao]],"yyyy")</f>
        <v>2022</v>
      </c>
      <c r="N4369" s="32" t="str">
        <f>IF(MONTH(Data[[#This Row],[Ngày giao]])&lt;4,"Qtr1", IF(MONTH(Data[[#This Row],[Ngày giao]])&lt;7,"Qtr2",IF(MONTH(Data[[#This Row],[Ngày giao]])&lt;10,"Qtr3","Qtr4")))</f>
        <v>Qtr4</v>
      </c>
      <c r="O4369" s="32" t="str">
        <f>TEXT(Data[[#This Row],[Ngày giao]],"MMM")</f>
        <v>Oct</v>
      </c>
    </row>
    <row r="4370" spans="1:15" ht="14.5" x14ac:dyDescent="0.35">
      <c r="A4370" s="7">
        <v>4518109725</v>
      </c>
      <c r="B4370" s="7">
        <v>4455298</v>
      </c>
      <c r="C4370" s="8" t="s">
        <v>53</v>
      </c>
      <c r="D4370" s="9">
        <v>90</v>
      </c>
      <c r="E4370" s="3">
        <v>602</v>
      </c>
      <c r="F4370" s="3">
        <f t="shared" si="115"/>
        <v>54180</v>
      </c>
      <c r="G4370" s="5">
        <v>44854</v>
      </c>
      <c r="H4370" s="4">
        <v>44854</v>
      </c>
      <c r="I4370" s="10">
        <v>0</v>
      </c>
      <c r="J4370" s="32" t="str">
        <f>IF(Data[[#This Row],[Chênh lệch ngày]]&lt;-2,"ADVANCE", IF(Data[[#This Row],[Chênh lệch ngày]]&lt;4, "ON TIME", IF(Data[[#This Row],[REASON OF LATE]]="SUPPLIER","LATE BY SUPPLIER", "LATE")))</f>
        <v>ON TIME</v>
      </c>
      <c r="K4370" s="12"/>
      <c r="L4370" s="16"/>
      <c r="M4370" s="32" t="str">
        <f>TEXT(Data[[#This Row],[Ngày giao]],"yyyy")</f>
        <v>2022</v>
      </c>
      <c r="N4370" s="32" t="str">
        <f>IF(MONTH(Data[[#This Row],[Ngày giao]])&lt;4,"Qtr1", IF(MONTH(Data[[#This Row],[Ngày giao]])&lt;7,"Qtr2",IF(MONTH(Data[[#This Row],[Ngày giao]])&lt;10,"Qtr3","Qtr4")))</f>
        <v>Qtr4</v>
      </c>
      <c r="O4370" s="32" t="str">
        <f>TEXT(Data[[#This Row],[Ngày giao]],"MMM")</f>
        <v>Oct</v>
      </c>
    </row>
    <row r="4371" spans="1:15" ht="13" x14ac:dyDescent="0.3">
      <c r="A4371" s="1">
        <v>4518066238</v>
      </c>
      <c r="B4371" s="1">
        <v>4334436</v>
      </c>
      <c r="C4371" s="37" t="s">
        <v>52</v>
      </c>
      <c r="D4371" s="3">
        <v>144</v>
      </c>
      <c r="E4371" s="3">
        <v>914</v>
      </c>
      <c r="F4371" s="3">
        <f t="shared" si="115"/>
        <v>131616</v>
      </c>
      <c r="G4371" s="5">
        <v>44858</v>
      </c>
      <c r="H4371" s="4">
        <v>44858</v>
      </c>
      <c r="I4371" s="6">
        <f t="shared" ref="I4371:I4378" si="119">G4371-H4371</f>
        <v>0</v>
      </c>
      <c r="J4371" s="32" t="str">
        <f>IF(Data[[#This Row],[Chênh lệch ngày]]&lt;-2,"ADVANCE", IF(Data[[#This Row],[Chênh lệch ngày]]&lt;4, "ON TIME", IF(Data[[#This Row],[REASON OF LATE]]="SUPPLIER","LATE BY SUPPLIER", "LATE")))</f>
        <v>ON TIME</v>
      </c>
      <c r="K4371" s="2"/>
      <c r="L4371" s="32"/>
      <c r="M4371" s="32" t="str">
        <f>TEXT(Data[[#This Row],[Ngày giao]],"yyyy")</f>
        <v>2022</v>
      </c>
      <c r="N4371" s="32" t="str">
        <f>IF(MONTH(Data[[#This Row],[Ngày giao]])&lt;4,"Qtr1", IF(MONTH(Data[[#This Row],[Ngày giao]])&lt;7,"Qtr2",IF(MONTH(Data[[#This Row],[Ngày giao]])&lt;10,"Qtr3","Qtr4")))</f>
        <v>Qtr4</v>
      </c>
      <c r="O4371" s="32" t="str">
        <f>TEXT(Data[[#This Row],[Ngày giao]],"MMM")</f>
        <v>Oct</v>
      </c>
    </row>
    <row r="4372" spans="1:15" ht="13" x14ac:dyDescent="0.3">
      <c r="A4372" s="1">
        <v>4518087617</v>
      </c>
      <c r="B4372" s="1">
        <v>4451134</v>
      </c>
      <c r="C4372" s="37" t="s">
        <v>52</v>
      </c>
      <c r="D4372" s="3">
        <v>40</v>
      </c>
      <c r="E4372" s="3">
        <v>1082</v>
      </c>
      <c r="F4372" s="3">
        <f t="shared" si="115"/>
        <v>43280</v>
      </c>
      <c r="G4372" s="5">
        <v>44858</v>
      </c>
      <c r="H4372" s="4">
        <v>44858</v>
      </c>
      <c r="I4372" s="6">
        <f t="shared" si="119"/>
        <v>0</v>
      </c>
      <c r="J4372" s="32" t="str">
        <f>IF(Data[[#This Row],[Chênh lệch ngày]]&lt;-2,"ADVANCE", IF(Data[[#This Row],[Chênh lệch ngày]]&lt;4, "ON TIME", IF(Data[[#This Row],[REASON OF LATE]]="SUPPLIER","LATE BY SUPPLIER", "LATE")))</f>
        <v>ON TIME</v>
      </c>
      <c r="K4372" s="2"/>
      <c r="L4372" s="32"/>
      <c r="M4372" s="32" t="str">
        <f>TEXT(Data[[#This Row],[Ngày giao]],"yyyy")</f>
        <v>2022</v>
      </c>
      <c r="N4372" s="32" t="str">
        <f>IF(MONTH(Data[[#This Row],[Ngày giao]])&lt;4,"Qtr1", IF(MONTH(Data[[#This Row],[Ngày giao]])&lt;7,"Qtr2",IF(MONTH(Data[[#This Row],[Ngày giao]])&lt;10,"Qtr3","Qtr4")))</f>
        <v>Qtr4</v>
      </c>
      <c r="O4372" s="32" t="str">
        <f>TEXT(Data[[#This Row],[Ngày giao]],"MMM")</f>
        <v>Oct</v>
      </c>
    </row>
    <row r="4373" spans="1:15" ht="13" x14ac:dyDescent="0.3">
      <c r="A4373" s="1">
        <v>5501239402</v>
      </c>
      <c r="B4373" s="1">
        <v>2899945</v>
      </c>
      <c r="C4373" s="2" t="s">
        <v>60</v>
      </c>
      <c r="D4373" s="3">
        <v>48</v>
      </c>
      <c r="E4373" s="3">
        <v>317</v>
      </c>
      <c r="F4373" s="3">
        <f xml:space="preserve"> D4373 * E4373</f>
        <v>15216</v>
      </c>
      <c r="G4373" s="5">
        <v>44872</v>
      </c>
      <c r="H4373" s="4">
        <v>44858</v>
      </c>
      <c r="I4373" s="6">
        <f t="shared" si="119"/>
        <v>14</v>
      </c>
      <c r="J4373" s="32" t="str">
        <f>IF(Data[[#This Row],[Chênh lệch ngày]]&lt;-2,"ADVANCE", IF(Data[[#This Row],[Chênh lệch ngày]]&lt;4, "ON TIME", IF(Data[[#This Row],[REASON OF LATE]]="SUPPLIER","LATE BY SUPPLIER", "LATE")))</f>
        <v>LATE</v>
      </c>
      <c r="K4373" s="32" t="s">
        <v>6</v>
      </c>
      <c r="L4373" s="32"/>
      <c r="M4373" s="32" t="str">
        <f>TEXT(Data[[#This Row],[Ngày giao]],"yyyy")</f>
        <v>2022</v>
      </c>
      <c r="N4373" s="32" t="str">
        <f>IF(MONTH(Data[[#This Row],[Ngày giao]])&lt;4,"Qtr1", IF(MONTH(Data[[#This Row],[Ngày giao]])&lt;7,"Qtr2",IF(MONTH(Data[[#This Row],[Ngày giao]])&lt;10,"Qtr3","Qtr4")))</f>
        <v>Qtr4</v>
      </c>
      <c r="O4373" s="32" t="str">
        <f>TEXT(Data[[#This Row],[Ngày giao]],"MMM")</f>
        <v>Nov</v>
      </c>
    </row>
    <row r="4374" spans="1:15" ht="13" x14ac:dyDescent="0.3">
      <c r="A4374" s="1">
        <v>4518042008</v>
      </c>
      <c r="B4374" s="1">
        <v>880447</v>
      </c>
      <c r="C4374" s="2" t="s">
        <v>53</v>
      </c>
      <c r="D4374" s="3">
        <v>7290</v>
      </c>
      <c r="E4374" s="3">
        <v>489</v>
      </c>
      <c r="F4374" s="3">
        <f t="shared" ref="F4374:F4395" si="120" xml:space="preserve"> D4374 * E4374</f>
        <v>3564810</v>
      </c>
      <c r="G4374" s="5">
        <v>44858</v>
      </c>
      <c r="H4374" s="4">
        <v>44858</v>
      </c>
      <c r="I4374" s="6">
        <f t="shared" si="119"/>
        <v>0</v>
      </c>
      <c r="J4374" s="32" t="str">
        <f>IF(Data[[#This Row],[Chênh lệch ngày]]&lt;-2,"ADVANCE", IF(Data[[#This Row],[Chênh lệch ngày]]&lt;4, "ON TIME", IF(Data[[#This Row],[REASON OF LATE]]="SUPPLIER","LATE BY SUPPLIER", "LATE")))</f>
        <v>ON TIME</v>
      </c>
      <c r="K4374" s="2"/>
      <c r="L4374" s="32"/>
      <c r="M4374" s="32" t="str">
        <f>TEXT(Data[[#This Row],[Ngày giao]],"yyyy")</f>
        <v>2022</v>
      </c>
      <c r="N4374" s="32" t="str">
        <f>IF(MONTH(Data[[#This Row],[Ngày giao]])&lt;4,"Qtr1", IF(MONTH(Data[[#This Row],[Ngày giao]])&lt;7,"Qtr2",IF(MONTH(Data[[#This Row],[Ngày giao]])&lt;10,"Qtr3","Qtr4")))</f>
        <v>Qtr4</v>
      </c>
      <c r="O4374" s="32" t="str">
        <f>TEXT(Data[[#This Row],[Ngày giao]],"MMM")</f>
        <v>Oct</v>
      </c>
    </row>
    <row r="4375" spans="1:15" ht="13" x14ac:dyDescent="0.3">
      <c r="A4375" s="1">
        <v>4518042153</v>
      </c>
      <c r="B4375" s="1">
        <v>2358612</v>
      </c>
      <c r="C4375" s="2" t="s">
        <v>53</v>
      </c>
      <c r="D4375" s="3">
        <v>6120</v>
      </c>
      <c r="E4375" s="3">
        <v>1142</v>
      </c>
      <c r="F4375" s="3">
        <f t="shared" si="120"/>
        <v>6989040</v>
      </c>
      <c r="G4375" s="5">
        <v>44858</v>
      </c>
      <c r="H4375" s="4">
        <v>44858</v>
      </c>
      <c r="I4375" s="6">
        <f t="shared" si="119"/>
        <v>0</v>
      </c>
      <c r="J4375" s="32" t="str">
        <f>IF(Data[[#This Row],[Chênh lệch ngày]]&lt;-2,"ADVANCE", IF(Data[[#This Row],[Chênh lệch ngày]]&lt;4, "ON TIME", IF(Data[[#This Row],[REASON OF LATE]]="SUPPLIER","LATE BY SUPPLIER", "LATE")))</f>
        <v>ON TIME</v>
      </c>
      <c r="K4375" s="2"/>
      <c r="L4375" s="32"/>
      <c r="M4375" s="32" t="str">
        <f>TEXT(Data[[#This Row],[Ngày giao]],"yyyy")</f>
        <v>2022</v>
      </c>
      <c r="N4375" s="32" t="str">
        <f>IF(MONTH(Data[[#This Row],[Ngày giao]])&lt;4,"Qtr1", IF(MONTH(Data[[#This Row],[Ngày giao]])&lt;7,"Qtr2",IF(MONTH(Data[[#This Row],[Ngày giao]])&lt;10,"Qtr3","Qtr4")))</f>
        <v>Qtr4</v>
      </c>
      <c r="O4375" s="32" t="str">
        <f>TEXT(Data[[#This Row],[Ngày giao]],"MMM")</f>
        <v>Oct</v>
      </c>
    </row>
    <row r="4376" spans="1:15" ht="13" x14ac:dyDescent="0.3">
      <c r="A4376" s="1">
        <v>4518039392</v>
      </c>
      <c r="B4376" s="1">
        <v>2358612</v>
      </c>
      <c r="C4376" s="2" t="s">
        <v>53</v>
      </c>
      <c r="D4376" s="3">
        <v>960</v>
      </c>
      <c r="E4376" s="3">
        <v>1195</v>
      </c>
      <c r="F4376" s="3">
        <f t="shared" si="120"/>
        <v>1147200</v>
      </c>
      <c r="G4376" s="5">
        <v>44858</v>
      </c>
      <c r="H4376" s="4">
        <v>44858</v>
      </c>
      <c r="I4376" s="6">
        <f t="shared" si="119"/>
        <v>0</v>
      </c>
      <c r="J4376" s="32" t="str">
        <f>IF(Data[[#This Row],[Chênh lệch ngày]]&lt;-2,"ADVANCE", IF(Data[[#This Row],[Chênh lệch ngày]]&lt;4, "ON TIME", IF(Data[[#This Row],[REASON OF LATE]]="SUPPLIER","LATE BY SUPPLIER", "LATE")))</f>
        <v>ON TIME</v>
      </c>
      <c r="K4376" s="2"/>
      <c r="L4376" s="32"/>
      <c r="M4376" s="32" t="str">
        <f>TEXT(Data[[#This Row],[Ngày giao]],"yyyy")</f>
        <v>2022</v>
      </c>
      <c r="N4376" s="32" t="str">
        <f>IF(MONTH(Data[[#This Row],[Ngày giao]])&lt;4,"Qtr1", IF(MONTH(Data[[#This Row],[Ngày giao]])&lt;7,"Qtr2",IF(MONTH(Data[[#This Row],[Ngày giao]])&lt;10,"Qtr3","Qtr4")))</f>
        <v>Qtr4</v>
      </c>
      <c r="O4376" s="32" t="str">
        <f>TEXT(Data[[#This Row],[Ngày giao]],"MMM")</f>
        <v>Oct</v>
      </c>
    </row>
    <row r="4377" spans="1:15" ht="13" x14ac:dyDescent="0.3">
      <c r="A4377" s="1">
        <v>4518042007</v>
      </c>
      <c r="B4377" s="1">
        <v>880447</v>
      </c>
      <c r="C4377" s="2" t="s">
        <v>53</v>
      </c>
      <c r="D4377" s="3">
        <v>840</v>
      </c>
      <c r="E4377" s="3">
        <v>1480</v>
      </c>
      <c r="F4377" s="3">
        <f t="shared" si="120"/>
        <v>1243200</v>
      </c>
      <c r="G4377" s="5">
        <v>44858</v>
      </c>
      <c r="H4377" s="4">
        <v>44858</v>
      </c>
      <c r="I4377" s="6">
        <f t="shared" si="119"/>
        <v>0</v>
      </c>
      <c r="J4377" s="32" t="str">
        <f>IF(Data[[#This Row],[Chênh lệch ngày]]&lt;-2,"ADVANCE", IF(Data[[#This Row],[Chênh lệch ngày]]&lt;4, "ON TIME", IF(Data[[#This Row],[REASON OF LATE]]="SUPPLIER","LATE BY SUPPLIER", "LATE")))</f>
        <v>ON TIME</v>
      </c>
      <c r="K4377" s="2"/>
      <c r="L4377" s="32"/>
      <c r="M4377" s="32" t="str">
        <f>TEXT(Data[[#This Row],[Ngày giao]],"yyyy")</f>
        <v>2022</v>
      </c>
      <c r="N4377" s="32" t="str">
        <f>IF(MONTH(Data[[#This Row],[Ngày giao]])&lt;4,"Qtr1", IF(MONTH(Data[[#This Row],[Ngày giao]])&lt;7,"Qtr2",IF(MONTH(Data[[#This Row],[Ngày giao]])&lt;10,"Qtr3","Qtr4")))</f>
        <v>Qtr4</v>
      </c>
      <c r="O4377" s="32" t="str">
        <f>TEXT(Data[[#This Row],[Ngày giao]],"MMM")</f>
        <v>Oct</v>
      </c>
    </row>
    <row r="4378" spans="1:15" ht="13" x14ac:dyDescent="0.3">
      <c r="A4378" s="1">
        <v>4518064857</v>
      </c>
      <c r="B4378" s="1">
        <v>880447</v>
      </c>
      <c r="C4378" s="2" t="s">
        <v>54</v>
      </c>
      <c r="D4378" s="3">
        <v>180</v>
      </c>
      <c r="E4378" s="3">
        <v>457</v>
      </c>
      <c r="F4378" s="3">
        <f t="shared" si="120"/>
        <v>82260</v>
      </c>
      <c r="G4378" s="5">
        <v>44858</v>
      </c>
      <c r="H4378" s="4">
        <v>44858</v>
      </c>
      <c r="I4378" s="6">
        <f t="shared" si="119"/>
        <v>0</v>
      </c>
      <c r="J4378" s="32" t="str">
        <f>IF(Data[[#This Row],[Chênh lệch ngày]]&lt;-2,"ADVANCE", IF(Data[[#This Row],[Chênh lệch ngày]]&lt;4, "ON TIME", IF(Data[[#This Row],[REASON OF LATE]]="SUPPLIER","LATE BY SUPPLIER", "LATE")))</f>
        <v>ON TIME</v>
      </c>
      <c r="K4378" s="2"/>
      <c r="L4378" s="32"/>
      <c r="M4378" s="32" t="str">
        <f>TEXT(Data[[#This Row],[Ngày giao]],"yyyy")</f>
        <v>2022</v>
      </c>
      <c r="N4378" s="32" t="str">
        <f>IF(MONTH(Data[[#This Row],[Ngày giao]])&lt;4,"Qtr1", IF(MONTH(Data[[#This Row],[Ngày giao]])&lt;7,"Qtr2",IF(MONTH(Data[[#This Row],[Ngày giao]])&lt;10,"Qtr3","Qtr4")))</f>
        <v>Qtr4</v>
      </c>
      <c r="O4378" s="32" t="str">
        <f>TEXT(Data[[#This Row],[Ngày giao]],"MMM")</f>
        <v>Oct</v>
      </c>
    </row>
    <row r="4379" spans="1:15" ht="14.5" x14ac:dyDescent="0.35">
      <c r="A4379" s="7">
        <v>4517020027</v>
      </c>
      <c r="B4379" s="7">
        <v>4333113</v>
      </c>
      <c r="C4379" s="8" t="s">
        <v>67</v>
      </c>
      <c r="D4379" s="9">
        <v>1428</v>
      </c>
      <c r="E4379" s="3">
        <v>1313</v>
      </c>
      <c r="F4379" s="3">
        <f t="shared" si="120"/>
        <v>1874964</v>
      </c>
      <c r="G4379" s="5">
        <v>44854</v>
      </c>
      <c r="H4379" s="4">
        <v>44858</v>
      </c>
      <c r="I4379" s="10">
        <v>-4</v>
      </c>
      <c r="J4379" s="32" t="str">
        <f>IF(Data[[#This Row],[Chênh lệch ngày]]&lt;-2,"ADVANCE", IF(Data[[#This Row],[Chênh lệch ngày]]&lt;4, "ON TIME", IF(Data[[#This Row],[REASON OF LATE]]="SUPPLIER","LATE BY SUPPLIER", "LATE")))</f>
        <v>ADVANCE</v>
      </c>
      <c r="K4379" s="12"/>
      <c r="L4379" s="16"/>
      <c r="M4379" s="32" t="str">
        <f>TEXT(Data[[#This Row],[Ngày giao]],"yyyy")</f>
        <v>2022</v>
      </c>
      <c r="N4379" s="32" t="str">
        <f>IF(MONTH(Data[[#This Row],[Ngày giao]])&lt;4,"Qtr1", IF(MONTH(Data[[#This Row],[Ngày giao]])&lt;7,"Qtr2",IF(MONTH(Data[[#This Row],[Ngày giao]])&lt;10,"Qtr3","Qtr4")))</f>
        <v>Qtr4</v>
      </c>
      <c r="O4379" s="32" t="str">
        <f>TEXT(Data[[#This Row],[Ngày giao]],"MMM")</f>
        <v>Oct</v>
      </c>
    </row>
    <row r="4380" spans="1:15" ht="14.5" x14ac:dyDescent="0.35">
      <c r="A4380" s="7">
        <v>4517817681</v>
      </c>
      <c r="B4380" s="7">
        <v>2487053</v>
      </c>
      <c r="C4380" s="37" t="s">
        <v>52</v>
      </c>
      <c r="D4380" s="9">
        <v>9090</v>
      </c>
      <c r="E4380" s="3">
        <v>928</v>
      </c>
      <c r="F4380" s="3">
        <f t="shared" si="120"/>
        <v>8435520</v>
      </c>
      <c r="G4380" s="5">
        <v>44861</v>
      </c>
      <c r="H4380" s="4">
        <v>44860</v>
      </c>
      <c r="I4380" s="10">
        <v>1</v>
      </c>
      <c r="J4380" s="32" t="str">
        <f>IF(Data[[#This Row],[Chênh lệch ngày]]&lt;-2,"ADVANCE", IF(Data[[#This Row],[Chênh lệch ngày]]&lt;4, "ON TIME", IF(Data[[#This Row],[REASON OF LATE]]="SUPPLIER","LATE BY SUPPLIER", "LATE")))</f>
        <v>ON TIME</v>
      </c>
      <c r="K4380" s="12"/>
      <c r="L4380" s="16"/>
      <c r="M4380" s="32" t="str">
        <f>TEXT(Data[[#This Row],[Ngày giao]],"yyyy")</f>
        <v>2022</v>
      </c>
      <c r="N4380" s="32" t="str">
        <f>IF(MONTH(Data[[#This Row],[Ngày giao]])&lt;4,"Qtr1", IF(MONTH(Data[[#This Row],[Ngày giao]])&lt;7,"Qtr2",IF(MONTH(Data[[#This Row],[Ngày giao]])&lt;10,"Qtr3","Qtr4")))</f>
        <v>Qtr4</v>
      </c>
      <c r="O4380" s="32" t="str">
        <f>TEXT(Data[[#This Row],[Ngày giao]],"MMM")</f>
        <v>Oct</v>
      </c>
    </row>
    <row r="4381" spans="1:15" ht="14.5" x14ac:dyDescent="0.35">
      <c r="A4381" s="7">
        <v>4517710889</v>
      </c>
      <c r="B4381" s="7">
        <v>2487053</v>
      </c>
      <c r="C4381" s="37" t="s">
        <v>52</v>
      </c>
      <c r="D4381" s="9">
        <v>4770</v>
      </c>
      <c r="E4381" s="3">
        <v>1174</v>
      </c>
      <c r="F4381" s="3">
        <f t="shared" si="120"/>
        <v>5599980</v>
      </c>
      <c r="G4381" s="5">
        <v>44858</v>
      </c>
      <c r="H4381" s="4">
        <v>44860</v>
      </c>
      <c r="I4381" s="10">
        <v>-2</v>
      </c>
      <c r="J4381" s="32" t="str">
        <f>IF(Data[[#This Row],[Chênh lệch ngày]]&lt;-2,"ADVANCE", IF(Data[[#This Row],[Chênh lệch ngày]]&lt;4, "ON TIME", IF(Data[[#This Row],[REASON OF LATE]]="SUPPLIER","LATE BY SUPPLIER", "LATE")))</f>
        <v>ON TIME</v>
      </c>
      <c r="K4381" s="12"/>
      <c r="L4381" s="16"/>
      <c r="M4381" s="32" t="str">
        <f>TEXT(Data[[#This Row],[Ngày giao]],"yyyy")</f>
        <v>2022</v>
      </c>
      <c r="N4381" s="32" t="str">
        <f>IF(MONTH(Data[[#This Row],[Ngày giao]])&lt;4,"Qtr1", IF(MONTH(Data[[#This Row],[Ngày giao]])&lt;7,"Qtr2",IF(MONTH(Data[[#This Row],[Ngày giao]])&lt;10,"Qtr3","Qtr4")))</f>
        <v>Qtr4</v>
      </c>
      <c r="O4381" s="32" t="str">
        <f>TEXT(Data[[#This Row],[Ngày giao]],"MMM")</f>
        <v>Oct</v>
      </c>
    </row>
    <row r="4382" spans="1:15" ht="13" x14ac:dyDescent="0.3">
      <c r="A4382" s="1">
        <v>4517669835</v>
      </c>
      <c r="B4382" s="1">
        <v>4271870</v>
      </c>
      <c r="C4382" s="2" t="s">
        <v>55</v>
      </c>
      <c r="D4382" s="3">
        <v>999</v>
      </c>
      <c r="E4382" s="3">
        <v>1121</v>
      </c>
      <c r="F4382" s="3">
        <f t="shared" si="120"/>
        <v>1119879</v>
      </c>
      <c r="G4382" s="5">
        <v>44861</v>
      </c>
      <c r="H4382" s="4">
        <v>44861</v>
      </c>
      <c r="I4382" s="6">
        <f>G4382-H4382</f>
        <v>0</v>
      </c>
      <c r="J4382" s="32" t="str">
        <f>IF(Data[[#This Row],[Chênh lệch ngày]]&lt;-2,"ADVANCE", IF(Data[[#This Row],[Chênh lệch ngày]]&lt;4, "ON TIME", IF(Data[[#This Row],[REASON OF LATE]]="SUPPLIER","LATE BY SUPPLIER", "LATE")))</f>
        <v>ON TIME</v>
      </c>
      <c r="K4382" s="2"/>
      <c r="L4382" s="32"/>
      <c r="M4382" s="32" t="str">
        <f>TEXT(Data[[#This Row],[Ngày giao]],"yyyy")</f>
        <v>2022</v>
      </c>
      <c r="N4382" s="32" t="str">
        <f>IF(MONTH(Data[[#This Row],[Ngày giao]])&lt;4,"Qtr1", IF(MONTH(Data[[#This Row],[Ngày giao]])&lt;7,"Qtr2",IF(MONTH(Data[[#This Row],[Ngày giao]])&lt;10,"Qtr3","Qtr4")))</f>
        <v>Qtr4</v>
      </c>
      <c r="O4382" s="32" t="str">
        <f>TEXT(Data[[#This Row],[Ngày giao]],"MMM")</f>
        <v>Oct</v>
      </c>
    </row>
    <row r="4383" spans="1:15" ht="14.5" x14ac:dyDescent="0.35">
      <c r="A4383" s="7">
        <v>4515722859</v>
      </c>
      <c r="B4383" s="7">
        <v>4663418</v>
      </c>
      <c r="C4383" s="8" t="s">
        <v>53</v>
      </c>
      <c r="D4383" s="9">
        <v>120000</v>
      </c>
      <c r="E4383" s="3">
        <v>1019</v>
      </c>
      <c r="F4383" s="3">
        <f t="shared" si="120"/>
        <v>122280000</v>
      </c>
      <c r="G4383" s="5">
        <v>44858</v>
      </c>
      <c r="H4383" s="4">
        <v>44861</v>
      </c>
      <c r="I4383" s="10">
        <v>-3</v>
      </c>
      <c r="J4383" s="32" t="str">
        <f>IF(Data[[#This Row],[Chênh lệch ngày]]&lt;-2,"ADVANCE", IF(Data[[#This Row],[Chênh lệch ngày]]&lt;4, "ON TIME", IF(Data[[#This Row],[REASON OF LATE]]="SUPPLIER","LATE BY SUPPLIER", "LATE")))</f>
        <v>ADVANCE</v>
      </c>
      <c r="K4383" s="12"/>
      <c r="L4383" s="16"/>
      <c r="M4383" s="32" t="str">
        <f>TEXT(Data[[#This Row],[Ngày giao]],"yyyy")</f>
        <v>2022</v>
      </c>
      <c r="N4383" s="32" t="str">
        <f>IF(MONTH(Data[[#This Row],[Ngày giao]])&lt;4,"Qtr1", IF(MONTH(Data[[#This Row],[Ngày giao]])&lt;7,"Qtr2",IF(MONTH(Data[[#This Row],[Ngày giao]])&lt;10,"Qtr3","Qtr4")))</f>
        <v>Qtr4</v>
      </c>
      <c r="O4383" s="32" t="str">
        <f>TEXT(Data[[#This Row],[Ngày giao]],"MMM")</f>
        <v>Oct</v>
      </c>
    </row>
    <row r="4384" spans="1:15" ht="14.5" x14ac:dyDescent="0.35">
      <c r="A4384" s="7">
        <v>4517458822</v>
      </c>
      <c r="B4384" s="7">
        <v>2044651</v>
      </c>
      <c r="C4384" s="8" t="s">
        <v>53</v>
      </c>
      <c r="D4384" s="9">
        <v>108000</v>
      </c>
      <c r="E4384" s="3">
        <v>894</v>
      </c>
      <c r="F4384" s="3">
        <f t="shared" si="120"/>
        <v>96552000</v>
      </c>
      <c r="G4384" s="5">
        <v>44816</v>
      </c>
      <c r="H4384" s="4">
        <v>44818</v>
      </c>
      <c r="I4384" s="10">
        <v>-2</v>
      </c>
      <c r="J4384" s="32" t="str">
        <f>IF(Data[[#This Row],[Chênh lệch ngày]]&lt;-2,"ADVANCE", IF(Data[[#This Row],[Chênh lệch ngày]]&lt;4, "ON TIME", IF(Data[[#This Row],[REASON OF LATE]]="SUPPLIER","LATE BY SUPPLIER", "LATE")))</f>
        <v>ON TIME</v>
      </c>
      <c r="K4384" s="12"/>
      <c r="L4384" s="16"/>
      <c r="M4384" s="32" t="str">
        <f>TEXT(Data[[#This Row],[Ngày giao]],"yyyy")</f>
        <v>2022</v>
      </c>
      <c r="N4384" s="32" t="str">
        <f>IF(MONTH(Data[[#This Row],[Ngày giao]])&lt;4,"Qtr1", IF(MONTH(Data[[#This Row],[Ngày giao]])&lt;7,"Qtr2",IF(MONTH(Data[[#This Row],[Ngày giao]])&lt;10,"Qtr3","Qtr4")))</f>
        <v>Qtr3</v>
      </c>
      <c r="O4384" s="32" t="str">
        <f>TEXT(Data[[#This Row],[Ngày giao]],"MMM")</f>
        <v>Sep</v>
      </c>
    </row>
    <row r="4385" spans="1:15" ht="13" x14ac:dyDescent="0.3">
      <c r="A4385" s="1">
        <v>4517931419</v>
      </c>
      <c r="B4385" s="1">
        <v>2358612</v>
      </c>
      <c r="C4385" s="2" t="s">
        <v>59</v>
      </c>
      <c r="D4385" s="3">
        <v>60</v>
      </c>
      <c r="E4385" s="3">
        <v>345</v>
      </c>
      <c r="F4385" s="3">
        <f t="shared" si="120"/>
        <v>20700</v>
      </c>
      <c r="G4385" s="5">
        <v>44865</v>
      </c>
      <c r="H4385" s="4">
        <v>44865</v>
      </c>
      <c r="I4385" s="6">
        <f t="shared" ref="I4385:I4391" si="121">G4385-H4385</f>
        <v>0</v>
      </c>
      <c r="J4385" s="32" t="str">
        <f>IF(Data[[#This Row],[Chênh lệch ngày]]&lt;-2,"ADVANCE", IF(Data[[#This Row],[Chênh lệch ngày]]&lt;4, "ON TIME", IF(Data[[#This Row],[REASON OF LATE]]="SUPPLIER","LATE BY SUPPLIER", "LATE")))</f>
        <v>ON TIME</v>
      </c>
      <c r="K4385" s="2"/>
      <c r="L4385" s="32"/>
      <c r="M4385" s="32" t="str">
        <f>TEXT(Data[[#This Row],[Ngày giao]],"yyyy")</f>
        <v>2022</v>
      </c>
      <c r="N4385" s="32" t="str">
        <f>IF(MONTH(Data[[#This Row],[Ngày giao]])&lt;4,"Qtr1", IF(MONTH(Data[[#This Row],[Ngày giao]])&lt;7,"Qtr2",IF(MONTH(Data[[#This Row],[Ngày giao]])&lt;10,"Qtr3","Qtr4")))</f>
        <v>Qtr4</v>
      </c>
      <c r="O4385" s="32" t="str">
        <f>TEXT(Data[[#This Row],[Ngày giao]],"MMM")</f>
        <v>Oct</v>
      </c>
    </row>
    <row r="4386" spans="1:15" ht="13" x14ac:dyDescent="0.3">
      <c r="A4386" s="1">
        <v>4518039388</v>
      </c>
      <c r="B4386" s="1">
        <v>880447</v>
      </c>
      <c r="C4386" s="2" t="s">
        <v>53</v>
      </c>
      <c r="D4386" s="3">
        <v>6690</v>
      </c>
      <c r="E4386" s="3">
        <v>711</v>
      </c>
      <c r="F4386" s="3">
        <f t="shared" si="120"/>
        <v>4756590</v>
      </c>
      <c r="G4386" s="5">
        <v>44865</v>
      </c>
      <c r="H4386" s="4">
        <v>44865</v>
      </c>
      <c r="I4386" s="6">
        <f t="shared" si="121"/>
        <v>0</v>
      </c>
      <c r="J4386" s="32" t="str">
        <f>IF(Data[[#This Row],[Chênh lệch ngày]]&lt;-2,"ADVANCE", IF(Data[[#This Row],[Chênh lệch ngày]]&lt;4, "ON TIME", IF(Data[[#This Row],[REASON OF LATE]]="SUPPLIER","LATE BY SUPPLIER", "LATE")))</f>
        <v>ON TIME</v>
      </c>
      <c r="K4386" s="2"/>
      <c r="L4386" s="32"/>
      <c r="M4386" s="32" t="str">
        <f>TEXT(Data[[#This Row],[Ngày giao]],"yyyy")</f>
        <v>2022</v>
      </c>
      <c r="N4386" s="32" t="str">
        <f>IF(MONTH(Data[[#This Row],[Ngày giao]])&lt;4,"Qtr1", IF(MONTH(Data[[#This Row],[Ngày giao]])&lt;7,"Qtr2",IF(MONTH(Data[[#This Row],[Ngày giao]])&lt;10,"Qtr3","Qtr4")))</f>
        <v>Qtr4</v>
      </c>
      <c r="O4386" s="32" t="str">
        <f>TEXT(Data[[#This Row],[Ngày giao]],"MMM")</f>
        <v>Oct</v>
      </c>
    </row>
    <row r="4387" spans="1:15" ht="13" x14ac:dyDescent="0.3">
      <c r="A4387" s="1">
        <v>4518045104</v>
      </c>
      <c r="B4387" s="1">
        <v>2358612</v>
      </c>
      <c r="C4387" s="2" t="s">
        <v>53</v>
      </c>
      <c r="D4387" s="3">
        <v>5700</v>
      </c>
      <c r="E4387" s="3">
        <v>478</v>
      </c>
      <c r="F4387" s="3">
        <f t="shared" si="120"/>
        <v>2724600</v>
      </c>
      <c r="G4387" s="5">
        <v>44865</v>
      </c>
      <c r="H4387" s="4">
        <v>44865</v>
      </c>
      <c r="I4387" s="6">
        <f t="shared" si="121"/>
        <v>0</v>
      </c>
      <c r="J4387" s="32" t="str">
        <f>IF(Data[[#This Row],[Chênh lệch ngày]]&lt;-2,"ADVANCE", IF(Data[[#This Row],[Chênh lệch ngày]]&lt;4, "ON TIME", IF(Data[[#This Row],[REASON OF LATE]]="SUPPLIER","LATE BY SUPPLIER", "LATE")))</f>
        <v>ON TIME</v>
      </c>
      <c r="K4387" s="2"/>
      <c r="L4387" s="32"/>
      <c r="M4387" s="32" t="str">
        <f>TEXT(Data[[#This Row],[Ngày giao]],"yyyy")</f>
        <v>2022</v>
      </c>
      <c r="N4387" s="32" t="str">
        <f>IF(MONTH(Data[[#This Row],[Ngày giao]])&lt;4,"Qtr1", IF(MONTH(Data[[#This Row],[Ngày giao]])&lt;7,"Qtr2",IF(MONTH(Data[[#This Row],[Ngày giao]])&lt;10,"Qtr3","Qtr4")))</f>
        <v>Qtr4</v>
      </c>
      <c r="O4387" s="32" t="str">
        <f>TEXT(Data[[#This Row],[Ngày giao]],"MMM")</f>
        <v>Oct</v>
      </c>
    </row>
    <row r="4388" spans="1:15" ht="13" x14ac:dyDescent="0.3">
      <c r="A4388" s="1">
        <v>4518040087</v>
      </c>
      <c r="B4388" s="1">
        <v>2358612</v>
      </c>
      <c r="C4388" s="2" t="s">
        <v>53</v>
      </c>
      <c r="D4388" s="3">
        <v>780</v>
      </c>
      <c r="E4388" s="3">
        <v>529</v>
      </c>
      <c r="F4388" s="3">
        <f t="shared" si="120"/>
        <v>412620</v>
      </c>
      <c r="G4388" s="5">
        <v>44865</v>
      </c>
      <c r="H4388" s="4">
        <v>44865</v>
      </c>
      <c r="I4388" s="6">
        <f t="shared" si="121"/>
        <v>0</v>
      </c>
      <c r="J4388" s="32" t="str">
        <f>IF(Data[[#This Row],[Chênh lệch ngày]]&lt;-2,"ADVANCE", IF(Data[[#This Row],[Chênh lệch ngày]]&lt;4, "ON TIME", IF(Data[[#This Row],[REASON OF LATE]]="SUPPLIER","LATE BY SUPPLIER", "LATE")))</f>
        <v>ON TIME</v>
      </c>
      <c r="K4388" s="2"/>
      <c r="L4388" s="32"/>
      <c r="M4388" s="32" t="str">
        <f>TEXT(Data[[#This Row],[Ngày giao]],"yyyy")</f>
        <v>2022</v>
      </c>
      <c r="N4388" s="32" t="str">
        <f>IF(MONTH(Data[[#This Row],[Ngày giao]])&lt;4,"Qtr1", IF(MONTH(Data[[#This Row],[Ngày giao]])&lt;7,"Qtr2",IF(MONTH(Data[[#This Row],[Ngày giao]])&lt;10,"Qtr3","Qtr4")))</f>
        <v>Qtr4</v>
      </c>
      <c r="O4388" s="32" t="str">
        <f>TEXT(Data[[#This Row],[Ngày giao]],"MMM")</f>
        <v>Oct</v>
      </c>
    </row>
    <row r="4389" spans="1:15" ht="13" x14ac:dyDescent="0.3">
      <c r="A4389" s="1">
        <v>4518045077</v>
      </c>
      <c r="B4389" s="1">
        <v>880447</v>
      </c>
      <c r="C4389" s="2" t="s">
        <v>53</v>
      </c>
      <c r="D4389" s="3">
        <v>600</v>
      </c>
      <c r="E4389" s="3">
        <v>776</v>
      </c>
      <c r="F4389" s="3">
        <f t="shared" si="120"/>
        <v>465600</v>
      </c>
      <c r="G4389" s="5">
        <v>44865</v>
      </c>
      <c r="H4389" s="4">
        <v>44865</v>
      </c>
      <c r="I4389" s="6">
        <f t="shared" si="121"/>
        <v>0</v>
      </c>
      <c r="J4389" s="32" t="str">
        <f>IF(Data[[#This Row],[Chênh lệch ngày]]&lt;-2,"ADVANCE", IF(Data[[#This Row],[Chênh lệch ngày]]&lt;4, "ON TIME", IF(Data[[#This Row],[REASON OF LATE]]="SUPPLIER","LATE BY SUPPLIER", "LATE")))</f>
        <v>ON TIME</v>
      </c>
      <c r="K4389" s="2"/>
      <c r="L4389" s="32"/>
      <c r="M4389" s="32" t="str">
        <f>TEXT(Data[[#This Row],[Ngày giao]],"yyyy")</f>
        <v>2022</v>
      </c>
      <c r="N4389" s="32" t="str">
        <f>IF(MONTH(Data[[#This Row],[Ngày giao]])&lt;4,"Qtr1", IF(MONTH(Data[[#This Row],[Ngày giao]])&lt;7,"Qtr2",IF(MONTH(Data[[#This Row],[Ngày giao]])&lt;10,"Qtr3","Qtr4")))</f>
        <v>Qtr4</v>
      </c>
      <c r="O4389" s="32" t="str">
        <f>TEXT(Data[[#This Row],[Ngày giao]],"MMM")</f>
        <v>Oct</v>
      </c>
    </row>
    <row r="4390" spans="1:15" ht="13" x14ac:dyDescent="0.3">
      <c r="A4390" s="1">
        <v>4518064858</v>
      </c>
      <c r="B4390" s="1">
        <v>880447</v>
      </c>
      <c r="C4390" s="2" t="s">
        <v>54</v>
      </c>
      <c r="D4390" s="3">
        <v>240</v>
      </c>
      <c r="E4390" s="3">
        <v>803</v>
      </c>
      <c r="F4390" s="3">
        <f t="shared" si="120"/>
        <v>192720</v>
      </c>
      <c r="G4390" s="5">
        <v>44865</v>
      </c>
      <c r="H4390" s="4">
        <v>44865</v>
      </c>
      <c r="I4390" s="6">
        <f t="shared" si="121"/>
        <v>0</v>
      </c>
      <c r="J4390" s="32" t="str">
        <f>IF(Data[[#This Row],[Chênh lệch ngày]]&lt;-2,"ADVANCE", IF(Data[[#This Row],[Chênh lệch ngày]]&lt;4, "ON TIME", IF(Data[[#This Row],[REASON OF LATE]]="SUPPLIER","LATE BY SUPPLIER", "LATE")))</f>
        <v>ON TIME</v>
      </c>
      <c r="K4390" s="2"/>
      <c r="L4390" s="32"/>
      <c r="M4390" s="32" t="str">
        <f>TEXT(Data[[#This Row],[Ngày giao]],"yyyy")</f>
        <v>2022</v>
      </c>
      <c r="N4390" s="32" t="str">
        <f>IF(MONTH(Data[[#This Row],[Ngày giao]])&lt;4,"Qtr1", IF(MONTH(Data[[#This Row],[Ngày giao]])&lt;7,"Qtr2",IF(MONTH(Data[[#This Row],[Ngày giao]])&lt;10,"Qtr3","Qtr4")))</f>
        <v>Qtr4</v>
      </c>
      <c r="O4390" s="32" t="str">
        <f>TEXT(Data[[#This Row],[Ngày giao]],"MMM")</f>
        <v>Oct</v>
      </c>
    </row>
    <row r="4391" spans="1:15" ht="13" x14ac:dyDescent="0.3">
      <c r="A4391" s="1">
        <v>4518108373</v>
      </c>
      <c r="B4391" s="1">
        <v>880447</v>
      </c>
      <c r="C4391" s="2" t="s">
        <v>59</v>
      </c>
      <c r="D4391" s="3">
        <v>60</v>
      </c>
      <c r="E4391" s="3">
        <v>1000</v>
      </c>
      <c r="F4391" s="3">
        <f t="shared" si="120"/>
        <v>60000</v>
      </c>
      <c r="G4391" s="5">
        <v>44865</v>
      </c>
      <c r="H4391" s="4">
        <v>44865</v>
      </c>
      <c r="I4391" s="6">
        <f t="shared" si="121"/>
        <v>0</v>
      </c>
      <c r="J4391" s="32" t="str">
        <f>IF(Data[[#This Row],[Chênh lệch ngày]]&lt;-2,"ADVANCE", IF(Data[[#This Row],[Chênh lệch ngày]]&lt;4, "ON TIME", IF(Data[[#This Row],[REASON OF LATE]]="SUPPLIER","LATE BY SUPPLIER", "LATE")))</f>
        <v>ON TIME</v>
      </c>
      <c r="K4391" s="2"/>
      <c r="L4391" s="32"/>
      <c r="M4391" s="32" t="str">
        <f>TEXT(Data[[#This Row],[Ngày giao]],"yyyy")</f>
        <v>2022</v>
      </c>
      <c r="N4391" s="32" t="str">
        <f>IF(MONTH(Data[[#This Row],[Ngày giao]])&lt;4,"Qtr1", IF(MONTH(Data[[#This Row],[Ngày giao]])&lt;7,"Qtr2",IF(MONTH(Data[[#This Row],[Ngày giao]])&lt;10,"Qtr3","Qtr4")))</f>
        <v>Qtr4</v>
      </c>
      <c r="O4391" s="32" t="str">
        <f>TEXT(Data[[#This Row],[Ngày giao]],"MMM")</f>
        <v>Oct</v>
      </c>
    </row>
    <row r="4392" spans="1:15" ht="14.5" x14ac:dyDescent="0.35">
      <c r="A4392" s="7">
        <v>4517681747</v>
      </c>
      <c r="B4392" s="7">
        <v>4333116</v>
      </c>
      <c r="C4392" s="8" t="s">
        <v>59</v>
      </c>
      <c r="D4392" s="9">
        <v>2037</v>
      </c>
      <c r="E4392" s="3">
        <v>961</v>
      </c>
      <c r="F4392" s="3">
        <f t="shared" si="120"/>
        <v>1957557</v>
      </c>
      <c r="G4392" s="5">
        <v>44865</v>
      </c>
      <c r="H4392" s="4">
        <v>44865</v>
      </c>
      <c r="I4392" s="10">
        <v>0</v>
      </c>
      <c r="J4392" s="32" t="str">
        <f>IF(Data[[#This Row],[Chênh lệch ngày]]&lt;-2,"ADVANCE", IF(Data[[#This Row],[Chênh lệch ngày]]&lt;4, "ON TIME", IF(Data[[#This Row],[REASON OF LATE]]="SUPPLIER","LATE BY SUPPLIER", "LATE")))</f>
        <v>ON TIME</v>
      </c>
      <c r="K4392" s="12"/>
      <c r="L4392" s="16"/>
      <c r="M4392" s="32" t="str">
        <f>TEXT(Data[[#This Row],[Ngày giao]],"yyyy")</f>
        <v>2022</v>
      </c>
      <c r="N4392" s="32" t="str">
        <f>IF(MONTH(Data[[#This Row],[Ngày giao]])&lt;4,"Qtr1", IF(MONTH(Data[[#This Row],[Ngày giao]])&lt;7,"Qtr2",IF(MONTH(Data[[#This Row],[Ngày giao]])&lt;10,"Qtr3","Qtr4")))</f>
        <v>Qtr4</v>
      </c>
      <c r="O4392" s="32" t="str">
        <f>TEXT(Data[[#This Row],[Ngày giao]],"MMM")</f>
        <v>Oct</v>
      </c>
    </row>
    <row r="4393" spans="1:15" ht="14.5" x14ac:dyDescent="0.35">
      <c r="A4393" s="7">
        <v>4517679653</v>
      </c>
      <c r="B4393" s="7">
        <v>4333114</v>
      </c>
      <c r="C4393" s="8" t="s">
        <v>59</v>
      </c>
      <c r="D4393" s="9">
        <v>693</v>
      </c>
      <c r="E4393" s="3">
        <v>1298</v>
      </c>
      <c r="F4393" s="3">
        <f t="shared" si="120"/>
        <v>899514</v>
      </c>
      <c r="G4393" s="5">
        <v>44865</v>
      </c>
      <c r="H4393" s="4">
        <v>44865</v>
      </c>
      <c r="I4393" s="10">
        <v>0</v>
      </c>
      <c r="J4393" s="32" t="str">
        <f>IF(Data[[#This Row],[Chênh lệch ngày]]&lt;-2,"ADVANCE", IF(Data[[#This Row],[Chênh lệch ngày]]&lt;4, "ON TIME", IF(Data[[#This Row],[REASON OF LATE]]="SUPPLIER","LATE BY SUPPLIER", "LATE")))</f>
        <v>ON TIME</v>
      </c>
      <c r="K4393" s="12"/>
      <c r="L4393" s="16"/>
      <c r="M4393" s="32" t="str">
        <f>TEXT(Data[[#This Row],[Ngày giao]],"yyyy")</f>
        <v>2022</v>
      </c>
      <c r="N4393" s="32" t="str">
        <f>IF(MONTH(Data[[#This Row],[Ngày giao]])&lt;4,"Qtr1", IF(MONTH(Data[[#This Row],[Ngày giao]])&lt;7,"Qtr2",IF(MONTH(Data[[#This Row],[Ngày giao]])&lt;10,"Qtr3","Qtr4")))</f>
        <v>Qtr4</v>
      </c>
      <c r="O4393" s="32" t="str">
        <f>TEXT(Data[[#This Row],[Ngày giao]],"MMM")</f>
        <v>Oct</v>
      </c>
    </row>
    <row r="4394" spans="1:15" ht="13" x14ac:dyDescent="0.3">
      <c r="A4394" s="1">
        <v>4517669924</v>
      </c>
      <c r="B4394" s="1">
        <v>2467687</v>
      </c>
      <c r="C4394" s="2" t="s">
        <v>55</v>
      </c>
      <c r="D4394" s="3">
        <v>1500</v>
      </c>
      <c r="E4394" s="3">
        <v>522</v>
      </c>
      <c r="F4394" s="3">
        <f t="shared" si="120"/>
        <v>783000</v>
      </c>
      <c r="G4394" s="5">
        <v>44847</v>
      </c>
      <c r="H4394" s="4">
        <v>44868</v>
      </c>
      <c r="I4394" s="6">
        <f>G4394-H4394</f>
        <v>-21</v>
      </c>
      <c r="J4394" s="32" t="str">
        <f>IF(Data[[#This Row],[Chênh lệch ngày]]&lt;-2,"ADVANCE", IF(Data[[#This Row],[Chênh lệch ngày]]&lt;4, "ON TIME", IF(Data[[#This Row],[REASON OF LATE]]="SUPPLIER","LATE BY SUPPLIER", "LATE")))</f>
        <v>ADVANCE</v>
      </c>
      <c r="K4394" s="2"/>
      <c r="L4394" s="32"/>
      <c r="M4394" s="32" t="str">
        <f>TEXT(Data[[#This Row],[Ngày giao]],"yyyy")</f>
        <v>2022</v>
      </c>
      <c r="N4394" s="32" t="str">
        <f>IF(MONTH(Data[[#This Row],[Ngày giao]])&lt;4,"Qtr1", IF(MONTH(Data[[#This Row],[Ngày giao]])&lt;7,"Qtr2",IF(MONTH(Data[[#This Row],[Ngày giao]])&lt;10,"Qtr3","Qtr4")))</f>
        <v>Qtr4</v>
      </c>
      <c r="O4394" s="32" t="str">
        <f>TEXT(Data[[#This Row],[Ngày giao]],"MMM")</f>
        <v>Oct</v>
      </c>
    </row>
    <row r="4395" spans="1:15" ht="14.5" x14ac:dyDescent="0.35">
      <c r="A4395" s="7">
        <v>4517339769</v>
      </c>
      <c r="B4395" s="7">
        <v>2044651</v>
      </c>
      <c r="C4395" s="8" t="s">
        <v>53</v>
      </c>
      <c r="D4395" s="9">
        <v>108000</v>
      </c>
      <c r="E4395" s="3">
        <v>589</v>
      </c>
      <c r="F4395" s="3">
        <f t="shared" si="120"/>
        <v>63612000</v>
      </c>
      <c r="G4395" s="5">
        <v>44823</v>
      </c>
      <c r="H4395" s="4">
        <v>44825</v>
      </c>
      <c r="I4395" s="10">
        <v>-2</v>
      </c>
      <c r="J4395" s="32" t="str">
        <f>IF(Data[[#This Row],[Chênh lệch ngày]]&lt;-2,"ADVANCE", IF(Data[[#This Row],[Chênh lệch ngày]]&lt;4, "ON TIME", IF(Data[[#This Row],[REASON OF LATE]]="SUPPLIER","LATE BY SUPPLIER", "LATE")))</f>
        <v>ON TIME</v>
      </c>
      <c r="K4395" s="12"/>
      <c r="L4395" s="16"/>
      <c r="M4395" s="32" t="str">
        <f>TEXT(Data[[#This Row],[Ngày giao]],"yyyy")</f>
        <v>2022</v>
      </c>
      <c r="N4395" s="32" t="str">
        <f>IF(MONTH(Data[[#This Row],[Ngày giao]])&lt;4,"Qtr1", IF(MONTH(Data[[#This Row],[Ngày giao]])&lt;7,"Qtr2",IF(MONTH(Data[[#This Row],[Ngày giao]])&lt;10,"Qtr3","Qtr4")))</f>
        <v>Qtr3</v>
      </c>
      <c r="O4395" s="32" t="str">
        <f>TEXT(Data[[#This Row],[Ngày giao]],"MMM")</f>
        <v>Sep</v>
      </c>
    </row>
    <row r="4396" spans="1:15" ht="13" x14ac:dyDescent="0.3">
      <c r="A4396" s="1">
        <v>4518063569</v>
      </c>
      <c r="B4396" s="1">
        <v>4451134</v>
      </c>
      <c r="C4396" s="37" t="s">
        <v>52</v>
      </c>
      <c r="D4396" s="3">
        <v>32</v>
      </c>
      <c r="E4396" s="3">
        <v>1030</v>
      </c>
      <c r="F4396" s="3">
        <f t="shared" ref="F4396:F4402" si="122" xml:space="preserve"> D4396 * E4396</f>
        <v>32960</v>
      </c>
      <c r="G4396" s="5">
        <v>44872</v>
      </c>
      <c r="H4396" s="4">
        <v>44872</v>
      </c>
      <c r="I4396" s="6">
        <f t="shared" ref="I4396:I4409" si="123">G4396-H4396</f>
        <v>0</v>
      </c>
      <c r="J4396" s="32" t="str">
        <f>IF(Data[[#This Row],[Chênh lệch ngày]]&lt;-2,"ADVANCE", IF(Data[[#This Row],[Chênh lệch ngày]]&lt;4, "ON TIME", IF(Data[[#This Row],[REASON OF LATE]]="SUPPLIER","LATE BY SUPPLIER", "LATE")))</f>
        <v>ON TIME</v>
      </c>
      <c r="K4396" s="2"/>
      <c r="L4396" s="32"/>
      <c r="M4396" s="32" t="str">
        <f>TEXT(Data[[#This Row],[Ngày giao]],"yyyy")</f>
        <v>2022</v>
      </c>
      <c r="N4396" s="32" t="str">
        <f>IF(MONTH(Data[[#This Row],[Ngày giao]])&lt;4,"Qtr1", IF(MONTH(Data[[#This Row],[Ngày giao]])&lt;7,"Qtr2",IF(MONTH(Data[[#This Row],[Ngày giao]])&lt;10,"Qtr3","Qtr4")))</f>
        <v>Qtr4</v>
      </c>
      <c r="O4396" s="32" t="str">
        <f>TEXT(Data[[#This Row],[Ngày giao]],"MMM")</f>
        <v>Nov</v>
      </c>
    </row>
    <row r="4397" spans="1:15" ht="13" x14ac:dyDescent="0.3">
      <c r="A4397" s="1">
        <v>4518084989</v>
      </c>
      <c r="B4397" s="1">
        <v>4334436</v>
      </c>
      <c r="C4397" s="37" t="s">
        <v>52</v>
      </c>
      <c r="D4397" s="3">
        <v>112</v>
      </c>
      <c r="E4397" s="3">
        <v>1467</v>
      </c>
      <c r="F4397" s="3">
        <f t="shared" si="122"/>
        <v>164304</v>
      </c>
      <c r="G4397" s="5">
        <v>44872</v>
      </c>
      <c r="H4397" s="4">
        <v>44872</v>
      </c>
      <c r="I4397" s="6">
        <f t="shared" si="123"/>
        <v>0</v>
      </c>
      <c r="J4397" s="32" t="str">
        <f>IF(Data[[#This Row],[Chênh lệch ngày]]&lt;-2,"ADVANCE", IF(Data[[#This Row],[Chênh lệch ngày]]&lt;4, "ON TIME", IF(Data[[#This Row],[REASON OF LATE]]="SUPPLIER","LATE BY SUPPLIER", "LATE")))</f>
        <v>ON TIME</v>
      </c>
      <c r="K4397" s="2"/>
      <c r="L4397" s="32"/>
      <c r="M4397" s="32" t="str">
        <f>TEXT(Data[[#This Row],[Ngày giao]],"yyyy")</f>
        <v>2022</v>
      </c>
      <c r="N4397" s="32" t="str">
        <f>IF(MONTH(Data[[#This Row],[Ngày giao]])&lt;4,"Qtr1", IF(MONTH(Data[[#This Row],[Ngày giao]])&lt;7,"Qtr2",IF(MONTH(Data[[#This Row],[Ngày giao]])&lt;10,"Qtr3","Qtr4")))</f>
        <v>Qtr4</v>
      </c>
      <c r="O4397" s="32" t="str">
        <f>TEXT(Data[[#This Row],[Ngày giao]],"MMM")</f>
        <v>Nov</v>
      </c>
    </row>
    <row r="4398" spans="1:15" ht="13" x14ac:dyDescent="0.3">
      <c r="A4398" s="1">
        <v>4518042001</v>
      </c>
      <c r="B4398" s="1">
        <v>2358612</v>
      </c>
      <c r="C4398" s="2" t="s">
        <v>53</v>
      </c>
      <c r="D4398" s="3">
        <v>660</v>
      </c>
      <c r="E4398" s="3">
        <v>1133</v>
      </c>
      <c r="F4398" s="3">
        <f t="shared" si="122"/>
        <v>747780</v>
      </c>
      <c r="G4398" s="5">
        <v>44872</v>
      </c>
      <c r="H4398" s="4">
        <v>44872</v>
      </c>
      <c r="I4398" s="6">
        <f t="shared" si="123"/>
        <v>0</v>
      </c>
      <c r="J4398" s="32" t="str">
        <f>IF(Data[[#This Row],[Chênh lệch ngày]]&lt;-2,"ADVANCE", IF(Data[[#This Row],[Chênh lệch ngày]]&lt;4, "ON TIME", IF(Data[[#This Row],[REASON OF LATE]]="SUPPLIER","LATE BY SUPPLIER", "LATE")))</f>
        <v>ON TIME</v>
      </c>
      <c r="K4398" s="2"/>
      <c r="L4398" s="32"/>
      <c r="M4398" s="32" t="str">
        <f>TEXT(Data[[#This Row],[Ngày giao]],"yyyy")</f>
        <v>2022</v>
      </c>
      <c r="N4398" s="32" t="str">
        <f>IF(MONTH(Data[[#This Row],[Ngày giao]])&lt;4,"Qtr1", IF(MONTH(Data[[#This Row],[Ngày giao]])&lt;7,"Qtr2",IF(MONTH(Data[[#This Row],[Ngày giao]])&lt;10,"Qtr3","Qtr4")))</f>
        <v>Qtr4</v>
      </c>
      <c r="O4398" s="32" t="str">
        <f>TEXT(Data[[#This Row],[Ngày giao]],"MMM")</f>
        <v>Nov</v>
      </c>
    </row>
    <row r="4399" spans="1:15" ht="13" x14ac:dyDescent="0.3">
      <c r="A4399" s="1">
        <v>4518042151</v>
      </c>
      <c r="B4399" s="1">
        <v>880447</v>
      </c>
      <c r="C4399" s="2" t="s">
        <v>53</v>
      </c>
      <c r="D4399" s="3">
        <v>480</v>
      </c>
      <c r="E4399" s="3">
        <v>895</v>
      </c>
      <c r="F4399" s="3">
        <f t="shared" si="122"/>
        <v>429600</v>
      </c>
      <c r="G4399" s="5">
        <v>44872</v>
      </c>
      <c r="H4399" s="4">
        <v>44872</v>
      </c>
      <c r="I4399" s="6">
        <f t="shared" si="123"/>
        <v>0</v>
      </c>
      <c r="J4399" s="32" t="str">
        <f>IF(Data[[#This Row],[Chênh lệch ngày]]&lt;-2,"ADVANCE", IF(Data[[#This Row],[Chênh lệch ngày]]&lt;4, "ON TIME", IF(Data[[#This Row],[REASON OF LATE]]="SUPPLIER","LATE BY SUPPLIER", "LATE")))</f>
        <v>ON TIME</v>
      </c>
      <c r="K4399" s="2"/>
      <c r="L4399" s="32"/>
      <c r="M4399" s="32" t="str">
        <f>TEXT(Data[[#This Row],[Ngày giao]],"yyyy")</f>
        <v>2022</v>
      </c>
      <c r="N4399" s="32" t="str">
        <f>IF(MONTH(Data[[#This Row],[Ngày giao]])&lt;4,"Qtr1", IF(MONTH(Data[[#This Row],[Ngày giao]])&lt;7,"Qtr2",IF(MONTH(Data[[#This Row],[Ngày giao]])&lt;10,"Qtr3","Qtr4")))</f>
        <v>Qtr4</v>
      </c>
      <c r="O4399" s="32" t="str">
        <f>TEXT(Data[[#This Row],[Ngày giao]],"MMM")</f>
        <v>Nov</v>
      </c>
    </row>
    <row r="4400" spans="1:15" ht="13" x14ac:dyDescent="0.3">
      <c r="A4400" s="1">
        <v>4518056456</v>
      </c>
      <c r="B4400" s="1">
        <v>880447</v>
      </c>
      <c r="C4400" s="2" t="s">
        <v>53</v>
      </c>
      <c r="D4400" s="3">
        <v>5490</v>
      </c>
      <c r="E4400" s="3">
        <v>1226</v>
      </c>
      <c r="F4400" s="3">
        <f t="shared" si="122"/>
        <v>6730740</v>
      </c>
      <c r="G4400" s="5">
        <v>44872</v>
      </c>
      <c r="H4400" s="4">
        <v>44872</v>
      </c>
      <c r="I4400" s="6">
        <f t="shared" si="123"/>
        <v>0</v>
      </c>
      <c r="J4400" s="32" t="str">
        <f>IF(Data[[#This Row],[Chênh lệch ngày]]&lt;-2,"ADVANCE", IF(Data[[#This Row],[Chênh lệch ngày]]&lt;4, "ON TIME", IF(Data[[#This Row],[REASON OF LATE]]="SUPPLIER","LATE BY SUPPLIER", "LATE")))</f>
        <v>ON TIME</v>
      </c>
      <c r="K4400" s="2"/>
      <c r="L4400" s="32"/>
      <c r="M4400" s="32" t="str">
        <f>TEXT(Data[[#This Row],[Ngày giao]],"yyyy")</f>
        <v>2022</v>
      </c>
      <c r="N4400" s="32" t="str">
        <f>IF(MONTH(Data[[#This Row],[Ngày giao]])&lt;4,"Qtr1", IF(MONTH(Data[[#This Row],[Ngày giao]])&lt;7,"Qtr2",IF(MONTH(Data[[#This Row],[Ngày giao]])&lt;10,"Qtr3","Qtr4")))</f>
        <v>Qtr4</v>
      </c>
      <c r="O4400" s="32" t="str">
        <f>TEXT(Data[[#This Row],[Ngày giao]],"MMM")</f>
        <v>Nov</v>
      </c>
    </row>
    <row r="4401" spans="1:15" ht="13" x14ac:dyDescent="0.3">
      <c r="A4401" s="1">
        <v>4518064856</v>
      </c>
      <c r="B4401" s="1">
        <v>880447</v>
      </c>
      <c r="C4401" s="2" t="s">
        <v>54</v>
      </c>
      <c r="D4401" s="3">
        <v>180</v>
      </c>
      <c r="E4401" s="3">
        <v>704</v>
      </c>
      <c r="F4401" s="3">
        <f t="shared" si="122"/>
        <v>126720</v>
      </c>
      <c r="G4401" s="5">
        <v>44872</v>
      </c>
      <c r="H4401" s="4">
        <v>44872</v>
      </c>
      <c r="I4401" s="6">
        <f t="shared" si="123"/>
        <v>0</v>
      </c>
      <c r="J4401" s="32" t="str">
        <f>IF(Data[[#This Row],[Chênh lệch ngày]]&lt;-2,"ADVANCE", IF(Data[[#This Row],[Chênh lệch ngày]]&lt;4, "ON TIME", IF(Data[[#This Row],[REASON OF LATE]]="SUPPLIER","LATE BY SUPPLIER", "LATE")))</f>
        <v>ON TIME</v>
      </c>
      <c r="K4401" s="2"/>
      <c r="L4401" s="32"/>
      <c r="M4401" s="32" t="str">
        <f>TEXT(Data[[#This Row],[Ngày giao]],"yyyy")</f>
        <v>2022</v>
      </c>
      <c r="N4401" s="32" t="str">
        <f>IF(MONTH(Data[[#This Row],[Ngày giao]])&lt;4,"Qtr1", IF(MONTH(Data[[#This Row],[Ngày giao]])&lt;7,"Qtr2",IF(MONTH(Data[[#This Row],[Ngày giao]])&lt;10,"Qtr3","Qtr4")))</f>
        <v>Qtr4</v>
      </c>
      <c r="O4401" s="32" t="str">
        <f>TEXT(Data[[#This Row],[Ngày giao]],"MMM")</f>
        <v>Nov</v>
      </c>
    </row>
    <row r="4402" spans="1:15" ht="13" x14ac:dyDescent="0.3">
      <c r="A4402" s="1">
        <v>4517124793</v>
      </c>
      <c r="B4402" s="1">
        <v>2165271</v>
      </c>
      <c r="C4402" s="2" t="s">
        <v>53</v>
      </c>
      <c r="D4402" s="3">
        <v>5000</v>
      </c>
      <c r="E4402" s="3">
        <v>1053</v>
      </c>
      <c r="F4402" s="3">
        <f t="shared" si="122"/>
        <v>5265000</v>
      </c>
      <c r="G4402" s="5">
        <v>44858</v>
      </c>
      <c r="H4402" s="4">
        <v>44872</v>
      </c>
      <c r="I4402" s="6">
        <f t="shared" si="123"/>
        <v>-14</v>
      </c>
      <c r="J4402" s="32" t="str">
        <f>IF(Data[[#This Row],[Chênh lệch ngày]]&lt;-2,"ADVANCE", IF(Data[[#This Row],[Chênh lệch ngày]]&lt;4, "ON TIME", IF(Data[[#This Row],[REASON OF LATE]]="SUPPLIER","LATE BY SUPPLIER", "LATE")))</f>
        <v>ADVANCE</v>
      </c>
      <c r="K4402" s="2"/>
      <c r="L4402" s="32"/>
      <c r="M4402" s="32" t="str">
        <f>TEXT(Data[[#This Row],[Ngày giao]],"yyyy")</f>
        <v>2022</v>
      </c>
      <c r="N4402" s="32" t="str">
        <f>IF(MONTH(Data[[#This Row],[Ngày giao]])&lt;4,"Qtr1", IF(MONTH(Data[[#This Row],[Ngày giao]])&lt;7,"Qtr2",IF(MONTH(Data[[#This Row],[Ngày giao]])&lt;10,"Qtr3","Qtr4")))</f>
        <v>Qtr4</v>
      </c>
      <c r="O4402" s="32" t="str">
        <f>TEXT(Data[[#This Row],[Ngày giao]],"MMM")</f>
        <v>Oct</v>
      </c>
    </row>
    <row r="4403" spans="1:15" ht="13" x14ac:dyDescent="0.3">
      <c r="A4403" s="1">
        <v>4517480549</v>
      </c>
      <c r="B4403" s="1">
        <v>2958114</v>
      </c>
      <c r="C4403" s="2" t="s">
        <v>53</v>
      </c>
      <c r="D4403" s="3">
        <v>1998</v>
      </c>
      <c r="E4403" s="3">
        <v>1425</v>
      </c>
      <c r="F4403" s="3">
        <f t="shared" ref="F4403:F4437" si="124" xml:space="preserve"> D4403 * E4403</f>
        <v>2847150</v>
      </c>
      <c r="G4403" s="5">
        <v>44872</v>
      </c>
      <c r="H4403" s="4">
        <v>44872</v>
      </c>
      <c r="I4403" s="6">
        <f t="shared" si="123"/>
        <v>0</v>
      </c>
      <c r="J4403" s="32" t="str">
        <f>IF(Data[[#This Row],[Chênh lệch ngày]]&lt;-2,"ADVANCE", IF(Data[[#This Row],[Chênh lệch ngày]]&lt;4, "ON TIME", IF(Data[[#This Row],[REASON OF LATE]]="SUPPLIER","LATE BY SUPPLIER", "LATE")))</f>
        <v>ON TIME</v>
      </c>
      <c r="K4403" s="2"/>
      <c r="L4403" s="32"/>
      <c r="M4403" s="32" t="str">
        <f>TEXT(Data[[#This Row],[Ngày giao]],"yyyy")</f>
        <v>2022</v>
      </c>
      <c r="N4403" s="32" t="str">
        <f>IF(MONTH(Data[[#This Row],[Ngày giao]])&lt;4,"Qtr1", IF(MONTH(Data[[#This Row],[Ngày giao]])&lt;7,"Qtr2",IF(MONTH(Data[[#This Row],[Ngày giao]])&lt;10,"Qtr3","Qtr4")))</f>
        <v>Qtr4</v>
      </c>
      <c r="O4403" s="32" t="str">
        <f>TEXT(Data[[#This Row],[Ngày giao]],"MMM")</f>
        <v>Nov</v>
      </c>
    </row>
    <row r="4404" spans="1:15" ht="13" x14ac:dyDescent="0.3">
      <c r="A4404" s="1">
        <v>4516985633</v>
      </c>
      <c r="B4404" s="1">
        <v>2903184</v>
      </c>
      <c r="C4404" s="2" t="s">
        <v>67</v>
      </c>
      <c r="D4404" s="3">
        <v>20</v>
      </c>
      <c r="E4404" s="3">
        <v>854</v>
      </c>
      <c r="F4404" s="3">
        <f t="shared" si="124"/>
        <v>17080</v>
      </c>
      <c r="G4404" s="5">
        <v>44875</v>
      </c>
      <c r="H4404" s="4">
        <v>44875</v>
      </c>
      <c r="I4404" s="6">
        <f t="shared" si="123"/>
        <v>0</v>
      </c>
      <c r="J4404" s="32" t="str">
        <f>IF(Data[[#This Row],[Chênh lệch ngày]]&lt;-2,"ADVANCE", IF(Data[[#This Row],[Chênh lệch ngày]]&lt;4, "ON TIME", IF(Data[[#This Row],[REASON OF LATE]]="SUPPLIER","LATE BY SUPPLIER", "LATE")))</f>
        <v>ON TIME</v>
      </c>
      <c r="K4404" s="2"/>
      <c r="L4404" s="32"/>
      <c r="M4404" s="32" t="str">
        <f>TEXT(Data[[#This Row],[Ngày giao]],"yyyy")</f>
        <v>2022</v>
      </c>
      <c r="N4404" s="32" t="str">
        <f>IF(MONTH(Data[[#This Row],[Ngày giao]])&lt;4,"Qtr1", IF(MONTH(Data[[#This Row],[Ngày giao]])&lt;7,"Qtr2",IF(MONTH(Data[[#This Row],[Ngày giao]])&lt;10,"Qtr3","Qtr4")))</f>
        <v>Qtr4</v>
      </c>
      <c r="O4404" s="32" t="str">
        <f>TEXT(Data[[#This Row],[Ngày giao]],"MMM")</f>
        <v>Nov</v>
      </c>
    </row>
    <row r="4405" spans="1:15" ht="13" x14ac:dyDescent="0.3">
      <c r="A4405" s="1">
        <v>4517191472</v>
      </c>
      <c r="B4405" s="1">
        <v>2903183</v>
      </c>
      <c r="C4405" s="2" t="s">
        <v>67</v>
      </c>
      <c r="D4405" s="3">
        <v>40</v>
      </c>
      <c r="E4405" s="3">
        <v>1485</v>
      </c>
      <c r="F4405" s="3">
        <f t="shared" si="124"/>
        <v>59400</v>
      </c>
      <c r="G4405" s="5">
        <v>44875</v>
      </c>
      <c r="H4405" s="4">
        <v>44875</v>
      </c>
      <c r="I4405" s="6">
        <f t="shared" si="123"/>
        <v>0</v>
      </c>
      <c r="J4405" s="32" t="str">
        <f>IF(Data[[#This Row],[Chênh lệch ngày]]&lt;-2,"ADVANCE", IF(Data[[#This Row],[Chênh lệch ngày]]&lt;4, "ON TIME", IF(Data[[#This Row],[REASON OF LATE]]="SUPPLIER","LATE BY SUPPLIER", "LATE")))</f>
        <v>ON TIME</v>
      </c>
      <c r="K4405" s="2"/>
      <c r="L4405" s="32"/>
      <c r="M4405" s="32" t="str">
        <f>TEXT(Data[[#This Row],[Ngày giao]],"yyyy")</f>
        <v>2022</v>
      </c>
      <c r="N4405" s="32" t="str">
        <f>IF(MONTH(Data[[#This Row],[Ngày giao]])&lt;4,"Qtr1", IF(MONTH(Data[[#This Row],[Ngày giao]])&lt;7,"Qtr2",IF(MONTH(Data[[#This Row],[Ngày giao]])&lt;10,"Qtr3","Qtr4")))</f>
        <v>Qtr4</v>
      </c>
      <c r="O4405" s="32" t="str">
        <f>TEXT(Data[[#This Row],[Ngày giao]],"MMM")</f>
        <v>Nov</v>
      </c>
    </row>
    <row r="4406" spans="1:15" ht="13" x14ac:dyDescent="0.3">
      <c r="A4406" s="1">
        <v>4517049746</v>
      </c>
      <c r="B4406" s="1">
        <v>4271870</v>
      </c>
      <c r="C4406" s="2" t="s">
        <v>67</v>
      </c>
      <c r="D4406" s="3">
        <v>12</v>
      </c>
      <c r="E4406" s="3">
        <v>914</v>
      </c>
      <c r="F4406" s="3">
        <f t="shared" si="124"/>
        <v>10968</v>
      </c>
      <c r="G4406" s="5">
        <v>44875</v>
      </c>
      <c r="H4406" s="4">
        <v>44875</v>
      </c>
      <c r="I4406" s="6">
        <f t="shared" si="123"/>
        <v>0</v>
      </c>
      <c r="J4406" s="32" t="str">
        <f>IF(Data[[#This Row],[Chênh lệch ngày]]&lt;-2,"ADVANCE", IF(Data[[#This Row],[Chênh lệch ngày]]&lt;4, "ON TIME", IF(Data[[#This Row],[REASON OF LATE]]="SUPPLIER","LATE BY SUPPLIER", "LATE")))</f>
        <v>ON TIME</v>
      </c>
      <c r="K4406" s="2"/>
      <c r="L4406" s="32"/>
      <c r="M4406" s="32" t="str">
        <f>TEXT(Data[[#This Row],[Ngày giao]],"yyyy")</f>
        <v>2022</v>
      </c>
      <c r="N4406" s="32" t="str">
        <f>IF(MONTH(Data[[#This Row],[Ngày giao]])&lt;4,"Qtr1", IF(MONTH(Data[[#This Row],[Ngày giao]])&lt;7,"Qtr2",IF(MONTH(Data[[#This Row],[Ngày giao]])&lt;10,"Qtr3","Qtr4")))</f>
        <v>Qtr4</v>
      </c>
      <c r="O4406" s="32" t="str">
        <f>TEXT(Data[[#This Row],[Ngày giao]],"MMM")</f>
        <v>Nov</v>
      </c>
    </row>
    <row r="4407" spans="1:15" ht="13" x14ac:dyDescent="0.3">
      <c r="A4407" s="1">
        <v>4517031547</v>
      </c>
      <c r="B4407" s="1">
        <v>2752324</v>
      </c>
      <c r="C4407" s="2" t="s">
        <v>67</v>
      </c>
      <c r="D4407" s="3">
        <v>12</v>
      </c>
      <c r="E4407" s="3">
        <v>721</v>
      </c>
      <c r="F4407" s="3">
        <f t="shared" si="124"/>
        <v>8652</v>
      </c>
      <c r="G4407" s="5">
        <v>44875</v>
      </c>
      <c r="H4407" s="4">
        <v>44875</v>
      </c>
      <c r="I4407" s="6">
        <f t="shared" si="123"/>
        <v>0</v>
      </c>
      <c r="J4407" s="32" t="str">
        <f>IF(Data[[#This Row],[Chênh lệch ngày]]&lt;-2,"ADVANCE", IF(Data[[#This Row],[Chênh lệch ngày]]&lt;4, "ON TIME", IF(Data[[#This Row],[REASON OF LATE]]="SUPPLIER","LATE BY SUPPLIER", "LATE")))</f>
        <v>ON TIME</v>
      </c>
      <c r="K4407" s="2"/>
      <c r="L4407" s="32"/>
      <c r="M4407" s="32" t="str">
        <f>TEXT(Data[[#This Row],[Ngày giao]],"yyyy")</f>
        <v>2022</v>
      </c>
      <c r="N4407" s="32" t="str">
        <f>IF(MONTH(Data[[#This Row],[Ngày giao]])&lt;4,"Qtr1", IF(MONTH(Data[[#This Row],[Ngày giao]])&lt;7,"Qtr2",IF(MONTH(Data[[#This Row],[Ngày giao]])&lt;10,"Qtr3","Qtr4")))</f>
        <v>Qtr4</v>
      </c>
      <c r="O4407" s="32" t="str">
        <f>TEXT(Data[[#This Row],[Ngày giao]],"MMM")</f>
        <v>Nov</v>
      </c>
    </row>
    <row r="4408" spans="1:15" ht="13" x14ac:dyDescent="0.3">
      <c r="A4408" s="1">
        <v>4517102072</v>
      </c>
      <c r="B4408" s="1">
        <v>2958114</v>
      </c>
      <c r="C4408" s="2" t="s">
        <v>67</v>
      </c>
      <c r="D4408" s="3">
        <v>60</v>
      </c>
      <c r="E4408" s="3">
        <v>1092</v>
      </c>
      <c r="F4408" s="3">
        <f t="shared" si="124"/>
        <v>65520</v>
      </c>
      <c r="G4408" s="5">
        <v>44875</v>
      </c>
      <c r="H4408" s="4">
        <v>44875</v>
      </c>
      <c r="I4408" s="6">
        <f t="shared" si="123"/>
        <v>0</v>
      </c>
      <c r="J4408" s="32" t="str">
        <f>IF(Data[[#This Row],[Chênh lệch ngày]]&lt;-2,"ADVANCE", IF(Data[[#This Row],[Chênh lệch ngày]]&lt;4, "ON TIME", IF(Data[[#This Row],[REASON OF LATE]]="SUPPLIER","LATE BY SUPPLIER", "LATE")))</f>
        <v>ON TIME</v>
      </c>
      <c r="K4408" s="2"/>
      <c r="L4408" s="32"/>
      <c r="M4408" s="32" t="str">
        <f>TEXT(Data[[#This Row],[Ngày giao]],"yyyy")</f>
        <v>2022</v>
      </c>
      <c r="N4408" s="32" t="str">
        <f>IF(MONTH(Data[[#This Row],[Ngày giao]])&lt;4,"Qtr1", IF(MONTH(Data[[#This Row],[Ngày giao]])&lt;7,"Qtr2",IF(MONTH(Data[[#This Row],[Ngày giao]])&lt;10,"Qtr3","Qtr4")))</f>
        <v>Qtr4</v>
      </c>
      <c r="O4408" s="32" t="str">
        <f>TEXT(Data[[#This Row],[Ngày giao]],"MMM")</f>
        <v>Nov</v>
      </c>
    </row>
    <row r="4409" spans="1:15" ht="13" x14ac:dyDescent="0.3">
      <c r="A4409" s="1">
        <v>4517238516</v>
      </c>
      <c r="B4409" s="1">
        <v>2958114</v>
      </c>
      <c r="C4409" s="2" t="s">
        <v>67</v>
      </c>
      <c r="D4409" s="3">
        <v>6</v>
      </c>
      <c r="E4409" s="3">
        <v>312</v>
      </c>
      <c r="F4409" s="3">
        <f t="shared" si="124"/>
        <v>1872</v>
      </c>
      <c r="G4409" s="5">
        <v>44875</v>
      </c>
      <c r="H4409" s="4">
        <v>44875</v>
      </c>
      <c r="I4409" s="6">
        <f t="shared" si="123"/>
        <v>0</v>
      </c>
      <c r="J4409" s="32" t="str">
        <f>IF(Data[[#This Row],[Chênh lệch ngày]]&lt;-2,"ADVANCE", IF(Data[[#This Row],[Chênh lệch ngày]]&lt;4, "ON TIME", IF(Data[[#This Row],[REASON OF LATE]]="SUPPLIER","LATE BY SUPPLIER", "LATE")))</f>
        <v>ON TIME</v>
      </c>
      <c r="K4409" s="2"/>
      <c r="L4409" s="32"/>
      <c r="M4409" s="32" t="str">
        <f>TEXT(Data[[#This Row],[Ngày giao]],"yyyy")</f>
        <v>2022</v>
      </c>
      <c r="N4409" s="32" t="str">
        <f>IF(MONTH(Data[[#This Row],[Ngày giao]])&lt;4,"Qtr1", IF(MONTH(Data[[#This Row],[Ngày giao]])&lt;7,"Qtr2",IF(MONTH(Data[[#This Row],[Ngày giao]])&lt;10,"Qtr3","Qtr4")))</f>
        <v>Qtr4</v>
      </c>
      <c r="O4409" s="32" t="str">
        <f>TEXT(Data[[#This Row],[Ngày giao]],"MMM")</f>
        <v>Nov</v>
      </c>
    </row>
    <row r="4410" spans="1:15" ht="14.5" x14ac:dyDescent="0.35">
      <c r="A4410" s="7">
        <v>4517205736</v>
      </c>
      <c r="B4410" s="7">
        <v>2779823</v>
      </c>
      <c r="C4410" s="8" t="s">
        <v>67</v>
      </c>
      <c r="D4410" s="9">
        <v>90</v>
      </c>
      <c r="E4410" s="3">
        <v>734</v>
      </c>
      <c r="F4410" s="3">
        <f t="shared" si="124"/>
        <v>66060</v>
      </c>
      <c r="G4410" s="5">
        <v>44875</v>
      </c>
      <c r="H4410" s="4">
        <v>44875</v>
      </c>
      <c r="I4410" s="10">
        <v>0</v>
      </c>
      <c r="J4410" s="32" t="str">
        <f>IF(Data[[#This Row],[Chênh lệch ngày]]&lt;-2,"ADVANCE", IF(Data[[#This Row],[Chênh lệch ngày]]&lt;4, "ON TIME", IF(Data[[#This Row],[REASON OF LATE]]="SUPPLIER","LATE BY SUPPLIER", "LATE")))</f>
        <v>ON TIME</v>
      </c>
      <c r="K4410" s="12"/>
      <c r="L4410" s="16"/>
      <c r="M4410" s="32" t="str">
        <f>TEXT(Data[[#This Row],[Ngày giao]],"yyyy")</f>
        <v>2022</v>
      </c>
      <c r="N4410" s="32" t="str">
        <f>IF(MONTH(Data[[#This Row],[Ngày giao]])&lt;4,"Qtr1", IF(MONTH(Data[[#This Row],[Ngày giao]])&lt;7,"Qtr2",IF(MONTH(Data[[#This Row],[Ngày giao]])&lt;10,"Qtr3","Qtr4")))</f>
        <v>Qtr4</v>
      </c>
      <c r="O4410" s="32" t="str">
        <f>TEXT(Data[[#This Row],[Ngày giao]],"MMM")</f>
        <v>Nov</v>
      </c>
    </row>
    <row r="4411" spans="1:15" ht="13" x14ac:dyDescent="0.3">
      <c r="A4411" s="1">
        <v>4518042003</v>
      </c>
      <c r="B4411" s="1">
        <v>880447</v>
      </c>
      <c r="C4411" s="2" t="s">
        <v>53</v>
      </c>
      <c r="D4411" s="3">
        <v>360</v>
      </c>
      <c r="E4411" s="3">
        <v>515</v>
      </c>
      <c r="F4411" s="3">
        <f t="shared" si="124"/>
        <v>185400</v>
      </c>
      <c r="G4411" s="5">
        <v>44879</v>
      </c>
      <c r="H4411" s="4">
        <v>44879</v>
      </c>
      <c r="I4411" s="6">
        <f t="shared" ref="I4411:I4422" si="125">G4411-H4411</f>
        <v>0</v>
      </c>
      <c r="J4411" s="32" t="str">
        <f>IF(Data[[#This Row],[Chênh lệch ngày]]&lt;-2,"ADVANCE", IF(Data[[#This Row],[Chênh lệch ngày]]&lt;4, "ON TIME", IF(Data[[#This Row],[REASON OF LATE]]="SUPPLIER","LATE BY SUPPLIER", "LATE")))</f>
        <v>ON TIME</v>
      </c>
      <c r="K4411" s="2"/>
      <c r="L4411" s="32"/>
      <c r="M4411" s="32" t="str">
        <f>TEXT(Data[[#This Row],[Ngày giao]],"yyyy")</f>
        <v>2022</v>
      </c>
      <c r="N4411" s="32" t="str">
        <f>IF(MONTH(Data[[#This Row],[Ngày giao]])&lt;4,"Qtr1", IF(MONTH(Data[[#This Row],[Ngày giao]])&lt;7,"Qtr2",IF(MONTH(Data[[#This Row],[Ngày giao]])&lt;10,"Qtr3","Qtr4")))</f>
        <v>Qtr4</v>
      </c>
      <c r="O4411" s="32" t="str">
        <f>TEXT(Data[[#This Row],[Ngày giao]],"MMM")</f>
        <v>Nov</v>
      </c>
    </row>
    <row r="4412" spans="1:15" ht="13" x14ac:dyDescent="0.3">
      <c r="A4412" s="1">
        <v>4518042009</v>
      </c>
      <c r="B4412" s="1">
        <v>2358612</v>
      </c>
      <c r="C4412" s="2" t="s">
        <v>53</v>
      </c>
      <c r="D4412" s="3">
        <v>480</v>
      </c>
      <c r="E4412" s="3">
        <v>1409</v>
      </c>
      <c r="F4412" s="3">
        <f t="shared" si="124"/>
        <v>676320</v>
      </c>
      <c r="G4412" s="5">
        <v>44879</v>
      </c>
      <c r="H4412" s="4">
        <v>44879</v>
      </c>
      <c r="I4412" s="6">
        <f t="shared" si="125"/>
        <v>0</v>
      </c>
      <c r="J4412" s="32" t="str">
        <f>IF(Data[[#This Row],[Chênh lệch ngày]]&lt;-2,"ADVANCE", IF(Data[[#This Row],[Chênh lệch ngày]]&lt;4, "ON TIME", IF(Data[[#This Row],[REASON OF LATE]]="SUPPLIER","LATE BY SUPPLIER", "LATE")))</f>
        <v>ON TIME</v>
      </c>
      <c r="K4412" s="2"/>
      <c r="L4412" s="32"/>
      <c r="M4412" s="32" t="str">
        <f>TEXT(Data[[#This Row],[Ngày giao]],"yyyy")</f>
        <v>2022</v>
      </c>
      <c r="N4412" s="32" t="str">
        <f>IF(MONTH(Data[[#This Row],[Ngày giao]])&lt;4,"Qtr1", IF(MONTH(Data[[#This Row],[Ngày giao]])&lt;7,"Qtr2",IF(MONTH(Data[[#This Row],[Ngày giao]])&lt;10,"Qtr3","Qtr4")))</f>
        <v>Qtr4</v>
      </c>
      <c r="O4412" s="32" t="str">
        <f>TEXT(Data[[#This Row],[Ngày giao]],"MMM")</f>
        <v>Nov</v>
      </c>
    </row>
    <row r="4413" spans="1:15" ht="13" x14ac:dyDescent="0.3">
      <c r="A4413" s="1">
        <v>4518056455</v>
      </c>
      <c r="B4413" s="1">
        <v>880447</v>
      </c>
      <c r="C4413" s="2" t="s">
        <v>53</v>
      </c>
      <c r="D4413" s="3">
        <v>4470</v>
      </c>
      <c r="E4413" s="3">
        <v>1406</v>
      </c>
      <c r="F4413" s="3">
        <f t="shared" si="124"/>
        <v>6284820</v>
      </c>
      <c r="G4413" s="5">
        <v>44879</v>
      </c>
      <c r="H4413" s="4">
        <v>44879</v>
      </c>
      <c r="I4413" s="6">
        <f t="shared" si="125"/>
        <v>0</v>
      </c>
      <c r="J4413" s="32" t="str">
        <f>IF(Data[[#This Row],[Chênh lệch ngày]]&lt;-2,"ADVANCE", IF(Data[[#This Row],[Chênh lệch ngày]]&lt;4, "ON TIME", IF(Data[[#This Row],[REASON OF LATE]]="SUPPLIER","LATE BY SUPPLIER", "LATE")))</f>
        <v>ON TIME</v>
      </c>
      <c r="K4413" s="2"/>
      <c r="L4413" s="32"/>
      <c r="M4413" s="32" t="str">
        <f>TEXT(Data[[#This Row],[Ngày giao]],"yyyy")</f>
        <v>2022</v>
      </c>
      <c r="N4413" s="32" t="str">
        <f>IF(MONTH(Data[[#This Row],[Ngày giao]])&lt;4,"Qtr1", IF(MONTH(Data[[#This Row],[Ngày giao]])&lt;7,"Qtr2",IF(MONTH(Data[[#This Row],[Ngày giao]])&lt;10,"Qtr3","Qtr4")))</f>
        <v>Qtr4</v>
      </c>
      <c r="O4413" s="32" t="str">
        <f>TEXT(Data[[#This Row],[Ngày giao]],"MMM")</f>
        <v>Nov</v>
      </c>
    </row>
    <row r="4414" spans="1:15" ht="13" x14ac:dyDescent="0.3">
      <c r="A4414" s="1">
        <v>4516611426</v>
      </c>
      <c r="B4414" s="1">
        <v>4327058</v>
      </c>
      <c r="C4414" s="2" t="s">
        <v>53</v>
      </c>
      <c r="D4414" s="3">
        <v>600</v>
      </c>
      <c r="E4414" s="3">
        <v>536</v>
      </c>
      <c r="F4414" s="3">
        <f t="shared" si="124"/>
        <v>321600</v>
      </c>
      <c r="G4414" s="5">
        <v>44879</v>
      </c>
      <c r="H4414" s="4">
        <v>44882</v>
      </c>
      <c r="I4414" s="6">
        <f t="shared" si="125"/>
        <v>-3</v>
      </c>
      <c r="J4414" s="32" t="str">
        <f>IF(Data[[#This Row],[Chênh lệch ngày]]&lt;-2,"ADVANCE", IF(Data[[#This Row],[Chênh lệch ngày]]&lt;4, "ON TIME", IF(Data[[#This Row],[REASON OF LATE]]="SUPPLIER","LATE BY SUPPLIER", "LATE")))</f>
        <v>ADVANCE</v>
      </c>
      <c r="K4414" s="2"/>
      <c r="L4414" s="32"/>
      <c r="M4414" s="32" t="str">
        <f>TEXT(Data[[#This Row],[Ngày giao]],"yyyy")</f>
        <v>2022</v>
      </c>
      <c r="N4414" s="32" t="str">
        <f>IF(MONTH(Data[[#This Row],[Ngày giao]])&lt;4,"Qtr1", IF(MONTH(Data[[#This Row],[Ngày giao]])&lt;7,"Qtr2",IF(MONTH(Data[[#This Row],[Ngày giao]])&lt;10,"Qtr3","Qtr4")))</f>
        <v>Qtr4</v>
      </c>
      <c r="O4414" s="32" t="str">
        <f>TEXT(Data[[#This Row],[Ngày giao]],"MMM")</f>
        <v>Nov</v>
      </c>
    </row>
    <row r="4415" spans="1:15" ht="13" x14ac:dyDescent="0.3">
      <c r="A4415" s="1">
        <v>881918843</v>
      </c>
      <c r="B4415" s="1">
        <v>4327106</v>
      </c>
      <c r="C4415" s="2" t="s">
        <v>53</v>
      </c>
      <c r="D4415" s="3">
        <v>603</v>
      </c>
      <c r="E4415" s="3">
        <v>420</v>
      </c>
      <c r="F4415" s="3">
        <f t="shared" si="124"/>
        <v>253260</v>
      </c>
      <c r="G4415" s="5">
        <v>44879</v>
      </c>
      <c r="H4415" s="4">
        <v>44882</v>
      </c>
      <c r="I4415" s="6">
        <f t="shared" si="125"/>
        <v>-3</v>
      </c>
      <c r="J4415" s="32" t="str">
        <f>IF(Data[[#This Row],[Chênh lệch ngày]]&lt;-2,"ADVANCE", IF(Data[[#This Row],[Chênh lệch ngày]]&lt;4, "ON TIME", IF(Data[[#This Row],[REASON OF LATE]]="SUPPLIER","LATE BY SUPPLIER", "LATE")))</f>
        <v>ADVANCE</v>
      </c>
      <c r="K4415" s="2"/>
      <c r="L4415" s="32"/>
      <c r="M4415" s="32" t="str">
        <f>TEXT(Data[[#This Row],[Ngày giao]],"yyyy")</f>
        <v>2022</v>
      </c>
      <c r="N4415" s="32" t="str">
        <f>IF(MONTH(Data[[#This Row],[Ngày giao]])&lt;4,"Qtr1", IF(MONTH(Data[[#This Row],[Ngày giao]])&lt;7,"Qtr2",IF(MONTH(Data[[#This Row],[Ngày giao]])&lt;10,"Qtr3","Qtr4")))</f>
        <v>Qtr4</v>
      </c>
      <c r="O4415" s="32" t="str">
        <f>TEXT(Data[[#This Row],[Ngày giao]],"MMM")</f>
        <v>Nov</v>
      </c>
    </row>
    <row r="4416" spans="1:15" ht="13" x14ac:dyDescent="0.3">
      <c r="A4416" s="1">
        <v>4517265359</v>
      </c>
      <c r="B4416" s="1">
        <v>4327106</v>
      </c>
      <c r="C4416" s="2" t="s">
        <v>53</v>
      </c>
      <c r="D4416" s="3">
        <v>3000</v>
      </c>
      <c r="E4416" s="3">
        <v>485</v>
      </c>
      <c r="F4416" s="3">
        <f t="shared" si="124"/>
        <v>1455000</v>
      </c>
      <c r="G4416" s="5">
        <v>44882</v>
      </c>
      <c r="H4416" s="4">
        <v>44882</v>
      </c>
      <c r="I4416" s="6">
        <f t="shared" si="125"/>
        <v>0</v>
      </c>
      <c r="J4416" s="32" t="str">
        <f>IF(Data[[#This Row],[Chênh lệch ngày]]&lt;-2,"ADVANCE", IF(Data[[#This Row],[Chênh lệch ngày]]&lt;4, "ON TIME", IF(Data[[#This Row],[REASON OF LATE]]="SUPPLIER","LATE BY SUPPLIER", "LATE")))</f>
        <v>ON TIME</v>
      </c>
      <c r="K4416" s="2"/>
      <c r="L4416" s="32"/>
      <c r="M4416" s="32" t="str">
        <f>TEXT(Data[[#This Row],[Ngày giao]],"yyyy")</f>
        <v>2022</v>
      </c>
      <c r="N4416" s="32" t="str">
        <f>IF(MONTH(Data[[#This Row],[Ngày giao]])&lt;4,"Qtr1", IF(MONTH(Data[[#This Row],[Ngày giao]])&lt;7,"Qtr2",IF(MONTH(Data[[#This Row],[Ngày giao]])&lt;10,"Qtr3","Qtr4")))</f>
        <v>Qtr4</v>
      </c>
      <c r="O4416" s="32" t="str">
        <f>TEXT(Data[[#This Row],[Ngày giao]],"MMM")</f>
        <v>Nov</v>
      </c>
    </row>
    <row r="4417" spans="1:15" ht="13" x14ac:dyDescent="0.3">
      <c r="A4417" s="1">
        <v>4517052575</v>
      </c>
      <c r="B4417" s="1">
        <v>1620152</v>
      </c>
      <c r="C4417" s="2" t="s">
        <v>53</v>
      </c>
      <c r="D4417" s="3">
        <v>3006</v>
      </c>
      <c r="E4417" s="3">
        <v>1142</v>
      </c>
      <c r="F4417" s="3">
        <f t="shared" si="124"/>
        <v>3432852</v>
      </c>
      <c r="G4417" s="5">
        <v>44882</v>
      </c>
      <c r="H4417" s="4">
        <v>44882</v>
      </c>
      <c r="I4417" s="6">
        <f t="shared" si="125"/>
        <v>0</v>
      </c>
      <c r="J4417" s="32" t="str">
        <f>IF(Data[[#This Row],[Chênh lệch ngày]]&lt;-2,"ADVANCE", IF(Data[[#This Row],[Chênh lệch ngày]]&lt;4, "ON TIME", IF(Data[[#This Row],[REASON OF LATE]]="SUPPLIER","LATE BY SUPPLIER", "LATE")))</f>
        <v>ON TIME</v>
      </c>
      <c r="K4417" s="2"/>
      <c r="L4417" s="32"/>
      <c r="M4417" s="32" t="str">
        <f>TEXT(Data[[#This Row],[Ngày giao]],"yyyy")</f>
        <v>2022</v>
      </c>
      <c r="N4417" s="32" t="str">
        <f>IF(MONTH(Data[[#This Row],[Ngày giao]])&lt;4,"Qtr1", IF(MONTH(Data[[#This Row],[Ngày giao]])&lt;7,"Qtr2",IF(MONTH(Data[[#This Row],[Ngày giao]])&lt;10,"Qtr3","Qtr4")))</f>
        <v>Qtr4</v>
      </c>
      <c r="O4417" s="32" t="str">
        <f>TEXT(Data[[#This Row],[Ngày giao]],"MMM")</f>
        <v>Nov</v>
      </c>
    </row>
    <row r="4418" spans="1:15" ht="13" x14ac:dyDescent="0.3">
      <c r="A4418" s="1">
        <v>4518062667</v>
      </c>
      <c r="B4418" s="1">
        <v>4334436</v>
      </c>
      <c r="C4418" s="37" t="s">
        <v>52</v>
      </c>
      <c r="D4418" s="3">
        <v>32</v>
      </c>
      <c r="E4418" s="3">
        <v>756</v>
      </c>
      <c r="F4418" s="3">
        <f t="shared" si="124"/>
        <v>24192</v>
      </c>
      <c r="G4418" s="5">
        <v>44886</v>
      </c>
      <c r="H4418" s="4">
        <v>44886</v>
      </c>
      <c r="I4418" s="6">
        <f t="shared" si="125"/>
        <v>0</v>
      </c>
      <c r="J4418" s="32" t="str">
        <f>IF(Data[[#This Row],[Chênh lệch ngày]]&lt;-2,"ADVANCE", IF(Data[[#This Row],[Chênh lệch ngày]]&lt;4, "ON TIME", IF(Data[[#This Row],[REASON OF LATE]]="SUPPLIER","LATE BY SUPPLIER", "LATE")))</f>
        <v>ON TIME</v>
      </c>
      <c r="K4418" s="2"/>
      <c r="L4418" s="32"/>
      <c r="M4418" s="32" t="str">
        <f>TEXT(Data[[#This Row],[Ngày giao]],"yyyy")</f>
        <v>2022</v>
      </c>
      <c r="N4418" s="32" t="str">
        <f>IF(MONTH(Data[[#This Row],[Ngày giao]])&lt;4,"Qtr1", IF(MONTH(Data[[#This Row],[Ngày giao]])&lt;7,"Qtr2",IF(MONTH(Data[[#This Row],[Ngày giao]])&lt;10,"Qtr3","Qtr4")))</f>
        <v>Qtr4</v>
      </c>
      <c r="O4418" s="32" t="str">
        <f>TEXT(Data[[#This Row],[Ngày giao]],"MMM")</f>
        <v>Nov</v>
      </c>
    </row>
    <row r="4419" spans="1:15" ht="13" x14ac:dyDescent="0.3">
      <c r="A4419" s="1">
        <v>4518084574</v>
      </c>
      <c r="B4419" s="1">
        <v>4451134</v>
      </c>
      <c r="C4419" s="37" t="s">
        <v>52</v>
      </c>
      <c r="D4419" s="3">
        <v>8</v>
      </c>
      <c r="E4419" s="3">
        <v>1424</v>
      </c>
      <c r="F4419" s="3">
        <f t="shared" si="124"/>
        <v>11392</v>
      </c>
      <c r="G4419" s="5">
        <v>44886</v>
      </c>
      <c r="H4419" s="4">
        <v>44886</v>
      </c>
      <c r="I4419" s="6">
        <f t="shared" si="125"/>
        <v>0</v>
      </c>
      <c r="J4419" s="32" t="str">
        <f>IF(Data[[#This Row],[Chênh lệch ngày]]&lt;-2,"ADVANCE", IF(Data[[#This Row],[Chênh lệch ngày]]&lt;4, "ON TIME", IF(Data[[#This Row],[REASON OF LATE]]="SUPPLIER","LATE BY SUPPLIER", "LATE")))</f>
        <v>ON TIME</v>
      </c>
      <c r="K4419" s="2"/>
      <c r="L4419" s="32"/>
      <c r="M4419" s="32" t="str">
        <f>TEXT(Data[[#This Row],[Ngày giao]],"yyyy")</f>
        <v>2022</v>
      </c>
      <c r="N4419" s="32" t="str">
        <f>IF(MONTH(Data[[#This Row],[Ngày giao]])&lt;4,"Qtr1", IF(MONTH(Data[[#This Row],[Ngày giao]])&lt;7,"Qtr2",IF(MONTH(Data[[#This Row],[Ngày giao]])&lt;10,"Qtr3","Qtr4")))</f>
        <v>Qtr4</v>
      </c>
      <c r="O4419" s="32" t="str">
        <f>TEXT(Data[[#This Row],[Ngày giao]],"MMM")</f>
        <v>Nov</v>
      </c>
    </row>
    <row r="4420" spans="1:15" ht="13" x14ac:dyDescent="0.3">
      <c r="A4420" s="1">
        <v>4518040084</v>
      </c>
      <c r="B4420" s="1">
        <v>880447</v>
      </c>
      <c r="C4420" s="2" t="s">
        <v>53</v>
      </c>
      <c r="D4420" s="3">
        <v>180</v>
      </c>
      <c r="E4420" s="3">
        <v>771</v>
      </c>
      <c r="F4420" s="3">
        <f t="shared" si="124"/>
        <v>138780</v>
      </c>
      <c r="G4420" s="5">
        <v>44886</v>
      </c>
      <c r="H4420" s="4">
        <v>44886</v>
      </c>
      <c r="I4420" s="6">
        <f t="shared" si="125"/>
        <v>0</v>
      </c>
      <c r="J4420" s="32" t="str">
        <f>IF(Data[[#This Row],[Chênh lệch ngày]]&lt;-2,"ADVANCE", IF(Data[[#This Row],[Chênh lệch ngày]]&lt;4, "ON TIME", IF(Data[[#This Row],[REASON OF LATE]]="SUPPLIER","LATE BY SUPPLIER", "LATE")))</f>
        <v>ON TIME</v>
      </c>
      <c r="K4420" s="2"/>
      <c r="L4420" s="32"/>
      <c r="M4420" s="32" t="str">
        <f>TEXT(Data[[#This Row],[Ngày giao]],"yyyy")</f>
        <v>2022</v>
      </c>
      <c r="N4420" s="32" t="str">
        <f>IF(MONTH(Data[[#This Row],[Ngày giao]])&lt;4,"Qtr1", IF(MONTH(Data[[#This Row],[Ngày giao]])&lt;7,"Qtr2",IF(MONTH(Data[[#This Row],[Ngày giao]])&lt;10,"Qtr3","Qtr4")))</f>
        <v>Qtr4</v>
      </c>
      <c r="O4420" s="32" t="str">
        <f>TEXT(Data[[#This Row],[Ngày giao]],"MMM")</f>
        <v>Nov</v>
      </c>
    </row>
    <row r="4421" spans="1:15" ht="13" x14ac:dyDescent="0.3">
      <c r="A4421" s="1">
        <v>4518042150</v>
      </c>
      <c r="B4421" s="1">
        <v>2358612</v>
      </c>
      <c r="C4421" s="2" t="s">
        <v>53</v>
      </c>
      <c r="D4421" s="3">
        <v>240</v>
      </c>
      <c r="E4421" s="3">
        <v>1318</v>
      </c>
      <c r="F4421" s="3">
        <f t="shared" si="124"/>
        <v>316320</v>
      </c>
      <c r="G4421" s="5">
        <v>44886</v>
      </c>
      <c r="H4421" s="4">
        <v>44886</v>
      </c>
      <c r="I4421" s="6">
        <f t="shared" si="125"/>
        <v>0</v>
      </c>
      <c r="J4421" s="32" t="str">
        <f>IF(Data[[#This Row],[Chênh lệch ngày]]&lt;-2,"ADVANCE", IF(Data[[#This Row],[Chênh lệch ngày]]&lt;4, "ON TIME", IF(Data[[#This Row],[REASON OF LATE]]="SUPPLIER","LATE BY SUPPLIER", "LATE")))</f>
        <v>ON TIME</v>
      </c>
      <c r="K4421" s="2"/>
      <c r="L4421" s="32"/>
      <c r="M4421" s="32" t="str">
        <f>TEXT(Data[[#This Row],[Ngày giao]],"yyyy")</f>
        <v>2022</v>
      </c>
      <c r="N4421" s="32" t="str">
        <f>IF(MONTH(Data[[#This Row],[Ngày giao]])&lt;4,"Qtr1", IF(MONTH(Data[[#This Row],[Ngày giao]])&lt;7,"Qtr2",IF(MONTH(Data[[#This Row],[Ngày giao]])&lt;10,"Qtr3","Qtr4")))</f>
        <v>Qtr4</v>
      </c>
      <c r="O4421" s="32" t="str">
        <f>TEXT(Data[[#This Row],[Ngày giao]],"MMM")</f>
        <v>Nov</v>
      </c>
    </row>
    <row r="4422" spans="1:15" ht="13" x14ac:dyDescent="0.3">
      <c r="A4422" s="1">
        <v>4518056453</v>
      </c>
      <c r="B4422" s="1">
        <v>880447</v>
      </c>
      <c r="C4422" s="2" t="s">
        <v>53</v>
      </c>
      <c r="D4422" s="3">
        <v>3120</v>
      </c>
      <c r="E4422" s="3">
        <v>1090</v>
      </c>
      <c r="F4422" s="3">
        <f t="shared" si="124"/>
        <v>3400800</v>
      </c>
      <c r="G4422" s="5">
        <v>44886</v>
      </c>
      <c r="H4422" s="4">
        <v>44886</v>
      </c>
      <c r="I4422" s="6">
        <f t="shared" si="125"/>
        <v>0</v>
      </c>
      <c r="J4422" s="32" t="str">
        <f>IF(Data[[#This Row],[Chênh lệch ngày]]&lt;-2,"ADVANCE", IF(Data[[#This Row],[Chênh lệch ngày]]&lt;4, "ON TIME", IF(Data[[#This Row],[REASON OF LATE]]="SUPPLIER","LATE BY SUPPLIER", "LATE")))</f>
        <v>ON TIME</v>
      </c>
      <c r="K4422" s="2"/>
      <c r="L4422" s="32"/>
      <c r="M4422" s="32" t="str">
        <f>TEXT(Data[[#This Row],[Ngày giao]],"yyyy")</f>
        <v>2022</v>
      </c>
      <c r="N4422" s="32" t="str">
        <f>IF(MONTH(Data[[#This Row],[Ngày giao]])&lt;4,"Qtr1", IF(MONTH(Data[[#This Row],[Ngày giao]])&lt;7,"Qtr2",IF(MONTH(Data[[#This Row],[Ngày giao]])&lt;10,"Qtr3","Qtr4")))</f>
        <v>Qtr4</v>
      </c>
      <c r="O4422" s="32" t="str">
        <f>TEXT(Data[[#This Row],[Ngày giao]],"MMM")</f>
        <v>Nov</v>
      </c>
    </row>
    <row r="4423" spans="1:15" ht="14.5" x14ac:dyDescent="0.35">
      <c r="A4423" s="7">
        <v>4517681807</v>
      </c>
      <c r="B4423" s="7">
        <v>4333114</v>
      </c>
      <c r="C4423" s="8" t="s">
        <v>59</v>
      </c>
      <c r="D4423" s="9">
        <v>252</v>
      </c>
      <c r="E4423" s="3">
        <v>747</v>
      </c>
      <c r="F4423" s="3">
        <f t="shared" si="124"/>
        <v>188244</v>
      </c>
      <c r="G4423" s="5">
        <v>44886</v>
      </c>
      <c r="H4423" s="4">
        <v>44886</v>
      </c>
      <c r="I4423" s="10">
        <v>0</v>
      </c>
      <c r="J4423" s="32" t="str">
        <f>IF(Data[[#This Row],[Chênh lệch ngày]]&lt;-2,"ADVANCE", IF(Data[[#This Row],[Chênh lệch ngày]]&lt;4, "ON TIME", IF(Data[[#This Row],[REASON OF LATE]]="SUPPLIER","LATE BY SUPPLIER", "LATE")))</f>
        <v>ON TIME</v>
      </c>
      <c r="K4423" s="12"/>
      <c r="L4423" s="16"/>
      <c r="M4423" s="32" t="str">
        <f>TEXT(Data[[#This Row],[Ngày giao]],"yyyy")</f>
        <v>2022</v>
      </c>
      <c r="N4423" s="32" t="str">
        <f>IF(MONTH(Data[[#This Row],[Ngày giao]])&lt;4,"Qtr1", IF(MONTH(Data[[#This Row],[Ngày giao]])&lt;7,"Qtr2",IF(MONTH(Data[[#This Row],[Ngày giao]])&lt;10,"Qtr3","Qtr4")))</f>
        <v>Qtr4</v>
      </c>
      <c r="O4423" s="32" t="str">
        <f>TEXT(Data[[#This Row],[Ngày giao]],"MMM")</f>
        <v>Nov</v>
      </c>
    </row>
    <row r="4424" spans="1:15" ht="14.5" x14ac:dyDescent="0.35">
      <c r="A4424" s="7">
        <v>4517639628</v>
      </c>
      <c r="B4424" s="7">
        <v>4333113</v>
      </c>
      <c r="C4424" s="8" t="s">
        <v>59</v>
      </c>
      <c r="D4424" s="9">
        <v>378</v>
      </c>
      <c r="E4424" s="3">
        <v>1465</v>
      </c>
      <c r="F4424" s="3">
        <f t="shared" si="124"/>
        <v>553770</v>
      </c>
      <c r="G4424" s="5">
        <v>44886</v>
      </c>
      <c r="H4424" s="4">
        <v>44886</v>
      </c>
      <c r="I4424" s="10">
        <v>0</v>
      </c>
      <c r="J4424" s="32" t="str">
        <f>IF(Data[[#This Row],[Chênh lệch ngày]]&lt;-2,"ADVANCE", IF(Data[[#This Row],[Chênh lệch ngày]]&lt;4, "ON TIME", IF(Data[[#This Row],[REASON OF LATE]]="SUPPLIER","LATE BY SUPPLIER", "LATE")))</f>
        <v>ON TIME</v>
      </c>
      <c r="K4424" s="12"/>
      <c r="L4424" s="16"/>
      <c r="M4424" s="32" t="str">
        <f>TEXT(Data[[#This Row],[Ngày giao]],"yyyy")</f>
        <v>2022</v>
      </c>
      <c r="N4424" s="32" t="str">
        <f>IF(MONTH(Data[[#This Row],[Ngày giao]])&lt;4,"Qtr1", IF(MONTH(Data[[#This Row],[Ngày giao]])&lt;7,"Qtr2",IF(MONTH(Data[[#This Row],[Ngày giao]])&lt;10,"Qtr3","Qtr4")))</f>
        <v>Qtr4</v>
      </c>
      <c r="O4424" s="32" t="str">
        <f>TEXT(Data[[#This Row],[Ngày giao]],"MMM")</f>
        <v>Nov</v>
      </c>
    </row>
    <row r="4425" spans="1:15" ht="13" x14ac:dyDescent="0.3">
      <c r="A4425" s="19">
        <v>4517804488</v>
      </c>
      <c r="B4425" s="19">
        <v>4334436</v>
      </c>
      <c r="C4425" s="20" t="s">
        <v>53</v>
      </c>
      <c r="D4425" s="21">
        <v>5648</v>
      </c>
      <c r="E4425" s="3">
        <v>1285</v>
      </c>
      <c r="F4425" s="3">
        <f t="shared" si="124"/>
        <v>7257680</v>
      </c>
      <c r="G4425" s="5">
        <v>44886</v>
      </c>
      <c r="H4425" s="4">
        <v>44887</v>
      </c>
      <c r="I4425" s="6">
        <f t="shared" ref="I4425:I4435" si="126">G4425-H4425</f>
        <v>-1</v>
      </c>
      <c r="J4425" s="32" t="str">
        <f>IF(Data[[#This Row],[Chênh lệch ngày]]&lt;-2,"ADVANCE", IF(Data[[#This Row],[Chênh lệch ngày]]&lt;4, "ON TIME", IF(Data[[#This Row],[REASON OF LATE]]="SUPPLIER","LATE BY SUPPLIER", "LATE")))</f>
        <v>ON TIME</v>
      </c>
      <c r="K4425" s="20"/>
      <c r="L4425" s="22"/>
      <c r="M4425" s="22" t="str">
        <f>TEXT(Data[[#This Row],[Ngày giao]],"yyyy")</f>
        <v>2022</v>
      </c>
      <c r="N4425" s="22" t="str">
        <f>IF(MONTH(Data[[#This Row],[Ngày giao]])&lt;4,"Qtr1", IF(MONTH(Data[[#This Row],[Ngày giao]])&lt;7,"Qtr2",IF(MONTH(Data[[#This Row],[Ngày giao]])&lt;10,"Qtr3","Qtr4")))</f>
        <v>Qtr4</v>
      </c>
      <c r="O4425" s="32" t="str">
        <f>TEXT(Data[[#This Row],[Ngày giao]],"MMM")</f>
        <v>Nov</v>
      </c>
    </row>
    <row r="4426" spans="1:15" ht="13" x14ac:dyDescent="0.3">
      <c r="A4426" s="19">
        <v>4517804581</v>
      </c>
      <c r="B4426" s="19">
        <v>2903183</v>
      </c>
      <c r="C4426" s="20" t="s">
        <v>53</v>
      </c>
      <c r="D4426" s="21">
        <v>3320</v>
      </c>
      <c r="E4426" s="3">
        <v>772</v>
      </c>
      <c r="F4426" s="3">
        <f t="shared" si="124"/>
        <v>2563040</v>
      </c>
      <c r="G4426" s="5">
        <v>44886</v>
      </c>
      <c r="H4426" s="4">
        <v>44887</v>
      </c>
      <c r="I4426" s="6">
        <f t="shared" si="126"/>
        <v>-1</v>
      </c>
      <c r="J4426" s="32" t="str">
        <f>IF(Data[[#This Row],[Chênh lệch ngày]]&lt;-2,"ADVANCE", IF(Data[[#This Row],[Chênh lệch ngày]]&lt;4, "ON TIME", IF(Data[[#This Row],[REASON OF LATE]]="SUPPLIER","LATE BY SUPPLIER", "LATE")))</f>
        <v>ON TIME</v>
      </c>
      <c r="K4426" s="20"/>
      <c r="L4426" s="22"/>
      <c r="M4426" s="22" t="str">
        <f>TEXT(Data[[#This Row],[Ngày giao]],"yyyy")</f>
        <v>2022</v>
      </c>
      <c r="N4426" s="22" t="str">
        <f>IF(MONTH(Data[[#This Row],[Ngày giao]])&lt;4,"Qtr1", IF(MONTH(Data[[#This Row],[Ngày giao]])&lt;7,"Qtr2",IF(MONTH(Data[[#This Row],[Ngày giao]])&lt;10,"Qtr3","Qtr4")))</f>
        <v>Qtr4</v>
      </c>
      <c r="O4426" s="32" t="str">
        <f>TEXT(Data[[#This Row],[Ngày giao]],"MMM")</f>
        <v>Nov</v>
      </c>
    </row>
    <row r="4427" spans="1:15" ht="13" x14ac:dyDescent="0.3">
      <c r="A4427" s="19">
        <v>4517455101</v>
      </c>
      <c r="B4427" s="19">
        <v>2903184</v>
      </c>
      <c r="C4427" s="20" t="s">
        <v>53</v>
      </c>
      <c r="D4427" s="21">
        <v>580</v>
      </c>
      <c r="E4427" s="3">
        <v>1242</v>
      </c>
      <c r="F4427" s="3">
        <f t="shared" si="124"/>
        <v>720360</v>
      </c>
      <c r="G4427" s="5">
        <v>44886</v>
      </c>
      <c r="H4427" s="4">
        <v>44887</v>
      </c>
      <c r="I4427" s="6">
        <f t="shared" si="126"/>
        <v>-1</v>
      </c>
      <c r="J4427" s="32" t="str">
        <f>IF(Data[[#This Row],[Chênh lệch ngày]]&lt;-2,"ADVANCE", IF(Data[[#This Row],[Chênh lệch ngày]]&lt;4, "ON TIME", IF(Data[[#This Row],[REASON OF LATE]]="SUPPLIER","LATE BY SUPPLIER", "LATE")))</f>
        <v>ON TIME</v>
      </c>
      <c r="K4427" s="20"/>
      <c r="L4427" s="22"/>
      <c r="M4427" s="22" t="str">
        <f>TEXT(Data[[#This Row],[Ngày giao]],"yyyy")</f>
        <v>2022</v>
      </c>
      <c r="N4427" s="22" t="str">
        <f>IF(MONTH(Data[[#This Row],[Ngày giao]])&lt;4,"Qtr1", IF(MONTH(Data[[#This Row],[Ngày giao]])&lt;7,"Qtr2",IF(MONTH(Data[[#This Row],[Ngày giao]])&lt;10,"Qtr3","Qtr4")))</f>
        <v>Qtr4</v>
      </c>
      <c r="O4427" s="32" t="str">
        <f>TEXT(Data[[#This Row],[Ngày giao]],"MMM")</f>
        <v>Nov</v>
      </c>
    </row>
    <row r="4428" spans="1:15" ht="13" x14ac:dyDescent="0.3">
      <c r="A4428" s="19">
        <v>4517773190</v>
      </c>
      <c r="B4428" s="19">
        <v>4334436</v>
      </c>
      <c r="C4428" s="20" t="s">
        <v>53</v>
      </c>
      <c r="D4428" s="21">
        <v>2720</v>
      </c>
      <c r="E4428" s="3">
        <v>1162</v>
      </c>
      <c r="F4428" s="3">
        <f t="shared" si="124"/>
        <v>3160640</v>
      </c>
      <c r="G4428" s="5">
        <v>44886</v>
      </c>
      <c r="H4428" s="4">
        <v>44887</v>
      </c>
      <c r="I4428" s="6">
        <f t="shared" si="126"/>
        <v>-1</v>
      </c>
      <c r="J4428" s="32" t="str">
        <f>IF(Data[[#This Row],[Chênh lệch ngày]]&lt;-2,"ADVANCE", IF(Data[[#This Row],[Chênh lệch ngày]]&lt;4, "ON TIME", IF(Data[[#This Row],[REASON OF LATE]]="SUPPLIER","LATE BY SUPPLIER", "LATE")))</f>
        <v>ON TIME</v>
      </c>
      <c r="K4428" s="20"/>
      <c r="L4428" s="22"/>
      <c r="M4428" s="22" t="str">
        <f>TEXT(Data[[#This Row],[Ngày giao]],"yyyy")</f>
        <v>2022</v>
      </c>
      <c r="N4428" s="22" t="str">
        <f>IF(MONTH(Data[[#This Row],[Ngày giao]])&lt;4,"Qtr1", IF(MONTH(Data[[#This Row],[Ngày giao]])&lt;7,"Qtr2",IF(MONTH(Data[[#This Row],[Ngày giao]])&lt;10,"Qtr3","Qtr4")))</f>
        <v>Qtr4</v>
      </c>
      <c r="O4428" s="32" t="str">
        <f>TEXT(Data[[#This Row],[Ngày giao]],"MMM")</f>
        <v>Nov</v>
      </c>
    </row>
    <row r="4429" spans="1:15" ht="13" x14ac:dyDescent="0.3">
      <c r="A4429" s="19">
        <v>4517804484</v>
      </c>
      <c r="B4429" s="19">
        <v>4451121</v>
      </c>
      <c r="C4429" s="20" t="s">
        <v>53</v>
      </c>
      <c r="D4429" s="21">
        <v>1180</v>
      </c>
      <c r="E4429" s="3">
        <v>889</v>
      </c>
      <c r="F4429" s="3">
        <f t="shared" si="124"/>
        <v>1049020</v>
      </c>
      <c r="G4429" s="5">
        <v>44886</v>
      </c>
      <c r="H4429" s="4">
        <v>44887</v>
      </c>
      <c r="I4429" s="6">
        <f t="shared" si="126"/>
        <v>-1</v>
      </c>
      <c r="J4429" s="32" t="str">
        <f>IF(Data[[#This Row],[Chênh lệch ngày]]&lt;-2,"ADVANCE", IF(Data[[#This Row],[Chênh lệch ngày]]&lt;4, "ON TIME", IF(Data[[#This Row],[REASON OF LATE]]="SUPPLIER","LATE BY SUPPLIER", "LATE")))</f>
        <v>ON TIME</v>
      </c>
      <c r="K4429" s="20"/>
      <c r="L4429" s="22"/>
      <c r="M4429" s="22" t="str">
        <f>TEXT(Data[[#This Row],[Ngày giao]],"yyyy")</f>
        <v>2022</v>
      </c>
      <c r="N4429" s="22" t="str">
        <f>IF(MONTH(Data[[#This Row],[Ngày giao]])&lt;4,"Qtr1", IF(MONTH(Data[[#This Row],[Ngày giao]])&lt;7,"Qtr2",IF(MONTH(Data[[#This Row],[Ngày giao]])&lt;10,"Qtr3","Qtr4")))</f>
        <v>Qtr4</v>
      </c>
      <c r="O4429" s="32" t="str">
        <f>TEXT(Data[[#This Row],[Ngày giao]],"MMM")</f>
        <v>Nov</v>
      </c>
    </row>
    <row r="4430" spans="1:15" ht="13" x14ac:dyDescent="0.3">
      <c r="A4430" s="19">
        <v>4517804489</v>
      </c>
      <c r="B4430" s="19">
        <v>4451134</v>
      </c>
      <c r="C4430" s="20" t="s">
        <v>53</v>
      </c>
      <c r="D4430" s="21">
        <v>676</v>
      </c>
      <c r="E4430" s="3">
        <v>1413</v>
      </c>
      <c r="F4430" s="3">
        <f t="shared" si="124"/>
        <v>955188</v>
      </c>
      <c r="G4430" s="5">
        <v>44886</v>
      </c>
      <c r="H4430" s="4">
        <v>44887</v>
      </c>
      <c r="I4430" s="6">
        <f t="shared" si="126"/>
        <v>-1</v>
      </c>
      <c r="J4430" s="32" t="str">
        <f>IF(Data[[#This Row],[Chênh lệch ngày]]&lt;-2,"ADVANCE", IF(Data[[#This Row],[Chênh lệch ngày]]&lt;4, "ON TIME", IF(Data[[#This Row],[REASON OF LATE]]="SUPPLIER","LATE BY SUPPLIER", "LATE")))</f>
        <v>ON TIME</v>
      </c>
      <c r="K4430" s="20"/>
      <c r="L4430" s="22"/>
      <c r="M4430" s="22" t="str">
        <f>TEXT(Data[[#This Row],[Ngày giao]],"yyyy")</f>
        <v>2022</v>
      </c>
      <c r="N4430" s="22" t="str">
        <f>IF(MONTH(Data[[#This Row],[Ngày giao]])&lt;4,"Qtr1", IF(MONTH(Data[[#This Row],[Ngày giao]])&lt;7,"Qtr2",IF(MONTH(Data[[#This Row],[Ngày giao]])&lt;10,"Qtr3","Qtr4")))</f>
        <v>Qtr4</v>
      </c>
      <c r="O4430" s="32" t="str">
        <f>TEXT(Data[[#This Row],[Ngày giao]],"MMM")</f>
        <v>Nov</v>
      </c>
    </row>
    <row r="4431" spans="1:15" ht="13" x14ac:dyDescent="0.3">
      <c r="A4431" s="19">
        <v>4517804491</v>
      </c>
      <c r="B4431" s="19">
        <v>4451121</v>
      </c>
      <c r="C4431" s="20" t="s">
        <v>53</v>
      </c>
      <c r="D4431" s="21">
        <v>1865</v>
      </c>
      <c r="E4431" s="3">
        <v>853</v>
      </c>
      <c r="F4431" s="3">
        <f t="shared" si="124"/>
        <v>1590845</v>
      </c>
      <c r="G4431" s="5">
        <v>44886</v>
      </c>
      <c r="H4431" s="4">
        <v>44887</v>
      </c>
      <c r="I4431" s="6">
        <f t="shared" si="126"/>
        <v>-1</v>
      </c>
      <c r="J4431" s="32" t="str">
        <f>IF(Data[[#This Row],[Chênh lệch ngày]]&lt;-2,"ADVANCE", IF(Data[[#This Row],[Chênh lệch ngày]]&lt;4, "ON TIME", IF(Data[[#This Row],[REASON OF LATE]]="SUPPLIER","LATE BY SUPPLIER", "LATE")))</f>
        <v>ON TIME</v>
      </c>
      <c r="K4431" s="20"/>
      <c r="L4431" s="22"/>
      <c r="M4431" s="22" t="str">
        <f>TEXT(Data[[#This Row],[Ngày giao]],"yyyy")</f>
        <v>2022</v>
      </c>
      <c r="N4431" s="22" t="str">
        <f>IF(MONTH(Data[[#This Row],[Ngày giao]])&lt;4,"Qtr1", IF(MONTH(Data[[#This Row],[Ngày giao]])&lt;7,"Qtr2",IF(MONTH(Data[[#This Row],[Ngày giao]])&lt;10,"Qtr3","Qtr4")))</f>
        <v>Qtr4</v>
      </c>
      <c r="O4431" s="32" t="str">
        <f>TEXT(Data[[#This Row],[Ngày giao]],"MMM")</f>
        <v>Nov</v>
      </c>
    </row>
    <row r="4432" spans="1:15" ht="13" x14ac:dyDescent="0.3">
      <c r="A4432" s="19">
        <v>4517804495</v>
      </c>
      <c r="B4432" s="19">
        <v>4451121</v>
      </c>
      <c r="C4432" s="20" t="s">
        <v>53</v>
      </c>
      <c r="D4432" s="21">
        <v>2355</v>
      </c>
      <c r="E4432" s="3">
        <v>434</v>
      </c>
      <c r="F4432" s="3">
        <f t="shared" si="124"/>
        <v>1022070</v>
      </c>
      <c r="G4432" s="5">
        <v>44886</v>
      </c>
      <c r="H4432" s="4">
        <v>44887</v>
      </c>
      <c r="I4432" s="6">
        <f t="shared" si="126"/>
        <v>-1</v>
      </c>
      <c r="J4432" s="32" t="str">
        <f>IF(Data[[#This Row],[Chênh lệch ngày]]&lt;-2,"ADVANCE", IF(Data[[#This Row],[Chênh lệch ngày]]&lt;4, "ON TIME", IF(Data[[#This Row],[REASON OF LATE]]="SUPPLIER","LATE BY SUPPLIER", "LATE")))</f>
        <v>ON TIME</v>
      </c>
      <c r="K4432" s="20"/>
      <c r="L4432" s="22"/>
      <c r="M4432" s="22" t="str">
        <f>TEXT(Data[[#This Row],[Ngày giao]],"yyyy")</f>
        <v>2022</v>
      </c>
      <c r="N4432" s="22" t="str">
        <f>IF(MONTH(Data[[#This Row],[Ngày giao]])&lt;4,"Qtr1", IF(MONTH(Data[[#This Row],[Ngày giao]])&lt;7,"Qtr2",IF(MONTH(Data[[#This Row],[Ngày giao]])&lt;10,"Qtr3","Qtr4")))</f>
        <v>Qtr4</v>
      </c>
      <c r="O4432" s="32" t="str">
        <f>TEXT(Data[[#This Row],[Ngày giao]],"MMM")</f>
        <v>Nov</v>
      </c>
    </row>
    <row r="4433" spans="1:15" ht="13" x14ac:dyDescent="0.3">
      <c r="A4433" s="1">
        <v>4517908618</v>
      </c>
      <c r="B4433" s="1">
        <v>880447</v>
      </c>
      <c r="C4433" s="2" t="s">
        <v>65</v>
      </c>
      <c r="D4433" s="3">
        <v>1260</v>
      </c>
      <c r="E4433" s="3">
        <v>1178</v>
      </c>
      <c r="F4433" s="3">
        <f t="shared" si="124"/>
        <v>1484280</v>
      </c>
      <c r="G4433" s="5">
        <v>44886</v>
      </c>
      <c r="H4433" s="4">
        <v>44887</v>
      </c>
      <c r="I4433" s="6">
        <f t="shared" si="126"/>
        <v>-1</v>
      </c>
      <c r="J4433" s="32" t="str">
        <f>IF(Data[[#This Row],[Chênh lệch ngày]]&lt;-2,"ADVANCE", IF(Data[[#This Row],[Chênh lệch ngày]]&lt;4, "ON TIME", IF(Data[[#This Row],[REASON OF LATE]]="SUPPLIER","LATE BY SUPPLIER", "LATE")))</f>
        <v>ON TIME</v>
      </c>
      <c r="K4433" s="2"/>
      <c r="L4433" s="32"/>
      <c r="M4433" s="32" t="str">
        <f>TEXT(Data[[#This Row],[Ngày giao]],"yyyy")</f>
        <v>2022</v>
      </c>
      <c r="N4433" s="32" t="str">
        <f>IF(MONTH(Data[[#This Row],[Ngày giao]])&lt;4,"Qtr1", IF(MONTH(Data[[#This Row],[Ngày giao]])&lt;7,"Qtr2",IF(MONTH(Data[[#This Row],[Ngày giao]])&lt;10,"Qtr3","Qtr4")))</f>
        <v>Qtr4</v>
      </c>
      <c r="O4433" s="32" t="str">
        <f>TEXT(Data[[#This Row],[Ngày giao]],"MMM")</f>
        <v>Nov</v>
      </c>
    </row>
    <row r="4434" spans="1:15" ht="13" x14ac:dyDescent="0.3">
      <c r="A4434" s="1">
        <v>4517916074</v>
      </c>
      <c r="B4434" s="1">
        <v>2358612</v>
      </c>
      <c r="C4434" s="2" t="s">
        <v>65</v>
      </c>
      <c r="D4434" s="3">
        <v>900</v>
      </c>
      <c r="E4434" s="3">
        <v>1440</v>
      </c>
      <c r="F4434" s="3">
        <f t="shared" si="124"/>
        <v>1296000</v>
      </c>
      <c r="G4434" s="5">
        <v>44886</v>
      </c>
      <c r="H4434" s="4">
        <v>44887</v>
      </c>
      <c r="I4434" s="6">
        <f t="shared" si="126"/>
        <v>-1</v>
      </c>
      <c r="J4434" s="32" t="str">
        <f>IF(Data[[#This Row],[Chênh lệch ngày]]&lt;-2,"ADVANCE", IF(Data[[#This Row],[Chênh lệch ngày]]&lt;4, "ON TIME", IF(Data[[#This Row],[REASON OF LATE]]="SUPPLIER","LATE BY SUPPLIER", "LATE")))</f>
        <v>ON TIME</v>
      </c>
      <c r="K4434" s="2"/>
      <c r="L4434" s="32"/>
      <c r="M4434" s="32" t="str">
        <f>TEXT(Data[[#This Row],[Ngày giao]],"yyyy")</f>
        <v>2022</v>
      </c>
      <c r="N4434" s="32" t="str">
        <f>IF(MONTH(Data[[#This Row],[Ngày giao]])&lt;4,"Qtr1", IF(MONTH(Data[[#This Row],[Ngày giao]])&lt;7,"Qtr2",IF(MONTH(Data[[#This Row],[Ngày giao]])&lt;10,"Qtr3","Qtr4")))</f>
        <v>Qtr4</v>
      </c>
      <c r="O4434" s="32" t="str">
        <f>TEXT(Data[[#This Row],[Ngày giao]],"MMM")</f>
        <v>Nov</v>
      </c>
    </row>
    <row r="4435" spans="1:15" ht="13" x14ac:dyDescent="0.3">
      <c r="A4435" s="36">
        <v>881875987</v>
      </c>
      <c r="B4435" s="1">
        <v>4327106</v>
      </c>
      <c r="C4435" s="2" t="s">
        <v>53</v>
      </c>
      <c r="D4435" s="3">
        <v>3105</v>
      </c>
      <c r="E4435" s="3">
        <v>944</v>
      </c>
      <c r="F4435" s="3">
        <f t="shared" si="124"/>
        <v>2931120</v>
      </c>
      <c r="G4435" s="5">
        <v>44886</v>
      </c>
      <c r="H4435" s="4">
        <v>44889</v>
      </c>
      <c r="I4435" s="6">
        <f t="shared" si="126"/>
        <v>-3</v>
      </c>
      <c r="J4435" s="32" t="str">
        <f>IF(Data[[#This Row],[Chênh lệch ngày]]&lt;-2,"ADVANCE", IF(Data[[#This Row],[Chênh lệch ngày]]&lt;4, "ON TIME", IF(Data[[#This Row],[REASON OF LATE]]="SUPPLIER","LATE BY SUPPLIER", "LATE")))</f>
        <v>ADVANCE</v>
      </c>
      <c r="K4435" s="2" t="s">
        <v>6</v>
      </c>
      <c r="L4435" s="32"/>
      <c r="M4435" s="32" t="str">
        <f>TEXT(Data[[#This Row],[Ngày giao]],"yyyy")</f>
        <v>2022</v>
      </c>
      <c r="N4435" s="32" t="str">
        <f>IF(MONTH(Data[[#This Row],[Ngày giao]])&lt;4,"Qtr1", IF(MONTH(Data[[#This Row],[Ngày giao]])&lt;7,"Qtr2",IF(MONTH(Data[[#This Row],[Ngày giao]])&lt;10,"Qtr3","Qtr4")))</f>
        <v>Qtr4</v>
      </c>
      <c r="O4435" s="32" t="str">
        <f>TEXT(Data[[#This Row],[Ngày giao]],"MMM")</f>
        <v>Nov</v>
      </c>
    </row>
    <row r="4436" spans="1:15" ht="14.5" x14ac:dyDescent="0.35">
      <c r="A4436" s="7">
        <v>4517970601</v>
      </c>
      <c r="B4436" s="7">
        <v>4663418</v>
      </c>
      <c r="C4436" s="8" t="s">
        <v>53</v>
      </c>
      <c r="D4436" s="9">
        <v>120000</v>
      </c>
      <c r="E4436" s="3">
        <v>682</v>
      </c>
      <c r="F4436" s="3">
        <f t="shared" si="124"/>
        <v>81840000</v>
      </c>
      <c r="G4436" s="5">
        <v>44886</v>
      </c>
      <c r="H4436" s="4">
        <v>44889</v>
      </c>
      <c r="I4436" s="10">
        <v>-3</v>
      </c>
      <c r="J4436" s="32" t="str">
        <f>IF(Data[[#This Row],[Chênh lệch ngày]]&lt;-2,"ADVANCE", IF(Data[[#This Row],[Chênh lệch ngày]]&lt;4, "ON TIME", IF(Data[[#This Row],[REASON OF LATE]]="SUPPLIER","LATE BY SUPPLIER", "LATE")))</f>
        <v>ADVANCE</v>
      </c>
      <c r="K4436" s="12"/>
      <c r="L4436" s="16"/>
      <c r="M4436" s="32" t="str">
        <f>TEXT(Data[[#This Row],[Ngày giao]],"yyyy")</f>
        <v>2022</v>
      </c>
      <c r="N4436" s="32" t="str">
        <f>IF(MONTH(Data[[#This Row],[Ngày giao]])&lt;4,"Qtr1", IF(MONTH(Data[[#This Row],[Ngày giao]])&lt;7,"Qtr2",IF(MONTH(Data[[#This Row],[Ngày giao]])&lt;10,"Qtr3","Qtr4")))</f>
        <v>Qtr4</v>
      </c>
      <c r="O4436" s="32" t="str">
        <f>TEXT(Data[[#This Row],[Ngày giao]],"MMM")</f>
        <v>Nov</v>
      </c>
    </row>
    <row r="4437" spans="1:15" ht="14.5" x14ac:dyDescent="0.35">
      <c r="A4437" s="7">
        <v>4517970600</v>
      </c>
      <c r="B4437" s="7">
        <v>2044651</v>
      </c>
      <c r="C4437" s="8" t="s">
        <v>53</v>
      </c>
      <c r="D4437" s="9">
        <v>108000</v>
      </c>
      <c r="E4437" s="3">
        <v>1118</v>
      </c>
      <c r="F4437" s="3">
        <f t="shared" si="124"/>
        <v>120744000</v>
      </c>
      <c r="G4437" s="5">
        <v>44844</v>
      </c>
      <c r="H4437" s="4">
        <v>44846</v>
      </c>
      <c r="I4437" s="10">
        <v>-2</v>
      </c>
      <c r="J4437" s="32" t="str">
        <f>IF(Data[[#This Row],[Chênh lệch ngày]]&lt;-2,"ADVANCE", IF(Data[[#This Row],[Chênh lệch ngày]]&lt;4, "ON TIME", IF(Data[[#This Row],[REASON OF LATE]]="SUPPLIER","LATE BY SUPPLIER", "LATE")))</f>
        <v>ON TIME</v>
      </c>
      <c r="K4437" s="12"/>
      <c r="L4437" s="16"/>
      <c r="M4437" s="32" t="str">
        <f>TEXT(Data[[#This Row],[Ngày giao]],"yyyy")</f>
        <v>2022</v>
      </c>
      <c r="N4437" s="32" t="str">
        <f>IF(MONTH(Data[[#This Row],[Ngày giao]])&lt;4,"Qtr1", IF(MONTH(Data[[#This Row],[Ngày giao]])&lt;7,"Qtr2",IF(MONTH(Data[[#This Row],[Ngày giao]])&lt;10,"Qtr3","Qtr4")))</f>
        <v>Qtr4</v>
      </c>
      <c r="O4437" s="32" t="str">
        <f>TEXT(Data[[#This Row],[Ngày giao]],"MMM")</f>
        <v>Oct</v>
      </c>
    </row>
    <row r="4438" spans="1:15" ht="13" x14ac:dyDescent="0.3">
      <c r="A4438" s="1">
        <v>4517029029</v>
      </c>
      <c r="B4438" s="1">
        <v>2165271</v>
      </c>
      <c r="C4438" s="37" t="s">
        <v>52</v>
      </c>
      <c r="D4438" s="3">
        <v>48</v>
      </c>
      <c r="E4438" s="3">
        <v>679</v>
      </c>
      <c r="F4438" s="3">
        <f t="shared" ref="F4438:F4456" si="127" xml:space="preserve"> D4438 * E4438</f>
        <v>32592</v>
      </c>
      <c r="G4438" s="5">
        <v>44886</v>
      </c>
      <c r="H4438" s="4">
        <v>44890</v>
      </c>
      <c r="I4438" s="6">
        <f>G4438-H4438</f>
        <v>-4</v>
      </c>
      <c r="J4438" s="32" t="str">
        <f>IF(Data[[#This Row],[Chênh lệch ngày]]&lt;-2,"ADVANCE", IF(Data[[#This Row],[Chênh lệch ngày]]&lt;4, "ON TIME", IF(Data[[#This Row],[REASON OF LATE]]="SUPPLIER","LATE BY SUPPLIER", "LATE")))</f>
        <v>ADVANCE</v>
      </c>
      <c r="K4438" s="2"/>
      <c r="L4438" s="32"/>
      <c r="M4438" s="32" t="str">
        <f>TEXT(Data[[#This Row],[Ngày giao]],"yyyy")</f>
        <v>2022</v>
      </c>
      <c r="N4438" s="32" t="str">
        <f>IF(MONTH(Data[[#This Row],[Ngày giao]])&lt;4,"Qtr1", IF(MONTH(Data[[#This Row],[Ngày giao]])&lt;7,"Qtr2",IF(MONTH(Data[[#This Row],[Ngày giao]])&lt;10,"Qtr3","Qtr4")))</f>
        <v>Qtr4</v>
      </c>
      <c r="O4438" s="32" t="str">
        <f>TEXT(Data[[#This Row],[Ngày giao]],"MMM")</f>
        <v>Nov</v>
      </c>
    </row>
    <row r="4439" spans="1:15" ht="13" x14ac:dyDescent="0.3">
      <c r="A4439" s="1">
        <v>4517032964</v>
      </c>
      <c r="B4439" s="1">
        <v>2165271</v>
      </c>
      <c r="C4439" s="37" t="s">
        <v>52</v>
      </c>
      <c r="D4439" s="3">
        <v>192</v>
      </c>
      <c r="E4439" s="3">
        <v>964</v>
      </c>
      <c r="F4439" s="3">
        <f t="shared" si="127"/>
        <v>185088</v>
      </c>
      <c r="G4439" s="5">
        <v>44886</v>
      </c>
      <c r="H4439" s="4">
        <v>44890</v>
      </c>
      <c r="I4439" s="6">
        <f>G4439-H4439</f>
        <v>-4</v>
      </c>
      <c r="J4439" s="32" t="str">
        <f>IF(Data[[#This Row],[Chênh lệch ngày]]&lt;-2,"ADVANCE", IF(Data[[#This Row],[Chênh lệch ngày]]&lt;4, "ON TIME", IF(Data[[#This Row],[REASON OF LATE]]="SUPPLIER","LATE BY SUPPLIER", "LATE")))</f>
        <v>ADVANCE</v>
      </c>
      <c r="K4439" s="2"/>
      <c r="L4439" s="32"/>
      <c r="M4439" s="32" t="str">
        <f>TEXT(Data[[#This Row],[Ngày giao]],"yyyy")</f>
        <v>2022</v>
      </c>
      <c r="N4439" s="32" t="str">
        <f>IF(MONTH(Data[[#This Row],[Ngày giao]])&lt;4,"Qtr1", IF(MONTH(Data[[#This Row],[Ngày giao]])&lt;7,"Qtr2",IF(MONTH(Data[[#This Row],[Ngày giao]])&lt;10,"Qtr3","Qtr4")))</f>
        <v>Qtr4</v>
      </c>
      <c r="O4439" s="32" t="str">
        <f>TEXT(Data[[#This Row],[Ngày giao]],"MMM")</f>
        <v>Nov</v>
      </c>
    </row>
    <row r="4440" spans="1:15" ht="13" x14ac:dyDescent="0.3">
      <c r="A4440" s="1">
        <v>4517153745</v>
      </c>
      <c r="B4440" s="1">
        <v>2165271</v>
      </c>
      <c r="C4440" s="37" t="s">
        <v>52</v>
      </c>
      <c r="D4440" s="3">
        <v>240</v>
      </c>
      <c r="E4440" s="3">
        <v>1318</v>
      </c>
      <c r="F4440" s="3">
        <f t="shared" si="127"/>
        <v>316320</v>
      </c>
      <c r="G4440" s="5">
        <v>44886</v>
      </c>
      <c r="H4440" s="4">
        <v>44890</v>
      </c>
      <c r="I4440" s="6">
        <f>G4440-H4440</f>
        <v>-4</v>
      </c>
      <c r="J4440" s="32" t="str">
        <f>IF(Data[[#This Row],[Chênh lệch ngày]]&lt;-2,"ADVANCE", IF(Data[[#This Row],[Chênh lệch ngày]]&lt;4, "ON TIME", IF(Data[[#This Row],[REASON OF LATE]]="SUPPLIER","LATE BY SUPPLIER", "LATE")))</f>
        <v>ADVANCE</v>
      </c>
      <c r="K4440" s="2"/>
      <c r="L4440" s="32"/>
      <c r="M4440" s="32" t="str">
        <f>TEXT(Data[[#This Row],[Ngày giao]],"yyyy")</f>
        <v>2022</v>
      </c>
      <c r="N4440" s="32" t="str">
        <f>IF(MONTH(Data[[#This Row],[Ngày giao]])&lt;4,"Qtr1", IF(MONTH(Data[[#This Row],[Ngày giao]])&lt;7,"Qtr2",IF(MONTH(Data[[#This Row],[Ngày giao]])&lt;10,"Qtr3","Qtr4")))</f>
        <v>Qtr4</v>
      </c>
      <c r="O4440" s="32" t="str">
        <f>TEXT(Data[[#This Row],[Ngày giao]],"MMM")</f>
        <v>Nov</v>
      </c>
    </row>
    <row r="4441" spans="1:15" ht="13" x14ac:dyDescent="0.3">
      <c r="A4441" s="1">
        <v>4517157564</v>
      </c>
      <c r="B4441" s="1">
        <v>2165271</v>
      </c>
      <c r="C4441" s="37" t="s">
        <v>52</v>
      </c>
      <c r="D4441" s="3">
        <v>96</v>
      </c>
      <c r="E4441" s="3">
        <v>982</v>
      </c>
      <c r="F4441" s="3">
        <f t="shared" si="127"/>
        <v>94272</v>
      </c>
      <c r="G4441" s="5">
        <v>44886</v>
      </c>
      <c r="H4441" s="4">
        <v>44890</v>
      </c>
      <c r="I4441" s="6">
        <f>G4441-H4441</f>
        <v>-4</v>
      </c>
      <c r="J4441" s="32" t="str">
        <f>IF(Data[[#This Row],[Chênh lệch ngày]]&lt;-2,"ADVANCE", IF(Data[[#This Row],[Chênh lệch ngày]]&lt;4, "ON TIME", IF(Data[[#This Row],[REASON OF LATE]]="SUPPLIER","LATE BY SUPPLIER", "LATE")))</f>
        <v>ADVANCE</v>
      </c>
      <c r="K4441" s="2"/>
      <c r="L4441" s="32"/>
      <c r="M4441" s="32" t="str">
        <f>TEXT(Data[[#This Row],[Ngày giao]],"yyyy")</f>
        <v>2022</v>
      </c>
      <c r="N4441" s="32" t="str">
        <f>IF(MONTH(Data[[#This Row],[Ngày giao]])&lt;4,"Qtr1", IF(MONTH(Data[[#This Row],[Ngày giao]])&lt;7,"Qtr2",IF(MONTH(Data[[#This Row],[Ngày giao]])&lt;10,"Qtr3","Qtr4")))</f>
        <v>Qtr4</v>
      </c>
      <c r="O4441" s="32" t="str">
        <f>TEXT(Data[[#This Row],[Ngày giao]],"MMM")</f>
        <v>Nov</v>
      </c>
    </row>
    <row r="4442" spans="1:15" ht="14.5" x14ac:dyDescent="0.35">
      <c r="A4442" s="7">
        <v>4517810066</v>
      </c>
      <c r="B4442" s="7">
        <v>4454507</v>
      </c>
      <c r="C4442" s="37" t="s">
        <v>52</v>
      </c>
      <c r="D4442" s="9">
        <v>1710</v>
      </c>
      <c r="E4442" s="3">
        <v>1325</v>
      </c>
      <c r="F4442" s="3">
        <f t="shared" si="127"/>
        <v>2265750</v>
      </c>
      <c r="G4442" s="5">
        <v>44886</v>
      </c>
      <c r="H4442" s="4">
        <v>44891</v>
      </c>
      <c r="I4442" s="10">
        <v>-5</v>
      </c>
      <c r="J4442" s="32" t="str">
        <f>IF(Data[[#This Row],[Chênh lệch ngày]]&lt;-2,"ADVANCE", IF(Data[[#This Row],[Chênh lệch ngày]]&lt;4, "ON TIME", IF(Data[[#This Row],[REASON OF LATE]]="SUPPLIER","LATE BY SUPPLIER", "LATE")))</f>
        <v>ADVANCE</v>
      </c>
      <c r="K4442" s="12"/>
      <c r="L4442" s="16"/>
      <c r="M4442" s="32" t="str">
        <f>TEXT(Data[[#This Row],[Ngày giao]],"yyyy")</f>
        <v>2022</v>
      </c>
      <c r="N4442" s="32" t="str">
        <f>IF(MONTH(Data[[#This Row],[Ngày giao]])&lt;4,"Qtr1", IF(MONTH(Data[[#This Row],[Ngày giao]])&lt;7,"Qtr2",IF(MONTH(Data[[#This Row],[Ngày giao]])&lt;10,"Qtr3","Qtr4")))</f>
        <v>Qtr4</v>
      </c>
      <c r="O4442" s="32" t="str">
        <f>TEXT(Data[[#This Row],[Ngày giao]],"MMM")</f>
        <v>Nov</v>
      </c>
    </row>
    <row r="4443" spans="1:15" ht="14.5" x14ac:dyDescent="0.35">
      <c r="A4443" s="7">
        <v>4517810067</v>
      </c>
      <c r="B4443" s="7">
        <v>4454507</v>
      </c>
      <c r="C4443" s="37" t="s">
        <v>52</v>
      </c>
      <c r="D4443" s="9">
        <v>3240</v>
      </c>
      <c r="E4443" s="3">
        <v>687</v>
      </c>
      <c r="F4443" s="3">
        <f t="shared" si="127"/>
        <v>2225880</v>
      </c>
      <c r="G4443" s="5">
        <v>44886</v>
      </c>
      <c r="H4443" s="4">
        <v>44891</v>
      </c>
      <c r="I4443" s="10">
        <v>-5</v>
      </c>
      <c r="J4443" s="32" t="str">
        <f>IF(Data[[#This Row],[Chênh lệch ngày]]&lt;-2,"ADVANCE", IF(Data[[#This Row],[Chênh lệch ngày]]&lt;4, "ON TIME", IF(Data[[#This Row],[REASON OF LATE]]="SUPPLIER","LATE BY SUPPLIER", "LATE")))</f>
        <v>ADVANCE</v>
      </c>
      <c r="K4443" s="12"/>
      <c r="L4443" s="16"/>
      <c r="M4443" s="32" t="str">
        <f>TEXT(Data[[#This Row],[Ngày giao]],"yyyy")</f>
        <v>2022</v>
      </c>
      <c r="N4443" s="32" t="str">
        <f>IF(MONTH(Data[[#This Row],[Ngày giao]])&lt;4,"Qtr1", IF(MONTH(Data[[#This Row],[Ngày giao]])&lt;7,"Qtr2",IF(MONTH(Data[[#This Row],[Ngày giao]])&lt;10,"Qtr3","Qtr4")))</f>
        <v>Qtr4</v>
      </c>
      <c r="O4443" s="32" t="str">
        <f>TEXT(Data[[#This Row],[Ngày giao]],"MMM")</f>
        <v>Nov</v>
      </c>
    </row>
    <row r="4444" spans="1:15" ht="13" x14ac:dyDescent="0.3">
      <c r="A4444" s="1">
        <v>4518056452</v>
      </c>
      <c r="B4444" s="1">
        <v>880447</v>
      </c>
      <c r="C4444" s="2" t="s">
        <v>53</v>
      </c>
      <c r="D4444" s="3">
        <v>1530</v>
      </c>
      <c r="E4444" s="3">
        <v>439</v>
      </c>
      <c r="F4444" s="3">
        <f t="shared" si="127"/>
        <v>671670</v>
      </c>
      <c r="G4444" s="5">
        <v>44893</v>
      </c>
      <c r="H4444" s="4">
        <v>44893</v>
      </c>
      <c r="I4444" s="6">
        <f t="shared" ref="I4444:I4451" si="128">G4444-H4444</f>
        <v>0</v>
      </c>
      <c r="J4444" s="32" t="str">
        <f>IF(Data[[#This Row],[Chênh lệch ngày]]&lt;-2,"ADVANCE", IF(Data[[#This Row],[Chênh lệch ngày]]&lt;4, "ON TIME", IF(Data[[#This Row],[REASON OF LATE]]="SUPPLIER","LATE BY SUPPLIER", "LATE")))</f>
        <v>ON TIME</v>
      </c>
      <c r="K4444" s="2"/>
      <c r="L4444" s="32"/>
      <c r="M4444" s="32" t="str">
        <f>TEXT(Data[[#This Row],[Ngày giao]],"yyyy")</f>
        <v>2022</v>
      </c>
      <c r="N4444" s="32" t="str">
        <f>IF(MONTH(Data[[#This Row],[Ngày giao]])&lt;4,"Qtr1", IF(MONTH(Data[[#This Row],[Ngày giao]])&lt;7,"Qtr2",IF(MONTH(Data[[#This Row],[Ngày giao]])&lt;10,"Qtr3","Qtr4")))</f>
        <v>Qtr4</v>
      </c>
      <c r="O4444" s="32" t="str">
        <f>TEXT(Data[[#This Row],[Ngày giao]],"MMM")</f>
        <v>Nov</v>
      </c>
    </row>
    <row r="4445" spans="1:15" ht="13" x14ac:dyDescent="0.3">
      <c r="A4445" s="19">
        <v>4517368705</v>
      </c>
      <c r="B4445" s="19">
        <v>4451121</v>
      </c>
      <c r="C4445" s="20" t="s">
        <v>53</v>
      </c>
      <c r="D4445" s="21">
        <v>105</v>
      </c>
      <c r="E4445" s="3">
        <v>997</v>
      </c>
      <c r="F4445" s="3">
        <f t="shared" si="127"/>
        <v>104685</v>
      </c>
      <c r="G4445" s="5">
        <v>44893</v>
      </c>
      <c r="H4445" s="4">
        <v>44895</v>
      </c>
      <c r="I4445" s="6">
        <f t="shared" si="128"/>
        <v>-2</v>
      </c>
      <c r="J4445" s="32" t="str">
        <f>IF(Data[[#This Row],[Chênh lệch ngày]]&lt;-2,"ADVANCE", IF(Data[[#This Row],[Chênh lệch ngày]]&lt;4, "ON TIME", IF(Data[[#This Row],[REASON OF LATE]]="SUPPLIER","LATE BY SUPPLIER", "LATE")))</f>
        <v>ON TIME</v>
      </c>
      <c r="K4445" s="20"/>
      <c r="L4445" s="22"/>
      <c r="M4445" s="22" t="str">
        <f>TEXT(Data[[#This Row],[Ngày giao]],"yyyy")</f>
        <v>2022</v>
      </c>
      <c r="N4445" s="22" t="str">
        <f>IF(MONTH(Data[[#This Row],[Ngày giao]])&lt;4,"Qtr1", IF(MONTH(Data[[#This Row],[Ngày giao]])&lt;7,"Qtr2",IF(MONTH(Data[[#This Row],[Ngày giao]])&lt;10,"Qtr3","Qtr4")))</f>
        <v>Qtr4</v>
      </c>
      <c r="O4445" s="32" t="str">
        <f>TEXT(Data[[#This Row],[Ngày giao]],"MMM")</f>
        <v>Nov</v>
      </c>
    </row>
    <row r="4446" spans="1:15" ht="13" x14ac:dyDescent="0.3">
      <c r="A4446" s="19">
        <v>4517804496</v>
      </c>
      <c r="B4446" s="19">
        <v>4451134</v>
      </c>
      <c r="C4446" s="20" t="s">
        <v>53</v>
      </c>
      <c r="D4446" s="21">
        <v>1652</v>
      </c>
      <c r="E4446" s="3">
        <v>557</v>
      </c>
      <c r="F4446" s="3">
        <f t="shared" si="127"/>
        <v>920164</v>
      </c>
      <c r="G4446" s="5">
        <v>44893</v>
      </c>
      <c r="H4446" s="4">
        <v>44895</v>
      </c>
      <c r="I4446" s="6">
        <f t="shared" si="128"/>
        <v>-2</v>
      </c>
      <c r="J4446" s="32" t="str">
        <f>IF(Data[[#This Row],[Chênh lệch ngày]]&lt;-2,"ADVANCE", IF(Data[[#This Row],[Chênh lệch ngày]]&lt;4, "ON TIME", IF(Data[[#This Row],[REASON OF LATE]]="SUPPLIER","LATE BY SUPPLIER", "LATE")))</f>
        <v>ON TIME</v>
      </c>
      <c r="K4446" s="20"/>
      <c r="L4446" s="22"/>
      <c r="M4446" s="22" t="str">
        <f>TEXT(Data[[#This Row],[Ngày giao]],"yyyy")</f>
        <v>2022</v>
      </c>
      <c r="N4446" s="22" t="str">
        <f>IF(MONTH(Data[[#This Row],[Ngày giao]])&lt;4,"Qtr1", IF(MONTH(Data[[#This Row],[Ngày giao]])&lt;7,"Qtr2",IF(MONTH(Data[[#This Row],[Ngày giao]])&lt;10,"Qtr3","Qtr4")))</f>
        <v>Qtr4</v>
      </c>
      <c r="O4446" s="32" t="str">
        <f>TEXT(Data[[#This Row],[Ngày giao]],"MMM")</f>
        <v>Nov</v>
      </c>
    </row>
    <row r="4447" spans="1:15" ht="13" x14ac:dyDescent="0.3">
      <c r="A4447" s="19">
        <v>4517804487</v>
      </c>
      <c r="B4447" s="19">
        <v>4334436</v>
      </c>
      <c r="C4447" s="20" t="s">
        <v>53</v>
      </c>
      <c r="D4447" s="21">
        <v>3664</v>
      </c>
      <c r="E4447" s="3">
        <v>1482</v>
      </c>
      <c r="F4447" s="3">
        <f t="shared" si="127"/>
        <v>5430048</v>
      </c>
      <c r="G4447" s="5">
        <v>44893</v>
      </c>
      <c r="H4447" s="4">
        <v>44895</v>
      </c>
      <c r="I4447" s="6">
        <f t="shared" si="128"/>
        <v>-2</v>
      </c>
      <c r="J4447" s="32" t="str">
        <f>IF(Data[[#This Row],[Chênh lệch ngày]]&lt;-2,"ADVANCE", IF(Data[[#This Row],[Chênh lệch ngày]]&lt;4, "ON TIME", IF(Data[[#This Row],[REASON OF LATE]]="SUPPLIER","LATE BY SUPPLIER", "LATE")))</f>
        <v>ON TIME</v>
      </c>
      <c r="K4447" s="20"/>
      <c r="L4447" s="22"/>
      <c r="M4447" s="22" t="str">
        <f>TEXT(Data[[#This Row],[Ngày giao]],"yyyy")</f>
        <v>2022</v>
      </c>
      <c r="N4447" s="22" t="str">
        <f>IF(MONTH(Data[[#This Row],[Ngày giao]])&lt;4,"Qtr1", IF(MONTH(Data[[#This Row],[Ngày giao]])&lt;7,"Qtr2",IF(MONTH(Data[[#This Row],[Ngày giao]])&lt;10,"Qtr3","Qtr4")))</f>
        <v>Qtr4</v>
      </c>
      <c r="O4447" s="32" t="str">
        <f>TEXT(Data[[#This Row],[Ngày giao]],"MMM")</f>
        <v>Nov</v>
      </c>
    </row>
    <row r="4448" spans="1:15" ht="13" x14ac:dyDescent="0.3">
      <c r="A4448" s="19">
        <v>4517369954</v>
      </c>
      <c r="B4448" s="19">
        <v>4451121</v>
      </c>
      <c r="C4448" s="20" t="s">
        <v>53</v>
      </c>
      <c r="D4448" s="21">
        <v>160</v>
      </c>
      <c r="E4448" s="3">
        <v>556</v>
      </c>
      <c r="F4448" s="3">
        <f t="shared" si="127"/>
        <v>88960</v>
      </c>
      <c r="G4448" s="5">
        <v>44893</v>
      </c>
      <c r="H4448" s="4">
        <v>44895</v>
      </c>
      <c r="I4448" s="6">
        <f t="shared" si="128"/>
        <v>-2</v>
      </c>
      <c r="J4448" s="32" t="str">
        <f>IF(Data[[#This Row],[Chênh lệch ngày]]&lt;-2,"ADVANCE", IF(Data[[#This Row],[Chênh lệch ngày]]&lt;4, "ON TIME", IF(Data[[#This Row],[REASON OF LATE]]="SUPPLIER","LATE BY SUPPLIER", "LATE")))</f>
        <v>ON TIME</v>
      </c>
      <c r="K4448" s="20"/>
      <c r="L4448" s="22"/>
      <c r="M4448" s="22" t="str">
        <f>TEXT(Data[[#This Row],[Ngày giao]],"yyyy")</f>
        <v>2022</v>
      </c>
      <c r="N4448" s="22" t="str">
        <f>IF(MONTH(Data[[#This Row],[Ngày giao]])&lt;4,"Qtr1", IF(MONTH(Data[[#This Row],[Ngày giao]])&lt;7,"Qtr2",IF(MONTH(Data[[#This Row],[Ngày giao]])&lt;10,"Qtr3","Qtr4")))</f>
        <v>Qtr4</v>
      </c>
      <c r="O4448" s="32" t="str">
        <f>TEXT(Data[[#This Row],[Ngày giao]],"MMM")</f>
        <v>Nov</v>
      </c>
    </row>
    <row r="4449" spans="1:15" ht="13" x14ac:dyDescent="0.3">
      <c r="A4449" s="19">
        <v>4517804493</v>
      </c>
      <c r="B4449" s="19">
        <v>4451121</v>
      </c>
      <c r="C4449" s="20" t="s">
        <v>53</v>
      </c>
      <c r="D4449" s="21">
        <v>1625</v>
      </c>
      <c r="E4449" s="3">
        <v>752</v>
      </c>
      <c r="F4449" s="3">
        <f t="shared" si="127"/>
        <v>1222000</v>
      </c>
      <c r="G4449" s="5">
        <v>44893</v>
      </c>
      <c r="H4449" s="4">
        <v>44895</v>
      </c>
      <c r="I4449" s="6">
        <f t="shared" si="128"/>
        <v>-2</v>
      </c>
      <c r="J4449" s="32" t="str">
        <f>IF(Data[[#This Row],[Chênh lệch ngày]]&lt;-2,"ADVANCE", IF(Data[[#This Row],[Chênh lệch ngày]]&lt;4, "ON TIME", IF(Data[[#This Row],[REASON OF LATE]]="SUPPLIER","LATE BY SUPPLIER", "LATE")))</f>
        <v>ON TIME</v>
      </c>
      <c r="K4449" s="20"/>
      <c r="L4449" s="22"/>
      <c r="M4449" s="22" t="str">
        <f>TEXT(Data[[#This Row],[Ngày giao]],"yyyy")</f>
        <v>2022</v>
      </c>
      <c r="N4449" s="22" t="str">
        <f>IF(MONTH(Data[[#This Row],[Ngày giao]])&lt;4,"Qtr1", IF(MONTH(Data[[#This Row],[Ngày giao]])&lt;7,"Qtr2",IF(MONTH(Data[[#This Row],[Ngày giao]])&lt;10,"Qtr3","Qtr4")))</f>
        <v>Qtr4</v>
      </c>
      <c r="O4449" s="32" t="str">
        <f>TEXT(Data[[#This Row],[Ngày giao]],"MMM")</f>
        <v>Nov</v>
      </c>
    </row>
    <row r="4450" spans="1:15" ht="13" x14ac:dyDescent="0.3">
      <c r="A4450" s="19">
        <v>4517804486</v>
      </c>
      <c r="B4450" s="19">
        <v>4451121</v>
      </c>
      <c r="C4450" s="20" t="s">
        <v>53</v>
      </c>
      <c r="D4450" s="21">
        <v>3190</v>
      </c>
      <c r="E4450" s="3">
        <v>615</v>
      </c>
      <c r="F4450" s="3">
        <f t="shared" si="127"/>
        <v>1961850</v>
      </c>
      <c r="G4450" s="5">
        <v>44893</v>
      </c>
      <c r="H4450" s="4">
        <v>44895</v>
      </c>
      <c r="I4450" s="6">
        <f t="shared" si="128"/>
        <v>-2</v>
      </c>
      <c r="J4450" s="32" t="str">
        <f>IF(Data[[#This Row],[Chênh lệch ngày]]&lt;-2,"ADVANCE", IF(Data[[#This Row],[Chênh lệch ngày]]&lt;4, "ON TIME", IF(Data[[#This Row],[REASON OF LATE]]="SUPPLIER","LATE BY SUPPLIER", "LATE")))</f>
        <v>ON TIME</v>
      </c>
      <c r="K4450" s="20"/>
      <c r="L4450" s="22"/>
      <c r="M4450" s="22" t="str">
        <f>TEXT(Data[[#This Row],[Ngày giao]],"yyyy")</f>
        <v>2022</v>
      </c>
      <c r="N4450" s="22" t="str">
        <f>IF(MONTH(Data[[#This Row],[Ngày giao]])&lt;4,"Qtr1", IF(MONTH(Data[[#This Row],[Ngày giao]])&lt;7,"Qtr2",IF(MONTH(Data[[#This Row],[Ngày giao]])&lt;10,"Qtr3","Qtr4")))</f>
        <v>Qtr4</v>
      </c>
      <c r="O4450" s="32" t="str">
        <f>TEXT(Data[[#This Row],[Ngày giao]],"MMM")</f>
        <v>Nov</v>
      </c>
    </row>
    <row r="4451" spans="1:15" ht="13" x14ac:dyDescent="0.3">
      <c r="A4451" s="1">
        <v>4517200762</v>
      </c>
      <c r="B4451" s="1">
        <v>2903183</v>
      </c>
      <c r="C4451" s="2" t="s">
        <v>67</v>
      </c>
      <c r="D4451" s="3">
        <v>20</v>
      </c>
      <c r="E4451" s="3">
        <v>568</v>
      </c>
      <c r="F4451" s="3">
        <f t="shared" si="127"/>
        <v>11360</v>
      </c>
      <c r="G4451" s="5">
        <v>44896</v>
      </c>
      <c r="H4451" s="4">
        <v>44896</v>
      </c>
      <c r="I4451" s="6">
        <f t="shared" si="128"/>
        <v>0</v>
      </c>
      <c r="J4451" s="32" t="str">
        <f>IF(Data[[#This Row],[Chênh lệch ngày]]&lt;-2,"ADVANCE", IF(Data[[#This Row],[Chênh lệch ngày]]&lt;4, "ON TIME", IF(Data[[#This Row],[REASON OF LATE]]="SUPPLIER","LATE BY SUPPLIER", "LATE")))</f>
        <v>ON TIME</v>
      </c>
      <c r="K4451" s="2"/>
      <c r="L4451" s="32"/>
      <c r="M4451" s="32" t="str">
        <f>TEXT(Data[[#This Row],[Ngày giao]],"yyyy")</f>
        <v>2022</v>
      </c>
      <c r="N4451" s="32" t="str">
        <f>IF(MONTH(Data[[#This Row],[Ngày giao]])&lt;4,"Qtr1", IF(MONTH(Data[[#This Row],[Ngày giao]])&lt;7,"Qtr2",IF(MONTH(Data[[#This Row],[Ngày giao]])&lt;10,"Qtr3","Qtr4")))</f>
        <v>Qtr4</v>
      </c>
      <c r="O4451" s="32" t="str">
        <f>TEXT(Data[[#This Row],[Ngày giao]],"MMM")</f>
        <v>Dec</v>
      </c>
    </row>
    <row r="4452" spans="1:15" ht="14.5" x14ac:dyDescent="0.35">
      <c r="A4452" s="7">
        <v>4518123054</v>
      </c>
      <c r="B4452" s="7">
        <v>2487053</v>
      </c>
      <c r="C4452" s="8" t="s">
        <v>67</v>
      </c>
      <c r="D4452" s="9">
        <v>990</v>
      </c>
      <c r="E4452" s="3">
        <v>437</v>
      </c>
      <c r="F4452" s="3">
        <f t="shared" si="127"/>
        <v>432630</v>
      </c>
      <c r="G4452" s="5">
        <v>44896</v>
      </c>
      <c r="H4452" s="4">
        <v>44896</v>
      </c>
      <c r="I4452" s="10">
        <v>0</v>
      </c>
      <c r="J4452" s="32" t="str">
        <f>IF(Data[[#This Row],[Chênh lệch ngày]]&lt;-2,"ADVANCE", IF(Data[[#This Row],[Chênh lệch ngày]]&lt;4, "ON TIME", IF(Data[[#This Row],[REASON OF LATE]]="SUPPLIER","LATE BY SUPPLIER", "LATE")))</f>
        <v>ON TIME</v>
      </c>
      <c r="K4452" s="12"/>
      <c r="L4452" s="16"/>
      <c r="M4452" s="32" t="str">
        <f>TEXT(Data[[#This Row],[Ngày giao]],"yyyy")</f>
        <v>2022</v>
      </c>
      <c r="N4452" s="32" t="str">
        <f>IF(MONTH(Data[[#This Row],[Ngày giao]])&lt;4,"Qtr1", IF(MONTH(Data[[#This Row],[Ngày giao]])&lt;7,"Qtr2",IF(MONTH(Data[[#This Row],[Ngày giao]])&lt;10,"Qtr3","Qtr4")))</f>
        <v>Qtr4</v>
      </c>
      <c r="O4452" s="32" t="str">
        <f>TEXT(Data[[#This Row],[Ngày giao]],"MMM")</f>
        <v>Dec</v>
      </c>
    </row>
    <row r="4453" spans="1:15" ht="14.5" x14ac:dyDescent="0.35">
      <c r="A4453" s="7">
        <v>4518070180</v>
      </c>
      <c r="B4453" s="7">
        <v>2044651</v>
      </c>
      <c r="C4453" s="8" t="s">
        <v>53</v>
      </c>
      <c r="D4453" s="9">
        <v>108000</v>
      </c>
      <c r="E4453" s="3">
        <v>1381</v>
      </c>
      <c r="F4453" s="3">
        <f t="shared" si="127"/>
        <v>149148000</v>
      </c>
      <c r="G4453" s="5">
        <v>44851</v>
      </c>
      <c r="H4453" s="4">
        <v>44853</v>
      </c>
      <c r="I4453" s="10">
        <v>-2</v>
      </c>
      <c r="J4453" s="32" t="str">
        <f>IF(Data[[#This Row],[Chênh lệch ngày]]&lt;-2,"ADVANCE", IF(Data[[#This Row],[Chênh lệch ngày]]&lt;4, "ON TIME", IF(Data[[#This Row],[REASON OF LATE]]="SUPPLIER","LATE BY SUPPLIER", "LATE")))</f>
        <v>ON TIME</v>
      </c>
      <c r="K4453" s="12"/>
      <c r="L4453" s="16"/>
      <c r="M4453" s="32" t="str">
        <f>TEXT(Data[[#This Row],[Ngày giao]],"yyyy")</f>
        <v>2022</v>
      </c>
      <c r="N4453" s="32" t="str">
        <f>IF(MONTH(Data[[#This Row],[Ngày giao]])&lt;4,"Qtr1", IF(MONTH(Data[[#This Row],[Ngày giao]])&lt;7,"Qtr2",IF(MONTH(Data[[#This Row],[Ngày giao]])&lt;10,"Qtr3","Qtr4")))</f>
        <v>Qtr4</v>
      </c>
      <c r="O4453" s="32" t="str">
        <f>TEXT(Data[[#This Row],[Ngày giao]],"MMM")</f>
        <v>Oct</v>
      </c>
    </row>
    <row r="4454" spans="1:15" ht="14.5" x14ac:dyDescent="0.35">
      <c r="A4454" s="7">
        <v>4517228652</v>
      </c>
      <c r="B4454" s="7">
        <v>2765851</v>
      </c>
      <c r="C4454" s="8" t="s">
        <v>67</v>
      </c>
      <c r="D4454" s="9">
        <v>32</v>
      </c>
      <c r="E4454" s="3">
        <v>424</v>
      </c>
      <c r="F4454" s="3">
        <f t="shared" si="127"/>
        <v>13568</v>
      </c>
      <c r="G4454" s="5">
        <v>44896</v>
      </c>
      <c r="H4454" s="4">
        <v>44896</v>
      </c>
      <c r="I4454" s="10">
        <v>0</v>
      </c>
      <c r="J4454" s="32" t="str">
        <f>IF(Data[[#This Row],[Chênh lệch ngày]]&lt;-2,"ADVANCE", IF(Data[[#This Row],[Chênh lệch ngày]]&lt;4, "ON TIME", IF(Data[[#This Row],[REASON OF LATE]]="SUPPLIER","LATE BY SUPPLIER", "LATE")))</f>
        <v>ON TIME</v>
      </c>
      <c r="K4454" s="12"/>
      <c r="L4454" s="16"/>
      <c r="M4454" s="32" t="str">
        <f>TEXT(Data[[#This Row],[Ngày giao]],"yyyy")</f>
        <v>2022</v>
      </c>
      <c r="N4454" s="32" t="str">
        <f>IF(MONTH(Data[[#This Row],[Ngày giao]])&lt;4,"Qtr1", IF(MONTH(Data[[#This Row],[Ngày giao]])&lt;7,"Qtr2",IF(MONTH(Data[[#This Row],[Ngày giao]])&lt;10,"Qtr3","Qtr4")))</f>
        <v>Qtr4</v>
      </c>
      <c r="O4454" s="32" t="str">
        <f>TEXT(Data[[#This Row],[Ngày giao]],"MMM")</f>
        <v>Dec</v>
      </c>
    </row>
    <row r="4455" spans="1:15" ht="14.5" x14ac:dyDescent="0.35">
      <c r="A4455" s="7">
        <v>4517404551</v>
      </c>
      <c r="B4455" s="7">
        <v>4333116</v>
      </c>
      <c r="C4455" s="8" t="s">
        <v>59</v>
      </c>
      <c r="D4455" s="9">
        <v>441</v>
      </c>
      <c r="E4455" s="3">
        <v>1042</v>
      </c>
      <c r="F4455" s="3">
        <f t="shared" si="127"/>
        <v>459522</v>
      </c>
      <c r="G4455" s="5">
        <v>44898</v>
      </c>
      <c r="H4455" s="4">
        <v>44898</v>
      </c>
      <c r="I4455" s="10">
        <v>0</v>
      </c>
      <c r="J4455" s="32" t="str">
        <f>IF(Data[[#This Row],[Chênh lệch ngày]]&lt;-2,"ADVANCE", IF(Data[[#This Row],[Chênh lệch ngày]]&lt;4, "ON TIME", IF(Data[[#This Row],[REASON OF LATE]]="SUPPLIER","LATE BY SUPPLIER", "LATE")))</f>
        <v>ON TIME</v>
      </c>
      <c r="K4455" s="12"/>
      <c r="L4455" s="16"/>
      <c r="M4455" s="32" t="str">
        <f>TEXT(Data[[#This Row],[Ngày giao]],"yyyy")</f>
        <v>2022</v>
      </c>
      <c r="N4455" s="32" t="str">
        <f>IF(MONTH(Data[[#This Row],[Ngày giao]])&lt;4,"Qtr1", IF(MONTH(Data[[#This Row],[Ngày giao]])&lt;7,"Qtr2",IF(MONTH(Data[[#This Row],[Ngày giao]])&lt;10,"Qtr3","Qtr4")))</f>
        <v>Qtr4</v>
      </c>
      <c r="O4455" s="32" t="str">
        <f>TEXT(Data[[#This Row],[Ngày giao]],"MMM")</f>
        <v>Dec</v>
      </c>
    </row>
    <row r="4456" spans="1:15" ht="13" x14ac:dyDescent="0.3">
      <c r="A4456" s="1">
        <v>4518056454</v>
      </c>
      <c r="B4456" s="1">
        <v>880447</v>
      </c>
      <c r="C4456" s="2" t="s">
        <v>53</v>
      </c>
      <c r="D4456" s="3">
        <v>360</v>
      </c>
      <c r="E4456" s="3">
        <v>528</v>
      </c>
      <c r="F4456" s="3">
        <f t="shared" si="127"/>
        <v>190080</v>
      </c>
      <c r="G4456" s="5">
        <v>44900</v>
      </c>
      <c r="H4456" s="4">
        <v>44900</v>
      </c>
      <c r="I4456" s="6">
        <f t="shared" ref="I4456:I4461" si="129">G4456-H4456</f>
        <v>0</v>
      </c>
      <c r="J4456" s="32" t="str">
        <f>IF(Data[[#This Row],[Chênh lệch ngày]]&lt;-2,"ADVANCE", IF(Data[[#This Row],[Chênh lệch ngày]]&lt;4, "ON TIME", IF(Data[[#This Row],[REASON OF LATE]]="SUPPLIER","LATE BY SUPPLIER", "LATE")))</f>
        <v>ON TIME</v>
      </c>
      <c r="K4456" s="2"/>
      <c r="L4456" s="32"/>
      <c r="M4456" s="32" t="str">
        <f>TEXT(Data[[#This Row],[Ngày giao]],"yyyy")</f>
        <v>2022</v>
      </c>
      <c r="N4456" s="32" t="str">
        <f>IF(MONTH(Data[[#This Row],[Ngày giao]])&lt;4,"Qtr1", IF(MONTH(Data[[#This Row],[Ngày giao]])&lt;7,"Qtr2",IF(MONTH(Data[[#This Row],[Ngày giao]])&lt;10,"Qtr3","Qtr4")))</f>
        <v>Qtr4</v>
      </c>
      <c r="O4456" s="32" t="str">
        <f>TEXT(Data[[#This Row],[Ngày giao]],"MMM")</f>
        <v>Dec</v>
      </c>
    </row>
    <row r="4457" spans="1:15" ht="13" x14ac:dyDescent="0.3">
      <c r="A4457" s="1">
        <v>4517804501</v>
      </c>
      <c r="B4457" s="1">
        <v>4451121</v>
      </c>
      <c r="C4457" s="2" t="s">
        <v>59</v>
      </c>
      <c r="D4457" s="3">
        <v>760</v>
      </c>
      <c r="E4457" s="3">
        <v>1267</v>
      </c>
      <c r="F4457" s="3">
        <f xml:space="preserve"> D4457 * E4457</f>
        <v>962920</v>
      </c>
      <c r="G4457" s="5">
        <v>44886</v>
      </c>
      <c r="H4457" s="4">
        <v>44901</v>
      </c>
      <c r="I4457" s="6">
        <f t="shared" si="129"/>
        <v>-15</v>
      </c>
      <c r="J4457" s="32" t="str">
        <f>IF(Data[[#This Row],[Chênh lệch ngày]]&lt;-2,"ADVANCE", IF(Data[[#This Row],[Chênh lệch ngày]]&lt;4, "ON TIME", IF(Data[[#This Row],[REASON OF LATE]]="SUPPLIER","LATE BY SUPPLIER", "LATE")))</f>
        <v>ADVANCE</v>
      </c>
      <c r="K4457" s="2"/>
      <c r="L4457" s="32"/>
      <c r="M4457" s="32" t="str">
        <f>TEXT(Data[[#This Row],[Ngày giao]],"yyyy")</f>
        <v>2022</v>
      </c>
      <c r="N4457" s="32" t="str">
        <f>IF(MONTH(Data[[#This Row],[Ngày giao]])&lt;4,"Qtr1", IF(MONTH(Data[[#This Row],[Ngày giao]])&lt;7,"Qtr2",IF(MONTH(Data[[#This Row],[Ngày giao]])&lt;10,"Qtr3","Qtr4")))</f>
        <v>Qtr4</v>
      </c>
      <c r="O4457" s="32" t="str">
        <f>TEXT(Data[[#This Row],[Ngày giao]],"MMM")</f>
        <v>Nov</v>
      </c>
    </row>
    <row r="4458" spans="1:15" ht="13" x14ac:dyDescent="0.3">
      <c r="A4458" s="1">
        <v>4517286191</v>
      </c>
      <c r="B4458" s="1">
        <v>4451134</v>
      </c>
      <c r="C4458" s="2" t="s">
        <v>59</v>
      </c>
      <c r="D4458" s="3">
        <v>36</v>
      </c>
      <c r="E4458" s="3">
        <v>945</v>
      </c>
      <c r="F4458" s="3">
        <f xml:space="preserve"> D4458 * E4458</f>
        <v>34020</v>
      </c>
      <c r="G4458" s="5">
        <v>44900</v>
      </c>
      <c r="H4458" s="4">
        <v>44902</v>
      </c>
      <c r="I4458" s="6">
        <f t="shared" si="129"/>
        <v>-2</v>
      </c>
      <c r="J4458" s="32" t="str">
        <f>IF(Data[[#This Row],[Chênh lệch ngày]]&lt;-2,"ADVANCE", IF(Data[[#This Row],[Chênh lệch ngày]]&lt;4, "ON TIME", IF(Data[[#This Row],[REASON OF LATE]]="SUPPLIER","LATE BY SUPPLIER", "LATE")))</f>
        <v>ON TIME</v>
      </c>
      <c r="K4458" s="2"/>
      <c r="L4458" s="32"/>
      <c r="M4458" s="32" t="str">
        <f>TEXT(Data[[#This Row],[Ngày giao]],"yyyy")</f>
        <v>2022</v>
      </c>
      <c r="N4458" s="32" t="str">
        <f>IF(MONTH(Data[[#This Row],[Ngày giao]])&lt;4,"Qtr1", IF(MONTH(Data[[#This Row],[Ngày giao]])&lt;7,"Qtr2",IF(MONTH(Data[[#This Row],[Ngày giao]])&lt;10,"Qtr3","Qtr4")))</f>
        <v>Qtr4</v>
      </c>
      <c r="O4458" s="32" t="str">
        <f>TEXT(Data[[#This Row],[Ngày giao]],"MMM")</f>
        <v>Dec</v>
      </c>
    </row>
    <row r="4459" spans="1:15" ht="13" x14ac:dyDescent="0.3">
      <c r="A4459" s="1">
        <v>4517404878</v>
      </c>
      <c r="B4459" s="1">
        <v>4451121</v>
      </c>
      <c r="C4459" s="2" t="s">
        <v>59</v>
      </c>
      <c r="D4459" s="3">
        <v>75</v>
      </c>
      <c r="E4459" s="3">
        <v>1048</v>
      </c>
      <c r="F4459" s="3">
        <f xml:space="preserve"> D4459 * E4459</f>
        <v>78600</v>
      </c>
      <c r="G4459" s="5">
        <v>44886</v>
      </c>
      <c r="H4459" s="4">
        <v>44902</v>
      </c>
      <c r="I4459" s="6">
        <f t="shared" si="129"/>
        <v>-16</v>
      </c>
      <c r="J4459" s="32" t="str">
        <f>IF(Data[[#This Row],[Chênh lệch ngày]]&lt;-2,"ADVANCE", IF(Data[[#This Row],[Chênh lệch ngày]]&lt;4, "ON TIME", IF(Data[[#This Row],[REASON OF LATE]]="SUPPLIER","LATE BY SUPPLIER", "LATE")))</f>
        <v>ADVANCE</v>
      </c>
      <c r="K4459" s="2"/>
      <c r="L4459" s="32"/>
      <c r="M4459" s="32" t="str">
        <f>TEXT(Data[[#This Row],[Ngày giao]],"yyyy")</f>
        <v>2022</v>
      </c>
      <c r="N4459" s="32" t="str">
        <f>IF(MONTH(Data[[#This Row],[Ngày giao]])&lt;4,"Qtr1", IF(MONTH(Data[[#This Row],[Ngày giao]])&lt;7,"Qtr2",IF(MONTH(Data[[#This Row],[Ngày giao]])&lt;10,"Qtr3","Qtr4")))</f>
        <v>Qtr4</v>
      </c>
      <c r="O4459" s="32" t="str">
        <f>TEXT(Data[[#This Row],[Ngày giao]],"MMM")</f>
        <v>Nov</v>
      </c>
    </row>
    <row r="4460" spans="1:15" ht="13" x14ac:dyDescent="0.3">
      <c r="A4460" s="1">
        <v>4517402690</v>
      </c>
      <c r="B4460" s="1">
        <v>4451134</v>
      </c>
      <c r="C4460" s="2" t="s">
        <v>59</v>
      </c>
      <c r="D4460" s="3">
        <v>32</v>
      </c>
      <c r="E4460" s="3">
        <v>555</v>
      </c>
      <c r="F4460" s="3">
        <f xml:space="preserve"> D4460 * E4460</f>
        <v>17760</v>
      </c>
      <c r="G4460" s="5">
        <v>44886</v>
      </c>
      <c r="H4460" s="4">
        <v>44902</v>
      </c>
      <c r="I4460" s="6">
        <f t="shared" si="129"/>
        <v>-16</v>
      </c>
      <c r="J4460" s="32" t="str">
        <f>IF(Data[[#This Row],[Chênh lệch ngày]]&lt;-2,"ADVANCE", IF(Data[[#This Row],[Chênh lệch ngày]]&lt;4, "ON TIME", IF(Data[[#This Row],[REASON OF LATE]]="SUPPLIER","LATE BY SUPPLIER", "LATE")))</f>
        <v>ADVANCE</v>
      </c>
      <c r="K4460" s="2"/>
      <c r="L4460" s="32"/>
      <c r="M4460" s="32" t="str">
        <f>TEXT(Data[[#This Row],[Ngày giao]],"yyyy")</f>
        <v>2022</v>
      </c>
      <c r="N4460" s="32" t="str">
        <f>IF(MONTH(Data[[#This Row],[Ngày giao]])&lt;4,"Qtr1", IF(MONTH(Data[[#This Row],[Ngày giao]])&lt;7,"Qtr2",IF(MONTH(Data[[#This Row],[Ngày giao]])&lt;10,"Qtr3","Qtr4")))</f>
        <v>Qtr4</v>
      </c>
      <c r="O4460" s="32" t="str">
        <f>TEXT(Data[[#This Row],[Ngày giao]],"MMM")</f>
        <v>Nov</v>
      </c>
    </row>
    <row r="4461" spans="1:15" ht="13" x14ac:dyDescent="0.3">
      <c r="A4461" s="1">
        <v>5501245475</v>
      </c>
      <c r="B4461" s="1">
        <v>2899945</v>
      </c>
      <c r="C4461" s="2" t="s">
        <v>60</v>
      </c>
      <c r="D4461" s="3">
        <v>48</v>
      </c>
      <c r="E4461" s="3">
        <v>856</v>
      </c>
      <c r="F4461" s="3">
        <f t="shared" ref="F4461:F4524" si="130" xml:space="preserve"> D4461 * E4461</f>
        <v>41088</v>
      </c>
      <c r="G4461" s="5">
        <v>44907</v>
      </c>
      <c r="H4461" s="4">
        <v>44907</v>
      </c>
      <c r="I4461" s="6">
        <f t="shared" si="129"/>
        <v>0</v>
      </c>
      <c r="J4461" s="32" t="str">
        <f>IF(Data[[#This Row],[Chênh lệch ngày]]&lt;-2,"ADVANCE", IF(Data[[#This Row],[Chênh lệch ngày]]&lt;4, "ON TIME", IF(Data[[#This Row],[REASON OF LATE]]="SUPPLIER","LATE BY SUPPLIER", "LATE")))</f>
        <v>ON TIME</v>
      </c>
      <c r="K4461" s="2"/>
      <c r="L4461" s="32"/>
      <c r="M4461" s="32" t="str">
        <f>TEXT(Data[[#This Row],[Ngày giao]],"yyyy")</f>
        <v>2022</v>
      </c>
      <c r="N4461" s="32" t="str">
        <f>IF(MONTH(Data[[#This Row],[Ngày giao]])&lt;4,"Qtr1", IF(MONTH(Data[[#This Row],[Ngày giao]])&lt;7,"Qtr2",IF(MONTH(Data[[#This Row],[Ngày giao]])&lt;10,"Qtr3","Qtr4")))</f>
        <v>Qtr4</v>
      </c>
      <c r="O4461" s="32" t="str">
        <f>TEXT(Data[[#This Row],[Ngày giao]],"MMM")</f>
        <v>Dec</v>
      </c>
    </row>
    <row r="4462" spans="1:15" ht="14.5" x14ac:dyDescent="0.35">
      <c r="A4462" s="7">
        <v>4518112241</v>
      </c>
      <c r="B4462" s="7">
        <v>2487061</v>
      </c>
      <c r="C4462" s="8" t="s">
        <v>67</v>
      </c>
      <c r="D4462" s="9">
        <v>450</v>
      </c>
      <c r="E4462" s="3">
        <v>1134</v>
      </c>
      <c r="F4462" s="3">
        <f t="shared" si="130"/>
        <v>510300</v>
      </c>
      <c r="G4462" s="5">
        <v>44917</v>
      </c>
      <c r="H4462" s="4">
        <v>44917</v>
      </c>
      <c r="I4462" s="10">
        <v>0</v>
      </c>
      <c r="J4462" s="32" t="str">
        <f>IF(Data[[#This Row],[Chênh lệch ngày]]&lt;-2,"ADVANCE", IF(Data[[#This Row],[Chênh lệch ngày]]&lt;4, "ON TIME", IF(Data[[#This Row],[REASON OF LATE]]="SUPPLIER","LATE BY SUPPLIER", "LATE")))</f>
        <v>ON TIME</v>
      </c>
      <c r="K4462" s="12"/>
      <c r="L4462" s="16"/>
      <c r="M4462" s="32" t="str">
        <f>TEXT(Data[[#This Row],[Ngày giao]],"yyyy")</f>
        <v>2022</v>
      </c>
      <c r="N4462" s="32" t="str">
        <f>IF(MONTH(Data[[#This Row],[Ngày giao]])&lt;4,"Qtr1", IF(MONTH(Data[[#This Row],[Ngày giao]])&lt;7,"Qtr2",IF(MONTH(Data[[#This Row],[Ngày giao]])&lt;10,"Qtr3","Qtr4")))</f>
        <v>Qtr4</v>
      </c>
      <c r="O4462" s="32" t="str">
        <f>TEXT(Data[[#This Row],[Ngày giao]],"MMM")</f>
        <v>Dec</v>
      </c>
    </row>
    <row r="4463" spans="1:15" ht="14.5" x14ac:dyDescent="0.35">
      <c r="A4463" s="7">
        <v>4518104982</v>
      </c>
      <c r="B4463" s="7">
        <v>2487053</v>
      </c>
      <c r="C4463" s="8" t="s">
        <v>67</v>
      </c>
      <c r="D4463" s="9">
        <v>990</v>
      </c>
      <c r="E4463" s="3">
        <v>1367</v>
      </c>
      <c r="F4463" s="3">
        <f t="shared" si="130"/>
        <v>1353330</v>
      </c>
      <c r="G4463" s="5">
        <v>44917</v>
      </c>
      <c r="H4463" s="4">
        <v>44917</v>
      </c>
      <c r="I4463" s="10">
        <v>0</v>
      </c>
      <c r="J4463" s="32" t="str">
        <f>IF(Data[[#This Row],[Chênh lệch ngày]]&lt;-2,"ADVANCE", IF(Data[[#This Row],[Chênh lệch ngày]]&lt;4, "ON TIME", IF(Data[[#This Row],[REASON OF LATE]]="SUPPLIER","LATE BY SUPPLIER", "LATE")))</f>
        <v>ON TIME</v>
      </c>
      <c r="K4463" s="12"/>
      <c r="L4463" s="16"/>
      <c r="M4463" s="32" t="str">
        <f>TEXT(Data[[#This Row],[Ngày giao]],"yyyy")</f>
        <v>2022</v>
      </c>
      <c r="N4463" s="32" t="str">
        <f>IF(MONTH(Data[[#This Row],[Ngày giao]])&lt;4,"Qtr1", IF(MONTH(Data[[#This Row],[Ngày giao]])&lt;7,"Qtr2",IF(MONTH(Data[[#This Row],[Ngày giao]])&lt;10,"Qtr3","Qtr4")))</f>
        <v>Qtr4</v>
      </c>
      <c r="O4463" s="32" t="str">
        <f>TEXT(Data[[#This Row],[Ngày giao]],"MMM")</f>
        <v>Dec</v>
      </c>
    </row>
    <row r="4464" spans="1:15" ht="14.5" x14ac:dyDescent="0.35">
      <c r="A4464" s="7">
        <v>4517624681</v>
      </c>
      <c r="B4464" s="7">
        <v>4333116</v>
      </c>
      <c r="C4464" s="8" t="s">
        <v>59</v>
      </c>
      <c r="D4464" s="9">
        <v>1743</v>
      </c>
      <c r="E4464" s="3">
        <v>660</v>
      </c>
      <c r="F4464" s="3">
        <f t="shared" si="130"/>
        <v>1150380</v>
      </c>
      <c r="G4464" s="5">
        <v>44907</v>
      </c>
      <c r="H4464" s="4">
        <v>44906</v>
      </c>
      <c r="I4464" s="10">
        <v>1</v>
      </c>
      <c r="J4464" s="32" t="str">
        <f>IF(Data[[#This Row],[Chênh lệch ngày]]&lt;-2,"ADVANCE", IF(Data[[#This Row],[Chênh lệch ngày]]&lt;4, "ON TIME", IF(Data[[#This Row],[REASON OF LATE]]="SUPPLIER","LATE BY SUPPLIER", "LATE")))</f>
        <v>ON TIME</v>
      </c>
      <c r="K4464" s="12"/>
      <c r="L4464" s="16"/>
      <c r="M4464" s="32" t="str">
        <f>TEXT(Data[[#This Row],[Ngày giao]],"yyyy")</f>
        <v>2022</v>
      </c>
      <c r="N4464" s="32" t="str">
        <f>IF(MONTH(Data[[#This Row],[Ngày giao]])&lt;4,"Qtr1", IF(MONTH(Data[[#This Row],[Ngày giao]])&lt;7,"Qtr2",IF(MONTH(Data[[#This Row],[Ngày giao]])&lt;10,"Qtr3","Qtr4")))</f>
        <v>Qtr4</v>
      </c>
      <c r="O4464" s="32" t="str">
        <f>TEXT(Data[[#This Row],[Ngày giao]],"MMM")</f>
        <v>Dec</v>
      </c>
    </row>
    <row r="4465" spans="1:15" ht="14.5" x14ac:dyDescent="0.35">
      <c r="A4465" s="7">
        <v>4517628522</v>
      </c>
      <c r="B4465" s="7">
        <v>4333116</v>
      </c>
      <c r="C4465" s="8" t="s">
        <v>59</v>
      </c>
      <c r="D4465" s="9">
        <v>147</v>
      </c>
      <c r="E4465" s="3">
        <v>565</v>
      </c>
      <c r="F4465" s="3">
        <f t="shared" si="130"/>
        <v>83055</v>
      </c>
      <c r="G4465" s="5">
        <v>44907</v>
      </c>
      <c r="H4465" s="4">
        <v>44906</v>
      </c>
      <c r="I4465" s="10">
        <v>1</v>
      </c>
      <c r="J4465" s="32" t="str">
        <f>IF(Data[[#This Row],[Chênh lệch ngày]]&lt;-2,"ADVANCE", IF(Data[[#This Row],[Chênh lệch ngày]]&lt;4, "ON TIME", IF(Data[[#This Row],[REASON OF LATE]]="SUPPLIER","LATE BY SUPPLIER", "LATE")))</f>
        <v>ON TIME</v>
      </c>
      <c r="K4465" s="12"/>
      <c r="L4465" s="16"/>
      <c r="M4465" s="32" t="str">
        <f>TEXT(Data[[#This Row],[Ngày giao]],"yyyy")</f>
        <v>2022</v>
      </c>
      <c r="N4465" s="32" t="str">
        <f>IF(MONTH(Data[[#This Row],[Ngày giao]])&lt;4,"Qtr1", IF(MONTH(Data[[#This Row],[Ngày giao]])&lt;7,"Qtr2",IF(MONTH(Data[[#This Row],[Ngày giao]])&lt;10,"Qtr3","Qtr4")))</f>
        <v>Qtr4</v>
      </c>
      <c r="O4465" s="32" t="str">
        <f>TEXT(Data[[#This Row],[Ngày giao]],"MMM")</f>
        <v>Dec</v>
      </c>
    </row>
    <row r="4466" spans="1:15" ht="14.5" x14ac:dyDescent="0.35">
      <c r="A4466" s="7">
        <v>4518126259</v>
      </c>
      <c r="B4466" s="7">
        <v>2487061</v>
      </c>
      <c r="C4466" s="8" t="s">
        <v>67</v>
      </c>
      <c r="D4466" s="9">
        <v>450</v>
      </c>
      <c r="E4466" s="3">
        <v>516</v>
      </c>
      <c r="F4466" s="3">
        <f t="shared" si="130"/>
        <v>232200</v>
      </c>
      <c r="G4466" s="5">
        <v>44938</v>
      </c>
      <c r="H4466" s="4">
        <v>44938</v>
      </c>
      <c r="I4466" s="10">
        <v>0</v>
      </c>
      <c r="J4466" s="32" t="str">
        <f>IF(Data[[#This Row],[Chênh lệch ngày]]&lt;-2,"ADVANCE", IF(Data[[#This Row],[Chênh lệch ngày]]&lt;4, "ON TIME", IF(Data[[#This Row],[REASON OF LATE]]="SUPPLIER","LATE BY SUPPLIER", "LATE")))</f>
        <v>ON TIME</v>
      </c>
      <c r="K4466" s="12"/>
      <c r="L4466" s="16"/>
      <c r="M4466" s="32" t="str">
        <f>TEXT(Data[[#This Row],[Ngày giao]],"yyyy")</f>
        <v>2023</v>
      </c>
      <c r="N4466" s="32" t="str">
        <f>IF(MONTH(Data[[#This Row],[Ngày giao]])&lt;4,"Qtr1", IF(MONTH(Data[[#This Row],[Ngày giao]])&lt;7,"Qtr2",IF(MONTH(Data[[#This Row],[Ngày giao]])&lt;10,"Qtr3","Qtr4")))</f>
        <v>Qtr1</v>
      </c>
      <c r="O4466" s="32" t="str">
        <f>TEXT(Data[[#This Row],[Ngày giao]],"MMM")</f>
        <v>Jan</v>
      </c>
    </row>
    <row r="4467" spans="1:15" ht="14.5" x14ac:dyDescent="0.35">
      <c r="A4467" s="7">
        <v>4517679320</v>
      </c>
      <c r="B4467" s="7">
        <v>4333116</v>
      </c>
      <c r="C4467" s="8" t="s">
        <v>59</v>
      </c>
      <c r="D4467" s="9">
        <v>294</v>
      </c>
      <c r="E4467" s="3">
        <v>1009</v>
      </c>
      <c r="F4467" s="3">
        <f t="shared" si="130"/>
        <v>296646</v>
      </c>
      <c r="G4467" s="5">
        <v>44940</v>
      </c>
      <c r="H4467" s="4">
        <v>44940</v>
      </c>
      <c r="I4467" s="10">
        <v>0</v>
      </c>
      <c r="J4467" s="32" t="str">
        <f>IF(Data[[#This Row],[Chênh lệch ngày]]&lt;-2,"ADVANCE", IF(Data[[#This Row],[Chênh lệch ngày]]&lt;4, "ON TIME", IF(Data[[#This Row],[REASON OF LATE]]="SUPPLIER","LATE BY SUPPLIER", "LATE")))</f>
        <v>ON TIME</v>
      </c>
      <c r="K4467" s="12"/>
      <c r="L4467" s="16"/>
      <c r="M4467" s="32" t="str">
        <f>TEXT(Data[[#This Row],[Ngày giao]],"yyyy")</f>
        <v>2023</v>
      </c>
      <c r="N4467" s="32" t="str">
        <f>IF(MONTH(Data[[#This Row],[Ngày giao]])&lt;4,"Qtr1", IF(MONTH(Data[[#This Row],[Ngày giao]])&lt;7,"Qtr2",IF(MONTH(Data[[#This Row],[Ngày giao]])&lt;10,"Qtr3","Qtr4")))</f>
        <v>Qtr1</v>
      </c>
      <c r="O4467" s="32" t="str">
        <f>TEXT(Data[[#This Row],[Ngày giao]],"MMM")</f>
        <v>Jan</v>
      </c>
    </row>
    <row r="4468" spans="1:15" ht="14.5" x14ac:dyDescent="0.35">
      <c r="A4468" s="7">
        <v>4517623782</v>
      </c>
      <c r="B4468" s="7">
        <v>4333116</v>
      </c>
      <c r="C4468" s="8" t="s">
        <v>59</v>
      </c>
      <c r="D4468" s="9">
        <v>3213</v>
      </c>
      <c r="E4468" s="3">
        <v>322</v>
      </c>
      <c r="F4468" s="3">
        <f t="shared" si="130"/>
        <v>1034586</v>
      </c>
      <c r="G4468" s="5">
        <v>44940</v>
      </c>
      <c r="H4468" s="4">
        <v>44940</v>
      </c>
      <c r="I4468" s="10">
        <v>0</v>
      </c>
      <c r="J4468" s="32" t="str">
        <f>IF(Data[[#This Row],[Chênh lệch ngày]]&lt;-2,"ADVANCE", IF(Data[[#This Row],[Chênh lệch ngày]]&lt;4, "ON TIME", IF(Data[[#This Row],[REASON OF LATE]]="SUPPLIER","LATE BY SUPPLIER", "LATE")))</f>
        <v>ON TIME</v>
      </c>
      <c r="K4468" s="12"/>
      <c r="L4468" s="16"/>
      <c r="M4468" s="32" t="str">
        <f>TEXT(Data[[#This Row],[Ngày giao]],"yyyy")</f>
        <v>2023</v>
      </c>
      <c r="N4468" s="32" t="str">
        <f>IF(MONTH(Data[[#This Row],[Ngày giao]])&lt;4,"Qtr1", IF(MONTH(Data[[#This Row],[Ngày giao]])&lt;7,"Qtr2",IF(MONTH(Data[[#This Row],[Ngày giao]])&lt;10,"Qtr3","Qtr4")))</f>
        <v>Qtr1</v>
      </c>
      <c r="O4468" s="32" t="str">
        <f>TEXT(Data[[#This Row],[Ngày giao]],"MMM")</f>
        <v>Jan</v>
      </c>
    </row>
    <row r="4469" spans="1:15" ht="13" x14ac:dyDescent="0.3">
      <c r="A4469" s="1">
        <v>5501245538</v>
      </c>
      <c r="B4469" s="1">
        <v>2899945</v>
      </c>
      <c r="C4469" s="2" t="s">
        <v>60</v>
      </c>
      <c r="D4469" s="3">
        <v>48</v>
      </c>
      <c r="E4469" s="3">
        <v>823</v>
      </c>
      <c r="F4469" s="3">
        <f t="shared" si="130"/>
        <v>39504</v>
      </c>
      <c r="G4469" s="5">
        <v>44942</v>
      </c>
      <c r="H4469" s="4">
        <v>44942</v>
      </c>
      <c r="I4469" s="6">
        <f>G4469-H4469</f>
        <v>0</v>
      </c>
      <c r="J4469" s="32" t="str">
        <f>IF(Data[[#This Row],[Chênh lệch ngày]]&lt;-2,"ADVANCE", IF(Data[[#This Row],[Chênh lệch ngày]]&lt;4, "ON TIME", IF(Data[[#This Row],[REASON OF LATE]]="SUPPLIER","LATE BY SUPPLIER", "LATE")))</f>
        <v>ON TIME</v>
      </c>
      <c r="K4469" s="2"/>
      <c r="L4469" s="32"/>
      <c r="M4469" s="32" t="str">
        <f>TEXT(Data[[#This Row],[Ngày giao]],"yyyy")</f>
        <v>2023</v>
      </c>
      <c r="N4469" s="32" t="str">
        <f>IF(MONTH(Data[[#This Row],[Ngày giao]])&lt;4,"Qtr1", IF(MONTH(Data[[#This Row],[Ngày giao]])&lt;7,"Qtr2",IF(MONTH(Data[[#This Row],[Ngày giao]])&lt;10,"Qtr3","Qtr4")))</f>
        <v>Qtr1</v>
      </c>
      <c r="O4469" s="32" t="str">
        <f>TEXT(Data[[#This Row],[Ngày giao]],"MMM")</f>
        <v>Jan</v>
      </c>
    </row>
    <row r="4470" spans="1:15" ht="14.5" x14ac:dyDescent="0.35">
      <c r="A4470" s="7">
        <v>4517630869</v>
      </c>
      <c r="B4470" s="7">
        <v>4333116</v>
      </c>
      <c r="C4470" s="8" t="s">
        <v>59</v>
      </c>
      <c r="D4470" s="9">
        <v>1407</v>
      </c>
      <c r="E4470" s="3">
        <v>952</v>
      </c>
      <c r="F4470" s="3">
        <f t="shared" si="130"/>
        <v>1339464</v>
      </c>
      <c r="G4470" s="5">
        <v>44952</v>
      </c>
      <c r="H4470" s="4">
        <v>44952</v>
      </c>
      <c r="I4470" s="10">
        <v>0</v>
      </c>
      <c r="J4470" s="32" t="str">
        <f>IF(Data[[#This Row],[Chênh lệch ngày]]&lt;-2,"ADVANCE", IF(Data[[#This Row],[Chênh lệch ngày]]&lt;4, "ON TIME", IF(Data[[#This Row],[REASON OF LATE]]="SUPPLIER","LATE BY SUPPLIER", "LATE")))</f>
        <v>ON TIME</v>
      </c>
      <c r="K4470" s="12"/>
      <c r="L4470" s="16"/>
      <c r="M4470" s="32" t="str">
        <f>TEXT(Data[[#This Row],[Ngày giao]],"yyyy")</f>
        <v>2023</v>
      </c>
      <c r="N4470" s="32" t="str">
        <f>IF(MONTH(Data[[#This Row],[Ngày giao]])&lt;4,"Qtr1", IF(MONTH(Data[[#This Row],[Ngày giao]])&lt;7,"Qtr2",IF(MONTH(Data[[#This Row],[Ngày giao]])&lt;10,"Qtr3","Qtr4")))</f>
        <v>Qtr1</v>
      </c>
      <c r="O4470" s="32" t="str">
        <f>TEXT(Data[[#This Row],[Ngày giao]],"MMM")</f>
        <v>Jan</v>
      </c>
    </row>
    <row r="4471" spans="1:15" ht="13" x14ac:dyDescent="0.3">
      <c r="A4471" s="1">
        <v>4517667863</v>
      </c>
      <c r="B4471" s="1">
        <v>2758193</v>
      </c>
      <c r="C4471" s="2" t="s">
        <v>55</v>
      </c>
      <c r="D4471" s="3">
        <v>1500</v>
      </c>
      <c r="E4471" s="3">
        <v>957</v>
      </c>
      <c r="F4471" s="3">
        <f t="shared" si="130"/>
        <v>1435500</v>
      </c>
      <c r="G4471" s="5">
        <v>44975</v>
      </c>
      <c r="H4471" s="4">
        <v>44973</v>
      </c>
      <c r="I4471" s="6">
        <f>G4471-H4471</f>
        <v>2</v>
      </c>
      <c r="J4471" s="32" t="str">
        <f>IF(Data[[#This Row],[Chênh lệch ngày]]&lt;-2,"ADVANCE", IF(Data[[#This Row],[Chênh lệch ngày]]&lt;4, "ON TIME", IF(Data[[#This Row],[REASON OF LATE]]="SUPPLIER","LATE BY SUPPLIER", "LATE")))</f>
        <v>ON TIME</v>
      </c>
      <c r="K4471" s="2"/>
      <c r="L4471" s="32"/>
      <c r="M4471" s="32" t="str">
        <f>TEXT(Data[[#This Row],[Ngày giao]],"yyyy")</f>
        <v>2023</v>
      </c>
      <c r="N4471" s="32" t="str">
        <f>IF(MONTH(Data[[#This Row],[Ngày giao]])&lt;4,"Qtr1", IF(MONTH(Data[[#This Row],[Ngày giao]])&lt;7,"Qtr2",IF(MONTH(Data[[#This Row],[Ngày giao]])&lt;10,"Qtr3","Qtr4")))</f>
        <v>Qtr1</v>
      </c>
      <c r="O4471" s="32" t="str">
        <f>TEXT(Data[[#This Row],[Ngày giao]],"MMM")</f>
        <v>Feb</v>
      </c>
    </row>
    <row r="4472" spans="1:15" ht="14.5" x14ac:dyDescent="0.35">
      <c r="A4472" s="7">
        <v>4518127577</v>
      </c>
      <c r="B4472" s="7">
        <v>2487053</v>
      </c>
      <c r="C4472" s="8" t="s">
        <v>67</v>
      </c>
      <c r="D4472" s="9">
        <v>990</v>
      </c>
      <c r="E4472" s="3">
        <v>398</v>
      </c>
      <c r="F4472" s="3">
        <f t="shared" si="130"/>
        <v>394020</v>
      </c>
      <c r="G4472" s="5">
        <v>44980</v>
      </c>
      <c r="H4472" s="4">
        <v>44980</v>
      </c>
      <c r="I4472" s="10">
        <v>0</v>
      </c>
      <c r="J4472" s="32" t="str">
        <f>IF(Data[[#This Row],[Chênh lệch ngày]]&lt;-2,"ADVANCE", IF(Data[[#This Row],[Chênh lệch ngày]]&lt;4, "ON TIME", IF(Data[[#This Row],[REASON OF LATE]]="SUPPLIER","LATE BY SUPPLIER", "LATE")))</f>
        <v>ON TIME</v>
      </c>
      <c r="K4472" s="12"/>
      <c r="L4472" s="16"/>
      <c r="M4472" s="32" t="str">
        <f>TEXT(Data[[#This Row],[Ngày giao]],"yyyy")</f>
        <v>2023</v>
      </c>
      <c r="N4472" s="32" t="str">
        <f>IF(MONTH(Data[[#This Row],[Ngày giao]])&lt;4,"Qtr1", IF(MONTH(Data[[#This Row],[Ngày giao]])&lt;7,"Qtr2",IF(MONTH(Data[[#This Row],[Ngày giao]])&lt;10,"Qtr3","Qtr4")))</f>
        <v>Qtr1</v>
      </c>
      <c r="O4472" s="32" t="str">
        <f>TEXT(Data[[#This Row],[Ngày giao]],"MMM")</f>
        <v>Feb</v>
      </c>
    </row>
    <row r="4473" spans="1:15" ht="14.5" x14ac:dyDescent="0.35">
      <c r="A4473" s="7">
        <v>4518124434</v>
      </c>
      <c r="B4473" s="7">
        <v>2487061</v>
      </c>
      <c r="C4473" s="8" t="s">
        <v>67</v>
      </c>
      <c r="D4473" s="9">
        <v>450</v>
      </c>
      <c r="E4473" s="3">
        <v>618</v>
      </c>
      <c r="F4473" s="3">
        <f t="shared" si="130"/>
        <v>278100</v>
      </c>
      <c r="G4473" s="5">
        <v>45001</v>
      </c>
      <c r="H4473" s="4">
        <v>45001</v>
      </c>
      <c r="I4473" s="10">
        <v>0</v>
      </c>
      <c r="J4473" s="32" t="str">
        <f>IF(Data[[#This Row],[Chênh lệch ngày]]&lt;-2,"ADVANCE", IF(Data[[#This Row],[Chênh lệch ngày]]&lt;4, "ON TIME", IF(Data[[#This Row],[REASON OF LATE]]="SUPPLIER","LATE BY SUPPLIER", "LATE")))</f>
        <v>ON TIME</v>
      </c>
      <c r="K4473" s="12"/>
      <c r="L4473" s="16"/>
      <c r="M4473" s="32" t="str">
        <f>TEXT(Data[[#This Row],[Ngày giao]],"yyyy")</f>
        <v>2023</v>
      </c>
      <c r="N4473" s="32" t="str">
        <f>IF(MONTH(Data[[#This Row],[Ngày giao]])&lt;4,"Qtr1", IF(MONTH(Data[[#This Row],[Ngày giao]])&lt;7,"Qtr2",IF(MONTH(Data[[#This Row],[Ngày giao]])&lt;10,"Qtr3","Qtr4")))</f>
        <v>Qtr1</v>
      </c>
      <c r="O4473" s="32" t="str">
        <f>TEXT(Data[[#This Row],[Ngày giao]],"MMM")</f>
        <v>Mar</v>
      </c>
    </row>
    <row r="4474" spans="1:15" ht="14.5" x14ac:dyDescent="0.35">
      <c r="A4474" s="7">
        <v>4518128323</v>
      </c>
      <c r="B4474" s="7">
        <v>2487053</v>
      </c>
      <c r="C4474" s="8" t="s">
        <v>67</v>
      </c>
      <c r="D4474" s="9">
        <v>990</v>
      </c>
      <c r="E4474" s="3">
        <v>400</v>
      </c>
      <c r="F4474" s="3">
        <f t="shared" si="130"/>
        <v>396000</v>
      </c>
      <c r="G4474" s="5">
        <v>45022</v>
      </c>
      <c r="H4474" s="4">
        <v>45022</v>
      </c>
      <c r="I4474" s="10">
        <v>0</v>
      </c>
      <c r="J4474" s="32" t="str">
        <f>IF(Data[[#This Row],[Chênh lệch ngày]]&lt;-2,"ADVANCE", IF(Data[[#This Row],[Chênh lệch ngày]]&lt;4, "ON TIME", IF(Data[[#This Row],[REASON OF LATE]]="SUPPLIER","LATE BY SUPPLIER", "LATE")))</f>
        <v>ON TIME</v>
      </c>
      <c r="K4474" s="12"/>
      <c r="L4474" s="16"/>
      <c r="M4474" s="32" t="str">
        <f>TEXT(Data[[#This Row],[Ngày giao]],"yyyy")</f>
        <v>2023</v>
      </c>
      <c r="N4474" s="32" t="str">
        <f>IF(MONTH(Data[[#This Row],[Ngày giao]])&lt;4,"Qtr1", IF(MONTH(Data[[#This Row],[Ngày giao]])&lt;7,"Qtr2",IF(MONTH(Data[[#This Row],[Ngày giao]])&lt;10,"Qtr3","Qtr4")))</f>
        <v>Qtr2</v>
      </c>
      <c r="O4474" s="32" t="str">
        <f>TEXT(Data[[#This Row],[Ngày giao]],"MMM")</f>
        <v>Apr</v>
      </c>
    </row>
    <row r="4475" spans="1:15" ht="14.5" x14ac:dyDescent="0.35">
      <c r="A4475" s="7">
        <v>4518113105</v>
      </c>
      <c r="B4475" s="7">
        <v>2487061</v>
      </c>
      <c r="C4475" s="8" t="s">
        <v>67</v>
      </c>
      <c r="D4475" s="9">
        <v>450</v>
      </c>
      <c r="E4475" s="3">
        <v>644</v>
      </c>
      <c r="F4475" s="3">
        <f t="shared" si="130"/>
        <v>289800</v>
      </c>
      <c r="G4475" s="5">
        <v>45022</v>
      </c>
      <c r="H4475" s="4">
        <v>45022</v>
      </c>
      <c r="I4475" s="10">
        <v>0</v>
      </c>
      <c r="J4475" s="32" t="str">
        <f>IF(Data[[#This Row],[Chênh lệch ngày]]&lt;-2,"ADVANCE", IF(Data[[#This Row],[Chênh lệch ngày]]&lt;4, "ON TIME", IF(Data[[#This Row],[REASON OF LATE]]="SUPPLIER","LATE BY SUPPLIER", "LATE")))</f>
        <v>ON TIME</v>
      </c>
      <c r="K4475" s="12"/>
      <c r="L4475" s="16"/>
      <c r="M4475" s="32" t="str">
        <f>TEXT(Data[[#This Row],[Ngày giao]],"yyyy")</f>
        <v>2023</v>
      </c>
      <c r="N4475" s="32" t="str">
        <f>IF(MONTH(Data[[#This Row],[Ngày giao]])&lt;4,"Qtr1", IF(MONTH(Data[[#This Row],[Ngày giao]])&lt;7,"Qtr2",IF(MONTH(Data[[#This Row],[Ngày giao]])&lt;10,"Qtr3","Qtr4")))</f>
        <v>Qtr2</v>
      </c>
      <c r="O4475" s="32" t="str">
        <f>TEXT(Data[[#This Row],[Ngày giao]],"MMM")</f>
        <v>Apr</v>
      </c>
    </row>
    <row r="4476" spans="1:15" ht="14.5" x14ac:dyDescent="0.35">
      <c r="A4476" s="7">
        <v>4518084701</v>
      </c>
      <c r="B4476" s="7">
        <v>2487061</v>
      </c>
      <c r="C4476" s="8" t="s">
        <v>67</v>
      </c>
      <c r="D4476" s="9">
        <v>450</v>
      </c>
      <c r="E4476" s="3">
        <v>1411</v>
      </c>
      <c r="F4476" s="3">
        <f t="shared" si="130"/>
        <v>634950</v>
      </c>
      <c r="G4476" s="5">
        <v>45043</v>
      </c>
      <c r="H4476" s="4">
        <v>45043</v>
      </c>
      <c r="I4476" s="10">
        <v>0</v>
      </c>
      <c r="J4476" s="32" t="str">
        <f>IF(Data[[#This Row],[Chênh lệch ngày]]&lt;-2,"ADVANCE", IF(Data[[#This Row],[Chênh lệch ngày]]&lt;4, "ON TIME", IF(Data[[#This Row],[REASON OF LATE]]="SUPPLIER","LATE BY SUPPLIER", "LATE")))</f>
        <v>ON TIME</v>
      </c>
      <c r="K4476" s="12"/>
      <c r="L4476" s="16"/>
      <c r="M4476" s="32" t="str">
        <f>TEXT(Data[[#This Row],[Ngày giao]],"yyyy")</f>
        <v>2023</v>
      </c>
      <c r="N4476" s="32" t="str">
        <f>IF(MONTH(Data[[#This Row],[Ngày giao]])&lt;4,"Qtr1", IF(MONTH(Data[[#This Row],[Ngày giao]])&lt;7,"Qtr2",IF(MONTH(Data[[#This Row],[Ngày giao]])&lt;10,"Qtr3","Qtr4")))</f>
        <v>Qtr2</v>
      </c>
      <c r="O4476" s="32" t="str">
        <f>TEXT(Data[[#This Row],[Ngày giao]],"MMM")</f>
        <v>Apr</v>
      </c>
    </row>
    <row r="4477" spans="1:15" ht="14.5" x14ac:dyDescent="0.35">
      <c r="A4477" s="7">
        <v>4517055122</v>
      </c>
      <c r="B4477" s="7">
        <v>2778106</v>
      </c>
      <c r="C4477" s="8" t="s">
        <v>67</v>
      </c>
      <c r="D4477" s="9">
        <v>360</v>
      </c>
      <c r="E4477" s="3">
        <v>1202</v>
      </c>
      <c r="F4477" s="3">
        <f t="shared" si="130"/>
        <v>432720</v>
      </c>
      <c r="G4477" s="5">
        <v>45022</v>
      </c>
      <c r="H4477" s="4">
        <v>45017</v>
      </c>
      <c r="I4477" s="10">
        <v>5</v>
      </c>
      <c r="J4477" s="32" t="str">
        <f>IF(Data[[#This Row],[Chênh lệch ngày]]&lt;-2,"ADVANCE", IF(Data[[#This Row],[Chênh lệch ngày]]&lt;4, "ON TIME", IF(Data[[#This Row],[REASON OF LATE]]="SUPPLIER","LATE BY SUPPLIER", "LATE")))</f>
        <v>LATE</v>
      </c>
      <c r="K4477" s="32" t="s">
        <v>6</v>
      </c>
      <c r="L4477" s="16"/>
      <c r="M4477" s="32" t="str">
        <f>TEXT(Data[[#This Row],[Ngày giao]],"yyyy")</f>
        <v>2023</v>
      </c>
      <c r="N4477" s="32" t="str">
        <f>IF(MONTH(Data[[#This Row],[Ngày giao]])&lt;4,"Qtr1", IF(MONTH(Data[[#This Row],[Ngày giao]])&lt;7,"Qtr2",IF(MONTH(Data[[#This Row],[Ngày giao]])&lt;10,"Qtr3","Qtr4")))</f>
        <v>Qtr2</v>
      </c>
      <c r="O4477" s="32" t="str">
        <f>TEXT(Data[[#This Row],[Ngày giao]],"MMM")</f>
        <v>Apr</v>
      </c>
    </row>
    <row r="4478" spans="1:15" ht="14.5" x14ac:dyDescent="0.35">
      <c r="A4478" s="7">
        <v>4518104432</v>
      </c>
      <c r="B4478" s="7">
        <v>2779817</v>
      </c>
      <c r="C4478" s="8" t="s">
        <v>67</v>
      </c>
      <c r="D4478" s="9">
        <v>990</v>
      </c>
      <c r="E4478" s="3">
        <v>923</v>
      </c>
      <c r="F4478" s="3">
        <f t="shared" si="130"/>
        <v>913770</v>
      </c>
      <c r="G4478" s="5">
        <v>45064</v>
      </c>
      <c r="H4478" s="4">
        <v>45064</v>
      </c>
      <c r="I4478" s="10">
        <v>0</v>
      </c>
      <c r="J4478" s="32" t="str">
        <f>IF(Data[[#This Row],[Chênh lệch ngày]]&lt;-2,"ADVANCE", IF(Data[[#This Row],[Chênh lệch ngày]]&lt;4, "ON TIME", IF(Data[[#This Row],[REASON OF LATE]]="SUPPLIER","LATE BY SUPPLIER", "LATE")))</f>
        <v>ON TIME</v>
      </c>
      <c r="K4478" s="12"/>
      <c r="L4478" s="16"/>
      <c r="M4478" s="32" t="str">
        <f>TEXT(Data[[#This Row],[Ngày giao]],"yyyy")</f>
        <v>2023</v>
      </c>
      <c r="N4478" s="32" t="str">
        <f>IF(MONTH(Data[[#This Row],[Ngày giao]])&lt;4,"Qtr1", IF(MONTH(Data[[#This Row],[Ngày giao]])&lt;7,"Qtr2",IF(MONTH(Data[[#This Row],[Ngày giao]])&lt;10,"Qtr3","Qtr4")))</f>
        <v>Qtr2</v>
      </c>
      <c r="O4478" s="32" t="str">
        <f>TEXT(Data[[#This Row],[Ngày giao]],"MMM")</f>
        <v>May</v>
      </c>
    </row>
    <row r="4479" spans="1:15" ht="14.5" x14ac:dyDescent="0.35">
      <c r="A4479" s="7">
        <v>4518128473</v>
      </c>
      <c r="B4479" s="7">
        <v>2487053</v>
      </c>
      <c r="C4479" s="8" t="s">
        <v>67</v>
      </c>
      <c r="D4479" s="9">
        <v>990</v>
      </c>
      <c r="E4479" s="3">
        <v>800</v>
      </c>
      <c r="F4479" s="3">
        <f t="shared" si="130"/>
        <v>792000</v>
      </c>
      <c r="G4479" s="5">
        <v>45085</v>
      </c>
      <c r="H4479" s="4">
        <v>45085</v>
      </c>
      <c r="I4479" s="10">
        <v>0</v>
      </c>
      <c r="J4479" s="32" t="str">
        <f>IF(Data[[#This Row],[Chênh lệch ngày]]&lt;-2,"ADVANCE", IF(Data[[#This Row],[Chênh lệch ngày]]&lt;4, "ON TIME", IF(Data[[#This Row],[REASON OF LATE]]="SUPPLIER","LATE BY SUPPLIER", "LATE")))</f>
        <v>ON TIME</v>
      </c>
      <c r="K4479" s="12"/>
      <c r="L4479" s="16"/>
      <c r="M4479" s="32" t="str">
        <f>TEXT(Data[[#This Row],[Ngày giao]],"yyyy")</f>
        <v>2023</v>
      </c>
      <c r="N4479" s="32" t="str">
        <f>IF(MONTH(Data[[#This Row],[Ngày giao]])&lt;4,"Qtr1", IF(MONTH(Data[[#This Row],[Ngày giao]])&lt;7,"Qtr2",IF(MONTH(Data[[#This Row],[Ngày giao]])&lt;10,"Qtr3","Qtr4")))</f>
        <v>Qtr2</v>
      </c>
      <c r="O4479" s="32" t="str">
        <f>TEXT(Data[[#This Row],[Ngày giao]],"MMM")</f>
        <v>Jun</v>
      </c>
    </row>
    <row r="4480" spans="1:15" ht="14.5" x14ac:dyDescent="0.35">
      <c r="A4480" s="7">
        <v>4518126052</v>
      </c>
      <c r="B4480" s="7">
        <v>2487061</v>
      </c>
      <c r="C4480" s="8" t="s">
        <v>67</v>
      </c>
      <c r="D4480" s="9">
        <v>450</v>
      </c>
      <c r="E4480" s="3">
        <v>1175</v>
      </c>
      <c r="F4480" s="3">
        <f t="shared" si="130"/>
        <v>528750</v>
      </c>
      <c r="G4480" s="5">
        <v>45106</v>
      </c>
      <c r="H4480" s="4">
        <v>45106</v>
      </c>
      <c r="I4480" s="10">
        <v>0</v>
      </c>
      <c r="J4480" s="32" t="str">
        <f>IF(Data[[#This Row],[Chênh lệch ngày]]&lt;-2,"ADVANCE", IF(Data[[#This Row],[Chênh lệch ngày]]&lt;4, "ON TIME", IF(Data[[#This Row],[REASON OF LATE]]="SUPPLIER","LATE BY SUPPLIER", "LATE")))</f>
        <v>ON TIME</v>
      </c>
      <c r="K4480" s="12"/>
      <c r="L4480" s="16"/>
      <c r="M4480" s="32" t="str">
        <f>TEXT(Data[[#This Row],[Ngày giao]],"yyyy")</f>
        <v>2023</v>
      </c>
      <c r="N4480" s="32" t="str">
        <f>IF(MONTH(Data[[#This Row],[Ngày giao]])&lt;4,"Qtr1", IF(MONTH(Data[[#This Row],[Ngày giao]])&lt;7,"Qtr2",IF(MONTH(Data[[#This Row],[Ngày giao]])&lt;10,"Qtr3","Qtr4")))</f>
        <v>Qtr2</v>
      </c>
      <c r="O4480" s="32" t="str">
        <f>TEXT(Data[[#This Row],[Ngày giao]],"MMM")</f>
        <v>Jun</v>
      </c>
    </row>
    <row r="4481" spans="1:15" ht="14.5" x14ac:dyDescent="0.35">
      <c r="A4481" s="7">
        <v>4518128443</v>
      </c>
      <c r="B4481" s="7">
        <v>2487053</v>
      </c>
      <c r="C4481" s="8" t="s">
        <v>67</v>
      </c>
      <c r="D4481" s="9">
        <v>990</v>
      </c>
      <c r="E4481" s="3">
        <v>1496</v>
      </c>
      <c r="F4481" s="3">
        <f t="shared" si="130"/>
        <v>1481040</v>
      </c>
      <c r="G4481" s="5">
        <v>45106</v>
      </c>
      <c r="H4481" s="4">
        <v>45106</v>
      </c>
      <c r="I4481" s="10">
        <v>0</v>
      </c>
      <c r="J4481" s="32" t="str">
        <f>IF(Data[[#This Row],[Chênh lệch ngày]]&lt;-2,"ADVANCE", IF(Data[[#This Row],[Chênh lệch ngày]]&lt;4, "ON TIME", IF(Data[[#This Row],[REASON OF LATE]]="SUPPLIER","LATE BY SUPPLIER", "LATE")))</f>
        <v>ON TIME</v>
      </c>
      <c r="K4481" s="12"/>
      <c r="L4481" s="16"/>
      <c r="M4481" s="32" t="str">
        <f>TEXT(Data[[#This Row],[Ngày giao]],"yyyy")</f>
        <v>2023</v>
      </c>
      <c r="N4481" s="32" t="str">
        <f>IF(MONTH(Data[[#This Row],[Ngày giao]])&lt;4,"Qtr1", IF(MONTH(Data[[#This Row],[Ngày giao]])&lt;7,"Qtr2",IF(MONTH(Data[[#This Row],[Ngày giao]])&lt;10,"Qtr3","Qtr4")))</f>
        <v>Qtr2</v>
      </c>
      <c r="O4481" s="32" t="str">
        <f>TEXT(Data[[#This Row],[Ngày giao]],"MMM")</f>
        <v>Jun</v>
      </c>
    </row>
    <row r="4482" spans="1:15" ht="14.5" x14ac:dyDescent="0.35">
      <c r="A4482" s="7">
        <v>4518111619</v>
      </c>
      <c r="B4482" s="7">
        <v>2779817</v>
      </c>
      <c r="C4482" s="8" t="s">
        <v>67</v>
      </c>
      <c r="D4482" s="9">
        <v>990</v>
      </c>
      <c r="E4482" s="3">
        <v>712</v>
      </c>
      <c r="F4482" s="3">
        <f t="shared" si="130"/>
        <v>704880</v>
      </c>
      <c r="G4482" s="5">
        <v>45127</v>
      </c>
      <c r="H4482" s="4">
        <v>45127</v>
      </c>
      <c r="I4482" s="10">
        <v>0</v>
      </c>
      <c r="J4482" s="32" t="str">
        <f>IF(Data[[#This Row],[Chênh lệch ngày]]&lt;-2,"ADVANCE", IF(Data[[#This Row],[Chênh lệch ngày]]&lt;4, "ON TIME", IF(Data[[#This Row],[REASON OF LATE]]="SUPPLIER","LATE BY SUPPLIER", "LATE")))</f>
        <v>ON TIME</v>
      </c>
      <c r="K4482" s="12"/>
      <c r="L4482" s="16"/>
      <c r="M4482" s="32" t="str">
        <f>TEXT(Data[[#This Row],[Ngày giao]],"yyyy")</f>
        <v>2023</v>
      </c>
      <c r="N4482" s="32" t="str">
        <f>IF(MONTH(Data[[#This Row],[Ngày giao]])&lt;4,"Qtr1", IF(MONTH(Data[[#This Row],[Ngày giao]])&lt;7,"Qtr2",IF(MONTH(Data[[#This Row],[Ngày giao]])&lt;10,"Qtr3","Qtr4")))</f>
        <v>Qtr3</v>
      </c>
      <c r="O4482" s="32" t="str">
        <f>TEXT(Data[[#This Row],[Ngày giao]],"MMM")</f>
        <v>Jul</v>
      </c>
    </row>
    <row r="4483" spans="1:15" ht="14.5" x14ac:dyDescent="0.35">
      <c r="A4483" s="7">
        <v>4518122252</v>
      </c>
      <c r="B4483" s="7">
        <v>2487053</v>
      </c>
      <c r="C4483" s="8" t="s">
        <v>67</v>
      </c>
      <c r="D4483" s="9">
        <v>990</v>
      </c>
      <c r="E4483" s="3">
        <v>948</v>
      </c>
      <c r="F4483" s="3">
        <f t="shared" si="130"/>
        <v>938520</v>
      </c>
      <c r="G4483" s="5">
        <v>45127</v>
      </c>
      <c r="H4483" s="4">
        <v>45127</v>
      </c>
      <c r="I4483" s="10">
        <v>0</v>
      </c>
      <c r="J4483" s="32" t="str">
        <f>IF(Data[[#This Row],[Chênh lệch ngày]]&lt;-2,"ADVANCE", IF(Data[[#This Row],[Chênh lệch ngày]]&lt;4, "ON TIME", IF(Data[[#This Row],[REASON OF LATE]]="SUPPLIER","LATE BY SUPPLIER", "LATE")))</f>
        <v>ON TIME</v>
      </c>
      <c r="K4483" s="12"/>
      <c r="L4483" s="16"/>
      <c r="M4483" s="32" t="str">
        <f>TEXT(Data[[#This Row],[Ngày giao]],"yyyy")</f>
        <v>2023</v>
      </c>
      <c r="N4483" s="32" t="str">
        <f>IF(MONTH(Data[[#This Row],[Ngày giao]])&lt;4,"Qtr1", IF(MONTH(Data[[#This Row],[Ngày giao]])&lt;7,"Qtr2",IF(MONTH(Data[[#This Row],[Ngày giao]])&lt;10,"Qtr3","Qtr4")))</f>
        <v>Qtr3</v>
      </c>
      <c r="O4483" s="32" t="str">
        <f>TEXT(Data[[#This Row],[Ngày giao]],"MMM")</f>
        <v>Jul</v>
      </c>
    </row>
    <row r="4484" spans="1:15" ht="14.5" x14ac:dyDescent="0.35">
      <c r="A4484" s="7">
        <v>4518107621</v>
      </c>
      <c r="B4484" s="7">
        <v>2487061</v>
      </c>
      <c r="C4484" s="8" t="s">
        <v>67</v>
      </c>
      <c r="D4484" s="9">
        <v>450</v>
      </c>
      <c r="E4484" s="3">
        <v>661</v>
      </c>
      <c r="F4484" s="3">
        <f t="shared" si="130"/>
        <v>297450</v>
      </c>
      <c r="G4484" s="5">
        <v>45148</v>
      </c>
      <c r="H4484" s="4">
        <v>45148</v>
      </c>
      <c r="I4484" s="10">
        <v>0</v>
      </c>
      <c r="J4484" s="32" t="str">
        <f>IF(Data[[#This Row],[Chênh lệch ngày]]&lt;-2,"ADVANCE", IF(Data[[#This Row],[Chênh lệch ngày]]&lt;4, "ON TIME", IF(Data[[#This Row],[REASON OF LATE]]="SUPPLIER","LATE BY SUPPLIER", "LATE")))</f>
        <v>ON TIME</v>
      </c>
      <c r="K4484" s="12"/>
      <c r="L4484" s="16"/>
      <c r="M4484" s="32" t="str">
        <f>TEXT(Data[[#This Row],[Ngày giao]],"yyyy")</f>
        <v>2023</v>
      </c>
      <c r="N4484" s="32" t="str">
        <f>IF(MONTH(Data[[#This Row],[Ngày giao]])&lt;4,"Qtr1", IF(MONTH(Data[[#This Row],[Ngày giao]])&lt;7,"Qtr2",IF(MONTH(Data[[#This Row],[Ngày giao]])&lt;10,"Qtr3","Qtr4")))</f>
        <v>Qtr3</v>
      </c>
      <c r="O4484" s="32" t="str">
        <f>TEXT(Data[[#This Row],[Ngày giao]],"MMM")</f>
        <v>Aug</v>
      </c>
    </row>
    <row r="4485" spans="1:15" ht="14.5" x14ac:dyDescent="0.35">
      <c r="A4485" s="7">
        <v>4518121562</v>
      </c>
      <c r="B4485" s="7">
        <v>2487053</v>
      </c>
      <c r="C4485" s="8" t="s">
        <v>67</v>
      </c>
      <c r="D4485" s="9">
        <v>990</v>
      </c>
      <c r="E4485" s="3">
        <v>1408</v>
      </c>
      <c r="F4485" s="3">
        <f t="shared" si="130"/>
        <v>1393920</v>
      </c>
      <c r="G4485" s="5">
        <v>45148</v>
      </c>
      <c r="H4485" s="4">
        <v>45148</v>
      </c>
      <c r="I4485" s="10">
        <v>0</v>
      </c>
      <c r="J4485" s="32" t="str">
        <f>IF(Data[[#This Row],[Chênh lệch ngày]]&lt;-2,"ADVANCE", IF(Data[[#This Row],[Chênh lệch ngày]]&lt;4, "ON TIME", IF(Data[[#This Row],[REASON OF LATE]]="SUPPLIER","LATE BY SUPPLIER", "LATE")))</f>
        <v>ON TIME</v>
      </c>
      <c r="K4485" s="12"/>
      <c r="L4485" s="16"/>
      <c r="M4485" s="32" t="str">
        <f>TEXT(Data[[#This Row],[Ngày giao]],"yyyy")</f>
        <v>2023</v>
      </c>
      <c r="N4485" s="32" t="str">
        <f>IF(MONTH(Data[[#This Row],[Ngày giao]])&lt;4,"Qtr1", IF(MONTH(Data[[#This Row],[Ngày giao]])&lt;7,"Qtr2",IF(MONTH(Data[[#This Row],[Ngày giao]])&lt;10,"Qtr3","Qtr4")))</f>
        <v>Qtr3</v>
      </c>
      <c r="O4485" s="32" t="str">
        <f>TEXT(Data[[#This Row],[Ngày giao]],"MMM")</f>
        <v>Aug</v>
      </c>
    </row>
    <row r="4486" spans="1:15" ht="14.5" x14ac:dyDescent="0.35">
      <c r="A4486" s="7">
        <v>4518118506</v>
      </c>
      <c r="B4486" s="7">
        <v>2779817</v>
      </c>
      <c r="C4486" s="8" t="s">
        <v>67</v>
      </c>
      <c r="D4486" s="9">
        <v>990</v>
      </c>
      <c r="E4486" s="3">
        <v>972</v>
      </c>
      <c r="F4486" s="3">
        <f t="shared" si="130"/>
        <v>962280</v>
      </c>
      <c r="G4486" s="5">
        <v>45148</v>
      </c>
      <c r="H4486" s="4">
        <v>45148</v>
      </c>
      <c r="I4486" s="10">
        <v>0</v>
      </c>
      <c r="J4486" s="32" t="str">
        <f>IF(Data[[#This Row],[Chênh lệch ngày]]&lt;-2,"ADVANCE", IF(Data[[#This Row],[Chênh lệch ngày]]&lt;4, "ON TIME", IF(Data[[#This Row],[REASON OF LATE]]="SUPPLIER","LATE BY SUPPLIER", "LATE")))</f>
        <v>ON TIME</v>
      </c>
      <c r="K4486" s="12"/>
      <c r="L4486" s="16"/>
      <c r="M4486" s="32" t="str">
        <f>TEXT(Data[[#This Row],[Ngày giao]],"yyyy")</f>
        <v>2023</v>
      </c>
      <c r="N4486" s="32" t="str">
        <f>IF(MONTH(Data[[#This Row],[Ngày giao]])&lt;4,"Qtr1", IF(MONTH(Data[[#This Row],[Ngày giao]])&lt;7,"Qtr2",IF(MONTH(Data[[#This Row],[Ngày giao]])&lt;10,"Qtr3","Qtr4")))</f>
        <v>Qtr3</v>
      </c>
      <c r="O4486" s="32" t="str">
        <f>TEXT(Data[[#This Row],[Ngày giao]],"MMM")</f>
        <v>Aug</v>
      </c>
    </row>
    <row r="4487" spans="1:15" ht="14.5" x14ac:dyDescent="0.35">
      <c r="A4487" s="7">
        <v>4518128623</v>
      </c>
      <c r="B4487" s="7">
        <v>2487061</v>
      </c>
      <c r="C4487" s="8" t="s">
        <v>67</v>
      </c>
      <c r="D4487" s="9">
        <v>450</v>
      </c>
      <c r="E4487" s="3">
        <v>777</v>
      </c>
      <c r="F4487" s="3">
        <f t="shared" si="130"/>
        <v>349650</v>
      </c>
      <c r="G4487" s="5">
        <v>45169</v>
      </c>
      <c r="H4487" s="4">
        <v>45169</v>
      </c>
      <c r="I4487" s="10">
        <v>0</v>
      </c>
      <c r="J4487" s="32" t="str">
        <f>IF(Data[[#This Row],[Chênh lệch ngày]]&lt;-2,"ADVANCE", IF(Data[[#This Row],[Chênh lệch ngày]]&lt;4, "ON TIME", IF(Data[[#This Row],[REASON OF LATE]]="SUPPLIER","LATE BY SUPPLIER", "LATE")))</f>
        <v>ON TIME</v>
      </c>
      <c r="K4487" s="12"/>
      <c r="L4487" s="16"/>
      <c r="M4487" s="32" t="str">
        <f>TEXT(Data[[#This Row],[Ngày giao]],"yyyy")</f>
        <v>2023</v>
      </c>
      <c r="N4487" s="32" t="str">
        <f>IF(MONTH(Data[[#This Row],[Ngày giao]])&lt;4,"Qtr1", IF(MONTH(Data[[#This Row],[Ngày giao]])&lt;7,"Qtr2",IF(MONTH(Data[[#This Row],[Ngày giao]])&lt;10,"Qtr3","Qtr4")))</f>
        <v>Qtr3</v>
      </c>
      <c r="O4487" s="32" t="str">
        <f>TEXT(Data[[#This Row],[Ngày giao]],"MMM")</f>
        <v>Aug</v>
      </c>
    </row>
    <row r="4488" spans="1:15" ht="14.5" x14ac:dyDescent="0.35">
      <c r="A4488" s="7">
        <v>4518128533</v>
      </c>
      <c r="B4488" s="7">
        <v>2487053</v>
      </c>
      <c r="C4488" s="8" t="s">
        <v>67</v>
      </c>
      <c r="D4488" s="9">
        <v>2970</v>
      </c>
      <c r="E4488" s="3">
        <v>338</v>
      </c>
      <c r="F4488" s="3">
        <f t="shared" si="130"/>
        <v>1003860</v>
      </c>
      <c r="G4488" s="5">
        <v>45190</v>
      </c>
      <c r="H4488" s="4">
        <v>45190</v>
      </c>
      <c r="I4488" s="10">
        <v>0</v>
      </c>
      <c r="J4488" s="32" t="str">
        <f>IF(Data[[#This Row],[Chênh lệch ngày]]&lt;-2,"ADVANCE", IF(Data[[#This Row],[Chênh lệch ngày]]&lt;4, "ON TIME", IF(Data[[#This Row],[REASON OF LATE]]="SUPPLIER","LATE BY SUPPLIER", "LATE")))</f>
        <v>ON TIME</v>
      </c>
      <c r="K4488" s="12"/>
      <c r="L4488" s="16"/>
      <c r="M4488" s="32" t="str">
        <f>TEXT(Data[[#This Row],[Ngày giao]],"yyyy")</f>
        <v>2023</v>
      </c>
      <c r="N4488" s="32" t="str">
        <f>IF(MONTH(Data[[#This Row],[Ngày giao]])&lt;4,"Qtr1", IF(MONTH(Data[[#This Row],[Ngày giao]])&lt;7,"Qtr2",IF(MONTH(Data[[#This Row],[Ngày giao]])&lt;10,"Qtr3","Qtr4")))</f>
        <v>Qtr3</v>
      </c>
      <c r="O4488" s="32" t="str">
        <f>TEXT(Data[[#This Row],[Ngày giao]],"MMM")</f>
        <v>Sep</v>
      </c>
    </row>
    <row r="4489" spans="1:15" ht="14.5" x14ac:dyDescent="0.35">
      <c r="A4489" s="7">
        <v>4517097159</v>
      </c>
      <c r="B4489" s="7">
        <v>4287388</v>
      </c>
      <c r="C4489" s="8" t="s">
        <v>53</v>
      </c>
      <c r="D4489" s="9">
        <v>192</v>
      </c>
      <c r="E4489" s="3">
        <v>961</v>
      </c>
      <c r="F4489" s="3">
        <f t="shared" si="130"/>
        <v>184512</v>
      </c>
      <c r="G4489" s="5">
        <v>44627</v>
      </c>
      <c r="H4489" s="4">
        <v>44627</v>
      </c>
      <c r="I4489" s="10">
        <v>0</v>
      </c>
      <c r="J4489" s="32" t="str">
        <f>IF(Data[[#This Row],[Chênh lệch ngày]]&lt;-2,"ADVANCE", IF(Data[[#This Row],[Chênh lệch ngày]]&lt;4, "ON TIME", IF(Data[[#This Row],[REASON OF LATE]]="SUPPLIER","LATE BY SUPPLIER", "LATE")))</f>
        <v>ON TIME</v>
      </c>
      <c r="K4489" s="12"/>
      <c r="L4489" s="16"/>
      <c r="M4489" s="32" t="str">
        <f>TEXT(Data[[#This Row],[Ngày giao]],"yyyy")</f>
        <v>2022</v>
      </c>
      <c r="N4489" s="32" t="str">
        <f>IF(MONTH(Data[[#This Row],[Ngày giao]])&lt;4,"Qtr1", IF(MONTH(Data[[#This Row],[Ngày giao]])&lt;7,"Qtr2",IF(MONTH(Data[[#This Row],[Ngày giao]])&lt;10,"Qtr3","Qtr4")))</f>
        <v>Qtr1</v>
      </c>
      <c r="O4489" s="32" t="str">
        <f>TEXT(Data[[#This Row],[Ngày giao]],"MMM")</f>
        <v>Mar</v>
      </c>
    </row>
    <row r="4490" spans="1:15" ht="14.5" x14ac:dyDescent="0.35">
      <c r="A4490" s="7">
        <v>4517778952</v>
      </c>
      <c r="B4490" s="7">
        <v>4465338</v>
      </c>
      <c r="C4490" s="37" t="s">
        <v>52</v>
      </c>
      <c r="D4490" s="9">
        <v>100200</v>
      </c>
      <c r="E4490" s="3">
        <v>978</v>
      </c>
      <c r="F4490" s="3">
        <f t="shared" si="130"/>
        <v>97995600</v>
      </c>
      <c r="G4490" s="5">
        <v>44844</v>
      </c>
      <c r="H4490" s="4">
        <v>44844</v>
      </c>
      <c r="I4490" s="10">
        <v>0</v>
      </c>
      <c r="J4490" s="32" t="str">
        <f>IF(Data[[#This Row],[Chênh lệch ngày]]&lt;-2,"ADVANCE", IF(Data[[#This Row],[Chênh lệch ngày]]&lt;4, "ON TIME", IF(Data[[#This Row],[REASON OF LATE]]="SUPPLIER","LATE BY SUPPLIER", "LATE")))</f>
        <v>ON TIME</v>
      </c>
      <c r="K4490" s="12"/>
      <c r="L4490" s="16"/>
      <c r="M4490" s="32" t="str">
        <f>TEXT(Data[[#This Row],[Ngày giao]],"yyyy")</f>
        <v>2022</v>
      </c>
      <c r="N4490" s="32" t="str">
        <f>IF(MONTH(Data[[#This Row],[Ngày giao]])&lt;4,"Qtr1", IF(MONTH(Data[[#This Row],[Ngày giao]])&lt;7,"Qtr2",IF(MONTH(Data[[#This Row],[Ngày giao]])&lt;10,"Qtr3","Qtr4")))</f>
        <v>Qtr4</v>
      </c>
      <c r="O4490" s="32" t="str">
        <f>TEXT(Data[[#This Row],[Ngày giao]],"MMM")</f>
        <v>Oct</v>
      </c>
    </row>
    <row r="4491" spans="1:15" ht="14.5" x14ac:dyDescent="0.35">
      <c r="A4491" s="7">
        <v>4517389502</v>
      </c>
      <c r="B4491" s="7">
        <v>2778179</v>
      </c>
      <c r="C4491" s="8" t="s">
        <v>53</v>
      </c>
      <c r="D4491" s="9">
        <v>240</v>
      </c>
      <c r="E4491" s="3">
        <v>1084</v>
      </c>
      <c r="F4491" s="3">
        <f t="shared" si="130"/>
        <v>260160</v>
      </c>
      <c r="G4491" s="5">
        <v>44679</v>
      </c>
      <c r="H4491" s="4">
        <v>44679</v>
      </c>
      <c r="I4491" s="10">
        <v>0</v>
      </c>
      <c r="J4491" s="32" t="str">
        <f>IF(Data[[#This Row],[Chênh lệch ngày]]&lt;-2,"ADVANCE", IF(Data[[#This Row],[Chênh lệch ngày]]&lt;4, "ON TIME", IF(Data[[#This Row],[REASON OF LATE]]="SUPPLIER","LATE BY SUPPLIER", "LATE")))</f>
        <v>ON TIME</v>
      </c>
      <c r="K4491" s="12"/>
      <c r="L4491" s="16"/>
      <c r="M4491" s="32" t="str">
        <f>TEXT(Data[[#This Row],[Ngày giao]],"yyyy")</f>
        <v>2022</v>
      </c>
      <c r="N4491" s="32" t="str">
        <f>IF(MONTH(Data[[#This Row],[Ngày giao]])&lt;4,"Qtr1", IF(MONTH(Data[[#This Row],[Ngày giao]])&lt;7,"Qtr2",IF(MONTH(Data[[#This Row],[Ngày giao]])&lt;10,"Qtr3","Qtr4")))</f>
        <v>Qtr2</v>
      </c>
      <c r="O4491" s="32" t="str">
        <f>TEXT(Data[[#This Row],[Ngày giao]],"MMM")</f>
        <v>Apr</v>
      </c>
    </row>
    <row r="4492" spans="1:15" ht="14.5" x14ac:dyDescent="0.35">
      <c r="A4492" s="7">
        <v>4518072127</v>
      </c>
      <c r="B4492" s="7">
        <v>4455298</v>
      </c>
      <c r="C4492" s="8" t="s">
        <v>53</v>
      </c>
      <c r="D4492" s="9">
        <v>165</v>
      </c>
      <c r="E4492" s="3">
        <v>1261</v>
      </c>
      <c r="F4492" s="3">
        <f t="shared" si="130"/>
        <v>208065</v>
      </c>
      <c r="G4492" s="5">
        <v>44728</v>
      </c>
      <c r="H4492" s="4">
        <v>44728</v>
      </c>
      <c r="I4492" s="10">
        <v>0</v>
      </c>
      <c r="J4492" s="32" t="str">
        <f>IF(Data[[#This Row],[Chênh lệch ngày]]&lt;-2,"ADVANCE", IF(Data[[#This Row],[Chênh lệch ngày]]&lt;4, "ON TIME", IF(Data[[#This Row],[REASON OF LATE]]="SUPPLIER","LATE BY SUPPLIER", "LATE")))</f>
        <v>ON TIME</v>
      </c>
      <c r="K4492" s="12"/>
      <c r="L4492" s="16"/>
      <c r="M4492" s="32" t="str">
        <f>TEXT(Data[[#This Row],[Ngày giao]],"yyyy")</f>
        <v>2022</v>
      </c>
      <c r="N4492" s="32" t="str">
        <f>IF(MONTH(Data[[#This Row],[Ngày giao]])&lt;4,"Qtr1", IF(MONTH(Data[[#This Row],[Ngày giao]])&lt;7,"Qtr2",IF(MONTH(Data[[#This Row],[Ngày giao]])&lt;10,"Qtr3","Qtr4")))</f>
        <v>Qtr2</v>
      </c>
      <c r="O4492" s="32" t="str">
        <f>TEXT(Data[[#This Row],[Ngày giao]],"MMM")</f>
        <v>Jun</v>
      </c>
    </row>
    <row r="4493" spans="1:15" ht="14.5" x14ac:dyDescent="0.35">
      <c r="A4493" s="7">
        <v>4517173077</v>
      </c>
      <c r="B4493" s="7">
        <v>2487053</v>
      </c>
      <c r="C4493" s="8" t="s">
        <v>55</v>
      </c>
      <c r="D4493" s="9">
        <v>150</v>
      </c>
      <c r="E4493" s="3">
        <v>1187</v>
      </c>
      <c r="F4493" s="3">
        <f t="shared" si="130"/>
        <v>178050</v>
      </c>
      <c r="G4493" s="5">
        <v>44679</v>
      </c>
      <c r="H4493" s="4">
        <v>44679</v>
      </c>
      <c r="I4493" s="10">
        <v>0</v>
      </c>
      <c r="J4493" s="32" t="str">
        <f>IF(Data[[#This Row],[Chênh lệch ngày]]&lt;-2,"ADVANCE", IF(Data[[#This Row],[Chênh lệch ngày]]&lt;4, "ON TIME", IF(Data[[#This Row],[REASON OF LATE]]="SUPPLIER","LATE BY SUPPLIER", "LATE")))</f>
        <v>ON TIME</v>
      </c>
      <c r="K4493" s="12"/>
      <c r="L4493" s="16"/>
      <c r="M4493" s="32" t="str">
        <f>TEXT(Data[[#This Row],[Ngày giao]],"yyyy")</f>
        <v>2022</v>
      </c>
      <c r="N4493" s="32" t="str">
        <f>IF(MONTH(Data[[#This Row],[Ngày giao]])&lt;4,"Qtr1", IF(MONTH(Data[[#This Row],[Ngày giao]])&lt;7,"Qtr2",IF(MONTH(Data[[#This Row],[Ngày giao]])&lt;10,"Qtr3","Qtr4")))</f>
        <v>Qtr2</v>
      </c>
      <c r="O4493" s="32" t="str">
        <f>TEXT(Data[[#This Row],[Ngày giao]],"MMM")</f>
        <v>Apr</v>
      </c>
    </row>
    <row r="4494" spans="1:15" ht="14.5" x14ac:dyDescent="0.35">
      <c r="A4494" s="7">
        <v>5501183076</v>
      </c>
      <c r="B4494" s="7">
        <v>4454507</v>
      </c>
      <c r="C4494" s="8" t="s">
        <v>60</v>
      </c>
      <c r="D4494" s="9">
        <v>720</v>
      </c>
      <c r="E4494" s="3">
        <v>357</v>
      </c>
      <c r="F4494" s="3">
        <f t="shared" si="130"/>
        <v>257040</v>
      </c>
      <c r="G4494" s="5">
        <v>44711</v>
      </c>
      <c r="H4494" s="4">
        <v>44698</v>
      </c>
      <c r="I4494" s="10">
        <v>13</v>
      </c>
      <c r="J4494" s="32" t="str">
        <f>IF(Data[[#This Row],[Chênh lệch ngày]]&lt;-2,"ADVANCE", IF(Data[[#This Row],[Chênh lệch ngày]]&lt;4, "ON TIME", IF(Data[[#This Row],[REASON OF LATE]]="SUPPLIER","LATE BY SUPPLIER", "LATE")))</f>
        <v>LATE BY SUPPLIER</v>
      </c>
      <c r="K4494" s="13" t="s">
        <v>8</v>
      </c>
      <c r="L4494" s="16" t="s">
        <v>41</v>
      </c>
      <c r="M4494" s="32" t="str">
        <f>TEXT(Data[[#This Row],[Ngày giao]],"yyyy")</f>
        <v>2022</v>
      </c>
      <c r="N4494" s="32" t="str">
        <f>IF(MONTH(Data[[#This Row],[Ngày giao]])&lt;4,"Qtr1", IF(MONTH(Data[[#This Row],[Ngày giao]])&lt;7,"Qtr2",IF(MONTH(Data[[#This Row],[Ngày giao]])&lt;10,"Qtr3","Qtr4")))</f>
        <v>Qtr2</v>
      </c>
      <c r="O4494" s="32" t="str">
        <f>TEXT(Data[[#This Row],[Ngày giao]],"MMM")</f>
        <v>May</v>
      </c>
    </row>
    <row r="4495" spans="1:15" ht="14.5" x14ac:dyDescent="0.35">
      <c r="A4495" s="7">
        <v>4517418235</v>
      </c>
      <c r="B4495" s="7">
        <v>2778179</v>
      </c>
      <c r="C4495" s="8" t="s">
        <v>53</v>
      </c>
      <c r="D4495" s="9">
        <v>960</v>
      </c>
      <c r="E4495" s="3">
        <v>436</v>
      </c>
      <c r="F4495" s="3">
        <f t="shared" si="130"/>
        <v>418560</v>
      </c>
      <c r="G4495" s="5">
        <v>44781</v>
      </c>
      <c r="H4495" s="4">
        <v>44728</v>
      </c>
      <c r="I4495" s="10">
        <v>53</v>
      </c>
      <c r="J4495" s="32" t="str">
        <f>IF(Data[[#This Row],[Chênh lệch ngày]]&lt;-2,"ADVANCE", IF(Data[[#This Row],[Chênh lệch ngày]]&lt;4, "ON TIME", IF(Data[[#This Row],[REASON OF LATE]]="SUPPLIER","LATE BY SUPPLIER", "LATE")))</f>
        <v>LATE BY SUPPLIER</v>
      </c>
      <c r="K4495" s="13" t="s">
        <v>8</v>
      </c>
      <c r="L4495" s="16" t="s">
        <v>71</v>
      </c>
      <c r="M4495" s="32" t="str">
        <f>TEXT(Data[[#This Row],[Ngày giao]],"yyyy")</f>
        <v>2022</v>
      </c>
      <c r="N4495" s="32" t="str">
        <f>IF(MONTH(Data[[#This Row],[Ngày giao]])&lt;4,"Qtr1", IF(MONTH(Data[[#This Row],[Ngày giao]])&lt;7,"Qtr2",IF(MONTH(Data[[#This Row],[Ngày giao]])&lt;10,"Qtr3","Qtr4")))</f>
        <v>Qtr3</v>
      </c>
      <c r="O4495" s="32" t="str">
        <f>TEXT(Data[[#This Row],[Ngày giao]],"MMM")</f>
        <v>Aug</v>
      </c>
    </row>
    <row r="4496" spans="1:15" ht="14.5" x14ac:dyDescent="0.35">
      <c r="A4496" s="7">
        <v>4517248870</v>
      </c>
      <c r="B4496" s="7">
        <v>4013305</v>
      </c>
      <c r="C4496" s="8" t="s">
        <v>53</v>
      </c>
      <c r="D4496" s="9">
        <v>312</v>
      </c>
      <c r="E4496" s="3">
        <v>1251</v>
      </c>
      <c r="F4496" s="3">
        <f t="shared" si="130"/>
        <v>390312</v>
      </c>
      <c r="G4496" s="5">
        <v>44588</v>
      </c>
      <c r="H4496" s="4">
        <v>44588</v>
      </c>
      <c r="I4496" s="10">
        <v>0</v>
      </c>
      <c r="J4496" s="32" t="str">
        <f>IF(Data[[#This Row],[Chênh lệch ngày]]&lt;-2,"ADVANCE", IF(Data[[#This Row],[Chênh lệch ngày]]&lt;4, "ON TIME", IF(Data[[#This Row],[REASON OF LATE]]="SUPPLIER","LATE BY SUPPLIER", "LATE")))</f>
        <v>ON TIME</v>
      </c>
      <c r="K4496" s="12"/>
      <c r="L4496" s="16"/>
      <c r="M4496" s="32" t="str">
        <f>TEXT(Data[[#This Row],[Ngày giao]],"yyyy")</f>
        <v>2022</v>
      </c>
      <c r="N4496" s="32" t="str">
        <f>IF(MONTH(Data[[#This Row],[Ngày giao]])&lt;4,"Qtr1", IF(MONTH(Data[[#This Row],[Ngày giao]])&lt;7,"Qtr2",IF(MONTH(Data[[#This Row],[Ngày giao]])&lt;10,"Qtr3","Qtr4")))</f>
        <v>Qtr1</v>
      </c>
      <c r="O4496" s="32" t="str">
        <f>TEXT(Data[[#This Row],[Ngày giao]],"MMM")</f>
        <v>Jan</v>
      </c>
    </row>
    <row r="4497" spans="1:15" ht="14.5" x14ac:dyDescent="0.35">
      <c r="A4497" s="7">
        <v>4517710883</v>
      </c>
      <c r="B4497" s="7">
        <v>2487053</v>
      </c>
      <c r="C4497" s="8" t="s">
        <v>53</v>
      </c>
      <c r="D4497" s="9">
        <v>3150</v>
      </c>
      <c r="E4497" s="3">
        <v>1381</v>
      </c>
      <c r="F4497" s="3">
        <f t="shared" si="130"/>
        <v>4350150</v>
      </c>
      <c r="G4497" s="5">
        <v>44767</v>
      </c>
      <c r="H4497" s="4">
        <v>44767</v>
      </c>
      <c r="I4497" s="10">
        <v>0</v>
      </c>
      <c r="J4497" s="32" t="str">
        <f>IF(Data[[#This Row],[Chênh lệch ngày]]&lt;-2,"ADVANCE", IF(Data[[#This Row],[Chênh lệch ngày]]&lt;4, "ON TIME", IF(Data[[#This Row],[REASON OF LATE]]="SUPPLIER","LATE BY SUPPLIER", "LATE")))</f>
        <v>ON TIME</v>
      </c>
      <c r="K4497" s="12"/>
      <c r="L4497" s="16"/>
      <c r="M4497" s="32" t="str">
        <f>TEXT(Data[[#This Row],[Ngày giao]],"yyyy")</f>
        <v>2022</v>
      </c>
      <c r="N4497" s="32" t="str">
        <f>IF(MONTH(Data[[#This Row],[Ngày giao]])&lt;4,"Qtr1", IF(MONTH(Data[[#This Row],[Ngày giao]])&lt;7,"Qtr2",IF(MONTH(Data[[#This Row],[Ngày giao]])&lt;10,"Qtr3","Qtr4")))</f>
        <v>Qtr3</v>
      </c>
      <c r="O4497" s="32" t="str">
        <f>TEXT(Data[[#This Row],[Ngày giao]],"MMM")</f>
        <v>Jul</v>
      </c>
    </row>
    <row r="4498" spans="1:15" ht="14.5" x14ac:dyDescent="0.35">
      <c r="A4498" s="7">
        <v>4517988634</v>
      </c>
      <c r="B4498" s="7">
        <v>2487053</v>
      </c>
      <c r="C4498" s="8" t="s">
        <v>53</v>
      </c>
      <c r="D4498" s="9">
        <v>6750</v>
      </c>
      <c r="E4498" s="3">
        <v>821</v>
      </c>
      <c r="F4498" s="3">
        <f t="shared" si="130"/>
        <v>5541750</v>
      </c>
      <c r="G4498" s="5">
        <v>44718</v>
      </c>
      <c r="H4498" s="4">
        <v>44718</v>
      </c>
      <c r="I4498" s="10">
        <v>0</v>
      </c>
      <c r="J4498" s="32" t="str">
        <f>IF(Data[[#This Row],[Chênh lệch ngày]]&lt;-2,"ADVANCE", IF(Data[[#This Row],[Chênh lệch ngày]]&lt;4, "ON TIME", IF(Data[[#This Row],[REASON OF LATE]]="SUPPLIER","LATE BY SUPPLIER", "LATE")))</f>
        <v>ON TIME</v>
      </c>
      <c r="K4498" s="12"/>
      <c r="L4498" s="16"/>
      <c r="M4498" s="32" t="str">
        <f>TEXT(Data[[#This Row],[Ngày giao]],"yyyy")</f>
        <v>2022</v>
      </c>
      <c r="N4498" s="32" t="str">
        <f>IF(MONTH(Data[[#This Row],[Ngày giao]])&lt;4,"Qtr1", IF(MONTH(Data[[#This Row],[Ngày giao]])&lt;7,"Qtr2",IF(MONTH(Data[[#This Row],[Ngày giao]])&lt;10,"Qtr3","Qtr4")))</f>
        <v>Qtr2</v>
      </c>
      <c r="O4498" s="32" t="str">
        <f>TEXT(Data[[#This Row],[Ngày giao]],"MMM")</f>
        <v>Jun</v>
      </c>
    </row>
    <row r="4499" spans="1:15" ht="14.5" x14ac:dyDescent="0.35">
      <c r="A4499" s="7">
        <v>4517606730</v>
      </c>
      <c r="B4499" s="7">
        <v>2778106</v>
      </c>
      <c r="C4499" s="37" t="s">
        <v>52</v>
      </c>
      <c r="D4499" s="9">
        <v>84</v>
      </c>
      <c r="E4499" s="3">
        <v>862</v>
      </c>
      <c r="F4499" s="3">
        <f t="shared" si="130"/>
        <v>72408</v>
      </c>
      <c r="G4499" s="5">
        <v>44634</v>
      </c>
      <c r="H4499" s="4">
        <v>44634</v>
      </c>
      <c r="I4499" s="10">
        <v>0</v>
      </c>
      <c r="J4499" s="32" t="str">
        <f>IF(Data[[#This Row],[Chênh lệch ngày]]&lt;-2,"ADVANCE", IF(Data[[#This Row],[Chênh lệch ngày]]&lt;4, "ON TIME", IF(Data[[#This Row],[REASON OF LATE]]="SUPPLIER","LATE BY SUPPLIER", "LATE")))</f>
        <v>ON TIME</v>
      </c>
      <c r="K4499" s="12"/>
      <c r="L4499" s="16"/>
      <c r="M4499" s="32" t="str">
        <f>TEXT(Data[[#This Row],[Ngày giao]],"yyyy")</f>
        <v>2022</v>
      </c>
      <c r="N4499" s="32" t="str">
        <f>IF(MONTH(Data[[#This Row],[Ngày giao]])&lt;4,"Qtr1", IF(MONTH(Data[[#This Row],[Ngày giao]])&lt;7,"Qtr2",IF(MONTH(Data[[#This Row],[Ngày giao]])&lt;10,"Qtr3","Qtr4")))</f>
        <v>Qtr1</v>
      </c>
      <c r="O4499" s="32" t="str">
        <f>TEXT(Data[[#This Row],[Ngày giao]],"MMM")</f>
        <v>Mar</v>
      </c>
    </row>
    <row r="4500" spans="1:15" ht="14.5" x14ac:dyDescent="0.35">
      <c r="A4500" s="7">
        <v>4517375463</v>
      </c>
      <c r="B4500" s="7">
        <v>4454507</v>
      </c>
      <c r="C4500" s="8" t="s">
        <v>53</v>
      </c>
      <c r="D4500" s="9">
        <v>1440</v>
      </c>
      <c r="E4500" s="3">
        <v>1089</v>
      </c>
      <c r="F4500" s="3">
        <f t="shared" si="130"/>
        <v>1568160</v>
      </c>
      <c r="G4500" s="5">
        <v>44690</v>
      </c>
      <c r="H4500" s="4">
        <v>44690</v>
      </c>
      <c r="I4500" s="10">
        <v>0</v>
      </c>
      <c r="J4500" s="32" t="str">
        <f>IF(Data[[#This Row],[Chênh lệch ngày]]&lt;-2,"ADVANCE", IF(Data[[#This Row],[Chênh lệch ngày]]&lt;4, "ON TIME", IF(Data[[#This Row],[REASON OF LATE]]="SUPPLIER","LATE BY SUPPLIER", "LATE")))</f>
        <v>ON TIME</v>
      </c>
      <c r="K4500" s="12"/>
      <c r="L4500" s="16"/>
      <c r="M4500" s="32" t="str">
        <f>TEXT(Data[[#This Row],[Ngày giao]],"yyyy")</f>
        <v>2022</v>
      </c>
      <c r="N4500" s="32" t="str">
        <f>IF(MONTH(Data[[#This Row],[Ngày giao]])&lt;4,"Qtr1", IF(MONTH(Data[[#This Row],[Ngày giao]])&lt;7,"Qtr2",IF(MONTH(Data[[#This Row],[Ngày giao]])&lt;10,"Qtr3","Qtr4")))</f>
        <v>Qtr2</v>
      </c>
      <c r="O4500" s="32" t="str">
        <f>TEXT(Data[[#This Row],[Ngày giao]],"MMM")</f>
        <v>May</v>
      </c>
    </row>
    <row r="4501" spans="1:15" ht="14.5" x14ac:dyDescent="0.35">
      <c r="A4501" s="7">
        <v>4516965758</v>
      </c>
      <c r="B4501" s="7">
        <v>2765851</v>
      </c>
      <c r="C4501" s="8" t="s">
        <v>67</v>
      </c>
      <c r="D4501" s="9">
        <v>64</v>
      </c>
      <c r="E4501" s="3">
        <v>329</v>
      </c>
      <c r="F4501" s="3">
        <f t="shared" si="130"/>
        <v>21056</v>
      </c>
      <c r="G4501" s="5">
        <v>44630</v>
      </c>
      <c r="H4501" s="4">
        <v>44630</v>
      </c>
      <c r="I4501" s="10">
        <v>0</v>
      </c>
      <c r="J4501" s="32" t="str">
        <f>IF(Data[[#This Row],[Chênh lệch ngày]]&lt;-2,"ADVANCE", IF(Data[[#This Row],[Chênh lệch ngày]]&lt;4, "ON TIME", IF(Data[[#This Row],[REASON OF LATE]]="SUPPLIER","LATE BY SUPPLIER", "LATE")))</f>
        <v>ON TIME</v>
      </c>
      <c r="K4501" s="12"/>
      <c r="L4501" s="16"/>
      <c r="M4501" s="32" t="str">
        <f>TEXT(Data[[#This Row],[Ngày giao]],"yyyy")</f>
        <v>2022</v>
      </c>
      <c r="N4501" s="32" t="str">
        <f>IF(MONTH(Data[[#This Row],[Ngày giao]])&lt;4,"Qtr1", IF(MONTH(Data[[#This Row],[Ngày giao]])&lt;7,"Qtr2",IF(MONTH(Data[[#This Row],[Ngày giao]])&lt;10,"Qtr3","Qtr4")))</f>
        <v>Qtr1</v>
      </c>
      <c r="O4501" s="32" t="str">
        <f>TEXT(Data[[#This Row],[Ngày giao]],"MMM")</f>
        <v>Mar</v>
      </c>
    </row>
    <row r="4502" spans="1:15" ht="14.5" x14ac:dyDescent="0.35">
      <c r="A4502" s="7">
        <v>4517361841</v>
      </c>
      <c r="B4502" s="7">
        <v>2778106</v>
      </c>
      <c r="C4502" s="8" t="s">
        <v>53</v>
      </c>
      <c r="D4502" s="9">
        <v>1248</v>
      </c>
      <c r="E4502" s="3">
        <v>950</v>
      </c>
      <c r="F4502" s="3">
        <f t="shared" si="130"/>
        <v>1185600</v>
      </c>
      <c r="G4502" s="5">
        <v>44714</v>
      </c>
      <c r="H4502" s="4">
        <v>44714</v>
      </c>
      <c r="I4502" s="10">
        <v>0</v>
      </c>
      <c r="J4502" s="32" t="str">
        <f>IF(Data[[#This Row],[Chênh lệch ngày]]&lt;-2,"ADVANCE", IF(Data[[#This Row],[Chênh lệch ngày]]&lt;4, "ON TIME", IF(Data[[#This Row],[REASON OF LATE]]="SUPPLIER","LATE BY SUPPLIER", "LATE")))</f>
        <v>ON TIME</v>
      </c>
      <c r="K4502" s="12"/>
      <c r="L4502" s="16"/>
      <c r="M4502" s="32" t="str">
        <f>TEXT(Data[[#This Row],[Ngày giao]],"yyyy")</f>
        <v>2022</v>
      </c>
      <c r="N4502" s="32" t="str">
        <f>IF(MONTH(Data[[#This Row],[Ngày giao]])&lt;4,"Qtr1", IF(MONTH(Data[[#This Row],[Ngày giao]])&lt;7,"Qtr2",IF(MONTH(Data[[#This Row],[Ngày giao]])&lt;10,"Qtr3","Qtr4")))</f>
        <v>Qtr2</v>
      </c>
      <c r="O4502" s="32" t="str">
        <f>TEXT(Data[[#This Row],[Ngày giao]],"MMM")</f>
        <v>Jun</v>
      </c>
    </row>
    <row r="4503" spans="1:15" ht="14.5" x14ac:dyDescent="0.35">
      <c r="A4503" s="7">
        <v>4517428431</v>
      </c>
      <c r="B4503" s="7">
        <v>4455281</v>
      </c>
      <c r="C4503" s="8" t="s">
        <v>65</v>
      </c>
      <c r="D4503" s="9">
        <v>180</v>
      </c>
      <c r="E4503" s="3">
        <v>943</v>
      </c>
      <c r="F4503" s="3">
        <f t="shared" si="130"/>
        <v>169740</v>
      </c>
      <c r="G4503" s="14">
        <v>44634</v>
      </c>
      <c r="H4503" s="15">
        <v>44635</v>
      </c>
      <c r="I4503" s="10">
        <v>-1</v>
      </c>
      <c r="J4503" s="32" t="str">
        <f>IF(Data[[#This Row],[Chênh lệch ngày]]&lt;-2,"ADVANCE", IF(Data[[#This Row],[Chênh lệch ngày]]&lt;4, "ON TIME", IF(Data[[#This Row],[REASON OF LATE]]="SUPPLIER","LATE BY SUPPLIER", "LATE")))</f>
        <v>ON TIME</v>
      </c>
      <c r="K4503" s="12"/>
      <c r="L4503" s="16"/>
      <c r="M4503" s="32" t="str">
        <f>TEXT(Data[[#This Row],[Ngày giao]],"yyyy")</f>
        <v>2022</v>
      </c>
      <c r="N4503" s="32" t="str">
        <f>IF(MONTH(Data[[#This Row],[Ngày giao]])&lt;4,"Qtr1", IF(MONTH(Data[[#This Row],[Ngày giao]])&lt;7,"Qtr2",IF(MONTH(Data[[#This Row],[Ngày giao]])&lt;10,"Qtr3","Qtr4")))</f>
        <v>Qtr1</v>
      </c>
      <c r="O4503" s="32" t="str">
        <f>TEXT(Data[[#This Row],[Ngày giao]],"MMM")</f>
        <v>Mar</v>
      </c>
    </row>
    <row r="4504" spans="1:15" ht="14.5" x14ac:dyDescent="0.35">
      <c r="A4504" s="7">
        <v>4518120934</v>
      </c>
      <c r="B4504" s="7">
        <v>2487061</v>
      </c>
      <c r="C4504" s="8" t="s">
        <v>67</v>
      </c>
      <c r="D4504" s="9">
        <v>900</v>
      </c>
      <c r="E4504" s="3">
        <v>918</v>
      </c>
      <c r="F4504" s="3">
        <f t="shared" si="130"/>
        <v>826200</v>
      </c>
      <c r="G4504" s="5">
        <v>45190</v>
      </c>
      <c r="H4504" s="4">
        <v>45190</v>
      </c>
      <c r="I4504" s="10">
        <v>0</v>
      </c>
      <c r="J4504" s="32" t="str">
        <f>IF(Data[[#This Row],[Chênh lệch ngày]]&lt;-2,"ADVANCE", IF(Data[[#This Row],[Chênh lệch ngày]]&lt;4, "ON TIME", IF(Data[[#This Row],[REASON OF LATE]]="SUPPLIER","LATE BY SUPPLIER", "LATE")))</f>
        <v>ON TIME</v>
      </c>
      <c r="K4504" s="12"/>
      <c r="L4504" s="16"/>
      <c r="M4504" s="32" t="str">
        <f>TEXT(Data[[#This Row],[Ngày giao]],"yyyy")</f>
        <v>2023</v>
      </c>
      <c r="N4504" s="32" t="str">
        <f>IF(MONTH(Data[[#This Row],[Ngày giao]])&lt;4,"Qtr1", IF(MONTH(Data[[#This Row],[Ngày giao]])&lt;7,"Qtr2",IF(MONTH(Data[[#This Row],[Ngày giao]])&lt;10,"Qtr3","Qtr4")))</f>
        <v>Qtr3</v>
      </c>
      <c r="O4504" s="32" t="str">
        <f>TEXT(Data[[#This Row],[Ngày giao]],"MMM")</f>
        <v>Sep</v>
      </c>
    </row>
    <row r="4505" spans="1:15" ht="14.5" x14ac:dyDescent="0.35">
      <c r="A4505" s="7">
        <v>4517511291</v>
      </c>
      <c r="B4505" s="7">
        <v>2779817</v>
      </c>
      <c r="C4505" s="8" t="s">
        <v>53</v>
      </c>
      <c r="D4505" s="9">
        <v>1800</v>
      </c>
      <c r="E4505" s="3">
        <v>946</v>
      </c>
      <c r="F4505" s="3">
        <f t="shared" si="130"/>
        <v>1702800</v>
      </c>
      <c r="G4505" s="5">
        <v>44669</v>
      </c>
      <c r="H4505" s="4">
        <v>44669</v>
      </c>
      <c r="I4505" s="10">
        <v>0</v>
      </c>
      <c r="J4505" s="32" t="str">
        <f>IF(Data[[#This Row],[Chênh lệch ngày]]&lt;-2,"ADVANCE", IF(Data[[#This Row],[Chênh lệch ngày]]&lt;4, "ON TIME", IF(Data[[#This Row],[REASON OF LATE]]="SUPPLIER","LATE BY SUPPLIER", "LATE")))</f>
        <v>ON TIME</v>
      </c>
      <c r="K4505" s="12"/>
      <c r="L4505" s="16"/>
      <c r="M4505" s="32" t="str">
        <f>TEXT(Data[[#This Row],[Ngày giao]],"yyyy")</f>
        <v>2022</v>
      </c>
      <c r="N4505" s="32" t="str">
        <f>IF(MONTH(Data[[#This Row],[Ngày giao]])&lt;4,"Qtr1", IF(MONTH(Data[[#This Row],[Ngày giao]])&lt;7,"Qtr2",IF(MONTH(Data[[#This Row],[Ngày giao]])&lt;10,"Qtr3","Qtr4")))</f>
        <v>Qtr2</v>
      </c>
      <c r="O4505" s="32" t="str">
        <f>TEXT(Data[[#This Row],[Ngày giao]],"MMM")</f>
        <v>Apr</v>
      </c>
    </row>
    <row r="4506" spans="1:15" ht="14.5" x14ac:dyDescent="0.35">
      <c r="A4506" s="7">
        <v>4518047894</v>
      </c>
      <c r="B4506" s="7">
        <v>4455281</v>
      </c>
      <c r="C4506" s="8" t="s">
        <v>55</v>
      </c>
      <c r="D4506" s="9">
        <v>360</v>
      </c>
      <c r="E4506" s="3">
        <v>732</v>
      </c>
      <c r="F4506" s="3">
        <f t="shared" si="130"/>
        <v>263520</v>
      </c>
      <c r="G4506" s="14">
        <v>44714</v>
      </c>
      <c r="H4506" s="15">
        <v>44714</v>
      </c>
      <c r="I4506" s="10">
        <v>0</v>
      </c>
      <c r="J4506" s="32" t="str">
        <f>IF(Data[[#This Row],[Chênh lệch ngày]]&lt;-2,"ADVANCE", IF(Data[[#This Row],[Chênh lệch ngày]]&lt;4, "ON TIME", IF(Data[[#This Row],[REASON OF LATE]]="SUPPLIER","LATE BY SUPPLIER", "LATE")))</f>
        <v>ON TIME</v>
      </c>
      <c r="K4506" s="12"/>
      <c r="L4506" s="16"/>
      <c r="M4506" s="32" t="str">
        <f>TEXT(Data[[#This Row],[Ngày giao]],"yyyy")</f>
        <v>2022</v>
      </c>
      <c r="N4506" s="32" t="str">
        <f>IF(MONTH(Data[[#This Row],[Ngày giao]])&lt;4,"Qtr1", IF(MONTH(Data[[#This Row],[Ngày giao]])&lt;7,"Qtr2",IF(MONTH(Data[[#This Row],[Ngày giao]])&lt;10,"Qtr3","Qtr4")))</f>
        <v>Qtr2</v>
      </c>
      <c r="O4506" s="32" t="str">
        <f>TEXT(Data[[#This Row],[Ngày giao]],"MMM")</f>
        <v>Jun</v>
      </c>
    </row>
    <row r="4507" spans="1:15" ht="14.5" x14ac:dyDescent="0.35">
      <c r="A4507" s="7">
        <v>4517377200</v>
      </c>
      <c r="B4507" s="7">
        <v>2765851</v>
      </c>
      <c r="C4507" s="8" t="s">
        <v>66</v>
      </c>
      <c r="D4507" s="9">
        <v>64</v>
      </c>
      <c r="E4507" s="3">
        <v>325</v>
      </c>
      <c r="F4507" s="3">
        <f t="shared" si="130"/>
        <v>20800</v>
      </c>
      <c r="G4507" s="5">
        <v>44711</v>
      </c>
      <c r="H4507" s="4">
        <v>44711</v>
      </c>
      <c r="I4507" s="10">
        <v>0</v>
      </c>
      <c r="J4507" s="32" t="str">
        <f>IF(Data[[#This Row],[Chênh lệch ngày]]&lt;-2,"ADVANCE", IF(Data[[#This Row],[Chênh lệch ngày]]&lt;4, "ON TIME", IF(Data[[#This Row],[REASON OF LATE]]="SUPPLIER","LATE BY SUPPLIER", "LATE")))</f>
        <v>ON TIME</v>
      </c>
      <c r="K4507" s="12"/>
      <c r="L4507" s="16"/>
      <c r="M4507" s="32" t="str">
        <f>TEXT(Data[[#This Row],[Ngày giao]],"yyyy")</f>
        <v>2022</v>
      </c>
      <c r="N4507" s="32" t="str">
        <f>IF(MONTH(Data[[#This Row],[Ngày giao]])&lt;4,"Qtr1", IF(MONTH(Data[[#This Row],[Ngày giao]])&lt;7,"Qtr2",IF(MONTH(Data[[#This Row],[Ngày giao]])&lt;10,"Qtr3","Qtr4")))</f>
        <v>Qtr2</v>
      </c>
      <c r="O4507" s="32" t="str">
        <f>TEXT(Data[[#This Row],[Ngày giao]],"MMM")</f>
        <v>May</v>
      </c>
    </row>
    <row r="4508" spans="1:15" ht="14.5" x14ac:dyDescent="0.35">
      <c r="A4508" s="7">
        <v>4518082624</v>
      </c>
      <c r="B4508" s="7">
        <v>4455281</v>
      </c>
      <c r="C4508" s="8" t="s">
        <v>53</v>
      </c>
      <c r="D4508" s="9">
        <v>270</v>
      </c>
      <c r="E4508" s="3">
        <v>1368</v>
      </c>
      <c r="F4508" s="3">
        <f t="shared" si="130"/>
        <v>369360</v>
      </c>
      <c r="G4508" s="14">
        <v>44788</v>
      </c>
      <c r="H4508" s="15">
        <v>44753</v>
      </c>
      <c r="I4508" s="10">
        <v>35</v>
      </c>
      <c r="J4508" s="32" t="str">
        <f>IF(Data[[#This Row],[Chênh lệch ngày]]&lt;-2,"ADVANCE", IF(Data[[#This Row],[Chênh lệch ngày]]&lt;4, "ON TIME", IF(Data[[#This Row],[REASON OF LATE]]="SUPPLIER","LATE BY SUPPLIER", "LATE")))</f>
        <v>LATE BY SUPPLIER</v>
      </c>
      <c r="K4508" s="13" t="s">
        <v>8</v>
      </c>
      <c r="L4508" s="16" t="s">
        <v>71</v>
      </c>
      <c r="M4508" s="32" t="str">
        <f>TEXT(Data[[#This Row],[Ngày giao]],"yyyy")</f>
        <v>2022</v>
      </c>
      <c r="N4508" s="32" t="str">
        <f>IF(MONTH(Data[[#This Row],[Ngày giao]])&lt;4,"Qtr1", IF(MONTH(Data[[#This Row],[Ngày giao]])&lt;7,"Qtr2",IF(MONTH(Data[[#This Row],[Ngày giao]])&lt;10,"Qtr3","Qtr4")))</f>
        <v>Qtr3</v>
      </c>
      <c r="O4508" s="32" t="str">
        <f>TEXT(Data[[#This Row],[Ngày giao]],"MMM")</f>
        <v>Aug</v>
      </c>
    </row>
    <row r="4509" spans="1:15" ht="14.5" x14ac:dyDescent="0.35">
      <c r="A4509" s="7">
        <v>5501260348</v>
      </c>
      <c r="B4509" s="7">
        <v>4335235</v>
      </c>
      <c r="C4509" s="8" t="s">
        <v>60</v>
      </c>
      <c r="D4509" s="9">
        <v>120</v>
      </c>
      <c r="E4509" s="3">
        <v>888</v>
      </c>
      <c r="F4509" s="3">
        <f t="shared" si="130"/>
        <v>106560</v>
      </c>
      <c r="G4509" s="5">
        <v>44753</v>
      </c>
      <c r="H4509" s="4">
        <v>44739</v>
      </c>
      <c r="I4509" s="10">
        <v>14</v>
      </c>
      <c r="J4509" s="32" t="str">
        <f>IF(Data[[#This Row],[Chênh lệch ngày]]&lt;-2,"ADVANCE", IF(Data[[#This Row],[Chênh lệch ngày]]&lt;4, "ON TIME", IF(Data[[#This Row],[REASON OF LATE]]="SUPPLIER","LATE BY SUPPLIER", "LATE")))</f>
        <v>LATE BY SUPPLIER</v>
      </c>
      <c r="K4509" s="13" t="s">
        <v>8</v>
      </c>
      <c r="L4509" s="16" t="s">
        <v>71</v>
      </c>
      <c r="M4509" s="32" t="str">
        <f>TEXT(Data[[#This Row],[Ngày giao]],"yyyy")</f>
        <v>2022</v>
      </c>
      <c r="N4509" s="32" t="str">
        <f>IF(MONTH(Data[[#This Row],[Ngày giao]])&lt;4,"Qtr1", IF(MONTH(Data[[#This Row],[Ngày giao]])&lt;7,"Qtr2",IF(MONTH(Data[[#This Row],[Ngày giao]])&lt;10,"Qtr3","Qtr4")))</f>
        <v>Qtr3</v>
      </c>
      <c r="O4509" s="32" t="str">
        <f>TEXT(Data[[#This Row],[Ngày giao]],"MMM")</f>
        <v>Jul</v>
      </c>
    </row>
    <row r="4510" spans="1:15" ht="14.5" x14ac:dyDescent="0.35">
      <c r="A4510" s="7">
        <v>4517354162</v>
      </c>
      <c r="B4510" s="7">
        <v>4333114</v>
      </c>
      <c r="C4510" s="8" t="s">
        <v>53</v>
      </c>
      <c r="D4510" s="9">
        <v>147</v>
      </c>
      <c r="E4510" s="3">
        <v>1233</v>
      </c>
      <c r="F4510" s="3">
        <f t="shared" si="130"/>
        <v>181251</v>
      </c>
      <c r="G4510" s="5">
        <v>44578</v>
      </c>
      <c r="H4510" s="4">
        <v>44578</v>
      </c>
      <c r="I4510" s="10">
        <v>0</v>
      </c>
      <c r="J4510" s="32" t="str">
        <f>IF(Data[[#This Row],[Chênh lệch ngày]]&lt;-2,"ADVANCE", IF(Data[[#This Row],[Chênh lệch ngày]]&lt;4, "ON TIME", IF(Data[[#This Row],[REASON OF LATE]]="SUPPLIER","LATE BY SUPPLIER", "LATE")))</f>
        <v>ON TIME</v>
      </c>
      <c r="K4510" s="12"/>
      <c r="L4510" s="16"/>
      <c r="M4510" s="32" t="str">
        <f>TEXT(Data[[#This Row],[Ngày giao]],"yyyy")</f>
        <v>2022</v>
      </c>
      <c r="N4510" s="32" t="str">
        <f>IF(MONTH(Data[[#This Row],[Ngày giao]])&lt;4,"Qtr1", IF(MONTH(Data[[#This Row],[Ngày giao]])&lt;7,"Qtr2",IF(MONTH(Data[[#This Row],[Ngày giao]])&lt;10,"Qtr3","Qtr4")))</f>
        <v>Qtr1</v>
      </c>
      <c r="O4510" s="32" t="str">
        <f>TEXT(Data[[#This Row],[Ngày giao]],"MMM")</f>
        <v>Jan</v>
      </c>
    </row>
    <row r="4511" spans="1:15" ht="14.5" x14ac:dyDescent="0.35">
      <c r="A4511" s="7">
        <v>4516547782</v>
      </c>
      <c r="B4511" s="7">
        <v>4013293</v>
      </c>
      <c r="C4511" s="8" t="s">
        <v>53</v>
      </c>
      <c r="D4511" s="9">
        <v>105</v>
      </c>
      <c r="E4511" s="3">
        <v>442</v>
      </c>
      <c r="F4511" s="3">
        <f t="shared" si="130"/>
        <v>46410</v>
      </c>
      <c r="G4511" s="5">
        <v>44613</v>
      </c>
      <c r="H4511" s="4">
        <v>44613</v>
      </c>
      <c r="I4511" s="10">
        <v>0</v>
      </c>
      <c r="J4511" s="32" t="str">
        <f>IF(Data[[#This Row],[Chênh lệch ngày]]&lt;-2,"ADVANCE", IF(Data[[#This Row],[Chênh lệch ngày]]&lt;4, "ON TIME", IF(Data[[#This Row],[REASON OF LATE]]="SUPPLIER","LATE BY SUPPLIER", "LATE")))</f>
        <v>ON TIME</v>
      </c>
      <c r="K4511" s="12"/>
      <c r="L4511" s="16"/>
      <c r="M4511" s="32" t="str">
        <f>TEXT(Data[[#This Row],[Ngày giao]],"yyyy")</f>
        <v>2022</v>
      </c>
      <c r="N4511" s="32" t="str">
        <f>IF(MONTH(Data[[#This Row],[Ngày giao]])&lt;4,"Qtr1", IF(MONTH(Data[[#This Row],[Ngày giao]])&lt;7,"Qtr2",IF(MONTH(Data[[#This Row],[Ngày giao]])&lt;10,"Qtr3","Qtr4")))</f>
        <v>Qtr1</v>
      </c>
      <c r="O4511" s="32" t="str">
        <f>TEXT(Data[[#This Row],[Ngày giao]],"MMM")</f>
        <v>Feb</v>
      </c>
    </row>
    <row r="4512" spans="1:15" ht="14.5" x14ac:dyDescent="0.35">
      <c r="A4512" s="7">
        <v>4517704318</v>
      </c>
      <c r="B4512" s="7">
        <v>4013297</v>
      </c>
      <c r="C4512" s="8" t="s">
        <v>53</v>
      </c>
      <c r="D4512" s="9">
        <v>2490</v>
      </c>
      <c r="E4512" s="3">
        <v>892</v>
      </c>
      <c r="F4512" s="3">
        <f t="shared" si="130"/>
        <v>2221080</v>
      </c>
      <c r="G4512" s="5">
        <v>44651</v>
      </c>
      <c r="H4512" s="4">
        <v>44669</v>
      </c>
      <c r="I4512" s="10">
        <v>-18</v>
      </c>
      <c r="J4512" s="32" t="str">
        <f>IF(Data[[#This Row],[Chênh lệch ngày]]&lt;-2,"ADVANCE", IF(Data[[#This Row],[Chênh lệch ngày]]&lt;4, "ON TIME", IF(Data[[#This Row],[REASON OF LATE]]="SUPPLIER","LATE BY SUPPLIER", "LATE")))</f>
        <v>ADVANCE</v>
      </c>
      <c r="K4512" s="12"/>
      <c r="L4512" s="16"/>
      <c r="M4512" s="32" t="str">
        <f>TEXT(Data[[#This Row],[Ngày giao]],"yyyy")</f>
        <v>2022</v>
      </c>
      <c r="N4512" s="32" t="str">
        <f>IF(MONTH(Data[[#This Row],[Ngày giao]])&lt;4,"Qtr1", IF(MONTH(Data[[#This Row],[Ngày giao]])&lt;7,"Qtr2",IF(MONTH(Data[[#This Row],[Ngày giao]])&lt;10,"Qtr3","Qtr4")))</f>
        <v>Qtr1</v>
      </c>
      <c r="O4512" s="32" t="str">
        <f>TEXT(Data[[#This Row],[Ngày giao]],"MMM")</f>
        <v>Mar</v>
      </c>
    </row>
    <row r="4513" spans="1:15" ht="14.5" x14ac:dyDescent="0.35">
      <c r="A4513" s="7">
        <v>4517493093</v>
      </c>
      <c r="B4513" s="7">
        <v>4455299</v>
      </c>
      <c r="C4513" s="8" t="s">
        <v>53</v>
      </c>
      <c r="D4513" s="9">
        <v>1050</v>
      </c>
      <c r="E4513" s="3">
        <v>806</v>
      </c>
      <c r="F4513" s="3">
        <f t="shared" si="130"/>
        <v>846300</v>
      </c>
      <c r="G4513" s="5">
        <v>44686</v>
      </c>
      <c r="H4513" s="4">
        <v>44683</v>
      </c>
      <c r="I4513" s="10">
        <v>3</v>
      </c>
      <c r="J4513" s="32" t="str">
        <f>IF(Data[[#This Row],[Chênh lệch ngày]]&lt;-2,"ADVANCE", IF(Data[[#This Row],[Chênh lệch ngày]]&lt;4, "ON TIME", IF(Data[[#This Row],[REASON OF LATE]]="SUPPLIER","LATE BY SUPPLIER", "LATE")))</f>
        <v>ON TIME</v>
      </c>
      <c r="K4513" s="12"/>
      <c r="L4513" s="16"/>
      <c r="M4513" s="32" t="str">
        <f>TEXT(Data[[#This Row],[Ngày giao]],"yyyy")</f>
        <v>2022</v>
      </c>
      <c r="N4513" s="32" t="str">
        <f>IF(MONTH(Data[[#This Row],[Ngày giao]])&lt;4,"Qtr1", IF(MONTH(Data[[#This Row],[Ngày giao]])&lt;7,"Qtr2",IF(MONTH(Data[[#This Row],[Ngày giao]])&lt;10,"Qtr3","Qtr4")))</f>
        <v>Qtr2</v>
      </c>
      <c r="O4513" s="32" t="str">
        <f>TEXT(Data[[#This Row],[Ngày giao]],"MMM")</f>
        <v>May</v>
      </c>
    </row>
    <row r="4514" spans="1:15" ht="14.5" x14ac:dyDescent="0.35">
      <c r="A4514" s="7">
        <v>4516660078</v>
      </c>
      <c r="B4514" s="7">
        <v>4013293</v>
      </c>
      <c r="C4514" s="8" t="s">
        <v>53</v>
      </c>
      <c r="D4514" s="9">
        <v>600</v>
      </c>
      <c r="E4514" s="3">
        <v>303</v>
      </c>
      <c r="F4514" s="3">
        <f t="shared" si="130"/>
        <v>181800</v>
      </c>
      <c r="G4514" s="5">
        <v>44585</v>
      </c>
      <c r="H4514" s="4">
        <v>44594</v>
      </c>
      <c r="I4514" s="10">
        <v>-9</v>
      </c>
      <c r="J4514" s="32" t="str">
        <f>IF(Data[[#This Row],[Chênh lệch ngày]]&lt;-2,"ADVANCE", IF(Data[[#This Row],[Chênh lệch ngày]]&lt;4, "ON TIME", IF(Data[[#This Row],[REASON OF LATE]]="SUPPLIER","LATE BY SUPPLIER", "LATE")))</f>
        <v>ADVANCE</v>
      </c>
      <c r="K4514" s="12"/>
      <c r="L4514" s="16"/>
      <c r="M4514" s="32" t="str">
        <f>TEXT(Data[[#This Row],[Ngày giao]],"yyyy")</f>
        <v>2022</v>
      </c>
      <c r="N4514" s="32" t="str">
        <f>IF(MONTH(Data[[#This Row],[Ngày giao]])&lt;4,"Qtr1", IF(MONTH(Data[[#This Row],[Ngày giao]])&lt;7,"Qtr2",IF(MONTH(Data[[#This Row],[Ngày giao]])&lt;10,"Qtr3","Qtr4")))</f>
        <v>Qtr1</v>
      </c>
      <c r="O4514" s="32" t="str">
        <f>TEXT(Data[[#This Row],[Ngày giao]],"MMM")</f>
        <v>Jan</v>
      </c>
    </row>
    <row r="4515" spans="1:15" ht="14.5" x14ac:dyDescent="0.35">
      <c r="A4515" s="7">
        <v>4517186834</v>
      </c>
      <c r="B4515" s="7">
        <v>2765851</v>
      </c>
      <c r="C4515" s="8" t="s">
        <v>66</v>
      </c>
      <c r="D4515" s="9">
        <v>160</v>
      </c>
      <c r="E4515" s="3">
        <v>886</v>
      </c>
      <c r="F4515" s="3">
        <f t="shared" si="130"/>
        <v>141760</v>
      </c>
      <c r="G4515" s="5">
        <v>44571</v>
      </c>
      <c r="H4515" s="4">
        <v>44571</v>
      </c>
      <c r="I4515" s="10">
        <v>0</v>
      </c>
      <c r="J4515" s="32" t="str">
        <f>IF(Data[[#This Row],[Chênh lệch ngày]]&lt;-2,"ADVANCE", IF(Data[[#This Row],[Chênh lệch ngày]]&lt;4, "ON TIME", IF(Data[[#This Row],[REASON OF LATE]]="SUPPLIER","LATE BY SUPPLIER", "LATE")))</f>
        <v>ON TIME</v>
      </c>
      <c r="K4515" s="12"/>
      <c r="L4515" s="16"/>
      <c r="M4515" s="32" t="str">
        <f>TEXT(Data[[#This Row],[Ngày giao]],"yyyy")</f>
        <v>2022</v>
      </c>
      <c r="N4515" s="32" t="str">
        <f>IF(MONTH(Data[[#This Row],[Ngày giao]])&lt;4,"Qtr1", IF(MONTH(Data[[#This Row],[Ngày giao]])&lt;7,"Qtr2",IF(MONTH(Data[[#This Row],[Ngày giao]])&lt;10,"Qtr3","Qtr4")))</f>
        <v>Qtr1</v>
      </c>
      <c r="O4515" s="32" t="str">
        <f>TEXT(Data[[#This Row],[Ngày giao]],"MMM")</f>
        <v>Jan</v>
      </c>
    </row>
    <row r="4516" spans="1:15" ht="14.5" x14ac:dyDescent="0.35">
      <c r="A4516" s="7">
        <v>4517947538</v>
      </c>
      <c r="B4516" s="7">
        <v>2765851</v>
      </c>
      <c r="C4516" s="8" t="s">
        <v>53</v>
      </c>
      <c r="D4516" s="9">
        <v>2752</v>
      </c>
      <c r="E4516" s="3">
        <v>1487</v>
      </c>
      <c r="F4516" s="3">
        <f t="shared" si="130"/>
        <v>4092224</v>
      </c>
      <c r="G4516" s="5">
        <v>44711</v>
      </c>
      <c r="H4516" s="4">
        <v>44711</v>
      </c>
      <c r="I4516" s="10">
        <v>0</v>
      </c>
      <c r="J4516" s="32" t="str">
        <f>IF(Data[[#This Row],[Chênh lệch ngày]]&lt;-2,"ADVANCE", IF(Data[[#This Row],[Chênh lệch ngày]]&lt;4, "ON TIME", IF(Data[[#This Row],[REASON OF LATE]]="SUPPLIER","LATE BY SUPPLIER", "LATE")))</f>
        <v>ON TIME</v>
      </c>
      <c r="K4516" s="12"/>
      <c r="L4516" s="16"/>
      <c r="M4516" s="32" t="str">
        <f>TEXT(Data[[#This Row],[Ngày giao]],"yyyy")</f>
        <v>2022</v>
      </c>
      <c r="N4516" s="32" t="str">
        <f>IF(MONTH(Data[[#This Row],[Ngày giao]])&lt;4,"Qtr1", IF(MONTH(Data[[#This Row],[Ngày giao]])&lt;7,"Qtr2",IF(MONTH(Data[[#This Row],[Ngày giao]])&lt;10,"Qtr3","Qtr4")))</f>
        <v>Qtr2</v>
      </c>
      <c r="O4516" s="32" t="str">
        <f>TEXT(Data[[#This Row],[Ngày giao]],"MMM")</f>
        <v>May</v>
      </c>
    </row>
    <row r="4517" spans="1:15" ht="14.5" x14ac:dyDescent="0.35">
      <c r="A4517" s="7">
        <v>4517364647</v>
      </c>
      <c r="B4517" s="7">
        <v>2487061</v>
      </c>
      <c r="C4517" s="8" t="s">
        <v>53</v>
      </c>
      <c r="D4517" s="9">
        <v>2250</v>
      </c>
      <c r="E4517" s="3">
        <v>523</v>
      </c>
      <c r="F4517" s="3">
        <f t="shared" si="130"/>
        <v>1176750</v>
      </c>
      <c r="G4517" s="5">
        <v>44634</v>
      </c>
      <c r="H4517" s="4">
        <v>44634</v>
      </c>
      <c r="I4517" s="10">
        <v>0</v>
      </c>
      <c r="J4517" s="32" t="str">
        <f>IF(Data[[#This Row],[Chênh lệch ngày]]&lt;-2,"ADVANCE", IF(Data[[#This Row],[Chênh lệch ngày]]&lt;4, "ON TIME", IF(Data[[#This Row],[REASON OF LATE]]="SUPPLIER","LATE BY SUPPLIER", "LATE")))</f>
        <v>ON TIME</v>
      </c>
      <c r="K4517" s="12"/>
      <c r="L4517" s="16"/>
      <c r="M4517" s="32" t="str">
        <f>TEXT(Data[[#This Row],[Ngày giao]],"yyyy")</f>
        <v>2022</v>
      </c>
      <c r="N4517" s="32" t="str">
        <f>IF(MONTH(Data[[#This Row],[Ngày giao]])&lt;4,"Qtr1", IF(MONTH(Data[[#This Row],[Ngày giao]])&lt;7,"Qtr2",IF(MONTH(Data[[#This Row],[Ngày giao]])&lt;10,"Qtr3","Qtr4")))</f>
        <v>Qtr1</v>
      </c>
      <c r="O4517" s="32" t="str">
        <f>TEXT(Data[[#This Row],[Ngày giao]],"MMM")</f>
        <v>Mar</v>
      </c>
    </row>
    <row r="4518" spans="1:15" ht="14.5" x14ac:dyDescent="0.35">
      <c r="A4518" s="7">
        <v>4516821482</v>
      </c>
      <c r="B4518" s="7">
        <v>2044651</v>
      </c>
      <c r="C4518" s="8" t="s">
        <v>53</v>
      </c>
      <c r="D4518" s="9">
        <v>108000</v>
      </c>
      <c r="E4518" s="3">
        <v>1280</v>
      </c>
      <c r="F4518" s="3">
        <f t="shared" si="130"/>
        <v>138240000</v>
      </c>
      <c r="G4518" s="5">
        <v>44627</v>
      </c>
      <c r="H4518" s="4">
        <v>44627</v>
      </c>
      <c r="I4518" s="10">
        <v>0</v>
      </c>
      <c r="J4518" s="32" t="str">
        <f>IF(Data[[#This Row],[Chênh lệch ngày]]&lt;-2,"ADVANCE", IF(Data[[#This Row],[Chênh lệch ngày]]&lt;4, "ON TIME", IF(Data[[#This Row],[REASON OF LATE]]="SUPPLIER","LATE BY SUPPLIER", "LATE")))</f>
        <v>ON TIME</v>
      </c>
      <c r="K4518" s="12"/>
      <c r="L4518" s="16"/>
      <c r="M4518" s="32" t="str">
        <f>TEXT(Data[[#This Row],[Ngày giao]],"yyyy")</f>
        <v>2022</v>
      </c>
      <c r="N4518" s="32" t="str">
        <f>IF(MONTH(Data[[#This Row],[Ngày giao]])&lt;4,"Qtr1", IF(MONTH(Data[[#This Row],[Ngày giao]])&lt;7,"Qtr2",IF(MONTH(Data[[#This Row],[Ngày giao]])&lt;10,"Qtr3","Qtr4")))</f>
        <v>Qtr1</v>
      </c>
      <c r="O4518" s="32" t="str">
        <f>TEXT(Data[[#This Row],[Ngày giao]],"MMM")</f>
        <v>Mar</v>
      </c>
    </row>
    <row r="4519" spans="1:15" ht="14.5" x14ac:dyDescent="0.35">
      <c r="A4519" s="7">
        <v>4517284235</v>
      </c>
      <c r="B4519" s="7">
        <v>2779823</v>
      </c>
      <c r="C4519" s="8" t="s">
        <v>66</v>
      </c>
      <c r="D4519" s="9">
        <v>5400</v>
      </c>
      <c r="E4519" s="3">
        <v>909</v>
      </c>
      <c r="F4519" s="3">
        <f t="shared" si="130"/>
        <v>4908600</v>
      </c>
      <c r="G4519" s="5">
        <v>44725</v>
      </c>
      <c r="H4519" s="4">
        <v>44725</v>
      </c>
      <c r="I4519" s="10">
        <v>0</v>
      </c>
      <c r="J4519" s="32" t="str">
        <f>IF(Data[[#This Row],[Chênh lệch ngày]]&lt;-2,"ADVANCE", IF(Data[[#This Row],[Chênh lệch ngày]]&lt;4, "ON TIME", IF(Data[[#This Row],[REASON OF LATE]]="SUPPLIER","LATE BY SUPPLIER", "LATE")))</f>
        <v>ON TIME</v>
      </c>
      <c r="K4519" s="12"/>
      <c r="L4519" s="16"/>
      <c r="M4519" s="32" t="str">
        <f>TEXT(Data[[#This Row],[Ngày giao]],"yyyy")</f>
        <v>2022</v>
      </c>
      <c r="N4519" s="32" t="str">
        <f>IF(MONTH(Data[[#This Row],[Ngày giao]])&lt;4,"Qtr1", IF(MONTH(Data[[#This Row],[Ngày giao]])&lt;7,"Qtr2",IF(MONTH(Data[[#This Row],[Ngày giao]])&lt;10,"Qtr3","Qtr4")))</f>
        <v>Qtr2</v>
      </c>
      <c r="O4519" s="32" t="str">
        <f>TEXT(Data[[#This Row],[Ngày giao]],"MMM")</f>
        <v>Jun</v>
      </c>
    </row>
    <row r="4520" spans="1:15" ht="14.5" x14ac:dyDescent="0.35">
      <c r="A4520" s="7">
        <v>4517377536</v>
      </c>
      <c r="B4520" s="7">
        <v>4013297</v>
      </c>
      <c r="C4520" s="8" t="s">
        <v>57</v>
      </c>
      <c r="D4520" s="9">
        <v>4005</v>
      </c>
      <c r="E4520" s="3">
        <v>1061</v>
      </c>
      <c r="F4520" s="3">
        <f t="shared" si="130"/>
        <v>4249305</v>
      </c>
      <c r="G4520" s="5">
        <v>44725</v>
      </c>
      <c r="H4520" s="4">
        <v>44726</v>
      </c>
      <c r="I4520" s="10">
        <v>-1</v>
      </c>
      <c r="J4520" s="32" t="str">
        <f>IF(Data[[#This Row],[Chênh lệch ngày]]&lt;-2,"ADVANCE", IF(Data[[#This Row],[Chênh lệch ngày]]&lt;4, "ON TIME", IF(Data[[#This Row],[REASON OF LATE]]="SUPPLIER","LATE BY SUPPLIER", "LATE")))</f>
        <v>ON TIME</v>
      </c>
      <c r="K4520" s="12"/>
      <c r="L4520" s="16"/>
      <c r="M4520" s="32" t="str">
        <f>TEXT(Data[[#This Row],[Ngày giao]],"yyyy")</f>
        <v>2022</v>
      </c>
      <c r="N4520" s="32" t="str">
        <f>IF(MONTH(Data[[#This Row],[Ngày giao]])&lt;4,"Qtr1", IF(MONTH(Data[[#This Row],[Ngày giao]])&lt;7,"Qtr2",IF(MONTH(Data[[#This Row],[Ngày giao]])&lt;10,"Qtr3","Qtr4")))</f>
        <v>Qtr2</v>
      </c>
      <c r="O4520" s="32" t="str">
        <f>TEXT(Data[[#This Row],[Ngày giao]],"MMM")</f>
        <v>Jun</v>
      </c>
    </row>
    <row r="4521" spans="1:15" ht="13" x14ac:dyDescent="0.3">
      <c r="A4521" s="1">
        <v>4516731804</v>
      </c>
      <c r="B4521" s="1">
        <v>4271870</v>
      </c>
      <c r="C4521" s="2" t="s">
        <v>66</v>
      </c>
      <c r="D4521" s="3">
        <v>36</v>
      </c>
      <c r="E4521" s="3">
        <v>387</v>
      </c>
      <c r="F4521" s="3">
        <f t="shared" si="130"/>
        <v>13932</v>
      </c>
      <c r="G4521" s="5">
        <v>44711</v>
      </c>
      <c r="H4521" s="4">
        <v>44627</v>
      </c>
      <c r="I4521" s="6">
        <f>G4521-H4521</f>
        <v>84</v>
      </c>
      <c r="J4521" s="32" t="str">
        <f>IF(Data[[#This Row],[Chênh lệch ngày]]&lt;-2,"ADVANCE", IF(Data[[#This Row],[Chênh lệch ngày]]&lt;4, "ON TIME", IF(Data[[#This Row],[REASON OF LATE]]="SUPPLIER","LATE BY SUPPLIER", "LATE")))</f>
        <v>LATE</v>
      </c>
      <c r="K4521" s="32" t="s">
        <v>6</v>
      </c>
      <c r="L4521" s="32"/>
      <c r="M4521" s="32" t="str">
        <f>TEXT(Data[[#This Row],[Ngày giao]],"yyyy")</f>
        <v>2022</v>
      </c>
      <c r="N4521" s="32" t="str">
        <f>IF(MONTH(Data[[#This Row],[Ngày giao]])&lt;4,"Qtr1", IF(MONTH(Data[[#This Row],[Ngày giao]])&lt;7,"Qtr2",IF(MONTH(Data[[#This Row],[Ngày giao]])&lt;10,"Qtr3","Qtr4")))</f>
        <v>Qtr2</v>
      </c>
      <c r="O4521" s="32" t="str">
        <f>TEXT(Data[[#This Row],[Ngày giao]],"MMM")</f>
        <v>May</v>
      </c>
    </row>
    <row r="4522" spans="1:15" ht="13" x14ac:dyDescent="0.3">
      <c r="A4522" s="1">
        <v>4516801690</v>
      </c>
      <c r="B4522" s="1">
        <v>4196590</v>
      </c>
      <c r="C4522" s="2" t="s">
        <v>54</v>
      </c>
      <c r="D4522" s="3">
        <v>200</v>
      </c>
      <c r="E4522" s="3">
        <v>1091</v>
      </c>
      <c r="F4522" s="3">
        <f t="shared" si="130"/>
        <v>218200</v>
      </c>
      <c r="G4522" s="5">
        <v>44606</v>
      </c>
      <c r="H4522" s="4">
        <v>44606</v>
      </c>
      <c r="I4522" s="6">
        <f>G4522-H4522</f>
        <v>0</v>
      </c>
      <c r="J4522" s="32" t="str">
        <f>IF(Data[[#This Row],[Chênh lệch ngày]]&lt;-2,"ADVANCE", IF(Data[[#This Row],[Chênh lệch ngày]]&lt;4, "ON TIME", IF(Data[[#This Row],[REASON OF LATE]]="SUPPLIER","LATE BY SUPPLIER", "LATE")))</f>
        <v>ON TIME</v>
      </c>
      <c r="K4522" s="2"/>
      <c r="L4522" s="32"/>
      <c r="M4522" s="32" t="str">
        <f>TEXT(Data[[#This Row],[Ngày giao]],"yyyy")</f>
        <v>2022</v>
      </c>
      <c r="N4522" s="32" t="str">
        <f>IF(MONTH(Data[[#This Row],[Ngày giao]])&lt;4,"Qtr1", IF(MONTH(Data[[#This Row],[Ngày giao]])&lt;7,"Qtr2",IF(MONTH(Data[[#This Row],[Ngày giao]])&lt;10,"Qtr3","Qtr4")))</f>
        <v>Qtr1</v>
      </c>
      <c r="O4522" s="32" t="str">
        <f>TEXT(Data[[#This Row],[Ngày giao]],"MMM")</f>
        <v>Feb</v>
      </c>
    </row>
    <row r="4523" spans="1:15" ht="14.5" x14ac:dyDescent="0.35">
      <c r="A4523" s="7">
        <v>4517809987</v>
      </c>
      <c r="B4523" s="7">
        <v>4333115</v>
      </c>
      <c r="C4523" s="8" t="s">
        <v>53</v>
      </c>
      <c r="D4523" s="9">
        <v>7665</v>
      </c>
      <c r="E4523" s="3">
        <v>1049</v>
      </c>
      <c r="F4523" s="3">
        <f t="shared" si="130"/>
        <v>8040585</v>
      </c>
      <c r="G4523" s="5">
        <v>44739</v>
      </c>
      <c r="H4523" s="4">
        <v>44711</v>
      </c>
      <c r="I4523" s="10">
        <v>28</v>
      </c>
      <c r="J4523" s="32" t="str">
        <f>IF(Data[[#This Row],[Chênh lệch ngày]]&lt;-2,"ADVANCE", IF(Data[[#This Row],[Chênh lệch ngày]]&lt;4, "ON TIME", IF(Data[[#This Row],[REASON OF LATE]]="SUPPLIER","LATE BY SUPPLIER", "LATE")))</f>
        <v>LATE BY SUPPLIER</v>
      </c>
      <c r="K4523" s="13" t="s">
        <v>8</v>
      </c>
      <c r="L4523" s="16" t="s">
        <v>41</v>
      </c>
      <c r="M4523" s="32" t="str">
        <f>TEXT(Data[[#This Row],[Ngày giao]],"yyyy")</f>
        <v>2022</v>
      </c>
      <c r="N4523" s="32" t="str">
        <f>IF(MONTH(Data[[#This Row],[Ngày giao]])&lt;4,"Qtr1", IF(MONTH(Data[[#This Row],[Ngày giao]])&lt;7,"Qtr2",IF(MONTH(Data[[#This Row],[Ngày giao]])&lt;10,"Qtr3","Qtr4")))</f>
        <v>Qtr2</v>
      </c>
      <c r="O4523" s="32" t="str">
        <f>TEXT(Data[[#This Row],[Ngày giao]],"MMM")</f>
        <v>Jun</v>
      </c>
    </row>
    <row r="4524" spans="1:15" ht="14.5" x14ac:dyDescent="0.35">
      <c r="A4524" s="7">
        <v>4517746336</v>
      </c>
      <c r="B4524" s="7">
        <v>4455281</v>
      </c>
      <c r="C4524" s="37" t="s">
        <v>52</v>
      </c>
      <c r="D4524" s="9">
        <v>1890</v>
      </c>
      <c r="E4524" s="3">
        <v>596</v>
      </c>
      <c r="F4524" s="3">
        <f t="shared" si="130"/>
        <v>1126440</v>
      </c>
      <c r="G4524" s="14">
        <v>44662</v>
      </c>
      <c r="H4524" s="15">
        <v>44662</v>
      </c>
      <c r="I4524" s="10">
        <v>0</v>
      </c>
      <c r="J4524" s="32" t="str">
        <f>IF(Data[[#This Row],[Chênh lệch ngày]]&lt;-2,"ADVANCE", IF(Data[[#This Row],[Chênh lệch ngày]]&lt;4, "ON TIME", IF(Data[[#This Row],[REASON OF LATE]]="SUPPLIER","LATE BY SUPPLIER", "LATE")))</f>
        <v>ON TIME</v>
      </c>
      <c r="K4524" s="12"/>
      <c r="L4524" s="16"/>
      <c r="M4524" s="32" t="str">
        <f>TEXT(Data[[#This Row],[Ngày giao]],"yyyy")</f>
        <v>2022</v>
      </c>
      <c r="N4524" s="32" t="str">
        <f>IF(MONTH(Data[[#This Row],[Ngày giao]])&lt;4,"Qtr1", IF(MONTH(Data[[#This Row],[Ngày giao]])&lt;7,"Qtr2",IF(MONTH(Data[[#This Row],[Ngày giao]])&lt;10,"Qtr3","Qtr4")))</f>
        <v>Qtr2</v>
      </c>
      <c r="O4524" s="32" t="str">
        <f>TEXT(Data[[#This Row],[Ngày giao]],"MMM")</f>
        <v>Apr</v>
      </c>
    </row>
    <row r="4525" spans="1:15" ht="14.5" x14ac:dyDescent="0.35">
      <c r="A4525" s="7">
        <v>4517910604</v>
      </c>
      <c r="B4525" s="7">
        <v>2487053</v>
      </c>
      <c r="C4525" s="8" t="s">
        <v>55</v>
      </c>
      <c r="D4525" s="9">
        <v>360</v>
      </c>
      <c r="E4525" s="3">
        <v>1353</v>
      </c>
      <c r="F4525" s="3">
        <f t="shared" ref="F4525:F4532" si="131" xml:space="preserve"> D4525 * E4525</f>
        <v>487080</v>
      </c>
      <c r="G4525" s="5">
        <v>44791</v>
      </c>
      <c r="H4525" s="4">
        <v>44791</v>
      </c>
      <c r="I4525" s="10">
        <v>0</v>
      </c>
      <c r="J4525" s="32" t="str">
        <f>IF(Data[[#This Row],[Chênh lệch ngày]]&lt;-2,"ADVANCE", IF(Data[[#This Row],[Chênh lệch ngày]]&lt;4, "ON TIME", IF(Data[[#This Row],[REASON OF LATE]]="SUPPLIER","LATE BY SUPPLIER", "LATE")))</f>
        <v>ON TIME</v>
      </c>
      <c r="K4525" s="12"/>
      <c r="L4525" s="16"/>
      <c r="M4525" s="32" t="str">
        <f>TEXT(Data[[#This Row],[Ngày giao]],"yyyy")</f>
        <v>2022</v>
      </c>
      <c r="N4525" s="32" t="str">
        <f>IF(MONTH(Data[[#This Row],[Ngày giao]])&lt;4,"Qtr1", IF(MONTH(Data[[#This Row],[Ngày giao]])&lt;7,"Qtr2",IF(MONTH(Data[[#This Row],[Ngày giao]])&lt;10,"Qtr3","Qtr4")))</f>
        <v>Qtr3</v>
      </c>
      <c r="O4525" s="32" t="str">
        <f>TEXT(Data[[#This Row],[Ngày giao]],"MMM")</f>
        <v>Aug</v>
      </c>
    </row>
    <row r="4526" spans="1:15" ht="14.5" x14ac:dyDescent="0.35">
      <c r="A4526" s="7">
        <v>4517940544</v>
      </c>
      <c r="B4526" s="7">
        <v>4455280</v>
      </c>
      <c r="C4526" s="8" t="s">
        <v>53</v>
      </c>
      <c r="D4526" s="9">
        <v>810</v>
      </c>
      <c r="E4526" s="3">
        <v>1067</v>
      </c>
      <c r="F4526" s="3">
        <f t="shared" si="131"/>
        <v>864270</v>
      </c>
      <c r="G4526" s="5">
        <v>44725</v>
      </c>
      <c r="H4526" s="4">
        <v>44711</v>
      </c>
      <c r="I4526" s="10">
        <v>14</v>
      </c>
      <c r="J4526" s="32" t="str">
        <f>IF(Data[[#This Row],[Chênh lệch ngày]]&lt;-2,"ADVANCE", IF(Data[[#This Row],[Chênh lệch ngày]]&lt;4, "ON TIME", IF(Data[[#This Row],[REASON OF LATE]]="SUPPLIER","LATE BY SUPPLIER", "LATE")))</f>
        <v>LATE BY SUPPLIER</v>
      </c>
      <c r="K4526" s="13" t="s">
        <v>8</v>
      </c>
      <c r="L4526" s="16" t="s">
        <v>41</v>
      </c>
      <c r="M4526" s="32" t="str">
        <f>TEXT(Data[[#This Row],[Ngày giao]],"yyyy")</f>
        <v>2022</v>
      </c>
      <c r="N4526" s="32" t="str">
        <f>IF(MONTH(Data[[#This Row],[Ngày giao]])&lt;4,"Qtr1", IF(MONTH(Data[[#This Row],[Ngày giao]])&lt;7,"Qtr2",IF(MONTH(Data[[#This Row],[Ngày giao]])&lt;10,"Qtr3","Qtr4")))</f>
        <v>Qtr2</v>
      </c>
      <c r="O4526" s="32" t="str">
        <f>TEXT(Data[[#This Row],[Ngày giao]],"MMM")</f>
        <v>Jun</v>
      </c>
    </row>
    <row r="4527" spans="1:15" ht="13" x14ac:dyDescent="0.3">
      <c r="A4527" s="1">
        <v>4517383340</v>
      </c>
      <c r="B4527" s="1">
        <v>2899475</v>
      </c>
      <c r="C4527" s="2" t="s">
        <v>53</v>
      </c>
      <c r="D4527" s="3">
        <v>1900</v>
      </c>
      <c r="E4527" s="3">
        <v>1440</v>
      </c>
      <c r="F4527" s="3">
        <f t="shared" si="131"/>
        <v>2736000</v>
      </c>
      <c r="G4527" s="5">
        <v>44669</v>
      </c>
      <c r="H4527" s="4">
        <v>44676</v>
      </c>
      <c r="I4527" s="6">
        <f>G4527-H4527</f>
        <v>-7</v>
      </c>
      <c r="J4527" s="32" t="str">
        <f>IF(Data[[#This Row],[Chênh lệch ngày]]&lt;-2,"ADVANCE", IF(Data[[#This Row],[Chênh lệch ngày]]&lt;4, "ON TIME", IF(Data[[#This Row],[REASON OF LATE]]="SUPPLIER","LATE BY SUPPLIER", "LATE")))</f>
        <v>ADVANCE</v>
      </c>
      <c r="K4527" s="2"/>
      <c r="L4527" s="32"/>
      <c r="M4527" s="32" t="str">
        <f>TEXT(Data[[#This Row],[Ngày giao]],"yyyy")</f>
        <v>2022</v>
      </c>
      <c r="N4527" s="32" t="str">
        <f>IF(MONTH(Data[[#This Row],[Ngày giao]])&lt;4,"Qtr1", IF(MONTH(Data[[#This Row],[Ngày giao]])&lt;7,"Qtr2",IF(MONTH(Data[[#This Row],[Ngày giao]])&lt;10,"Qtr3","Qtr4")))</f>
        <v>Qtr2</v>
      </c>
      <c r="O4527" s="32" t="str">
        <f>TEXT(Data[[#This Row],[Ngày giao]],"MMM")</f>
        <v>Apr</v>
      </c>
    </row>
    <row r="4528" spans="1:15" ht="14.5" x14ac:dyDescent="0.35">
      <c r="A4528" s="7">
        <v>4517359071</v>
      </c>
      <c r="B4528" s="7">
        <v>4335235</v>
      </c>
      <c r="C4528" s="8" t="s">
        <v>53</v>
      </c>
      <c r="D4528" s="9">
        <v>90</v>
      </c>
      <c r="E4528" s="3">
        <v>1146</v>
      </c>
      <c r="F4528" s="3">
        <f t="shared" si="131"/>
        <v>103140</v>
      </c>
      <c r="G4528" s="5">
        <v>44725</v>
      </c>
      <c r="H4528" s="4">
        <v>44728</v>
      </c>
      <c r="I4528" s="10">
        <v>-3</v>
      </c>
      <c r="J4528" s="32" t="str">
        <f>IF(Data[[#This Row],[Chênh lệch ngày]]&lt;-2,"ADVANCE", IF(Data[[#This Row],[Chênh lệch ngày]]&lt;4, "ON TIME", IF(Data[[#This Row],[REASON OF LATE]]="SUPPLIER","LATE BY SUPPLIER", "LATE")))</f>
        <v>ADVANCE</v>
      </c>
      <c r="K4528" s="12"/>
      <c r="L4528" s="16"/>
      <c r="M4528" s="32" t="str">
        <f>TEXT(Data[[#This Row],[Ngày giao]],"yyyy")</f>
        <v>2022</v>
      </c>
      <c r="N4528" s="32" t="str">
        <f>IF(MONTH(Data[[#This Row],[Ngày giao]])&lt;4,"Qtr1", IF(MONTH(Data[[#This Row],[Ngày giao]])&lt;7,"Qtr2",IF(MONTH(Data[[#This Row],[Ngày giao]])&lt;10,"Qtr3","Qtr4")))</f>
        <v>Qtr2</v>
      </c>
      <c r="O4528" s="32" t="str">
        <f>TEXT(Data[[#This Row],[Ngày giao]],"MMM")</f>
        <v>Jun</v>
      </c>
    </row>
    <row r="4529" spans="1:15" ht="14.5" x14ac:dyDescent="0.35">
      <c r="A4529" s="7">
        <v>4518122967</v>
      </c>
      <c r="B4529" s="7">
        <v>4455281</v>
      </c>
      <c r="C4529" s="8" t="s">
        <v>53</v>
      </c>
      <c r="D4529" s="9">
        <v>90</v>
      </c>
      <c r="E4529" s="3">
        <v>1342</v>
      </c>
      <c r="F4529" s="3">
        <f t="shared" si="131"/>
        <v>120780</v>
      </c>
      <c r="G4529" s="14">
        <v>44788</v>
      </c>
      <c r="H4529" s="15">
        <v>44749</v>
      </c>
      <c r="I4529" s="10">
        <v>39</v>
      </c>
      <c r="J4529" s="32" t="str">
        <f>IF(Data[[#This Row],[Chênh lệch ngày]]&lt;-2,"ADVANCE", IF(Data[[#This Row],[Chênh lệch ngày]]&lt;4, "ON TIME", IF(Data[[#This Row],[REASON OF LATE]]="SUPPLIER","LATE BY SUPPLIER", "LATE")))</f>
        <v>LATE</v>
      </c>
      <c r="K4529" s="32" t="s">
        <v>6</v>
      </c>
      <c r="L4529" s="16"/>
      <c r="M4529" s="32" t="str">
        <f>TEXT(Data[[#This Row],[Ngày giao]],"yyyy")</f>
        <v>2022</v>
      </c>
      <c r="N4529" s="32" t="str">
        <f>IF(MONTH(Data[[#This Row],[Ngày giao]])&lt;4,"Qtr1", IF(MONTH(Data[[#This Row],[Ngày giao]])&lt;7,"Qtr2",IF(MONTH(Data[[#This Row],[Ngày giao]])&lt;10,"Qtr3","Qtr4")))</f>
        <v>Qtr3</v>
      </c>
      <c r="O4529" s="32" t="str">
        <f>TEXT(Data[[#This Row],[Ngày giao]],"MMM")</f>
        <v>Aug</v>
      </c>
    </row>
    <row r="4530" spans="1:15" ht="14.5" x14ac:dyDescent="0.35">
      <c r="A4530" s="7">
        <v>4517179188</v>
      </c>
      <c r="B4530" s="7">
        <v>2779817</v>
      </c>
      <c r="C4530" s="8" t="s">
        <v>66</v>
      </c>
      <c r="D4530" s="9">
        <v>960</v>
      </c>
      <c r="E4530" s="3">
        <v>1289</v>
      </c>
      <c r="F4530" s="3">
        <f t="shared" si="131"/>
        <v>1237440</v>
      </c>
      <c r="G4530" s="5">
        <v>44571</v>
      </c>
      <c r="H4530" s="4">
        <v>44571</v>
      </c>
      <c r="I4530" s="10">
        <v>0</v>
      </c>
      <c r="J4530" s="32" t="str">
        <f>IF(Data[[#This Row],[Chênh lệch ngày]]&lt;-2,"ADVANCE", IF(Data[[#This Row],[Chênh lệch ngày]]&lt;4, "ON TIME", IF(Data[[#This Row],[REASON OF LATE]]="SUPPLIER","LATE BY SUPPLIER", "LATE")))</f>
        <v>ON TIME</v>
      </c>
      <c r="K4530" s="12"/>
      <c r="L4530" s="16"/>
      <c r="M4530" s="32" t="str">
        <f>TEXT(Data[[#This Row],[Ngày giao]],"yyyy")</f>
        <v>2022</v>
      </c>
      <c r="N4530" s="32" t="str">
        <f>IF(MONTH(Data[[#This Row],[Ngày giao]])&lt;4,"Qtr1", IF(MONTH(Data[[#This Row],[Ngày giao]])&lt;7,"Qtr2",IF(MONTH(Data[[#This Row],[Ngày giao]])&lt;10,"Qtr3","Qtr4")))</f>
        <v>Qtr1</v>
      </c>
      <c r="O4530" s="32" t="str">
        <f>TEXT(Data[[#This Row],[Ngày giao]],"MMM")</f>
        <v>Jan</v>
      </c>
    </row>
    <row r="4531" spans="1:15" ht="14.5" x14ac:dyDescent="0.35">
      <c r="A4531" s="7">
        <v>4518102142</v>
      </c>
      <c r="B4531" s="7">
        <v>2663481</v>
      </c>
      <c r="C4531" s="37" t="s">
        <v>52</v>
      </c>
      <c r="D4531" s="9">
        <v>1095</v>
      </c>
      <c r="E4531" s="3">
        <v>1248</v>
      </c>
      <c r="F4531" s="3">
        <f t="shared" si="131"/>
        <v>1366560</v>
      </c>
      <c r="G4531" s="5">
        <v>44732</v>
      </c>
      <c r="H4531" s="4">
        <v>44718</v>
      </c>
      <c r="I4531" s="10">
        <v>14</v>
      </c>
      <c r="J4531" s="32" t="str">
        <f>IF(Data[[#This Row],[Chênh lệch ngày]]&lt;-2,"ADVANCE", IF(Data[[#This Row],[Chênh lệch ngày]]&lt;4, "ON TIME", IF(Data[[#This Row],[REASON OF LATE]]="SUPPLIER","LATE BY SUPPLIER", "LATE")))</f>
        <v>LATE</v>
      </c>
      <c r="K4531" s="32" t="s">
        <v>6</v>
      </c>
      <c r="L4531" s="16"/>
      <c r="M4531" s="32" t="str">
        <f>TEXT(Data[[#This Row],[Ngày giao]],"yyyy")</f>
        <v>2022</v>
      </c>
      <c r="N4531" s="32" t="str">
        <f>IF(MONTH(Data[[#This Row],[Ngày giao]])&lt;4,"Qtr1", IF(MONTH(Data[[#This Row],[Ngày giao]])&lt;7,"Qtr2",IF(MONTH(Data[[#This Row],[Ngày giao]])&lt;10,"Qtr3","Qtr4")))</f>
        <v>Qtr2</v>
      </c>
      <c r="O4531" s="32" t="str">
        <f>TEXT(Data[[#This Row],[Ngày giao]],"MMM")</f>
        <v>Jun</v>
      </c>
    </row>
    <row r="4532" spans="1:15" ht="14.5" x14ac:dyDescent="0.35">
      <c r="A4532" s="7">
        <v>4517320239</v>
      </c>
      <c r="B4532" s="7">
        <v>4455298</v>
      </c>
      <c r="C4532" s="8" t="s">
        <v>53</v>
      </c>
      <c r="D4532" s="9">
        <v>15</v>
      </c>
      <c r="E4532" s="3">
        <v>1040</v>
      </c>
      <c r="F4532" s="3">
        <f t="shared" si="131"/>
        <v>15600</v>
      </c>
      <c r="G4532" s="5">
        <v>44732</v>
      </c>
      <c r="H4532" s="4">
        <v>44732</v>
      </c>
      <c r="I4532" s="10">
        <v>0</v>
      </c>
      <c r="J4532" s="32" t="str">
        <f>IF(Data[[#This Row],[Chênh lệch ngày]]&lt;-2,"ADVANCE", IF(Data[[#This Row],[Chênh lệch ngày]]&lt;4, "ON TIME", IF(Data[[#This Row],[REASON OF LATE]]="SUPPLIER","LATE BY SUPPLIER", "LATE")))</f>
        <v>ON TIME</v>
      </c>
      <c r="K4532" s="12"/>
      <c r="L4532" s="16"/>
      <c r="M4532" s="32" t="str">
        <f>TEXT(Data[[#This Row],[Ngày giao]],"yyyy")</f>
        <v>2022</v>
      </c>
      <c r="N4532" s="32" t="str">
        <f>IF(MONTH(Data[[#This Row],[Ngày giao]])&lt;4,"Qtr1", IF(MONTH(Data[[#This Row],[Ngày giao]])&lt;7,"Qtr2",IF(MONTH(Data[[#This Row],[Ngày giao]])&lt;10,"Qtr3","Qtr4")))</f>
        <v>Qtr2</v>
      </c>
      <c r="O4532" s="32" t="str">
        <f>TEXT(Data[[#This Row],[Ngày giao]],"MMM")</f>
        <v>Jun</v>
      </c>
    </row>
    <row r="4533" spans="1:15" ht="14.5" x14ac:dyDescent="0.35">
      <c r="A4533" s="7">
        <v>4517780887</v>
      </c>
      <c r="B4533" s="7">
        <v>4663418</v>
      </c>
      <c r="C4533" s="8" t="s">
        <v>53</v>
      </c>
      <c r="D4533" s="9">
        <v>120000</v>
      </c>
      <c r="E4533" s="3">
        <v>861</v>
      </c>
      <c r="F4533" s="3">
        <f xml:space="preserve"> D4533 * E4533</f>
        <v>103320000</v>
      </c>
      <c r="G4533" s="5">
        <v>44893</v>
      </c>
      <c r="H4533" s="4">
        <v>44896</v>
      </c>
      <c r="I4533" s="10">
        <v>-3</v>
      </c>
      <c r="J4533" s="32" t="str">
        <f>IF(Data[[#This Row],[Chênh lệch ngày]]&lt;-2,"ADVANCE", IF(Data[[#This Row],[Chênh lệch ngày]]&lt;4, "ON TIME", IF(Data[[#This Row],[REASON OF LATE]]="SUPPLIER","LATE BY SUPPLIER", "LATE")))</f>
        <v>ADVANCE</v>
      </c>
      <c r="K4533" s="12"/>
      <c r="L4533" s="16"/>
      <c r="M4533" s="32" t="str">
        <f>TEXT(Data[[#This Row],[Ngày giao]],"yyyy")</f>
        <v>2022</v>
      </c>
      <c r="N4533" s="32" t="str">
        <f>IF(MONTH(Data[[#This Row],[Ngày giao]])&lt;4,"Qtr1", IF(MONTH(Data[[#This Row],[Ngày giao]])&lt;7,"Qtr2",IF(MONTH(Data[[#This Row],[Ngày giao]])&lt;10,"Qtr3","Qtr4")))</f>
        <v>Qtr4</v>
      </c>
      <c r="O4533" s="32" t="str">
        <f>TEXT(Data[[#This Row],[Ngày giao]],"MMM")</f>
        <v>Nov</v>
      </c>
    </row>
    <row r="4534" spans="1:15" ht="14.5" x14ac:dyDescent="0.35">
      <c r="A4534" s="7">
        <v>4516951147</v>
      </c>
      <c r="B4534" s="7">
        <v>4013297</v>
      </c>
      <c r="C4534" s="37" t="s">
        <v>52</v>
      </c>
      <c r="D4534" s="9">
        <v>180</v>
      </c>
      <c r="E4534" s="3">
        <v>660</v>
      </c>
      <c r="F4534" s="3">
        <f t="shared" ref="F4534:F4597" si="132" xml:space="preserve"> D4534 * E4534</f>
        <v>118800</v>
      </c>
      <c r="G4534" s="5">
        <v>44634</v>
      </c>
      <c r="H4534" s="4">
        <v>44613</v>
      </c>
      <c r="I4534" s="10">
        <v>21</v>
      </c>
      <c r="J4534" s="32" t="str">
        <f>IF(Data[[#This Row],[Chênh lệch ngày]]&lt;-2,"ADVANCE", IF(Data[[#This Row],[Chênh lệch ngày]]&lt;4, "ON TIME", IF(Data[[#This Row],[REASON OF LATE]]="SUPPLIER","LATE BY SUPPLIER", "LATE")))</f>
        <v>LATE</v>
      </c>
      <c r="K4534" s="32" t="s">
        <v>6</v>
      </c>
      <c r="L4534" s="16"/>
      <c r="M4534" s="32" t="str">
        <f>TEXT(Data[[#This Row],[Ngày giao]],"yyyy")</f>
        <v>2022</v>
      </c>
      <c r="N4534" s="32" t="str">
        <f>IF(MONTH(Data[[#This Row],[Ngày giao]])&lt;4,"Qtr1", IF(MONTH(Data[[#This Row],[Ngày giao]])&lt;7,"Qtr2",IF(MONTH(Data[[#This Row],[Ngày giao]])&lt;10,"Qtr3","Qtr4")))</f>
        <v>Qtr1</v>
      </c>
      <c r="O4534" s="32" t="str">
        <f>TEXT(Data[[#This Row],[Ngày giao]],"MMM")</f>
        <v>Mar</v>
      </c>
    </row>
    <row r="4535" spans="1:15" ht="14.5" x14ac:dyDescent="0.35">
      <c r="A4535" s="7">
        <v>4517179381</v>
      </c>
      <c r="B4535" s="7">
        <v>2778106</v>
      </c>
      <c r="C4535" s="8" t="s">
        <v>55</v>
      </c>
      <c r="D4535" s="9">
        <v>24</v>
      </c>
      <c r="E4535" s="3">
        <v>802</v>
      </c>
      <c r="F4535" s="3">
        <f t="shared" si="132"/>
        <v>19248</v>
      </c>
      <c r="G4535" s="5">
        <v>44637</v>
      </c>
      <c r="H4535" s="4">
        <v>44637</v>
      </c>
      <c r="I4535" s="10">
        <v>0</v>
      </c>
      <c r="J4535" s="32" t="str">
        <f>IF(Data[[#This Row],[Chênh lệch ngày]]&lt;-2,"ADVANCE", IF(Data[[#This Row],[Chênh lệch ngày]]&lt;4, "ON TIME", IF(Data[[#This Row],[REASON OF LATE]]="SUPPLIER","LATE BY SUPPLIER", "LATE")))</f>
        <v>ON TIME</v>
      </c>
      <c r="K4535" s="12"/>
      <c r="L4535" s="16"/>
      <c r="M4535" s="32" t="str">
        <f>TEXT(Data[[#This Row],[Ngày giao]],"yyyy")</f>
        <v>2022</v>
      </c>
      <c r="N4535" s="32" t="str">
        <f>IF(MONTH(Data[[#This Row],[Ngày giao]])&lt;4,"Qtr1", IF(MONTH(Data[[#This Row],[Ngày giao]])&lt;7,"Qtr2",IF(MONTH(Data[[#This Row],[Ngày giao]])&lt;10,"Qtr3","Qtr4")))</f>
        <v>Qtr1</v>
      </c>
      <c r="O4535" s="32" t="str">
        <f>TEXT(Data[[#This Row],[Ngày giao]],"MMM")</f>
        <v>Mar</v>
      </c>
    </row>
    <row r="4536" spans="1:15" ht="14.5" x14ac:dyDescent="0.35">
      <c r="A4536" s="7">
        <v>4517379238</v>
      </c>
      <c r="B4536" s="7">
        <v>4455281</v>
      </c>
      <c r="C4536" s="8" t="s">
        <v>53</v>
      </c>
      <c r="D4536" s="9">
        <v>2610</v>
      </c>
      <c r="E4536" s="3">
        <v>369</v>
      </c>
      <c r="F4536" s="3">
        <f t="shared" si="132"/>
        <v>963090</v>
      </c>
      <c r="G4536" s="14">
        <v>44721</v>
      </c>
      <c r="H4536" s="15">
        <v>44721</v>
      </c>
      <c r="I4536" s="10">
        <v>0</v>
      </c>
      <c r="J4536" s="32" t="str">
        <f>IF(Data[[#This Row],[Chênh lệch ngày]]&lt;-2,"ADVANCE", IF(Data[[#This Row],[Chênh lệch ngày]]&lt;4, "ON TIME", IF(Data[[#This Row],[REASON OF LATE]]="SUPPLIER","LATE BY SUPPLIER", "LATE")))</f>
        <v>ON TIME</v>
      </c>
      <c r="K4536" s="12"/>
      <c r="L4536" s="16"/>
      <c r="M4536" s="32" t="str">
        <f>TEXT(Data[[#This Row],[Ngày giao]],"yyyy")</f>
        <v>2022</v>
      </c>
      <c r="N4536" s="32" t="str">
        <f>IF(MONTH(Data[[#This Row],[Ngày giao]])&lt;4,"Qtr1", IF(MONTH(Data[[#This Row],[Ngày giao]])&lt;7,"Qtr2",IF(MONTH(Data[[#This Row],[Ngày giao]])&lt;10,"Qtr3","Qtr4")))</f>
        <v>Qtr2</v>
      </c>
      <c r="O4536" s="32" t="str">
        <f>TEXT(Data[[#This Row],[Ngày giao]],"MMM")</f>
        <v>Jun</v>
      </c>
    </row>
    <row r="4537" spans="1:15" ht="14.5" x14ac:dyDescent="0.35">
      <c r="A4537" s="7">
        <v>4517332146</v>
      </c>
      <c r="B4537" s="7">
        <v>2779817</v>
      </c>
      <c r="C4537" s="8" t="s">
        <v>53</v>
      </c>
      <c r="D4537" s="9">
        <v>1650</v>
      </c>
      <c r="E4537" s="3">
        <v>851</v>
      </c>
      <c r="F4537" s="3">
        <f t="shared" si="132"/>
        <v>1404150</v>
      </c>
      <c r="G4537" s="5">
        <v>44679</v>
      </c>
      <c r="H4537" s="4">
        <v>44679</v>
      </c>
      <c r="I4537" s="10">
        <v>0</v>
      </c>
      <c r="J4537" s="32" t="str">
        <f>IF(Data[[#This Row],[Chênh lệch ngày]]&lt;-2,"ADVANCE", IF(Data[[#This Row],[Chênh lệch ngày]]&lt;4, "ON TIME", IF(Data[[#This Row],[REASON OF LATE]]="SUPPLIER","LATE BY SUPPLIER", "LATE")))</f>
        <v>ON TIME</v>
      </c>
      <c r="K4537" s="12"/>
      <c r="L4537" s="16"/>
      <c r="M4537" s="32" t="str">
        <f>TEXT(Data[[#This Row],[Ngày giao]],"yyyy")</f>
        <v>2022</v>
      </c>
      <c r="N4537" s="32" t="str">
        <f>IF(MONTH(Data[[#This Row],[Ngày giao]])&lt;4,"Qtr1", IF(MONTH(Data[[#This Row],[Ngày giao]])&lt;7,"Qtr2",IF(MONTH(Data[[#This Row],[Ngày giao]])&lt;10,"Qtr3","Qtr4")))</f>
        <v>Qtr2</v>
      </c>
      <c r="O4537" s="32" t="str">
        <f>TEXT(Data[[#This Row],[Ngày giao]],"MMM")</f>
        <v>Apr</v>
      </c>
    </row>
    <row r="4538" spans="1:15" ht="14.5" x14ac:dyDescent="0.35">
      <c r="A4538" s="7">
        <v>4517405323</v>
      </c>
      <c r="B4538" s="7">
        <v>2725582</v>
      </c>
      <c r="C4538" s="37" t="s">
        <v>52</v>
      </c>
      <c r="D4538" s="9">
        <v>600</v>
      </c>
      <c r="E4538" s="3">
        <v>1148</v>
      </c>
      <c r="F4538" s="3">
        <f t="shared" si="132"/>
        <v>688800</v>
      </c>
      <c r="G4538" s="5">
        <v>44578</v>
      </c>
      <c r="H4538" s="4">
        <v>44583</v>
      </c>
      <c r="I4538" s="10">
        <v>-5</v>
      </c>
      <c r="J4538" s="32" t="str">
        <f>IF(Data[[#This Row],[Chênh lệch ngày]]&lt;-2,"ADVANCE", IF(Data[[#This Row],[Chênh lệch ngày]]&lt;4, "ON TIME", IF(Data[[#This Row],[REASON OF LATE]]="SUPPLIER","LATE BY SUPPLIER", "LATE")))</f>
        <v>ADVANCE</v>
      </c>
      <c r="K4538" s="12"/>
      <c r="L4538" s="16"/>
      <c r="M4538" s="32" t="str">
        <f>TEXT(Data[[#This Row],[Ngày giao]],"yyyy")</f>
        <v>2022</v>
      </c>
      <c r="N4538" s="32" t="str">
        <f>IF(MONTH(Data[[#This Row],[Ngày giao]])&lt;4,"Qtr1", IF(MONTH(Data[[#This Row],[Ngày giao]])&lt;7,"Qtr2",IF(MONTH(Data[[#This Row],[Ngày giao]])&lt;10,"Qtr3","Qtr4")))</f>
        <v>Qtr1</v>
      </c>
      <c r="O4538" s="32" t="str">
        <f>TEXT(Data[[#This Row],[Ngày giao]],"MMM")</f>
        <v>Jan</v>
      </c>
    </row>
    <row r="4539" spans="1:15" ht="14.5" x14ac:dyDescent="0.35">
      <c r="A4539" s="7">
        <v>4517386049</v>
      </c>
      <c r="B4539" s="7">
        <v>2778179</v>
      </c>
      <c r="C4539" s="8" t="s">
        <v>53</v>
      </c>
      <c r="D4539" s="9">
        <v>720</v>
      </c>
      <c r="E4539" s="3">
        <v>1319</v>
      </c>
      <c r="F4539" s="3">
        <f t="shared" si="132"/>
        <v>949680</v>
      </c>
      <c r="G4539" s="5">
        <v>44697</v>
      </c>
      <c r="H4539" s="4">
        <v>44697</v>
      </c>
      <c r="I4539" s="10">
        <v>0</v>
      </c>
      <c r="J4539" s="32" t="str">
        <f>IF(Data[[#This Row],[Chênh lệch ngày]]&lt;-2,"ADVANCE", IF(Data[[#This Row],[Chênh lệch ngày]]&lt;4, "ON TIME", IF(Data[[#This Row],[REASON OF LATE]]="SUPPLIER","LATE BY SUPPLIER", "LATE")))</f>
        <v>ON TIME</v>
      </c>
      <c r="K4539" s="12"/>
      <c r="L4539" s="16"/>
      <c r="M4539" s="32" t="str">
        <f>TEXT(Data[[#This Row],[Ngày giao]],"yyyy")</f>
        <v>2022</v>
      </c>
      <c r="N4539" s="32" t="str">
        <f>IF(MONTH(Data[[#This Row],[Ngày giao]])&lt;4,"Qtr1", IF(MONTH(Data[[#This Row],[Ngày giao]])&lt;7,"Qtr2",IF(MONTH(Data[[#This Row],[Ngày giao]])&lt;10,"Qtr3","Qtr4")))</f>
        <v>Qtr2</v>
      </c>
      <c r="O4539" s="32" t="str">
        <f>TEXT(Data[[#This Row],[Ngày giao]],"MMM")</f>
        <v>May</v>
      </c>
    </row>
    <row r="4540" spans="1:15" ht="14.5" x14ac:dyDescent="0.35">
      <c r="A4540" s="7">
        <v>4518089268</v>
      </c>
      <c r="B4540" s="7">
        <v>2487061</v>
      </c>
      <c r="C4540" s="8" t="s">
        <v>53</v>
      </c>
      <c r="D4540" s="9">
        <v>1080</v>
      </c>
      <c r="E4540" s="3">
        <v>492</v>
      </c>
      <c r="F4540" s="3">
        <f t="shared" si="132"/>
        <v>531360</v>
      </c>
      <c r="G4540" s="5">
        <v>44746</v>
      </c>
      <c r="H4540" s="4">
        <v>44746</v>
      </c>
      <c r="I4540" s="10">
        <v>0</v>
      </c>
      <c r="J4540" s="32" t="str">
        <f>IF(Data[[#This Row],[Chênh lệch ngày]]&lt;-2,"ADVANCE", IF(Data[[#This Row],[Chênh lệch ngày]]&lt;4, "ON TIME", IF(Data[[#This Row],[REASON OF LATE]]="SUPPLIER","LATE BY SUPPLIER", "LATE")))</f>
        <v>ON TIME</v>
      </c>
      <c r="K4540" s="12"/>
      <c r="L4540" s="16"/>
      <c r="M4540" s="32" t="str">
        <f>TEXT(Data[[#This Row],[Ngày giao]],"yyyy")</f>
        <v>2022</v>
      </c>
      <c r="N4540" s="32" t="str">
        <f>IF(MONTH(Data[[#This Row],[Ngày giao]])&lt;4,"Qtr1", IF(MONTH(Data[[#This Row],[Ngày giao]])&lt;7,"Qtr2",IF(MONTH(Data[[#This Row],[Ngày giao]])&lt;10,"Qtr3","Qtr4")))</f>
        <v>Qtr3</v>
      </c>
      <c r="O4540" s="32" t="str">
        <f>TEXT(Data[[#This Row],[Ngày giao]],"MMM")</f>
        <v>Jul</v>
      </c>
    </row>
    <row r="4541" spans="1:15" ht="14.5" x14ac:dyDescent="0.35">
      <c r="A4541" s="7">
        <v>4517417735</v>
      </c>
      <c r="B4541" s="7">
        <v>4013297</v>
      </c>
      <c r="C4541" s="8" t="s">
        <v>65</v>
      </c>
      <c r="D4541" s="9">
        <v>90</v>
      </c>
      <c r="E4541" s="3">
        <v>753</v>
      </c>
      <c r="F4541" s="3">
        <f t="shared" si="132"/>
        <v>67770</v>
      </c>
      <c r="G4541" s="5">
        <v>44676</v>
      </c>
      <c r="H4541" s="4">
        <v>44677</v>
      </c>
      <c r="I4541" s="10">
        <v>-1</v>
      </c>
      <c r="J4541" s="32" t="str">
        <f>IF(Data[[#This Row],[Chênh lệch ngày]]&lt;-2,"ADVANCE", IF(Data[[#This Row],[Chênh lệch ngày]]&lt;4, "ON TIME", IF(Data[[#This Row],[REASON OF LATE]]="SUPPLIER","LATE BY SUPPLIER", "LATE")))</f>
        <v>ON TIME</v>
      </c>
      <c r="K4541" s="12"/>
      <c r="L4541" s="16"/>
      <c r="M4541" s="32" t="str">
        <f>TEXT(Data[[#This Row],[Ngày giao]],"yyyy")</f>
        <v>2022</v>
      </c>
      <c r="N4541" s="32" t="str">
        <f>IF(MONTH(Data[[#This Row],[Ngày giao]])&lt;4,"Qtr1", IF(MONTH(Data[[#This Row],[Ngày giao]])&lt;7,"Qtr2",IF(MONTH(Data[[#This Row],[Ngày giao]])&lt;10,"Qtr3","Qtr4")))</f>
        <v>Qtr2</v>
      </c>
      <c r="O4541" s="32" t="str">
        <f>TEXT(Data[[#This Row],[Ngày giao]],"MMM")</f>
        <v>Apr</v>
      </c>
    </row>
    <row r="4542" spans="1:15" ht="14.5" x14ac:dyDescent="0.35">
      <c r="A4542" s="7">
        <v>5501182603</v>
      </c>
      <c r="B4542" s="7">
        <v>4454507</v>
      </c>
      <c r="C4542" s="8" t="s">
        <v>60</v>
      </c>
      <c r="D4542" s="9">
        <v>720</v>
      </c>
      <c r="E4542" s="3">
        <v>725</v>
      </c>
      <c r="F4542" s="3">
        <f t="shared" si="132"/>
        <v>522000</v>
      </c>
      <c r="G4542" s="5">
        <v>44620</v>
      </c>
      <c r="H4542" s="4">
        <v>44628</v>
      </c>
      <c r="I4542" s="10">
        <v>-8</v>
      </c>
      <c r="J4542" s="32" t="str">
        <f>IF(Data[[#This Row],[Chênh lệch ngày]]&lt;-2,"ADVANCE", IF(Data[[#This Row],[Chênh lệch ngày]]&lt;4, "ON TIME", IF(Data[[#This Row],[REASON OF LATE]]="SUPPLIER","LATE BY SUPPLIER", "LATE")))</f>
        <v>ADVANCE</v>
      </c>
      <c r="K4542" s="12"/>
      <c r="L4542" s="16"/>
      <c r="M4542" s="32" t="str">
        <f>TEXT(Data[[#This Row],[Ngày giao]],"yyyy")</f>
        <v>2022</v>
      </c>
      <c r="N4542" s="32" t="str">
        <f>IF(MONTH(Data[[#This Row],[Ngày giao]])&lt;4,"Qtr1", IF(MONTH(Data[[#This Row],[Ngày giao]])&lt;7,"Qtr2",IF(MONTH(Data[[#This Row],[Ngày giao]])&lt;10,"Qtr3","Qtr4")))</f>
        <v>Qtr1</v>
      </c>
      <c r="O4542" s="32" t="str">
        <f>TEXT(Data[[#This Row],[Ngày giao]],"MMM")</f>
        <v>Feb</v>
      </c>
    </row>
    <row r="4543" spans="1:15" ht="14.5" x14ac:dyDescent="0.35">
      <c r="A4543" s="7">
        <v>4517423392</v>
      </c>
      <c r="B4543" s="7">
        <v>4455299</v>
      </c>
      <c r="C4543" s="8" t="s">
        <v>66</v>
      </c>
      <c r="D4543" s="9">
        <v>45</v>
      </c>
      <c r="E4543" s="3">
        <v>1043</v>
      </c>
      <c r="F4543" s="3">
        <f t="shared" si="132"/>
        <v>46935</v>
      </c>
      <c r="G4543" s="5">
        <v>44627</v>
      </c>
      <c r="H4543" s="4">
        <v>44627</v>
      </c>
      <c r="I4543" s="10">
        <v>0</v>
      </c>
      <c r="J4543" s="32" t="str">
        <f>IF(Data[[#This Row],[Chênh lệch ngày]]&lt;-2,"ADVANCE", IF(Data[[#This Row],[Chênh lệch ngày]]&lt;4, "ON TIME", IF(Data[[#This Row],[REASON OF LATE]]="SUPPLIER","LATE BY SUPPLIER", "LATE")))</f>
        <v>ON TIME</v>
      </c>
      <c r="K4543" s="12"/>
      <c r="L4543" s="16"/>
      <c r="M4543" s="32" t="str">
        <f>TEXT(Data[[#This Row],[Ngày giao]],"yyyy")</f>
        <v>2022</v>
      </c>
      <c r="N4543" s="32" t="str">
        <f>IF(MONTH(Data[[#This Row],[Ngày giao]])&lt;4,"Qtr1", IF(MONTH(Data[[#This Row],[Ngày giao]])&lt;7,"Qtr2",IF(MONTH(Data[[#This Row],[Ngày giao]])&lt;10,"Qtr3","Qtr4")))</f>
        <v>Qtr1</v>
      </c>
      <c r="O4543" s="32" t="str">
        <f>TEXT(Data[[#This Row],[Ngày giao]],"MMM")</f>
        <v>Mar</v>
      </c>
    </row>
    <row r="4544" spans="1:15" ht="14.5" x14ac:dyDescent="0.35">
      <c r="A4544" s="7">
        <v>4518088426</v>
      </c>
      <c r="B4544" s="7">
        <v>2663481</v>
      </c>
      <c r="C4544" s="37" t="s">
        <v>52</v>
      </c>
      <c r="D4544" s="9">
        <v>375</v>
      </c>
      <c r="E4544" s="3">
        <v>807</v>
      </c>
      <c r="F4544" s="3">
        <f t="shared" si="132"/>
        <v>302625</v>
      </c>
      <c r="G4544" s="5">
        <v>44788</v>
      </c>
      <c r="H4544" s="4">
        <v>44788</v>
      </c>
      <c r="I4544" s="10">
        <v>0</v>
      </c>
      <c r="J4544" s="32" t="str">
        <f>IF(Data[[#This Row],[Chênh lệch ngày]]&lt;-2,"ADVANCE", IF(Data[[#This Row],[Chênh lệch ngày]]&lt;4, "ON TIME", IF(Data[[#This Row],[REASON OF LATE]]="SUPPLIER","LATE BY SUPPLIER", "LATE")))</f>
        <v>ON TIME</v>
      </c>
      <c r="K4544" s="12"/>
      <c r="L4544" s="16"/>
      <c r="M4544" s="32" t="str">
        <f>TEXT(Data[[#This Row],[Ngày giao]],"yyyy")</f>
        <v>2022</v>
      </c>
      <c r="N4544" s="32" t="str">
        <f>IF(MONTH(Data[[#This Row],[Ngày giao]])&lt;4,"Qtr1", IF(MONTH(Data[[#This Row],[Ngày giao]])&lt;7,"Qtr2",IF(MONTH(Data[[#This Row],[Ngày giao]])&lt;10,"Qtr3","Qtr4")))</f>
        <v>Qtr3</v>
      </c>
      <c r="O4544" s="32" t="str">
        <f>TEXT(Data[[#This Row],[Ngày giao]],"MMM")</f>
        <v>Aug</v>
      </c>
    </row>
    <row r="4545" spans="1:15" ht="14.5" x14ac:dyDescent="0.35">
      <c r="A4545" s="7">
        <v>4516825047</v>
      </c>
      <c r="B4545" s="7">
        <v>2765851</v>
      </c>
      <c r="C4545" s="8" t="s">
        <v>53</v>
      </c>
      <c r="D4545" s="9">
        <v>1136</v>
      </c>
      <c r="E4545" s="3">
        <v>924</v>
      </c>
      <c r="F4545" s="3">
        <f t="shared" si="132"/>
        <v>1049664</v>
      </c>
      <c r="G4545" s="5">
        <v>44641</v>
      </c>
      <c r="H4545" s="4">
        <v>44648</v>
      </c>
      <c r="I4545" s="10">
        <v>-7</v>
      </c>
      <c r="J4545" s="32" t="str">
        <f>IF(Data[[#This Row],[Chênh lệch ngày]]&lt;-2,"ADVANCE", IF(Data[[#This Row],[Chênh lệch ngày]]&lt;4, "ON TIME", IF(Data[[#This Row],[REASON OF LATE]]="SUPPLIER","LATE BY SUPPLIER", "LATE")))</f>
        <v>ADVANCE</v>
      </c>
      <c r="K4545" s="12"/>
      <c r="L4545" s="16"/>
      <c r="M4545" s="32" t="str">
        <f>TEXT(Data[[#This Row],[Ngày giao]],"yyyy")</f>
        <v>2022</v>
      </c>
      <c r="N4545" s="32" t="str">
        <f>IF(MONTH(Data[[#This Row],[Ngày giao]])&lt;4,"Qtr1", IF(MONTH(Data[[#This Row],[Ngày giao]])&lt;7,"Qtr2",IF(MONTH(Data[[#This Row],[Ngày giao]])&lt;10,"Qtr3","Qtr4")))</f>
        <v>Qtr1</v>
      </c>
      <c r="O4545" s="32" t="str">
        <f>TEXT(Data[[#This Row],[Ngày giao]],"MMM")</f>
        <v>Mar</v>
      </c>
    </row>
    <row r="4546" spans="1:15" ht="14.5" x14ac:dyDescent="0.35">
      <c r="A4546" s="7">
        <v>4517848194</v>
      </c>
      <c r="B4546" s="7">
        <v>2725582</v>
      </c>
      <c r="C4546" s="37" t="s">
        <v>52</v>
      </c>
      <c r="D4546" s="9">
        <v>600</v>
      </c>
      <c r="E4546" s="3">
        <v>1107</v>
      </c>
      <c r="F4546" s="3">
        <f t="shared" si="132"/>
        <v>664200</v>
      </c>
      <c r="G4546" s="5">
        <v>44690</v>
      </c>
      <c r="H4546" s="4">
        <v>44675</v>
      </c>
      <c r="I4546" s="10">
        <v>15</v>
      </c>
      <c r="J4546" s="32" t="str">
        <f>IF(Data[[#This Row],[Chênh lệch ngày]]&lt;-2,"ADVANCE", IF(Data[[#This Row],[Chênh lệch ngày]]&lt;4, "ON TIME", IF(Data[[#This Row],[REASON OF LATE]]="SUPPLIER","LATE BY SUPPLIER", "LATE")))</f>
        <v>LATE BY SUPPLIER</v>
      </c>
      <c r="K4546" s="13" t="s">
        <v>8</v>
      </c>
      <c r="L4546" s="16" t="s">
        <v>41</v>
      </c>
      <c r="M4546" s="32" t="str">
        <f>TEXT(Data[[#This Row],[Ngày giao]],"yyyy")</f>
        <v>2022</v>
      </c>
      <c r="N4546" s="32" t="str">
        <f>IF(MONTH(Data[[#This Row],[Ngày giao]])&lt;4,"Qtr1", IF(MONTH(Data[[#This Row],[Ngày giao]])&lt;7,"Qtr2",IF(MONTH(Data[[#This Row],[Ngày giao]])&lt;10,"Qtr3","Qtr4")))</f>
        <v>Qtr2</v>
      </c>
      <c r="O4546" s="32" t="str">
        <f>TEXT(Data[[#This Row],[Ngày giao]],"MMM")</f>
        <v>May</v>
      </c>
    </row>
    <row r="4547" spans="1:15" ht="14.5" x14ac:dyDescent="0.35">
      <c r="A4547" s="7">
        <v>4517382011</v>
      </c>
      <c r="B4547" s="7">
        <v>4333116</v>
      </c>
      <c r="C4547" s="8" t="s">
        <v>53</v>
      </c>
      <c r="D4547" s="9">
        <v>1134</v>
      </c>
      <c r="E4547" s="3">
        <v>686</v>
      </c>
      <c r="F4547" s="3">
        <f t="shared" si="132"/>
        <v>777924</v>
      </c>
      <c r="G4547" s="5">
        <v>44735</v>
      </c>
      <c r="H4547" s="4">
        <v>44732</v>
      </c>
      <c r="I4547" s="10">
        <v>3</v>
      </c>
      <c r="J4547" s="32" t="str">
        <f>IF(Data[[#This Row],[Chênh lệch ngày]]&lt;-2,"ADVANCE", IF(Data[[#This Row],[Chênh lệch ngày]]&lt;4, "ON TIME", IF(Data[[#This Row],[REASON OF LATE]]="SUPPLIER","LATE BY SUPPLIER", "LATE")))</f>
        <v>ON TIME</v>
      </c>
      <c r="K4547" s="12"/>
      <c r="L4547" s="16"/>
      <c r="M4547" s="32" t="str">
        <f>TEXT(Data[[#This Row],[Ngày giao]],"yyyy")</f>
        <v>2022</v>
      </c>
      <c r="N4547" s="32" t="str">
        <f>IF(MONTH(Data[[#This Row],[Ngày giao]])&lt;4,"Qtr1", IF(MONTH(Data[[#This Row],[Ngày giao]])&lt;7,"Qtr2",IF(MONTH(Data[[#This Row],[Ngày giao]])&lt;10,"Qtr3","Qtr4")))</f>
        <v>Qtr2</v>
      </c>
      <c r="O4547" s="32" t="str">
        <f>TEXT(Data[[#This Row],[Ngày giao]],"MMM")</f>
        <v>Jun</v>
      </c>
    </row>
    <row r="4548" spans="1:15" ht="14.5" x14ac:dyDescent="0.35">
      <c r="A4548" s="7">
        <v>4517032890</v>
      </c>
      <c r="B4548" s="7">
        <v>2765851</v>
      </c>
      <c r="C4548" s="37" t="s">
        <v>52</v>
      </c>
      <c r="D4548" s="9">
        <v>224</v>
      </c>
      <c r="E4548" s="3">
        <v>1047</v>
      </c>
      <c r="F4548" s="3">
        <f t="shared" si="132"/>
        <v>234528</v>
      </c>
      <c r="G4548" s="5">
        <v>44634</v>
      </c>
      <c r="H4548" s="4">
        <v>44634</v>
      </c>
      <c r="I4548" s="10">
        <v>0</v>
      </c>
      <c r="J4548" s="32" t="str">
        <f>IF(Data[[#This Row],[Chênh lệch ngày]]&lt;-2,"ADVANCE", IF(Data[[#This Row],[Chênh lệch ngày]]&lt;4, "ON TIME", IF(Data[[#This Row],[REASON OF LATE]]="SUPPLIER","LATE BY SUPPLIER", "LATE")))</f>
        <v>ON TIME</v>
      </c>
      <c r="K4548" s="12"/>
      <c r="L4548" s="16"/>
      <c r="M4548" s="32" t="str">
        <f>TEXT(Data[[#This Row],[Ngày giao]],"yyyy")</f>
        <v>2022</v>
      </c>
      <c r="N4548" s="32" t="str">
        <f>IF(MONTH(Data[[#This Row],[Ngày giao]])&lt;4,"Qtr1", IF(MONTH(Data[[#This Row],[Ngày giao]])&lt;7,"Qtr2",IF(MONTH(Data[[#This Row],[Ngày giao]])&lt;10,"Qtr3","Qtr4")))</f>
        <v>Qtr1</v>
      </c>
      <c r="O4548" s="32" t="str">
        <f>TEXT(Data[[#This Row],[Ngày giao]],"MMM")</f>
        <v>Mar</v>
      </c>
    </row>
    <row r="4549" spans="1:15" ht="14.5" x14ac:dyDescent="0.35">
      <c r="A4549" s="7">
        <v>4517681656</v>
      </c>
      <c r="B4549" s="7">
        <v>4333113</v>
      </c>
      <c r="C4549" s="8" t="s">
        <v>59</v>
      </c>
      <c r="D4549" s="9">
        <v>546</v>
      </c>
      <c r="E4549" s="3">
        <v>1424</v>
      </c>
      <c r="F4549" s="3">
        <f t="shared" si="132"/>
        <v>777504</v>
      </c>
      <c r="G4549" s="5">
        <v>44865</v>
      </c>
      <c r="H4549" s="4">
        <v>44865</v>
      </c>
      <c r="I4549" s="10">
        <v>0</v>
      </c>
      <c r="J4549" s="32" t="str">
        <f>IF(Data[[#This Row],[Chênh lệch ngày]]&lt;-2,"ADVANCE", IF(Data[[#This Row],[Chênh lệch ngày]]&lt;4, "ON TIME", IF(Data[[#This Row],[REASON OF LATE]]="SUPPLIER","LATE BY SUPPLIER", "LATE")))</f>
        <v>ON TIME</v>
      </c>
      <c r="K4549" s="12"/>
      <c r="L4549" s="16"/>
      <c r="M4549" s="32" t="str">
        <f>TEXT(Data[[#This Row],[Ngày giao]],"yyyy")</f>
        <v>2022</v>
      </c>
      <c r="N4549" s="32" t="str">
        <f>IF(MONTH(Data[[#This Row],[Ngày giao]])&lt;4,"Qtr1", IF(MONTH(Data[[#This Row],[Ngày giao]])&lt;7,"Qtr2",IF(MONTH(Data[[#This Row],[Ngày giao]])&lt;10,"Qtr3","Qtr4")))</f>
        <v>Qtr4</v>
      </c>
      <c r="O4549" s="32" t="str">
        <f>TEXT(Data[[#This Row],[Ngày giao]],"MMM")</f>
        <v>Oct</v>
      </c>
    </row>
    <row r="4550" spans="1:15" ht="14.5" x14ac:dyDescent="0.35">
      <c r="A4550" s="7">
        <v>4517353147</v>
      </c>
      <c r="B4550" s="7">
        <v>2778106</v>
      </c>
      <c r="C4550" s="8" t="s">
        <v>53</v>
      </c>
      <c r="D4550" s="9">
        <v>288</v>
      </c>
      <c r="E4550" s="3">
        <v>854</v>
      </c>
      <c r="F4550" s="3">
        <f t="shared" si="132"/>
        <v>245952</v>
      </c>
      <c r="G4550" s="5">
        <v>44690</v>
      </c>
      <c r="H4550" s="4">
        <v>44693</v>
      </c>
      <c r="I4550" s="10">
        <v>-3</v>
      </c>
      <c r="J4550" s="32" t="str">
        <f>IF(Data[[#This Row],[Chênh lệch ngày]]&lt;-2,"ADVANCE", IF(Data[[#This Row],[Chênh lệch ngày]]&lt;4, "ON TIME", IF(Data[[#This Row],[REASON OF LATE]]="SUPPLIER","LATE BY SUPPLIER", "LATE")))</f>
        <v>ADVANCE</v>
      </c>
      <c r="K4550" s="12"/>
      <c r="L4550" s="16"/>
      <c r="M4550" s="32" t="str">
        <f>TEXT(Data[[#This Row],[Ngày giao]],"yyyy")</f>
        <v>2022</v>
      </c>
      <c r="N4550" s="32" t="str">
        <f>IF(MONTH(Data[[#This Row],[Ngày giao]])&lt;4,"Qtr1", IF(MONTH(Data[[#This Row],[Ngày giao]])&lt;7,"Qtr2",IF(MONTH(Data[[#This Row],[Ngày giao]])&lt;10,"Qtr3","Qtr4")))</f>
        <v>Qtr2</v>
      </c>
      <c r="O4550" s="32" t="str">
        <f>TEXT(Data[[#This Row],[Ngày giao]],"MMM")</f>
        <v>May</v>
      </c>
    </row>
    <row r="4551" spans="1:15" ht="14.5" x14ac:dyDescent="0.35">
      <c r="A4551" s="7">
        <v>4517241253</v>
      </c>
      <c r="B4551" s="7">
        <v>4455281</v>
      </c>
      <c r="C4551" s="8" t="s">
        <v>55</v>
      </c>
      <c r="D4551" s="9">
        <v>360</v>
      </c>
      <c r="E4551" s="3">
        <v>1017</v>
      </c>
      <c r="F4551" s="3">
        <f t="shared" si="132"/>
        <v>366120</v>
      </c>
      <c r="G4551" s="14">
        <v>44630</v>
      </c>
      <c r="H4551" s="15">
        <v>44630</v>
      </c>
      <c r="I4551" s="10">
        <v>0</v>
      </c>
      <c r="J4551" s="32" t="str">
        <f>IF(Data[[#This Row],[Chênh lệch ngày]]&lt;-2,"ADVANCE", IF(Data[[#This Row],[Chênh lệch ngày]]&lt;4, "ON TIME", IF(Data[[#This Row],[REASON OF LATE]]="SUPPLIER","LATE BY SUPPLIER", "LATE")))</f>
        <v>ON TIME</v>
      </c>
      <c r="K4551" s="12"/>
      <c r="L4551" s="16"/>
      <c r="M4551" s="32" t="str">
        <f>TEXT(Data[[#This Row],[Ngày giao]],"yyyy")</f>
        <v>2022</v>
      </c>
      <c r="N4551" s="32" t="str">
        <f>IF(MONTH(Data[[#This Row],[Ngày giao]])&lt;4,"Qtr1", IF(MONTH(Data[[#This Row],[Ngày giao]])&lt;7,"Qtr2",IF(MONTH(Data[[#This Row],[Ngày giao]])&lt;10,"Qtr3","Qtr4")))</f>
        <v>Qtr1</v>
      </c>
      <c r="O4551" s="32" t="str">
        <f>TEXT(Data[[#This Row],[Ngày giao]],"MMM")</f>
        <v>Mar</v>
      </c>
    </row>
    <row r="4552" spans="1:15" ht="14.5" x14ac:dyDescent="0.35">
      <c r="A4552" s="7">
        <v>4516393736</v>
      </c>
      <c r="B4552" s="7">
        <v>4454507</v>
      </c>
      <c r="C4552" s="8" t="s">
        <v>53</v>
      </c>
      <c r="D4552" s="9">
        <v>3120</v>
      </c>
      <c r="E4552" s="3">
        <v>1000</v>
      </c>
      <c r="F4552" s="3">
        <f t="shared" si="132"/>
        <v>3120000</v>
      </c>
      <c r="G4552" s="5">
        <v>44588</v>
      </c>
      <c r="H4552" s="4">
        <v>44589</v>
      </c>
      <c r="I4552" s="10">
        <v>-1</v>
      </c>
      <c r="J4552" s="32" t="str">
        <f>IF(Data[[#This Row],[Chênh lệch ngày]]&lt;-2,"ADVANCE", IF(Data[[#This Row],[Chênh lệch ngày]]&lt;4, "ON TIME", IF(Data[[#This Row],[REASON OF LATE]]="SUPPLIER","LATE BY SUPPLIER", "LATE")))</f>
        <v>ON TIME</v>
      </c>
      <c r="K4552" s="12"/>
      <c r="L4552" s="16"/>
      <c r="M4552" s="32" t="str">
        <f>TEXT(Data[[#This Row],[Ngày giao]],"yyyy")</f>
        <v>2022</v>
      </c>
      <c r="N4552" s="32" t="str">
        <f>IF(MONTH(Data[[#This Row],[Ngày giao]])&lt;4,"Qtr1", IF(MONTH(Data[[#This Row],[Ngày giao]])&lt;7,"Qtr2",IF(MONTH(Data[[#This Row],[Ngày giao]])&lt;10,"Qtr3","Qtr4")))</f>
        <v>Qtr1</v>
      </c>
      <c r="O4552" s="32" t="str">
        <f>TEXT(Data[[#This Row],[Ngày giao]],"MMM")</f>
        <v>Jan</v>
      </c>
    </row>
    <row r="4553" spans="1:15" ht="14.5" x14ac:dyDescent="0.35">
      <c r="A4553" s="7">
        <v>4517635686</v>
      </c>
      <c r="B4553" s="7">
        <v>4287388</v>
      </c>
      <c r="C4553" s="8" t="s">
        <v>55</v>
      </c>
      <c r="D4553" s="9">
        <v>96</v>
      </c>
      <c r="E4553" s="3">
        <v>370</v>
      </c>
      <c r="F4553" s="3">
        <f t="shared" si="132"/>
        <v>35520</v>
      </c>
      <c r="G4553" s="5">
        <v>44623</v>
      </c>
      <c r="H4553" s="4">
        <v>44623</v>
      </c>
      <c r="I4553" s="10">
        <v>0</v>
      </c>
      <c r="J4553" s="32" t="str">
        <f>IF(Data[[#This Row],[Chênh lệch ngày]]&lt;-2,"ADVANCE", IF(Data[[#This Row],[Chênh lệch ngày]]&lt;4, "ON TIME", IF(Data[[#This Row],[REASON OF LATE]]="SUPPLIER","LATE BY SUPPLIER", "LATE")))</f>
        <v>ON TIME</v>
      </c>
      <c r="K4553" s="12"/>
      <c r="L4553" s="16"/>
      <c r="M4553" s="32" t="str">
        <f>TEXT(Data[[#This Row],[Ngày giao]],"yyyy")</f>
        <v>2022</v>
      </c>
      <c r="N4553" s="32" t="str">
        <f>IF(MONTH(Data[[#This Row],[Ngày giao]])&lt;4,"Qtr1", IF(MONTH(Data[[#This Row],[Ngày giao]])&lt;7,"Qtr2",IF(MONTH(Data[[#This Row],[Ngày giao]])&lt;10,"Qtr3","Qtr4")))</f>
        <v>Qtr1</v>
      </c>
      <c r="O4553" s="32" t="str">
        <f>TEXT(Data[[#This Row],[Ngày giao]],"MMM")</f>
        <v>Mar</v>
      </c>
    </row>
    <row r="4554" spans="1:15" ht="14.5" x14ac:dyDescent="0.35">
      <c r="A4554" s="7">
        <v>4517258307</v>
      </c>
      <c r="B4554" s="7">
        <v>2779817</v>
      </c>
      <c r="C4554" s="8" t="s">
        <v>53</v>
      </c>
      <c r="D4554" s="9">
        <v>2970</v>
      </c>
      <c r="E4554" s="3">
        <v>1349</v>
      </c>
      <c r="F4554" s="3">
        <f t="shared" si="132"/>
        <v>4006530</v>
      </c>
      <c r="G4554" s="5">
        <v>44613</v>
      </c>
      <c r="H4554" s="4">
        <v>44613</v>
      </c>
      <c r="I4554" s="10">
        <v>0</v>
      </c>
      <c r="J4554" s="32" t="str">
        <f>IF(Data[[#This Row],[Chênh lệch ngày]]&lt;-2,"ADVANCE", IF(Data[[#This Row],[Chênh lệch ngày]]&lt;4, "ON TIME", IF(Data[[#This Row],[REASON OF LATE]]="SUPPLIER","LATE BY SUPPLIER", "LATE")))</f>
        <v>ON TIME</v>
      </c>
      <c r="K4554" s="12"/>
      <c r="L4554" s="16"/>
      <c r="M4554" s="32" t="str">
        <f>TEXT(Data[[#This Row],[Ngày giao]],"yyyy")</f>
        <v>2022</v>
      </c>
      <c r="N4554" s="32" t="str">
        <f>IF(MONTH(Data[[#This Row],[Ngày giao]])&lt;4,"Qtr1", IF(MONTH(Data[[#This Row],[Ngày giao]])&lt;7,"Qtr2",IF(MONTH(Data[[#This Row],[Ngày giao]])&lt;10,"Qtr3","Qtr4")))</f>
        <v>Qtr1</v>
      </c>
      <c r="O4554" s="32" t="str">
        <f>TEXT(Data[[#This Row],[Ngày giao]],"MMM")</f>
        <v>Feb</v>
      </c>
    </row>
    <row r="4555" spans="1:15" ht="14.5" x14ac:dyDescent="0.35">
      <c r="A4555" s="7">
        <v>4517817647</v>
      </c>
      <c r="B4555" s="7">
        <v>4013297</v>
      </c>
      <c r="C4555" s="8" t="s">
        <v>53</v>
      </c>
      <c r="D4555" s="9">
        <v>2865</v>
      </c>
      <c r="E4555" s="3">
        <v>1439</v>
      </c>
      <c r="F4555" s="3">
        <f t="shared" si="132"/>
        <v>4122735</v>
      </c>
      <c r="G4555" s="5">
        <v>44739</v>
      </c>
      <c r="H4555" s="4">
        <v>44739</v>
      </c>
      <c r="I4555" s="10">
        <v>0</v>
      </c>
      <c r="J4555" s="32" t="str">
        <f>IF(Data[[#This Row],[Chênh lệch ngày]]&lt;-2,"ADVANCE", IF(Data[[#This Row],[Chênh lệch ngày]]&lt;4, "ON TIME", IF(Data[[#This Row],[REASON OF LATE]]="SUPPLIER","LATE BY SUPPLIER", "LATE")))</f>
        <v>ON TIME</v>
      </c>
      <c r="K4555" s="12"/>
      <c r="L4555" s="16"/>
      <c r="M4555" s="32" t="str">
        <f>TEXT(Data[[#This Row],[Ngày giao]],"yyyy")</f>
        <v>2022</v>
      </c>
      <c r="N4555" s="32" t="str">
        <f>IF(MONTH(Data[[#This Row],[Ngày giao]])&lt;4,"Qtr1", IF(MONTH(Data[[#This Row],[Ngày giao]])&lt;7,"Qtr2",IF(MONTH(Data[[#This Row],[Ngày giao]])&lt;10,"Qtr3","Qtr4")))</f>
        <v>Qtr2</v>
      </c>
      <c r="O4555" s="32" t="str">
        <f>TEXT(Data[[#This Row],[Ngày giao]],"MMM")</f>
        <v>Jun</v>
      </c>
    </row>
    <row r="4556" spans="1:15" ht="14.5" x14ac:dyDescent="0.35">
      <c r="A4556" s="7">
        <v>4517922359</v>
      </c>
      <c r="B4556" s="7">
        <v>2487053</v>
      </c>
      <c r="C4556" s="8" t="s">
        <v>55</v>
      </c>
      <c r="D4556" s="9">
        <v>360</v>
      </c>
      <c r="E4556" s="3">
        <v>952</v>
      </c>
      <c r="F4556" s="3">
        <f t="shared" si="132"/>
        <v>342720</v>
      </c>
      <c r="G4556" s="5">
        <v>44770</v>
      </c>
      <c r="H4556" s="4">
        <v>44770</v>
      </c>
      <c r="I4556" s="10">
        <v>0</v>
      </c>
      <c r="J4556" s="32" t="str">
        <f>IF(Data[[#This Row],[Chênh lệch ngày]]&lt;-2,"ADVANCE", IF(Data[[#This Row],[Chênh lệch ngày]]&lt;4, "ON TIME", IF(Data[[#This Row],[REASON OF LATE]]="SUPPLIER","LATE BY SUPPLIER", "LATE")))</f>
        <v>ON TIME</v>
      </c>
      <c r="K4556" s="12"/>
      <c r="L4556" s="16"/>
      <c r="M4556" s="32" t="str">
        <f>TEXT(Data[[#This Row],[Ngày giao]],"yyyy")</f>
        <v>2022</v>
      </c>
      <c r="N4556" s="32" t="str">
        <f>IF(MONTH(Data[[#This Row],[Ngày giao]])&lt;4,"Qtr1", IF(MONTH(Data[[#This Row],[Ngày giao]])&lt;7,"Qtr2",IF(MONTH(Data[[#This Row],[Ngày giao]])&lt;10,"Qtr3","Qtr4")))</f>
        <v>Qtr3</v>
      </c>
      <c r="O4556" s="32" t="str">
        <f>TEXT(Data[[#This Row],[Ngày giao]],"MMM")</f>
        <v>Jul</v>
      </c>
    </row>
    <row r="4557" spans="1:15" ht="14.5" x14ac:dyDescent="0.35">
      <c r="A4557" s="7">
        <v>4518117240</v>
      </c>
      <c r="B4557" s="7">
        <v>2487061</v>
      </c>
      <c r="C4557" s="8" t="s">
        <v>67</v>
      </c>
      <c r="D4557" s="9">
        <v>450</v>
      </c>
      <c r="E4557" s="3">
        <v>992</v>
      </c>
      <c r="F4557" s="3">
        <f t="shared" si="132"/>
        <v>446400</v>
      </c>
      <c r="G4557" s="5">
        <v>45085</v>
      </c>
      <c r="H4557" s="4">
        <v>45085</v>
      </c>
      <c r="I4557" s="10">
        <v>0</v>
      </c>
      <c r="J4557" s="32" t="str">
        <f>IF(Data[[#This Row],[Chênh lệch ngày]]&lt;-2,"ADVANCE", IF(Data[[#This Row],[Chênh lệch ngày]]&lt;4, "ON TIME", IF(Data[[#This Row],[REASON OF LATE]]="SUPPLIER","LATE BY SUPPLIER", "LATE")))</f>
        <v>ON TIME</v>
      </c>
      <c r="K4557" s="12"/>
      <c r="L4557" s="16"/>
      <c r="M4557" s="32" t="str">
        <f>TEXT(Data[[#This Row],[Ngày giao]],"yyyy")</f>
        <v>2023</v>
      </c>
      <c r="N4557" s="32" t="str">
        <f>IF(MONTH(Data[[#This Row],[Ngày giao]])&lt;4,"Qtr1", IF(MONTH(Data[[#This Row],[Ngày giao]])&lt;7,"Qtr2",IF(MONTH(Data[[#This Row],[Ngày giao]])&lt;10,"Qtr3","Qtr4")))</f>
        <v>Qtr2</v>
      </c>
      <c r="O4557" s="32" t="str">
        <f>TEXT(Data[[#This Row],[Ngày giao]],"MMM")</f>
        <v>Jun</v>
      </c>
    </row>
    <row r="4558" spans="1:15" ht="14.5" x14ac:dyDescent="0.35">
      <c r="A4558" s="7">
        <v>4517409397</v>
      </c>
      <c r="B4558" s="7">
        <v>4287388</v>
      </c>
      <c r="C4558" s="8" t="s">
        <v>53</v>
      </c>
      <c r="D4558" s="9">
        <v>96</v>
      </c>
      <c r="E4558" s="3">
        <v>929</v>
      </c>
      <c r="F4558" s="3">
        <f t="shared" si="132"/>
        <v>89184</v>
      </c>
      <c r="G4558" s="5">
        <v>44711</v>
      </c>
      <c r="H4558" s="4">
        <v>44711</v>
      </c>
      <c r="I4558" s="10">
        <v>0</v>
      </c>
      <c r="J4558" s="32" t="str">
        <f>IF(Data[[#This Row],[Chênh lệch ngày]]&lt;-2,"ADVANCE", IF(Data[[#This Row],[Chênh lệch ngày]]&lt;4, "ON TIME", IF(Data[[#This Row],[REASON OF LATE]]="SUPPLIER","LATE BY SUPPLIER", "LATE")))</f>
        <v>ON TIME</v>
      </c>
      <c r="K4558" s="12"/>
      <c r="L4558" s="16"/>
      <c r="M4558" s="32" t="str">
        <f>TEXT(Data[[#This Row],[Ngày giao]],"yyyy")</f>
        <v>2022</v>
      </c>
      <c r="N4558" s="32" t="str">
        <f>IF(MONTH(Data[[#This Row],[Ngày giao]])&lt;4,"Qtr1", IF(MONTH(Data[[#This Row],[Ngày giao]])&lt;7,"Qtr2",IF(MONTH(Data[[#This Row],[Ngày giao]])&lt;10,"Qtr3","Qtr4")))</f>
        <v>Qtr2</v>
      </c>
      <c r="O4558" s="32" t="str">
        <f>TEXT(Data[[#This Row],[Ngày giao]],"MMM")</f>
        <v>May</v>
      </c>
    </row>
    <row r="4559" spans="1:15" ht="14.5" x14ac:dyDescent="0.35">
      <c r="A4559" s="7">
        <v>4517509567</v>
      </c>
      <c r="B4559" s="7">
        <v>4333116</v>
      </c>
      <c r="C4559" s="8" t="s">
        <v>53</v>
      </c>
      <c r="D4559" s="9">
        <v>105</v>
      </c>
      <c r="E4559" s="3">
        <v>1249</v>
      </c>
      <c r="F4559" s="3">
        <f t="shared" si="132"/>
        <v>131145</v>
      </c>
      <c r="G4559" s="5">
        <v>44697</v>
      </c>
      <c r="H4559" s="4">
        <v>44697</v>
      </c>
      <c r="I4559" s="10">
        <v>0</v>
      </c>
      <c r="J4559" s="32" t="str">
        <f>IF(Data[[#This Row],[Chênh lệch ngày]]&lt;-2,"ADVANCE", IF(Data[[#This Row],[Chênh lệch ngày]]&lt;4, "ON TIME", IF(Data[[#This Row],[REASON OF LATE]]="SUPPLIER","LATE BY SUPPLIER", "LATE")))</f>
        <v>ON TIME</v>
      </c>
      <c r="K4559" s="12"/>
      <c r="L4559" s="16"/>
      <c r="M4559" s="32" t="str">
        <f>TEXT(Data[[#This Row],[Ngày giao]],"yyyy")</f>
        <v>2022</v>
      </c>
      <c r="N4559" s="32" t="str">
        <f>IF(MONTH(Data[[#This Row],[Ngày giao]])&lt;4,"Qtr1", IF(MONTH(Data[[#This Row],[Ngày giao]])&lt;7,"Qtr2",IF(MONTH(Data[[#This Row],[Ngày giao]])&lt;10,"Qtr3","Qtr4")))</f>
        <v>Qtr2</v>
      </c>
      <c r="O4559" s="32" t="str">
        <f>TEXT(Data[[#This Row],[Ngày giao]],"MMM")</f>
        <v>May</v>
      </c>
    </row>
    <row r="4560" spans="1:15" ht="14.5" x14ac:dyDescent="0.35">
      <c r="A4560" s="7">
        <v>4517197181</v>
      </c>
      <c r="B4560" s="7">
        <v>4333114</v>
      </c>
      <c r="C4560" s="8" t="s">
        <v>67</v>
      </c>
      <c r="D4560" s="9">
        <v>315</v>
      </c>
      <c r="E4560" s="3">
        <v>473</v>
      </c>
      <c r="F4560" s="3">
        <f t="shared" si="132"/>
        <v>148995</v>
      </c>
      <c r="G4560" s="5">
        <v>44567</v>
      </c>
      <c r="H4560" s="4">
        <v>44567</v>
      </c>
      <c r="I4560" s="10">
        <v>0</v>
      </c>
      <c r="J4560" s="32" t="str">
        <f>IF(Data[[#This Row],[Chênh lệch ngày]]&lt;-2,"ADVANCE", IF(Data[[#This Row],[Chênh lệch ngày]]&lt;4, "ON TIME", IF(Data[[#This Row],[REASON OF LATE]]="SUPPLIER","LATE BY SUPPLIER", "LATE")))</f>
        <v>ON TIME</v>
      </c>
      <c r="K4560" s="12"/>
      <c r="L4560" s="16"/>
      <c r="M4560" s="32" t="str">
        <f>TEXT(Data[[#This Row],[Ngày giao]],"yyyy")</f>
        <v>2022</v>
      </c>
      <c r="N4560" s="32" t="str">
        <f>IF(MONTH(Data[[#This Row],[Ngày giao]])&lt;4,"Qtr1", IF(MONTH(Data[[#This Row],[Ngày giao]])&lt;7,"Qtr2",IF(MONTH(Data[[#This Row],[Ngày giao]])&lt;10,"Qtr3","Qtr4")))</f>
        <v>Qtr1</v>
      </c>
      <c r="O4560" s="32" t="str">
        <f>TEXT(Data[[#This Row],[Ngày giao]],"MMM")</f>
        <v>Jan</v>
      </c>
    </row>
    <row r="4561" spans="1:15" ht="14.5" x14ac:dyDescent="0.35">
      <c r="A4561" s="7">
        <v>4517704328</v>
      </c>
      <c r="B4561" s="7">
        <v>4455298</v>
      </c>
      <c r="C4561" s="8" t="s">
        <v>53</v>
      </c>
      <c r="D4561" s="9">
        <v>3420</v>
      </c>
      <c r="E4561" s="3">
        <v>689</v>
      </c>
      <c r="F4561" s="3">
        <f t="shared" si="132"/>
        <v>2356380</v>
      </c>
      <c r="G4561" s="5">
        <v>44732</v>
      </c>
      <c r="H4561" s="4">
        <v>44732</v>
      </c>
      <c r="I4561" s="10">
        <v>0</v>
      </c>
      <c r="J4561" s="32" t="str">
        <f>IF(Data[[#This Row],[Chênh lệch ngày]]&lt;-2,"ADVANCE", IF(Data[[#This Row],[Chênh lệch ngày]]&lt;4, "ON TIME", IF(Data[[#This Row],[REASON OF LATE]]="SUPPLIER","LATE BY SUPPLIER", "LATE")))</f>
        <v>ON TIME</v>
      </c>
      <c r="K4561" s="12"/>
      <c r="L4561" s="16"/>
      <c r="M4561" s="32" t="str">
        <f>TEXT(Data[[#This Row],[Ngày giao]],"yyyy")</f>
        <v>2022</v>
      </c>
      <c r="N4561" s="32" t="str">
        <f>IF(MONTH(Data[[#This Row],[Ngày giao]])&lt;4,"Qtr1", IF(MONTH(Data[[#This Row],[Ngày giao]])&lt;7,"Qtr2",IF(MONTH(Data[[#This Row],[Ngày giao]])&lt;10,"Qtr3","Qtr4")))</f>
        <v>Qtr2</v>
      </c>
      <c r="O4561" s="32" t="str">
        <f>TEXT(Data[[#This Row],[Ngày giao]],"MMM")</f>
        <v>Jun</v>
      </c>
    </row>
    <row r="4562" spans="1:15" ht="14.5" x14ac:dyDescent="0.35">
      <c r="A4562" s="7">
        <v>4518032086</v>
      </c>
      <c r="B4562" s="7">
        <v>4454507</v>
      </c>
      <c r="C4562" s="8" t="s">
        <v>66</v>
      </c>
      <c r="D4562" s="9">
        <v>1890</v>
      </c>
      <c r="E4562" s="3">
        <v>308</v>
      </c>
      <c r="F4562" s="3">
        <f t="shared" si="132"/>
        <v>582120</v>
      </c>
      <c r="G4562" s="5">
        <v>44739</v>
      </c>
      <c r="H4562" s="4">
        <v>44711</v>
      </c>
      <c r="I4562" s="10">
        <v>28</v>
      </c>
      <c r="J4562" s="32" t="str">
        <f>IF(Data[[#This Row],[Chênh lệch ngày]]&lt;-2,"ADVANCE", IF(Data[[#This Row],[Chênh lệch ngày]]&lt;4, "ON TIME", IF(Data[[#This Row],[REASON OF LATE]]="SUPPLIER","LATE BY SUPPLIER", "LATE")))</f>
        <v>LATE</v>
      </c>
      <c r="K4562" s="32" t="s">
        <v>6</v>
      </c>
      <c r="L4562" s="16"/>
      <c r="M4562" s="32" t="str">
        <f>TEXT(Data[[#This Row],[Ngày giao]],"yyyy")</f>
        <v>2022</v>
      </c>
      <c r="N4562" s="32" t="str">
        <f>IF(MONTH(Data[[#This Row],[Ngày giao]])&lt;4,"Qtr1", IF(MONTH(Data[[#This Row],[Ngày giao]])&lt;7,"Qtr2",IF(MONTH(Data[[#This Row],[Ngày giao]])&lt;10,"Qtr3","Qtr4")))</f>
        <v>Qtr2</v>
      </c>
      <c r="O4562" s="32" t="str">
        <f>TEXT(Data[[#This Row],[Ngày giao]],"MMM")</f>
        <v>Jun</v>
      </c>
    </row>
    <row r="4563" spans="1:15" ht="13" x14ac:dyDescent="0.3">
      <c r="A4563" s="1">
        <v>4517353249</v>
      </c>
      <c r="B4563" s="1">
        <v>4451134</v>
      </c>
      <c r="C4563" s="37" t="s">
        <v>52</v>
      </c>
      <c r="D4563" s="3">
        <v>40</v>
      </c>
      <c r="E4563" s="3">
        <v>1206</v>
      </c>
      <c r="F4563" s="3">
        <f t="shared" si="132"/>
        <v>48240</v>
      </c>
      <c r="G4563" s="5">
        <v>44732</v>
      </c>
      <c r="H4563" s="4">
        <v>44732</v>
      </c>
      <c r="I4563" s="6">
        <f>G4563-H4563</f>
        <v>0</v>
      </c>
      <c r="J4563" s="32" t="str">
        <f>IF(Data[[#This Row],[Chênh lệch ngày]]&lt;-2,"ADVANCE", IF(Data[[#This Row],[Chênh lệch ngày]]&lt;4, "ON TIME", IF(Data[[#This Row],[REASON OF LATE]]="SUPPLIER","LATE BY SUPPLIER", "LATE")))</f>
        <v>ON TIME</v>
      </c>
      <c r="K4563" s="2"/>
      <c r="L4563" s="32"/>
      <c r="M4563" s="32" t="str">
        <f>TEXT(Data[[#This Row],[Ngày giao]],"yyyy")</f>
        <v>2022</v>
      </c>
      <c r="N4563" s="32" t="str">
        <f>IF(MONTH(Data[[#This Row],[Ngày giao]])&lt;4,"Qtr1", IF(MONTH(Data[[#This Row],[Ngày giao]])&lt;7,"Qtr2",IF(MONTH(Data[[#This Row],[Ngày giao]])&lt;10,"Qtr3","Qtr4")))</f>
        <v>Qtr2</v>
      </c>
      <c r="O4563" s="32" t="str">
        <f>TEXT(Data[[#This Row],[Ngày giao]],"MMM")</f>
        <v>Jun</v>
      </c>
    </row>
    <row r="4564" spans="1:15" ht="14.5" x14ac:dyDescent="0.35">
      <c r="A4564" s="7">
        <v>4518030967</v>
      </c>
      <c r="B4564" s="7">
        <v>2487053</v>
      </c>
      <c r="C4564" s="8" t="s">
        <v>53</v>
      </c>
      <c r="D4564" s="9">
        <v>630</v>
      </c>
      <c r="E4564" s="3">
        <v>789</v>
      </c>
      <c r="F4564" s="3">
        <f t="shared" si="132"/>
        <v>497070</v>
      </c>
      <c r="G4564" s="5">
        <v>44725</v>
      </c>
      <c r="H4564" s="4">
        <v>44725</v>
      </c>
      <c r="I4564" s="10">
        <v>0</v>
      </c>
      <c r="J4564" s="32" t="str">
        <f>IF(Data[[#This Row],[Chênh lệch ngày]]&lt;-2,"ADVANCE", IF(Data[[#This Row],[Chênh lệch ngày]]&lt;4, "ON TIME", IF(Data[[#This Row],[REASON OF LATE]]="SUPPLIER","LATE BY SUPPLIER", "LATE")))</f>
        <v>ON TIME</v>
      </c>
      <c r="K4564" s="12"/>
      <c r="L4564" s="16"/>
      <c r="M4564" s="32" t="str">
        <f>TEXT(Data[[#This Row],[Ngày giao]],"yyyy")</f>
        <v>2022</v>
      </c>
      <c r="N4564" s="32" t="str">
        <f>IF(MONTH(Data[[#This Row],[Ngày giao]])&lt;4,"Qtr1", IF(MONTH(Data[[#This Row],[Ngày giao]])&lt;7,"Qtr2",IF(MONTH(Data[[#This Row],[Ngày giao]])&lt;10,"Qtr3","Qtr4")))</f>
        <v>Qtr2</v>
      </c>
      <c r="O4564" s="32" t="str">
        <f>TEXT(Data[[#This Row],[Ngày giao]],"MMM")</f>
        <v>Jun</v>
      </c>
    </row>
    <row r="4565" spans="1:15" ht="14.5" x14ac:dyDescent="0.35">
      <c r="A4565" s="7">
        <v>4517240757</v>
      </c>
      <c r="B4565" s="7">
        <v>4013305</v>
      </c>
      <c r="C4565" s="37" t="s">
        <v>52</v>
      </c>
      <c r="D4565" s="9">
        <v>72</v>
      </c>
      <c r="E4565" s="3">
        <v>823</v>
      </c>
      <c r="F4565" s="3">
        <f t="shared" si="132"/>
        <v>59256</v>
      </c>
      <c r="G4565" s="5">
        <v>44620</v>
      </c>
      <c r="H4565" s="4">
        <v>44620</v>
      </c>
      <c r="I4565" s="10">
        <v>0</v>
      </c>
      <c r="J4565" s="32" t="str">
        <f>IF(Data[[#This Row],[Chênh lệch ngày]]&lt;-2,"ADVANCE", IF(Data[[#This Row],[Chênh lệch ngày]]&lt;4, "ON TIME", IF(Data[[#This Row],[REASON OF LATE]]="SUPPLIER","LATE BY SUPPLIER", "LATE")))</f>
        <v>ON TIME</v>
      </c>
      <c r="K4565" s="12"/>
      <c r="L4565" s="16"/>
      <c r="M4565" s="32" t="str">
        <f>TEXT(Data[[#This Row],[Ngày giao]],"yyyy")</f>
        <v>2022</v>
      </c>
      <c r="N4565" s="32" t="str">
        <f>IF(MONTH(Data[[#This Row],[Ngày giao]])&lt;4,"Qtr1", IF(MONTH(Data[[#This Row],[Ngày giao]])&lt;7,"Qtr2",IF(MONTH(Data[[#This Row],[Ngày giao]])&lt;10,"Qtr3","Qtr4")))</f>
        <v>Qtr1</v>
      </c>
      <c r="O4565" s="32" t="str">
        <f>TEXT(Data[[#This Row],[Ngày giao]],"MMM")</f>
        <v>Feb</v>
      </c>
    </row>
    <row r="4566" spans="1:15" ht="14.5" x14ac:dyDescent="0.35">
      <c r="A4566" s="7">
        <v>4516876223</v>
      </c>
      <c r="B4566" s="7">
        <v>2663481</v>
      </c>
      <c r="C4566" s="8" t="s">
        <v>53</v>
      </c>
      <c r="D4566" s="9">
        <v>345</v>
      </c>
      <c r="E4566" s="3">
        <v>1235</v>
      </c>
      <c r="F4566" s="3">
        <f t="shared" si="132"/>
        <v>426075</v>
      </c>
      <c r="G4566" s="5">
        <v>44620</v>
      </c>
      <c r="H4566" s="4">
        <v>44620</v>
      </c>
      <c r="I4566" s="10">
        <v>0</v>
      </c>
      <c r="J4566" s="32" t="str">
        <f>IF(Data[[#This Row],[Chênh lệch ngày]]&lt;-2,"ADVANCE", IF(Data[[#This Row],[Chênh lệch ngày]]&lt;4, "ON TIME", IF(Data[[#This Row],[REASON OF LATE]]="SUPPLIER","LATE BY SUPPLIER", "LATE")))</f>
        <v>ON TIME</v>
      </c>
      <c r="K4566" s="12"/>
      <c r="L4566" s="16"/>
      <c r="M4566" s="32" t="str">
        <f>TEXT(Data[[#This Row],[Ngày giao]],"yyyy")</f>
        <v>2022</v>
      </c>
      <c r="N4566" s="32" t="str">
        <f>IF(MONTH(Data[[#This Row],[Ngày giao]])&lt;4,"Qtr1", IF(MONTH(Data[[#This Row],[Ngày giao]])&lt;7,"Qtr2",IF(MONTH(Data[[#This Row],[Ngày giao]])&lt;10,"Qtr3","Qtr4")))</f>
        <v>Qtr1</v>
      </c>
      <c r="O4566" s="32" t="str">
        <f>TEXT(Data[[#This Row],[Ngày giao]],"MMM")</f>
        <v>Feb</v>
      </c>
    </row>
    <row r="4567" spans="1:15" ht="14.5" x14ac:dyDescent="0.35">
      <c r="A4567" s="7">
        <v>4517349804</v>
      </c>
      <c r="B4567" s="7">
        <v>4455281</v>
      </c>
      <c r="C4567" s="8" t="s">
        <v>66</v>
      </c>
      <c r="D4567" s="9">
        <v>270</v>
      </c>
      <c r="E4567" s="3">
        <v>648</v>
      </c>
      <c r="F4567" s="3">
        <f t="shared" si="132"/>
        <v>174960</v>
      </c>
      <c r="G4567" s="14">
        <v>44627</v>
      </c>
      <c r="H4567" s="15">
        <v>44627</v>
      </c>
      <c r="I4567" s="10">
        <v>0</v>
      </c>
      <c r="J4567" s="32" t="str">
        <f>IF(Data[[#This Row],[Chênh lệch ngày]]&lt;-2,"ADVANCE", IF(Data[[#This Row],[Chênh lệch ngày]]&lt;4, "ON TIME", IF(Data[[#This Row],[REASON OF LATE]]="SUPPLIER","LATE BY SUPPLIER", "LATE")))</f>
        <v>ON TIME</v>
      </c>
      <c r="K4567" s="12"/>
      <c r="L4567" s="16"/>
      <c r="M4567" s="32" t="str">
        <f>TEXT(Data[[#This Row],[Ngày giao]],"yyyy")</f>
        <v>2022</v>
      </c>
      <c r="N4567" s="32" t="str">
        <f>IF(MONTH(Data[[#This Row],[Ngày giao]])&lt;4,"Qtr1", IF(MONTH(Data[[#This Row],[Ngày giao]])&lt;7,"Qtr2",IF(MONTH(Data[[#This Row],[Ngày giao]])&lt;10,"Qtr3","Qtr4")))</f>
        <v>Qtr1</v>
      </c>
      <c r="O4567" s="32" t="str">
        <f>TEXT(Data[[#This Row],[Ngày giao]],"MMM")</f>
        <v>Mar</v>
      </c>
    </row>
    <row r="4568" spans="1:15" ht="14.5" x14ac:dyDescent="0.35">
      <c r="A4568" s="7">
        <v>4518009969</v>
      </c>
      <c r="B4568" s="7">
        <v>4455281</v>
      </c>
      <c r="C4568" s="8" t="s">
        <v>66</v>
      </c>
      <c r="D4568" s="9">
        <v>720</v>
      </c>
      <c r="E4568" s="3">
        <v>496</v>
      </c>
      <c r="F4568" s="3">
        <f t="shared" si="132"/>
        <v>357120</v>
      </c>
      <c r="G4568" s="14">
        <v>44739</v>
      </c>
      <c r="H4568" s="15">
        <v>44711</v>
      </c>
      <c r="I4568" s="10">
        <v>28</v>
      </c>
      <c r="J4568" s="32" t="str">
        <f>IF(Data[[#This Row],[Chênh lệch ngày]]&lt;-2,"ADVANCE", IF(Data[[#This Row],[Chênh lệch ngày]]&lt;4, "ON TIME", IF(Data[[#This Row],[REASON OF LATE]]="SUPPLIER","LATE BY SUPPLIER", "LATE")))</f>
        <v>LATE</v>
      </c>
      <c r="K4568" s="32" t="s">
        <v>6</v>
      </c>
      <c r="L4568" s="16"/>
      <c r="M4568" s="32" t="str">
        <f>TEXT(Data[[#This Row],[Ngày giao]],"yyyy")</f>
        <v>2022</v>
      </c>
      <c r="N4568" s="32" t="str">
        <f>IF(MONTH(Data[[#This Row],[Ngày giao]])&lt;4,"Qtr1", IF(MONTH(Data[[#This Row],[Ngày giao]])&lt;7,"Qtr2",IF(MONTH(Data[[#This Row],[Ngày giao]])&lt;10,"Qtr3","Qtr4")))</f>
        <v>Qtr2</v>
      </c>
      <c r="O4568" s="32" t="str">
        <f>TEXT(Data[[#This Row],[Ngày giao]],"MMM")</f>
        <v>Jun</v>
      </c>
    </row>
    <row r="4569" spans="1:15" ht="14.5" x14ac:dyDescent="0.35">
      <c r="A4569" s="7">
        <v>4518127786</v>
      </c>
      <c r="B4569" s="7">
        <v>2487053</v>
      </c>
      <c r="C4569" s="8" t="s">
        <v>67</v>
      </c>
      <c r="D4569" s="9">
        <v>990</v>
      </c>
      <c r="E4569" s="3">
        <v>459</v>
      </c>
      <c r="F4569" s="3">
        <f t="shared" si="132"/>
        <v>454410</v>
      </c>
      <c r="G4569" s="5">
        <v>45064</v>
      </c>
      <c r="H4569" s="4">
        <v>45064</v>
      </c>
      <c r="I4569" s="10">
        <v>0</v>
      </c>
      <c r="J4569" s="32" t="str">
        <f>IF(Data[[#This Row],[Chênh lệch ngày]]&lt;-2,"ADVANCE", IF(Data[[#This Row],[Chênh lệch ngày]]&lt;4, "ON TIME", IF(Data[[#This Row],[REASON OF LATE]]="SUPPLIER","LATE BY SUPPLIER", "LATE")))</f>
        <v>ON TIME</v>
      </c>
      <c r="K4569" s="12"/>
      <c r="L4569" s="16"/>
      <c r="M4569" s="32" t="str">
        <f>TEXT(Data[[#This Row],[Ngày giao]],"yyyy")</f>
        <v>2023</v>
      </c>
      <c r="N4569" s="32" t="str">
        <f>IF(MONTH(Data[[#This Row],[Ngày giao]])&lt;4,"Qtr1", IF(MONTH(Data[[#This Row],[Ngày giao]])&lt;7,"Qtr2",IF(MONTH(Data[[#This Row],[Ngày giao]])&lt;10,"Qtr3","Qtr4")))</f>
        <v>Qtr2</v>
      </c>
      <c r="O4569" s="32" t="str">
        <f>TEXT(Data[[#This Row],[Ngày giao]],"MMM")</f>
        <v>May</v>
      </c>
    </row>
    <row r="4570" spans="1:15" ht="14.5" x14ac:dyDescent="0.35">
      <c r="A4570" s="7">
        <v>4517472279</v>
      </c>
      <c r="B4570" s="7">
        <v>2779817</v>
      </c>
      <c r="C4570" s="8" t="s">
        <v>53</v>
      </c>
      <c r="D4570" s="9">
        <v>1170</v>
      </c>
      <c r="E4570" s="3">
        <v>1001</v>
      </c>
      <c r="F4570" s="3">
        <f t="shared" si="132"/>
        <v>1171170</v>
      </c>
      <c r="G4570" s="5">
        <v>44641</v>
      </c>
      <c r="H4570" s="4">
        <v>44641</v>
      </c>
      <c r="I4570" s="10">
        <v>0</v>
      </c>
      <c r="J4570" s="32" t="str">
        <f>IF(Data[[#This Row],[Chênh lệch ngày]]&lt;-2,"ADVANCE", IF(Data[[#This Row],[Chênh lệch ngày]]&lt;4, "ON TIME", IF(Data[[#This Row],[REASON OF LATE]]="SUPPLIER","LATE BY SUPPLIER", "LATE")))</f>
        <v>ON TIME</v>
      </c>
      <c r="K4570" s="12"/>
      <c r="L4570" s="16"/>
      <c r="M4570" s="32" t="str">
        <f>TEXT(Data[[#This Row],[Ngày giao]],"yyyy")</f>
        <v>2022</v>
      </c>
      <c r="N4570" s="32" t="str">
        <f>IF(MONTH(Data[[#This Row],[Ngày giao]])&lt;4,"Qtr1", IF(MONTH(Data[[#This Row],[Ngày giao]])&lt;7,"Qtr2",IF(MONTH(Data[[#This Row],[Ngày giao]])&lt;10,"Qtr3","Qtr4")))</f>
        <v>Qtr1</v>
      </c>
      <c r="O4570" s="32" t="str">
        <f>TEXT(Data[[#This Row],[Ngày giao]],"MMM")</f>
        <v>Mar</v>
      </c>
    </row>
    <row r="4571" spans="1:15" ht="14.5" x14ac:dyDescent="0.35">
      <c r="A4571" s="7">
        <v>4517356649</v>
      </c>
      <c r="B4571" s="7">
        <v>4455280</v>
      </c>
      <c r="C4571" s="8" t="s">
        <v>53</v>
      </c>
      <c r="D4571" s="9">
        <v>810</v>
      </c>
      <c r="E4571" s="3">
        <v>1372</v>
      </c>
      <c r="F4571" s="3">
        <f t="shared" si="132"/>
        <v>1111320</v>
      </c>
      <c r="G4571" s="5">
        <v>44676</v>
      </c>
      <c r="H4571" s="4">
        <v>44676</v>
      </c>
      <c r="I4571" s="10">
        <v>0</v>
      </c>
      <c r="J4571" s="32" t="str">
        <f>IF(Data[[#This Row],[Chênh lệch ngày]]&lt;-2,"ADVANCE", IF(Data[[#This Row],[Chênh lệch ngày]]&lt;4, "ON TIME", IF(Data[[#This Row],[REASON OF LATE]]="SUPPLIER","LATE BY SUPPLIER", "LATE")))</f>
        <v>ON TIME</v>
      </c>
      <c r="K4571" s="12"/>
      <c r="L4571" s="16"/>
      <c r="M4571" s="32" t="str">
        <f>TEXT(Data[[#This Row],[Ngày giao]],"yyyy")</f>
        <v>2022</v>
      </c>
      <c r="N4571" s="32" t="str">
        <f>IF(MONTH(Data[[#This Row],[Ngày giao]])&lt;4,"Qtr1", IF(MONTH(Data[[#This Row],[Ngày giao]])&lt;7,"Qtr2",IF(MONTH(Data[[#This Row],[Ngày giao]])&lt;10,"Qtr3","Qtr4")))</f>
        <v>Qtr2</v>
      </c>
      <c r="O4571" s="32" t="str">
        <f>TEXT(Data[[#This Row],[Ngày giao]],"MMM")</f>
        <v>Apr</v>
      </c>
    </row>
    <row r="4572" spans="1:15" ht="14.5" x14ac:dyDescent="0.35">
      <c r="A4572" s="7">
        <v>4517817675</v>
      </c>
      <c r="B4572" s="7">
        <v>4333116</v>
      </c>
      <c r="C4572" s="8" t="s">
        <v>66</v>
      </c>
      <c r="D4572" s="9">
        <v>2919</v>
      </c>
      <c r="E4572" s="3">
        <v>988</v>
      </c>
      <c r="F4572" s="3">
        <f t="shared" si="132"/>
        <v>2883972</v>
      </c>
      <c r="G4572" s="5">
        <v>44683</v>
      </c>
      <c r="H4572" s="4">
        <v>44683</v>
      </c>
      <c r="I4572" s="10">
        <v>0</v>
      </c>
      <c r="J4572" s="32" t="str">
        <f>IF(Data[[#This Row],[Chênh lệch ngày]]&lt;-2,"ADVANCE", IF(Data[[#This Row],[Chênh lệch ngày]]&lt;4, "ON TIME", IF(Data[[#This Row],[REASON OF LATE]]="SUPPLIER","LATE BY SUPPLIER", "LATE")))</f>
        <v>ON TIME</v>
      </c>
      <c r="K4572" s="12"/>
      <c r="L4572" s="16"/>
      <c r="M4572" s="32" t="str">
        <f>TEXT(Data[[#This Row],[Ngày giao]],"yyyy")</f>
        <v>2022</v>
      </c>
      <c r="N4572" s="32" t="str">
        <f>IF(MONTH(Data[[#This Row],[Ngày giao]])&lt;4,"Qtr1", IF(MONTH(Data[[#This Row],[Ngày giao]])&lt;7,"Qtr2",IF(MONTH(Data[[#This Row],[Ngày giao]])&lt;10,"Qtr3","Qtr4")))</f>
        <v>Qtr2</v>
      </c>
      <c r="O4572" s="32" t="str">
        <f>TEXT(Data[[#This Row],[Ngày giao]],"MMM")</f>
        <v>May</v>
      </c>
    </row>
    <row r="4573" spans="1:15" ht="14.5" x14ac:dyDescent="0.35">
      <c r="A4573" s="7">
        <v>4516997884</v>
      </c>
      <c r="B4573" s="7">
        <v>4333114</v>
      </c>
      <c r="C4573" s="8" t="s">
        <v>62</v>
      </c>
      <c r="D4573" s="9">
        <v>420</v>
      </c>
      <c r="E4573" s="3">
        <v>447</v>
      </c>
      <c r="F4573" s="3">
        <f t="shared" si="132"/>
        <v>187740</v>
      </c>
      <c r="G4573" s="5">
        <v>44606</v>
      </c>
      <c r="H4573" s="4">
        <v>44607</v>
      </c>
      <c r="I4573" s="10">
        <v>-1</v>
      </c>
      <c r="J4573" s="32" t="str">
        <f>IF(Data[[#This Row],[Chênh lệch ngày]]&lt;-2,"ADVANCE", IF(Data[[#This Row],[Chênh lệch ngày]]&lt;4, "ON TIME", IF(Data[[#This Row],[REASON OF LATE]]="SUPPLIER","LATE BY SUPPLIER", "LATE")))</f>
        <v>ON TIME</v>
      </c>
      <c r="K4573" s="12"/>
      <c r="L4573" s="16"/>
      <c r="M4573" s="32" t="str">
        <f>TEXT(Data[[#This Row],[Ngày giao]],"yyyy")</f>
        <v>2022</v>
      </c>
      <c r="N4573" s="32" t="str">
        <f>IF(MONTH(Data[[#This Row],[Ngày giao]])&lt;4,"Qtr1", IF(MONTH(Data[[#This Row],[Ngày giao]])&lt;7,"Qtr2",IF(MONTH(Data[[#This Row],[Ngày giao]])&lt;10,"Qtr3","Qtr4")))</f>
        <v>Qtr1</v>
      </c>
      <c r="O4573" s="32" t="str">
        <f>TEXT(Data[[#This Row],[Ngày giao]],"MMM")</f>
        <v>Feb</v>
      </c>
    </row>
    <row r="4574" spans="1:15" ht="14.5" x14ac:dyDescent="0.35">
      <c r="A4574" s="7">
        <v>4518121433</v>
      </c>
      <c r="B4574" s="7">
        <v>4455281</v>
      </c>
      <c r="C4574" s="8" t="s">
        <v>53</v>
      </c>
      <c r="D4574" s="9">
        <v>90</v>
      </c>
      <c r="E4574" s="3">
        <v>1135</v>
      </c>
      <c r="F4574" s="3">
        <f t="shared" si="132"/>
        <v>102150</v>
      </c>
      <c r="G4574" s="14">
        <v>44788</v>
      </c>
      <c r="H4574" s="15">
        <v>44749</v>
      </c>
      <c r="I4574" s="10">
        <v>39</v>
      </c>
      <c r="J4574" s="32" t="str">
        <f>IF(Data[[#This Row],[Chênh lệch ngày]]&lt;-2,"ADVANCE", IF(Data[[#This Row],[Chênh lệch ngày]]&lt;4, "ON TIME", IF(Data[[#This Row],[REASON OF LATE]]="SUPPLIER","LATE BY SUPPLIER", "LATE")))</f>
        <v>LATE</v>
      </c>
      <c r="K4574" s="32" t="s">
        <v>6</v>
      </c>
      <c r="L4574" s="16"/>
      <c r="M4574" s="32" t="str">
        <f>TEXT(Data[[#This Row],[Ngày giao]],"yyyy")</f>
        <v>2022</v>
      </c>
      <c r="N4574" s="32" t="str">
        <f>IF(MONTH(Data[[#This Row],[Ngày giao]])&lt;4,"Qtr1", IF(MONTH(Data[[#This Row],[Ngày giao]])&lt;7,"Qtr2",IF(MONTH(Data[[#This Row],[Ngày giao]])&lt;10,"Qtr3","Qtr4")))</f>
        <v>Qtr3</v>
      </c>
      <c r="O4574" s="32" t="str">
        <f>TEXT(Data[[#This Row],[Ngày giao]],"MMM")</f>
        <v>Aug</v>
      </c>
    </row>
    <row r="4575" spans="1:15" ht="14.5" x14ac:dyDescent="0.35">
      <c r="A4575" s="7">
        <v>4517410261</v>
      </c>
      <c r="B4575" s="7">
        <v>4454507</v>
      </c>
      <c r="C4575" s="8" t="s">
        <v>53</v>
      </c>
      <c r="D4575" s="9">
        <v>720</v>
      </c>
      <c r="E4575" s="3">
        <v>515</v>
      </c>
      <c r="F4575" s="3">
        <f t="shared" si="132"/>
        <v>370800</v>
      </c>
      <c r="G4575" s="5">
        <v>44567</v>
      </c>
      <c r="H4575" s="4">
        <v>44567</v>
      </c>
      <c r="I4575" s="10">
        <v>0</v>
      </c>
      <c r="J4575" s="32" t="str">
        <f>IF(Data[[#This Row],[Chênh lệch ngày]]&lt;-2,"ADVANCE", IF(Data[[#This Row],[Chênh lệch ngày]]&lt;4, "ON TIME", IF(Data[[#This Row],[REASON OF LATE]]="SUPPLIER","LATE BY SUPPLIER", "LATE")))</f>
        <v>ON TIME</v>
      </c>
      <c r="K4575" s="12"/>
      <c r="L4575" s="16"/>
      <c r="M4575" s="32" t="str">
        <f>TEXT(Data[[#This Row],[Ngày giao]],"yyyy")</f>
        <v>2022</v>
      </c>
      <c r="N4575" s="32" t="str">
        <f>IF(MONTH(Data[[#This Row],[Ngày giao]])&lt;4,"Qtr1", IF(MONTH(Data[[#This Row],[Ngày giao]])&lt;7,"Qtr2",IF(MONTH(Data[[#This Row],[Ngày giao]])&lt;10,"Qtr3","Qtr4")))</f>
        <v>Qtr1</v>
      </c>
      <c r="O4575" s="32" t="str">
        <f>TEXT(Data[[#This Row],[Ngày giao]],"MMM")</f>
        <v>Jan</v>
      </c>
    </row>
    <row r="4576" spans="1:15" ht="14.5" x14ac:dyDescent="0.35">
      <c r="A4576" s="7">
        <v>4517309431</v>
      </c>
      <c r="B4576" s="7">
        <v>4333116</v>
      </c>
      <c r="C4576" s="8" t="s">
        <v>66</v>
      </c>
      <c r="D4576" s="9">
        <v>168</v>
      </c>
      <c r="E4576" s="3">
        <v>919</v>
      </c>
      <c r="F4576" s="3">
        <f t="shared" si="132"/>
        <v>154392</v>
      </c>
      <c r="G4576" s="5">
        <v>44711</v>
      </c>
      <c r="H4576" s="4">
        <v>44711</v>
      </c>
      <c r="I4576" s="10">
        <v>0</v>
      </c>
      <c r="J4576" s="32" t="str">
        <f>IF(Data[[#This Row],[Chênh lệch ngày]]&lt;-2,"ADVANCE", IF(Data[[#This Row],[Chênh lệch ngày]]&lt;4, "ON TIME", IF(Data[[#This Row],[REASON OF LATE]]="SUPPLIER","LATE BY SUPPLIER", "LATE")))</f>
        <v>ON TIME</v>
      </c>
      <c r="K4576" s="12"/>
      <c r="L4576" s="16"/>
      <c r="M4576" s="32" t="str">
        <f>TEXT(Data[[#This Row],[Ngày giao]],"yyyy")</f>
        <v>2022</v>
      </c>
      <c r="N4576" s="32" t="str">
        <f>IF(MONTH(Data[[#This Row],[Ngày giao]])&lt;4,"Qtr1", IF(MONTH(Data[[#This Row],[Ngày giao]])&lt;7,"Qtr2",IF(MONTH(Data[[#This Row],[Ngày giao]])&lt;10,"Qtr3","Qtr4")))</f>
        <v>Qtr2</v>
      </c>
      <c r="O4576" s="32" t="str">
        <f>TEXT(Data[[#This Row],[Ngày giao]],"MMM")</f>
        <v>May</v>
      </c>
    </row>
    <row r="4577" spans="1:15" ht="14.5" x14ac:dyDescent="0.35">
      <c r="A4577" s="7">
        <v>4518128563</v>
      </c>
      <c r="B4577" s="7">
        <v>2487061</v>
      </c>
      <c r="C4577" s="8" t="s">
        <v>67</v>
      </c>
      <c r="D4577" s="9">
        <v>450</v>
      </c>
      <c r="E4577" s="3">
        <v>823</v>
      </c>
      <c r="F4577" s="3">
        <f t="shared" si="132"/>
        <v>370350</v>
      </c>
      <c r="G4577" s="5">
        <v>45064</v>
      </c>
      <c r="H4577" s="4">
        <v>45064</v>
      </c>
      <c r="I4577" s="10">
        <v>0</v>
      </c>
      <c r="J4577" s="32" t="str">
        <f>IF(Data[[#This Row],[Chênh lệch ngày]]&lt;-2,"ADVANCE", IF(Data[[#This Row],[Chênh lệch ngày]]&lt;4, "ON TIME", IF(Data[[#This Row],[REASON OF LATE]]="SUPPLIER","LATE BY SUPPLIER", "LATE")))</f>
        <v>ON TIME</v>
      </c>
      <c r="K4577" s="12"/>
      <c r="L4577" s="16"/>
      <c r="M4577" s="32" t="str">
        <f>TEXT(Data[[#This Row],[Ngày giao]],"yyyy")</f>
        <v>2023</v>
      </c>
      <c r="N4577" s="32" t="str">
        <f>IF(MONTH(Data[[#This Row],[Ngày giao]])&lt;4,"Qtr1", IF(MONTH(Data[[#This Row],[Ngày giao]])&lt;7,"Qtr2",IF(MONTH(Data[[#This Row],[Ngày giao]])&lt;10,"Qtr3","Qtr4")))</f>
        <v>Qtr2</v>
      </c>
      <c r="O4577" s="32" t="str">
        <f>TEXT(Data[[#This Row],[Ngày giao]],"MMM")</f>
        <v>May</v>
      </c>
    </row>
    <row r="4578" spans="1:15" ht="14.5" x14ac:dyDescent="0.35">
      <c r="A4578" s="7">
        <v>4518117640</v>
      </c>
      <c r="B4578" s="7">
        <v>2487061</v>
      </c>
      <c r="C4578" s="8" t="s">
        <v>67</v>
      </c>
      <c r="D4578" s="9">
        <v>450</v>
      </c>
      <c r="E4578" s="3">
        <v>1339</v>
      </c>
      <c r="F4578" s="3">
        <f t="shared" si="132"/>
        <v>602550</v>
      </c>
      <c r="G4578" s="5">
        <v>44959</v>
      </c>
      <c r="H4578" s="4">
        <v>44959</v>
      </c>
      <c r="I4578" s="10">
        <v>0</v>
      </c>
      <c r="J4578" s="32" t="str">
        <f>IF(Data[[#This Row],[Chênh lệch ngày]]&lt;-2,"ADVANCE", IF(Data[[#This Row],[Chênh lệch ngày]]&lt;4, "ON TIME", IF(Data[[#This Row],[REASON OF LATE]]="SUPPLIER","LATE BY SUPPLIER", "LATE")))</f>
        <v>ON TIME</v>
      </c>
      <c r="K4578" s="12"/>
      <c r="L4578" s="16"/>
      <c r="M4578" s="32" t="str">
        <f>TEXT(Data[[#This Row],[Ngày giao]],"yyyy")</f>
        <v>2023</v>
      </c>
      <c r="N4578" s="32" t="str">
        <f>IF(MONTH(Data[[#This Row],[Ngày giao]])&lt;4,"Qtr1", IF(MONTH(Data[[#This Row],[Ngày giao]])&lt;7,"Qtr2",IF(MONTH(Data[[#This Row],[Ngày giao]])&lt;10,"Qtr3","Qtr4")))</f>
        <v>Qtr1</v>
      </c>
      <c r="O4578" s="32" t="str">
        <f>TEXT(Data[[#This Row],[Ngày giao]],"MMM")</f>
        <v>Feb</v>
      </c>
    </row>
    <row r="4579" spans="1:15" ht="14.5" x14ac:dyDescent="0.35">
      <c r="A4579" s="7">
        <v>4518082566</v>
      </c>
      <c r="B4579" s="7">
        <v>2778106</v>
      </c>
      <c r="C4579" s="37" t="s">
        <v>52</v>
      </c>
      <c r="D4579" s="9">
        <v>420</v>
      </c>
      <c r="E4579" s="3">
        <v>498</v>
      </c>
      <c r="F4579" s="3">
        <f t="shared" si="132"/>
        <v>209160</v>
      </c>
      <c r="G4579" s="5">
        <v>44732</v>
      </c>
      <c r="H4579" s="4">
        <v>44732</v>
      </c>
      <c r="I4579" s="10">
        <v>0</v>
      </c>
      <c r="J4579" s="32" t="str">
        <f>IF(Data[[#This Row],[Chênh lệch ngày]]&lt;-2,"ADVANCE", IF(Data[[#This Row],[Chênh lệch ngày]]&lt;4, "ON TIME", IF(Data[[#This Row],[REASON OF LATE]]="SUPPLIER","LATE BY SUPPLIER", "LATE")))</f>
        <v>ON TIME</v>
      </c>
      <c r="K4579" s="12"/>
      <c r="L4579" s="16"/>
      <c r="M4579" s="32" t="str">
        <f>TEXT(Data[[#This Row],[Ngày giao]],"yyyy")</f>
        <v>2022</v>
      </c>
      <c r="N4579" s="32" t="str">
        <f>IF(MONTH(Data[[#This Row],[Ngày giao]])&lt;4,"Qtr1", IF(MONTH(Data[[#This Row],[Ngày giao]])&lt;7,"Qtr2",IF(MONTH(Data[[#This Row],[Ngày giao]])&lt;10,"Qtr3","Qtr4")))</f>
        <v>Qtr2</v>
      </c>
      <c r="O4579" s="32" t="str">
        <f>TEXT(Data[[#This Row],[Ngày giao]],"MMM")</f>
        <v>Jun</v>
      </c>
    </row>
    <row r="4580" spans="1:15" ht="14.5" x14ac:dyDescent="0.35">
      <c r="A4580" s="7">
        <v>4517710881</v>
      </c>
      <c r="B4580" s="7">
        <v>2487053</v>
      </c>
      <c r="C4580" s="8" t="s">
        <v>53</v>
      </c>
      <c r="D4580" s="9">
        <v>7740</v>
      </c>
      <c r="E4580" s="3">
        <v>810</v>
      </c>
      <c r="F4580" s="3">
        <f t="shared" si="132"/>
        <v>6269400</v>
      </c>
      <c r="G4580" s="5">
        <v>44739</v>
      </c>
      <c r="H4580" s="4">
        <v>44739</v>
      </c>
      <c r="I4580" s="10">
        <v>0</v>
      </c>
      <c r="J4580" s="32" t="str">
        <f>IF(Data[[#This Row],[Chênh lệch ngày]]&lt;-2,"ADVANCE", IF(Data[[#This Row],[Chênh lệch ngày]]&lt;4, "ON TIME", IF(Data[[#This Row],[REASON OF LATE]]="SUPPLIER","LATE BY SUPPLIER", "LATE")))</f>
        <v>ON TIME</v>
      </c>
      <c r="K4580" s="12"/>
      <c r="L4580" s="16"/>
      <c r="M4580" s="32" t="str">
        <f>TEXT(Data[[#This Row],[Ngày giao]],"yyyy")</f>
        <v>2022</v>
      </c>
      <c r="N4580" s="32" t="str">
        <f>IF(MONTH(Data[[#This Row],[Ngày giao]])&lt;4,"Qtr1", IF(MONTH(Data[[#This Row],[Ngày giao]])&lt;7,"Qtr2",IF(MONTH(Data[[#This Row],[Ngày giao]])&lt;10,"Qtr3","Qtr4")))</f>
        <v>Qtr2</v>
      </c>
      <c r="O4580" s="32" t="str">
        <f>TEXT(Data[[#This Row],[Ngày giao]],"MMM")</f>
        <v>Jun</v>
      </c>
    </row>
    <row r="4581" spans="1:15" ht="14.5" x14ac:dyDescent="0.35">
      <c r="A4581" s="7">
        <v>4517635373</v>
      </c>
      <c r="B4581" s="7">
        <v>4333113</v>
      </c>
      <c r="C4581" s="8" t="s">
        <v>59</v>
      </c>
      <c r="D4581" s="9">
        <v>252</v>
      </c>
      <c r="E4581" s="3">
        <v>508</v>
      </c>
      <c r="F4581" s="3">
        <f t="shared" si="132"/>
        <v>128016</v>
      </c>
      <c r="G4581" s="5">
        <v>44781</v>
      </c>
      <c r="H4581" s="4">
        <v>44781</v>
      </c>
      <c r="I4581" s="10">
        <v>0</v>
      </c>
      <c r="J4581" s="32" t="str">
        <f>IF(Data[[#This Row],[Chênh lệch ngày]]&lt;-2,"ADVANCE", IF(Data[[#This Row],[Chênh lệch ngày]]&lt;4, "ON TIME", IF(Data[[#This Row],[REASON OF LATE]]="SUPPLIER","LATE BY SUPPLIER", "LATE")))</f>
        <v>ON TIME</v>
      </c>
      <c r="K4581" s="12"/>
      <c r="L4581" s="16"/>
      <c r="M4581" s="32" t="str">
        <f>TEXT(Data[[#This Row],[Ngày giao]],"yyyy")</f>
        <v>2022</v>
      </c>
      <c r="N4581" s="32" t="str">
        <f>IF(MONTH(Data[[#This Row],[Ngày giao]])&lt;4,"Qtr1", IF(MONTH(Data[[#This Row],[Ngày giao]])&lt;7,"Qtr2",IF(MONTH(Data[[#This Row],[Ngày giao]])&lt;10,"Qtr3","Qtr4")))</f>
        <v>Qtr3</v>
      </c>
      <c r="O4581" s="32" t="str">
        <f>TEXT(Data[[#This Row],[Ngày giao]],"MMM")</f>
        <v>Aug</v>
      </c>
    </row>
    <row r="4582" spans="1:15" ht="14.5" x14ac:dyDescent="0.35">
      <c r="A4582" s="7">
        <v>4517710873</v>
      </c>
      <c r="B4582" s="7">
        <v>4013297</v>
      </c>
      <c r="C4582" s="8" t="s">
        <v>53</v>
      </c>
      <c r="D4582" s="9">
        <v>11325</v>
      </c>
      <c r="E4582" s="3">
        <v>1412</v>
      </c>
      <c r="F4582" s="3">
        <f t="shared" si="132"/>
        <v>15990900</v>
      </c>
      <c r="G4582" s="5">
        <v>44732</v>
      </c>
      <c r="H4582" s="4">
        <v>44732</v>
      </c>
      <c r="I4582" s="10">
        <v>0</v>
      </c>
      <c r="J4582" s="32" t="str">
        <f>IF(Data[[#This Row],[Chênh lệch ngày]]&lt;-2,"ADVANCE", IF(Data[[#This Row],[Chênh lệch ngày]]&lt;4, "ON TIME", IF(Data[[#This Row],[REASON OF LATE]]="SUPPLIER","LATE BY SUPPLIER", "LATE")))</f>
        <v>ON TIME</v>
      </c>
      <c r="K4582" s="12"/>
      <c r="L4582" s="16"/>
      <c r="M4582" s="32" t="str">
        <f>TEXT(Data[[#This Row],[Ngày giao]],"yyyy")</f>
        <v>2022</v>
      </c>
      <c r="N4582" s="32" t="str">
        <f>IF(MONTH(Data[[#This Row],[Ngày giao]])&lt;4,"Qtr1", IF(MONTH(Data[[#This Row],[Ngày giao]])&lt;7,"Qtr2",IF(MONTH(Data[[#This Row],[Ngày giao]])&lt;10,"Qtr3","Qtr4")))</f>
        <v>Qtr2</v>
      </c>
      <c r="O4582" s="32" t="str">
        <f>TEXT(Data[[#This Row],[Ngày giao]],"MMM")</f>
        <v>Jun</v>
      </c>
    </row>
    <row r="4583" spans="1:15" ht="14.5" x14ac:dyDescent="0.35">
      <c r="A4583" s="7">
        <v>4517829601</v>
      </c>
      <c r="B4583" s="7">
        <v>4013305</v>
      </c>
      <c r="C4583" s="8" t="s">
        <v>53</v>
      </c>
      <c r="D4583" s="9">
        <v>528</v>
      </c>
      <c r="E4583" s="3">
        <v>541</v>
      </c>
      <c r="F4583" s="3">
        <f t="shared" si="132"/>
        <v>285648</v>
      </c>
      <c r="G4583" s="5">
        <v>44690</v>
      </c>
      <c r="H4583" s="4">
        <v>44683</v>
      </c>
      <c r="I4583" s="10">
        <v>7</v>
      </c>
      <c r="J4583" s="32" t="str">
        <f>IF(Data[[#This Row],[Chênh lệch ngày]]&lt;-2,"ADVANCE", IF(Data[[#This Row],[Chênh lệch ngày]]&lt;4, "ON TIME", IF(Data[[#This Row],[REASON OF LATE]]="SUPPLIER","LATE BY SUPPLIER", "LATE")))</f>
        <v>LATE BY SUPPLIER</v>
      </c>
      <c r="K4583" s="13" t="s">
        <v>8</v>
      </c>
      <c r="L4583" s="16" t="s">
        <v>41</v>
      </c>
      <c r="M4583" s="32" t="str">
        <f>TEXT(Data[[#This Row],[Ngày giao]],"yyyy")</f>
        <v>2022</v>
      </c>
      <c r="N4583" s="32" t="str">
        <f>IF(MONTH(Data[[#This Row],[Ngày giao]])&lt;4,"Qtr1", IF(MONTH(Data[[#This Row],[Ngày giao]])&lt;7,"Qtr2",IF(MONTH(Data[[#This Row],[Ngày giao]])&lt;10,"Qtr3","Qtr4")))</f>
        <v>Qtr2</v>
      </c>
      <c r="O4583" s="32" t="str">
        <f>TEXT(Data[[#This Row],[Ngày giao]],"MMM")</f>
        <v>May</v>
      </c>
    </row>
    <row r="4584" spans="1:15" ht="14.5" x14ac:dyDescent="0.35">
      <c r="A4584" s="7">
        <v>4517497495</v>
      </c>
      <c r="B4584" s="7">
        <v>2778179</v>
      </c>
      <c r="C4584" s="8" t="s">
        <v>53</v>
      </c>
      <c r="D4584" s="9">
        <v>240</v>
      </c>
      <c r="E4584" s="3">
        <v>677</v>
      </c>
      <c r="F4584" s="3">
        <f t="shared" si="132"/>
        <v>162480</v>
      </c>
      <c r="G4584" s="5">
        <v>44648</v>
      </c>
      <c r="H4584" s="4">
        <v>44665</v>
      </c>
      <c r="I4584" s="10">
        <v>-17</v>
      </c>
      <c r="J4584" s="32" t="str">
        <f>IF(Data[[#This Row],[Chênh lệch ngày]]&lt;-2,"ADVANCE", IF(Data[[#This Row],[Chênh lệch ngày]]&lt;4, "ON TIME", IF(Data[[#This Row],[REASON OF LATE]]="SUPPLIER","LATE BY SUPPLIER", "LATE")))</f>
        <v>ADVANCE</v>
      </c>
      <c r="K4584" s="12"/>
      <c r="L4584" s="16"/>
      <c r="M4584" s="32" t="str">
        <f>TEXT(Data[[#This Row],[Ngày giao]],"yyyy")</f>
        <v>2022</v>
      </c>
      <c r="N4584" s="32" t="str">
        <f>IF(MONTH(Data[[#This Row],[Ngày giao]])&lt;4,"Qtr1", IF(MONTH(Data[[#This Row],[Ngày giao]])&lt;7,"Qtr2",IF(MONTH(Data[[#This Row],[Ngày giao]])&lt;10,"Qtr3","Qtr4")))</f>
        <v>Qtr1</v>
      </c>
      <c r="O4584" s="32" t="str">
        <f>TEXT(Data[[#This Row],[Ngày giao]],"MMM")</f>
        <v>Mar</v>
      </c>
    </row>
    <row r="4585" spans="1:15" ht="14.5" x14ac:dyDescent="0.35">
      <c r="A4585" s="7">
        <v>4517368750</v>
      </c>
      <c r="B4585" s="7">
        <v>4333115</v>
      </c>
      <c r="C4585" s="8" t="s">
        <v>53</v>
      </c>
      <c r="D4585" s="9">
        <v>630</v>
      </c>
      <c r="E4585" s="3">
        <v>1082</v>
      </c>
      <c r="F4585" s="3">
        <f t="shared" si="132"/>
        <v>681660</v>
      </c>
      <c r="G4585" s="5">
        <v>44683</v>
      </c>
      <c r="H4585" s="4">
        <v>44623</v>
      </c>
      <c r="I4585" s="10">
        <v>60</v>
      </c>
      <c r="J4585" s="32" t="str">
        <f>IF(Data[[#This Row],[Chênh lệch ngày]]&lt;-2,"ADVANCE", IF(Data[[#This Row],[Chênh lệch ngày]]&lt;4, "ON TIME", IF(Data[[#This Row],[REASON OF LATE]]="SUPPLIER","LATE BY SUPPLIER", "LATE")))</f>
        <v>LATE BY SUPPLIER</v>
      </c>
      <c r="K4585" s="13" t="s">
        <v>8</v>
      </c>
      <c r="L4585" s="16" t="s">
        <v>41</v>
      </c>
      <c r="M4585" s="32" t="str">
        <f>TEXT(Data[[#This Row],[Ngày giao]],"yyyy")</f>
        <v>2022</v>
      </c>
      <c r="N4585" s="32" t="str">
        <f>IF(MONTH(Data[[#This Row],[Ngày giao]])&lt;4,"Qtr1", IF(MONTH(Data[[#This Row],[Ngày giao]])&lt;7,"Qtr2",IF(MONTH(Data[[#This Row],[Ngày giao]])&lt;10,"Qtr3","Qtr4")))</f>
        <v>Qtr2</v>
      </c>
      <c r="O4585" s="32" t="str">
        <f>TEXT(Data[[#This Row],[Ngày giao]],"MMM")</f>
        <v>May</v>
      </c>
    </row>
    <row r="4586" spans="1:15" ht="14.5" x14ac:dyDescent="0.35">
      <c r="A4586" s="7">
        <v>4517509571</v>
      </c>
      <c r="B4586" s="7">
        <v>4333116</v>
      </c>
      <c r="C4586" s="8" t="s">
        <v>53</v>
      </c>
      <c r="D4586" s="9">
        <v>63</v>
      </c>
      <c r="E4586" s="3">
        <v>327</v>
      </c>
      <c r="F4586" s="3">
        <f t="shared" si="132"/>
        <v>20601</v>
      </c>
      <c r="G4586" s="5">
        <v>44700</v>
      </c>
      <c r="H4586" s="4">
        <v>44700</v>
      </c>
      <c r="I4586" s="10">
        <v>0</v>
      </c>
      <c r="J4586" s="32" t="str">
        <f>IF(Data[[#This Row],[Chênh lệch ngày]]&lt;-2,"ADVANCE", IF(Data[[#This Row],[Chênh lệch ngày]]&lt;4, "ON TIME", IF(Data[[#This Row],[REASON OF LATE]]="SUPPLIER","LATE BY SUPPLIER", "LATE")))</f>
        <v>ON TIME</v>
      </c>
      <c r="K4586" s="12"/>
      <c r="L4586" s="16"/>
      <c r="M4586" s="32" t="str">
        <f>TEXT(Data[[#This Row],[Ngày giao]],"yyyy")</f>
        <v>2022</v>
      </c>
      <c r="N4586" s="32" t="str">
        <f>IF(MONTH(Data[[#This Row],[Ngày giao]])&lt;4,"Qtr1", IF(MONTH(Data[[#This Row],[Ngày giao]])&lt;7,"Qtr2",IF(MONTH(Data[[#This Row],[Ngày giao]])&lt;10,"Qtr3","Qtr4")))</f>
        <v>Qtr2</v>
      </c>
      <c r="O4586" s="32" t="str">
        <f>TEXT(Data[[#This Row],[Ngày giao]],"MMM")</f>
        <v>May</v>
      </c>
    </row>
    <row r="4587" spans="1:15" ht="14.5" x14ac:dyDescent="0.35">
      <c r="A4587" s="7">
        <v>4517337378</v>
      </c>
      <c r="B4587" s="7">
        <v>4454506</v>
      </c>
      <c r="C4587" s="8" t="s">
        <v>66</v>
      </c>
      <c r="D4587" s="9">
        <v>360</v>
      </c>
      <c r="E4587" s="3">
        <v>473</v>
      </c>
      <c r="F4587" s="3">
        <f t="shared" si="132"/>
        <v>170280</v>
      </c>
      <c r="G4587" s="5">
        <v>44711</v>
      </c>
      <c r="H4587" s="4">
        <v>44571</v>
      </c>
      <c r="I4587" s="10">
        <v>140</v>
      </c>
      <c r="J4587" s="32" t="str">
        <f>IF(Data[[#This Row],[Chênh lệch ngày]]&lt;-2,"ADVANCE", IF(Data[[#This Row],[Chênh lệch ngày]]&lt;4, "ON TIME", IF(Data[[#This Row],[REASON OF LATE]]="SUPPLIER","LATE BY SUPPLIER", "LATE")))</f>
        <v>LATE BY SUPPLIER</v>
      </c>
      <c r="K4587" s="13" t="s">
        <v>8</v>
      </c>
      <c r="L4587" s="16" t="s">
        <v>41</v>
      </c>
      <c r="M4587" s="32" t="str">
        <f>TEXT(Data[[#This Row],[Ngày giao]],"yyyy")</f>
        <v>2022</v>
      </c>
      <c r="N4587" s="32" t="str">
        <f>IF(MONTH(Data[[#This Row],[Ngày giao]])&lt;4,"Qtr1", IF(MONTH(Data[[#This Row],[Ngày giao]])&lt;7,"Qtr2",IF(MONTH(Data[[#This Row],[Ngày giao]])&lt;10,"Qtr3","Qtr4")))</f>
        <v>Qtr2</v>
      </c>
      <c r="O4587" s="32" t="str">
        <f>TEXT(Data[[#This Row],[Ngày giao]],"MMM")</f>
        <v>May</v>
      </c>
    </row>
    <row r="4588" spans="1:15" ht="14.5" x14ac:dyDescent="0.35">
      <c r="A4588" s="7">
        <v>4517197182</v>
      </c>
      <c r="B4588" s="7">
        <v>4333113</v>
      </c>
      <c r="C4588" s="8" t="s">
        <v>67</v>
      </c>
      <c r="D4588" s="9">
        <v>504</v>
      </c>
      <c r="E4588" s="3">
        <v>319</v>
      </c>
      <c r="F4588" s="3">
        <f t="shared" si="132"/>
        <v>160776</v>
      </c>
      <c r="G4588" s="5">
        <v>44567</v>
      </c>
      <c r="H4588" s="4">
        <v>44567</v>
      </c>
      <c r="I4588" s="10">
        <v>0</v>
      </c>
      <c r="J4588" s="32" t="str">
        <f>IF(Data[[#This Row],[Chênh lệch ngày]]&lt;-2,"ADVANCE", IF(Data[[#This Row],[Chênh lệch ngày]]&lt;4, "ON TIME", IF(Data[[#This Row],[REASON OF LATE]]="SUPPLIER","LATE BY SUPPLIER", "LATE")))</f>
        <v>ON TIME</v>
      </c>
      <c r="K4588" s="12"/>
      <c r="L4588" s="16"/>
      <c r="M4588" s="32" t="str">
        <f>TEXT(Data[[#This Row],[Ngày giao]],"yyyy")</f>
        <v>2022</v>
      </c>
      <c r="N4588" s="32" t="str">
        <f>IF(MONTH(Data[[#This Row],[Ngày giao]])&lt;4,"Qtr1", IF(MONTH(Data[[#This Row],[Ngày giao]])&lt;7,"Qtr2",IF(MONTH(Data[[#This Row],[Ngày giao]])&lt;10,"Qtr3","Qtr4")))</f>
        <v>Qtr1</v>
      </c>
      <c r="O4588" s="32" t="str">
        <f>TEXT(Data[[#This Row],[Ngày giao]],"MMM")</f>
        <v>Jan</v>
      </c>
    </row>
    <row r="4589" spans="1:15" ht="14.5" x14ac:dyDescent="0.35">
      <c r="A4589" s="7">
        <v>4516641192</v>
      </c>
      <c r="B4589" s="7">
        <v>4335239</v>
      </c>
      <c r="C4589" s="8" t="s">
        <v>53</v>
      </c>
      <c r="D4589" s="9">
        <v>375</v>
      </c>
      <c r="E4589" s="3">
        <v>1253</v>
      </c>
      <c r="F4589" s="3">
        <f t="shared" si="132"/>
        <v>469875</v>
      </c>
      <c r="G4589" s="5">
        <v>44571</v>
      </c>
      <c r="H4589" s="4">
        <v>44565</v>
      </c>
      <c r="I4589" s="10">
        <v>6</v>
      </c>
      <c r="J4589" s="32" t="str">
        <f>IF(Data[[#This Row],[Chênh lệch ngày]]&lt;-2,"ADVANCE", IF(Data[[#This Row],[Chênh lệch ngày]]&lt;4, "ON TIME", IF(Data[[#This Row],[REASON OF LATE]]="SUPPLIER","LATE BY SUPPLIER", "LATE")))</f>
        <v>LATE</v>
      </c>
      <c r="K4589" s="32" t="s">
        <v>6</v>
      </c>
      <c r="L4589" s="16"/>
      <c r="M4589" s="32" t="str">
        <f>TEXT(Data[[#This Row],[Ngày giao]],"yyyy")</f>
        <v>2022</v>
      </c>
      <c r="N4589" s="32" t="str">
        <f>IF(MONTH(Data[[#This Row],[Ngày giao]])&lt;4,"Qtr1", IF(MONTH(Data[[#This Row],[Ngày giao]])&lt;7,"Qtr2",IF(MONTH(Data[[#This Row],[Ngày giao]])&lt;10,"Qtr3","Qtr4")))</f>
        <v>Qtr1</v>
      </c>
      <c r="O4589" s="32" t="str">
        <f>TEXT(Data[[#This Row],[Ngày giao]],"MMM")</f>
        <v>Jan</v>
      </c>
    </row>
    <row r="4590" spans="1:15" ht="14.5" x14ac:dyDescent="0.35">
      <c r="A4590" s="7">
        <v>4517912303</v>
      </c>
      <c r="B4590" s="7">
        <v>4333113</v>
      </c>
      <c r="C4590" s="8" t="s">
        <v>66</v>
      </c>
      <c r="D4590" s="9">
        <v>3276</v>
      </c>
      <c r="E4590" s="3">
        <v>1067</v>
      </c>
      <c r="F4590" s="3">
        <f t="shared" si="132"/>
        <v>3495492</v>
      </c>
      <c r="G4590" s="5">
        <v>44683</v>
      </c>
      <c r="H4590" s="4">
        <v>44683</v>
      </c>
      <c r="I4590" s="10">
        <v>0</v>
      </c>
      <c r="J4590" s="32" t="str">
        <f>IF(Data[[#This Row],[Chênh lệch ngày]]&lt;-2,"ADVANCE", IF(Data[[#This Row],[Chênh lệch ngày]]&lt;4, "ON TIME", IF(Data[[#This Row],[REASON OF LATE]]="SUPPLIER","LATE BY SUPPLIER", "LATE")))</f>
        <v>ON TIME</v>
      </c>
      <c r="K4590" s="12"/>
      <c r="L4590" s="16"/>
      <c r="M4590" s="32" t="str">
        <f>TEXT(Data[[#This Row],[Ngày giao]],"yyyy")</f>
        <v>2022</v>
      </c>
      <c r="N4590" s="32" t="str">
        <f>IF(MONTH(Data[[#This Row],[Ngày giao]])&lt;4,"Qtr1", IF(MONTH(Data[[#This Row],[Ngày giao]])&lt;7,"Qtr2",IF(MONTH(Data[[#This Row],[Ngày giao]])&lt;10,"Qtr3","Qtr4")))</f>
        <v>Qtr2</v>
      </c>
      <c r="O4590" s="32" t="str">
        <f>TEXT(Data[[#This Row],[Ngày giao]],"MMM")</f>
        <v>May</v>
      </c>
    </row>
    <row r="4591" spans="1:15" ht="14.5" x14ac:dyDescent="0.35">
      <c r="A4591" s="7">
        <v>4517668791</v>
      </c>
      <c r="B4591" s="7">
        <v>4333113</v>
      </c>
      <c r="C4591" s="8" t="s">
        <v>59</v>
      </c>
      <c r="D4591" s="9">
        <v>567</v>
      </c>
      <c r="E4591" s="3">
        <v>1106</v>
      </c>
      <c r="F4591" s="3">
        <f t="shared" si="132"/>
        <v>627102</v>
      </c>
      <c r="G4591" s="5">
        <v>44823</v>
      </c>
      <c r="H4591" s="4">
        <v>44823</v>
      </c>
      <c r="I4591" s="10">
        <v>0</v>
      </c>
      <c r="J4591" s="32" t="str">
        <f>IF(Data[[#This Row],[Chênh lệch ngày]]&lt;-2,"ADVANCE", IF(Data[[#This Row],[Chênh lệch ngày]]&lt;4, "ON TIME", IF(Data[[#This Row],[REASON OF LATE]]="SUPPLIER","LATE BY SUPPLIER", "LATE")))</f>
        <v>ON TIME</v>
      </c>
      <c r="K4591" s="12"/>
      <c r="L4591" s="16"/>
      <c r="M4591" s="32" t="str">
        <f>TEXT(Data[[#This Row],[Ngày giao]],"yyyy")</f>
        <v>2022</v>
      </c>
      <c r="N4591" s="32" t="str">
        <f>IF(MONTH(Data[[#This Row],[Ngày giao]])&lt;4,"Qtr1", IF(MONTH(Data[[#This Row],[Ngày giao]])&lt;7,"Qtr2",IF(MONTH(Data[[#This Row],[Ngày giao]])&lt;10,"Qtr3","Qtr4")))</f>
        <v>Qtr3</v>
      </c>
      <c r="O4591" s="32" t="str">
        <f>TEXT(Data[[#This Row],[Ngày giao]],"MMM")</f>
        <v>Sep</v>
      </c>
    </row>
    <row r="4592" spans="1:15" ht="14.5" x14ac:dyDescent="0.35">
      <c r="A4592" s="7">
        <v>4516709064</v>
      </c>
      <c r="B4592" s="7">
        <v>4333113</v>
      </c>
      <c r="C4592" s="8" t="s">
        <v>66</v>
      </c>
      <c r="D4592" s="9">
        <v>126</v>
      </c>
      <c r="E4592" s="3">
        <v>1175</v>
      </c>
      <c r="F4592" s="3">
        <f t="shared" si="132"/>
        <v>148050</v>
      </c>
      <c r="G4592" s="5">
        <v>44627</v>
      </c>
      <c r="H4592" s="4">
        <v>44628</v>
      </c>
      <c r="I4592" s="10">
        <v>-1</v>
      </c>
      <c r="J4592" s="32" t="str">
        <f>IF(Data[[#This Row],[Chênh lệch ngày]]&lt;-2,"ADVANCE", IF(Data[[#This Row],[Chênh lệch ngày]]&lt;4, "ON TIME", IF(Data[[#This Row],[REASON OF LATE]]="SUPPLIER","LATE BY SUPPLIER", "LATE")))</f>
        <v>ON TIME</v>
      </c>
      <c r="K4592" s="12"/>
      <c r="L4592" s="16"/>
      <c r="M4592" s="32" t="str">
        <f>TEXT(Data[[#This Row],[Ngày giao]],"yyyy")</f>
        <v>2022</v>
      </c>
      <c r="N4592" s="32" t="str">
        <f>IF(MONTH(Data[[#This Row],[Ngày giao]])&lt;4,"Qtr1", IF(MONTH(Data[[#This Row],[Ngày giao]])&lt;7,"Qtr2",IF(MONTH(Data[[#This Row],[Ngày giao]])&lt;10,"Qtr3","Qtr4")))</f>
        <v>Qtr1</v>
      </c>
      <c r="O4592" s="32" t="str">
        <f>TEXT(Data[[#This Row],[Ngày giao]],"MMM")</f>
        <v>Mar</v>
      </c>
    </row>
    <row r="4593" spans="1:15" ht="14.5" x14ac:dyDescent="0.35">
      <c r="A4593" s="7">
        <v>4517511297</v>
      </c>
      <c r="B4593" s="7">
        <v>2779817</v>
      </c>
      <c r="C4593" s="8" t="s">
        <v>53</v>
      </c>
      <c r="D4593" s="9">
        <v>1980</v>
      </c>
      <c r="E4593" s="3">
        <v>816</v>
      </c>
      <c r="F4593" s="3">
        <f t="shared" si="132"/>
        <v>1615680</v>
      </c>
      <c r="G4593" s="5">
        <v>44669</v>
      </c>
      <c r="H4593" s="4">
        <v>44655</v>
      </c>
      <c r="I4593" s="10">
        <v>14</v>
      </c>
      <c r="J4593" s="32" t="str">
        <f>IF(Data[[#This Row],[Chênh lệch ngày]]&lt;-2,"ADVANCE", IF(Data[[#This Row],[Chênh lệch ngày]]&lt;4, "ON TIME", IF(Data[[#This Row],[REASON OF LATE]]="SUPPLIER","LATE BY SUPPLIER", "LATE")))</f>
        <v>LATE BY SUPPLIER</v>
      </c>
      <c r="K4593" s="13" t="s">
        <v>8</v>
      </c>
      <c r="L4593" s="16" t="s">
        <v>41</v>
      </c>
      <c r="M4593" s="32" t="str">
        <f>TEXT(Data[[#This Row],[Ngày giao]],"yyyy")</f>
        <v>2022</v>
      </c>
      <c r="N4593" s="32" t="str">
        <f>IF(MONTH(Data[[#This Row],[Ngày giao]])&lt;4,"Qtr1", IF(MONTH(Data[[#This Row],[Ngày giao]])&lt;7,"Qtr2",IF(MONTH(Data[[#This Row],[Ngày giao]])&lt;10,"Qtr3","Qtr4")))</f>
        <v>Qtr2</v>
      </c>
      <c r="O4593" s="32" t="str">
        <f>TEXT(Data[[#This Row],[Ngày giao]],"MMM")</f>
        <v>Apr</v>
      </c>
    </row>
    <row r="4594" spans="1:15" ht="14.5" x14ac:dyDescent="0.35">
      <c r="A4594" s="7">
        <v>4517181839</v>
      </c>
      <c r="B4594" s="7">
        <v>2778106</v>
      </c>
      <c r="C4594" s="8" t="s">
        <v>55</v>
      </c>
      <c r="D4594" s="9">
        <v>36</v>
      </c>
      <c r="E4594" s="3">
        <v>496</v>
      </c>
      <c r="F4594" s="3">
        <f t="shared" si="132"/>
        <v>17856</v>
      </c>
      <c r="G4594" s="5">
        <v>44609</v>
      </c>
      <c r="H4594" s="4">
        <v>44609</v>
      </c>
      <c r="I4594" s="10">
        <v>0</v>
      </c>
      <c r="J4594" s="32" t="str">
        <f>IF(Data[[#This Row],[Chênh lệch ngày]]&lt;-2,"ADVANCE", IF(Data[[#This Row],[Chênh lệch ngày]]&lt;4, "ON TIME", IF(Data[[#This Row],[REASON OF LATE]]="SUPPLIER","LATE BY SUPPLIER", "LATE")))</f>
        <v>ON TIME</v>
      </c>
      <c r="K4594" s="12"/>
      <c r="L4594" s="16"/>
      <c r="M4594" s="32" t="str">
        <f>TEXT(Data[[#This Row],[Ngày giao]],"yyyy")</f>
        <v>2022</v>
      </c>
      <c r="N4594" s="32" t="str">
        <f>IF(MONTH(Data[[#This Row],[Ngày giao]])&lt;4,"Qtr1", IF(MONTH(Data[[#This Row],[Ngày giao]])&lt;7,"Qtr2",IF(MONTH(Data[[#This Row],[Ngày giao]])&lt;10,"Qtr3","Qtr4")))</f>
        <v>Qtr1</v>
      </c>
      <c r="O4594" s="32" t="str">
        <f>TEXT(Data[[#This Row],[Ngày giao]],"MMM")</f>
        <v>Feb</v>
      </c>
    </row>
    <row r="4595" spans="1:15" ht="13" x14ac:dyDescent="0.3">
      <c r="A4595" s="1">
        <v>4517358389</v>
      </c>
      <c r="B4595" s="1">
        <v>2752324</v>
      </c>
      <c r="C4595" s="2" t="s">
        <v>67</v>
      </c>
      <c r="D4595" s="3">
        <v>54</v>
      </c>
      <c r="E4595" s="3">
        <v>602</v>
      </c>
      <c r="F4595" s="3">
        <f t="shared" si="132"/>
        <v>32508</v>
      </c>
      <c r="G4595" s="5">
        <v>44749</v>
      </c>
      <c r="H4595" s="4">
        <v>44749</v>
      </c>
      <c r="I4595" s="6">
        <f>G4595-H4595</f>
        <v>0</v>
      </c>
      <c r="J4595" s="32" t="str">
        <f>IF(Data[[#This Row],[Chênh lệch ngày]]&lt;-2,"ADVANCE", IF(Data[[#This Row],[Chênh lệch ngày]]&lt;4, "ON TIME", IF(Data[[#This Row],[REASON OF LATE]]="SUPPLIER","LATE BY SUPPLIER", "LATE")))</f>
        <v>ON TIME</v>
      </c>
      <c r="K4595" s="2"/>
      <c r="L4595" s="32"/>
      <c r="M4595" s="32" t="str">
        <f>TEXT(Data[[#This Row],[Ngày giao]],"yyyy")</f>
        <v>2022</v>
      </c>
      <c r="N4595" s="32" t="str">
        <f>IF(MONTH(Data[[#This Row],[Ngày giao]])&lt;4,"Qtr1", IF(MONTH(Data[[#This Row],[Ngày giao]])&lt;7,"Qtr2",IF(MONTH(Data[[#This Row],[Ngày giao]])&lt;10,"Qtr3","Qtr4")))</f>
        <v>Qtr3</v>
      </c>
      <c r="O4595" s="32" t="str">
        <f>TEXT(Data[[#This Row],[Ngày giao]],"MMM")</f>
        <v>Jul</v>
      </c>
    </row>
    <row r="4596" spans="1:15" ht="14.5" x14ac:dyDescent="0.35">
      <c r="A4596" s="7">
        <v>4518125693</v>
      </c>
      <c r="B4596" s="7">
        <v>2487053</v>
      </c>
      <c r="C4596" s="8" t="s">
        <v>53</v>
      </c>
      <c r="D4596" s="9">
        <v>1800</v>
      </c>
      <c r="E4596" s="3">
        <v>635</v>
      </c>
      <c r="F4596" s="3">
        <f t="shared" si="132"/>
        <v>1143000</v>
      </c>
      <c r="G4596" s="5">
        <v>44753</v>
      </c>
      <c r="H4596" s="4">
        <v>44753</v>
      </c>
      <c r="I4596" s="10">
        <v>0</v>
      </c>
      <c r="J4596" s="32" t="str">
        <f>IF(Data[[#This Row],[Chênh lệch ngày]]&lt;-2,"ADVANCE", IF(Data[[#This Row],[Chênh lệch ngày]]&lt;4, "ON TIME", IF(Data[[#This Row],[REASON OF LATE]]="SUPPLIER","LATE BY SUPPLIER", "LATE")))</f>
        <v>ON TIME</v>
      </c>
      <c r="K4596" s="12"/>
      <c r="L4596" s="16"/>
      <c r="M4596" s="32" t="str">
        <f>TEXT(Data[[#This Row],[Ngày giao]],"yyyy")</f>
        <v>2022</v>
      </c>
      <c r="N4596" s="32" t="str">
        <f>IF(MONTH(Data[[#This Row],[Ngày giao]])&lt;4,"Qtr1", IF(MONTH(Data[[#This Row],[Ngày giao]])&lt;7,"Qtr2",IF(MONTH(Data[[#This Row],[Ngày giao]])&lt;10,"Qtr3","Qtr4")))</f>
        <v>Qtr3</v>
      </c>
      <c r="O4596" s="32" t="str">
        <f>TEXT(Data[[#This Row],[Ngày giao]],"MMM")</f>
        <v>Jul</v>
      </c>
    </row>
    <row r="4597" spans="1:15" ht="14.5" x14ac:dyDescent="0.35">
      <c r="A4597" s="7">
        <v>4517742279</v>
      </c>
      <c r="B4597" s="7">
        <v>4455281</v>
      </c>
      <c r="C4597" s="37" t="s">
        <v>52</v>
      </c>
      <c r="D4597" s="9">
        <v>5760</v>
      </c>
      <c r="E4597" s="3">
        <v>1285</v>
      </c>
      <c r="F4597" s="3">
        <f t="shared" si="132"/>
        <v>7401600</v>
      </c>
      <c r="G4597" s="14">
        <v>44662</v>
      </c>
      <c r="H4597" s="15">
        <v>44662</v>
      </c>
      <c r="I4597" s="10">
        <v>0</v>
      </c>
      <c r="J4597" s="32" t="str">
        <f>IF(Data[[#This Row],[Chênh lệch ngày]]&lt;-2,"ADVANCE", IF(Data[[#This Row],[Chênh lệch ngày]]&lt;4, "ON TIME", IF(Data[[#This Row],[REASON OF LATE]]="SUPPLIER","LATE BY SUPPLIER", "LATE")))</f>
        <v>ON TIME</v>
      </c>
      <c r="K4597" s="12"/>
      <c r="L4597" s="16"/>
      <c r="M4597" s="32" t="str">
        <f>TEXT(Data[[#This Row],[Ngày giao]],"yyyy")</f>
        <v>2022</v>
      </c>
      <c r="N4597" s="32" t="str">
        <f>IF(MONTH(Data[[#This Row],[Ngày giao]])&lt;4,"Qtr1", IF(MONTH(Data[[#This Row],[Ngày giao]])&lt;7,"Qtr2",IF(MONTH(Data[[#This Row],[Ngày giao]])&lt;10,"Qtr3","Qtr4")))</f>
        <v>Qtr2</v>
      </c>
      <c r="O4597" s="32" t="str">
        <f>TEXT(Data[[#This Row],[Ngày giao]],"MMM")</f>
        <v>Apr</v>
      </c>
    </row>
    <row r="4598" spans="1:15" ht="14.5" x14ac:dyDescent="0.35">
      <c r="A4598" s="7">
        <v>4516834313</v>
      </c>
      <c r="B4598" s="7">
        <v>2765851</v>
      </c>
      <c r="C4598" s="8" t="s">
        <v>53</v>
      </c>
      <c r="D4598" s="9">
        <v>192</v>
      </c>
      <c r="E4598" s="3">
        <v>554</v>
      </c>
      <c r="F4598" s="3">
        <f t="shared" ref="F4598:F4661" si="133" xml:space="preserve"> D4598 * E4598</f>
        <v>106368</v>
      </c>
      <c r="G4598" s="5">
        <v>44588</v>
      </c>
      <c r="H4598" s="4">
        <v>44588</v>
      </c>
      <c r="I4598" s="10">
        <v>0</v>
      </c>
      <c r="J4598" s="32" t="str">
        <f>IF(Data[[#This Row],[Chênh lệch ngày]]&lt;-2,"ADVANCE", IF(Data[[#This Row],[Chênh lệch ngày]]&lt;4, "ON TIME", IF(Data[[#This Row],[REASON OF LATE]]="SUPPLIER","LATE BY SUPPLIER", "LATE")))</f>
        <v>ON TIME</v>
      </c>
      <c r="K4598" s="12"/>
      <c r="L4598" s="16"/>
      <c r="M4598" s="32" t="str">
        <f>TEXT(Data[[#This Row],[Ngày giao]],"yyyy")</f>
        <v>2022</v>
      </c>
      <c r="N4598" s="32" t="str">
        <f>IF(MONTH(Data[[#This Row],[Ngày giao]])&lt;4,"Qtr1", IF(MONTH(Data[[#This Row],[Ngày giao]])&lt;7,"Qtr2",IF(MONTH(Data[[#This Row],[Ngày giao]])&lt;10,"Qtr3","Qtr4")))</f>
        <v>Qtr1</v>
      </c>
      <c r="O4598" s="32" t="str">
        <f>TEXT(Data[[#This Row],[Ngày giao]],"MMM")</f>
        <v>Jan</v>
      </c>
    </row>
    <row r="4599" spans="1:15" ht="14.5" x14ac:dyDescent="0.35">
      <c r="A4599" s="7">
        <v>4516876008</v>
      </c>
      <c r="B4599" s="7">
        <v>4455906</v>
      </c>
      <c r="C4599" s="8" t="s">
        <v>53</v>
      </c>
      <c r="D4599" s="9">
        <v>24</v>
      </c>
      <c r="E4599" s="3">
        <v>1029</v>
      </c>
      <c r="F4599" s="3">
        <f t="shared" si="133"/>
        <v>24696</v>
      </c>
      <c r="G4599" s="5">
        <v>44616</v>
      </c>
      <c r="H4599" s="4">
        <v>44616</v>
      </c>
      <c r="I4599" s="10">
        <v>0</v>
      </c>
      <c r="J4599" s="32" t="str">
        <f>IF(Data[[#This Row],[Chênh lệch ngày]]&lt;-2,"ADVANCE", IF(Data[[#This Row],[Chênh lệch ngày]]&lt;4, "ON TIME", IF(Data[[#This Row],[REASON OF LATE]]="SUPPLIER","LATE BY SUPPLIER", "LATE")))</f>
        <v>ON TIME</v>
      </c>
      <c r="K4599" s="12"/>
      <c r="L4599" s="16"/>
      <c r="M4599" s="32" t="str">
        <f>TEXT(Data[[#This Row],[Ngày giao]],"yyyy")</f>
        <v>2022</v>
      </c>
      <c r="N4599" s="32" t="str">
        <f>IF(MONTH(Data[[#This Row],[Ngày giao]])&lt;4,"Qtr1", IF(MONTH(Data[[#This Row],[Ngày giao]])&lt;7,"Qtr2",IF(MONTH(Data[[#This Row],[Ngày giao]])&lt;10,"Qtr3","Qtr4")))</f>
        <v>Qtr1</v>
      </c>
      <c r="O4599" s="32" t="str">
        <f>TEXT(Data[[#This Row],[Ngày giao]],"MMM")</f>
        <v>Feb</v>
      </c>
    </row>
    <row r="4600" spans="1:15" ht="14.5" x14ac:dyDescent="0.35">
      <c r="A4600" s="7">
        <v>4516828668</v>
      </c>
      <c r="B4600" s="7">
        <v>4455280</v>
      </c>
      <c r="C4600" s="8" t="s">
        <v>53</v>
      </c>
      <c r="D4600" s="9">
        <v>240</v>
      </c>
      <c r="E4600" s="3">
        <v>971</v>
      </c>
      <c r="F4600" s="3">
        <f t="shared" si="133"/>
        <v>233040</v>
      </c>
      <c r="G4600" s="5">
        <v>44641</v>
      </c>
      <c r="H4600" s="4">
        <v>44644</v>
      </c>
      <c r="I4600" s="10">
        <v>-3</v>
      </c>
      <c r="J4600" s="32" t="str">
        <f>IF(Data[[#This Row],[Chênh lệch ngày]]&lt;-2,"ADVANCE", IF(Data[[#This Row],[Chênh lệch ngày]]&lt;4, "ON TIME", IF(Data[[#This Row],[REASON OF LATE]]="SUPPLIER","LATE BY SUPPLIER", "LATE")))</f>
        <v>ADVANCE</v>
      </c>
      <c r="K4600" s="12"/>
      <c r="L4600" s="16"/>
      <c r="M4600" s="32" t="str">
        <f>TEXT(Data[[#This Row],[Ngày giao]],"yyyy")</f>
        <v>2022</v>
      </c>
      <c r="N4600" s="32" t="str">
        <f>IF(MONTH(Data[[#This Row],[Ngày giao]])&lt;4,"Qtr1", IF(MONTH(Data[[#This Row],[Ngày giao]])&lt;7,"Qtr2",IF(MONTH(Data[[#This Row],[Ngày giao]])&lt;10,"Qtr3","Qtr4")))</f>
        <v>Qtr1</v>
      </c>
      <c r="O4600" s="32" t="str">
        <f>TEXT(Data[[#This Row],[Ngày giao]],"MMM")</f>
        <v>Mar</v>
      </c>
    </row>
    <row r="4601" spans="1:15" ht="14.5" x14ac:dyDescent="0.35">
      <c r="A4601" s="7">
        <v>4517815278</v>
      </c>
      <c r="B4601" s="7">
        <v>4455906</v>
      </c>
      <c r="C4601" s="8" t="s">
        <v>53</v>
      </c>
      <c r="D4601" s="9">
        <v>1104</v>
      </c>
      <c r="E4601" s="3">
        <v>464</v>
      </c>
      <c r="F4601" s="3">
        <f t="shared" si="133"/>
        <v>512256</v>
      </c>
      <c r="G4601" s="5">
        <v>44718</v>
      </c>
      <c r="H4601" s="4">
        <v>44718</v>
      </c>
      <c r="I4601" s="10">
        <v>0</v>
      </c>
      <c r="J4601" s="32" t="str">
        <f>IF(Data[[#This Row],[Chênh lệch ngày]]&lt;-2,"ADVANCE", IF(Data[[#This Row],[Chênh lệch ngày]]&lt;4, "ON TIME", IF(Data[[#This Row],[REASON OF LATE]]="SUPPLIER","LATE BY SUPPLIER", "LATE")))</f>
        <v>ON TIME</v>
      </c>
      <c r="K4601" s="12"/>
      <c r="L4601" s="16"/>
      <c r="M4601" s="32" t="str">
        <f>TEXT(Data[[#This Row],[Ngày giao]],"yyyy")</f>
        <v>2022</v>
      </c>
      <c r="N4601" s="32" t="str">
        <f>IF(MONTH(Data[[#This Row],[Ngày giao]])&lt;4,"Qtr1", IF(MONTH(Data[[#This Row],[Ngày giao]])&lt;7,"Qtr2",IF(MONTH(Data[[#This Row],[Ngày giao]])&lt;10,"Qtr3","Qtr4")))</f>
        <v>Qtr2</v>
      </c>
      <c r="O4601" s="32" t="str">
        <f>TEXT(Data[[#This Row],[Ngày giao]],"MMM")</f>
        <v>Jun</v>
      </c>
    </row>
    <row r="4602" spans="1:15" ht="14.5" x14ac:dyDescent="0.35">
      <c r="A4602" s="7">
        <v>4517381323</v>
      </c>
      <c r="B4602" s="7">
        <v>2487053</v>
      </c>
      <c r="C4602" s="8" t="s">
        <v>53</v>
      </c>
      <c r="D4602" s="9">
        <v>4050</v>
      </c>
      <c r="E4602" s="3">
        <v>1028</v>
      </c>
      <c r="F4602" s="3">
        <f t="shared" si="133"/>
        <v>4163400</v>
      </c>
      <c r="G4602" s="5">
        <v>44697</v>
      </c>
      <c r="H4602" s="4">
        <v>44697</v>
      </c>
      <c r="I4602" s="10">
        <v>0</v>
      </c>
      <c r="J4602" s="32" t="str">
        <f>IF(Data[[#This Row],[Chênh lệch ngày]]&lt;-2,"ADVANCE", IF(Data[[#This Row],[Chênh lệch ngày]]&lt;4, "ON TIME", IF(Data[[#This Row],[REASON OF LATE]]="SUPPLIER","LATE BY SUPPLIER", "LATE")))</f>
        <v>ON TIME</v>
      </c>
      <c r="K4602" s="12"/>
      <c r="L4602" s="16"/>
      <c r="M4602" s="32" t="str">
        <f>TEXT(Data[[#This Row],[Ngày giao]],"yyyy")</f>
        <v>2022</v>
      </c>
      <c r="N4602" s="32" t="str">
        <f>IF(MONTH(Data[[#This Row],[Ngày giao]])&lt;4,"Qtr1", IF(MONTH(Data[[#This Row],[Ngày giao]])&lt;7,"Qtr2",IF(MONTH(Data[[#This Row],[Ngày giao]])&lt;10,"Qtr3","Qtr4")))</f>
        <v>Qtr2</v>
      </c>
      <c r="O4602" s="32" t="str">
        <f>TEXT(Data[[#This Row],[Ngày giao]],"MMM")</f>
        <v>May</v>
      </c>
    </row>
    <row r="4603" spans="1:15" ht="14.5" x14ac:dyDescent="0.35">
      <c r="A4603" s="7">
        <v>4517236832</v>
      </c>
      <c r="B4603" s="7">
        <v>2765851</v>
      </c>
      <c r="C4603" s="8" t="s">
        <v>67</v>
      </c>
      <c r="D4603" s="9">
        <v>32</v>
      </c>
      <c r="E4603" s="3">
        <v>399</v>
      </c>
      <c r="F4603" s="3">
        <f t="shared" si="133"/>
        <v>12768</v>
      </c>
      <c r="G4603" s="5">
        <v>44917</v>
      </c>
      <c r="H4603" s="4">
        <v>44917</v>
      </c>
      <c r="I4603" s="10">
        <v>0</v>
      </c>
      <c r="J4603" s="32" t="str">
        <f>IF(Data[[#This Row],[Chênh lệch ngày]]&lt;-2,"ADVANCE", IF(Data[[#This Row],[Chênh lệch ngày]]&lt;4, "ON TIME", IF(Data[[#This Row],[REASON OF LATE]]="SUPPLIER","LATE BY SUPPLIER", "LATE")))</f>
        <v>ON TIME</v>
      </c>
      <c r="K4603" s="12"/>
      <c r="L4603" s="16"/>
      <c r="M4603" s="32" t="str">
        <f>TEXT(Data[[#This Row],[Ngày giao]],"yyyy")</f>
        <v>2022</v>
      </c>
      <c r="N4603" s="32" t="str">
        <f>IF(MONTH(Data[[#This Row],[Ngày giao]])&lt;4,"Qtr1", IF(MONTH(Data[[#This Row],[Ngày giao]])&lt;7,"Qtr2",IF(MONTH(Data[[#This Row],[Ngày giao]])&lt;10,"Qtr3","Qtr4")))</f>
        <v>Qtr4</v>
      </c>
      <c r="O4603" s="32" t="str">
        <f>TEXT(Data[[#This Row],[Ngày giao]],"MMM")</f>
        <v>Dec</v>
      </c>
    </row>
    <row r="4604" spans="1:15" ht="14.5" x14ac:dyDescent="0.35">
      <c r="A4604" s="7">
        <v>4517363104</v>
      </c>
      <c r="B4604" s="7">
        <v>4455280</v>
      </c>
      <c r="C4604" s="8" t="s">
        <v>53</v>
      </c>
      <c r="D4604" s="9">
        <v>810</v>
      </c>
      <c r="E4604" s="3">
        <v>1110</v>
      </c>
      <c r="F4604" s="3">
        <f t="shared" si="133"/>
        <v>899100</v>
      </c>
      <c r="G4604" s="5">
        <v>44669</v>
      </c>
      <c r="H4604" s="4">
        <v>44669</v>
      </c>
      <c r="I4604" s="10">
        <v>0</v>
      </c>
      <c r="J4604" s="32" t="str">
        <f>IF(Data[[#This Row],[Chênh lệch ngày]]&lt;-2,"ADVANCE", IF(Data[[#This Row],[Chênh lệch ngày]]&lt;4, "ON TIME", IF(Data[[#This Row],[REASON OF LATE]]="SUPPLIER","LATE BY SUPPLIER", "LATE")))</f>
        <v>ON TIME</v>
      </c>
      <c r="K4604" s="12"/>
      <c r="L4604" s="16"/>
      <c r="M4604" s="32" t="str">
        <f>TEXT(Data[[#This Row],[Ngày giao]],"yyyy")</f>
        <v>2022</v>
      </c>
      <c r="N4604" s="32" t="str">
        <f>IF(MONTH(Data[[#This Row],[Ngày giao]])&lt;4,"Qtr1", IF(MONTH(Data[[#This Row],[Ngày giao]])&lt;7,"Qtr2",IF(MONTH(Data[[#This Row],[Ngày giao]])&lt;10,"Qtr3","Qtr4")))</f>
        <v>Qtr2</v>
      </c>
      <c r="O4604" s="32" t="str">
        <f>TEXT(Data[[#This Row],[Ngày giao]],"MMM")</f>
        <v>Apr</v>
      </c>
    </row>
    <row r="4605" spans="1:15" ht="14.5" x14ac:dyDescent="0.35">
      <c r="A4605" s="7">
        <v>4517531803</v>
      </c>
      <c r="B4605" s="7">
        <v>4455298</v>
      </c>
      <c r="C4605" s="8" t="s">
        <v>53</v>
      </c>
      <c r="D4605" s="9">
        <v>495</v>
      </c>
      <c r="E4605" s="3">
        <v>794</v>
      </c>
      <c r="F4605" s="3">
        <f t="shared" si="133"/>
        <v>393030</v>
      </c>
      <c r="G4605" s="5">
        <v>44725</v>
      </c>
      <c r="H4605" s="4">
        <v>44725</v>
      </c>
      <c r="I4605" s="10">
        <v>0</v>
      </c>
      <c r="J4605" s="32" t="str">
        <f>IF(Data[[#This Row],[Chênh lệch ngày]]&lt;-2,"ADVANCE", IF(Data[[#This Row],[Chênh lệch ngày]]&lt;4, "ON TIME", IF(Data[[#This Row],[REASON OF LATE]]="SUPPLIER","LATE BY SUPPLIER", "LATE")))</f>
        <v>ON TIME</v>
      </c>
      <c r="K4605" s="12"/>
      <c r="L4605" s="16"/>
      <c r="M4605" s="32" t="str">
        <f>TEXT(Data[[#This Row],[Ngày giao]],"yyyy")</f>
        <v>2022</v>
      </c>
      <c r="N4605" s="32" t="str">
        <f>IF(MONTH(Data[[#This Row],[Ngày giao]])&lt;4,"Qtr1", IF(MONTH(Data[[#This Row],[Ngày giao]])&lt;7,"Qtr2",IF(MONTH(Data[[#This Row],[Ngày giao]])&lt;10,"Qtr3","Qtr4")))</f>
        <v>Qtr2</v>
      </c>
      <c r="O4605" s="32" t="str">
        <f>TEXT(Data[[#This Row],[Ngày giao]],"MMM")</f>
        <v>Jun</v>
      </c>
    </row>
    <row r="4606" spans="1:15" ht="14.5" x14ac:dyDescent="0.35">
      <c r="A4606" s="7">
        <v>4517362919</v>
      </c>
      <c r="B4606" s="7">
        <v>4455298</v>
      </c>
      <c r="C4606" s="8" t="s">
        <v>53</v>
      </c>
      <c r="D4606" s="9">
        <v>15</v>
      </c>
      <c r="E4606" s="3">
        <v>565</v>
      </c>
      <c r="F4606" s="3">
        <f t="shared" si="133"/>
        <v>8475</v>
      </c>
      <c r="G4606" s="5">
        <v>44683</v>
      </c>
      <c r="H4606" s="4">
        <v>44683</v>
      </c>
      <c r="I4606" s="10">
        <v>0</v>
      </c>
      <c r="J4606" s="32" t="str">
        <f>IF(Data[[#This Row],[Chênh lệch ngày]]&lt;-2,"ADVANCE", IF(Data[[#This Row],[Chênh lệch ngày]]&lt;4, "ON TIME", IF(Data[[#This Row],[REASON OF LATE]]="SUPPLIER","LATE BY SUPPLIER", "LATE")))</f>
        <v>ON TIME</v>
      </c>
      <c r="K4606" s="12"/>
      <c r="L4606" s="16"/>
      <c r="M4606" s="32" t="str">
        <f>TEXT(Data[[#This Row],[Ngày giao]],"yyyy")</f>
        <v>2022</v>
      </c>
      <c r="N4606" s="32" t="str">
        <f>IF(MONTH(Data[[#This Row],[Ngày giao]])&lt;4,"Qtr1", IF(MONTH(Data[[#This Row],[Ngày giao]])&lt;7,"Qtr2",IF(MONTH(Data[[#This Row],[Ngày giao]])&lt;10,"Qtr3","Qtr4")))</f>
        <v>Qtr2</v>
      </c>
      <c r="O4606" s="32" t="str">
        <f>TEXT(Data[[#This Row],[Ngày giao]],"MMM")</f>
        <v>May</v>
      </c>
    </row>
    <row r="4607" spans="1:15" ht="14.5" x14ac:dyDescent="0.35">
      <c r="A4607" s="7">
        <v>4518086418</v>
      </c>
      <c r="B4607" s="7">
        <v>2663481</v>
      </c>
      <c r="C4607" s="37" t="s">
        <v>52</v>
      </c>
      <c r="D4607" s="9">
        <v>120</v>
      </c>
      <c r="E4607" s="3">
        <v>449</v>
      </c>
      <c r="F4607" s="3">
        <f t="shared" si="133"/>
        <v>53880</v>
      </c>
      <c r="G4607" s="5">
        <v>44746</v>
      </c>
      <c r="H4607" s="4">
        <v>44746</v>
      </c>
      <c r="I4607" s="10">
        <v>0</v>
      </c>
      <c r="J4607" s="32" t="str">
        <f>IF(Data[[#This Row],[Chênh lệch ngày]]&lt;-2,"ADVANCE", IF(Data[[#This Row],[Chênh lệch ngày]]&lt;4, "ON TIME", IF(Data[[#This Row],[REASON OF LATE]]="SUPPLIER","LATE BY SUPPLIER", "LATE")))</f>
        <v>ON TIME</v>
      </c>
      <c r="K4607" s="12"/>
      <c r="L4607" s="16"/>
      <c r="M4607" s="32" t="str">
        <f>TEXT(Data[[#This Row],[Ngày giao]],"yyyy")</f>
        <v>2022</v>
      </c>
      <c r="N4607" s="32" t="str">
        <f>IF(MONTH(Data[[#This Row],[Ngày giao]])&lt;4,"Qtr1", IF(MONTH(Data[[#This Row],[Ngày giao]])&lt;7,"Qtr2",IF(MONTH(Data[[#This Row],[Ngày giao]])&lt;10,"Qtr3","Qtr4")))</f>
        <v>Qtr3</v>
      </c>
      <c r="O4607" s="32" t="str">
        <f>TEXT(Data[[#This Row],[Ngày giao]],"MMM")</f>
        <v>Jul</v>
      </c>
    </row>
    <row r="4608" spans="1:15" ht="14.5" x14ac:dyDescent="0.35">
      <c r="A4608" s="7">
        <v>4517953098</v>
      </c>
      <c r="B4608" s="7">
        <v>4333116</v>
      </c>
      <c r="C4608" s="8" t="s">
        <v>53</v>
      </c>
      <c r="D4608" s="9">
        <v>2730</v>
      </c>
      <c r="E4608" s="3">
        <v>1020</v>
      </c>
      <c r="F4608" s="3">
        <f t="shared" si="133"/>
        <v>2784600</v>
      </c>
      <c r="G4608" s="5">
        <v>44725</v>
      </c>
      <c r="H4608" s="4">
        <v>44711</v>
      </c>
      <c r="I4608" s="10">
        <v>14</v>
      </c>
      <c r="J4608" s="32" t="str">
        <f>IF(Data[[#This Row],[Chênh lệch ngày]]&lt;-2,"ADVANCE", IF(Data[[#This Row],[Chênh lệch ngày]]&lt;4, "ON TIME", IF(Data[[#This Row],[REASON OF LATE]]="SUPPLIER","LATE BY SUPPLIER", "LATE")))</f>
        <v>LATE</v>
      </c>
      <c r="K4608" s="32" t="s">
        <v>6</v>
      </c>
      <c r="L4608" s="16"/>
      <c r="M4608" s="32" t="str">
        <f>TEXT(Data[[#This Row],[Ngày giao]],"yyyy")</f>
        <v>2022</v>
      </c>
      <c r="N4608" s="32" t="str">
        <f>IF(MONTH(Data[[#This Row],[Ngày giao]])&lt;4,"Qtr1", IF(MONTH(Data[[#This Row],[Ngày giao]])&lt;7,"Qtr2",IF(MONTH(Data[[#This Row],[Ngày giao]])&lt;10,"Qtr3","Qtr4")))</f>
        <v>Qtr2</v>
      </c>
      <c r="O4608" s="32" t="str">
        <f>TEXT(Data[[#This Row],[Ngày giao]],"MMM")</f>
        <v>Jun</v>
      </c>
    </row>
    <row r="4609" spans="1:15" ht="14.5" x14ac:dyDescent="0.35">
      <c r="A4609" s="7">
        <v>4518123445</v>
      </c>
      <c r="B4609" s="7">
        <v>2487053</v>
      </c>
      <c r="C4609" s="8" t="s">
        <v>67</v>
      </c>
      <c r="D4609" s="9">
        <v>990</v>
      </c>
      <c r="E4609" s="3">
        <v>938</v>
      </c>
      <c r="F4609" s="3">
        <f t="shared" si="133"/>
        <v>928620</v>
      </c>
      <c r="G4609" s="5">
        <v>45001</v>
      </c>
      <c r="H4609" s="4">
        <v>45001</v>
      </c>
      <c r="I4609" s="10">
        <v>0</v>
      </c>
      <c r="J4609" s="32" t="str">
        <f>IF(Data[[#This Row],[Chênh lệch ngày]]&lt;-2,"ADVANCE", IF(Data[[#This Row],[Chênh lệch ngày]]&lt;4, "ON TIME", IF(Data[[#This Row],[REASON OF LATE]]="SUPPLIER","LATE BY SUPPLIER", "LATE")))</f>
        <v>ON TIME</v>
      </c>
      <c r="K4609" s="12"/>
      <c r="L4609" s="16"/>
      <c r="M4609" s="32" t="str">
        <f>TEXT(Data[[#This Row],[Ngày giao]],"yyyy")</f>
        <v>2023</v>
      </c>
      <c r="N4609" s="32" t="str">
        <f>IF(MONTH(Data[[#This Row],[Ngày giao]])&lt;4,"Qtr1", IF(MONTH(Data[[#This Row],[Ngày giao]])&lt;7,"Qtr2",IF(MONTH(Data[[#This Row],[Ngày giao]])&lt;10,"Qtr3","Qtr4")))</f>
        <v>Qtr1</v>
      </c>
      <c r="O4609" s="32" t="str">
        <f>TEXT(Data[[#This Row],[Ngày giao]],"MMM")</f>
        <v>Mar</v>
      </c>
    </row>
    <row r="4610" spans="1:15" ht="14.5" x14ac:dyDescent="0.35">
      <c r="A4610" s="7">
        <v>4517356026</v>
      </c>
      <c r="B4610" s="7">
        <v>4454507</v>
      </c>
      <c r="C4610" s="8" t="s">
        <v>53</v>
      </c>
      <c r="D4610" s="9">
        <v>1620</v>
      </c>
      <c r="E4610" s="3">
        <v>356</v>
      </c>
      <c r="F4610" s="3">
        <f t="shared" si="133"/>
        <v>576720</v>
      </c>
      <c r="G4610" s="5">
        <v>44676</v>
      </c>
      <c r="H4610" s="4">
        <v>44679</v>
      </c>
      <c r="I4610" s="10">
        <v>-3</v>
      </c>
      <c r="J4610" s="32" t="str">
        <f>IF(Data[[#This Row],[Chênh lệch ngày]]&lt;-2,"ADVANCE", IF(Data[[#This Row],[Chênh lệch ngày]]&lt;4, "ON TIME", IF(Data[[#This Row],[REASON OF LATE]]="SUPPLIER","LATE BY SUPPLIER", "LATE")))</f>
        <v>ADVANCE</v>
      </c>
      <c r="K4610" s="12"/>
      <c r="L4610" s="16"/>
      <c r="M4610" s="32" t="str">
        <f>TEXT(Data[[#This Row],[Ngày giao]],"yyyy")</f>
        <v>2022</v>
      </c>
      <c r="N4610" s="32" t="str">
        <f>IF(MONTH(Data[[#This Row],[Ngày giao]])&lt;4,"Qtr1", IF(MONTH(Data[[#This Row],[Ngày giao]])&lt;7,"Qtr2",IF(MONTH(Data[[#This Row],[Ngày giao]])&lt;10,"Qtr3","Qtr4")))</f>
        <v>Qtr2</v>
      </c>
      <c r="O4610" s="32" t="str">
        <f>TEXT(Data[[#This Row],[Ngày giao]],"MMM")</f>
        <v>Apr</v>
      </c>
    </row>
    <row r="4611" spans="1:15" ht="14.5" x14ac:dyDescent="0.35">
      <c r="A4611" s="7">
        <v>4517610441</v>
      </c>
      <c r="B4611" s="7">
        <v>4333116</v>
      </c>
      <c r="C4611" s="8" t="s">
        <v>67</v>
      </c>
      <c r="D4611" s="9">
        <v>210</v>
      </c>
      <c r="E4611" s="3">
        <v>909</v>
      </c>
      <c r="F4611" s="3">
        <f t="shared" si="133"/>
        <v>190890</v>
      </c>
      <c r="G4611" s="5">
        <v>44672</v>
      </c>
      <c r="H4611" s="4">
        <v>44672</v>
      </c>
      <c r="I4611" s="10">
        <v>0</v>
      </c>
      <c r="J4611" s="32" t="str">
        <f>IF(Data[[#This Row],[Chênh lệch ngày]]&lt;-2,"ADVANCE", IF(Data[[#This Row],[Chênh lệch ngày]]&lt;4, "ON TIME", IF(Data[[#This Row],[REASON OF LATE]]="SUPPLIER","LATE BY SUPPLIER", "LATE")))</f>
        <v>ON TIME</v>
      </c>
      <c r="K4611" s="12"/>
      <c r="L4611" s="16"/>
      <c r="M4611" s="32" t="str">
        <f>TEXT(Data[[#This Row],[Ngày giao]],"yyyy")</f>
        <v>2022</v>
      </c>
      <c r="N4611" s="32" t="str">
        <f>IF(MONTH(Data[[#This Row],[Ngày giao]])&lt;4,"Qtr1", IF(MONTH(Data[[#This Row],[Ngày giao]])&lt;7,"Qtr2",IF(MONTH(Data[[#This Row],[Ngày giao]])&lt;10,"Qtr3","Qtr4")))</f>
        <v>Qtr2</v>
      </c>
      <c r="O4611" s="32" t="str">
        <f>TEXT(Data[[#This Row],[Ngày giao]],"MMM")</f>
        <v>Apr</v>
      </c>
    </row>
    <row r="4612" spans="1:15" ht="14.5" x14ac:dyDescent="0.35">
      <c r="A4612" s="7">
        <v>4518123446</v>
      </c>
      <c r="B4612" s="7">
        <v>2779817</v>
      </c>
      <c r="C4612" s="8" t="s">
        <v>67</v>
      </c>
      <c r="D4612" s="9">
        <v>990</v>
      </c>
      <c r="E4612" s="3">
        <v>1394</v>
      </c>
      <c r="F4612" s="3">
        <f t="shared" si="133"/>
        <v>1380060</v>
      </c>
      <c r="G4612" s="5">
        <v>45001</v>
      </c>
      <c r="H4612" s="4">
        <v>45001</v>
      </c>
      <c r="I4612" s="10">
        <v>0</v>
      </c>
      <c r="J4612" s="32" t="str">
        <f>IF(Data[[#This Row],[Chênh lệch ngày]]&lt;-2,"ADVANCE", IF(Data[[#This Row],[Chênh lệch ngày]]&lt;4, "ON TIME", IF(Data[[#This Row],[REASON OF LATE]]="SUPPLIER","LATE BY SUPPLIER", "LATE")))</f>
        <v>ON TIME</v>
      </c>
      <c r="K4612" s="12"/>
      <c r="L4612" s="16"/>
      <c r="M4612" s="32" t="str">
        <f>TEXT(Data[[#This Row],[Ngày giao]],"yyyy")</f>
        <v>2023</v>
      </c>
      <c r="N4612" s="32" t="str">
        <f>IF(MONTH(Data[[#This Row],[Ngày giao]])&lt;4,"Qtr1", IF(MONTH(Data[[#This Row],[Ngày giao]])&lt;7,"Qtr2",IF(MONTH(Data[[#This Row],[Ngày giao]])&lt;10,"Qtr3","Qtr4")))</f>
        <v>Qtr1</v>
      </c>
      <c r="O4612" s="32" t="str">
        <f>TEXT(Data[[#This Row],[Ngày giao]],"MMM")</f>
        <v>Mar</v>
      </c>
    </row>
    <row r="4613" spans="1:15" ht="14.5" x14ac:dyDescent="0.35">
      <c r="A4613" s="7">
        <v>4516644562</v>
      </c>
      <c r="B4613" s="7">
        <v>4455299</v>
      </c>
      <c r="C4613" s="8" t="s">
        <v>53</v>
      </c>
      <c r="D4613" s="9">
        <v>345</v>
      </c>
      <c r="E4613" s="3">
        <v>434</v>
      </c>
      <c r="F4613" s="3">
        <f t="shared" si="133"/>
        <v>149730</v>
      </c>
      <c r="G4613" s="5">
        <v>44627</v>
      </c>
      <c r="H4613" s="4">
        <v>44627</v>
      </c>
      <c r="I4613" s="10">
        <v>0</v>
      </c>
      <c r="J4613" s="32" t="str">
        <f>IF(Data[[#This Row],[Chênh lệch ngày]]&lt;-2,"ADVANCE", IF(Data[[#This Row],[Chênh lệch ngày]]&lt;4, "ON TIME", IF(Data[[#This Row],[REASON OF LATE]]="SUPPLIER","LATE BY SUPPLIER", "LATE")))</f>
        <v>ON TIME</v>
      </c>
      <c r="K4613" s="12"/>
      <c r="L4613" s="16"/>
      <c r="M4613" s="32" t="str">
        <f>TEXT(Data[[#This Row],[Ngày giao]],"yyyy")</f>
        <v>2022</v>
      </c>
      <c r="N4613" s="32" t="str">
        <f>IF(MONTH(Data[[#This Row],[Ngày giao]])&lt;4,"Qtr1", IF(MONTH(Data[[#This Row],[Ngày giao]])&lt;7,"Qtr2",IF(MONTH(Data[[#This Row],[Ngày giao]])&lt;10,"Qtr3","Qtr4")))</f>
        <v>Qtr1</v>
      </c>
      <c r="O4613" s="32" t="str">
        <f>TEXT(Data[[#This Row],[Ngày giao]],"MMM")</f>
        <v>Mar</v>
      </c>
    </row>
    <row r="4614" spans="1:15" ht="14.5" x14ac:dyDescent="0.35">
      <c r="A4614" s="7">
        <v>4517432984</v>
      </c>
      <c r="B4614" s="7">
        <v>4455281</v>
      </c>
      <c r="C4614" s="8" t="s">
        <v>65</v>
      </c>
      <c r="D4614" s="9">
        <v>270</v>
      </c>
      <c r="E4614" s="3">
        <v>988</v>
      </c>
      <c r="F4614" s="3">
        <f t="shared" si="133"/>
        <v>266760</v>
      </c>
      <c r="G4614" s="14">
        <v>44662</v>
      </c>
      <c r="H4614" s="15">
        <v>44663</v>
      </c>
      <c r="I4614" s="10">
        <v>-1</v>
      </c>
      <c r="J4614" s="32" t="str">
        <f>IF(Data[[#This Row],[Chênh lệch ngày]]&lt;-2,"ADVANCE", IF(Data[[#This Row],[Chênh lệch ngày]]&lt;4, "ON TIME", IF(Data[[#This Row],[REASON OF LATE]]="SUPPLIER","LATE BY SUPPLIER", "LATE")))</f>
        <v>ON TIME</v>
      </c>
      <c r="K4614" s="12"/>
      <c r="L4614" s="16"/>
      <c r="M4614" s="32" t="str">
        <f>TEXT(Data[[#This Row],[Ngày giao]],"yyyy")</f>
        <v>2022</v>
      </c>
      <c r="N4614" s="32" t="str">
        <f>IF(MONTH(Data[[#This Row],[Ngày giao]])&lt;4,"Qtr1", IF(MONTH(Data[[#This Row],[Ngày giao]])&lt;7,"Qtr2",IF(MONTH(Data[[#This Row],[Ngày giao]])&lt;10,"Qtr3","Qtr4")))</f>
        <v>Qtr2</v>
      </c>
      <c r="O4614" s="32" t="str">
        <f>TEXT(Data[[#This Row],[Ngày giao]],"MMM")</f>
        <v>Apr</v>
      </c>
    </row>
    <row r="4615" spans="1:15" ht="14.5" x14ac:dyDescent="0.35">
      <c r="A4615" s="7">
        <v>4517982646</v>
      </c>
      <c r="B4615" s="7">
        <v>2765851</v>
      </c>
      <c r="C4615" s="8" t="s">
        <v>59</v>
      </c>
      <c r="D4615" s="9">
        <v>64</v>
      </c>
      <c r="E4615" s="3">
        <v>764</v>
      </c>
      <c r="F4615" s="3">
        <f t="shared" si="133"/>
        <v>48896</v>
      </c>
      <c r="G4615" s="5">
        <v>44697</v>
      </c>
      <c r="H4615" s="4">
        <v>44697</v>
      </c>
      <c r="I4615" s="10">
        <v>0</v>
      </c>
      <c r="J4615" s="32" t="str">
        <f>IF(Data[[#This Row],[Chênh lệch ngày]]&lt;-2,"ADVANCE", IF(Data[[#This Row],[Chênh lệch ngày]]&lt;4, "ON TIME", IF(Data[[#This Row],[REASON OF LATE]]="SUPPLIER","LATE BY SUPPLIER", "LATE")))</f>
        <v>ON TIME</v>
      </c>
      <c r="K4615" s="12"/>
      <c r="L4615" s="16"/>
      <c r="M4615" s="32" t="str">
        <f>TEXT(Data[[#This Row],[Ngày giao]],"yyyy")</f>
        <v>2022</v>
      </c>
      <c r="N4615" s="32" t="str">
        <f>IF(MONTH(Data[[#This Row],[Ngày giao]])&lt;4,"Qtr1", IF(MONTH(Data[[#This Row],[Ngày giao]])&lt;7,"Qtr2",IF(MONTH(Data[[#This Row],[Ngày giao]])&lt;10,"Qtr3","Qtr4")))</f>
        <v>Qtr2</v>
      </c>
      <c r="O4615" s="32" t="str">
        <f>TEXT(Data[[#This Row],[Ngày giao]],"MMM")</f>
        <v>May</v>
      </c>
    </row>
    <row r="4616" spans="1:15" ht="14.5" x14ac:dyDescent="0.35">
      <c r="A4616" s="7">
        <v>4517833242</v>
      </c>
      <c r="B4616" s="7">
        <v>4455281</v>
      </c>
      <c r="C4616" s="8" t="s">
        <v>53</v>
      </c>
      <c r="D4616" s="9">
        <v>4320</v>
      </c>
      <c r="E4616" s="3">
        <v>502</v>
      </c>
      <c r="F4616" s="3">
        <f t="shared" si="133"/>
        <v>2168640</v>
      </c>
      <c r="G4616" s="14">
        <v>44718</v>
      </c>
      <c r="H4616" s="15">
        <v>44683</v>
      </c>
      <c r="I4616" s="10">
        <v>35</v>
      </c>
      <c r="J4616" s="32" t="str">
        <f>IF(Data[[#This Row],[Chênh lệch ngày]]&lt;-2,"ADVANCE", IF(Data[[#This Row],[Chênh lệch ngày]]&lt;4, "ON TIME", IF(Data[[#This Row],[REASON OF LATE]]="SUPPLIER","LATE BY SUPPLIER", "LATE")))</f>
        <v>LATE BY SUPPLIER</v>
      </c>
      <c r="K4616" s="11" t="s">
        <v>8</v>
      </c>
      <c r="L4616" s="16" t="s">
        <v>71</v>
      </c>
      <c r="M4616" s="32" t="str">
        <f>TEXT(Data[[#This Row],[Ngày giao]],"yyyy")</f>
        <v>2022</v>
      </c>
      <c r="N4616" s="32" t="str">
        <f>IF(MONTH(Data[[#This Row],[Ngày giao]])&lt;4,"Qtr1", IF(MONTH(Data[[#This Row],[Ngày giao]])&lt;7,"Qtr2",IF(MONTH(Data[[#This Row],[Ngày giao]])&lt;10,"Qtr3","Qtr4")))</f>
        <v>Qtr2</v>
      </c>
      <c r="O4616" s="32" t="str">
        <f>TEXT(Data[[#This Row],[Ngày giao]],"MMM")</f>
        <v>Jun</v>
      </c>
    </row>
    <row r="4617" spans="1:15" ht="14.5" x14ac:dyDescent="0.35">
      <c r="A4617" s="7">
        <v>4517369780</v>
      </c>
      <c r="B4617" s="7">
        <v>4455280</v>
      </c>
      <c r="C4617" s="8" t="s">
        <v>53</v>
      </c>
      <c r="D4617" s="9">
        <v>360</v>
      </c>
      <c r="E4617" s="3">
        <v>1124</v>
      </c>
      <c r="F4617" s="3">
        <f t="shared" si="133"/>
        <v>404640</v>
      </c>
      <c r="G4617" s="5">
        <v>44627</v>
      </c>
      <c r="H4617" s="4">
        <v>44627</v>
      </c>
      <c r="I4617" s="10">
        <v>0</v>
      </c>
      <c r="J4617" s="32" t="str">
        <f>IF(Data[[#This Row],[Chênh lệch ngày]]&lt;-2,"ADVANCE", IF(Data[[#This Row],[Chênh lệch ngày]]&lt;4, "ON TIME", IF(Data[[#This Row],[REASON OF LATE]]="SUPPLIER","LATE BY SUPPLIER", "LATE")))</f>
        <v>ON TIME</v>
      </c>
      <c r="K4617" s="12"/>
      <c r="L4617" s="16"/>
      <c r="M4617" s="32" t="str">
        <f>TEXT(Data[[#This Row],[Ngày giao]],"yyyy")</f>
        <v>2022</v>
      </c>
      <c r="N4617" s="32" t="str">
        <f>IF(MONTH(Data[[#This Row],[Ngày giao]])&lt;4,"Qtr1", IF(MONTH(Data[[#This Row],[Ngày giao]])&lt;7,"Qtr2",IF(MONTH(Data[[#This Row],[Ngày giao]])&lt;10,"Qtr3","Qtr4")))</f>
        <v>Qtr1</v>
      </c>
      <c r="O4617" s="32" t="str">
        <f>TEXT(Data[[#This Row],[Ngày giao]],"MMM")</f>
        <v>Mar</v>
      </c>
    </row>
    <row r="4618" spans="1:15" ht="14.5" x14ac:dyDescent="0.35">
      <c r="A4618" s="7">
        <v>5501153436</v>
      </c>
      <c r="B4618" s="7">
        <v>2779823</v>
      </c>
      <c r="C4618" s="8" t="s">
        <v>60</v>
      </c>
      <c r="D4618" s="9">
        <v>3330</v>
      </c>
      <c r="E4618" s="3">
        <v>445</v>
      </c>
      <c r="F4618" s="3">
        <f t="shared" si="133"/>
        <v>1481850</v>
      </c>
      <c r="G4618" s="5">
        <v>44571</v>
      </c>
      <c r="H4618" s="4">
        <v>44571</v>
      </c>
      <c r="I4618" s="10">
        <v>0</v>
      </c>
      <c r="J4618" s="32" t="str">
        <f>IF(Data[[#This Row],[Chênh lệch ngày]]&lt;-2,"ADVANCE", IF(Data[[#This Row],[Chênh lệch ngày]]&lt;4, "ON TIME", IF(Data[[#This Row],[REASON OF LATE]]="SUPPLIER","LATE BY SUPPLIER", "LATE")))</f>
        <v>ON TIME</v>
      </c>
      <c r="K4618" s="12"/>
      <c r="L4618" s="16"/>
      <c r="M4618" s="32" t="str">
        <f>TEXT(Data[[#This Row],[Ngày giao]],"yyyy")</f>
        <v>2022</v>
      </c>
      <c r="N4618" s="32" t="str">
        <f>IF(MONTH(Data[[#This Row],[Ngày giao]])&lt;4,"Qtr1", IF(MONTH(Data[[#This Row],[Ngày giao]])&lt;7,"Qtr2",IF(MONTH(Data[[#This Row],[Ngày giao]])&lt;10,"Qtr3","Qtr4")))</f>
        <v>Qtr1</v>
      </c>
      <c r="O4618" s="32" t="str">
        <f>TEXT(Data[[#This Row],[Ngày giao]],"MMM")</f>
        <v>Jan</v>
      </c>
    </row>
    <row r="4619" spans="1:15" ht="14.5" x14ac:dyDescent="0.35">
      <c r="A4619" s="7">
        <v>4518083777</v>
      </c>
      <c r="B4619" s="7">
        <v>4333116</v>
      </c>
      <c r="C4619" s="8" t="s">
        <v>61</v>
      </c>
      <c r="D4619" s="9">
        <v>84</v>
      </c>
      <c r="E4619" s="3">
        <v>1377</v>
      </c>
      <c r="F4619" s="3">
        <f t="shared" si="133"/>
        <v>115668</v>
      </c>
      <c r="G4619" s="5">
        <v>44753</v>
      </c>
      <c r="H4619" s="4">
        <v>44725</v>
      </c>
      <c r="I4619" s="10">
        <v>28</v>
      </c>
      <c r="J4619" s="32" t="str">
        <f>IF(Data[[#This Row],[Chênh lệch ngày]]&lt;-2,"ADVANCE", IF(Data[[#This Row],[Chênh lệch ngày]]&lt;4, "ON TIME", IF(Data[[#This Row],[REASON OF LATE]]="SUPPLIER","LATE BY SUPPLIER", "LATE")))</f>
        <v>LATE BY SUPPLIER</v>
      </c>
      <c r="K4619" s="13" t="s">
        <v>8</v>
      </c>
      <c r="L4619" s="16" t="s">
        <v>71</v>
      </c>
      <c r="M4619" s="32" t="str">
        <f>TEXT(Data[[#This Row],[Ngày giao]],"yyyy")</f>
        <v>2022</v>
      </c>
      <c r="N4619" s="32" t="str">
        <f>IF(MONTH(Data[[#This Row],[Ngày giao]])&lt;4,"Qtr1", IF(MONTH(Data[[#This Row],[Ngày giao]])&lt;7,"Qtr2",IF(MONTH(Data[[#This Row],[Ngày giao]])&lt;10,"Qtr3","Qtr4")))</f>
        <v>Qtr3</v>
      </c>
      <c r="O4619" s="32" t="str">
        <f>TEXT(Data[[#This Row],[Ngày giao]],"MMM")</f>
        <v>Jul</v>
      </c>
    </row>
    <row r="4620" spans="1:15" ht="14.5" x14ac:dyDescent="0.35">
      <c r="A4620" s="7">
        <v>4518064437</v>
      </c>
      <c r="B4620" s="7">
        <v>2663481</v>
      </c>
      <c r="C4620" s="37" t="s">
        <v>52</v>
      </c>
      <c r="D4620" s="9">
        <v>375</v>
      </c>
      <c r="E4620" s="3">
        <v>887</v>
      </c>
      <c r="F4620" s="3">
        <f t="shared" si="133"/>
        <v>332625</v>
      </c>
      <c r="G4620" s="5">
        <v>44746</v>
      </c>
      <c r="H4620" s="4">
        <v>44746</v>
      </c>
      <c r="I4620" s="10">
        <v>0</v>
      </c>
      <c r="J4620" s="32" t="str">
        <f>IF(Data[[#This Row],[Chênh lệch ngày]]&lt;-2,"ADVANCE", IF(Data[[#This Row],[Chênh lệch ngày]]&lt;4, "ON TIME", IF(Data[[#This Row],[REASON OF LATE]]="SUPPLIER","LATE BY SUPPLIER", "LATE")))</f>
        <v>ON TIME</v>
      </c>
      <c r="K4620" s="12"/>
      <c r="L4620" s="16"/>
      <c r="M4620" s="32" t="str">
        <f>TEXT(Data[[#This Row],[Ngày giao]],"yyyy")</f>
        <v>2022</v>
      </c>
      <c r="N4620" s="32" t="str">
        <f>IF(MONTH(Data[[#This Row],[Ngày giao]])&lt;4,"Qtr1", IF(MONTH(Data[[#This Row],[Ngày giao]])&lt;7,"Qtr2",IF(MONTH(Data[[#This Row],[Ngày giao]])&lt;10,"Qtr3","Qtr4")))</f>
        <v>Qtr3</v>
      </c>
      <c r="O4620" s="32" t="str">
        <f>TEXT(Data[[#This Row],[Ngày giao]],"MMM")</f>
        <v>Jul</v>
      </c>
    </row>
    <row r="4621" spans="1:15" ht="14.5" x14ac:dyDescent="0.35">
      <c r="A4621" s="7">
        <v>4517385107</v>
      </c>
      <c r="B4621" s="7">
        <v>4455299</v>
      </c>
      <c r="C4621" s="8" t="s">
        <v>53</v>
      </c>
      <c r="D4621" s="9">
        <v>135</v>
      </c>
      <c r="E4621" s="3">
        <v>1369</v>
      </c>
      <c r="F4621" s="3">
        <f t="shared" si="133"/>
        <v>184815</v>
      </c>
      <c r="G4621" s="5">
        <v>44725</v>
      </c>
      <c r="H4621" s="4">
        <v>44725</v>
      </c>
      <c r="I4621" s="10">
        <v>0</v>
      </c>
      <c r="J4621" s="32" t="str">
        <f>IF(Data[[#This Row],[Chênh lệch ngày]]&lt;-2,"ADVANCE", IF(Data[[#This Row],[Chênh lệch ngày]]&lt;4, "ON TIME", IF(Data[[#This Row],[REASON OF LATE]]="SUPPLIER","LATE BY SUPPLIER", "LATE")))</f>
        <v>ON TIME</v>
      </c>
      <c r="K4621" s="12"/>
      <c r="L4621" s="16"/>
      <c r="M4621" s="32" t="str">
        <f>TEXT(Data[[#This Row],[Ngày giao]],"yyyy")</f>
        <v>2022</v>
      </c>
      <c r="N4621" s="32" t="str">
        <f>IF(MONTH(Data[[#This Row],[Ngày giao]])&lt;4,"Qtr1", IF(MONTH(Data[[#This Row],[Ngày giao]])&lt;7,"Qtr2",IF(MONTH(Data[[#This Row],[Ngày giao]])&lt;10,"Qtr3","Qtr4")))</f>
        <v>Qtr2</v>
      </c>
      <c r="O4621" s="32" t="str">
        <f>TEXT(Data[[#This Row],[Ngày giao]],"MMM")</f>
        <v>Jun</v>
      </c>
    </row>
    <row r="4622" spans="1:15" ht="14.5" x14ac:dyDescent="0.35">
      <c r="A4622" s="7">
        <v>4516562393</v>
      </c>
      <c r="B4622" s="7">
        <v>4333114</v>
      </c>
      <c r="C4622" s="8" t="s">
        <v>53</v>
      </c>
      <c r="D4622" s="9">
        <v>21</v>
      </c>
      <c r="E4622" s="3">
        <v>1383</v>
      </c>
      <c r="F4622" s="3">
        <f t="shared" si="133"/>
        <v>29043</v>
      </c>
      <c r="G4622" s="5">
        <v>44578</v>
      </c>
      <c r="H4622" s="4">
        <v>44578</v>
      </c>
      <c r="I4622" s="10">
        <v>0</v>
      </c>
      <c r="J4622" s="32" t="str">
        <f>IF(Data[[#This Row],[Chênh lệch ngày]]&lt;-2,"ADVANCE", IF(Data[[#This Row],[Chênh lệch ngày]]&lt;4, "ON TIME", IF(Data[[#This Row],[REASON OF LATE]]="SUPPLIER","LATE BY SUPPLIER", "LATE")))</f>
        <v>ON TIME</v>
      </c>
      <c r="K4622" s="12"/>
      <c r="L4622" s="16"/>
      <c r="M4622" s="32" t="str">
        <f>TEXT(Data[[#This Row],[Ngày giao]],"yyyy")</f>
        <v>2022</v>
      </c>
      <c r="N4622" s="32" t="str">
        <f>IF(MONTH(Data[[#This Row],[Ngày giao]])&lt;4,"Qtr1", IF(MONTH(Data[[#This Row],[Ngày giao]])&lt;7,"Qtr2",IF(MONTH(Data[[#This Row],[Ngày giao]])&lt;10,"Qtr3","Qtr4")))</f>
        <v>Qtr1</v>
      </c>
      <c r="O4622" s="32" t="str">
        <f>TEXT(Data[[#This Row],[Ngày giao]],"MMM")</f>
        <v>Jan</v>
      </c>
    </row>
    <row r="4623" spans="1:15" ht="14.5" x14ac:dyDescent="0.35">
      <c r="A4623" s="7">
        <v>4517535054</v>
      </c>
      <c r="B4623" s="7">
        <v>4333116</v>
      </c>
      <c r="C4623" s="8" t="s">
        <v>67</v>
      </c>
      <c r="D4623" s="9">
        <v>945</v>
      </c>
      <c r="E4623" s="3">
        <v>1301</v>
      </c>
      <c r="F4623" s="3">
        <f t="shared" si="133"/>
        <v>1229445</v>
      </c>
      <c r="G4623" s="5">
        <v>44707</v>
      </c>
      <c r="H4623" s="4">
        <v>44707</v>
      </c>
      <c r="I4623" s="10">
        <v>0</v>
      </c>
      <c r="J4623" s="32" t="str">
        <f>IF(Data[[#This Row],[Chênh lệch ngày]]&lt;-2,"ADVANCE", IF(Data[[#This Row],[Chênh lệch ngày]]&lt;4, "ON TIME", IF(Data[[#This Row],[REASON OF LATE]]="SUPPLIER","LATE BY SUPPLIER", "LATE")))</f>
        <v>ON TIME</v>
      </c>
      <c r="K4623" s="12"/>
      <c r="L4623" s="16"/>
      <c r="M4623" s="32" t="str">
        <f>TEXT(Data[[#This Row],[Ngày giao]],"yyyy")</f>
        <v>2022</v>
      </c>
      <c r="N4623" s="32" t="str">
        <f>IF(MONTH(Data[[#This Row],[Ngày giao]])&lt;4,"Qtr1", IF(MONTH(Data[[#This Row],[Ngày giao]])&lt;7,"Qtr2",IF(MONTH(Data[[#This Row],[Ngày giao]])&lt;10,"Qtr3","Qtr4")))</f>
        <v>Qtr2</v>
      </c>
      <c r="O4623" s="32" t="str">
        <f>TEXT(Data[[#This Row],[Ngày giao]],"MMM")</f>
        <v>May</v>
      </c>
    </row>
    <row r="4624" spans="1:15" ht="13" x14ac:dyDescent="0.3">
      <c r="A4624" s="1">
        <v>4517508183</v>
      </c>
      <c r="B4624" s="1">
        <v>2461389</v>
      </c>
      <c r="C4624" s="37" t="s">
        <v>52</v>
      </c>
      <c r="D4624" s="3">
        <v>600</v>
      </c>
      <c r="E4624" s="3">
        <v>437</v>
      </c>
      <c r="F4624" s="3">
        <f t="shared" si="133"/>
        <v>262200</v>
      </c>
      <c r="G4624" s="5">
        <v>44760</v>
      </c>
      <c r="H4624" s="4">
        <v>44768</v>
      </c>
      <c r="I4624" s="6">
        <f>G4624-H4624</f>
        <v>-8</v>
      </c>
      <c r="J4624" s="32" t="str">
        <f>IF(Data[[#This Row],[Chênh lệch ngày]]&lt;-2,"ADVANCE", IF(Data[[#This Row],[Chênh lệch ngày]]&lt;4, "ON TIME", IF(Data[[#This Row],[REASON OF LATE]]="SUPPLIER","LATE BY SUPPLIER", "LATE")))</f>
        <v>ADVANCE</v>
      </c>
      <c r="K4624" s="2"/>
      <c r="L4624" s="32"/>
      <c r="M4624" s="32" t="str">
        <f>TEXT(Data[[#This Row],[Ngày giao]],"yyyy")</f>
        <v>2022</v>
      </c>
      <c r="N4624" s="32" t="str">
        <f>IF(MONTH(Data[[#This Row],[Ngày giao]])&lt;4,"Qtr1", IF(MONTH(Data[[#This Row],[Ngày giao]])&lt;7,"Qtr2",IF(MONTH(Data[[#This Row],[Ngày giao]])&lt;10,"Qtr3","Qtr4")))</f>
        <v>Qtr3</v>
      </c>
      <c r="O4624" s="32" t="str">
        <f>TEXT(Data[[#This Row],[Ngày giao]],"MMM")</f>
        <v>Jul</v>
      </c>
    </row>
    <row r="4625" spans="1:15" ht="14.5" x14ac:dyDescent="0.35">
      <c r="A4625" s="7">
        <v>4518030602</v>
      </c>
      <c r="B4625" s="7">
        <v>2779817</v>
      </c>
      <c r="C4625" s="8" t="s">
        <v>53</v>
      </c>
      <c r="D4625" s="9">
        <v>6930</v>
      </c>
      <c r="E4625" s="3">
        <v>1183</v>
      </c>
      <c r="F4625" s="3">
        <f t="shared" si="133"/>
        <v>8198190</v>
      </c>
      <c r="G4625" s="5">
        <v>44788</v>
      </c>
      <c r="H4625" s="4">
        <v>44725</v>
      </c>
      <c r="I4625" s="10">
        <v>63</v>
      </c>
      <c r="J4625" s="32" t="str">
        <f>IF(Data[[#This Row],[Chênh lệch ngày]]&lt;-2,"ADVANCE", IF(Data[[#This Row],[Chênh lệch ngày]]&lt;4, "ON TIME", IF(Data[[#This Row],[REASON OF LATE]]="SUPPLIER","LATE BY SUPPLIER", "LATE")))</f>
        <v>LATE BY SUPPLIER</v>
      </c>
      <c r="K4625" s="13" t="s">
        <v>8</v>
      </c>
      <c r="L4625" s="16" t="s">
        <v>71</v>
      </c>
      <c r="M4625" s="32" t="str">
        <f>TEXT(Data[[#This Row],[Ngày giao]],"yyyy")</f>
        <v>2022</v>
      </c>
      <c r="N4625" s="32" t="str">
        <f>IF(MONTH(Data[[#This Row],[Ngày giao]])&lt;4,"Qtr1", IF(MONTH(Data[[#This Row],[Ngày giao]])&lt;7,"Qtr2",IF(MONTH(Data[[#This Row],[Ngày giao]])&lt;10,"Qtr3","Qtr4")))</f>
        <v>Qtr3</v>
      </c>
      <c r="O4625" s="32" t="str">
        <f>TEXT(Data[[#This Row],[Ngày giao]],"MMM")</f>
        <v>Aug</v>
      </c>
    </row>
    <row r="4626" spans="1:15" ht="14.5" x14ac:dyDescent="0.35">
      <c r="A4626" s="7">
        <v>4517923564</v>
      </c>
      <c r="B4626" s="7">
        <v>4455281</v>
      </c>
      <c r="C4626" s="8" t="s">
        <v>55</v>
      </c>
      <c r="D4626" s="9">
        <v>360</v>
      </c>
      <c r="E4626" s="3">
        <v>380</v>
      </c>
      <c r="F4626" s="3">
        <f t="shared" si="133"/>
        <v>136800</v>
      </c>
      <c r="G4626" s="14">
        <v>44791</v>
      </c>
      <c r="H4626" s="15">
        <v>44777</v>
      </c>
      <c r="I4626" s="10">
        <v>14</v>
      </c>
      <c r="J4626" s="32" t="str">
        <f>IF(Data[[#This Row],[Chênh lệch ngày]]&lt;-2,"ADVANCE", IF(Data[[#This Row],[Chênh lệch ngày]]&lt;4, "ON TIME", IF(Data[[#This Row],[REASON OF LATE]]="SUPPLIER","LATE BY SUPPLIER", "LATE")))</f>
        <v>LATE BY SUPPLIER</v>
      </c>
      <c r="K4626" s="13" t="s">
        <v>8</v>
      </c>
      <c r="L4626" s="16" t="s">
        <v>71</v>
      </c>
      <c r="M4626" s="32" t="str">
        <f>TEXT(Data[[#This Row],[Ngày giao]],"yyyy")</f>
        <v>2022</v>
      </c>
      <c r="N4626" s="32" t="str">
        <f>IF(MONTH(Data[[#This Row],[Ngày giao]])&lt;4,"Qtr1", IF(MONTH(Data[[#This Row],[Ngày giao]])&lt;7,"Qtr2",IF(MONTH(Data[[#This Row],[Ngày giao]])&lt;10,"Qtr3","Qtr4")))</f>
        <v>Qtr3</v>
      </c>
      <c r="O4626" s="32" t="str">
        <f>TEXT(Data[[#This Row],[Ngày giao]],"MMM")</f>
        <v>Aug</v>
      </c>
    </row>
    <row r="4627" spans="1:15" ht="14.5" x14ac:dyDescent="0.35">
      <c r="A4627" s="7">
        <v>4518037841</v>
      </c>
      <c r="B4627" s="7">
        <v>4013297</v>
      </c>
      <c r="C4627" s="8" t="s">
        <v>61</v>
      </c>
      <c r="D4627" s="9">
        <v>45</v>
      </c>
      <c r="E4627" s="3">
        <v>1224</v>
      </c>
      <c r="F4627" s="3">
        <f t="shared" si="133"/>
        <v>55080</v>
      </c>
      <c r="G4627" s="5">
        <v>44753</v>
      </c>
      <c r="H4627" s="4">
        <v>44725</v>
      </c>
      <c r="I4627" s="10">
        <v>28</v>
      </c>
      <c r="J4627" s="32" t="str">
        <f>IF(Data[[#This Row],[Chênh lệch ngày]]&lt;-2,"ADVANCE", IF(Data[[#This Row],[Chênh lệch ngày]]&lt;4, "ON TIME", IF(Data[[#This Row],[REASON OF LATE]]="SUPPLIER","LATE BY SUPPLIER", "LATE")))</f>
        <v>LATE BY SUPPLIER</v>
      </c>
      <c r="K4627" s="13" t="s">
        <v>8</v>
      </c>
      <c r="L4627" s="16" t="s">
        <v>71</v>
      </c>
      <c r="M4627" s="32" t="str">
        <f>TEXT(Data[[#This Row],[Ngày giao]],"yyyy")</f>
        <v>2022</v>
      </c>
      <c r="N4627" s="32" t="str">
        <f>IF(MONTH(Data[[#This Row],[Ngày giao]])&lt;4,"Qtr1", IF(MONTH(Data[[#This Row],[Ngày giao]])&lt;7,"Qtr2",IF(MONTH(Data[[#This Row],[Ngày giao]])&lt;10,"Qtr3","Qtr4")))</f>
        <v>Qtr3</v>
      </c>
      <c r="O4627" s="32" t="str">
        <f>TEXT(Data[[#This Row],[Ngày giao]],"MMM")</f>
        <v>Jul</v>
      </c>
    </row>
    <row r="4628" spans="1:15" ht="14.5" x14ac:dyDescent="0.35">
      <c r="A4628" s="7">
        <v>4516566553</v>
      </c>
      <c r="B4628" s="7">
        <v>4333116</v>
      </c>
      <c r="C4628" s="8" t="s">
        <v>53</v>
      </c>
      <c r="D4628" s="9">
        <v>63</v>
      </c>
      <c r="E4628" s="3">
        <v>1394</v>
      </c>
      <c r="F4628" s="3">
        <f t="shared" si="133"/>
        <v>87822</v>
      </c>
      <c r="G4628" s="5">
        <v>44606</v>
      </c>
      <c r="H4628" s="4">
        <v>44606</v>
      </c>
      <c r="I4628" s="10">
        <v>0</v>
      </c>
      <c r="J4628" s="32" t="str">
        <f>IF(Data[[#This Row],[Chênh lệch ngày]]&lt;-2,"ADVANCE", IF(Data[[#This Row],[Chênh lệch ngày]]&lt;4, "ON TIME", IF(Data[[#This Row],[REASON OF LATE]]="SUPPLIER","LATE BY SUPPLIER", "LATE")))</f>
        <v>ON TIME</v>
      </c>
      <c r="K4628" s="12"/>
      <c r="L4628" s="16"/>
      <c r="M4628" s="32" t="str">
        <f>TEXT(Data[[#This Row],[Ngày giao]],"yyyy")</f>
        <v>2022</v>
      </c>
      <c r="N4628" s="32" t="str">
        <f>IF(MONTH(Data[[#This Row],[Ngày giao]])&lt;4,"Qtr1", IF(MONTH(Data[[#This Row],[Ngày giao]])&lt;7,"Qtr2",IF(MONTH(Data[[#This Row],[Ngày giao]])&lt;10,"Qtr3","Qtr4")))</f>
        <v>Qtr1</v>
      </c>
      <c r="O4628" s="32" t="str">
        <f>TEXT(Data[[#This Row],[Ngày giao]],"MMM")</f>
        <v>Feb</v>
      </c>
    </row>
    <row r="4629" spans="1:15" ht="14.5" x14ac:dyDescent="0.35">
      <c r="A4629" s="7">
        <v>4517343608</v>
      </c>
      <c r="B4629" s="7">
        <v>2778179</v>
      </c>
      <c r="C4629" s="8" t="s">
        <v>53</v>
      </c>
      <c r="D4629" s="9">
        <v>720</v>
      </c>
      <c r="E4629" s="3">
        <v>395</v>
      </c>
      <c r="F4629" s="3">
        <f t="shared" si="133"/>
        <v>284400</v>
      </c>
      <c r="G4629" s="5">
        <v>44704</v>
      </c>
      <c r="H4629" s="4">
        <v>44704</v>
      </c>
      <c r="I4629" s="10">
        <v>0</v>
      </c>
      <c r="J4629" s="32" t="str">
        <f>IF(Data[[#This Row],[Chênh lệch ngày]]&lt;-2,"ADVANCE", IF(Data[[#This Row],[Chênh lệch ngày]]&lt;4, "ON TIME", IF(Data[[#This Row],[REASON OF LATE]]="SUPPLIER","LATE BY SUPPLIER", "LATE")))</f>
        <v>ON TIME</v>
      </c>
      <c r="K4629" s="12"/>
      <c r="L4629" s="16"/>
      <c r="M4629" s="32" t="str">
        <f>TEXT(Data[[#This Row],[Ngày giao]],"yyyy")</f>
        <v>2022</v>
      </c>
      <c r="N4629" s="32" t="str">
        <f>IF(MONTH(Data[[#This Row],[Ngày giao]])&lt;4,"Qtr1", IF(MONTH(Data[[#This Row],[Ngày giao]])&lt;7,"Qtr2",IF(MONTH(Data[[#This Row],[Ngày giao]])&lt;10,"Qtr3","Qtr4")))</f>
        <v>Qtr2</v>
      </c>
      <c r="O4629" s="32" t="str">
        <f>TEXT(Data[[#This Row],[Ngày giao]],"MMM")</f>
        <v>May</v>
      </c>
    </row>
    <row r="4630" spans="1:15" ht="14.5" x14ac:dyDescent="0.35">
      <c r="A4630" s="7">
        <v>4517415880</v>
      </c>
      <c r="B4630" s="7">
        <v>4455281</v>
      </c>
      <c r="C4630" s="8" t="s">
        <v>65</v>
      </c>
      <c r="D4630" s="9">
        <v>1170</v>
      </c>
      <c r="E4630" s="3">
        <v>799</v>
      </c>
      <c r="F4630" s="3">
        <f t="shared" si="133"/>
        <v>934830</v>
      </c>
      <c r="G4630" s="14">
        <v>44578</v>
      </c>
      <c r="H4630" s="15">
        <v>44579</v>
      </c>
      <c r="I4630" s="10">
        <v>-1</v>
      </c>
      <c r="J4630" s="32" t="str">
        <f>IF(Data[[#This Row],[Chênh lệch ngày]]&lt;-2,"ADVANCE", IF(Data[[#This Row],[Chênh lệch ngày]]&lt;4, "ON TIME", IF(Data[[#This Row],[REASON OF LATE]]="SUPPLIER","LATE BY SUPPLIER", "LATE")))</f>
        <v>ON TIME</v>
      </c>
      <c r="K4630" s="12"/>
      <c r="L4630" s="16"/>
      <c r="M4630" s="32" t="str">
        <f>TEXT(Data[[#This Row],[Ngày giao]],"yyyy")</f>
        <v>2022</v>
      </c>
      <c r="N4630" s="32" t="str">
        <f>IF(MONTH(Data[[#This Row],[Ngày giao]])&lt;4,"Qtr1", IF(MONTH(Data[[#This Row],[Ngày giao]])&lt;7,"Qtr2",IF(MONTH(Data[[#This Row],[Ngày giao]])&lt;10,"Qtr3","Qtr4")))</f>
        <v>Qtr1</v>
      </c>
      <c r="O4630" s="32" t="str">
        <f>TEXT(Data[[#This Row],[Ngày giao]],"MMM")</f>
        <v>Jan</v>
      </c>
    </row>
    <row r="4631" spans="1:15" ht="14.5" x14ac:dyDescent="0.35">
      <c r="A4631" s="7">
        <v>4517369859</v>
      </c>
      <c r="B4631" s="7">
        <v>4455281</v>
      </c>
      <c r="C4631" s="8" t="s">
        <v>53</v>
      </c>
      <c r="D4631" s="9">
        <v>2970</v>
      </c>
      <c r="E4631" s="3">
        <v>1432</v>
      </c>
      <c r="F4631" s="3">
        <f t="shared" si="133"/>
        <v>4253040</v>
      </c>
      <c r="G4631" s="14">
        <v>44704</v>
      </c>
      <c r="H4631" s="15">
        <v>44679</v>
      </c>
      <c r="I4631" s="10">
        <v>25</v>
      </c>
      <c r="J4631" s="32" t="str">
        <f>IF(Data[[#This Row],[Chênh lệch ngày]]&lt;-2,"ADVANCE", IF(Data[[#This Row],[Chênh lệch ngày]]&lt;4, "ON TIME", IF(Data[[#This Row],[REASON OF LATE]]="SUPPLIER","LATE BY SUPPLIER", "LATE")))</f>
        <v>LATE BY SUPPLIER</v>
      </c>
      <c r="K4631" s="13" t="s">
        <v>8</v>
      </c>
      <c r="L4631" s="16" t="s">
        <v>41</v>
      </c>
      <c r="M4631" s="32" t="str">
        <f>TEXT(Data[[#This Row],[Ngày giao]],"yyyy")</f>
        <v>2022</v>
      </c>
      <c r="N4631" s="32" t="str">
        <f>IF(MONTH(Data[[#This Row],[Ngày giao]])&lt;4,"Qtr1", IF(MONTH(Data[[#This Row],[Ngày giao]])&lt;7,"Qtr2",IF(MONTH(Data[[#This Row],[Ngày giao]])&lt;10,"Qtr3","Qtr4")))</f>
        <v>Qtr2</v>
      </c>
      <c r="O4631" s="32" t="str">
        <f>TEXT(Data[[#This Row],[Ngày giao]],"MMM")</f>
        <v>May</v>
      </c>
    </row>
    <row r="4632" spans="1:15" ht="14.5" x14ac:dyDescent="0.35">
      <c r="A4632" s="7">
        <v>4518048730</v>
      </c>
      <c r="B4632" s="7">
        <v>2765851</v>
      </c>
      <c r="C4632" s="8" t="s">
        <v>53</v>
      </c>
      <c r="D4632" s="9">
        <v>1344</v>
      </c>
      <c r="E4632" s="3">
        <v>904</v>
      </c>
      <c r="F4632" s="3">
        <f t="shared" si="133"/>
        <v>1214976</v>
      </c>
      <c r="G4632" s="5">
        <v>44739</v>
      </c>
      <c r="H4632" s="4">
        <v>44742</v>
      </c>
      <c r="I4632" s="10">
        <v>-3</v>
      </c>
      <c r="J4632" s="32" t="str">
        <f>IF(Data[[#This Row],[Chênh lệch ngày]]&lt;-2,"ADVANCE", IF(Data[[#This Row],[Chênh lệch ngày]]&lt;4, "ON TIME", IF(Data[[#This Row],[REASON OF LATE]]="SUPPLIER","LATE BY SUPPLIER", "LATE")))</f>
        <v>ADVANCE</v>
      </c>
      <c r="K4632" s="12"/>
      <c r="L4632" s="16"/>
      <c r="M4632" s="32" t="str">
        <f>TEXT(Data[[#This Row],[Ngày giao]],"yyyy")</f>
        <v>2022</v>
      </c>
      <c r="N4632" s="32" t="str">
        <f>IF(MONTH(Data[[#This Row],[Ngày giao]])&lt;4,"Qtr1", IF(MONTH(Data[[#This Row],[Ngày giao]])&lt;7,"Qtr2",IF(MONTH(Data[[#This Row],[Ngày giao]])&lt;10,"Qtr3","Qtr4")))</f>
        <v>Qtr2</v>
      </c>
      <c r="O4632" s="32" t="str">
        <f>TEXT(Data[[#This Row],[Ngày giao]],"MMM")</f>
        <v>Jun</v>
      </c>
    </row>
    <row r="4633" spans="1:15" ht="14.5" x14ac:dyDescent="0.35">
      <c r="A4633" s="7">
        <v>4518075925</v>
      </c>
      <c r="B4633" s="7">
        <v>2663481</v>
      </c>
      <c r="C4633" s="37" t="s">
        <v>52</v>
      </c>
      <c r="D4633" s="9">
        <v>240</v>
      </c>
      <c r="E4633" s="3">
        <v>1176</v>
      </c>
      <c r="F4633" s="3">
        <f t="shared" si="133"/>
        <v>282240</v>
      </c>
      <c r="G4633" s="5">
        <v>44774</v>
      </c>
      <c r="H4633" s="4">
        <v>44774</v>
      </c>
      <c r="I4633" s="10">
        <v>0</v>
      </c>
      <c r="J4633" s="32" t="str">
        <f>IF(Data[[#This Row],[Chênh lệch ngày]]&lt;-2,"ADVANCE", IF(Data[[#This Row],[Chênh lệch ngày]]&lt;4, "ON TIME", IF(Data[[#This Row],[REASON OF LATE]]="SUPPLIER","LATE BY SUPPLIER", "LATE")))</f>
        <v>ON TIME</v>
      </c>
      <c r="K4633" s="12"/>
      <c r="L4633" s="16"/>
      <c r="M4633" s="32" t="str">
        <f>TEXT(Data[[#This Row],[Ngày giao]],"yyyy")</f>
        <v>2022</v>
      </c>
      <c r="N4633" s="32" t="str">
        <f>IF(MONTH(Data[[#This Row],[Ngày giao]])&lt;4,"Qtr1", IF(MONTH(Data[[#This Row],[Ngày giao]])&lt;7,"Qtr2",IF(MONTH(Data[[#This Row],[Ngày giao]])&lt;10,"Qtr3","Qtr4")))</f>
        <v>Qtr3</v>
      </c>
      <c r="O4633" s="32" t="str">
        <f>TEXT(Data[[#This Row],[Ngày giao]],"MMM")</f>
        <v>Aug</v>
      </c>
    </row>
    <row r="4634" spans="1:15" ht="14.5" x14ac:dyDescent="0.35">
      <c r="A4634" s="7">
        <v>4517511296</v>
      </c>
      <c r="B4634" s="7">
        <v>2779817</v>
      </c>
      <c r="C4634" s="8" t="s">
        <v>53</v>
      </c>
      <c r="D4634" s="9">
        <v>1260</v>
      </c>
      <c r="E4634" s="3">
        <v>319</v>
      </c>
      <c r="F4634" s="3">
        <f t="shared" si="133"/>
        <v>401940</v>
      </c>
      <c r="G4634" s="5">
        <v>44725</v>
      </c>
      <c r="H4634" s="4">
        <v>44725</v>
      </c>
      <c r="I4634" s="10">
        <v>0</v>
      </c>
      <c r="J4634" s="32" t="str">
        <f>IF(Data[[#This Row],[Chênh lệch ngày]]&lt;-2,"ADVANCE", IF(Data[[#This Row],[Chênh lệch ngày]]&lt;4, "ON TIME", IF(Data[[#This Row],[REASON OF LATE]]="SUPPLIER","LATE BY SUPPLIER", "LATE")))</f>
        <v>ON TIME</v>
      </c>
      <c r="K4634" s="12"/>
      <c r="L4634" s="16"/>
      <c r="M4634" s="32" t="str">
        <f>TEXT(Data[[#This Row],[Ngày giao]],"yyyy")</f>
        <v>2022</v>
      </c>
      <c r="N4634" s="32" t="str">
        <f>IF(MONTH(Data[[#This Row],[Ngày giao]])&lt;4,"Qtr1", IF(MONTH(Data[[#This Row],[Ngày giao]])&lt;7,"Qtr2",IF(MONTH(Data[[#This Row],[Ngày giao]])&lt;10,"Qtr3","Qtr4")))</f>
        <v>Qtr2</v>
      </c>
      <c r="O4634" s="32" t="str">
        <f>TEXT(Data[[#This Row],[Ngày giao]],"MMM")</f>
        <v>Jun</v>
      </c>
    </row>
    <row r="4635" spans="1:15" ht="14.5" x14ac:dyDescent="0.35">
      <c r="A4635" s="7">
        <v>4517355691</v>
      </c>
      <c r="B4635" s="7">
        <v>4455298</v>
      </c>
      <c r="C4635" s="8" t="s">
        <v>53</v>
      </c>
      <c r="D4635" s="9">
        <v>2115</v>
      </c>
      <c r="E4635" s="3">
        <v>1468</v>
      </c>
      <c r="F4635" s="3">
        <f t="shared" si="133"/>
        <v>3104820</v>
      </c>
      <c r="G4635" s="5">
        <v>44690</v>
      </c>
      <c r="H4635" s="4">
        <v>44686</v>
      </c>
      <c r="I4635" s="10">
        <v>4</v>
      </c>
      <c r="J4635" s="32" t="str">
        <f>IF(Data[[#This Row],[Chênh lệch ngày]]&lt;-2,"ADVANCE", IF(Data[[#This Row],[Chênh lệch ngày]]&lt;4, "ON TIME", IF(Data[[#This Row],[REASON OF LATE]]="SUPPLIER","LATE BY SUPPLIER", "LATE")))</f>
        <v>LATE</v>
      </c>
      <c r="K4635" s="32" t="s">
        <v>6</v>
      </c>
      <c r="L4635" s="16"/>
      <c r="M4635" s="32" t="str">
        <f>TEXT(Data[[#This Row],[Ngày giao]],"yyyy")</f>
        <v>2022</v>
      </c>
      <c r="N4635" s="32" t="str">
        <f>IF(MONTH(Data[[#This Row],[Ngày giao]])&lt;4,"Qtr1", IF(MONTH(Data[[#This Row],[Ngày giao]])&lt;7,"Qtr2",IF(MONTH(Data[[#This Row],[Ngày giao]])&lt;10,"Qtr3","Qtr4")))</f>
        <v>Qtr2</v>
      </c>
      <c r="O4635" s="32" t="str">
        <f>TEXT(Data[[#This Row],[Ngày giao]],"MMM")</f>
        <v>May</v>
      </c>
    </row>
    <row r="4636" spans="1:15" ht="14.5" x14ac:dyDescent="0.35">
      <c r="A4636" s="7">
        <v>4517314092</v>
      </c>
      <c r="B4636" s="7">
        <v>4333113</v>
      </c>
      <c r="C4636" s="8" t="s">
        <v>59</v>
      </c>
      <c r="D4636" s="9">
        <v>168</v>
      </c>
      <c r="E4636" s="3">
        <v>1355</v>
      </c>
      <c r="F4636" s="3">
        <f t="shared" si="133"/>
        <v>227640</v>
      </c>
      <c r="G4636" s="5">
        <v>44655</v>
      </c>
      <c r="H4636" s="4">
        <v>44655</v>
      </c>
      <c r="I4636" s="10">
        <v>0</v>
      </c>
      <c r="J4636" s="32" t="str">
        <f>IF(Data[[#This Row],[Chênh lệch ngày]]&lt;-2,"ADVANCE", IF(Data[[#This Row],[Chênh lệch ngày]]&lt;4, "ON TIME", IF(Data[[#This Row],[REASON OF LATE]]="SUPPLIER","LATE BY SUPPLIER", "LATE")))</f>
        <v>ON TIME</v>
      </c>
      <c r="K4636" s="12"/>
      <c r="L4636" s="16"/>
      <c r="M4636" s="32" t="str">
        <f>TEXT(Data[[#This Row],[Ngày giao]],"yyyy")</f>
        <v>2022</v>
      </c>
      <c r="N4636" s="32" t="str">
        <f>IF(MONTH(Data[[#This Row],[Ngày giao]])&lt;4,"Qtr1", IF(MONTH(Data[[#This Row],[Ngày giao]])&lt;7,"Qtr2",IF(MONTH(Data[[#This Row],[Ngày giao]])&lt;10,"Qtr3","Qtr4")))</f>
        <v>Qtr2</v>
      </c>
      <c r="O4636" s="32" t="str">
        <f>TEXT(Data[[#This Row],[Ngày giao]],"MMM")</f>
        <v>Apr</v>
      </c>
    </row>
    <row r="4637" spans="1:15" ht="14.5" x14ac:dyDescent="0.35">
      <c r="A4637" s="7">
        <v>4517964854</v>
      </c>
      <c r="B4637" s="7">
        <v>4455281</v>
      </c>
      <c r="C4637" s="8" t="s">
        <v>53</v>
      </c>
      <c r="D4637" s="9">
        <v>90</v>
      </c>
      <c r="E4637" s="3">
        <v>1458</v>
      </c>
      <c r="F4637" s="3">
        <f t="shared" si="133"/>
        <v>131220</v>
      </c>
      <c r="G4637" s="14">
        <v>44718</v>
      </c>
      <c r="H4637" s="15">
        <v>44711</v>
      </c>
      <c r="I4637" s="10">
        <v>7</v>
      </c>
      <c r="J4637" s="32" t="str">
        <f>IF(Data[[#This Row],[Chênh lệch ngày]]&lt;-2,"ADVANCE", IF(Data[[#This Row],[Chênh lệch ngày]]&lt;4, "ON TIME", IF(Data[[#This Row],[REASON OF LATE]]="SUPPLIER","LATE BY SUPPLIER", "LATE")))</f>
        <v>LATE BY SUPPLIER</v>
      </c>
      <c r="K4637" s="11" t="s">
        <v>8</v>
      </c>
      <c r="L4637" s="16" t="s">
        <v>71</v>
      </c>
      <c r="M4637" s="32" t="str">
        <f>TEXT(Data[[#This Row],[Ngày giao]],"yyyy")</f>
        <v>2022</v>
      </c>
      <c r="N4637" s="32" t="str">
        <f>IF(MONTH(Data[[#This Row],[Ngày giao]])&lt;4,"Qtr1", IF(MONTH(Data[[#This Row],[Ngày giao]])&lt;7,"Qtr2",IF(MONTH(Data[[#This Row],[Ngày giao]])&lt;10,"Qtr3","Qtr4")))</f>
        <v>Qtr2</v>
      </c>
      <c r="O4637" s="32" t="str">
        <f>TEXT(Data[[#This Row],[Ngày giao]],"MMM")</f>
        <v>Jun</v>
      </c>
    </row>
    <row r="4638" spans="1:15" ht="14.5" x14ac:dyDescent="0.35">
      <c r="A4638" s="7">
        <v>4518076116</v>
      </c>
      <c r="B4638" s="7">
        <v>4013297</v>
      </c>
      <c r="C4638" s="37" t="s">
        <v>52</v>
      </c>
      <c r="D4638" s="9">
        <v>270</v>
      </c>
      <c r="E4638" s="3">
        <v>532</v>
      </c>
      <c r="F4638" s="3">
        <f t="shared" si="133"/>
        <v>143640</v>
      </c>
      <c r="G4638" s="5">
        <v>44760</v>
      </c>
      <c r="H4638" s="4">
        <v>44760</v>
      </c>
      <c r="I4638" s="10">
        <v>0</v>
      </c>
      <c r="J4638" s="32" t="str">
        <f>IF(Data[[#This Row],[Chênh lệch ngày]]&lt;-2,"ADVANCE", IF(Data[[#This Row],[Chênh lệch ngày]]&lt;4, "ON TIME", IF(Data[[#This Row],[REASON OF LATE]]="SUPPLIER","LATE BY SUPPLIER", "LATE")))</f>
        <v>ON TIME</v>
      </c>
      <c r="K4638" s="12"/>
      <c r="L4638" s="16"/>
      <c r="M4638" s="32" t="str">
        <f>TEXT(Data[[#This Row],[Ngày giao]],"yyyy")</f>
        <v>2022</v>
      </c>
      <c r="N4638" s="32" t="str">
        <f>IF(MONTH(Data[[#This Row],[Ngày giao]])&lt;4,"Qtr1", IF(MONTH(Data[[#This Row],[Ngày giao]])&lt;7,"Qtr2",IF(MONTH(Data[[#This Row],[Ngày giao]])&lt;10,"Qtr3","Qtr4")))</f>
        <v>Qtr3</v>
      </c>
      <c r="O4638" s="32" t="str">
        <f>TEXT(Data[[#This Row],[Ngày giao]],"MMM")</f>
        <v>Jul</v>
      </c>
    </row>
    <row r="4639" spans="1:15" ht="14.5" x14ac:dyDescent="0.35">
      <c r="A4639" s="7">
        <v>4517726408</v>
      </c>
      <c r="B4639" s="7">
        <v>2765851</v>
      </c>
      <c r="C4639" s="8" t="s">
        <v>59</v>
      </c>
      <c r="D4639" s="9">
        <v>16</v>
      </c>
      <c r="E4639" s="3">
        <v>1493</v>
      </c>
      <c r="F4639" s="3">
        <f t="shared" si="133"/>
        <v>23888</v>
      </c>
      <c r="G4639" s="5">
        <v>44655</v>
      </c>
      <c r="H4639" s="4">
        <v>44655</v>
      </c>
      <c r="I4639" s="10">
        <v>0</v>
      </c>
      <c r="J4639" s="32" t="str">
        <f>IF(Data[[#This Row],[Chênh lệch ngày]]&lt;-2,"ADVANCE", IF(Data[[#This Row],[Chênh lệch ngày]]&lt;4, "ON TIME", IF(Data[[#This Row],[REASON OF LATE]]="SUPPLIER","LATE BY SUPPLIER", "LATE")))</f>
        <v>ON TIME</v>
      </c>
      <c r="K4639" s="12"/>
      <c r="L4639" s="16"/>
      <c r="M4639" s="32" t="str">
        <f>TEXT(Data[[#This Row],[Ngày giao]],"yyyy")</f>
        <v>2022</v>
      </c>
      <c r="N4639" s="32" t="str">
        <f>IF(MONTH(Data[[#This Row],[Ngày giao]])&lt;4,"Qtr1", IF(MONTH(Data[[#This Row],[Ngày giao]])&lt;7,"Qtr2",IF(MONTH(Data[[#This Row],[Ngày giao]])&lt;10,"Qtr3","Qtr4")))</f>
        <v>Qtr2</v>
      </c>
      <c r="O4639" s="32" t="str">
        <f>TEXT(Data[[#This Row],[Ngày giao]],"MMM")</f>
        <v>Apr</v>
      </c>
    </row>
    <row r="4640" spans="1:15" ht="14.5" x14ac:dyDescent="0.35">
      <c r="A4640" s="7">
        <v>4517737547</v>
      </c>
      <c r="B4640" s="7">
        <v>2044651</v>
      </c>
      <c r="C4640" s="8" t="s">
        <v>53</v>
      </c>
      <c r="D4640" s="9">
        <v>108000</v>
      </c>
      <c r="E4640" s="3">
        <v>382</v>
      </c>
      <c r="F4640" s="3">
        <f t="shared" si="133"/>
        <v>41256000</v>
      </c>
      <c r="G4640" s="5">
        <v>44788</v>
      </c>
      <c r="H4640" s="4">
        <v>44805</v>
      </c>
      <c r="I4640" s="10">
        <v>-17</v>
      </c>
      <c r="J4640" s="32" t="str">
        <f>IF(Data[[#This Row],[Chênh lệch ngày]]&lt;-2,"ADVANCE", IF(Data[[#This Row],[Chênh lệch ngày]]&lt;4, "ON TIME", IF(Data[[#This Row],[REASON OF LATE]]="SUPPLIER","LATE BY SUPPLIER", "LATE")))</f>
        <v>ADVANCE</v>
      </c>
      <c r="K4640" s="12"/>
      <c r="L4640" s="16"/>
      <c r="M4640" s="32" t="str">
        <f>TEXT(Data[[#This Row],[Ngày giao]],"yyyy")</f>
        <v>2022</v>
      </c>
      <c r="N4640" s="32" t="str">
        <f>IF(MONTH(Data[[#This Row],[Ngày giao]])&lt;4,"Qtr1", IF(MONTH(Data[[#This Row],[Ngày giao]])&lt;7,"Qtr2",IF(MONTH(Data[[#This Row],[Ngày giao]])&lt;10,"Qtr3","Qtr4")))</f>
        <v>Qtr3</v>
      </c>
      <c r="O4640" s="32" t="str">
        <f>TEXT(Data[[#This Row],[Ngày giao]],"MMM")</f>
        <v>Aug</v>
      </c>
    </row>
    <row r="4641" spans="1:15" ht="14.5" x14ac:dyDescent="0.35">
      <c r="A4641" s="7">
        <v>5501153973</v>
      </c>
      <c r="B4641" s="7">
        <v>4333113</v>
      </c>
      <c r="C4641" s="8" t="s">
        <v>60</v>
      </c>
      <c r="D4641" s="9">
        <v>126</v>
      </c>
      <c r="E4641" s="3">
        <v>613</v>
      </c>
      <c r="F4641" s="3">
        <f t="shared" si="133"/>
        <v>77238</v>
      </c>
      <c r="G4641" s="5">
        <v>44578</v>
      </c>
      <c r="H4641" s="4">
        <v>44571</v>
      </c>
      <c r="I4641" s="10">
        <v>7</v>
      </c>
      <c r="J4641" s="32" t="str">
        <f>IF(Data[[#This Row],[Chênh lệch ngày]]&lt;-2,"ADVANCE", IF(Data[[#This Row],[Chênh lệch ngày]]&lt;4, "ON TIME", IF(Data[[#This Row],[REASON OF LATE]]="SUPPLIER","LATE BY SUPPLIER", "LATE")))</f>
        <v>LATE</v>
      </c>
      <c r="K4641" s="32" t="s">
        <v>6</v>
      </c>
      <c r="L4641" s="16"/>
      <c r="M4641" s="32" t="str">
        <f>TEXT(Data[[#This Row],[Ngày giao]],"yyyy")</f>
        <v>2022</v>
      </c>
      <c r="N4641" s="32" t="str">
        <f>IF(MONTH(Data[[#This Row],[Ngày giao]])&lt;4,"Qtr1", IF(MONTH(Data[[#This Row],[Ngày giao]])&lt;7,"Qtr2",IF(MONTH(Data[[#This Row],[Ngày giao]])&lt;10,"Qtr3","Qtr4")))</f>
        <v>Qtr1</v>
      </c>
      <c r="O4641" s="32" t="str">
        <f>TEXT(Data[[#This Row],[Ngày giao]],"MMM")</f>
        <v>Jan</v>
      </c>
    </row>
    <row r="4642" spans="1:15" ht="14.5" x14ac:dyDescent="0.35">
      <c r="A4642" s="7">
        <v>5501234300</v>
      </c>
      <c r="B4642" s="7">
        <v>2765851</v>
      </c>
      <c r="C4642" s="8" t="s">
        <v>60</v>
      </c>
      <c r="D4642" s="9">
        <v>192</v>
      </c>
      <c r="E4642" s="3">
        <v>698</v>
      </c>
      <c r="F4642" s="3">
        <f t="shared" si="133"/>
        <v>134016</v>
      </c>
      <c r="G4642" s="5">
        <v>44662</v>
      </c>
      <c r="H4642" s="4">
        <v>44662</v>
      </c>
      <c r="I4642" s="10">
        <v>0</v>
      </c>
      <c r="J4642" s="32" t="str">
        <f>IF(Data[[#This Row],[Chênh lệch ngày]]&lt;-2,"ADVANCE", IF(Data[[#This Row],[Chênh lệch ngày]]&lt;4, "ON TIME", IF(Data[[#This Row],[REASON OF LATE]]="SUPPLIER","LATE BY SUPPLIER", "LATE")))</f>
        <v>ON TIME</v>
      </c>
      <c r="K4642" s="12"/>
      <c r="L4642" s="16"/>
      <c r="M4642" s="32" t="str">
        <f>TEXT(Data[[#This Row],[Ngày giao]],"yyyy")</f>
        <v>2022</v>
      </c>
      <c r="N4642" s="32" t="str">
        <f>IF(MONTH(Data[[#This Row],[Ngày giao]])&lt;4,"Qtr1", IF(MONTH(Data[[#This Row],[Ngày giao]])&lt;7,"Qtr2",IF(MONTH(Data[[#This Row],[Ngày giao]])&lt;10,"Qtr3","Qtr4")))</f>
        <v>Qtr2</v>
      </c>
      <c r="O4642" s="32" t="str">
        <f>TEXT(Data[[#This Row],[Ngày giao]],"MMM")</f>
        <v>Apr</v>
      </c>
    </row>
    <row r="4643" spans="1:15" ht="14.5" x14ac:dyDescent="0.35">
      <c r="A4643" s="7">
        <v>4517365682</v>
      </c>
      <c r="B4643" s="7">
        <v>4454507</v>
      </c>
      <c r="C4643" s="8" t="s">
        <v>66</v>
      </c>
      <c r="D4643" s="9">
        <v>1080</v>
      </c>
      <c r="E4643" s="3">
        <v>604</v>
      </c>
      <c r="F4643" s="3">
        <f t="shared" si="133"/>
        <v>652320</v>
      </c>
      <c r="G4643" s="5">
        <v>44725</v>
      </c>
      <c r="H4643" s="4">
        <v>44725</v>
      </c>
      <c r="I4643" s="10">
        <v>0</v>
      </c>
      <c r="J4643" s="32" t="str">
        <f>IF(Data[[#This Row],[Chênh lệch ngày]]&lt;-2,"ADVANCE", IF(Data[[#This Row],[Chênh lệch ngày]]&lt;4, "ON TIME", IF(Data[[#This Row],[REASON OF LATE]]="SUPPLIER","LATE BY SUPPLIER", "LATE")))</f>
        <v>ON TIME</v>
      </c>
      <c r="K4643" s="12"/>
      <c r="L4643" s="16"/>
      <c r="M4643" s="32" t="str">
        <f>TEXT(Data[[#This Row],[Ngày giao]],"yyyy")</f>
        <v>2022</v>
      </c>
      <c r="N4643" s="32" t="str">
        <f>IF(MONTH(Data[[#This Row],[Ngày giao]])&lt;4,"Qtr1", IF(MONTH(Data[[#This Row],[Ngày giao]])&lt;7,"Qtr2",IF(MONTH(Data[[#This Row],[Ngày giao]])&lt;10,"Qtr3","Qtr4")))</f>
        <v>Qtr2</v>
      </c>
      <c r="O4643" s="32" t="str">
        <f>TEXT(Data[[#This Row],[Ngày giao]],"MMM")</f>
        <v>Jun</v>
      </c>
    </row>
    <row r="4644" spans="1:15" ht="14.5" x14ac:dyDescent="0.35">
      <c r="A4644" s="7">
        <v>5501182699</v>
      </c>
      <c r="B4644" s="7">
        <v>4335235</v>
      </c>
      <c r="C4644" s="8" t="s">
        <v>60</v>
      </c>
      <c r="D4644" s="9">
        <v>120</v>
      </c>
      <c r="E4644" s="3">
        <v>1065</v>
      </c>
      <c r="F4644" s="3">
        <f t="shared" si="133"/>
        <v>127800</v>
      </c>
      <c r="G4644" s="5">
        <v>44711</v>
      </c>
      <c r="H4644" s="4">
        <v>44684</v>
      </c>
      <c r="I4644" s="10">
        <v>27</v>
      </c>
      <c r="J4644" s="32" t="str">
        <f>IF(Data[[#This Row],[Chênh lệch ngày]]&lt;-2,"ADVANCE", IF(Data[[#This Row],[Chênh lệch ngày]]&lt;4, "ON TIME", IF(Data[[#This Row],[REASON OF LATE]]="SUPPLIER","LATE BY SUPPLIER", "LATE")))</f>
        <v>LATE BY SUPPLIER</v>
      </c>
      <c r="K4644" s="11" t="s">
        <v>8</v>
      </c>
      <c r="L4644" s="16" t="s">
        <v>71</v>
      </c>
      <c r="M4644" s="32" t="str">
        <f>TEXT(Data[[#This Row],[Ngày giao]],"yyyy")</f>
        <v>2022</v>
      </c>
      <c r="N4644" s="32" t="str">
        <f>IF(MONTH(Data[[#This Row],[Ngày giao]])&lt;4,"Qtr1", IF(MONTH(Data[[#This Row],[Ngày giao]])&lt;7,"Qtr2",IF(MONTH(Data[[#This Row],[Ngày giao]])&lt;10,"Qtr3","Qtr4")))</f>
        <v>Qtr2</v>
      </c>
      <c r="O4644" s="32" t="str">
        <f>TEXT(Data[[#This Row],[Ngày giao]],"MMM")</f>
        <v>May</v>
      </c>
    </row>
    <row r="4645" spans="1:15" ht="14.5" x14ac:dyDescent="0.35">
      <c r="A4645" s="7">
        <v>4517498253</v>
      </c>
      <c r="B4645" s="7">
        <v>2663481</v>
      </c>
      <c r="C4645" s="8" t="s">
        <v>12</v>
      </c>
      <c r="D4645" s="9">
        <v>255</v>
      </c>
      <c r="E4645" s="3">
        <v>1247</v>
      </c>
      <c r="F4645" s="3">
        <f t="shared" si="133"/>
        <v>317985</v>
      </c>
      <c r="G4645" s="5">
        <v>44749</v>
      </c>
      <c r="H4645" s="4">
        <v>44739</v>
      </c>
      <c r="I4645" s="10">
        <v>10</v>
      </c>
      <c r="J4645" s="32" t="str">
        <f>IF(Data[[#This Row],[Chênh lệch ngày]]&lt;-2,"ADVANCE", IF(Data[[#This Row],[Chênh lệch ngày]]&lt;4, "ON TIME", IF(Data[[#This Row],[REASON OF LATE]]="SUPPLIER","LATE BY SUPPLIER", "LATE")))</f>
        <v>LATE BY SUPPLIER</v>
      </c>
      <c r="K4645" s="11" t="s">
        <v>8</v>
      </c>
      <c r="L4645" s="16" t="s">
        <v>71</v>
      </c>
      <c r="M4645" s="32" t="str">
        <f>TEXT(Data[[#This Row],[Ngày giao]],"yyyy")</f>
        <v>2022</v>
      </c>
      <c r="N4645" s="32" t="str">
        <f>IF(MONTH(Data[[#This Row],[Ngày giao]])&lt;4,"Qtr1", IF(MONTH(Data[[#This Row],[Ngày giao]])&lt;7,"Qtr2",IF(MONTH(Data[[#This Row],[Ngày giao]])&lt;10,"Qtr3","Qtr4")))</f>
        <v>Qtr3</v>
      </c>
      <c r="O4645" s="32" t="str">
        <f>TEXT(Data[[#This Row],[Ngày giao]],"MMM")</f>
        <v>Jul</v>
      </c>
    </row>
    <row r="4646" spans="1:15" ht="14.5" x14ac:dyDescent="0.35">
      <c r="A4646" s="7">
        <v>4517406218</v>
      </c>
      <c r="B4646" s="7">
        <v>2044651</v>
      </c>
      <c r="C4646" s="8" t="s">
        <v>53</v>
      </c>
      <c r="D4646" s="9">
        <v>108000</v>
      </c>
      <c r="E4646" s="3">
        <v>576</v>
      </c>
      <c r="F4646" s="3">
        <f t="shared" si="133"/>
        <v>62208000</v>
      </c>
      <c r="G4646" s="5">
        <v>44830</v>
      </c>
      <c r="H4646" s="4">
        <v>44833</v>
      </c>
      <c r="I4646" s="10">
        <v>-3</v>
      </c>
      <c r="J4646" s="32" t="str">
        <f>IF(Data[[#This Row],[Chênh lệch ngày]]&lt;-2,"ADVANCE", IF(Data[[#This Row],[Chênh lệch ngày]]&lt;4, "ON TIME", IF(Data[[#This Row],[REASON OF LATE]]="SUPPLIER","LATE BY SUPPLIER", "LATE")))</f>
        <v>ADVANCE</v>
      </c>
      <c r="K4646" s="12"/>
      <c r="L4646" s="16"/>
      <c r="M4646" s="32" t="str">
        <f>TEXT(Data[[#This Row],[Ngày giao]],"yyyy")</f>
        <v>2022</v>
      </c>
      <c r="N4646" s="32" t="str">
        <f>IF(MONTH(Data[[#This Row],[Ngày giao]])&lt;4,"Qtr1", IF(MONTH(Data[[#This Row],[Ngày giao]])&lt;7,"Qtr2",IF(MONTH(Data[[#This Row],[Ngày giao]])&lt;10,"Qtr3","Qtr4")))</f>
        <v>Qtr3</v>
      </c>
      <c r="O4646" s="32" t="str">
        <f>TEXT(Data[[#This Row],[Ngày giao]],"MMM")</f>
        <v>Sep</v>
      </c>
    </row>
    <row r="4647" spans="1:15" ht="14.5" x14ac:dyDescent="0.35">
      <c r="A4647" s="7">
        <v>4516670250</v>
      </c>
      <c r="B4647" s="7">
        <v>4455299</v>
      </c>
      <c r="C4647" s="8" t="s">
        <v>53</v>
      </c>
      <c r="D4647" s="9">
        <v>135</v>
      </c>
      <c r="E4647" s="3">
        <v>1109</v>
      </c>
      <c r="F4647" s="3">
        <f t="shared" si="133"/>
        <v>149715</v>
      </c>
      <c r="G4647" s="5">
        <v>44613</v>
      </c>
      <c r="H4647" s="4">
        <v>44614</v>
      </c>
      <c r="I4647" s="10">
        <v>-1</v>
      </c>
      <c r="J4647" s="32" t="str">
        <f>IF(Data[[#This Row],[Chênh lệch ngày]]&lt;-2,"ADVANCE", IF(Data[[#This Row],[Chênh lệch ngày]]&lt;4, "ON TIME", IF(Data[[#This Row],[REASON OF LATE]]="SUPPLIER","LATE BY SUPPLIER", "LATE")))</f>
        <v>ON TIME</v>
      </c>
      <c r="K4647" s="12"/>
      <c r="L4647" s="16"/>
      <c r="M4647" s="32" t="str">
        <f>TEXT(Data[[#This Row],[Ngày giao]],"yyyy")</f>
        <v>2022</v>
      </c>
      <c r="N4647" s="32" t="str">
        <f>IF(MONTH(Data[[#This Row],[Ngày giao]])&lt;4,"Qtr1", IF(MONTH(Data[[#This Row],[Ngày giao]])&lt;7,"Qtr2",IF(MONTH(Data[[#This Row],[Ngày giao]])&lt;10,"Qtr3","Qtr4")))</f>
        <v>Qtr1</v>
      </c>
      <c r="O4647" s="32" t="str">
        <f>TEXT(Data[[#This Row],[Ngày giao]],"MMM")</f>
        <v>Feb</v>
      </c>
    </row>
    <row r="4648" spans="1:15" ht="14.5" x14ac:dyDescent="0.35">
      <c r="A4648" s="7">
        <v>4516662507</v>
      </c>
      <c r="B4648" s="7">
        <v>4333113</v>
      </c>
      <c r="C4648" s="8" t="s">
        <v>53</v>
      </c>
      <c r="D4648" s="9">
        <v>126</v>
      </c>
      <c r="E4648" s="3">
        <v>850</v>
      </c>
      <c r="F4648" s="3">
        <f t="shared" si="133"/>
        <v>107100</v>
      </c>
      <c r="G4648" s="5">
        <v>44613</v>
      </c>
      <c r="H4648" s="4">
        <v>44614</v>
      </c>
      <c r="I4648" s="10">
        <v>-1</v>
      </c>
      <c r="J4648" s="32" t="str">
        <f>IF(Data[[#This Row],[Chênh lệch ngày]]&lt;-2,"ADVANCE", IF(Data[[#This Row],[Chênh lệch ngày]]&lt;4, "ON TIME", IF(Data[[#This Row],[REASON OF LATE]]="SUPPLIER","LATE BY SUPPLIER", "LATE")))</f>
        <v>ON TIME</v>
      </c>
      <c r="K4648" s="16"/>
      <c r="L4648" s="16"/>
      <c r="M4648" s="32" t="str">
        <f>TEXT(Data[[#This Row],[Ngày giao]],"yyyy")</f>
        <v>2022</v>
      </c>
      <c r="N4648" s="32" t="str">
        <f>IF(MONTH(Data[[#This Row],[Ngày giao]])&lt;4,"Qtr1", IF(MONTH(Data[[#This Row],[Ngày giao]])&lt;7,"Qtr2",IF(MONTH(Data[[#This Row],[Ngày giao]])&lt;10,"Qtr3","Qtr4")))</f>
        <v>Qtr1</v>
      </c>
      <c r="O4648" s="32" t="str">
        <f>TEXT(Data[[#This Row],[Ngày giao]],"MMM")</f>
        <v>Feb</v>
      </c>
    </row>
    <row r="4649" spans="1:15" ht="14.5" x14ac:dyDescent="0.35">
      <c r="A4649" s="7">
        <v>4517800016</v>
      </c>
      <c r="B4649" s="7">
        <v>4454507</v>
      </c>
      <c r="C4649" s="8" t="s">
        <v>53</v>
      </c>
      <c r="D4649" s="9">
        <v>990</v>
      </c>
      <c r="E4649" s="3">
        <v>485</v>
      </c>
      <c r="F4649" s="3">
        <f t="shared" si="133"/>
        <v>480150</v>
      </c>
      <c r="G4649" s="5">
        <v>44739</v>
      </c>
      <c r="H4649" s="4">
        <v>44697</v>
      </c>
      <c r="I4649" s="10">
        <v>42</v>
      </c>
      <c r="J4649" s="32" t="str">
        <f>IF(Data[[#This Row],[Chênh lệch ngày]]&lt;-2,"ADVANCE", IF(Data[[#This Row],[Chênh lệch ngày]]&lt;4, "ON TIME", IF(Data[[#This Row],[REASON OF LATE]]="SUPPLIER","LATE BY SUPPLIER", "LATE")))</f>
        <v>LATE BY SUPPLIER</v>
      </c>
      <c r="K4649" s="11" t="s">
        <v>8</v>
      </c>
      <c r="L4649" s="16" t="s">
        <v>71</v>
      </c>
      <c r="M4649" s="32" t="str">
        <f>TEXT(Data[[#This Row],[Ngày giao]],"yyyy")</f>
        <v>2022</v>
      </c>
      <c r="N4649" s="32" t="str">
        <f>IF(MONTH(Data[[#This Row],[Ngày giao]])&lt;4,"Qtr1", IF(MONTH(Data[[#This Row],[Ngày giao]])&lt;7,"Qtr2",IF(MONTH(Data[[#This Row],[Ngày giao]])&lt;10,"Qtr3","Qtr4")))</f>
        <v>Qtr2</v>
      </c>
      <c r="O4649" s="32" t="str">
        <f>TEXT(Data[[#This Row],[Ngày giao]],"MMM")</f>
        <v>Jun</v>
      </c>
    </row>
    <row r="4650" spans="1:15" ht="13" x14ac:dyDescent="0.3">
      <c r="A4650" s="1">
        <v>4518078031</v>
      </c>
      <c r="B4650" s="1">
        <v>2899944</v>
      </c>
      <c r="C4650" s="37" t="s">
        <v>52</v>
      </c>
      <c r="D4650" s="3">
        <v>48</v>
      </c>
      <c r="E4650" s="3">
        <v>472</v>
      </c>
      <c r="F4650" s="3">
        <f t="shared" si="133"/>
        <v>22656</v>
      </c>
      <c r="G4650" s="5">
        <v>44816</v>
      </c>
      <c r="H4650" s="4">
        <v>44816</v>
      </c>
      <c r="I4650" s="6">
        <f>G4650-H4650</f>
        <v>0</v>
      </c>
      <c r="J4650" s="32" t="str">
        <f>IF(Data[[#This Row],[Chênh lệch ngày]]&lt;-2,"ADVANCE", IF(Data[[#This Row],[Chênh lệch ngày]]&lt;4, "ON TIME", IF(Data[[#This Row],[REASON OF LATE]]="SUPPLIER","LATE BY SUPPLIER", "LATE")))</f>
        <v>ON TIME</v>
      </c>
      <c r="K4650" s="2"/>
      <c r="L4650" s="32"/>
      <c r="M4650" s="32" t="str">
        <f>TEXT(Data[[#This Row],[Ngày giao]],"yyyy")</f>
        <v>2022</v>
      </c>
      <c r="N4650" s="32" t="str">
        <f>IF(MONTH(Data[[#This Row],[Ngày giao]])&lt;4,"Qtr1", IF(MONTH(Data[[#This Row],[Ngày giao]])&lt;7,"Qtr2",IF(MONTH(Data[[#This Row],[Ngày giao]])&lt;10,"Qtr3","Qtr4")))</f>
        <v>Qtr3</v>
      </c>
      <c r="O4650" s="32" t="str">
        <f>TEXT(Data[[#This Row],[Ngày giao]],"MMM")</f>
        <v>Sep</v>
      </c>
    </row>
    <row r="4651" spans="1:15" ht="14.5" x14ac:dyDescent="0.35">
      <c r="A4651" s="7">
        <v>4517537837</v>
      </c>
      <c r="B4651" s="7">
        <v>4333116</v>
      </c>
      <c r="C4651" s="8" t="s">
        <v>53</v>
      </c>
      <c r="D4651" s="9">
        <v>84</v>
      </c>
      <c r="E4651" s="3">
        <v>825</v>
      </c>
      <c r="F4651" s="3">
        <f t="shared" si="133"/>
        <v>69300</v>
      </c>
      <c r="G4651" s="5">
        <v>44704</v>
      </c>
      <c r="H4651" s="4">
        <v>44704</v>
      </c>
      <c r="I4651" s="10">
        <v>0</v>
      </c>
      <c r="J4651" s="32" t="str">
        <f>IF(Data[[#This Row],[Chênh lệch ngày]]&lt;-2,"ADVANCE", IF(Data[[#This Row],[Chênh lệch ngày]]&lt;4, "ON TIME", IF(Data[[#This Row],[REASON OF LATE]]="SUPPLIER","LATE BY SUPPLIER", "LATE")))</f>
        <v>ON TIME</v>
      </c>
      <c r="K4651" s="12"/>
      <c r="L4651" s="16"/>
      <c r="M4651" s="32" t="str">
        <f>TEXT(Data[[#This Row],[Ngày giao]],"yyyy")</f>
        <v>2022</v>
      </c>
      <c r="N4651" s="32" t="str">
        <f>IF(MONTH(Data[[#This Row],[Ngày giao]])&lt;4,"Qtr1", IF(MONTH(Data[[#This Row],[Ngày giao]])&lt;7,"Qtr2",IF(MONTH(Data[[#This Row],[Ngày giao]])&lt;10,"Qtr3","Qtr4")))</f>
        <v>Qtr2</v>
      </c>
      <c r="O4651" s="32" t="str">
        <f>TEXT(Data[[#This Row],[Ngày giao]],"MMM")</f>
        <v>May</v>
      </c>
    </row>
    <row r="4652" spans="1:15" ht="14.5" x14ac:dyDescent="0.35">
      <c r="A4652" s="7">
        <v>4517355121</v>
      </c>
      <c r="B4652" s="7">
        <v>4013293</v>
      </c>
      <c r="C4652" s="8" t="s">
        <v>53</v>
      </c>
      <c r="D4652" s="9">
        <v>90</v>
      </c>
      <c r="E4652" s="3">
        <v>905</v>
      </c>
      <c r="F4652" s="3">
        <f t="shared" si="133"/>
        <v>81450</v>
      </c>
      <c r="G4652" s="5">
        <v>44732</v>
      </c>
      <c r="H4652" s="4">
        <v>44735</v>
      </c>
      <c r="I4652" s="10">
        <v>-3</v>
      </c>
      <c r="J4652" s="32" t="str">
        <f>IF(Data[[#This Row],[Chênh lệch ngày]]&lt;-2,"ADVANCE", IF(Data[[#This Row],[Chênh lệch ngày]]&lt;4, "ON TIME", IF(Data[[#This Row],[REASON OF LATE]]="SUPPLIER","LATE BY SUPPLIER", "LATE")))</f>
        <v>ADVANCE</v>
      </c>
      <c r="K4652" s="12"/>
      <c r="L4652" s="16"/>
      <c r="M4652" s="32" t="str">
        <f>TEXT(Data[[#This Row],[Ngày giao]],"yyyy")</f>
        <v>2022</v>
      </c>
      <c r="N4652" s="32" t="str">
        <f>IF(MONTH(Data[[#This Row],[Ngày giao]])&lt;4,"Qtr1", IF(MONTH(Data[[#This Row],[Ngày giao]])&lt;7,"Qtr2",IF(MONTH(Data[[#This Row],[Ngày giao]])&lt;10,"Qtr3","Qtr4")))</f>
        <v>Qtr2</v>
      </c>
      <c r="O4652" s="32" t="str">
        <f>TEXT(Data[[#This Row],[Ngày giao]],"MMM")</f>
        <v>Jun</v>
      </c>
    </row>
    <row r="4653" spans="1:15" ht="14.5" x14ac:dyDescent="0.35">
      <c r="A4653" s="7">
        <v>4517699612</v>
      </c>
      <c r="B4653" s="7">
        <v>4455906</v>
      </c>
      <c r="C4653" s="8" t="s">
        <v>53</v>
      </c>
      <c r="D4653" s="9">
        <v>336</v>
      </c>
      <c r="E4653" s="3">
        <v>728</v>
      </c>
      <c r="F4653" s="3">
        <f t="shared" si="133"/>
        <v>244608</v>
      </c>
      <c r="G4653" s="5">
        <v>44641</v>
      </c>
      <c r="H4653" s="4">
        <v>44634</v>
      </c>
      <c r="I4653" s="10">
        <v>7</v>
      </c>
      <c r="J4653" s="32" t="str">
        <f>IF(Data[[#This Row],[Chênh lệch ngày]]&lt;-2,"ADVANCE", IF(Data[[#This Row],[Chênh lệch ngày]]&lt;4, "ON TIME", IF(Data[[#This Row],[REASON OF LATE]]="SUPPLIER","LATE BY SUPPLIER", "LATE")))</f>
        <v>LATE</v>
      </c>
      <c r="K4653" s="32" t="s">
        <v>6</v>
      </c>
      <c r="L4653" s="16"/>
      <c r="M4653" s="32" t="str">
        <f>TEXT(Data[[#This Row],[Ngày giao]],"yyyy")</f>
        <v>2022</v>
      </c>
      <c r="N4653" s="32" t="str">
        <f>IF(MONTH(Data[[#This Row],[Ngày giao]])&lt;4,"Qtr1", IF(MONTH(Data[[#This Row],[Ngày giao]])&lt;7,"Qtr2",IF(MONTH(Data[[#This Row],[Ngày giao]])&lt;10,"Qtr3","Qtr4")))</f>
        <v>Qtr1</v>
      </c>
      <c r="O4653" s="32" t="str">
        <f>TEXT(Data[[#This Row],[Ngày giao]],"MMM")</f>
        <v>Mar</v>
      </c>
    </row>
    <row r="4654" spans="1:15" ht="14.5" x14ac:dyDescent="0.35">
      <c r="A4654" s="7">
        <v>4517364231</v>
      </c>
      <c r="B4654" s="7">
        <v>2778106</v>
      </c>
      <c r="C4654" s="8" t="s">
        <v>53</v>
      </c>
      <c r="D4654" s="9">
        <v>1884</v>
      </c>
      <c r="E4654" s="3">
        <v>1285</v>
      </c>
      <c r="F4654" s="3">
        <f t="shared" si="133"/>
        <v>2420940</v>
      </c>
      <c r="G4654" s="5">
        <v>44700</v>
      </c>
      <c r="H4654" s="4">
        <v>44700</v>
      </c>
      <c r="I4654" s="10">
        <v>0</v>
      </c>
      <c r="J4654" s="32" t="str">
        <f>IF(Data[[#This Row],[Chênh lệch ngày]]&lt;-2,"ADVANCE", IF(Data[[#This Row],[Chênh lệch ngày]]&lt;4, "ON TIME", IF(Data[[#This Row],[REASON OF LATE]]="SUPPLIER","LATE BY SUPPLIER", "LATE")))</f>
        <v>ON TIME</v>
      </c>
      <c r="K4654" s="12"/>
      <c r="L4654" s="16"/>
      <c r="M4654" s="32" t="str">
        <f>TEXT(Data[[#This Row],[Ngày giao]],"yyyy")</f>
        <v>2022</v>
      </c>
      <c r="N4654" s="32" t="str">
        <f>IF(MONTH(Data[[#This Row],[Ngày giao]])&lt;4,"Qtr1", IF(MONTH(Data[[#This Row],[Ngày giao]])&lt;7,"Qtr2",IF(MONTH(Data[[#This Row],[Ngày giao]])&lt;10,"Qtr3","Qtr4")))</f>
        <v>Qtr2</v>
      </c>
      <c r="O4654" s="32" t="str">
        <f>TEXT(Data[[#This Row],[Ngày giao]],"MMM")</f>
        <v>May</v>
      </c>
    </row>
    <row r="4655" spans="1:15" ht="14.5" x14ac:dyDescent="0.35">
      <c r="A4655" s="7">
        <v>4516559510</v>
      </c>
      <c r="B4655" s="7">
        <v>4013297</v>
      </c>
      <c r="C4655" s="8" t="s">
        <v>53</v>
      </c>
      <c r="D4655" s="9">
        <v>2490</v>
      </c>
      <c r="E4655" s="3">
        <v>460</v>
      </c>
      <c r="F4655" s="3">
        <f t="shared" si="133"/>
        <v>1145400</v>
      </c>
      <c r="G4655" s="5">
        <v>44609</v>
      </c>
      <c r="H4655" s="4">
        <v>44609</v>
      </c>
      <c r="I4655" s="10">
        <v>0</v>
      </c>
      <c r="J4655" s="32" t="str">
        <f>IF(Data[[#This Row],[Chênh lệch ngày]]&lt;-2,"ADVANCE", IF(Data[[#This Row],[Chênh lệch ngày]]&lt;4, "ON TIME", IF(Data[[#This Row],[REASON OF LATE]]="SUPPLIER","LATE BY SUPPLIER", "LATE")))</f>
        <v>ON TIME</v>
      </c>
      <c r="K4655" s="12"/>
      <c r="L4655" s="16"/>
      <c r="M4655" s="32" t="str">
        <f>TEXT(Data[[#This Row],[Ngày giao]],"yyyy")</f>
        <v>2022</v>
      </c>
      <c r="N4655" s="32" t="str">
        <f>IF(MONTH(Data[[#This Row],[Ngày giao]])&lt;4,"Qtr1", IF(MONTH(Data[[#This Row],[Ngày giao]])&lt;7,"Qtr2",IF(MONTH(Data[[#This Row],[Ngày giao]])&lt;10,"Qtr3","Qtr4")))</f>
        <v>Qtr1</v>
      </c>
      <c r="O4655" s="32" t="str">
        <f>TEXT(Data[[#This Row],[Ngày giao]],"MMM")</f>
        <v>Feb</v>
      </c>
    </row>
    <row r="4656" spans="1:15" ht="14.5" x14ac:dyDescent="0.35">
      <c r="A4656" s="7">
        <v>4518127816</v>
      </c>
      <c r="B4656" s="7">
        <v>2487061</v>
      </c>
      <c r="C4656" s="8" t="s">
        <v>67</v>
      </c>
      <c r="D4656" s="9">
        <v>450</v>
      </c>
      <c r="E4656" s="3">
        <v>654</v>
      </c>
      <c r="F4656" s="3">
        <f t="shared" si="133"/>
        <v>294300</v>
      </c>
      <c r="G4656" s="5">
        <v>44980</v>
      </c>
      <c r="H4656" s="4">
        <v>44980</v>
      </c>
      <c r="I4656" s="10">
        <v>0</v>
      </c>
      <c r="J4656" s="32" t="str">
        <f>IF(Data[[#This Row],[Chênh lệch ngày]]&lt;-2,"ADVANCE", IF(Data[[#This Row],[Chênh lệch ngày]]&lt;4, "ON TIME", IF(Data[[#This Row],[REASON OF LATE]]="SUPPLIER","LATE BY SUPPLIER", "LATE")))</f>
        <v>ON TIME</v>
      </c>
      <c r="K4656" s="12"/>
      <c r="L4656" s="16"/>
      <c r="M4656" s="32" t="str">
        <f>TEXT(Data[[#This Row],[Ngày giao]],"yyyy")</f>
        <v>2023</v>
      </c>
      <c r="N4656" s="32" t="str">
        <f>IF(MONTH(Data[[#This Row],[Ngày giao]])&lt;4,"Qtr1", IF(MONTH(Data[[#This Row],[Ngày giao]])&lt;7,"Qtr2",IF(MONTH(Data[[#This Row],[Ngày giao]])&lt;10,"Qtr3","Qtr4")))</f>
        <v>Qtr1</v>
      </c>
      <c r="O4656" s="32" t="str">
        <f>TEXT(Data[[#This Row],[Ngày giao]],"MMM")</f>
        <v>Feb</v>
      </c>
    </row>
    <row r="4657" spans="1:15" ht="14.5" x14ac:dyDescent="0.35">
      <c r="A4657" s="7">
        <v>4517537840</v>
      </c>
      <c r="B4657" s="7">
        <v>4333116</v>
      </c>
      <c r="C4657" s="8" t="s">
        <v>53</v>
      </c>
      <c r="D4657" s="9">
        <v>588</v>
      </c>
      <c r="E4657" s="3">
        <v>818</v>
      </c>
      <c r="F4657" s="3">
        <f t="shared" si="133"/>
        <v>480984</v>
      </c>
      <c r="G4657" s="5">
        <v>44714</v>
      </c>
      <c r="H4657" s="4">
        <v>44714</v>
      </c>
      <c r="I4657" s="10">
        <v>0</v>
      </c>
      <c r="J4657" s="32" t="str">
        <f>IF(Data[[#This Row],[Chênh lệch ngày]]&lt;-2,"ADVANCE", IF(Data[[#This Row],[Chênh lệch ngày]]&lt;4, "ON TIME", IF(Data[[#This Row],[REASON OF LATE]]="SUPPLIER","LATE BY SUPPLIER", "LATE")))</f>
        <v>ON TIME</v>
      </c>
      <c r="K4657" s="12"/>
      <c r="L4657" s="16"/>
      <c r="M4657" s="32" t="str">
        <f>TEXT(Data[[#This Row],[Ngày giao]],"yyyy")</f>
        <v>2022</v>
      </c>
      <c r="N4657" s="32" t="str">
        <f>IF(MONTH(Data[[#This Row],[Ngày giao]])&lt;4,"Qtr1", IF(MONTH(Data[[#This Row],[Ngày giao]])&lt;7,"Qtr2",IF(MONTH(Data[[#This Row],[Ngày giao]])&lt;10,"Qtr3","Qtr4")))</f>
        <v>Qtr2</v>
      </c>
      <c r="O4657" s="32" t="str">
        <f>TEXT(Data[[#This Row],[Ngày giao]],"MMM")</f>
        <v>Jun</v>
      </c>
    </row>
    <row r="4658" spans="1:15" ht="14.5" x14ac:dyDescent="0.35">
      <c r="A4658" s="7">
        <v>4517886149</v>
      </c>
      <c r="B4658" s="7">
        <v>4455280</v>
      </c>
      <c r="C4658" s="8" t="s">
        <v>53</v>
      </c>
      <c r="D4658" s="9">
        <v>90</v>
      </c>
      <c r="E4658" s="3">
        <v>770</v>
      </c>
      <c r="F4658" s="3">
        <f t="shared" si="133"/>
        <v>69300</v>
      </c>
      <c r="G4658" s="5">
        <v>44732</v>
      </c>
      <c r="H4658" s="4">
        <v>44732</v>
      </c>
      <c r="I4658" s="10">
        <v>0</v>
      </c>
      <c r="J4658" s="32" t="str">
        <f>IF(Data[[#This Row],[Chênh lệch ngày]]&lt;-2,"ADVANCE", IF(Data[[#This Row],[Chênh lệch ngày]]&lt;4, "ON TIME", IF(Data[[#This Row],[REASON OF LATE]]="SUPPLIER","LATE BY SUPPLIER", "LATE")))</f>
        <v>ON TIME</v>
      </c>
      <c r="K4658" s="12"/>
      <c r="L4658" s="16"/>
      <c r="M4658" s="32" t="str">
        <f>TEXT(Data[[#This Row],[Ngày giao]],"yyyy")</f>
        <v>2022</v>
      </c>
      <c r="N4658" s="32" t="str">
        <f>IF(MONTH(Data[[#This Row],[Ngày giao]])&lt;4,"Qtr1", IF(MONTH(Data[[#This Row],[Ngày giao]])&lt;7,"Qtr2",IF(MONTH(Data[[#This Row],[Ngày giao]])&lt;10,"Qtr3","Qtr4")))</f>
        <v>Qtr2</v>
      </c>
      <c r="O4658" s="32" t="str">
        <f>TEXT(Data[[#This Row],[Ngày giao]],"MMM")</f>
        <v>Jun</v>
      </c>
    </row>
    <row r="4659" spans="1:15" ht="14.5" x14ac:dyDescent="0.35">
      <c r="A4659" s="7">
        <v>4517452394</v>
      </c>
      <c r="B4659" s="7">
        <v>4455281</v>
      </c>
      <c r="C4659" s="8" t="s">
        <v>58</v>
      </c>
      <c r="D4659" s="9">
        <v>450</v>
      </c>
      <c r="E4659" s="3">
        <v>1022</v>
      </c>
      <c r="F4659" s="3">
        <f t="shared" si="133"/>
        <v>459900</v>
      </c>
      <c r="G4659" s="14">
        <v>44707</v>
      </c>
      <c r="H4659" s="15">
        <v>44708</v>
      </c>
      <c r="I4659" s="10">
        <v>-1</v>
      </c>
      <c r="J4659" s="32" t="str">
        <f>IF(Data[[#This Row],[Chênh lệch ngày]]&lt;-2,"ADVANCE", IF(Data[[#This Row],[Chênh lệch ngày]]&lt;4, "ON TIME", IF(Data[[#This Row],[REASON OF LATE]]="SUPPLIER","LATE BY SUPPLIER", "LATE")))</f>
        <v>ON TIME</v>
      </c>
      <c r="K4659" s="12"/>
      <c r="L4659" s="16"/>
      <c r="M4659" s="32" t="str">
        <f>TEXT(Data[[#This Row],[Ngày giao]],"yyyy")</f>
        <v>2022</v>
      </c>
      <c r="N4659" s="32" t="str">
        <f>IF(MONTH(Data[[#This Row],[Ngày giao]])&lt;4,"Qtr1", IF(MONTH(Data[[#This Row],[Ngày giao]])&lt;7,"Qtr2",IF(MONTH(Data[[#This Row],[Ngày giao]])&lt;10,"Qtr3","Qtr4")))</f>
        <v>Qtr2</v>
      </c>
      <c r="O4659" s="32" t="str">
        <f>TEXT(Data[[#This Row],[Ngày giao]],"MMM")</f>
        <v>May</v>
      </c>
    </row>
    <row r="4660" spans="1:15" ht="14.5" x14ac:dyDescent="0.35">
      <c r="A4660" s="7">
        <v>4517289616</v>
      </c>
      <c r="B4660" s="7">
        <v>2779823</v>
      </c>
      <c r="C4660" s="8" t="s">
        <v>53</v>
      </c>
      <c r="D4660" s="9">
        <v>1440</v>
      </c>
      <c r="E4660" s="3">
        <v>858</v>
      </c>
      <c r="F4660" s="3">
        <f t="shared" si="133"/>
        <v>1235520</v>
      </c>
      <c r="G4660" s="5">
        <v>44690</v>
      </c>
      <c r="H4660" s="4">
        <v>44690</v>
      </c>
      <c r="I4660" s="10">
        <v>0</v>
      </c>
      <c r="J4660" s="32" t="str">
        <f>IF(Data[[#This Row],[Chênh lệch ngày]]&lt;-2,"ADVANCE", IF(Data[[#This Row],[Chênh lệch ngày]]&lt;4, "ON TIME", IF(Data[[#This Row],[REASON OF LATE]]="SUPPLIER","LATE BY SUPPLIER", "LATE")))</f>
        <v>ON TIME</v>
      </c>
      <c r="K4660" s="12"/>
      <c r="L4660" s="16"/>
      <c r="M4660" s="32" t="str">
        <f>TEXT(Data[[#This Row],[Ngày giao]],"yyyy")</f>
        <v>2022</v>
      </c>
      <c r="N4660" s="32" t="str">
        <f>IF(MONTH(Data[[#This Row],[Ngày giao]])&lt;4,"Qtr1", IF(MONTH(Data[[#This Row],[Ngày giao]])&lt;7,"Qtr2",IF(MONTH(Data[[#This Row],[Ngày giao]])&lt;10,"Qtr3","Qtr4")))</f>
        <v>Qtr2</v>
      </c>
      <c r="O4660" s="32" t="str">
        <f>TEXT(Data[[#This Row],[Ngày giao]],"MMM")</f>
        <v>May</v>
      </c>
    </row>
    <row r="4661" spans="1:15" ht="14.5" x14ac:dyDescent="0.35">
      <c r="A4661" s="7">
        <v>4516670783</v>
      </c>
      <c r="B4661" s="7">
        <v>4454507</v>
      </c>
      <c r="C4661" s="8" t="s">
        <v>53</v>
      </c>
      <c r="D4661" s="9">
        <v>810</v>
      </c>
      <c r="E4661" s="3">
        <v>485</v>
      </c>
      <c r="F4661" s="3">
        <f t="shared" si="133"/>
        <v>392850</v>
      </c>
      <c r="G4661" s="5">
        <v>44585</v>
      </c>
      <c r="H4661" s="4">
        <v>44581</v>
      </c>
      <c r="I4661" s="10">
        <v>4</v>
      </c>
      <c r="J4661" s="32" t="str">
        <f>IF(Data[[#This Row],[Chênh lệch ngày]]&lt;-2,"ADVANCE", IF(Data[[#This Row],[Chênh lệch ngày]]&lt;4, "ON TIME", IF(Data[[#This Row],[REASON OF LATE]]="SUPPLIER","LATE BY SUPPLIER", "LATE")))</f>
        <v>LATE</v>
      </c>
      <c r="K4661" s="32" t="s">
        <v>6</v>
      </c>
      <c r="L4661" s="16"/>
      <c r="M4661" s="32" t="str">
        <f>TEXT(Data[[#This Row],[Ngày giao]],"yyyy")</f>
        <v>2022</v>
      </c>
      <c r="N4661" s="32" t="str">
        <f>IF(MONTH(Data[[#This Row],[Ngày giao]])&lt;4,"Qtr1", IF(MONTH(Data[[#This Row],[Ngày giao]])&lt;7,"Qtr2",IF(MONTH(Data[[#This Row],[Ngày giao]])&lt;10,"Qtr3","Qtr4")))</f>
        <v>Qtr1</v>
      </c>
      <c r="O4661" s="32" t="str">
        <f>TEXT(Data[[#This Row],[Ngày giao]],"MMM")</f>
        <v>Jan</v>
      </c>
    </row>
    <row r="4662" spans="1:15" ht="14.5" x14ac:dyDescent="0.35">
      <c r="A4662" s="7">
        <v>4517955171</v>
      </c>
      <c r="B4662" s="7">
        <v>4335235</v>
      </c>
      <c r="C4662" s="8" t="s">
        <v>53</v>
      </c>
      <c r="D4662" s="9">
        <v>90</v>
      </c>
      <c r="E4662" s="3">
        <v>560</v>
      </c>
      <c r="F4662" s="3">
        <f t="shared" ref="F4662:F4725" si="134" xml:space="preserve"> D4662 * E4662</f>
        <v>50400</v>
      </c>
      <c r="G4662" s="5">
        <v>44718</v>
      </c>
      <c r="H4662" s="4">
        <v>44718</v>
      </c>
      <c r="I4662" s="10">
        <v>0</v>
      </c>
      <c r="J4662" s="32" t="str">
        <f>IF(Data[[#This Row],[Chênh lệch ngày]]&lt;-2,"ADVANCE", IF(Data[[#This Row],[Chênh lệch ngày]]&lt;4, "ON TIME", IF(Data[[#This Row],[REASON OF LATE]]="SUPPLIER","LATE BY SUPPLIER", "LATE")))</f>
        <v>ON TIME</v>
      </c>
      <c r="K4662" s="12"/>
      <c r="L4662" s="16"/>
      <c r="M4662" s="32" t="str">
        <f>TEXT(Data[[#This Row],[Ngày giao]],"yyyy")</f>
        <v>2022</v>
      </c>
      <c r="N4662" s="32" t="str">
        <f>IF(MONTH(Data[[#This Row],[Ngày giao]])&lt;4,"Qtr1", IF(MONTH(Data[[#This Row],[Ngày giao]])&lt;7,"Qtr2",IF(MONTH(Data[[#This Row],[Ngày giao]])&lt;10,"Qtr3","Qtr4")))</f>
        <v>Qtr2</v>
      </c>
      <c r="O4662" s="32" t="str">
        <f>TEXT(Data[[#This Row],[Ngày giao]],"MMM")</f>
        <v>Jun</v>
      </c>
    </row>
    <row r="4663" spans="1:15" ht="14.5" x14ac:dyDescent="0.35">
      <c r="A4663" s="7">
        <v>4517650059</v>
      </c>
      <c r="B4663" s="7">
        <v>2487053</v>
      </c>
      <c r="C4663" s="8" t="s">
        <v>53</v>
      </c>
      <c r="D4663" s="9">
        <v>4500</v>
      </c>
      <c r="E4663" s="3">
        <v>1160</v>
      </c>
      <c r="F4663" s="3">
        <f t="shared" si="134"/>
        <v>5220000</v>
      </c>
      <c r="G4663" s="5">
        <v>44725</v>
      </c>
      <c r="H4663" s="4">
        <v>44725</v>
      </c>
      <c r="I4663" s="10">
        <v>0</v>
      </c>
      <c r="J4663" s="32" t="str">
        <f>IF(Data[[#This Row],[Chênh lệch ngày]]&lt;-2,"ADVANCE", IF(Data[[#This Row],[Chênh lệch ngày]]&lt;4, "ON TIME", IF(Data[[#This Row],[REASON OF LATE]]="SUPPLIER","LATE BY SUPPLIER", "LATE")))</f>
        <v>ON TIME</v>
      </c>
      <c r="K4663" s="12"/>
      <c r="L4663" s="16"/>
      <c r="M4663" s="32" t="str">
        <f>TEXT(Data[[#This Row],[Ngày giao]],"yyyy")</f>
        <v>2022</v>
      </c>
      <c r="N4663" s="32" t="str">
        <f>IF(MONTH(Data[[#This Row],[Ngày giao]])&lt;4,"Qtr1", IF(MONTH(Data[[#This Row],[Ngày giao]])&lt;7,"Qtr2",IF(MONTH(Data[[#This Row],[Ngày giao]])&lt;10,"Qtr3","Qtr4")))</f>
        <v>Qtr2</v>
      </c>
      <c r="O4663" s="32" t="str">
        <f>TEXT(Data[[#This Row],[Ngày giao]],"MMM")</f>
        <v>Jun</v>
      </c>
    </row>
    <row r="4664" spans="1:15" ht="14.5" x14ac:dyDescent="0.35">
      <c r="A4664" s="7">
        <v>4518058793</v>
      </c>
      <c r="B4664" s="7">
        <v>2487061</v>
      </c>
      <c r="C4664" s="8" t="s">
        <v>53</v>
      </c>
      <c r="D4664" s="9">
        <v>720</v>
      </c>
      <c r="E4664" s="3">
        <v>1289</v>
      </c>
      <c r="F4664" s="3">
        <f t="shared" si="134"/>
        <v>928080</v>
      </c>
      <c r="G4664" s="5">
        <v>44739</v>
      </c>
      <c r="H4664" s="4">
        <v>44739</v>
      </c>
      <c r="I4664" s="10">
        <v>0</v>
      </c>
      <c r="J4664" s="32" t="str">
        <f>IF(Data[[#This Row],[Chênh lệch ngày]]&lt;-2,"ADVANCE", IF(Data[[#This Row],[Chênh lệch ngày]]&lt;4, "ON TIME", IF(Data[[#This Row],[REASON OF LATE]]="SUPPLIER","LATE BY SUPPLIER", "LATE")))</f>
        <v>ON TIME</v>
      </c>
      <c r="K4664" s="12"/>
      <c r="L4664" s="16"/>
      <c r="M4664" s="32" t="str">
        <f>TEXT(Data[[#This Row],[Ngày giao]],"yyyy")</f>
        <v>2022</v>
      </c>
      <c r="N4664" s="32" t="str">
        <f>IF(MONTH(Data[[#This Row],[Ngày giao]])&lt;4,"Qtr1", IF(MONTH(Data[[#This Row],[Ngày giao]])&lt;7,"Qtr2",IF(MONTH(Data[[#This Row],[Ngày giao]])&lt;10,"Qtr3","Qtr4")))</f>
        <v>Qtr2</v>
      </c>
      <c r="O4664" s="32" t="str">
        <f>TEXT(Data[[#This Row],[Ngày giao]],"MMM")</f>
        <v>Jun</v>
      </c>
    </row>
    <row r="4665" spans="1:15" ht="14.5" x14ac:dyDescent="0.35">
      <c r="A4665" s="7">
        <v>4516387746</v>
      </c>
      <c r="B4665" s="7">
        <v>4454507</v>
      </c>
      <c r="C4665" s="8" t="s">
        <v>53</v>
      </c>
      <c r="D4665" s="9">
        <v>1200</v>
      </c>
      <c r="E4665" s="3">
        <v>404</v>
      </c>
      <c r="F4665" s="3">
        <f t="shared" si="134"/>
        <v>484800</v>
      </c>
      <c r="G4665" s="5">
        <v>44634</v>
      </c>
      <c r="H4665" s="4">
        <v>44635</v>
      </c>
      <c r="I4665" s="10">
        <v>-1</v>
      </c>
      <c r="J4665" s="32" t="str">
        <f>IF(Data[[#This Row],[Chênh lệch ngày]]&lt;-2,"ADVANCE", IF(Data[[#This Row],[Chênh lệch ngày]]&lt;4, "ON TIME", IF(Data[[#This Row],[REASON OF LATE]]="SUPPLIER","LATE BY SUPPLIER", "LATE")))</f>
        <v>ON TIME</v>
      </c>
      <c r="K4665" s="12"/>
      <c r="L4665" s="16"/>
      <c r="M4665" s="32" t="str">
        <f>TEXT(Data[[#This Row],[Ngày giao]],"yyyy")</f>
        <v>2022</v>
      </c>
      <c r="N4665" s="32" t="str">
        <f>IF(MONTH(Data[[#This Row],[Ngày giao]])&lt;4,"Qtr1", IF(MONTH(Data[[#This Row],[Ngày giao]])&lt;7,"Qtr2",IF(MONTH(Data[[#This Row],[Ngày giao]])&lt;10,"Qtr3","Qtr4")))</f>
        <v>Qtr1</v>
      </c>
      <c r="O4665" s="32" t="str">
        <f>TEXT(Data[[#This Row],[Ngày giao]],"MMM")</f>
        <v>Mar</v>
      </c>
    </row>
    <row r="4666" spans="1:15" ht="14.5" x14ac:dyDescent="0.35">
      <c r="A4666" s="7">
        <v>4518120069</v>
      </c>
      <c r="B4666" s="7">
        <v>4455281</v>
      </c>
      <c r="C4666" s="8" t="s">
        <v>57</v>
      </c>
      <c r="D4666" s="9">
        <v>630</v>
      </c>
      <c r="E4666" s="3">
        <v>626</v>
      </c>
      <c r="F4666" s="3">
        <f t="shared" si="134"/>
        <v>394380</v>
      </c>
      <c r="G4666" s="14">
        <v>44788</v>
      </c>
      <c r="H4666" s="15">
        <v>44743</v>
      </c>
      <c r="I4666" s="10">
        <v>45</v>
      </c>
      <c r="J4666" s="32" t="str">
        <f>IF(Data[[#This Row],[Chênh lệch ngày]]&lt;-2,"ADVANCE", IF(Data[[#This Row],[Chênh lệch ngày]]&lt;4, "ON TIME", IF(Data[[#This Row],[REASON OF LATE]]="SUPPLIER","LATE BY SUPPLIER", "LATE")))</f>
        <v>LATE BY SUPPLIER</v>
      </c>
      <c r="K4666" s="13" t="s">
        <v>8</v>
      </c>
      <c r="L4666" s="16" t="s">
        <v>71</v>
      </c>
      <c r="M4666" s="32" t="str">
        <f>TEXT(Data[[#This Row],[Ngày giao]],"yyyy")</f>
        <v>2022</v>
      </c>
      <c r="N4666" s="32" t="str">
        <f>IF(MONTH(Data[[#This Row],[Ngày giao]])&lt;4,"Qtr1", IF(MONTH(Data[[#This Row],[Ngày giao]])&lt;7,"Qtr2",IF(MONTH(Data[[#This Row],[Ngày giao]])&lt;10,"Qtr3","Qtr4")))</f>
        <v>Qtr3</v>
      </c>
      <c r="O4666" s="32" t="str">
        <f>TEXT(Data[[#This Row],[Ngày giao]],"MMM")</f>
        <v>Aug</v>
      </c>
    </row>
    <row r="4667" spans="1:15" ht="14.5" x14ac:dyDescent="0.35">
      <c r="A4667" s="7">
        <v>4517000033</v>
      </c>
      <c r="B4667" s="7">
        <v>4333116</v>
      </c>
      <c r="C4667" s="8" t="s">
        <v>62</v>
      </c>
      <c r="D4667" s="9">
        <v>2037</v>
      </c>
      <c r="E4667" s="3">
        <v>963</v>
      </c>
      <c r="F4667" s="3">
        <f t="shared" si="134"/>
        <v>1961631</v>
      </c>
      <c r="G4667" s="5">
        <v>44578</v>
      </c>
      <c r="H4667" s="4">
        <v>44565</v>
      </c>
      <c r="I4667" s="10">
        <v>13</v>
      </c>
      <c r="J4667" s="32" t="str">
        <f>IF(Data[[#This Row],[Chênh lệch ngày]]&lt;-2,"ADVANCE", IF(Data[[#This Row],[Chênh lệch ngày]]&lt;4, "ON TIME", IF(Data[[#This Row],[REASON OF LATE]]="SUPPLIER","LATE BY SUPPLIER", "LATE")))</f>
        <v>LATE</v>
      </c>
      <c r="K4667" s="32" t="s">
        <v>6</v>
      </c>
      <c r="L4667" s="16"/>
      <c r="M4667" s="32" t="str">
        <f>TEXT(Data[[#This Row],[Ngày giao]],"yyyy")</f>
        <v>2022</v>
      </c>
      <c r="N4667" s="32" t="str">
        <f>IF(MONTH(Data[[#This Row],[Ngày giao]])&lt;4,"Qtr1", IF(MONTH(Data[[#This Row],[Ngày giao]])&lt;7,"Qtr2",IF(MONTH(Data[[#This Row],[Ngày giao]])&lt;10,"Qtr3","Qtr4")))</f>
        <v>Qtr1</v>
      </c>
      <c r="O4667" s="32" t="str">
        <f>TEXT(Data[[#This Row],[Ngày giao]],"MMM")</f>
        <v>Jan</v>
      </c>
    </row>
    <row r="4668" spans="1:15" ht="14.5" x14ac:dyDescent="0.35">
      <c r="A4668" s="7">
        <v>4518101528</v>
      </c>
      <c r="B4668" s="7">
        <v>2487061</v>
      </c>
      <c r="C4668" s="8" t="s">
        <v>67</v>
      </c>
      <c r="D4668" s="9">
        <v>450</v>
      </c>
      <c r="E4668" s="3">
        <v>962</v>
      </c>
      <c r="F4668" s="3">
        <f t="shared" si="134"/>
        <v>432900</v>
      </c>
      <c r="G4668" s="5">
        <v>44896</v>
      </c>
      <c r="H4668" s="4">
        <v>44896</v>
      </c>
      <c r="I4668" s="10">
        <v>0</v>
      </c>
      <c r="J4668" s="32" t="str">
        <f>IF(Data[[#This Row],[Chênh lệch ngày]]&lt;-2,"ADVANCE", IF(Data[[#This Row],[Chênh lệch ngày]]&lt;4, "ON TIME", IF(Data[[#This Row],[REASON OF LATE]]="SUPPLIER","LATE BY SUPPLIER", "LATE")))</f>
        <v>ON TIME</v>
      </c>
      <c r="K4668" s="12"/>
      <c r="L4668" s="16"/>
      <c r="M4668" s="32" t="str">
        <f>TEXT(Data[[#This Row],[Ngày giao]],"yyyy")</f>
        <v>2022</v>
      </c>
      <c r="N4668" s="32" t="str">
        <f>IF(MONTH(Data[[#This Row],[Ngày giao]])&lt;4,"Qtr1", IF(MONTH(Data[[#This Row],[Ngày giao]])&lt;7,"Qtr2",IF(MONTH(Data[[#This Row],[Ngày giao]])&lt;10,"Qtr3","Qtr4")))</f>
        <v>Qtr4</v>
      </c>
      <c r="O4668" s="32" t="str">
        <f>TEXT(Data[[#This Row],[Ngày giao]],"MMM")</f>
        <v>Dec</v>
      </c>
    </row>
    <row r="4669" spans="1:15" ht="14.5" x14ac:dyDescent="0.35">
      <c r="A4669" s="7">
        <v>4517742266</v>
      </c>
      <c r="B4669" s="7">
        <v>2779823</v>
      </c>
      <c r="C4669" s="8" t="s">
        <v>53</v>
      </c>
      <c r="D4669" s="9">
        <v>10260</v>
      </c>
      <c r="E4669" s="3">
        <v>1098</v>
      </c>
      <c r="F4669" s="3">
        <f t="shared" si="134"/>
        <v>11265480</v>
      </c>
      <c r="G4669" s="5">
        <v>44676</v>
      </c>
      <c r="H4669" s="4">
        <v>44676</v>
      </c>
      <c r="I4669" s="10">
        <v>0</v>
      </c>
      <c r="J4669" s="32" t="str">
        <f>IF(Data[[#This Row],[Chênh lệch ngày]]&lt;-2,"ADVANCE", IF(Data[[#This Row],[Chênh lệch ngày]]&lt;4, "ON TIME", IF(Data[[#This Row],[REASON OF LATE]]="SUPPLIER","LATE BY SUPPLIER", "LATE")))</f>
        <v>ON TIME</v>
      </c>
      <c r="K4669" s="12"/>
      <c r="L4669" s="16"/>
      <c r="M4669" s="32" t="str">
        <f>TEXT(Data[[#This Row],[Ngày giao]],"yyyy")</f>
        <v>2022</v>
      </c>
      <c r="N4669" s="32" t="str">
        <f>IF(MONTH(Data[[#This Row],[Ngày giao]])&lt;4,"Qtr1", IF(MONTH(Data[[#This Row],[Ngày giao]])&lt;7,"Qtr2",IF(MONTH(Data[[#This Row],[Ngày giao]])&lt;10,"Qtr3","Qtr4")))</f>
        <v>Qtr2</v>
      </c>
      <c r="O4669" s="32" t="str">
        <f>TEXT(Data[[#This Row],[Ngày giao]],"MMM")</f>
        <v>Apr</v>
      </c>
    </row>
    <row r="4670" spans="1:15" ht="14.5" x14ac:dyDescent="0.35">
      <c r="A4670" s="7">
        <v>4517169698</v>
      </c>
      <c r="B4670" s="7">
        <v>2487053</v>
      </c>
      <c r="C4670" s="8" t="s">
        <v>55</v>
      </c>
      <c r="D4670" s="9">
        <v>180</v>
      </c>
      <c r="E4670" s="3">
        <v>930</v>
      </c>
      <c r="F4670" s="3">
        <f t="shared" si="134"/>
        <v>167400</v>
      </c>
      <c r="G4670" s="5">
        <v>44616</v>
      </c>
      <c r="H4670" s="4">
        <v>44602</v>
      </c>
      <c r="I4670" s="10">
        <v>14</v>
      </c>
      <c r="J4670" s="32" t="str">
        <f>IF(Data[[#This Row],[Chênh lệch ngày]]&lt;-2,"ADVANCE", IF(Data[[#This Row],[Chênh lệch ngày]]&lt;4, "ON TIME", IF(Data[[#This Row],[REASON OF LATE]]="SUPPLIER","LATE BY SUPPLIER", "LATE")))</f>
        <v>LATE</v>
      </c>
      <c r="K4670" s="32" t="s">
        <v>6</v>
      </c>
      <c r="L4670" s="16"/>
      <c r="M4670" s="32" t="str">
        <f>TEXT(Data[[#This Row],[Ngày giao]],"yyyy")</f>
        <v>2022</v>
      </c>
      <c r="N4670" s="32" t="str">
        <f>IF(MONTH(Data[[#This Row],[Ngày giao]])&lt;4,"Qtr1", IF(MONTH(Data[[#This Row],[Ngày giao]])&lt;7,"Qtr2",IF(MONTH(Data[[#This Row],[Ngày giao]])&lt;10,"Qtr3","Qtr4")))</f>
        <v>Qtr1</v>
      </c>
      <c r="O4670" s="32" t="str">
        <f>TEXT(Data[[#This Row],[Ngày giao]],"MMM")</f>
        <v>Feb</v>
      </c>
    </row>
    <row r="4671" spans="1:15" ht="14.5" x14ac:dyDescent="0.35">
      <c r="A4671" s="7">
        <v>4517362460</v>
      </c>
      <c r="B4671" s="7">
        <v>4333116</v>
      </c>
      <c r="C4671" s="8" t="s">
        <v>53</v>
      </c>
      <c r="D4671" s="9">
        <v>294</v>
      </c>
      <c r="E4671" s="3">
        <v>536</v>
      </c>
      <c r="F4671" s="3">
        <f t="shared" si="134"/>
        <v>157584</v>
      </c>
      <c r="G4671" s="5">
        <v>44725</v>
      </c>
      <c r="H4671" s="4">
        <v>44725</v>
      </c>
      <c r="I4671" s="10">
        <v>0</v>
      </c>
      <c r="J4671" s="32" t="str">
        <f>IF(Data[[#This Row],[Chênh lệch ngày]]&lt;-2,"ADVANCE", IF(Data[[#This Row],[Chênh lệch ngày]]&lt;4, "ON TIME", IF(Data[[#This Row],[REASON OF LATE]]="SUPPLIER","LATE BY SUPPLIER", "LATE")))</f>
        <v>ON TIME</v>
      </c>
      <c r="K4671" s="12"/>
      <c r="L4671" s="16"/>
      <c r="M4671" s="32" t="str">
        <f>TEXT(Data[[#This Row],[Ngày giao]],"yyyy")</f>
        <v>2022</v>
      </c>
      <c r="N4671" s="32" t="str">
        <f>IF(MONTH(Data[[#This Row],[Ngày giao]])&lt;4,"Qtr1", IF(MONTH(Data[[#This Row],[Ngày giao]])&lt;7,"Qtr2",IF(MONTH(Data[[#This Row],[Ngày giao]])&lt;10,"Qtr3","Qtr4")))</f>
        <v>Qtr2</v>
      </c>
      <c r="O4671" s="32" t="str">
        <f>TEXT(Data[[#This Row],[Ngày giao]],"MMM")</f>
        <v>Jun</v>
      </c>
    </row>
    <row r="4672" spans="1:15" ht="14.5" x14ac:dyDescent="0.35">
      <c r="A4672" s="7">
        <v>4516352147</v>
      </c>
      <c r="B4672" s="7">
        <v>2779823</v>
      </c>
      <c r="C4672" s="8" t="s">
        <v>53</v>
      </c>
      <c r="D4672" s="9">
        <v>3150</v>
      </c>
      <c r="E4672" s="3">
        <v>430</v>
      </c>
      <c r="F4672" s="3">
        <f t="shared" si="134"/>
        <v>1354500</v>
      </c>
      <c r="G4672" s="5">
        <v>44606</v>
      </c>
      <c r="H4672" s="4">
        <v>44609</v>
      </c>
      <c r="I4672" s="10">
        <v>-3</v>
      </c>
      <c r="J4672" s="32" t="str">
        <f>IF(Data[[#This Row],[Chênh lệch ngày]]&lt;-2,"ADVANCE", IF(Data[[#This Row],[Chênh lệch ngày]]&lt;4, "ON TIME", IF(Data[[#This Row],[REASON OF LATE]]="SUPPLIER","LATE BY SUPPLIER", "LATE")))</f>
        <v>ADVANCE</v>
      </c>
      <c r="K4672" s="12"/>
      <c r="L4672" s="16"/>
      <c r="M4672" s="32" t="str">
        <f>TEXT(Data[[#This Row],[Ngày giao]],"yyyy")</f>
        <v>2022</v>
      </c>
      <c r="N4672" s="32" t="str">
        <f>IF(MONTH(Data[[#This Row],[Ngày giao]])&lt;4,"Qtr1", IF(MONTH(Data[[#This Row],[Ngày giao]])&lt;7,"Qtr2",IF(MONTH(Data[[#This Row],[Ngày giao]])&lt;10,"Qtr3","Qtr4")))</f>
        <v>Qtr1</v>
      </c>
      <c r="O4672" s="32" t="str">
        <f>TEXT(Data[[#This Row],[Ngày giao]],"MMM")</f>
        <v>Feb</v>
      </c>
    </row>
    <row r="4673" spans="1:15" ht="14.5" x14ac:dyDescent="0.35">
      <c r="A4673" s="7">
        <v>4517392307</v>
      </c>
      <c r="B4673" s="7">
        <v>4333116</v>
      </c>
      <c r="C4673" s="8" t="s">
        <v>53</v>
      </c>
      <c r="D4673" s="9">
        <v>1449</v>
      </c>
      <c r="E4673" s="3">
        <v>452</v>
      </c>
      <c r="F4673" s="3">
        <f t="shared" si="134"/>
        <v>654948</v>
      </c>
      <c r="G4673" s="5">
        <v>44690</v>
      </c>
      <c r="H4673" s="4">
        <v>44690</v>
      </c>
      <c r="I4673" s="10">
        <v>0</v>
      </c>
      <c r="J4673" s="32" t="str">
        <f>IF(Data[[#This Row],[Chênh lệch ngày]]&lt;-2,"ADVANCE", IF(Data[[#This Row],[Chênh lệch ngày]]&lt;4, "ON TIME", IF(Data[[#This Row],[REASON OF LATE]]="SUPPLIER","LATE BY SUPPLIER", "LATE")))</f>
        <v>ON TIME</v>
      </c>
      <c r="K4673" s="12"/>
      <c r="L4673" s="16"/>
      <c r="M4673" s="32" t="str">
        <f>TEXT(Data[[#This Row],[Ngày giao]],"yyyy")</f>
        <v>2022</v>
      </c>
      <c r="N4673" s="32" t="str">
        <f>IF(MONTH(Data[[#This Row],[Ngày giao]])&lt;4,"Qtr1", IF(MONTH(Data[[#This Row],[Ngày giao]])&lt;7,"Qtr2",IF(MONTH(Data[[#This Row],[Ngày giao]])&lt;10,"Qtr3","Qtr4")))</f>
        <v>Qtr2</v>
      </c>
      <c r="O4673" s="32" t="str">
        <f>TEXT(Data[[#This Row],[Ngày giao]],"MMM")</f>
        <v>May</v>
      </c>
    </row>
    <row r="4674" spans="1:15" ht="14.5" x14ac:dyDescent="0.35">
      <c r="A4674" s="7">
        <v>4518085108</v>
      </c>
      <c r="B4674" s="7">
        <v>4013297</v>
      </c>
      <c r="C4674" s="37" t="s">
        <v>52</v>
      </c>
      <c r="D4674" s="9">
        <v>360</v>
      </c>
      <c r="E4674" s="3">
        <v>429</v>
      </c>
      <c r="F4674" s="3">
        <f t="shared" si="134"/>
        <v>154440</v>
      </c>
      <c r="G4674" s="5">
        <v>44774</v>
      </c>
      <c r="H4674" s="4">
        <v>44774</v>
      </c>
      <c r="I4674" s="10">
        <v>0</v>
      </c>
      <c r="J4674" s="32" t="str">
        <f>IF(Data[[#This Row],[Chênh lệch ngày]]&lt;-2,"ADVANCE", IF(Data[[#This Row],[Chênh lệch ngày]]&lt;4, "ON TIME", IF(Data[[#This Row],[REASON OF LATE]]="SUPPLIER","LATE BY SUPPLIER", "LATE")))</f>
        <v>ON TIME</v>
      </c>
      <c r="K4674" s="12"/>
      <c r="L4674" s="16"/>
      <c r="M4674" s="32" t="str">
        <f>TEXT(Data[[#This Row],[Ngày giao]],"yyyy")</f>
        <v>2022</v>
      </c>
      <c r="N4674" s="32" t="str">
        <f>IF(MONTH(Data[[#This Row],[Ngày giao]])&lt;4,"Qtr1", IF(MONTH(Data[[#This Row],[Ngày giao]])&lt;7,"Qtr2",IF(MONTH(Data[[#This Row],[Ngày giao]])&lt;10,"Qtr3","Qtr4")))</f>
        <v>Qtr3</v>
      </c>
      <c r="O4674" s="32" t="str">
        <f>TEXT(Data[[#This Row],[Ngày giao]],"MMM")</f>
        <v>Aug</v>
      </c>
    </row>
    <row r="4675" spans="1:15" ht="14.5" x14ac:dyDescent="0.35">
      <c r="A4675" s="7">
        <v>4516651416</v>
      </c>
      <c r="B4675" s="7">
        <v>4335239</v>
      </c>
      <c r="C4675" s="8" t="s">
        <v>53</v>
      </c>
      <c r="D4675" s="9">
        <v>705</v>
      </c>
      <c r="E4675" s="3">
        <v>1303</v>
      </c>
      <c r="F4675" s="3">
        <f t="shared" si="134"/>
        <v>918615</v>
      </c>
      <c r="G4675" s="5">
        <v>44585</v>
      </c>
      <c r="H4675" s="4">
        <v>44586</v>
      </c>
      <c r="I4675" s="10">
        <v>-1</v>
      </c>
      <c r="J4675" s="32" t="str">
        <f>IF(Data[[#This Row],[Chênh lệch ngày]]&lt;-2,"ADVANCE", IF(Data[[#This Row],[Chênh lệch ngày]]&lt;4, "ON TIME", IF(Data[[#This Row],[REASON OF LATE]]="SUPPLIER","LATE BY SUPPLIER", "LATE")))</f>
        <v>ON TIME</v>
      </c>
      <c r="K4675" s="12"/>
      <c r="L4675" s="16"/>
      <c r="M4675" s="32" t="str">
        <f>TEXT(Data[[#This Row],[Ngày giao]],"yyyy")</f>
        <v>2022</v>
      </c>
      <c r="N4675" s="32" t="str">
        <f>IF(MONTH(Data[[#This Row],[Ngày giao]])&lt;4,"Qtr1", IF(MONTH(Data[[#This Row],[Ngày giao]])&lt;7,"Qtr2",IF(MONTH(Data[[#This Row],[Ngày giao]])&lt;10,"Qtr3","Qtr4")))</f>
        <v>Qtr1</v>
      </c>
      <c r="O4675" s="32" t="str">
        <f>TEXT(Data[[#This Row],[Ngày giao]],"MMM")</f>
        <v>Jan</v>
      </c>
    </row>
    <row r="4676" spans="1:15" ht="14.5" x14ac:dyDescent="0.35">
      <c r="A4676" s="7">
        <v>4516702743</v>
      </c>
      <c r="B4676" s="7">
        <v>2779823</v>
      </c>
      <c r="C4676" s="8" t="s">
        <v>53</v>
      </c>
      <c r="D4676" s="9">
        <v>1050</v>
      </c>
      <c r="E4676" s="3">
        <v>576</v>
      </c>
      <c r="F4676" s="3">
        <f t="shared" si="134"/>
        <v>604800</v>
      </c>
      <c r="G4676" s="5">
        <v>44606</v>
      </c>
      <c r="H4676" s="4">
        <v>44615</v>
      </c>
      <c r="I4676" s="10">
        <v>-9</v>
      </c>
      <c r="J4676" s="32" t="str">
        <f>IF(Data[[#This Row],[Chênh lệch ngày]]&lt;-2,"ADVANCE", IF(Data[[#This Row],[Chênh lệch ngày]]&lt;4, "ON TIME", IF(Data[[#This Row],[REASON OF LATE]]="SUPPLIER","LATE BY SUPPLIER", "LATE")))</f>
        <v>ADVANCE</v>
      </c>
      <c r="K4676" s="12"/>
      <c r="L4676" s="16"/>
      <c r="M4676" s="32" t="str">
        <f>TEXT(Data[[#This Row],[Ngày giao]],"yyyy")</f>
        <v>2022</v>
      </c>
      <c r="N4676" s="32" t="str">
        <f>IF(MONTH(Data[[#This Row],[Ngày giao]])&lt;4,"Qtr1", IF(MONTH(Data[[#This Row],[Ngày giao]])&lt;7,"Qtr2",IF(MONTH(Data[[#This Row],[Ngày giao]])&lt;10,"Qtr3","Qtr4")))</f>
        <v>Qtr1</v>
      </c>
      <c r="O4676" s="32" t="str">
        <f>TEXT(Data[[#This Row],[Ngày giao]],"MMM")</f>
        <v>Feb</v>
      </c>
    </row>
    <row r="4677" spans="1:15" ht="14.5" x14ac:dyDescent="0.35">
      <c r="A4677" s="7">
        <v>4516655256</v>
      </c>
      <c r="B4677" s="7">
        <v>4335239</v>
      </c>
      <c r="C4677" s="8" t="s">
        <v>53</v>
      </c>
      <c r="D4677" s="9">
        <v>165</v>
      </c>
      <c r="E4677" s="3">
        <v>1270</v>
      </c>
      <c r="F4677" s="3">
        <f t="shared" si="134"/>
        <v>209550</v>
      </c>
      <c r="G4677" s="5">
        <v>44613</v>
      </c>
      <c r="H4677" s="4">
        <v>44614</v>
      </c>
      <c r="I4677" s="10">
        <v>-1</v>
      </c>
      <c r="J4677" s="32" t="str">
        <f>IF(Data[[#This Row],[Chênh lệch ngày]]&lt;-2,"ADVANCE", IF(Data[[#This Row],[Chênh lệch ngày]]&lt;4, "ON TIME", IF(Data[[#This Row],[REASON OF LATE]]="SUPPLIER","LATE BY SUPPLIER", "LATE")))</f>
        <v>ON TIME</v>
      </c>
      <c r="K4677" s="16"/>
      <c r="L4677" s="16"/>
      <c r="M4677" s="32" t="str">
        <f>TEXT(Data[[#This Row],[Ngày giao]],"yyyy")</f>
        <v>2022</v>
      </c>
      <c r="N4677" s="32" t="str">
        <f>IF(MONTH(Data[[#This Row],[Ngày giao]])&lt;4,"Qtr1", IF(MONTH(Data[[#This Row],[Ngày giao]])&lt;7,"Qtr2",IF(MONTH(Data[[#This Row],[Ngày giao]])&lt;10,"Qtr3","Qtr4")))</f>
        <v>Qtr1</v>
      </c>
      <c r="O4677" s="32" t="str">
        <f>TEXT(Data[[#This Row],[Ngày giao]],"MMM")</f>
        <v>Feb</v>
      </c>
    </row>
    <row r="4678" spans="1:15" ht="14.5" x14ac:dyDescent="0.35">
      <c r="A4678" s="7">
        <v>4516964356</v>
      </c>
      <c r="B4678" s="7">
        <v>4455281</v>
      </c>
      <c r="C4678" s="8" t="s">
        <v>53</v>
      </c>
      <c r="D4678" s="9">
        <v>1800</v>
      </c>
      <c r="E4678" s="3">
        <v>670</v>
      </c>
      <c r="F4678" s="3">
        <f t="shared" si="134"/>
        <v>1206000</v>
      </c>
      <c r="G4678" s="14">
        <v>44606</v>
      </c>
      <c r="H4678" s="15">
        <v>44606</v>
      </c>
      <c r="I4678" s="10">
        <v>0</v>
      </c>
      <c r="J4678" s="32" t="str">
        <f>IF(Data[[#This Row],[Chênh lệch ngày]]&lt;-2,"ADVANCE", IF(Data[[#This Row],[Chênh lệch ngày]]&lt;4, "ON TIME", IF(Data[[#This Row],[REASON OF LATE]]="SUPPLIER","LATE BY SUPPLIER", "LATE")))</f>
        <v>ON TIME</v>
      </c>
      <c r="K4678" s="12"/>
      <c r="L4678" s="16"/>
      <c r="M4678" s="32" t="str">
        <f>TEXT(Data[[#This Row],[Ngày giao]],"yyyy")</f>
        <v>2022</v>
      </c>
      <c r="N4678" s="32" t="str">
        <f>IF(MONTH(Data[[#This Row],[Ngày giao]])&lt;4,"Qtr1", IF(MONTH(Data[[#This Row],[Ngày giao]])&lt;7,"Qtr2",IF(MONTH(Data[[#This Row],[Ngày giao]])&lt;10,"Qtr3","Qtr4")))</f>
        <v>Qtr1</v>
      </c>
      <c r="O4678" s="32" t="str">
        <f>TEXT(Data[[#This Row],[Ngày giao]],"MMM")</f>
        <v>Feb</v>
      </c>
    </row>
    <row r="4679" spans="1:15" ht="14.5" x14ac:dyDescent="0.35">
      <c r="A4679" s="7">
        <v>5501223607</v>
      </c>
      <c r="B4679" s="7">
        <v>4454507</v>
      </c>
      <c r="C4679" s="8" t="s">
        <v>60</v>
      </c>
      <c r="D4679" s="9">
        <v>960</v>
      </c>
      <c r="E4679" s="3">
        <v>790</v>
      </c>
      <c r="F4679" s="3">
        <f t="shared" si="134"/>
        <v>758400</v>
      </c>
      <c r="G4679" s="5">
        <v>44823</v>
      </c>
      <c r="H4679" s="4">
        <v>44809</v>
      </c>
      <c r="I4679" s="10">
        <v>14</v>
      </c>
      <c r="J4679" s="32" t="str">
        <f>IF(Data[[#This Row],[Chênh lệch ngày]]&lt;-2,"ADVANCE", IF(Data[[#This Row],[Chênh lệch ngày]]&lt;4, "ON TIME", IF(Data[[#This Row],[REASON OF LATE]]="SUPPLIER","LATE BY SUPPLIER", "LATE")))</f>
        <v>LATE BY SUPPLIER</v>
      </c>
      <c r="K4679" s="13" t="s">
        <v>8</v>
      </c>
      <c r="L4679" s="16" t="s">
        <v>71</v>
      </c>
      <c r="M4679" s="32" t="str">
        <f>TEXT(Data[[#This Row],[Ngày giao]],"yyyy")</f>
        <v>2022</v>
      </c>
      <c r="N4679" s="32" t="str">
        <f>IF(MONTH(Data[[#This Row],[Ngày giao]])&lt;4,"Qtr1", IF(MONTH(Data[[#This Row],[Ngày giao]])&lt;7,"Qtr2",IF(MONTH(Data[[#This Row],[Ngày giao]])&lt;10,"Qtr3","Qtr4")))</f>
        <v>Qtr3</v>
      </c>
      <c r="O4679" s="32" t="str">
        <f>TEXT(Data[[#This Row],[Ngày giao]],"MMM")</f>
        <v>Sep</v>
      </c>
    </row>
    <row r="4680" spans="1:15" ht="14.5" x14ac:dyDescent="0.35">
      <c r="A4680" s="7">
        <v>4517711334</v>
      </c>
      <c r="B4680" s="7">
        <v>2779823</v>
      </c>
      <c r="C4680" s="8" t="s">
        <v>53</v>
      </c>
      <c r="D4680" s="9">
        <v>3330</v>
      </c>
      <c r="E4680" s="3">
        <v>1340</v>
      </c>
      <c r="F4680" s="3">
        <f t="shared" si="134"/>
        <v>4462200</v>
      </c>
      <c r="G4680" s="5">
        <v>44641</v>
      </c>
      <c r="H4680" s="4">
        <v>44641</v>
      </c>
      <c r="I4680" s="10">
        <v>0</v>
      </c>
      <c r="J4680" s="32" t="str">
        <f>IF(Data[[#This Row],[Chênh lệch ngày]]&lt;-2,"ADVANCE", IF(Data[[#This Row],[Chênh lệch ngày]]&lt;4, "ON TIME", IF(Data[[#This Row],[REASON OF LATE]]="SUPPLIER","LATE BY SUPPLIER", "LATE")))</f>
        <v>ON TIME</v>
      </c>
      <c r="K4680" s="12"/>
      <c r="L4680" s="16"/>
      <c r="M4680" s="32" t="str">
        <f>TEXT(Data[[#This Row],[Ngày giao]],"yyyy")</f>
        <v>2022</v>
      </c>
      <c r="N4680" s="32" t="str">
        <f>IF(MONTH(Data[[#This Row],[Ngày giao]])&lt;4,"Qtr1", IF(MONTH(Data[[#This Row],[Ngày giao]])&lt;7,"Qtr2",IF(MONTH(Data[[#This Row],[Ngày giao]])&lt;10,"Qtr3","Qtr4")))</f>
        <v>Qtr1</v>
      </c>
      <c r="O4680" s="32" t="str">
        <f>TEXT(Data[[#This Row],[Ngày giao]],"MMM")</f>
        <v>Mar</v>
      </c>
    </row>
    <row r="4681" spans="1:15" ht="14.5" x14ac:dyDescent="0.35">
      <c r="A4681" s="7">
        <v>4517220504</v>
      </c>
      <c r="B4681" s="7">
        <v>4455299</v>
      </c>
      <c r="C4681" s="8" t="s">
        <v>53</v>
      </c>
      <c r="D4681" s="9">
        <v>990</v>
      </c>
      <c r="E4681" s="3">
        <v>1390</v>
      </c>
      <c r="F4681" s="3">
        <f t="shared" si="134"/>
        <v>1376100</v>
      </c>
      <c r="G4681" s="5">
        <v>44627</v>
      </c>
      <c r="H4681" s="4">
        <v>44629</v>
      </c>
      <c r="I4681" s="10">
        <v>-2</v>
      </c>
      <c r="J4681" s="32" t="str">
        <f>IF(Data[[#This Row],[Chênh lệch ngày]]&lt;-2,"ADVANCE", IF(Data[[#This Row],[Chênh lệch ngày]]&lt;4, "ON TIME", IF(Data[[#This Row],[REASON OF LATE]]="SUPPLIER","LATE BY SUPPLIER", "LATE")))</f>
        <v>ON TIME</v>
      </c>
      <c r="K4681" s="12"/>
      <c r="L4681" s="16"/>
      <c r="M4681" s="32" t="str">
        <f>TEXT(Data[[#This Row],[Ngày giao]],"yyyy")</f>
        <v>2022</v>
      </c>
      <c r="N4681" s="32" t="str">
        <f>IF(MONTH(Data[[#This Row],[Ngày giao]])&lt;4,"Qtr1", IF(MONTH(Data[[#This Row],[Ngày giao]])&lt;7,"Qtr2",IF(MONTH(Data[[#This Row],[Ngày giao]])&lt;10,"Qtr3","Qtr4")))</f>
        <v>Qtr1</v>
      </c>
      <c r="O4681" s="32" t="str">
        <f>TEXT(Data[[#This Row],[Ngày giao]],"MMM")</f>
        <v>Mar</v>
      </c>
    </row>
    <row r="4682" spans="1:15" ht="14.5" x14ac:dyDescent="0.35">
      <c r="A4682" s="7">
        <v>4516716470</v>
      </c>
      <c r="B4682" s="7">
        <v>2663481</v>
      </c>
      <c r="C4682" s="8" t="s">
        <v>53</v>
      </c>
      <c r="D4682" s="9">
        <v>60</v>
      </c>
      <c r="E4682" s="3">
        <v>1496</v>
      </c>
      <c r="F4682" s="3">
        <f t="shared" si="134"/>
        <v>89760</v>
      </c>
      <c r="G4682" s="5">
        <v>44620</v>
      </c>
      <c r="H4682" s="4">
        <v>44620</v>
      </c>
      <c r="I4682" s="10">
        <v>0</v>
      </c>
      <c r="J4682" s="32" t="str">
        <f>IF(Data[[#This Row],[Chênh lệch ngày]]&lt;-2,"ADVANCE", IF(Data[[#This Row],[Chênh lệch ngày]]&lt;4, "ON TIME", IF(Data[[#This Row],[REASON OF LATE]]="SUPPLIER","LATE BY SUPPLIER", "LATE")))</f>
        <v>ON TIME</v>
      </c>
      <c r="K4682" s="12"/>
      <c r="L4682" s="16"/>
      <c r="M4682" s="32" t="str">
        <f>TEXT(Data[[#This Row],[Ngày giao]],"yyyy")</f>
        <v>2022</v>
      </c>
      <c r="N4682" s="32" t="str">
        <f>IF(MONTH(Data[[#This Row],[Ngày giao]])&lt;4,"Qtr1", IF(MONTH(Data[[#This Row],[Ngày giao]])&lt;7,"Qtr2",IF(MONTH(Data[[#This Row],[Ngày giao]])&lt;10,"Qtr3","Qtr4")))</f>
        <v>Qtr1</v>
      </c>
      <c r="O4682" s="32" t="str">
        <f>TEXT(Data[[#This Row],[Ngày giao]],"MMM")</f>
        <v>Feb</v>
      </c>
    </row>
    <row r="4683" spans="1:15" ht="14.5" x14ac:dyDescent="0.35">
      <c r="A4683" s="7">
        <v>4516395053</v>
      </c>
      <c r="B4683" s="7">
        <v>4335235</v>
      </c>
      <c r="C4683" s="8" t="s">
        <v>53</v>
      </c>
      <c r="D4683" s="9">
        <v>600</v>
      </c>
      <c r="E4683" s="3">
        <v>1450</v>
      </c>
      <c r="F4683" s="3">
        <f t="shared" si="134"/>
        <v>870000</v>
      </c>
      <c r="G4683" s="5">
        <v>44634</v>
      </c>
      <c r="H4683" s="4">
        <v>44635</v>
      </c>
      <c r="I4683" s="10">
        <v>-1</v>
      </c>
      <c r="J4683" s="32" t="str">
        <f>IF(Data[[#This Row],[Chênh lệch ngày]]&lt;-2,"ADVANCE", IF(Data[[#This Row],[Chênh lệch ngày]]&lt;4, "ON TIME", IF(Data[[#This Row],[REASON OF LATE]]="SUPPLIER","LATE BY SUPPLIER", "LATE")))</f>
        <v>ON TIME</v>
      </c>
      <c r="K4683" s="12"/>
      <c r="L4683" s="16"/>
      <c r="M4683" s="32" t="str">
        <f>TEXT(Data[[#This Row],[Ngày giao]],"yyyy")</f>
        <v>2022</v>
      </c>
      <c r="N4683" s="32" t="str">
        <f>IF(MONTH(Data[[#This Row],[Ngày giao]])&lt;4,"Qtr1", IF(MONTH(Data[[#This Row],[Ngày giao]])&lt;7,"Qtr2",IF(MONTH(Data[[#This Row],[Ngày giao]])&lt;10,"Qtr3","Qtr4")))</f>
        <v>Qtr1</v>
      </c>
      <c r="O4683" s="32" t="str">
        <f>TEXT(Data[[#This Row],[Ngày giao]],"MMM")</f>
        <v>Mar</v>
      </c>
    </row>
    <row r="4684" spans="1:15" ht="14.5" x14ac:dyDescent="0.35">
      <c r="A4684" s="7">
        <v>4517033793</v>
      </c>
      <c r="B4684" s="7">
        <v>2487052</v>
      </c>
      <c r="C4684" s="37" t="s">
        <v>52</v>
      </c>
      <c r="D4684" s="9">
        <v>3450</v>
      </c>
      <c r="E4684" s="3">
        <v>637</v>
      </c>
      <c r="F4684" s="3">
        <f t="shared" si="134"/>
        <v>2197650</v>
      </c>
      <c r="G4684" s="5">
        <v>44606</v>
      </c>
      <c r="H4684" s="4">
        <v>44606</v>
      </c>
      <c r="I4684" s="10">
        <v>0</v>
      </c>
      <c r="J4684" s="32" t="str">
        <f>IF(Data[[#This Row],[Chênh lệch ngày]]&lt;-2,"ADVANCE", IF(Data[[#This Row],[Chênh lệch ngày]]&lt;4, "ON TIME", IF(Data[[#This Row],[REASON OF LATE]]="SUPPLIER","LATE BY SUPPLIER", "LATE")))</f>
        <v>ON TIME</v>
      </c>
      <c r="K4684" s="12"/>
      <c r="L4684" s="16"/>
      <c r="M4684" s="32" t="str">
        <f>TEXT(Data[[#This Row],[Ngày giao]],"yyyy")</f>
        <v>2022</v>
      </c>
      <c r="N4684" s="32" t="str">
        <f>IF(MONTH(Data[[#This Row],[Ngày giao]])&lt;4,"Qtr1", IF(MONTH(Data[[#This Row],[Ngày giao]])&lt;7,"Qtr2",IF(MONTH(Data[[#This Row],[Ngày giao]])&lt;10,"Qtr3","Qtr4")))</f>
        <v>Qtr1</v>
      </c>
      <c r="O4684" s="32" t="str">
        <f>TEXT(Data[[#This Row],[Ngày giao]],"MMM")</f>
        <v>Feb</v>
      </c>
    </row>
    <row r="4685" spans="1:15" ht="14.5" x14ac:dyDescent="0.35">
      <c r="A4685" s="7">
        <v>4517332145</v>
      </c>
      <c r="B4685" s="7">
        <v>2779817</v>
      </c>
      <c r="C4685" s="8" t="s">
        <v>53</v>
      </c>
      <c r="D4685" s="9">
        <v>960</v>
      </c>
      <c r="E4685" s="3">
        <v>826</v>
      </c>
      <c r="F4685" s="3">
        <f t="shared" si="134"/>
        <v>792960</v>
      </c>
      <c r="G4685" s="5">
        <v>44676</v>
      </c>
      <c r="H4685" s="4">
        <v>44679</v>
      </c>
      <c r="I4685" s="10">
        <v>-3</v>
      </c>
      <c r="J4685" s="32" t="str">
        <f>IF(Data[[#This Row],[Chênh lệch ngày]]&lt;-2,"ADVANCE", IF(Data[[#This Row],[Chênh lệch ngày]]&lt;4, "ON TIME", IF(Data[[#This Row],[REASON OF LATE]]="SUPPLIER","LATE BY SUPPLIER", "LATE")))</f>
        <v>ADVANCE</v>
      </c>
      <c r="K4685" s="12"/>
      <c r="L4685" s="16"/>
      <c r="M4685" s="32" t="str">
        <f>TEXT(Data[[#This Row],[Ngày giao]],"yyyy")</f>
        <v>2022</v>
      </c>
      <c r="N4685" s="32" t="str">
        <f>IF(MONTH(Data[[#This Row],[Ngày giao]])&lt;4,"Qtr1", IF(MONTH(Data[[#This Row],[Ngày giao]])&lt;7,"Qtr2",IF(MONTH(Data[[#This Row],[Ngày giao]])&lt;10,"Qtr3","Qtr4")))</f>
        <v>Qtr2</v>
      </c>
      <c r="O4685" s="32" t="str">
        <f>TEXT(Data[[#This Row],[Ngày giao]],"MMM")</f>
        <v>Apr</v>
      </c>
    </row>
    <row r="4686" spans="1:15" ht="14.5" x14ac:dyDescent="0.35">
      <c r="A4686" s="7">
        <v>4516876150</v>
      </c>
      <c r="B4686" s="7">
        <v>4455906</v>
      </c>
      <c r="C4686" s="8" t="s">
        <v>53</v>
      </c>
      <c r="D4686" s="9">
        <v>96</v>
      </c>
      <c r="E4686" s="3">
        <v>419</v>
      </c>
      <c r="F4686" s="3">
        <f t="shared" si="134"/>
        <v>40224</v>
      </c>
      <c r="G4686" s="5">
        <v>44613</v>
      </c>
      <c r="H4686" s="4">
        <v>44613</v>
      </c>
      <c r="I4686" s="10">
        <v>0</v>
      </c>
      <c r="J4686" s="32" t="str">
        <f>IF(Data[[#This Row],[Chênh lệch ngày]]&lt;-2,"ADVANCE", IF(Data[[#This Row],[Chênh lệch ngày]]&lt;4, "ON TIME", IF(Data[[#This Row],[REASON OF LATE]]="SUPPLIER","LATE BY SUPPLIER", "LATE")))</f>
        <v>ON TIME</v>
      </c>
      <c r="K4686" s="12"/>
      <c r="L4686" s="16"/>
      <c r="M4686" s="32" t="str">
        <f>TEXT(Data[[#This Row],[Ngày giao]],"yyyy")</f>
        <v>2022</v>
      </c>
      <c r="N4686" s="32" t="str">
        <f>IF(MONTH(Data[[#This Row],[Ngày giao]])&lt;4,"Qtr1", IF(MONTH(Data[[#This Row],[Ngày giao]])&lt;7,"Qtr2",IF(MONTH(Data[[#This Row],[Ngày giao]])&lt;10,"Qtr3","Qtr4")))</f>
        <v>Qtr1</v>
      </c>
      <c r="O4686" s="32" t="str">
        <f>TEXT(Data[[#This Row],[Ngày giao]],"MMM")</f>
        <v>Feb</v>
      </c>
    </row>
    <row r="4687" spans="1:15" ht="14.5" x14ac:dyDescent="0.35">
      <c r="A4687" s="7">
        <v>4517427833</v>
      </c>
      <c r="B4687" s="7">
        <v>4287388</v>
      </c>
      <c r="C4687" s="8" t="s">
        <v>53</v>
      </c>
      <c r="D4687" s="9">
        <v>96</v>
      </c>
      <c r="E4687" s="3">
        <v>719</v>
      </c>
      <c r="F4687" s="3">
        <f t="shared" si="134"/>
        <v>69024</v>
      </c>
      <c r="G4687" s="5">
        <v>44669</v>
      </c>
      <c r="H4687" s="4">
        <v>44669</v>
      </c>
      <c r="I4687" s="10">
        <v>0</v>
      </c>
      <c r="J4687" s="32" t="str">
        <f>IF(Data[[#This Row],[Chênh lệch ngày]]&lt;-2,"ADVANCE", IF(Data[[#This Row],[Chênh lệch ngày]]&lt;4, "ON TIME", IF(Data[[#This Row],[REASON OF LATE]]="SUPPLIER","LATE BY SUPPLIER", "LATE")))</f>
        <v>ON TIME</v>
      </c>
      <c r="K4687" s="12"/>
      <c r="L4687" s="16"/>
      <c r="M4687" s="32" t="str">
        <f>TEXT(Data[[#This Row],[Ngày giao]],"yyyy")</f>
        <v>2022</v>
      </c>
      <c r="N4687" s="32" t="str">
        <f>IF(MONTH(Data[[#This Row],[Ngày giao]])&lt;4,"Qtr1", IF(MONTH(Data[[#This Row],[Ngày giao]])&lt;7,"Qtr2",IF(MONTH(Data[[#This Row],[Ngày giao]])&lt;10,"Qtr3","Qtr4")))</f>
        <v>Qtr2</v>
      </c>
      <c r="O4687" s="32" t="str">
        <f>TEXT(Data[[#This Row],[Ngày giao]],"MMM")</f>
        <v>Apr</v>
      </c>
    </row>
    <row r="4688" spans="1:15" ht="14.5" x14ac:dyDescent="0.35">
      <c r="A4688" s="7">
        <v>4516380521</v>
      </c>
      <c r="B4688" s="7">
        <v>4454506</v>
      </c>
      <c r="C4688" s="8" t="s">
        <v>53</v>
      </c>
      <c r="D4688" s="9">
        <v>600</v>
      </c>
      <c r="E4688" s="3">
        <v>1419</v>
      </c>
      <c r="F4688" s="3">
        <f t="shared" si="134"/>
        <v>851400</v>
      </c>
      <c r="G4688" s="5">
        <v>44704</v>
      </c>
      <c r="H4688" s="4">
        <v>44642</v>
      </c>
      <c r="I4688" s="10">
        <v>62</v>
      </c>
      <c r="J4688" s="32" t="str">
        <f>IF(Data[[#This Row],[Chênh lệch ngày]]&lt;-2,"ADVANCE", IF(Data[[#This Row],[Chênh lệch ngày]]&lt;4, "ON TIME", IF(Data[[#This Row],[REASON OF LATE]]="SUPPLIER","LATE BY SUPPLIER", "LATE")))</f>
        <v>LATE BY SUPPLIER</v>
      </c>
      <c r="K4688" s="11" t="s">
        <v>8</v>
      </c>
      <c r="L4688" s="16" t="s">
        <v>71</v>
      </c>
      <c r="M4688" s="32" t="str">
        <f>TEXT(Data[[#This Row],[Ngày giao]],"yyyy")</f>
        <v>2022</v>
      </c>
      <c r="N4688" s="32" t="str">
        <f>IF(MONTH(Data[[#This Row],[Ngày giao]])&lt;4,"Qtr1", IF(MONTH(Data[[#This Row],[Ngày giao]])&lt;7,"Qtr2",IF(MONTH(Data[[#This Row],[Ngày giao]])&lt;10,"Qtr3","Qtr4")))</f>
        <v>Qtr2</v>
      </c>
      <c r="O4688" s="32" t="str">
        <f>TEXT(Data[[#This Row],[Ngày giao]],"MMM")</f>
        <v>May</v>
      </c>
    </row>
    <row r="4689" spans="1:15" ht="14.5" x14ac:dyDescent="0.35">
      <c r="A4689" s="7">
        <v>4517743311</v>
      </c>
      <c r="B4689" s="7">
        <v>2487053</v>
      </c>
      <c r="C4689" s="8" t="s">
        <v>53</v>
      </c>
      <c r="D4689" s="9">
        <v>3780</v>
      </c>
      <c r="E4689" s="3">
        <v>1016</v>
      </c>
      <c r="F4689" s="3">
        <f t="shared" si="134"/>
        <v>3840480</v>
      </c>
      <c r="G4689" s="5">
        <v>44641</v>
      </c>
      <c r="H4689" s="4">
        <v>44641</v>
      </c>
      <c r="I4689" s="10">
        <v>0</v>
      </c>
      <c r="J4689" s="32" t="str">
        <f>IF(Data[[#This Row],[Chênh lệch ngày]]&lt;-2,"ADVANCE", IF(Data[[#This Row],[Chênh lệch ngày]]&lt;4, "ON TIME", IF(Data[[#This Row],[REASON OF LATE]]="SUPPLIER","LATE BY SUPPLIER", "LATE")))</f>
        <v>ON TIME</v>
      </c>
      <c r="K4689" s="12"/>
      <c r="L4689" s="16"/>
      <c r="M4689" s="32" t="str">
        <f>TEXT(Data[[#This Row],[Ngày giao]],"yyyy")</f>
        <v>2022</v>
      </c>
      <c r="N4689" s="32" t="str">
        <f>IF(MONTH(Data[[#This Row],[Ngày giao]])&lt;4,"Qtr1", IF(MONTH(Data[[#This Row],[Ngày giao]])&lt;7,"Qtr2",IF(MONTH(Data[[#This Row],[Ngày giao]])&lt;10,"Qtr3","Qtr4")))</f>
        <v>Qtr1</v>
      </c>
      <c r="O4689" s="32" t="str">
        <f>TEXT(Data[[#This Row],[Ngày giao]],"MMM")</f>
        <v>Mar</v>
      </c>
    </row>
    <row r="4690" spans="1:15" ht="14.5" x14ac:dyDescent="0.35">
      <c r="A4690" s="7">
        <v>4517417889</v>
      </c>
      <c r="B4690" s="7">
        <v>4287388</v>
      </c>
      <c r="C4690" s="8" t="s">
        <v>53</v>
      </c>
      <c r="D4690" s="9">
        <v>96</v>
      </c>
      <c r="E4690" s="3">
        <v>755</v>
      </c>
      <c r="F4690" s="3">
        <f t="shared" si="134"/>
        <v>72480</v>
      </c>
      <c r="G4690" s="5">
        <v>44676</v>
      </c>
      <c r="H4690" s="4">
        <v>44676</v>
      </c>
      <c r="I4690" s="10">
        <v>0</v>
      </c>
      <c r="J4690" s="32" t="str">
        <f>IF(Data[[#This Row],[Chênh lệch ngày]]&lt;-2,"ADVANCE", IF(Data[[#This Row],[Chênh lệch ngày]]&lt;4, "ON TIME", IF(Data[[#This Row],[REASON OF LATE]]="SUPPLIER","LATE BY SUPPLIER", "LATE")))</f>
        <v>ON TIME</v>
      </c>
      <c r="K4690" s="12"/>
      <c r="L4690" s="16"/>
      <c r="M4690" s="32" t="str">
        <f>TEXT(Data[[#This Row],[Ngày giao]],"yyyy")</f>
        <v>2022</v>
      </c>
      <c r="N4690" s="32" t="str">
        <f>IF(MONTH(Data[[#This Row],[Ngày giao]])&lt;4,"Qtr1", IF(MONTH(Data[[#This Row],[Ngày giao]])&lt;7,"Qtr2",IF(MONTH(Data[[#This Row],[Ngày giao]])&lt;10,"Qtr3","Qtr4")))</f>
        <v>Qtr2</v>
      </c>
      <c r="O4690" s="32" t="str">
        <f>TEXT(Data[[#This Row],[Ngày giao]],"MMM")</f>
        <v>Apr</v>
      </c>
    </row>
    <row r="4691" spans="1:15" ht="14.5" x14ac:dyDescent="0.35">
      <c r="A4691" s="7">
        <v>4517711333</v>
      </c>
      <c r="B4691" s="7">
        <v>2663481</v>
      </c>
      <c r="C4691" s="8" t="s">
        <v>53</v>
      </c>
      <c r="D4691" s="9">
        <v>1065</v>
      </c>
      <c r="E4691" s="3">
        <v>830</v>
      </c>
      <c r="F4691" s="3">
        <f t="shared" si="134"/>
        <v>883950</v>
      </c>
      <c r="G4691" s="5">
        <v>44641</v>
      </c>
      <c r="H4691" s="4">
        <v>44644</v>
      </c>
      <c r="I4691" s="10">
        <v>-3</v>
      </c>
      <c r="J4691" s="32" t="str">
        <f>IF(Data[[#This Row],[Chênh lệch ngày]]&lt;-2,"ADVANCE", IF(Data[[#This Row],[Chênh lệch ngày]]&lt;4, "ON TIME", IF(Data[[#This Row],[REASON OF LATE]]="SUPPLIER","LATE BY SUPPLIER", "LATE")))</f>
        <v>ADVANCE</v>
      </c>
      <c r="K4691" s="12"/>
      <c r="L4691" s="16"/>
      <c r="M4691" s="32" t="str">
        <f>TEXT(Data[[#This Row],[Ngày giao]],"yyyy")</f>
        <v>2022</v>
      </c>
      <c r="N4691" s="32" t="str">
        <f>IF(MONTH(Data[[#This Row],[Ngày giao]])&lt;4,"Qtr1", IF(MONTH(Data[[#This Row],[Ngày giao]])&lt;7,"Qtr2",IF(MONTH(Data[[#This Row],[Ngày giao]])&lt;10,"Qtr3","Qtr4")))</f>
        <v>Qtr1</v>
      </c>
      <c r="O4691" s="32" t="str">
        <f>TEXT(Data[[#This Row],[Ngày giao]],"MMM")</f>
        <v>Mar</v>
      </c>
    </row>
    <row r="4692" spans="1:15" ht="14.5" x14ac:dyDescent="0.35">
      <c r="A4692" s="7">
        <v>4517815279</v>
      </c>
      <c r="B4692" s="7">
        <v>4455906</v>
      </c>
      <c r="C4692" s="8" t="s">
        <v>53</v>
      </c>
      <c r="D4692" s="9">
        <v>1176</v>
      </c>
      <c r="E4692" s="3">
        <v>724</v>
      </c>
      <c r="F4692" s="3">
        <f t="shared" si="134"/>
        <v>851424</v>
      </c>
      <c r="G4692" s="5">
        <v>44725</v>
      </c>
      <c r="H4692" s="4">
        <v>44725</v>
      </c>
      <c r="I4692" s="10">
        <v>0</v>
      </c>
      <c r="J4692" s="32" t="str">
        <f>IF(Data[[#This Row],[Chênh lệch ngày]]&lt;-2,"ADVANCE", IF(Data[[#This Row],[Chênh lệch ngày]]&lt;4, "ON TIME", IF(Data[[#This Row],[REASON OF LATE]]="SUPPLIER","LATE BY SUPPLIER", "LATE")))</f>
        <v>ON TIME</v>
      </c>
      <c r="K4692" s="12"/>
      <c r="L4692" s="16"/>
      <c r="M4692" s="32" t="str">
        <f>TEXT(Data[[#This Row],[Ngày giao]],"yyyy")</f>
        <v>2022</v>
      </c>
      <c r="N4692" s="32" t="str">
        <f>IF(MONTH(Data[[#This Row],[Ngày giao]])&lt;4,"Qtr1", IF(MONTH(Data[[#This Row],[Ngày giao]])&lt;7,"Qtr2",IF(MONTH(Data[[#This Row],[Ngày giao]])&lt;10,"Qtr3","Qtr4")))</f>
        <v>Qtr2</v>
      </c>
      <c r="O4692" s="32" t="str">
        <f>TEXT(Data[[#This Row],[Ngày giao]],"MMM")</f>
        <v>Jun</v>
      </c>
    </row>
    <row r="4693" spans="1:15" ht="14.5" x14ac:dyDescent="0.35">
      <c r="A4693" s="7">
        <v>4517284015</v>
      </c>
      <c r="B4693" s="7">
        <v>4455298</v>
      </c>
      <c r="C4693" s="8" t="s">
        <v>53</v>
      </c>
      <c r="D4693" s="9">
        <v>60</v>
      </c>
      <c r="E4693" s="3">
        <v>1242</v>
      </c>
      <c r="F4693" s="3">
        <f t="shared" si="134"/>
        <v>74520</v>
      </c>
      <c r="G4693" s="5">
        <v>44669</v>
      </c>
      <c r="H4693" s="4">
        <v>44669</v>
      </c>
      <c r="I4693" s="10">
        <v>0</v>
      </c>
      <c r="J4693" s="32" t="str">
        <f>IF(Data[[#This Row],[Chênh lệch ngày]]&lt;-2,"ADVANCE", IF(Data[[#This Row],[Chênh lệch ngày]]&lt;4, "ON TIME", IF(Data[[#This Row],[REASON OF LATE]]="SUPPLIER","LATE BY SUPPLIER", "LATE")))</f>
        <v>ON TIME</v>
      </c>
      <c r="K4693" s="12"/>
      <c r="L4693" s="16"/>
      <c r="M4693" s="32" t="str">
        <f>TEXT(Data[[#This Row],[Ngày giao]],"yyyy")</f>
        <v>2022</v>
      </c>
      <c r="N4693" s="32" t="str">
        <f>IF(MONTH(Data[[#This Row],[Ngày giao]])&lt;4,"Qtr1", IF(MONTH(Data[[#This Row],[Ngày giao]])&lt;7,"Qtr2",IF(MONTH(Data[[#This Row],[Ngày giao]])&lt;10,"Qtr3","Qtr4")))</f>
        <v>Qtr2</v>
      </c>
      <c r="O4693" s="32" t="str">
        <f>TEXT(Data[[#This Row],[Ngày giao]],"MMM")</f>
        <v>Apr</v>
      </c>
    </row>
    <row r="4694" spans="1:15" ht="14.5" x14ac:dyDescent="0.35">
      <c r="A4694" s="7">
        <v>4517465979</v>
      </c>
      <c r="B4694" s="7">
        <v>2779817</v>
      </c>
      <c r="C4694" s="8" t="s">
        <v>53</v>
      </c>
      <c r="D4694" s="9">
        <v>1530</v>
      </c>
      <c r="E4694" s="3">
        <v>1302</v>
      </c>
      <c r="F4694" s="3">
        <f t="shared" si="134"/>
        <v>1992060</v>
      </c>
      <c r="G4694" s="5">
        <v>44655</v>
      </c>
      <c r="H4694" s="4">
        <v>44655</v>
      </c>
      <c r="I4694" s="10">
        <v>0</v>
      </c>
      <c r="J4694" s="32" t="str">
        <f>IF(Data[[#This Row],[Chênh lệch ngày]]&lt;-2,"ADVANCE", IF(Data[[#This Row],[Chênh lệch ngày]]&lt;4, "ON TIME", IF(Data[[#This Row],[REASON OF LATE]]="SUPPLIER","LATE BY SUPPLIER", "LATE")))</f>
        <v>ON TIME</v>
      </c>
      <c r="K4694" s="12"/>
      <c r="L4694" s="16"/>
      <c r="M4694" s="32" t="str">
        <f>TEXT(Data[[#This Row],[Ngày giao]],"yyyy")</f>
        <v>2022</v>
      </c>
      <c r="N4694" s="32" t="str">
        <f>IF(MONTH(Data[[#This Row],[Ngày giao]])&lt;4,"Qtr1", IF(MONTH(Data[[#This Row],[Ngày giao]])&lt;7,"Qtr2",IF(MONTH(Data[[#This Row],[Ngày giao]])&lt;10,"Qtr3","Qtr4")))</f>
        <v>Qtr2</v>
      </c>
      <c r="O4694" s="32" t="str">
        <f>TEXT(Data[[#This Row],[Ngày giao]],"MMM")</f>
        <v>Apr</v>
      </c>
    </row>
    <row r="4695" spans="1:15" ht="14.5" x14ac:dyDescent="0.35">
      <c r="A4695" s="7">
        <v>4517419857</v>
      </c>
      <c r="B4695" s="7">
        <v>2765851</v>
      </c>
      <c r="C4695" s="8" t="s">
        <v>53</v>
      </c>
      <c r="D4695" s="9">
        <v>832</v>
      </c>
      <c r="E4695" s="3">
        <v>1105</v>
      </c>
      <c r="F4695" s="3">
        <f t="shared" si="134"/>
        <v>919360</v>
      </c>
      <c r="G4695" s="5">
        <v>44669</v>
      </c>
      <c r="H4695" s="4">
        <v>44690</v>
      </c>
      <c r="I4695" s="10">
        <v>-21</v>
      </c>
      <c r="J4695" s="32" t="str">
        <f>IF(Data[[#This Row],[Chênh lệch ngày]]&lt;-2,"ADVANCE", IF(Data[[#This Row],[Chênh lệch ngày]]&lt;4, "ON TIME", IF(Data[[#This Row],[REASON OF LATE]]="SUPPLIER","LATE BY SUPPLIER", "LATE")))</f>
        <v>ADVANCE</v>
      </c>
      <c r="K4695" s="12"/>
      <c r="L4695" s="16"/>
      <c r="M4695" s="32" t="str">
        <f>TEXT(Data[[#This Row],[Ngày giao]],"yyyy")</f>
        <v>2022</v>
      </c>
      <c r="N4695" s="32" t="str">
        <f>IF(MONTH(Data[[#This Row],[Ngày giao]])&lt;4,"Qtr1", IF(MONTH(Data[[#This Row],[Ngày giao]])&lt;7,"Qtr2",IF(MONTH(Data[[#This Row],[Ngày giao]])&lt;10,"Qtr3","Qtr4")))</f>
        <v>Qtr2</v>
      </c>
      <c r="O4695" s="32" t="str">
        <f>TEXT(Data[[#This Row],[Ngày giao]],"MMM")</f>
        <v>Apr</v>
      </c>
    </row>
    <row r="4696" spans="1:15" ht="14.5" x14ac:dyDescent="0.35">
      <c r="A4696" s="7">
        <v>4516964370</v>
      </c>
      <c r="B4696" s="7">
        <v>4455281</v>
      </c>
      <c r="C4696" s="8" t="s">
        <v>53</v>
      </c>
      <c r="D4696" s="9">
        <v>1980</v>
      </c>
      <c r="E4696" s="3">
        <v>1156</v>
      </c>
      <c r="F4696" s="3">
        <f t="shared" si="134"/>
        <v>2288880</v>
      </c>
      <c r="G4696" s="14">
        <v>44641</v>
      </c>
      <c r="H4696" s="15">
        <v>44641</v>
      </c>
      <c r="I4696" s="10">
        <v>0</v>
      </c>
      <c r="J4696" s="32" t="str">
        <f>IF(Data[[#This Row],[Chênh lệch ngày]]&lt;-2,"ADVANCE", IF(Data[[#This Row],[Chênh lệch ngày]]&lt;4, "ON TIME", IF(Data[[#This Row],[REASON OF LATE]]="SUPPLIER","LATE BY SUPPLIER", "LATE")))</f>
        <v>ON TIME</v>
      </c>
      <c r="K4696" s="12"/>
      <c r="L4696" s="16"/>
      <c r="M4696" s="32" t="str">
        <f>TEXT(Data[[#This Row],[Ngày giao]],"yyyy")</f>
        <v>2022</v>
      </c>
      <c r="N4696" s="32" t="str">
        <f>IF(MONTH(Data[[#This Row],[Ngày giao]])&lt;4,"Qtr1", IF(MONTH(Data[[#This Row],[Ngày giao]])&lt;7,"Qtr2",IF(MONTH(Data[[#This Row],[Ngày giao]])&lt;10,"Qtr3","Qtr4")))</f>
        <v>Qtr1</v>
      </c>
      <c r="O4696" s="32" t="str">
        <f>TEXT(Data[[#This Row],[Ngày giao]],"MMM")</f>
        <v>Mar</v>
      </c>
    </row>
    <row r="4697" spans="1:15" ht="14.5" x14ac:dyDescent="0.35">
      <c r="A4697" s="7">
        <v>4517521469</v>
      </c>
      <c r="B4697" s="7">
        <v>2162034</v>
      </c>
      <c r="C4697" s="8" t="s">
        <v>53</v>
      </c>
      <c r="D4697" s="9">
        <v>120</v>
      </c>
      <c r="E4697" s="3">
        <v>864</v>
      </c>
      <c r="F4697" s="3">
        <f t="shared" si="134"/>
        <v>103680</v>
      </c>
      <c r="G4697" s="5">
        <v>44606</v>
      </c>
      <c r="H4697" s="4">
        <v>44606</v>
      </c>
      <c r="I4697" s="10">
        <v>0</v>
      </c>
      <c r="J4697" s="32" t="str">
        <f>IF(Data[[#This Row],[Chênh lệch ngày]]&lt;-2,"ADVANCE", IF(Data[[#This Row],[Chênh lệch ngày]]&lt;4, "ON TIME", IF(Data[[#This Row],[REASON OF LATE]]="SUPPLIER","LATE BY SUPPLIER", "LATE")))</f>
        <v>ON TIME</v>
      </c>
      <c r="K4697" s="12"/>
      <c r="L4697" s="16"/>
      <c r="M4697" s="32" t="str">
        <f>TEXT(Data[[#This Row],[Ngày giao]],"yyyy")</f>
        <v>2022</v>
      </c>
      <c r="N4697" s="32" t="str">
        <f>IF(MONTH(Data[[#This Row],[Ngày giao]])&lt;4,"Qtr1", IF(MONTH(Data[[#This Row],[Ngày giao]])&lt;7,"Qtr2",IF(MONTH(Data[[#This Row],[Ngày giao]])&lt;10,"Qtr3","Qtr4")))</f>
        <v>Qtr1</v>
      </c>
      <c r="O4697" s="32" t="str">
        <f>TEXT(Data[[#This Row],[Ngày giao]],"MMM")</f>
        <v>Feb</v>
      </c>
    </row>
    <row r="4698" spans="1:15" ht="14.5" x14ac:dyDescent="0.35">
      <c r="A4698" s="7">
        <v>4517054855</v>
      </c>
      <c r="B4698" s="7">
        <v>2778106</v>
      </c>
      <c r="C4698" s="8" t="s">
        <v>67</v>
      </c>
      <c r="D4698" s="9">
        <v>360</v>
      </c>
      <c r="E4698" s="3">
        <v>830</v>
      </c>
      <c r="F4698" s="3">
        <f t="shared" si="134"/>
        <v>298800</v>
      </c>
      <c r="G4698" s="5">
        <v>45127</v>
      </c>
      <c r="H4698" s="4">
        <v>45122</v>
      </c>
      <c r="I4698" s="10">
        <v>5</v>
      </c>
      <c r="J4698" s="32" t="str">
        <f>IF(Data[[#This Row],[Chênh lệch ngày]]&lt;-2,"ADVANCE", IF(Data[[#This Row],[Chênh lệch ngày]]&lt;4, "ON TIME", IF(Data[[#This Row],[REASON OF LATE]]="SUPPLIER","LATE BY SUPPLIER", "LATE")))</f>
        <v>LATE</v>
      </c>
      <c r="K4698" s="32" t="s">
        <v>6</v>
      </c>
      <c r="L4698" s="16"/>
      <c r="M4698" s="32" t="str">
        <f>TEXT(Data[[#This Row],[Ngày giao]],"yyyy")</f>
        <v>2023</v>
      </c>
      <c r="N4698" s="32" t="str">
        <f>IF(MONTH(Data[[#This Row],[Ngày giao]])&lt;4,"Qtr1", IF(MONTH(Data[[#This Row],[Ngày giao]])&lt;7,"Qtr2",IF(MONTH(Data[[#This Row],[Ngày giao]])&lt;10,"Qtr3","Qtr4")))</f>
        <v>Qtr3</v>
      </c>
      <c r="O4698" s="32" t="str">
        <f>TEXT(Data[[#This Row],[Ngày giao]],"MMM")</f>
        <v>Jul</v>
      </c>
    </row>
    <row r="4699" spans="1:15" ht="14.5" x14ac:dyDescent="0.35">
      <c r="A4699" s="7">
        <v>4518128025</v>
      </c>
      <c r="B4699" s="7">
        <v>2487053</v>
      </c>
      <c r="C4699" s="8" t="s">
        <v>67</v>
      </c>
      <c r="D4699" s="9">
        <v>990</v>
      </c>
      <c r="E4699" s="3">
        <v>1223</v>
      </c>
      <c r="F4699" s="3">
        <f t="shared" si="134"/>
        <v>1210770</v>
      </c>
      <c r="G4699" s="5">
        <v>44959</v>
      </c>
      <c r="H4699" s="4">
        <v>44959</v>
      </c>
      <c r="I4699" s="10">
        <v>0</v>
      </c>
      <c r="J4699" s="32" t="str">
        <f>IF(Data[[#This Row],[Chênh lệch ngày]]&lt;-2,"ADVANCE", IF(Data[[#This Row],[Chênh lệch ngày]]&lt;4, "ON TIME", IF(Data[[#This Row],[REASON OF LATE]]="SUPPLIER","LATE BY SUPPLIER", "LATE")))</f>
        <v>ON TIME</v>
      </c>
      <c r="K4699" s="12"/>
      <c r="L4699" s="16"/>
      <c r="M4699" s="32" t="str">
        <f>TEXT(Data[[#This Row],[Ngày giao]],"yyyy")</f>
        <v>2023</v>
      </c>
      <c r="N4699" s="32" t="str">
        <f>IF(MONTH(Data[[#This Row],[Ngày giao]])&lt;4,"Qtr1", IF(MONTH(Data[[#This Row],[Ngày giao]])&lt;7,"Qtr2",IF(MONTH(Data[[#This Row],[Ngày giao]])&lt;10,"Qtr3","Qtr4")))</f>
        <v>Qtr1</v>
      </c>
      <c r="O4699" s="32" t="str">
        <f>TEXT(Data[[#This Row],[Ngày giao]],"MMM")</f>
        <v>Feb</v>
      </c>
    </row>
    <row r="4700" spans="1:15" ht="14.5" x14ac:dyDescent="0.35">
      <c r="A4700" s="7">
        <v>4517288120</v>
      </c>
      <c r="B4700" s="7">
        <v>4455298</v>
      </c>
      <c r="C4700" s="8" t="s">
        <v>53</v>
      </c>
      <c r="D4700" s="9">
        <v>405</v>
      </c>
      <c r="E4700" s="3">
        <v>818</v>
      </c>
      <c r="F4700" s="3">
        <f t="shared" si="134"/>
        <v>331290</v>
      </c>
      <c r="G4700" s="5">
        <v>44697</v>
      </c>
      <c r="H4700" s="4">
        <v>44697</v>
      </c>
      <c r="I4700" s="10">
        <v>0</v>
      </c>
      <c r="J4700" s="32" t="str">
        <f>IF(Data[[#This Row],[Chênh lệch ngày]]&lt;-2,"ADVANCE", IF(Data[[#This Row],[Chênh lệch ngày]]&lt;4, "ON TIME", IF(Data[[#This Row],[REASON OF LATE]]="SUPPLIER","LATE BY SUPPLIER", "LATE")))</f>
        <v>ON TIME</v>
      </c>
      <c r="K4700" s="12"/>
      <c r="L4700" s="16"/>
      <c r="M4700" s="32" t="str">
        <f>TEXT(Data[[#This Row],[Ngày giao]],"yyyy")</f>
        <v>2022</v>
      </c>
      <c r="N4700" s="32" t="str">
        <f>IF(MONTH(Data[[#This Row],[Ngày giao]])&lt;4,"Qtr1", IF(MONTH(Data[[#This Row],[Ngày giao]])&lt;7,"Qtr2",IF(MONTH(Data[[#This Row],[Ngày giao]])&lt;10,"Qtr3","Qtr4")))</f>
        <v>Qtr2</v>
      </c>
      <c r="O4700" s="32" t="str">
        <f>TEXT(Data[[#This Row],[Ngày giao]],"MMM")</f>
        <v>May</v>
      </c>
    </row>
    <row r="4701" spans="1:15" ht="14.5" x14ac:dyDescent="0.35">
      <c r="A4701" s="7">
        <v>4518068207</v>
      </c>
      <c r="B4701" s="7">
        <v>2765851</v>
      </c>
      <c r="C4701" s="8" t="s">
        <v>53</v>
      </c>
      <c r="D4701" s="9">
        <v>848</v>
      </c>
      <c r="E4701" s="3">
        <v>1461</v>
      </c>
      <c r="F4701" s="3">
        <f t="shared" si="134"/>
        <v>1238928</v>
      </c>
      <c r="G4701" s="5">
        <v>44746</v>
      </c>
      <c r="H4701" s="4">
        <v>44746</v>
      </c>
      <c r="I4701" s="10">
        <v>0</v>
      </c>
      <c r="J4701" s="32" t="str">
        <f>IF(Data[[#This Row],[Chênh lệch ngày]]&lt;-2,"ADVANCE", IF(Data[[#This Row],[Chênh lệch ngày]]&lt;4, "ON TIME", IF(Data[[#This Row],[REASON OF LATE]]="SUPPLIER","LATE BY SUPPLIER", "LATE")))</f>
        <v>ON TIME</v>
      </c>
      <c r="K4701" s="12"/>
      <c r="L4701" s="16"/>
      <c r="M4701" s="32" t="str">
        <f>TEXT(Data[[#This Row],[Ngày giao]],"yyyy")</f>
        <v>2022</v>
      </c>
      <c r="N4701" s="32" t="str">
        <f>IF(MONTH(Data[[#This Row],[Ngày giao]])&lt;4,"Qtr1", IF(MONTH(Data[[#This Row],[Ngày giao]])&lt;7,"Qtr2",IF(MONTH(Data[[#This Row],[Ngày giao]])&lt;10,"Qtr3","Qtr4")))</f>
        <v>Qtr3</v>
      </c>
      <c r="O4701" s="32" t="str">
        <f>TEXT(Data[[#This Row],[Ngày giao]],"MMM")</f>
        <v>Jul</v>
      </c>
    </row>
    <row r="4702" spans="1:15" ht="14.5" x14ac:dyDescent="0.35">
      <c r="A4702" s="7">
        <v>4518034004</v>
      </c>
      <c r="B4702" s="7">
        <v>2487053</v>
      </c>
      <c r="C4702" s="8" t="s">
        <v>66</v>
      </c>
      <c r="D4702" s="9">
        <v>360</v>
      </c>
      <c r="E4702" s="3">
        <v>476</v>
      </c>
      <c r="F4702" s="3">
        <f t="shared" si="134"/>
        <v>171360</v>
      </c>
      <c r="G4702" s="5">
        <v>44739</v>
      </c>
      <c r="H4702" s="4">
        <v>44754</v>
      </c>
      <c r="I4702" s="10">
        <v>-15</v>
      </c>
      <c r="J4702" s="32" t="str">
        <f>IF(Data[[#This Row],[Chênh lệch ngày]]&lt;-2,"ADVANCE", IF(Data[[#This Row],[Chênh lệch ngày]]&lt;4, "ON TIME", IF(Data[[#This Row],[REASON OF LATE]]="SUPPLIER","LATE BY SUPPLIER", "LATE")))</f>
        <v>ADVANCE</v>
      </c>
      <c r="K4702" s="12"/>
      <c r="L4702" s="16"/>
      <c r="M4702" s="32" t="str">
        <f>TEXT(Data[[#This Row],[Ngày giao]],"yyyy")</f>
        <v>2022</v>
      </c>
      <c r="N4702" s="32" t="str">
        <f>IF(MONTH(Data[[#This Row],[Ngày giao]])&lt;4,"Qtr1", IF(MONTH(Data[[#This Row],[Ngày giao]])&lt;7,"Qtr2",IF(MONTH(Data[[#This Row],[Ngày giao]])&lt;10,"Qtr3","Qtr4")))</f>
        <v>Qtr2</v>
      </c>
      <c r="O4702" s="32" t="str">
        <f>TEXT(Data[[#This Row],[Ngày giao]],"MMM")</f>
        <v>Jun</v>
      </c>
    </row>
    <row r="4703" spans="1:15" ht="14.5" x14ac:dyDescent="0.35">
      <c r="A4703" s="7">
        <v>4517417036</v>
      </c>
      <c r="B4703" s="7">
        <v>4333113</v>
      </c>
      <c r="C4703" s="8" t="s">
        <v>59</v>
      </c>
      <c r="D4703" s="9">
        <v>42</v>
      </c>
      <c r="E4703" s="3">
        <v>741</v>
      </c>
      <c r="F4703" s="3">
        <f t="shared" si="134"/>
        <v>31122</v>
      </c>
      <c r="G4703" s="5">
        <v>44655</v>
      </c>
      <c r="H4703" s="4">
        <v>44655</v>
      </c>
      <c r="I4703" s="10">
        <v>0</v>
      </c>
      <c r="J4703" s="32" t="str">
        <f>IF(Data[[#This Row],[Chênh lệch ngày]]&lt;-2,"ADVANCE", IF(Data[[#This Row],[Chênh lệch ngày]]&lt;4, "ON TIME", IF(Data[[#This Row],[REASON OF LATE]]="SUPPLIER","LATE BY SUPPLIER", "LATE")))</f>
        <v>ON TIME</v>
      </c>
      <c r="K4703" s="12"/>
      <c r="L4703" s="16"/>
      <c r="M4703" s="32" t="str">
        <f>TEXT(Data[[#This Row],[Ngày giao]],"yyyy")</f>
        <v>2022</v>
      </c>
      <c r="N4703" s="32" t="str">
        <f>IF(MONTH(Data[[#This Row],[Ngày giao]])&lt;4,"Qtr1", IF(MONTH(Data[[#This Row],[Ngày giao]])&lt;7,"Qtr2",IF(MONTH(Data[[#This Row],[Ngày giao]])&lt;10,"Qtr3","Qtr4")))</f>
        <v>Qtr2</v>
      </c>
      <c r="O4703" s="32" t="str">
        <f>TEXT(Data[[#This Row],[Ngày giao]],"MMM")</f>
        <v>Apr</v>
      </c>
    </row>
    <row r="4704" spans="1:15" ht="14.5" x14ac:dyDescent="0.35">
      <c r="A4704" s="7">
        <v>4517370792</v>
      </c>
      <c r="B4704" s="7">
        <v>4333113</v>
      </c>
      <c r="C4704" s="8" t="s">
        <v>66</v>
      </c>
      <c r="D4704" s="9">
        <v>189</v>
      </c>
      <c r="E4704" s="3">
        <v>1358</v>
      </c>
      <c r="F4704" s="3">
        <f t="shared" si="134"/>
        <v>256662</v>
      </c>
      <c r="G4704" s="5">
        <v>44655</v>
      </c>
      <c r="H4704" s="4">
        <v>44655</v>
      </c>
      <c r="I4704" s="10">
        <v>0</v>
      </c>
      <c r="J4704" s="32" t="str">
        <f>IF(Data[[#This Row],[Chênh lệch ngày]]&lt;-2,"ADVANCE", IF(Data[[#This Row],[Chênh lệch ngày]]&lt;4, "ON TIME", IF(Data[[#This Row],[REASON OF LATE]]="SUPPLIER","LATE BY SUPPLIER", "LATE")))</f>
        <v>ON TIME</v>
      </c>
      <c r="K4704" s="12"/>
      <c r="L4704" s="16"/>
      <c r="M4704" s="32" t="str">
        <f>TEXT(Data[[#This Row],[Ngày giao]],"yyyy")</f>
        <v>2022</v>
      </c>
      <c r="N4704" s="32" t="str">
        <f>IF(MONTH(Data[[#This Row],[Ngày giao]])&lt;4,"Qtr1", IF(MONTH(Data[[#This Row],[Ngày giao]])&lt;7,"Qtr2",IF(MONTH(Data[[#This Row],[Ngày giao]])&lt;10,"Qtr3","Qtr4")))</f>
        <v>Qtr2</v>
      </c>
      <c r="O4704" s="32" t="str">
        <f>TEXT(Data[[#This Row],[Ngày giao]],"MMM")</f>
        <v>Apr</v>
      </c>
    </row>
    <row r="4705" spans="1:15" ht="14.5" x14ac:dyDescent="0.35">
      <c r="A4705" s="7">
        <v>4517246099</v>
      </c>
      <c r="B4705" s="7">
        <v>4455298</v>
      </c>
      <c r="C4705" s="8" t="s">
        <v>53</v>
      </c>
      <c r="D4705" s="9">
        <v>1860</v>
      </c>
      <c r="E4705" s="3">
        <v>1099</v>
      </c>
      <c r="F4705" s="3">
        <f t="shared" si="134"/>
        <v>2044140</v>
      </c>
      <c r="G4705" s="5">
        <v>44697</v>
      </c>
      <c r="H4705" s="4">
        <v>44665</v>
      </c>
      <c r="I4705" s="10">
        <v>32</v>
      </c>
      <c r="J4705" s="32" t="str">
        <f>IF(Data[[#This Row],[Chênh lệch ngày]]&lt;-2,"ADVANCE", IF(Data[[#This Row],[Chênh lệch ngày]]&lt;4, "ON TIME", IF(Data[[#This Row],[REASON OF LATE]]="SUPPLIER","LATE BY SUPPLIER", "LATE")))</f>
        <v>LATE</v>
      </c>
      <c r="K4705" s="32" t="s">
        <v>6</v>
      </c>
      <c r="L4705" s="16"/>
      <c r="M4705" s="32" t="str">
        <f>TEXT(Data[[#This Row],[Ngày giao]],"yyyy")</f>
        <v>2022</v>
      </c>
      <c r="N4705" s="32" t="str">
        <f>IF(MONTH(Data[[#This Row],[Ngày giao]])&lt;4,"Qtr1", IF(MONTH(Data[[#This Row],[Ngày giao]])&lt;7,"Qtr2",IF(MONTH(Data[[#This Row],[Ngày giao]])&lt;10,"Qtr3","Qtr4")))</f>
        <v>Qtr2</v>
      </c>
      <c r="O4705" s="32" t="str">
        <f>TEXT(Data[[#This Row],[Ngày giao]],"MMM")</f>
        <v>May</v>
      </c>
    </row>
    <row r="4706" spans="1:15" ht="14.5" x14ac:dyDescent="0.35">
      <c r="A4706" s="7">
        <v>4516656872</v>
      </c>
      <c r="B4706" s="7">
        <v>2779817</v>
      </c>
      <c r="C4706" s="8" t="s">
        <v>53</v>
      </c>
      <c r="D4706" s="9">
        <v>210</v>
      </c>
      <c r="E4706" s="3">
        <v>971</v>
      </c>
      <c r="F4706" s="3">
        <f t="shared" si="134"/>
        <v>203910</v>
      </c>
      <c r="G4706" s="5">
        <v>44557</v>
      </c>
      <c r="H4706" s="4">
        <v>44566</v>
      </c>
      <c r="I4706" s="10">
        <v>-9</v>
      </c>
      <c r="J4706" s="32" t="str">
        <f>IF(Data[[#This Row],[Chênh lệch ngày]]&lt;-2,"ADVANCE", IF(Data[[#This Row],[Chênh lệch ngày]]&lt;4, "ON TIME", IF(Data[[#This Row],[REASON OF LATE]]="SUPPLIER","LATE BY SUPPLIER", "LATE")))</f>
        <v>ADVANCE</v>
      </c>
      <c r="K4706" s="12"/>
      <c r="L4706" s="16"/>
      <c r="M4706" s="32" t="str">
        <f>TEXT(Data[[#This Row],[Ngày giao]],"yyyy")</f>
        <v>2021</v>
      </c>
      <c r="N4706" s="32" t="str">
        <f>IF(MONTH(Data[[#This Row],[Ngày giao]])&lt;4,"Qtr1", IF(MONTH(Data[[#This Row],[Ngày giao]])&lt;7,"Qtr2",IF(MONTH(Data[[#This Row],[Ngày giao]])&lt;10,"Qtr3","Qtr4")))</f>
        <v>Qtr4</v>
      </c>
      <c r="O4706" s="32" t="str">
        <f>TEXT(Data[[#This Row],[Ngày giao]],"MMM")</f>
        <v>Dec</v>
      </c>
    </row>
    <row r="4707" spans="1:15" ht="14.5" x14ac:dyDescent="0.35">
      <c r="A4707" s="7">
        <v>4517537845</v>
      </c>
      <c r="B4707" s="7">
        <v>4333116</v>
      </c>
      <c r="C4707" s="8" t="s">
        <v>53</v>
      </c>
      <c r="D4707" s="9">
        <v>504</v>
      </c>
      <c r="E4707" s="3">
        <v>1182</v>
      </c>
      <c r="F4707" s="3">
        <f t="shared" si="134"/>
        <v>595728</v>
      </c>
      <c r="G4707" s="5">
        <v>44728</v>
      </c>
      <c r="H4707" s="4">
        <v>44728</v>
      </c>
      <c r="I4707" s="10">
        <v>0</v>
      </c>
      <c r="J4707" s="32" t="str">
        <f>IF(Data[[#This Row],[Chênh lệch ngày]]&lt;-2,"ADVANCE", IF(Data[[#This Row],[Chênh lệch ngày]]&lt;4, "ON TIME", IF(Data[[#This Row],[REASON OF LATE]]="SUPPLIER","LATE BY SUPPLIER", "LATE")))</f>
        <v>ON TIME</v>
      </c>
      <c r="K4707" s="12"/>
      <c r="L4707" s="16"/>
      <c r="M4707" s="32" t="str">
        <f>TEXT(Data[[#This Row],[Ngày giao]],"yyyy")</f>
        <v>2022</v>
      </c>
      <c r="N4707" s="32" t="str">
        <f>IF(MONTH(Data[[#This Row],[Ngày giao]])&lt;4,"Qtr1", IF(MONTH(Data[[#This Row],[Ngày giao]])&lt;7,"Qtr2",IF(MONTH(Data[[#This Row],[Ngày giao]])&lt;10,"Qtr3","Qtr4")))</f>
        <v>Qtr2</v>
      </c>
      <c r="O4707" s="32" t="str">
        <f>TEXT(Data[[#This Row],[Ngày giao]],"MMM")</f>
        <v>Jun</v>
      </c>
    </row>
    <row r="4708" spans="1:15" ht="14.5" x14ac:dyDescent="0.35">
      <c r="A4708" s="7">
        <v>4517527575</v>
      </c>
      <c r="B4708" s="7">
        <v>2663481</v>
      </c>
      <c r="C4708" s="8" t="s">
        <v>12</v>
      </c>
      <c r="D4708" s="9">
        <v>210</v>
      </c>
      <c r="E4708" s="3">
        <v>591</v>
      </c>
      <c r="F4708" s="3">
        <f t="shared" si="134"/>
        <v>124110</v>
      </c>
      <c r="G4708" s="5">
        <v>44756</v>
      </c>
      <c r="H4708" s="4">
        <v>44753</v>
      </c>
      <c r="I4708" s="10">
        <v>3</v>
      </c>
      <c r="J4708" s="32" t="str">
        <f>IF(Data[[#This Row],[Chênh lệch ngày]]&lt;-2,"ADVANCE", IF(Data[[#This Row],[Chênh lệch ngày]]&lt;4, "ON TIME", IF(Data[[#This Row],[REASON OF LATE]]="SUPPLIER","LATE BY SUPPLIER", "LATE")))</f>
        <v>ON TIME</v>
      </c>
      <c r="K4708" s="12"/>
      <c r="L4708" s="16"/>
      <c r="M4708" s="32" t="str">
        <f>TEXT(Data[[#This Row],[Ngày giao]],"yyyy")</f>
        <v>2022</v>
      </c>
      <c r="N4708" s="32" t="str">
        <f>IF(MONTH(Data[[#This Row],[Ngày giao]])&lt;4,"Qtr1", IF(MONTH(Data[[#This Row],[Ngày giao]])&lt;7,"Qtr2",IF(MONTH(Data[[#This Row],[Ngày giao]])&lt;10,"Qtr3","Qtr4")))</f>
        <v>Qtr3</v>
      </c>
      <c r="O4708" s="32" t="str">
        <f>TEXT(Data[[#This Row],[Ngày giao]],"MMM")</f>
        <v>Jul</v>
      </c>
    </row>
    <row r="4709" spans="1:15" ht="13" x14ac:dyDescent="0.3">
      <c r="A4709" s="1">
        <v>4517874885</v>
      </c>
      <c r="B4709" s="1">
        <v>2461389</v>
      </c>
      <c r="C4709" s="2" t="s">
        <v>53</v>
      </c>
      <c r="D4709" s="3">
        <v>4400</v>
      </c>
      <c r="E4709" s="3">
        <v>333</v>
      </c>
      <c r="F4709" s="3">
        <f t="shared" si="134"/>
        <v>1465200</v>
      </c>
      <c r="G4709" s="5">
        <v>44718</v>
      </c>
      <c r="H4709" s="4">
        <v>44718</v>
      </c>
      <c r="I4709" s="6">
        <f>G4709-H4709</f>
        <v>0</v>
      </c>
      <c r="J4709" s="32" t="str">
        <f>IF(Data[[#This Row],[Chênh lệch ngày]]&lt;-2,"ADVANCE", IF(Data[[#This Row],[Chênh lệch ngày]]&lt;4, "ON TIME", IF(Data[[#This Row],[REASON OF LATE]]="SUPPLIER","LATE BY SUPPLIER", "LATE")))</f>
        <v>ON TIME</v>
      </c>
      <c r="K4709" s="2"/>
      <c r="L4709" s="32"/>
      <c r="M4709" s="32" t="str">
        <f>TEXT(Data[[#This Row],[Ngày giao]],"yyyy")</f>
        <v>2022</v>
      </c>
      <c r="N4709" s="32" t="str">
        <f>IF(MONTH(Data[[#This Row],[Ngày giao]])&lt;4,"Qtr1", IF(MONTH(Data[[#This Row],[Ngày giao]])&lt;7,"Qtr2",IF(MONTH(Data[[#This Row],[Ngày giao]])&lt;10,"Qtr3","Qtr4")))</f>
        <v>Qtr2</v>
      </c>
      <c r="O4709" s="32" t="str">
        <f>TEXT(Data[[#This Row],[Ngày giao]],"MMM")</f>
        <v>Jun</v>
      </c>
    </row>
    <row r="4710" spans="1:15" ht="14.5" x14ac:dyDescent="0.35">
      <c r="A4710" s="7">
        <v>4516819744</v>
      </c>
      <c r="B4710" s="7">
        <v>4455280</v>
      </c>
      <c r="C4710" s="8" t="s">
        <v>53</v>
      </c>
      <c r="D4710" s="9">
        <v>240</v>
      </c>
      <c r="E4710" s="3">
        <v>480</v>
      </c>
      <c r="F4710" s="3">
        <f t="shared" si="134"/>
        <v>115200</v>
      </c>
      <c r="G4710" s="5">
        <v>44620</v>
      </c>
      <c r="H4710" s="4">
        <v>44623</v>
      </c>
      <c r="I4710" s="10">
        <v>-3</v>
      </c>
      <c r="J4710" s="32" t="str">
        <f>IF(Data[[#This Row],[Chênh lệch ngày]]&lt;-2,"ADVANCE", IF(Data[[#This Row],[Chênh lệch ngày]]&lt;4, "ON TIME", IF(Data[[#This Row],[REASON OF LATE]]="SUPPLIER","LATE BY SUPPLIER", "LATE")))</f>
        <v>ADVANCE</v>
      </c>
      <c r="K4710" s="12"/>
      <c r="L4710" s="16"/>
      <c r="M4710" s="32" t="str">
        <f>TEXT(Data[[#This Row],[Ngày giao]],"yyyy")</f>
        <v>2022</v>
      </c>
      <c r="N4710" s="32" t="str">
        <f>IF(MONTH(Data[[#This Row],[Ngày giao]])&lt;4,"Qtr1", IF(MONTH(Data[[#This Row],[Ngày giao]])&lt;7,"Qtr2",IF(MONTH(Data[[#This Row],[Ngày giao]])&lt;10,"Qtr3","Qtr4")))</f>
        <v>Qtr1</v>
      </c>
      <c r="O4710" s="32" t="str">
        <f>TEXT(Data[[#This Row],[Ngày giao]],"MMM")</f>
        <v>Feb</v>
      </c>
    </row>
    <row r="4711" spans="1:15" ht="14.5" x14ac:dyDescent="0.35">
      <c r="A4711" s="7">
        <v>4517328275</v>
      </c>
      <c r="B4711" s="7">
        <v>4013297</v>
      </c>
      <c r="C4711" s="8" t="s">
        <v>53</v>
      </c>
      <c r="D4711" s="9">
        <v>1545</v>
      </c>
      <c r="E4711" s="3">
        <v>477</v>
      </c>
      <c r="F4711" s="3">
        <f t="shared" si="134"/>
        <v>736965</v>
      </c>
      <c r="G4711" s="5">
        <v>44721</v>
      </c>
      <c r="H4711" s="4">
        <v>44721</v>
      </c>
      <c r="I4711" s="10">
        <v>0</v>
      </c>
      <c r="J4711" s="32" t="str">
        <f>IF(Data[[#This Row],[Chênh lệch ngày]]&lt;-2,"ADVANCE", IF(Data[[#This Row],[Chênh lệch ngày]]&lt;4, "ON TIME", IF(Data[[#This Row],[REASON OF LATE]]="SUPPLIER","LATE BY SUPPLIER", "LATE")))</f>
        <v>ON TIME</v>
      </c>
      <c r="K4711" s="12"/>
      <c r="L4711" s="16"/>
      <c r="M4711" s="32" t="str">
        <f>TEXT(Data[[#This Row],[Ngày giao]],"yyyy")</f>
        <v>2022</v>
      </c>
      <c r="N4711" s="32" t="str">
        <f>IF(MONTH(Data[[#This Row],[Ngày giao]])&lt;4,"Qtr1", IF(MONTH(Data[[#This Row],[Ngày giao]])&lt;7,"Qtr2",IF(MONTH(Data[[#This Row],[Ngày giao]])&lt;10,"Qtr3","Qtr4")))</f>
        <v>Qtr2</v>
      </c>
      <c r="O4711" s="32" t="str">
        <f>TEXT(Data[[#This Row],[Ngày giao]],"MMM")</f>
        <v>Jun</v>
      </c>
    </row>
    <row r="4712" spans="1:15" ht="14.5" x14ac:dyDescent="0.35">
      <c r="A4712" s="7">
        <v>4517329328</v>
      </c>
      <c r="B4712" s="7">
        <v>2487061</v>
      </c>
      <c r="C4712" s="8" t="s">
        <v>53</v>
      </c>
      <c r="D4712" s="9">
        <v>2250</v>
      </c>
      <c r="E4712" s="3">
        <v>499</v>
      </c>
      <c r="F4712" s="3">
        <f t="shared" si="134"/>
        <v>1122750</v>
      </c>
      <c r="G4712" s="5">
        <v>44669</v>
      </c>
      <c r="H4712" s="4">
        <v>44669</v>
      </c>
      <c r="I4712" s="10">
        <v>0</v>
      </c>
      <c r="J4712" s="32" t="str">
        <f>IF(Data[[#This Row],[Chênh lệch ngày]]&lt;-2,"ADVANCE", IF(Data[[#This Row],[Chênh lệch ngày]]&lt;4, "ON TIME", IF(Data[[#This Row],[REASON OF LATE]]="SUPPLIER","LATE BY SUPPLIER", "LATE")))</f>
        <v>ON TIME</v>
      </c>
      <c r="K4712" s="12"/>
      <c r="L4712" s="16"/>
      <c r="M4712" s="32" t="str">
        <f>TEXT(Data[[#This Row],[Ngày giao]],"yyyy")</f>
        <v>2022</v>
      </c>
      <c r="N4712" s="32" t="str">
        <f>IF(MONTH(Data[[#This Row],[Ngày giao]])&lt;4,"Qtr1", IF(MONTH(Data[[#This Row],[Ngày giao]])&lt;7,"Qtr2",IF(MONTH(Data[[#This Row],[Ngày giao]])&lt;10,"Qtr3","Qtr4")))</f>
        <v>Qtr2</v>
      </c>
      <c r="O4712" s="32" t="str">
        <f>TEXT(Data[[#This Row],[Ngày giao]],"MMM")</f>
        <v>Apr</v>
      </c>
    </row>
    <row r="4713" spans="1:15" ht="13" x14ac:dyDescent="0.3">
      <c r="A4713" s="1">
        <v>4517857799</v>
      </c>
      <c r="B4713" s="1">
        <v>2899475</v>
      </c>
      <c r="C4713" s="2" t="s">
        <v>53</v>
      </c>
      <c r="D4713" s="3">
        <v>300</v>
      </c>
      <c r="E4713" s="3">
        <v>453</v>
      </c>
      <c r="F4713" s="3">
        <f t="shared" si="134"/>
        <v>135900</v>
      </c>
      <c r="G4713" s="5">
        <v>44711</v>
      </c>
      <c r="H4713" s="4">
        <v>44693</v>
      </c>
      <c r="I4713" s="6">
        <f>G4713-H4713</f>
        <v>18</v>
      </c>
      <c r="J4713" s="32" t="str">
        <f>IF(Data[[#This Row],[Chênh lệch ngày]]&lt;-2,"ADVANCE", IF(Data[[#This Row],[Chênh lệch ngày]]&lt;4, "ON TIME", IF(Data[[#This Row],[REASON OF LATE]]="SUPPLIER","LATE BY SUPPLIER", "LATE")))</f>
        <v>LATE BY SUPPLIER</v>
      </c>
      <c r="K4713" s="2" t="s">
        <v>8</v>
      </c>
      <c r="L4713" s="16" t="s">
        <v>71</v>
      </c>
      <c r="M4713" s="32" t="str">
        <f>TEXT(Data[[#This Row],[Ngày giao]],"yyyy")</f>
        <v>2022</v>
      </c>
      <c r="N4713" s="32" t="str">
        <f>IF(MONTH(Data[[#This Row],[Ngày giao]])&lt;4,"Qtr1", IF(MONTH(Data[[#This Row],[Ngày giao]])&lt;7,"Qtr2",IF(MONTH(Data[[#This Row],[Ngày giao]])&lt;10,"Qtr3","Qtr4")))</f>
        <v>Qtr2</v>
      </c>
      <c r="O4713" s="32" t="str">
        <f>TEXT(Data[[#This Row],[Ngày giao]],"MMM")</f>
        <v>May</v>
      </c>
    </row>
    <row r="4714" spans="1:15" ht="14.5" x14ac:dyDescent="0.35">
      <c r="A4714" s="7">
        <v>4517324261</v>
      </c>
      <c r="B4714" s="7">
        <v>4455298</v>
      </c>
      <c r="C4714" s="8" t="s">
        <v>53</v>
      </c>
      <c r="D4714" s="9">
        <v>1035</v>
      </c>
      <c r="E4714" s="3">
        <v>514</v>
      </c>
      <c r="F4714" s="3">
        <f t="shared" si="134"/>
        <v>531990</v>
      </c>
      <c r="G4714" s="5">
        <v>44728</v>
      </c>
      <c r="H4714" s="4">
        <v>44728</v>
      </c>
      <c r="I4714" s="10">
        <v>0</v>
      </c>
      <c r="J4714" s="32" t="str">
        <f>IF(Data[[#This Row],[Chênh lệch ngày]]&lt;-2,"ADVANCE", IF(Data[[#This Row],[Chênh lệch ngày]]&lt;4, "ON TIME", IF(Data[[#This Row],[REASON OF LATE]]="SUPPLIER","LATE BY SUPPLIER", "LATE")))</f>
        <v>ON TIME</v>
      </c>
      <c r="K4714" s="12"/>
      <c r="L4714" s="16"/>
      <c r="M4714" s="32" t="str">
        <f>TEXT(Data[[#This Row],[Ngày giao]],"yyyy")</f>
        <v>2022</v>
      </c>
      <c r="N4714" s="32" t="str">
        <f>IF(MONTH(Data[[#This Row],[Ngày giao]])&lt;4,"Qtr1", IF(MONTH(Data[[#This Row],[Ngày giao]])&lt;7,"Qtr2",IF(MONTH(Data[[#This Row],[Ngày giao]])&lt;10,"Qtr3","Qtr4")))</f>
        <v>Qtr2</v>
      </c>
      <c r="O4714" s="32" t="str">
        <f>TEXT(Data[[#This Row],[Ngày giao]],"MMM")</f>
        <v>Jun</v>
      </c>
    </row>
    <row r="4715" spans="1:15" ht="14.5" x14ac:dyDescent="0.35">
      <c r="A4715" s="7">
        <v>4516964355</v>
      </c>
      <c r="B4715" s="7">
        <v>4455281</v>
      </c>
      <c r="C4715" s="8" t="s">
        <v>53</v>
      </c>
      <c r="D4715" s="9">
        <v>1800</v>
      </c>
      <c r="E4715" s="3">
        <v>1364</v>
      </c>
      <c r="F4715" s="3">
        <f t="shared" si="134"/>
        <v>2455200</v>
      </c>
      <c r="G4715" s="14">
        <v>44627</v>
      </c>
      <c r="H4715" s="15">
        <v>44627</v>
      </c>
      <c r="I4715" s="10">
        <v>0</v>
      </c>
      <c r="J4715" s="32" t="str">
        <f>IF(Data[[#This Row],[Chênh lệch ngày]]&lt;-2,"ADVANCE", IF(Data[[#This Row],[Chênh lệch ngày]]&lt;4, "ON TIME", IF(Data[[#This Row],[REASON OF LATE]]="SUPPLIER","LATE BY SUPPLIER", "LATE")))</f>
        <v>ON TIME</v>
      </c>
      <c r="K4715" s="12"/>
      <c r="L4715" s="16"/>
      <c r="M4715" s="32" t="str">
        <f>TEXT(Data[[#This Row],[Ngày giao]],"yyyy")</f>
        <v>2022</v>
      </c>
      <c r="N4715" s="32" t="str">
        <f>IF(MONTH(Data[[#This Row],[Ngày giao]])&lt;4,"Qtr1", IF(MONTH(Data[[#This Row],[Ngày giao]])&lt;7,"Qtr2",IF(MONTH(Data[[#This Row],[Ngày giao]])&lt;10,"Qtr3","Qtr4")))</f>
        <v>Qtr1</v>
      </c>
      <c r="O4715" s="32" t="str">
        <f>TEXT(Data[[#This Row],[Ngày giao]],"MMM")</f>
        <v>Mar</v>
      </c>
    </row>
    <row r="4716" spans="1:15" ht="13" x14ac:dyDescent="0.3">
      <c r="A4716" s="1">
        <v>4516869411</v>
      </c>
      <c r="B4716" s="1">
        <v>2963895</v>
      </c>
      <c r="C4716" s="37" t="s">
        <v>52</v>
      </c>
      <c r="D4716" s="3">
        <v>280</v>
      </c>
      <c r="E4716" s="3">
        <v>1413</v>
      </c>
      <c r="F4716" s="3">
        <f t="shared" si="134"/>
        <v>395640</v>
      </c>
      <c r="G4716" s="5">
        <v>44690</v>
      </c>
      <c r="H4716" s="4">
        <v>44690</v>
      </c>
      <c r="I4716" s="6">
        <f>G4716-H4716</f>
        <v>0</v>
      </c>
      <c r="J4716" s="32" t="str">
        <f>IF(Data[[#This Row],[Chênh lệch ngày]]&lt;-2,"ADVANCE", IF(Data[[#This Row],[Chênh lệch ngày]]&lt;4, "ON TIME", IF(Data[[#This Row],[REASON OF LATE]]="SUPPLIER","LATE BY SUPPLIER", "LATE")))</f>
        <v>ON TIME</v>
      </c>
      <c r="K4716" s="2"/>
      <c r="L4716" s="32"/>
      <c r="M4716" s="32" t="str">
        <f>TEXT(Data[[#This Row],[Ngày giao]],"yyyy")</f>
        <v>2022</v>
      </c>
      <c r="N4716" s="32" t="str">
        <f>IF(MONTH(Data[[#This Row],[Ngày giao]])&lt;4,"Qtr1", IF(MONTH(Data[[#This Row],[Ngày giao]])&lt;7,"Qtr2",IF(MONTH(Data[[#This Row],[Ngày giao]])&lt;10,"Qtr3","Qtr4")))</f>
        <v>Qtr2</v>
      </c>
      <c r="O4716" s="32" t="str">
        <f>TEXT(Data[[#This Row],[Ngày giao]],"MMM")</f>
        <v>May</v>
      </c>
    </row>
    <row r="4717" spans="1:15" ht="14.5" x14ac:dyDescent="0.35">
      <c r="A4717" s="7">
        <v>4517474981</v>
      </c>
      <c r="B4717" s="7">
        <v>4455281</v>
      </c>
      <c r="C4717" s="8" t="s">
        <v>63</v>
      </c>
      <c r="D4717" s="9">
        <v>180</v>
      </c>
      <c r="E4717" s="3">
        <v>1333</v>
      </c>
      <c r="F4717" s="3">
        <f t="shared" si="134"/>
        <v>239940</v>
      </c>
      <c r="G4717" s="14">
        <v>44648</v>
      </c>
      <c r="H4717" s="15">
        <v>44647</v>
      </c>
      <c r="I4717" s="10">
        <v>1</v>
      </c>
      <c r="J4717" s="32" t="str">
        <f>IF(Data[[#This Row],[Chênh lệch ngày]]&lt;-2,"ADVANCE", IF(Data[[#This Row],[Chênh lệch ngày]]&lt;4, "ON TIME", IF(Data[[#This Row],[REASON OF LATE]]="SUPPLIER","LATE BY SUPPLIER", "LATE")))</f>
        <v>ON TIME</v>
      </c>
      <c r="K4717" s="12"/>
      <c r="L4717" s="16"/>
      <c r="M4717" s="32" t="str">
        <f>TEXT(Data[[#This Row],[Ngày giao]],"yyyy")</f>
        <v>2022</v>
      </c>
      <c r="N4717" s="32" t="str">
        <f>IF(MONTH(Data[[#This Row],[Ngày giao]])&lt;4,"Qtr1", IF(MONTH(Data[[#This Row],[Ngày giao]])&lt;7,"Qtr2",IF(MONTH(Data[[#This Row],[Ngày giao]])&lt;10,"Qtr3","Qtr4")))</f>
        <v>Qtr1</v>
      </c>
      <c r="O4717" s="32" t="str">
        <f>TEXT(Data[[#This Row],[Ngày giao]],"MMM")</f>
        <v>Mar</v>
      </c>
    </row>
    <row r="4718" spans="1:15" ht="14.5" x14ac:dyDescent="0.35">
      <c r="A4718" s="7">
        <v>4516413813</v>
      </c>
      <c r="B4718" s="7">
        <v>4455906</v>
      </c>
      <c r="C4718" s="8" t="s">
        <v>53</v>
      </c>
      <c r="D4718" s="9">
        <v>72</v>
      </c>
      <c r="E4718" s="3">
        <v>1157</v>
      </c>
      <c r="F4718" s="3">
        <f t="shared" si="134"/>
        <v>83304</v>
      </c>
      <c r="G4718" s="5">
        <v>44627</v>
      </c>
      <c r="H4718" s="4">
        <v>44626</v>
      </c>
      <c r="I4718" s="10">
        <v>1</v>
      </c>
      <c r="J4718" s="32" t="str">
        <f>IF(Data[[#This Row],[Chênh lệch ngày]]&lt;-2,"ADVANCE", IF(Data[[#This Row],[Chênh lệch ngày]]&lt;4, "ON TIME", IF(Data[[#This Row],[REASON OF LATE]]="SUPPLIER","LATE BY SUPPLIER", "LATE")))</f>
        <v>ON TIME</v>
      </c>
      <c r="K4718" s="12"/>
      <c r="L4718" s="16"/>
      <c r="M4718" s="32" t="str">
        <f>TEXT(Data[[#This Row],[Ngày giao]],"yyyy")</f>
        <v>2022</v>
      </c>
      <c r="N4718" s="32" t="str">
        <f>IF(MONTH(Data[[#This Row],[Ngày giao]])&lt;4,"Qtr1", IF(MONTH(Data[[#This Row],[Ngày giao]])&lt;7,"Qtr2",IF(MONTH(Data[[#This Row],[Ngày giao]])&lt;10,"Qtr3","Qtr4")))</f>
        <v>Qtr1</v>
      </c>
      <c r="O4718" s="32" t="str">
        <f>TEXT(Data[[#This Row],[Ngày giao]],"MMM")</f>
        <v>Mar</v>
      </c>
    </row>
    <row r="4719" spans="1:15" ht="14.5" x14ac:dyDescent="0.35">
      <c r="A4719" s="7">
        <v>4517365698</v>
      </c>
      <c r="B4719" s="7">
        <v>4455280</v>
      </c>
      <c r="C4719" s="8" t="s">
        <v>53</v>
      </c>
      <c r="D4719" s="9">
        <v>990</v>
      </c>
      <c r="E4719" s="3">
        <v>1495</v>
      </c>
      <c r="F4719" s="3">
        <f t="shared" si="134"/>
        <v>1480050</v>
      </c>
      <c r="G4719" s="5">
        <v>44648</v>
      </c>
      <c r="H4719" s="4">
        <v>44651</v>
      </c>
      <c r="I4719" s="10">
        <v>-3</v>
      </c>
      <c r="J4719" s="32" t="str">
        <f>IF(Data[[#This Row],[Chênh lệch ngày]]&lt;-2,"ADVANCE", IF(Data[[#This Row],[Chênh lệch ngày]]&lt;4, "ON TIME", IF(Data[[#This Row],[REASON OF LATE]]="SUPPLIER","LATE BY SUPPLIER", "LATE")))</f>
        <v>ADVANCE</v>
      </c>
      <c r="K4719" s="12"/>
      <c r="L4719" s="16"/>
      <c r="M4719" s="32" t="str">
        <f>TEXT(Data[[#This Row],[Ngày giao]],"yyyy")</f>
        <v>2022</v>
      </c>
      <c r="N4719" s="32" t="str">
        <f>IF(MONTH(Data[[#This Row],[Ngày giao]])&lt;4,"Qtr1", IF(MONTH(Data[[#This Row],[Ngày giao]])&lt;7,"Qtr2",IF(MONTH(Data[[#This Row],[Ngày giao]])&lt;10,"Qtr3","Qtr4")))</f>
        <v>Qtr1</v>
      </c>
      <c r="O4719" s="32" t="str">
        <f>TEXT(Data[[#This Row],[Ngày giao]],"MMM")</f>
        <v>Mar</v>
      </c>
    </row>
    <row r="4720" spans="1:15" ht="14.5" x14ac:dyDescent="0.35">
      <c r="A4720" s="7">
        <v>4518064432</v>
      </c>
      <c r="B4720" s="7">
        <v>2779823</v>
      </c>
      <c r="C4720" s="8" t="s">
        <v>53</v>
      </c>
      <c r="D4720" s="9">
        <v>2700</v>
      </c>
      <c r="E4720" s="3">
        <v>1370</v>
      </c>
      <c r="F4720" s="3">
        <f t="shared" si="134"/>
        <v>3699000</v>
      </c>
      <c r="G4720" s="5">
        <v>44788</v>
      </c>
      <c r="H4720" s="4">
        <v>44798</v>
      </c>
      <c r="I4720" s="10">
        <v>-10</v>
      </c>
      <c r="J4720" s="32" t="str">
        <f>IF(Data[[#This Row],[Chênh lệch ngày]]&lt;-2,"ADVANCE", IF(Data[[#This Row],[Chênh lệch ngày]]&lt;4, "ON TIME", IF(Data[[#This Row],[REASON OF LATE]]="SUPPLIER","LATE BY SUPPLIER", "LATE")))</f>
        <v>ADVANCE</v>
      </c>
      <c r="K4720" s="12"/>
      <c r="L4720" s="16"/>
      <c r="M4720" s="32" t="str">
        <f>TEXT(Data[[#This Row],[Ngày giao]],"yyyy")</f>
        <v>2022</v>
      </c>
      <c r="N4720" s="32" t="str">
        <f>IF(MONTH(Data[[#This Row],[Ngày giao]])&lt;4,"Qtr1", IF(MONTH(Data[[#This Row],[Ngày giao]])&lt;7,"Qtr2",IF(MONTH(Data[[#This Row],[Ngày giao]])&lt;10,"Qtr3","Qtr4")))</f>
        <v>Qtr3</v>
      </c>
      <c r="O4720" s="32" t="str">
        <f>TEXT(Data[[#This Row],[Ngày giao]],"MMM")</f>
        <v>Aug</v>
      </c>
    </row>
    <row r="4721" spans="1:15" ht="14.5" x14ac:dyDescent="0.35">
      <c r="A4721" s="7">
        <v>4516670785</v>
      </c>
      <c r="B4721" s="7">
        <v>4455281</v>
      </c>
      <c r="C4721" s="8" t="s">
        <v>53</v>
      </c>
      <c r="D4721" s="9">
        <v>1440</v>
      </c>
      <c r="E4721" s="3">
        <v>1213</v>
      </c>
      <c r="F4721" s="3">
        <f t="shared" si="134"/>
        <v>1746720</v>
      </c>
      <c r="G4721" s="14">
        <v>44581</v>
      </c>
      <c r="H4721" s="15">
        <v>44581</v>
      </c>
      <c r="I4721" s="10">
        <v>0</v>
      </c>
      <c r="J4721" s="32" t="str">
        <f>IF(Data[[#This Row],[Chênh lệch ngày]]&lt;-2,"ADVANCE", IF(Data[[#This Row],[Chênh lệch ngày]]&lt;4, "ON TIME", IF(Data[[#This Row],[REASON OF LATE]]="SUPPLIER","LATE BY SUPPLIER", "LATE")))</f>
        <v>ON TIME</v>
      </c>
      <c r="K4721" s="12"/>
      <c r="L4721" s="16"/>
      <c r="M4721" s="32" t="str">
        <f>TEXT(Data[[#This Row],[Ngày giao]],"yyyy")</f>
        <v>2022</v>
      </c>
      <c r="N4721" s="32" t="str">
        <f>IF(MONTH(Data[[#This Row],[Ngày giao]])&lt;4,"Qtr1", IF(MONTH(Data[[#This Row],[Ngày giao]])&lt;7,"Qtr2",IF(MONTH(Data[[#This Row],[Ngày giao]])&lt;10,"Qtr3","Qtr4")))</f>
        <v>Qtr1</v>
      </c>
      <c r="O4721" s="32" t="str">
        <f>TEXT(Data[[#This Row],[Ngày giao]],"MMM")</f>
        <v>Jan</v>
      </c>
    </row>
    <row r="4722" spans="1:15" ht="14.5" x14ac:dyDescent="0.35">
      <c r="A4722" s="7">
        <v>4517937540</v>
      </c>
      <c r="B4722" s="7">
        <v>4333113</v>
      </c>
      <c r="C4722" s="8" t="s">
        <v>59</v>
      </c>
      <c r="D4722" s="9">
        <v>63</v>
      </c>
      <c r="E4722" s="3">
        <v>1365</v>
      </c>
      <c r="F4722" s="3">
        <f t="shared" si="134"/>
        <v>85995</v>
      </c>
      <c r="G4722" s="5">
        <v>44781</v>
      </c>
      <c r="H4722" s="4">
        <v>44718</v>
      </c>
      <c r="I4722" s="10">
        <v>63</v>
      </c>
      <c r="J4722" s="32" t="str">
        <f>IF(Data[[#This Row],[Chênh lệch ngày]]&lt;-2,"ADVANCE", IF(Data[[#This Row],[Chênh lệch ngày]]&lt;4, "ON TIME", IF(Data[[#This Row],[REASON OF LATE]]="SUPPLIER","LATE BY SUPPLIER", "LATE")))</f>
        <v>LATE BY SUPPLIER</v>
      </c>
      <c r="K4722" s="11" t="s">
        <v>8</v>
      </c>
      <c r="L4722" s="16" t="s">
        <v>71</v>
      </c>
      <c r="M4722" s="32" t="str">
        <f>TEXT(Data[[#This Row],[Ngày giao]],"yyyy")</f>
        <v>2022</v>
      </c>
      <c r="N4722" s="32" t="str">
        <f>IF(MONTH(Data[[#This Row],[Ngày giao]])&lt;4,"Qtr1", IF(MONTH(Data[[#This Row],[Ngày giao]])&lt;7,"Qtr2",IF(MONTH(Data[[#This Row],[Ngày giao]])&lt;10,"Qtr3","Qtr4")))</f>
        <v>Qtr3</v>
      </c>
      <c r="O4722" s="32" t="str">
        <f>TEXT(Data[[#This Row],[Ngày giao]],"MMM")</f>
        <v>Aug</v>
      </c>
    </row>
    <row r="4723" spans="1:15" ht="14.5" x14ac:dyDescent="0.35">
      <c r="A4723" s="7">
        <v>4517032567</v>
      </c>
      <c r="B4723" s="7">
        <v>4333114</v>
      </c>
      <c r="C4723" s="8" t="s">
        <v>67</v>
      </c>
      <c r="D4723" s="9">
        <v>315</v>
      </c>
      <c r="E4723" s="3">
        <v>670</v>
      </c>
      <c r="F4723" s="3">
        <f t="shared" si="134"/>
        <v>211050</v>
      </c>
      <c r="G4723" s="5">
        <v>44854</v>
      </c>
      <c r="H4723" s="4">
        <v>44858</v>
      </c>
      <c r="I4723" s="10">
        <v>-4</v>
      </c>
      <c r="J4723" s="32" t="str">
        <f>IF(Data[[#This Row],[Chênh lệch ngày]]&lt;-2,"ADVANCE", IF(Data[[#This Row],[Chênh lệch ngày]]&lt;4, "ON TIME", IF(Data[[#This Row],[REASON OF LATE]]="SUPPLIER","LATE BY SUPPLIER", "LATE")))</f>
        <v>ADVANCE</v>
      </c>
      <c r="K4723" s="12"/>
      <c r="L4723" s="16"/>
      <c r="M4723" s="32" t="str">
        <f>TEXT(Data[[#This Row],[Ngày giao]],"yyyy")</f>
        <v>2022</v>
      </c>
      <c r="N4723" s="32" t="str">
        <f>IF(MONTH(Data[[#This Row],[Ngày giao]])&lt;4,"Qtr1", IF(MONTH(Data[[#This Row],[Ngày giao]])&lt;7,"Qtr2",IF(MONTH(Data[[#This Row],[Ngày giao]])&lt;10,"Qtr3","Qtr4")))</f>
        <v>Qtr4</v>
      </c>
      <c r="O4723" s="32" t="str">
        <f>TEXT(Data[[#This Row],[Ngày giao]],"MMM")</f>
        <v>Oct</v>
      </c>
    </row>
    <row r="4724" spans="1:15" ht="14.5" x14ac:dyDescent="0.35">
      <c r="A4724" s="7">
        <v>4517915055</v>
      </c>
      <c r="B4724" s="7">
        <v>4465338</v>
      </c>
      <c r="C4724" s="37" t="s">
        <v>52</v>
      </c>
      <c r="D4724" s="9">
        <v>100200</v>
      </c>
      <c r="E4724" s="3">
        <v>979</v>
      </c>
      <c r="F4724" s="3">
        <f t="shared" si="134"/>
        <v>98095800</v>
      </c>
      <c r="G4724" s="5">
        <v>44704</v>
      </c>
      <c r="H4724" s="4">
        <v>44697</v>
      </c>
      <c r="I4724" s="10">
        <v>7</v>
      </c>
      <c r="J4724" s="32" t="str">
        <f>IF(Data[[#This Row],[Chênh lệch ngày]]&lt;-2,"ADVANCE", IF(Data[[#This Row],[Chênh lệch ngày]]&lt;4, "ON TIME", IF(Data[[#This Row],[REASON OF LATE]]="SUPPLIER","LATE BY SUPPLIER", "LATE")))</f>
        <v>LATE BY SUPPLIER</v>
      </c>
      <c r="K4724" s="11" t="s">
        <v>8</v>
      </c>
      <c r="L4724" s="16" t="s">
        <v>71</v>
      </c>
      <c r="M4724" s="32" t="str">
        <f>TEXT(Data[[#This Row],[Ngày giao]],"yyyy")</f>
        <v>2022</v>
      </c>
      <c r="N4724" s="32" t="str">
        <f>IF(MONTH(Data[[#This Row],[Ngày giao]])&lt;4,"Qtr1", IF(MONTH(Data[[#This Row],[Ngày giao]])&lt;7,"Qtr2",IF(MONTH(Data[[#This Row],[Ngày giao]])&lt;10,"Qtr3","Qtr4")))</f>
        <v>Qtr2</v>
      </c>
      <c r="O4724" s="32" t="str">
        <f>TEXT(Data[[#This Row],[Ngày giao]],"MMM")</f>
        <v>May</v>
      </c>
    </row>
    <row r="4725" spans="1:15" ht="14.5" x14ac:dyDescent="0.35">
      <c r="A4725" s="7">
        <v>4517994596</v>
      </c>
      <c r="B4725" s="7">
        <v>4013305</v>
      </c>
      <c r="C4725" s="8" t="s">
        <v>53</v>
      </c>
      <c r="D4725" s="9">
        <v>2772</v>
      </c>
      <c r="E4725" s="3">
        <v>938</v>
      </c>
      <c r="F4725" s="3">
        <f t="shared" si="134"/>
        <v>2600136</v>
      </c>
      <c r="G4725" s="5">
        <v>44732</v>
      </c>
      <c r="H4725" s="4">
        <v>44732</v>
      </c>
      <c r="I4725" s="10">
        <v>0</v>
      </c>
      <c r="J4725" s="32" t="str">
        <f>IF(Data[[#This Row],[Chênh lệch ngày]]&lt;-2,"ADVANCE", IF(Data[[#This Row],[Chênh lệch ngày]]&lt;4, "ON TIME", IF(Data[[#This Row],[REASON OF LATE]]="SUPPLIER","LATE BY SUPPLIER", "LATE")))</f>
        <v>ON TIME</v>
      </c>
      <c r="K4725" s="12"/>
      <c r="L4725" s="16"/>
      <c r="M4725" s="32" t="str">
        <f>TEXT(Data[[#This Row],[Ngày giao]],"yyyy")</f>
        <v>2022</v>
      </c>
      <c r="N4725" s="32" t="str">
        <f>IF(MONTH(Data[[#This Row],[Ngày giao]])&lt;4,"Qtr1", IF(MONTH(Data[[#This Row],[Ngày giao]])&lt;7,"Qtr2",IF(MONTH(Data[[#This Row],[Ngày giao]])&lt;10,"Qtr3","Qtr4")))</f>
        <v>Qtr2</v>
      </c>
      <c r="O4725" s="32" t="str">
        <f>TEXT(Data[[#This Row],[Ngày giao]],"MMM")</f>
        <v>Jun</v>
      </c>
    </row>
    <row r="4726" spans="1:15" ht="14.5" x14ac:dyDescent="0.35">
      <c r="A4726" s="7">
        <v>4516384774</v>
      </c>
      <c r="B4726" s="7">
        <v>4335235</v>
      </c>
      <c r="C4726" s="8" t="s">
        <v>53</v>
      </c>
      <c r="D4726" s="9">
        <v>720</v>
      </c>
      <c r="E4726" s="3">
        <v>603</v>
      </c>
      <c r="F4726" s="3">
        <f t="shared" ref="F4726:F4752" si="135" xml:space="preserve"> D4726 * E4726</f>
        <v>434160</v>
      </c>
      <c r="G4726" s="5">
        <v>44648</v>
      </c>
      <c r="H4726" s="4">
        <v>44649</v>
      </c>
      <c r="I4726" s="10">
        <v>-1</v>
      </c>
      <c r="J4726" s="32" t="str">
        <f>IF(Data[[#This Row],[Chênh lệch ngày]]&lt;-2,"ADVANCE", IF(Data[[#This Row],[Chênh lệch ngày]]&lt;4, "ON TIME", IF(Data[[#This Row],[REASON OF LATE]]="SUPPLIER","LATE BY SUPPLIER", "LATE")))</f>
        <v>ON TIME</v>
      </c>
      <c r="K4726" s="12"/>
      <c r="L4726" s="16"/>
      <c r="M4726" s="32" t="str">
        <f>TEXT(Data[[#This Row],[Ngày giao]],"yyyy")</f>
        <v>2022</v>
      </c>
      <c r="N4726" s="32" t="str">
        <f>IF(MONTH(Data[[#This Row],[Ngày giao]])&lt;4,"Qtr1", IF(MONTH(Data[[#This Row],[Ngày giao]])&lt;7,"Qtr2",IF(MONTH(Data[[#This Row],[Ngày giao]])&lt;10,"Qtr3","Qtr4")))</f>
        <v>Qtr1</v>
      </c>
      <c r="O4726" s="32" t="str">
        <f>TEXT(Data[[#This Row],[Ngày giao]],"MMM")</f>
        <v>Mar</v>
      </c>
    </row>
    <row r="4727" spans="1:15" ht="14.5" x14ac:dyDescent="0.35">
      <c r="A4727" s="7">
        <v>4517501069</v>
      </c>
      <c r="B4727" s="7">
        <v>2487061</v>
      </c>
      <c r="C4727" s="8" t="s">
        <v>53</v>
      </c>
      <c r="D4727" s="9">
        <v>2880</v>
      </c>
      <c r="E4727" s="3">
        <v>962</v>
      </c>
      <c r="F4727" s="3">
        <f t="shared" si="135"/>
        <v>2770560</v>
      </c>
      <c r="G4727" s="5">
        <v>44690</v>
      </c>
      <c r="H4727" s="4">
        <v>44692</v>
      </c>
      <c r="I4727" s="10">
        <v>-2</v>
      </c>
      <c r="J4727" s="32" t="str">
        <f>IF(Data[[#This Row],[Chênh lệch ngày]]&lt;-2,"ADVANCE", IF(Data[[#This Row],[Chênh lệch ngày]]&lt;4, "ON TIME", IF(Data[[#This Row],[REASON OF LATE]]="SUPPLIER","LATE BY SUPPLIER", "LATE")))</f>
        <v>ON TIME</v>
      </c>
      <c r="K4727" s="12"/>
      <c r="L4727" s="16"/>
      <c r="M4727" s="32" t="str">
        <f>TEXT(Data[[#This Row],[Ngày giao]],"yyyy")</f>
        <v>2022</v>
      </c>
      <c r="N4727" s="32" t="str">
        <f>IF(MONTH(Data[[#This Row],[Ngày giao]])&lt;4,"Qtr1", IF(MONTH(Data[[#This Row],[Ngày giao]])&lt;7,"Qtr2",IF(MONTH(Data[[#This Row],[Ngày giao]])&lt;10,"Qtr3","Qtr4")))</f>
        <v>Qtr2</v>
      </c>
      <c r="O4727" s="32" t="str">
        <f>TEXT(Data[[#This Row],[Ngày giao]],"MMM")</f>
        <v>May</v>
      </c>
    </row>
    <row r="4728" spans="1:15" ht="14.5" x14ac:dyDescent="0.35">
      <c r="A4728" s="7">
        <v>4517383695</v>
      </c>
      <c r="B4728" s="7">
        <v>4455298</v>
      </c>
      <c r="C4728" s="8" t="s">
        <v>53</v>
      </c>
      <c r="D4728" s="9">
        <v>2010</v>
      </c>
      <c r="E4728" s="3">
        <v>1206</v>
      </c>
      <c r="F4728" s="3">
        <f t="shared" si="135"/>
        <v>2424060</v>
      </c>
      <c r="G4728" s="5">
        <v>44669</v>
      </c>
      <c r="H4728" s="4">
        <v>44672</v>
      </c>
      <c r="I4728" s="10">
        <v>-3</v>
      </c>
      <c r="J4728" s="32" t="str">
        <f>IF(Data[[#This Row],[Chênh lệch ngày]]&lt;-2,"ADVANCE", IF(Data[[#This Row],[Chênh lệch ngày]]&lt;4, "ON TIME", IF(Data[[#This Row],[REASON OF LATE]]="SUPPLIER","LATE BY SUPPLIER", "LATE")))</f>
        <v>ADVANCE</v>
      </c>
      <c r="K4728" s="12"/>
      <c r="L4728" s="16"/>
      <c r="M4728" s="32" t="str">
        <f>TEXT(Data[[#This Row],[Ngày giao]],"yyyy")</f>
        <v>2022</v>
      </c>
      <c r="N4728" s="32" t="str">
        <f>IF(MONTH(Data[[#This Row],[Ngày giao]])&lt;4,"Qtr1", IF(MONTH(Data[[#This Row],[Ngày giao]])&lt;7,"Qtr2",IF(MONTH(Data[[#This Row],[Ngày giao]])&lt;10,"Qtr3","Qtr4")))</f>
        <v>Qtr2</v>
      </c>
      <c r="O4728" s="32" t="str">
        <f>TEXT(Data[[#This Row],[Ngày giao]],"MMM")</f>
        <v>Apr</v>
      </c>
    </row>
    <row r="4729" spans="1:15" ht="14.5" x14ac:dyDescent="0.35">
      <c r="A4729" s="7">
        <v>4517329383</v>
      </c>
      <c r="B4729" s="7">
        <v>2487061</v>
      </c>
      <c r="C4729" s="8" t="s">
        <v>53</v>
      </c>
      <c r="D4729" s="9">
        <v>3510</v>
      </c>
      <c r="E4729" s="3">
        <v>1163</v>
      </c>
      <c r="F4729" s="3">
        <f t="shared" si="135"/>
        <v>4082130</v>
      </c>
      <c r="G4729" s="5">
        <v>44655</v>
      </c>
      <c r="H4729" s="4">
        <v>44655</v>
      </c>
      <c r="I4729" s="10">
        <v>0</v>
      </c>
      <c r="J4729" s="32" t="str">
        <f>IF(Data[[#This Row],[Chênh lệch ngày]]&lt;-2,"ADVANCE", IF(Data[[#This Row],[Chênh lệch ngày]]&lt;4, "ON TIME", IF(Data[[#This Row],[REASON OF LATE]]="SUPPLIER","LATE BY SUPPLIER", "LATE")))</f>
        <v>ON TIME</v>
      </c>
      <c r="K4729" s="12"/>
      <c r="L4729" s="16"/>
      <c r="M4729" s="32" t="str">
        <f>TEXT(Data[[#This Row],[Ngày giao]],"yyyy")</f>
        <v>2022</v>
      </c>
      <c r="N4729" s="32" t="str">
        <f>IF(MONTH(Data[[#This Row],[Ngày giao]])&lt;4,"Qtr1", IF(MONTH(Data[[#This Row],[Ngày giao]])&lt;7,"Qtr2",IF(MONTH(Data[[#This Row],[Ngày giao]])&lt;10,"Qtr3","Qtr4")))</f>
        <v>Qtr2</v>
      </c>
      <c r="O4729" s="32" t="str">
        <f>TEXT(Data[[#This Row],[Ngày giao]],"MMM")</f>
        <v>Apr</v>
      </c>
    </row>
    <row r="4730" spans="1:15" ht="14.5" x14ac:dyDescent="0.35">
      <c r="A4730" s="7">
        <v>4517428172</v>
      </c>
      <c r="B4730" s="7">
        <v>2487061</v>
      </c>
      <c r="C4730" s="37" t="s">
        <v>52</v>
      </c>
      <c r="D4730" s="9">
        <v>5580</v>
      </c>
      <c r="E4730" s="3">
        <v>497</v>
      </c>
      <c r="F4730" s="3">
        <f t="shared" si="135"/>
        <v>2773260</v>
      </c>
      <c r="G4730" s="5">
        <v>44578</v>
      </c>
      <c r="H4730" s="4">
        <v>44578</v>
      </c>
      <c r="I4730" s="10">
        <v>0</v>
      </c>
      <c r="J4730" s="32" t="str">
        <f>IF(Data[[#This Row],[Chênh lệch ngày]]&lt;-2,"ADVANCE", IF(Data[[#This Row],[Chênh lệch ngày]]&lt;4, "ON TIME", IF(Data[[#This Row],[REASON OF LATE]]="SUPPLIER","LATE BY SUPPLIER", "LATE")))</f>
        <v>ON TIME</v>
      </c>
      <c r="K4730" s="12"/>
      <c r="L4730" s="16"/>
      <c r="M4730" s="32" t="str">
        <f>TEXT(Data[[#This Row],[Ngày giao]],"yyyy")</f>
        <v>2022</v>
      </c>
      <c r="N4730" s="32" t="str">
        <f>IF(MONTH(Data[[#This Row],[Ngày giao]])&lt;4,"Qtr1", IF(MONTH(Data[[#This Row],[Ngày giao]])&lt;7,"Qtr2",IF(MONTH(Data[[#This Row],[Ngày giao]])&lt;10,"Qtr3","Qtr4")))</f>
        <v>Qtr1</v>
      </c>
      <c r="O4730" s="32" t="str">
        <f>TEXT(Data[[#This Row],[Ngày giao]],"MMM")</f>
        <v>Jan</v>
      </c>
    </row>
    <row r="4731" spans="1:15" ht="14.5" x14ac:dyDescent="0.35">
      <c r="A4731" s="7">
        <v>4516873044</v>
      </c>
      <c r="B4731" s="7">
        <v>4455906</v>
      </c>
      <c r="C4731" s="8" t="s">
        <v>53</v>
      </c>
      <c r="D4731" s="9">
        <v>96</v>
      </c>
      <c r="E4731" s="3">
        <v>813</v>
      </c>
      <c r="F4731" s="3">
        <f t="shared" si="135"/>
        <v>78048</v>
      </c>
      <c r="G4731" s="5">
        <v>44578</v>
      </c>
      <c r="H4731" s="4">
        <v>44578</v>
      </c>
      <c r="I4731" s="10">
        <v>0</v>
      </c>
      <c r="J4731" s="32" t="str">
        <f>IF(Data[[#This Row],[Chênh lệch ngày]]&lt;-2,"ADVANCE", IF(Data[[#This Row],[Chênh lệch ngày]]&lt;4, "ON TIME", IF(Data[[#This Row],[REASON OF LATE]]="SUPPLIER","LATE BY SUPPLIER", "LATE")))</f>
        <v>ON TIME</v>
      </c>
      <c r="K4731" s="12"/>
      <c r="L4731" s="16"/>
      <c r="M4731" s="32" t="str">
        <f>TEXT(Data[[#This Row],[Ngày giao]],"yyyy")</f>
        <v>2022</v>
      </c>
      <c r="N4731" s="32" t="str">
        <f>IF(MONTH(Data[[#This Row],[Ngày giao]])&lt;4,"Qtr1", IF(MONTH(Data[[#This Row],[Ngày giao]])&lt;7,"Qtr2",IF(MONTH(Data[[#This Row],[Ngày giao]])&lt;10,"Qtr3","Qtr4")))</f>
        <v>Qtr1</v>
      </c>
      <c r="O4731" s="32" t="str">
        <f>TEXT(Data[[#This Row],[Ngày giao]],"MMM")</f>
        <v>Jan</v>
      </c>
    </row>
    <row r="4732" spans="1:15" ht="14.5" x14ac:dyDescent="0.35">
      <c r="A4732" s="7">
        <v>4518125690</v>
      </c>
      <c r="B4732" s="7">
        <v>2779817</v>
      </c>
      <c r="C4732" s="8" t="s">
        <v>67</v>
      </c>
      <c r="D4732" s="9">
        <v>990</v>
      </c>
      <c r="E4732" s="3">
        <v>414</v>
      </c>
      <c r="F4732" s="3">
        <f t="shared" si="135"/>
        <v>409860</v>
      </c>
      <c r="G4732" s="5">
        <v>45022</v>
      </c>
      <c r="H4732" s="4">
        <v>45022</v>
      </c>
      <c r="I4732" s="10">
        <v>0</v>
      </c>
      <c r="J4732" s="32" t="str">
        <f>IF(Data[[#This Row],[Chênh lệch ngày]]&lt;-2,"ADVANCE", IF(Data[[#This Row],[Chênh lệch ngày]]&lt;4, "ON TIME", IF(Data[[#This Row],[REASON OF LATE]]="SUPPLIER","LATE BY SUPPLIER", "LATE")))</f>
        <v>ON TIME</v>
      </c>
      <c r="K4732" s="12"/>
      <c r="L4732" s="16"/>
      <c r="M4732" s="32" t="str">
        <f>TEXT(Data[[#This Row],[Ngày giao]],"yyyy")</f>
        <v>2023</v>
      </c>
      <c r="N4732" s="32" t="str">
        <f>IF(MONTH(Data[[#This Row],[Ngày giao]])&lt;4,"Qtr1", IF(MONTH(Data[[#This Row],[Ngày giao]])&lt;7,"Qtr2",IF(MONTH(Data[[#This Row],[Ngày giao]])&lt;10,"Qtr3","Qtr4")))</f>
        <v>Qtr2</v>
      </c>
      <c r="O4732" s="32" t="str">
        <f>TEXT(Data[[#This Row],[Ngày giao]],"MMM")</f>
        <v>Apr</v>
      </c>
    </row>
    <row r="4733" spans="1:15" ht="14.5" x14ac:dyDescent="0.35">
      <c r="A4733" s="7">
        <v>5501224835</v>
      </c>
      <c r="B4733" s="7">
        <v>4454507</v>
      </c>
      <c r="C4733" s="8" t="s">
        <v>60</v>
      </c>
      <c r="D4733" s="9">
        <v>600</v>
      </c>
      <c r="E4733" s="3">
        <v>701</v>
      </c>
      <c r="F4733" s="3">
        <f t="shared" si="135"/>
        <v>420600</v>
      </c>
      <c r="G4733" s="5">
        <v>44795</v>
      </c>
      <c r="H4733" s="4">
        <v>44774</v>
      </c>
      <c r="I4733" s="10">
        <v>21</v>
      </c>
      <c r="J4733" s="32" t="str">
        <f>IF(Data[[#This Row],[Chênh lệch ngày]]&lt;-2,"ADVANCE", IF(Data[[#This Row],[Chênh lệch ngày]]&lt;4, "ON TIME", IF(Data[[#This Row],[REASON OF LATE]]="SUPPLIER","LATE BY SUPPLIER", "LATE")))</f>
        <v>LATE BY SUPPLIER</v>
      </c>
      <c r="K4733" s="13" t="s">
        <v>8</v>
      </c>
      <c r="L4733" s="16" t="s">
        <v>71</v>
      </c>
      <c r="M4733" s="32" t="str">
        <f>TEXT(Data[[#This Row],[Ngày giao]],"yyyy")</f>
        <v>2022</v>
      </c>
      <c r="N4733" s="32" t="str">
        <f>IF(MONTH(Data[[#This Row],[Ngày giao]])&lt;4,"Qtr1", IF(MONTH(Data[[#This Row],[Ngày giao]])&lt;7,"Qtr2",IF(MONTH(Data[[#This Row],[Ngày giao]])&lt;10,"Qtr3","Qtr4")))</f>
        <v>Qtr3</v>
      </c>
      <c r="O4733" s="32" t="str">
        <f>TEXT(Data[[#This Row],[Ngày giao]],"MMM")</f>
        <v>Aug</v>
      </c>
    </row>
    <row r="4734" spans="1:15" ht="14.5" x14ac:dyDescent="0.35">
      <c r="A4734" s="7">
        <v>4517950509</v>
      </c>
      <c r="B4734" s="7">
        <v>4333114</v>
      </c>
      <c r="C4734" s="8" t="s">
        <v>53</v>
      </c>
      <c r="D4734" s="9">
        <v>42</v>
      </c>
      <c r="E4734" s="3">
        <v>1026</v>
      </c>
      <c r="F4734" s="3">
        <f t="shared" si="135"/>
        <v>43092</v>
      </c>
      <c r="G4734" s="5">
        <v>44732</v>
      </c>
      <c r="H4734" s="4">
        <v>44732</v>
      </c>
      <c r="I4734" s="10">
        <v>0</v>
      </c>
      <c r="J4734" s="32" t="str">
        <f>IF(Data[[#This Row],[Chênh lệch ngày]]&lt;-2,"ADVANCE", IF(Data[[#This Row],[Chênh lệch ngày]]&lt;4, "ON TIME", IF(Data[[#This Row],[REASON OF LATE]]="SUPPLIER","LATE BY SUPPLIER", "LATE")))</f>
        <v>ON TIME</v>
      </c>
      <c r="K4734" s="12"/>
      <c r="L4734" s="16"/>
      <c r="M4734" s="32" t="str">
        <f>TEXT(Data[[#This Row],[Ngày giao]],"yyyy")</f>
        <v>2022</v>
      </c>
      <c r="N4734" s="32" t="str">
        <f>IF(MONTH(Data[[#This Row],[Ngày giao]])&lt;4,"Qtr1", IF(MONTH(Data[[#This Row],[Ngày giao]])&lt;7,"Qtr2",IF(MONTH(Data[[#This Row],[Ngày giao]])&lt;10,"Qtr3","Qtr4")))</f>
        <v>Qtr2</v>
      </c>
      <c r="O4734" s="32" t="str">
        <f>TEXT(Data[[#This Row],[Ngày giao]],"MMM")</f>
        <v>Jun</v>
      </c>
    </row>
    <row r="4735" spans="1:15" ht="14.5" x14ac:dyDescent="0.35">
      <c r="A4735" s="7">
        <v>4517354754</v>
      </c>
      <c r="B4735" s="7">
        <v>4455280</v>
      </c>
      <c r="C4735" s="8" t="s">
        <v>53</v>
      </c>
      <c r="D4735" s="9">
        <v>270</v>
      </c>
      <c r="E4735" s="3">
        <v>947</v>
      </c>
      <c r="F4735" s="3">
        <f t="shared" si="135"/>
        <v>255690</v>
      </c>
      <c r="G4735" s="5">
        <v>44718</v>
      </c>
      <c r="H4735" s="4">
        <v>44718</v>
      </c>
      <c r="I4735" s="10">
        <v>0</v>
      </c>
      <c r="J4735" s="32" t="str">
        <f>IF(Data[[#This Row],[Chênh lệch ngày]]&lt;-2,"ADVANCE", IF(Data[[#This Row],[Chênh lệch ngày]]&lt;4, "ON TIME", IF(Data[[#This Row],[REASON OF LATE]]="SUPPLIER","LATE BY SUPPLIER", "LATE")))</f>
        <v>ON TIME</v>
      </c>
      <c r="K4735" s="12"/>
      <c r="L4735" s="16"/>
      <c r="M4735" s="32" t="str">
        <f>TEXT(Data[[#This Row],[Ngày giao]],"yyyy")</f>
        <v>2022</v>
      </c>
      <c r="N4735" s="32" t="str">
        <f>IF(MONTH(Data[[#This Row],[Ngày giao]])&lt;4,"Qtr1", IF(MONTH(Data[[#This Row],[Ngày giao]])&lt;7,"Qtr2",IF(MONTH(Data[[#This Row],[Ngày giao]])&lt;10,"Qtr3","Qtr4")))</f>
        <v>Qtr2</v>
      </c>
      <c r="O4735" s="32" t="str">
        <f>TEXT(Data[[#This Row],[Ngày giao]],"MMM")</f>
        <v>Jun</v>
      </c>
    </row>
    <row r="4736" spans="1:15" ht="14.5" x14ac:dyDescent="0.35">
      <c r="A4736" s="7">
        <v>4516555355</v>
      </c>
      <c r="B4736" s="7">
        <v>4013305</v>
      </c>
      <c r="C4736" s="8" t="s">
        <v>53</v>
      </c>
      <c r="D4736" s="9">
        <v>708</v>
      </c>
      <c r="E4736" s="3">
        <v>619</v>
      </c>
      <c r="F4736" s="3">
        <f t="shared" si="135"/>
        <v>438252</v>
      </c>
      <c r="G4736" s="5">
        <v>44571</v>
      </c>
      <c r="H4736" s="4">
        <v>44571</v>
      </c>
      <c r="I4736" s="10">
        <v>0</v>
      </c>
      <c r="J4736" s="32" t="str">
        <f>IF(Data[[#This Row],[Chênh lệch ngày]]&lt;-2,"ADVANCE", IF(Data[[#This Row],[Chênh lệch ngày]]&lt;4, "ON TIME", IF(Data[[#This Row],[REASON OF LATE]]="SUPPLIER","LATE BY SUPPLIER", "LATE")))</f>
        <v>ON TIME</v>
      </c>
      <c r="K4736" s="12"/>
      <c r="L4736" s="16"/>
      <c r="M4736" s="32" t="str">
        <f>TEXT(Data[[#This Row],[Ngày giao]],"yyyy")</f>
        <v>2022</v>
      </c>
      <c r="N4736" s="32" t="str">
        <f>IF(MONTH(Data[[#This Row],[Ngày giao]])&lt;4,"Qtr1", IF(MONTH(Data[[#This Row],[Ngày giao]])&lt;7,"Qtr2",IF(MONTH(Data[[#This Row],[Ngày giao]])&lt;10,"Qtr3","Qtr4")))</f>
        <v>Qtr1</v>
      </c>
      <c r="O4736" s="32" t="str">
        <f>TEXT(Data[[#This Row],[Ngày giao]],"MMM")</f>
        <v>Jan</v>
      </c>
    </row>
    <row r="4737" spans="1:15" ht="14.5" x14ac:dyDescent="0.35">
      <c r="A4737" s="7">
        <v>4517420872</v>
      </c>
      <c r="B4737" s="7">
        <v>2778179</v>
      </c>
      <c r="C4737" s="8" t="s">
        <v>53</v>
      </c>
      <c r="D4737" s="9">
        <v>1680</v>
      </c>
      <c r="E4737" s="3">
        <v>403</v>
      </c>
      <c r="F4737" s="3">
        <f t="shared" si="135"/>
        <v>677040</v>
      </c>
      <c r="G4737" s="5">
        <v>44732</v>
      </c>
      <c r="H4737" s="4">
        <v>44732</v>
      </c>
      <c r="I4737" s="10">
        <v>0</v>
      </c>
      <c r="J4737" s="32" t="str">
        <f>IF(Data[[#This Row],[Chênh lệch ngày]]&lt;-2,"ADVANCE", IF(Data[[#This Row],[Chênh lệch ngày]]&lt;4, "ON TIME", IF(Data[[#This Row],[REASON OF LATE]]="SUPPLIER","LATE BY SUPPLIER", "LATE")))</f>
        <v>ON TIME</v>
      </c>
      <c r="K4737" s="12"/>
      <c r="L4737" s="16"/>
      <c r="M4737" s="32" t="str">
        <f>TEXT(Data[[#This Row],[Ngày giao]],"yyyy")</f>
        <v>2022</v>
      </c>
      <c r="N4737" s="32" t="str">
        <f>IF(MONTH(Data[[#This Row],[Ngày giao]])&lt;4,"Qtr1", IF(MONTH(Data[[#This Row],[Ngày giao]])&lt;7,"Qtr2",IF(MONTH(Data[[#This Row],[Ngày giao]])&lt;10,"Qtr3","Qtr4")))</f>
        <v>Qtr2</v>
      </c>
      <c r="O4737" s="32" t="str">
        <f>TEXT(Data[[#This Row],[Ngày giao]],"MMM")</f>
        <v>Jun</v>
      </c>
    </row>
    <row r="4738" spans="1:15" ht="14.5" x14ac:dyDescent="0.35">
      <c r="A4738" s="7">
        <v>4517201844</v>
      </c>
      <c r="B4738" s="7">
        <v>2487052</v>
      </c>
      <c r="C4738" s="37" t="s">
        <v>52</v>
      </c>
      <c r="D4738" s="9">
        <v>330</v>
      </c>
      <c r="E4738" s="3">
        <v>1203</v>
      </c>
      <c r="F4738" s="3">
        <f t="shared" si="135"/>
        <v>396990</v>
      </c>
      <c r="G4738" s="5">
        <v>44718</v>
      </c>
      <c r="H4738" s="4">
        <v>44718</v>
      </c>
      <c r="I4738" s="10">
        <v>0</v>
      </c>
      <c r="J4738" s="32" t="str">
        <f>IF(Data[[#This Row],[Chênh lệch ngày]]&lt;-2,"ADVANCE", IF(Data[[#This Row],[Chênh lệch ngày]]&lt;4, "ON TIME", IF(Data[[#This Row],[REASON OF LATE]]="SUPPLIER","LATE BY SUPPLIER", "LATE")))</f>
        <v>ON TIME</v>
      </c>
      <c r="K4738" s="12"/>
      <c r="L4738" s="16"/>
      <c r="M4738" s="32" t="str">
        <f>TEXT(Data[[#This Row],[Ngày giao]],"yyyy")</f>
        <v>2022</v>
      </c>
      <c r="N4738" s="32" t="str">
        <f>IF(MONTH(Data[[#This Row],[Ngày giao]])&lt;4,"Qtr1", IF(MONTH(Data[[#This Row],[Ngày giao]])&lt;7,"Qtr2",IF(MONTH(Data[[#This Row],[Ngày giao]])&lt;10,"Qtr3","Qtr4")))</f>
        <v>Qtr2</v>
      </c>
      <c r="O4738" s="32" t="str">
        <f>TEXT(Data[[#This Row],[Ngày giao]],"MMM")</f>
        <v>Jun</v>
      </c>
    </row>
    <row r="4739" spans="1:15" ht="14.5" x14ac:dyDescent="0.35">
      <c r="A4739" s="7">
        <v>4516964367</v>
      </c>
      <c r="B4739" s="7">
        <v>4455281</v>
      </c>
      <c r="C4739" s="8" t="s">
        <v>53</v>
      </c>
      <c r="D4739" s="9">
        <v>2160</v>
      </c>
      <c r="E4739" s="3">
        <v>381</v>
      </c>
      <c r="F4739" s="3">
        <f t="shared" si="135"/>
        <v>822960</v>
      </c>
      <c r="G4739" s="14">
        <v>44571</v>
      </c>
      <c r="H4739" s="15">
        <v>44571</v>
      </c>
      <c r="I4739" s="10">
        <v>0</v>
      </c>
      <c r="J4739" s="32" t="str">
        <f>IF(Data[[#This Row],[Chênh lệch ngày]]&lt;-2,"ADVANCE", IF(Data[[#This Row],[Chênh lệch ngày]]&lt;4, "ON TIME", IF(Data[[#This Row],[REASON OF LATE]]="SUPPLIER","LATE BY SUPPLIER", "LATE")))</f>
        <v>ON TIME</v>
      </c>
      <c r="K4739" s="12"/>
      <c r="L4739" s="16"/>
      <c r="M4739" s="32" t="str">
        <f>TEXT(Data[[#This Row],[Ngày giao]],"yyyy")</f>
        <v>2022</v>
      </c>
      <c r="N4739" s="32" t="str">
        <f>IF(MONTH(Data[[#This Row],[Ngày giao]])&lt;4,"Qtr1", IF(MONTH(Data[[#This Row],[Ngày giao]])&lt;7,"Qtr2",IF(MONTH(Data[[#This Row],[Ngày giao]])&lt;10,"Qtr3","Qtr4")))</f>
        <v>Qtr1</v>
      </c>
      <c r="O4739" s="32" t="str">
        <f>TEXT(Data[[#This Row],[Ngày giao]],"MMM")</f>
        <v>Jan</v>
      </c>
    </row>
    <row r="4740" spans="1:15" ht="14.5" x14ac:dyDescent="0.35">
      <c r="A4740" s="7">
        <v>4517923743</v>
      </c>
      <c r="B4740" s="7">
        <v>4454507</v>
      </c>
      <c r="C4740" s="8" t="s">
        <v>55</v>
      </c>
      <c r="D4740" s="9">
        <v>270</v>
      </c>
      <c r="E4740" s="3">
        <v>1053</v>
      </c>
      <c r="F4740" s="3">
        <f t="shared" si="135"/>
        <v>284310</v>
      </c>
      <c r="G4740" s="5">
        <v>44784</v>
      </c>
      <c r="H4740" s="4">
        <v>44784</v>
      </c>
      <c r="I4740" s="10">
        <v>0</v>
      </c>
      <c r="J4740" s="32" t="str">
        <f>IF(Data[[#This Row],[Chênh lệch ngày]]&lt;-2,"ADVANCE", IF(Data[[#This Row],[Chênh lệch ngày]]&lt;4, "ON TIME", IF(Data[[#This Row],[REASON OF LATE]]="SUPPLIER","LATE BY SUPPLIER", "LATE")))</f>
        <v>ON TIME</v>
      </c>
      <c r="K4740" s="12"/>
      <c r="L4740" s="16"/>
      <c r="M4740" s="32" t="str">
        <f>TEXT(Data[[#This Row],[Ngày giao]],"yyyy")</f>
        <v>2022</v>
      </c>
      <c r="N4740" s="32" t="str">
        <f>IF(MONTH(Data[[#This Row],[Ngày giao]])&lt;4,"Qtr1", IF(MONTH(Data[[#This Row],[Ngày giao]])&lt;7,"Qtr2",IF(MONTH(Data[[#This Row],[Ngày giao]])&lt;10,"Qtr3","Qtr4")))</f>
        <v>Qtr3</v>
      </c>
      <c r="O4740" s="32" t="str">
        <f>TEXT(Data[[#This Row],[Ngày giao]],"MMM")</f>
        <v>Aug</v>
      </c>
    </row>
    <row r="4741" spans="1:15" ht="14.5" x14ac:dyDescent="0.35">
      <c r="A4741" s="7">
        <v>4517368251</v>
      </c>
      <c r="B4741" s="7">
        <v>2663481</v>
      </c>
      <c r="C4741" s="8" t="s">
        <v>66</v>
      </c>
      <c r="D4741" s="9">
        <v>4680</v>
      </c>
      <c r="E4741" s="3">
        <v>918</v>
      </c>
      <c r="F4741" s="3">
        <f t="shared" si="135"/>
        <v>4296240</v>
      </c>
      <c r="G4741" s="5">
        <v>44683</v>
      </c>
      <c r="H4741" s="4">
        <v>44683</v>
      </c>
      <c r="I4741" s="10">
        <v>0</v>
      </c>
      <c r="J4741" s="32" t="str">
        <f>IF(Data[[#This Row],[Chênh lệch ngày]]&lt;-2,"ADVANCE", IF(Data[[#This Row],[Chênh lệch ngày]]&lt;4, "ON TIME", IF(Data[[#This Row],[REASON OF LATE]]="SUPPLIER","LATE BY SUPPLIER", "LATE")))</f>
        <v>ON TIME</v>
      </c>
      <c r="K4741" s="12"/>
      <c r="L4741" s="16"/>
      <c r="M4741" s="32" t="str">
        <f>TEXT(Data[[#This Row],[Ngày giao]],"yyyy")</f>
        <v>2022</v>
      </c>
      <c r="N4741" s="32" t="str">
        <f>IF(MONTH(Data[[#This Row],[Ngày giao]])&lt;4,"Qtr1", IF(MONTH(Data[[#This Row],[Ngày giao]])&lt;7,"Qtr2",IF(MONTH(Data[[#This Row],[Ngày giao]])&lt;10,"Qtr3","Qtr4")))</f>
        <v>Qtr2</v>
      </c>
      <c r="O4741" s="32" t="str">
        <f>TEXT(Data[[#This Row],[Ngày giao]],"MMM")</f>
        <v>May</v>
      </c>
    </row>
    <row r="4742" spans="1:15" ht="14.5" x14ac:dyDescent="0.35">
      <c r="A4742" s="7">
        <v>4517509564</v>
      </c>
      <c r="B4742" s="7">
        <v>4333116</v>
      </c>
      <c r="C4742" s="8" t="s">
        <v>53</v>
      </c>
      <c r="D4742" s="9">
        <v>1344</v>
      </c>
      <c r="E4742" s="3">
        <v>474</v>
      </c>
      <c r="F4742" s="3">
        <f t="shared" si="135"/>
        <v>637056</v>
      </c>
      <c r="G4742" s="5">
        <v>44676</v>
      </c>
      <c r="H4742" s="4">
        <v>44676</v>
      </c>
      <c r="I4742" s="10">
        <v>0</v>
      </c>
      <c r="J4742" s="32" t="str">
        <f>IF(Data[[#This Row],[Chênh lệch ngày]]&lt;-2,"ADVANCE", IF(Data[[#This Row],[Chênh lệch ngày]]&lt;4, "ON TIME", IF(Data[[#This Row],[REASON OF LATE]]="SUPPLIER","LATE BY SUPPLIER", "LATE")))</f>
        <v>ON TIME</v>
      </c>
      <c r="K4742" s="12"/>
      <c r="L4742" s="16"/>
      <c r="M4742" s="32" t="str">
        <f>TEXT(Data[[#This Row],[Ngày giao]],"yyyy")</f>
        <v>2022</v>
      </c>
      <c r="N4742" s="32" t="str">
        <f>IF(MONTH(Data[[#This Row],[Ngày giao]])&lt;4,"Qtr1", IF(MONTH(Data[[#This Row],[Ngày giao]])&lt;7,"Qtr2",IF(MONTH(Data[[#This Row],[Ngày giao]])&lt;10,"Qtr3","Qtr4")))</f>
        <v>Qtr2</v>
      </c>
      <c r="O4742" s="32" t="str">
        <f>TEXT(Data[[#This Row],[Ngày giao]],"MMM")</f>
        <v>Apr</v>
      </c>
    </row>
    <row r="4743" spans="1:15" ht="14.5" x14ac:dyDescent="0.35">
      <c r="A4743" s="7">
        <v>4516546872</v>
      </c>
      <c r="B4743" s="7">
        <v>4013305</v>
      </c>
      <c r="C4743" s="8" t="s">
        <v>53</v>
      </c>
      <c r="D4743" s="9">
        <v>1044</v>
      </c>
      <c r="E4743" s="3">
        <v>1082</v>
      </c>
      <c r="F4743" s="3">
        <f t="shared" si="135"/>
        <v>1129608</v>
      </c>
      <c r="G4743" s="5">
        <v>44585</v>
      </c>
      <c r="H4743" s="4">
        <v>44585</v>
      </c>
      <c r="I4743" s="10">
        <v>0</v>
      </c>
      <c r="J4743" s="32" t="str">
        <f>IF(Data[[#This Row],[Chênh lệch ngày]]&lt;-2,"ADVANCE", IF(Data[[#This Row],[Chênh lệch ngày]]&lt;4, "ON TIME", IF(Data[[#This Row],[REASON OF LATE]]="SUPPLIER","LATE BY SUPPLIER", "LATE")))</f>
        <v>ON TIME</v>
      </c>
      <c r="K4743" s="12"/>
      <c r="L4743" s="16"/>
      <c r="M4743" s="32" t="str">
        <f>TEXT(Data[[#This Row],[Ngày giao]],"yyyy")</f>
        <v>2022</v>
      </c>
      <c r="N4743" s="32" t="str">
        <f>IF(MONTH(Data[[#This Row],[Ngày giao]])&lt;4,"Qtr1", IF(MONTH(Data[[#This Row],[Ngày giao]])&lt;7,"Qtr2",IF(MONTH(Data[[#This Row],[Ngày giao]])&lt;10,"Qtr3","Qtr4")))</f>
        <v>Qtr1</v>
      </c>
      <c r="O4743" s="32" t="str">
        <f>TEXT(Data[[#This Row],[Ngày giao]],"MMM")</f>
        <v>Jan</v>
      </c>
    </row>
    <row r="4744" spans="1:15" ht="14.5" x14ac:dyDescent="0.35">
      <c r="A4744" s="7">
        <v>4516403055</v>
      </c>
      <c r="B4744" s="7">
        <v>4454507</v>
      </c>
      <c r="C4744" s="8" t="s">
        <v>53</v>
      </c>
      <c r="D4744" s="9">
        <v>1200</v>
      </c>
      <c r="E4744" s="3">
        <v>350</v>
      </c>
      <c r="F4744" s="3">
        <f t="shared" si="135"/>
        <v>420000</v>
      </c>
      <c r="G4744" s="5">
        <v>44613</v>
      </c>
      <c r="H4744" s="4">
        <v>44614</v>
      </c>
      <c r="I4744" s="10">
        <v>-1</v>
      </c>
      <c r="J4744" s="32" t="str">
        <f>IF(Data[[#This Row],[Chênh lệch ngày]]&lt;-2,"ADVANCE", IF(Data[[#This Row],[Chênh lệch ngày]]&lt;4, "ON TIME", IF(Data[[#This Row],[REASON OF LATE]]="SUPPLIER","LATE BY SUPPLIER", "LATE")))</f>
        <v>ON TIME</v>
      </c>
      <c r="K4744" s="12"/>
      <c r="L4744" s="16"/>
      <c r="M4744" s="32" t="str">
        <f>TEXT(Data[[#This Row],[Ngày giao]],"yyyy")</f>
        <v>2022</v>
      </c>
      <c r="N4744" s="32" t="str">
        <f>IF(MONTH(Data[[#This Row],[Ngày giao]])&lt;4,"Qtr1", IF(MONTH(Data[[#This Row],[Ngày giao]])&lt;7,"Qtr2",IF(MONTH(Data[[#This Row],[Ngày giao]])&lt;10,"Qtr3","Qtr4")))</f>
        <v>Qtr1</v>
      </c>
      <c r="O4744" s="32" t="str">
        <f>TEXT(Data[[#This Row],[Ngày giao]],"MMM")</f>
        <v>Feb</v>
      </c>
    </row>
    <row r="4745" spans="1:15" ht="14.5" x14ac:dyDescent="0.35">
      <c r="A4745" s="7">
        <v>4517276848</v>
      </c>
      <c r="B4745" s="7">
        <v>2663481</v>
      </c>
      <c r="C4745" s="8" t="s">
        <v>53</v>
      </c>
      <c r="D4745" s="9">
        <v>1620</v>
      </c>
      <c r="E4745" s="3">
        <v>653</v>
      </c>
      <c r="F4745" s="3">
        <f t="shared" si="135"/>
        <v>1057860</v>
      </c>
      <c r="G4745" s="5">
        <v>44676</v>
      </c>
      <c r="H4745" s="4">
        <v>44679</v>
      </c>
      <c r="I4745" s="10">
        <v>-3</v>
      </c>
      <c r="J4745" s="32" t="str">
        <f>IF(Data[[#This Row],[Chênh lệch ngày]]&lt;-2,"ADVANCE", IF(Data[[#This Row],[Chênh lệch ngày]]&lt;4, "ON TIME", IF(Data[[#This Row],[REASON OF LATE]]="SUPPLIER","LATE BY SUPPLIER", "LATE")))</f>
        <v>ADVANCE</v>
      </c>
      <c r="K4745" s="12"/>
      <c r="L4745" s="16"/>
      <c r="M4745" s="32" t="str">
        <f>TEXT(Data[[#This Row],[Ngày giao]],"yyyy")</f>
        <v>2022</v>
      </c>
      <c r="N4745" s="32" t="str">
        <f>IF(MONTH(Data[[#This Row],[Ngày giao]])&lt;4,"Qtr1", IF(MONTH(Data[[#This Row],[Ngày giao]])&lt;7,"Qtr2",IF(MONTH(Data[[#This Row],[Ngày giao]])&lt;10,"Qtr3","Qtr4")))</f>
        <v>Qtr2</v>
      </c>
      <c r="O4745" s="32" t="str">
        <f>TEXT(Data[[#This Row],[Ngày giao]],"MMM")</f>
        <v>Apr</v>
      </c>
    </row>
    <row r="4746" spans="1:15" ht="14.5" x14ac:dyDescent="0.35">
      <c r="A4746" s="7">
        <v>4517695940</v>
      </c>
      <c r="B4746" s="7">
        <v>2779823</v>
      </c>
      <c r="C4746" s="37" t="s">
        <v>52</v>
      </c>
      <c r="D4746" s="9">
        <v>990</v>
      </c>
      <c r="E4746" s="3">
        <v>963</v>
      </c>
      <c r="F4746" s="3">
        <f t="shared" si="135"/>
        <v>953370</v>
      </c>
      <c r="G4746" s="5">
        <v>44634</v>
      </c>
      <c r="H4746" s="4">
        <v>44634</v>
      </c>
      <c r="I4746" s="10">
        <v>0</v>
      </c>
      <c r="J4746" s="32" t="str">
        <f>IF(Data[[#This Row],[Chênh lệch ngày]]&lt;-2,"ADVANCE", IF(Data[[#This Row],[Chênh lệch ngày]]&lt;4, "ON TIME", IF(Data[[#This Row],[REASON OF LATE]]="SUPPLIER","LATE BY SUPPLIER", "LATE")))</f>
        <v>ON TIME</v>
      </c>
      <c r="K4746" s="12"/>
      <c r="L4746" s="16"/>
      <c r="M4746" s="32" t="str">
        <f>TEXT(Data[[#This Row],[Ngày giao]],"yyyy")</f>
        <v>2022</v>
      </c>
      <c r="N4746" s="32" t="str">
        <f>IF(MONTH(Data[[#This Row],[Ngày giao]])&lt;4,"Qtr1", IF(MONTH(Data[[#This Row],[Ngày giao]])&lt;7,"Qtr2",IF(MONTH(Data[[#This Row],[Ngày giao]])&lt;10,"Qtr3","Qtr4")))</f>
        <v>Qtr1</v>
      </c>
      <c r="O4746" s="32" t="str">
        <f>TEXT(Data[[#This Row],[Ngày giao]],"MMM")</f>
        <v>Mar</v>
      </c>
    </row>
    <row r="4747" spans="1:15" ht="14.5" x14ac:dyDescent="0.35">
      <c r="A4747" s="7">
        <v>5501182574</v>
      </c>
      <c r="B4747" s="7">
        <v>4454507</v>
      </c>
      <c r="C4747" s="8" t="s">
        <v>60</v>
      </c>
      <c r="D4747" s="9">
        <v>840</v>
      </c>
      <c r="E4747" s="3">
        <v>436</v>
      </c>
      <c r="F4747" s="3">
        <f t="shared" si="135"/>
        <v>366240</v>
      </c>
      <c r="G4747" s="5">
        <v>44739</v>
      </c>
      <c r="H4747" s="4">
        <v>44740</v>
      </c>
      <c r="I4747" s="10">
        <v>-1</v>
      </c>
      <c r="J4747" s="32" t="str">
        <f>IF(Data[[#This Row],[Chênh lệch ngày]]&lt;-2,"ADVANCE", IF(Data[[#This Row],[Chênh lệch ngày]]&lt;4, "ON TIME", IF(Data[[#This Row],[REASON OF LATE]]="SUPPLIER","LATE BY SUPPLIER", "LATE")))</f>
        <v>ON TIME</v>
      </c>
      <c r="K4747" s="12"/>
      <c r="L4747" s="16"/>
      <c r="M4747" s="32" t="str">
        <f>TEXT(Data[[#This Row],[Ngày giao]],"yyyy")</f>
        <v>2022</v>
      </c>
      <c r="N4747" s="32" t="str">
        <f>IF(MONTH(Data[[#This Row],[Ngày giao]])&lt;4,"Qtr1", IF(MONTH(Data[[#This Row],[Ngày giao]])&lt;7,"Qtr2",IF(MONTH(Data[[#This Row],[Ngày giao]])&lt;10,"Qtr3","Qtr4")))</f>
        <v>Qtr2</v>
      </c>
      <c r="O4747" s="32" t="str">
        <f>TEXT(Data[[#This Row],[Ngày giao]],"MMM")</f>
        <v>Jun</v>
      </c>
    </row>
    <row r="4748" spans="1:15" ht="14.5" x14ac:dyDescent="0.35">
      <c r="A4748" s="7">
        <v>4516337796</v>
      </c>
      <c r="B4748" s="7">
        <v>2779823</v>
      </c>
      <c r="C4748" s="8" t="s">
        <v>53</v>
      </c>
      <c r="D4748" s="9">
        <v>2130</v>
      </c>
      <c r="E4748" s="3">
        <v>1145</v>
      </c>
      <c r="F4748" s="3">
        <f t="shared" si="135"/>
        <v>2438850</v>
      </c>
      <c r="G4748" s="5">
        <v>44585</v>
      </c>
      <c r="H4748" s="4">
        <v>44595</v>
      </c>
      <c r="I4748" s="10">
        <v>-10</v>
      </c>
      <c r="J4748" s="32" t="str">
        <f>IF(Data[[#This Row],[Chênh lệch ngày]]&lt;-2,"ADVANCE", IF(Data[[#This Row],[Chênh lệch ngày]]&lt;4, "ON TIME", IF(Data[[#This Row],[REASON OF LATE]]="SUPPLIER","LATE BY SUPPLIER", "LATE")))</f>
        <v>ADVANCE</v>
      </c>
      <c r="K4748" s="12"/>
      <c r="L4748" s="16"/>
      <c r="M4748" s="32" t="str">
        <f>TEXT(Data[[#This Row],[Ngày giao]],"yyyy")</f>
        <v>2022</v>
      </c>
      <c r="N4748" s="32" t="str">
        <f>IF(MONTH(Data[[#This Row],[Ngày giao]])&lt;4,"Qtr1", IF(MONTH(Data[[#This Row],[Ngày giao]])&lt;7,"Qtr2",IF(MONTH(Data[[#This Row],[Ngày giao]])&lt;10,"Qtr3","Qtr4")))</f>
        <v>Qtr1</v>
      </c>
      <c r="O4748" s="32" t="str">
        <f>TEXT(Data[[#This Row],[Ngày giao]],"MMM")</f>
        <v>Jan</v>
      </c>
    </row>
    <row r="4749" spans="1:15" ht="14.5" x14ac:dyDescent="0.35">
      <c r="A4749" s="7">
        <v>4517455111</v>
      </c>
      <c r="B4749" s="7">
        <v>4333116</v>
      </c>
      <c r="C4749" s="8" t="s">
        <v>53</v>
      </c>
      <c r="D4749" s="9">
        <v>2604</v>
      </c>
      <c r="E4749" s="3">
        <v>726</v>
      </c>
      <c r="F4749" s="3">
        <f t="shared" si="135"/>
        <v>1890504</v>
      </c>
      <c r="G4749" s="5">
        <v>44711</v>
      </c>
      <c r="H4749" s="4">
        <v>44711</v>
      </c>
      <c r="I4749" s="10">
        <v>0</v>
      </c>
      <c r="J4749" s="32" t="str">
        <f>IF(Data[[#This Row],[Chênh lệch ngày]]&lt;-2,"ADVANCE", IF(Data[[#This Row],[Chênh lệch ngày]]&lt;4, "ON TIME", IF(Data[[#This Row],[REASON OF LATE]]="SUPPLIER","LATE BY SUPPLIER", "LATE")))</f>
        <v>ON TIME</v>
      </c>
      <c r="K4749" s="12"/>
      <c r="L4749" s="16"/>
      <c r="M4749" s="32" t="str">
        <f>TEXT(Data[[#This Row],[Ngày giao]],"yyyy")</f>
        <v>2022</v>
      </c>
      <c r="N4749" s="32" t="str">
        <f>IF(MONTH(Data[[#This Row],[Ngày giao]])&lt;4,"Qtr1", IF(MONTH(Data[[#This Row],[Ngày giao]])&lt;7,"Qtr2",IF(MONTH(Data[[#This Row],[Ngày giao]])&lt;10,"Qtr3","Qtr4")))</f>
        <v>Qtr2</v>
      </c>
      <c r="O4749" s="32" t="str">
        <f>TEXT(Data[[#This Row],[Ngày giao]],"MMM")</f>
        <v>May</v>
      </c>
    </row>
    <row r="4750" spans="1:15" ht="14.5" x14ac:dyDescent="0.35">
      <c r="A4750" s="7">
        <v>4516910288</v>
      </c>
      <c r="B4750" s="7">
        <v>2765851</v>
      </c>
      <c r="C4750" s="37" t="s">
        <v>52</v>
      </c>
      <c r="D4750" s="9">
        <v>192</v>
      </c>
      <c r="E4750" s="3">
        <v>599</v>
      </c>
      <c r="F4750" s="3">
        <f t="shared" si="135"/>
        <v>115008</v>
      </c>
      <c r="G4750" s="5">
        <v>44718</v>
      </c>
      <c r="H4750" s="4">
        <v>44718</v>
      </c>
      <c r="I4750" s="10">
        <v>0</v>
      </c>
      <c r="J4750" s="32" t="str">
        <f>IF(Data[[#This Row],[Chênh lệch ngày]]&lt;-2,"ADVANCE", IF(Data[[#This Row],[Chênh lệch ngày]]&lt;4, "ON TIME", IF(Data[[#This Row],[REASON OF LATE]]="SUPPLIER","LATE BY SUPPLIER", "LATE")))</f>
        <v>ON TIME</v>
      </c>
      <c r="K4750" s="12"/>
      <c r="L4750" s="16"/>
      <c r="M4750" s="32" t="str">
        <f>TEXT(Data[[#This Row],[Ngày giao]],"yyyy")</f>
        <v>2022</v>
      </c>
      <c r="N4750" s="32" t="str">
        <f>IF(MONTH(Data[[#This Row],[Ngày giao]])&lt;4,"Qtr1", IF(MONTH(Data[[#This Row],[Ngày giao]])&lt;7,"Qtr2",IF(MONTH(Data[[#This Row],[Ngày giao]])&lt;10,"Qtr3","Qtr4")))</f>
        <v>Qtr2</v>
      </c>
      <c r="O4750" s="32" t="str">
        <f>TEXT(Data[[#This Row],[Ngày giao]],"MMM")</f>
        <v>Jun</v>
      </c>
    </row>
    <row r="4751" spans="1:15" ht="14.5" x14ac:dyDescent="0.35">
      <c r="A4751" s="7">
        <v>4518082759</v>
      </c>
      <c r="B4751" s="7">
        <v>4013297</v>
      </c>
      <c r="C4751" s="37" t="s">
        <v>52</v>
      </c>
      <c r="D4751" s="9">
        <v>195</v>
      </c>
      <c r="E4751" s="3">
        <v>793</v>
      </c>
      <c r="F4751" s="3">
        <f t="shared" si="135"/>
        <v>154635</v>
      </c>
      <c r="G4751" s="5">
        <v>44746</v>
      </c>
      <c r="H4751" s="4">
        <v>44746</v>
      </c>
      <c r="I4751" s="10">
        <v>0</v>
      </c>
      <c r="J4751" s="32" t="str">
        <f>IF(Data[[#This Row],[Chênh lệch ngày]]&lt;-2,"ADVANCE", IF(Data[[#This Row],[Chênh lệch ngày]]&lt;4, "ON TIME", IF(Data[[#This Row],[REASON OF LATE]]="SUPPLIER","LATE BY SUPPLIER", "LATE")))</f>
        <v>ON TIME</v>
      </c>
      <c r="K4751" s="12"/>
      <c r="L4751" s="16"/>
      <c r="M4751" s="32" t="str">
        <f>TEXT(Data[[#This Row],[Ngày giao]],"yyyy")</f>
        <v>2022</v>
      </c>
      <c r="N4751" s="32" t="str">
        <f>IF(MONTH(Data[[#This Row],[Ngày giao]])&lt;4,"Qtr1", IF(MONTH(Data[[#This Row],[Ngày giao]])&lt;7,"Qtr2",IF(MONTH(Data[[#This Row],[Ngày giao]])&lt;10,"Qtr3","Qtr4")))</f>
        <v>Qtr3</v>
      </c>
      <c r="O4751" s="32" t="str">
        <f>TEXT(Data[[#This Row],[Ngày giao]],"MMM")</f>
        <v>Jul</v>
      </c>
    </row>
    <row r="4752" spans="1:15" ht="14.5" x14ac:dyDescent="0.35">
      <c r="A4752" s="7">
        <v>4517454268</v>
      </c>
      <c r="B4752" s="7">
        <v>2663481</v>
      </c>
      <c r="C4752" s="8" t="s">
        <v>66</v>
      </c>
      <c r="D4752" s="9">
        <v>1620</v>
      </c>
      <c r="E4752" s="3">
        <v>1425</v>
      </c>
      <c r="F4752" s="3">
        <f t="shared" si="135"/>
        <v>2308500</v>
      </c>
      <c r="G4752" s="5">
        <v>44627</v>
      </c>
      <c r="H4752" s="4">
        <v>44627</v>
      </c>
      <c r="I4752" s="10">
        <v>0</v>
      </c>
      <c r="J4752" s="32" t="str">
        <f>IF(Data[[#This Row],[Chênh lệch ngày]]&lt;-2,"ADVANCE", IF(Data[[#This Row],[Chênh lệch ngày]]&lt;4, "ON TIME", IF(Data[[#This Row],[REASON OF LATE]]="SUPPLIER","LATE BY SUPPLIER", "LATE")))</f>
        <v>ON TIME</v>
      </c>
      <c r="K4752" s="12"/>
      <c r="L4752" s="16"/>
      <c r="M4752" s="32" t="str">
        <f>TEXT(Data[[#This Row],[Ngày giao]],"yyyy")</f>
        <v>2022</v>
      </c>
      <c r="N4752" s="32" t="str">
        <f>IF(MONTH(Data[[#This Row],[Ngày giao]])&lt;4,"Qtr1", IF(MONTH(Data[[#This Row],[Ngày giao]])&lt;7,"Qtr2",IF(MONTH(Data[[#This Row],[Ngày giao]])&lt;10,"Qtr3","Qtr4")))</f>
        <v>Qtr1</v>
      </c>
      <c r="O4752" s="32" t="str">
        <f>TEXT(Data[[#This Row],[Ngày giao]],"MMM")</f>
        <v>Mar</v>
      </c>
    </row>
    <row r="4753" spans="1:15" ht="14.5" x14ac:dyDescent="0.35">
      <c r="A4753" s="7">
        <v>4516990359</v>
      </c>
      <c r="B4753" s="7">
        <v>2765851</v>
      </c>
      <c r="C4753" s="8" t="s">
        <v>67</v>
      </c>
      <c r="D4753" s="9">
        <v>64</v>
      </c>
      <c r="E4753" s="3">
        <v>889</v>
      </c>
      <c r="F4753" s="3">
        <f xml:space="preserve"> D4753 * E4753</f>
        <v>56896</v>
      </c>
      <c r="G4753" s="5">
        <v>44875</v>
      </c>
      <c r="H4753" s="4">
        <v>44875</v>
      </c>
      <c r="I4753" s="10">
        <v>0</v>
      </c>
      <c r="J4753" s="32" t="str">
        <f>IF(Data[[#This Row],[Chênh lệch ngày]]&lt;-2,"ADVANCE", IF(Data[[#This Row],[Chênh lệch ngày]]&lt;4, "ON TIME", IF(Data[[#This Row],[REASON OF LATE]]="SUPPLIER","LATE BY SUPPLIER", "LATE")))</f>
        <v>ON TIME</v>
      </c>
      <c r="K4753" s="12"/>
      <c r="L4753" s="16"/>
      <c r="M4753" s="32" t="str">
        <f>TEXT(Data[[#This Row],[Ngày giao]],"yyyy")</f>
        <v>2022</v>
      </c>
      <c r="N4753" s="32" t="str">
        <f>IF(MONTH(Data[[#This Row],[Ngày giao]])&lt;4,"Qtr1", IF(MONTH(Data[[#This Row],[Ngày giao]])&lt;7,"Qtr2",IF(MONTH(Data[[#This Row],[Ngày giao]])&lt;10,"Qtr3","Qtr4")))</f>
        <v>Qtr4</v>
      </c>
      <c r="O4753" s="32" t="str">
        <f>TEXT(Data[[#This Row],[Ngày giao]],"MMM")</f>
        <v>Nov</v>
      </c>
    </row>
    <row r="4754" spans="1:15" ht="13" x14ac:dyDescent="0.3">
      <c r="A4754" s="1">
        <v>4518103505</v>
      </c>
      <c r="B4754" s="1">
        <v>4567352</v>
      </c>
      <c r="C4754" s="2" t="s">
        <v>12</v>
      </c>
      <c r="D4754" s="3">
        <v>200</v>
      </c>
      <c r="E4754" s="3">
        <v>381</v>
      </c>
      <c r="F4754" s="3">
        <f t="shared" ref="F4754:F4792" si="136" xml:space="preserve"> D4754 * E4754</f>
        <v>76200</v>
      </c>
      <c r="G4754" s="5">
        <v>44735</v>
      </c>
      <c r="H4754" s="4">
        <v>44735</v>
      </c>
      <c r="I4754" s="6">
        <v>0</v>
      </c>
      <c r="J4754" s="32" t="str">
        <f>IF(Data[[#This Row],[Chênh lệch ngày]]&lt;-2,"ADVANCE", IF(Data[[#This Row],[Chênh lệch ngày]]&lt;4, "ON TIME", IF(Data[[#This Row],[REASON OF LATE]]="SUPPLIER","LATE BY SUPPLIER", "LATE")))</f>
        <v>ON TIME</v>
      </c>
      <c r="K4754" s="2"/>
      <c r="L4754" s="32"/>
      <c r="M4754" s="32" t="str">
        <f>TEXT(Data[[#This Row],[Ngày giao]],"yyyy")</f>
        <v>2022</v>
      </c>
      <c r="N4754" s="32" t="str">
        <f>IF(MONTH(Data[[#This Row],[Ngày giao]])&lt;4,"Qtr1", IF(MONTH(Data[[#This Row],[Ngày giao]])&lt;7,"Qtr2",IF(MONTH(Data[[#This Row],[Ngày giao]])&lt;10,"Qtr3","Qtr4")))</f>
        <v>Qtr2</v>
      </c>
      <c r="O4754" s="32" t="str">
        <f>TEXT(Data[[#This Row],[Ngày giao]],"MMM")</f>
        <v>Jun</v>
      </c>
    </row>
    <row r="4755" spans="1:15" ht="13" x14ac:dyDescent="0.3">
      <c r="A4755" s="1">
        <v>4518102427</v>
      </c>
      <c r="B4755" s="1">
        <v>2923264</v>
      </c>
      <c r="C4755" s="2" t="s">
        <v>56</v>
      </c>
      <c r="D4755" s="3">
        <v>70</v>
      </c>
      <c r="E4755" s="3">
        <v>1492</v>
      </c>
      <c r="F4755" s="3">
        <f t="shared" si="136"/>
        <v>104440</v>
      </c>
      <c r="G4755" s="5">
        <v>44749</v>
      </c>
      <c r="H4755" s="4">
        <v>44749</v>
      </c>
      <c r="I4755" s="6">
        <v>0</v>
      </c>
      <c r="J4755" s="32" t="str">
        <f>IF(Data[[#This Row],[Chênh lệch ngày]]&lt;-2,"ADVANCE", IF(Data[[#This Row],[Chênh lệch ngày]]&lt;4, "ON TIME", IF(Data[[#This Row],[REASON OF LATE]]="SUPPLIER","LATE BY SUPPLIER", "LATE")))</f>
        <v>ON TIME</v>
      </c>
      <c r="K4755" s="2"/>
      <c r="L4755" s="32"/>
      <c r="M4755" s="32" t="str">
        <f>TEXT(Data[[#This Row],[Ngày giao]],"yyyy")</f>
        <v>2022</v>
      </c>
      <c r="N4755" s="32" t="str">
        <f>IF(MONTH(Data[[#This Row],[Ngày giao]])&lt;4,"Qtr1", IF(MONTH(Data[[#This Row],[Ngày giao]])&lt;7,"Qtr2",IF(MONTH(Data[[#This Row],[Ngày giao]])&lt;10,"Qtr3","Qtr4")))</f>
        <v>Qtr3</v>
      </c>
      <c r="O4755" s="32" t="str">
        <f>TEXT(Data[[#This Row],[Ngày giao]],"MMM")</f>
        <v>Jul</v>
      </c>
    </row>
    <row r="4756" spans="1:15" ht="13" x14ac:dyDescent="0.3">
      <c r="A4756" s="1">
        <v>4517453138</v>
      </c>
      <c r="B4756" s="1">
        <v>4334436</v>
      </c>
      <c r="C4756" s="2" t="s">
        <v>67</v>
      </c>
      <c r="D4756" s="3">
        <v>320</v>
      </c>
      <c r="E4756" s="3">
        <v>570</v>
      </c>
      <c r="F4756" s="3">
        <f t="shared" si="136"/>
        <v>182400</v>
      </c>
      <c r="G4756" s="5">
        <v>44770</v>
      </c>
      <c r="H4756" s="4">
        <v>44770</v>
      </c>
      <c r="I4756" s="6">
        <f>G4756-H4756</f>
        <v>0</v>
      </c>
      <c r="J4756" s="32" t="str">
        <f>IF(Data[[#This Row],[Chênh lệch ngày]]&lt;-2,"ADVANCE", IF(Data[[#This Row],[Chênh lệch ngày]]&lt;4, "ON TIME", IF(Data[[#This Row],[REASON OF LATE]]="SUPPLIER","LATE BY SUPPLIER", "LATE")))</f>
        <v>ON TIME</v>
      </c>
      <c r="K4756" s="2"/>
      <c r="L4756" s="32"/>
      <c r="M4756" s="32" t="str">
        <f>TEXT(Data[[#This Row],[Ngày giao]],"yyyy")</f>
        <v>2022</v>
      </c>
      <c r="N4756" s="32" t="str">
        <f>IF(MONTH(Data[[#This Row],[Ngày giao]])&lt;4,"Qtr1", IF(MONTH(Data[[#This Row],[Ngày giao]])&lt;7,"Qtr2",IF(MONTH(Data[[#This Row],[Ngày giao]])&lt;10,"Qtr3","Qtr4")))</f>
        <v>Qtr3</v>
      </c>
      <c r="O4756" s="32" t="str">
        <f>TEXT(Data[[#This Row],[Ngày giao]],"MMM")</f>
        <v>Jul</v>
      </c>
    </row>
    <row r="4757" spans="1:15" ht="13" x14ac:dyDescent="0.3">
      <c r="A4757" s="1">
        <v>5501252293</v>
      </c>
      <c r="B4757" s="1">
        <v>2461389</v>
      </c>
      <c r="C4757" s="2" t="s">
        <v>60</v>
      </c>
      <c r="D4757" s="3">
        <v>400</v>
      </c>
      <c r="E4757" s="3">
        <v>548</v>
      </c>
      <c r="F4757" s="3">
        <f t="shared" si="136"/>
        <v>219200</v>
      </c>
      <c r="G4757" s="5">
        <v>44753</v>
      </c>
      <c r="H4757" s="4">
        <v>44753</v>
      </c>
      <c r="I4757" s="6">
        <v>0</v>
      </c>
      <c r="J4757" s="32" t="str">
        <f>IF(Data[[#This Row],[Chênh lệch ngày]]&lt;-2,"ADVANCE", IF(Data[[#This Row],[Chênh lệch ngày]]&lt;4, "ON TIME", IF(Data[[#This Row],[REASON OF LATE]]="SUPPLIER","LATE BY SUPPLIER", "LATE")))</f>
        <v>ON TIME</v>
      </c>
      <c r="K4757" s="2"/>
      <c r="L4757" s="32"/>
      <c r="M4757" s="32" t="str">
        <f>TEXT(Data[[#This Row],[Ngày giao]],"yyyy")</f>
        <v>2022</v>
      </c>
      <c r="N4757" s="32" t="str">
        <f>IF(MONTH(Data[[#This Row],[Ngày giao]])&lt;4,"Qtr1", IF(MONTH(Data[[#This Row],[Ngày giao]])&lt;7,"Qtr2",IF(MONTH(Data[[#This Row],[Ngày giao]])&lt;10,"Qtr3","Qtr4")))</f>
        <v>Qtr3</v>
      </c>
      <c r="O4757" s="32" t="str">
        <f>TEXT(Data[[#This Row],[Ngày giao]],"MMM")</f>
        <v>Jul</v>
      </c>
    </row>
    <row r="4758" spans="1:15" ht="13" x14ac:dyDescent="0.3">
      <c r="A4758" s="1">
        <v>5501256681</v>
      </c>
      <c r="B4758" s="1">
        <v>2461389</v>
      </c>
      <c r="C4758" s="2" t="s">
        <v>60</v>
      </c>
      <c r="D4758" s="3">
        <v>200</v>
      </c>
      <c r="E4758" s="3">
        <v>1306</v>
      </c>
      <c r="F4758" s="3">
        <f t="shared" si="136"/>
        <v>261200</v>
      </c>
      <c r="G4758" s="5">
        <v>44774</v>
      </c>
      <c r="H4758" s="4">
        <v>44774</v>
      </c>
      <c r="I4758" s="6">
        <v>0</v>
      </c>
      <c r="J4758" s="32" t="str">
        <f>IF(Data[[#This Row],[Chênh lệch ngày]]&lt;-2,"ADVANCE", IF(Data[[#This Row],[Chênh lệch ngày]]&lt;4, "ON TIME", IF(Data[[#This Row],[REASON OF LATE]]="SUPPLIER","LATE BY SUPPLIER", "LATE")))</f>
        <v>ON TIME</v>
      </c>
      <c r="K4758" s="2"/>
      <c r="L4758" s="32"/>
      <c r="M4758" s="32" t="str">
        <f>TEXT(Data[[#This Row],[Ngày giao]],"yyyy")</f>
        <v>2022</v>
      </c>
      <c r="N4758" s="32" t="str">
        <f>IF(MONTH(Data[[#This Row],[Ngày giao]])&lt;4,"Qtr1", IF(MONTH(Data[[#This Row],[Ngày giao]])&lt;7,"Qtr2",IF(MONTH(Data[[#This Row],[Ngày giao]])&lt;10,"Qtr3","Qtr4")))</f>
        <v>Qtr3</v>
      </c>
      <c r="O4758" s="32" t="str">
        <f>TEXT(Data[[#This Row],[Ngày giao]],"MMM")</f>
        <v>Aug</v>
      </c>
    </row>
    <row r="4759" spans="1:15" ht="14.5" x14ac:dyDescent="0.35">
      <c r="A4759" s="7">
        <v>4516832312</v>
      </c>
      <c r="B4759" s="7">
        <v>2765851</v>
      </c>
      <c r="C4759" s="8" t="s">
        <v>53</v>
      </c>
      <c r="D4759" s="9">
        <v>112</v>
      </c>
      <c r="E4759" s="3">
        <v>1345</v>
      </c>
      <c r="F4759" s="3">
        <f t="shared" si="136"/>
        <v>150640</v>
      </c>
      <c r="G4759" s="5">
        <v>44585</v>
      </c>
      <c r="H4759" s="4">
        <v>44585</v>
      </c>
      <c r="I4759" s="10">
        <v>0</v>
      </c>
      <c r="J4759" s="32" t="str">
        <f>IF(Data[[#This Row],[Chênh lệch ngày]]&lt;-2,"ADVANCE", IF(Data[[#This Row],[Chênh lệch ngày]]&lt;4, "ON TIME", IF(Data[[#This Row],[REASON OF LATE]]="SUPPLIER","LATE BY SUPPLIER", "LATE")))</f>
        <v>ON TIME</v>
      </c>
      <c r="K4759" s="12"/>
      <c r="L4759" s="16"/>
      <c r="M4759" s="32" t="str">
        <f>TEXT(Data[[#This Row],[Ngày giao]],"yyyy")</f>
        <v>2022</v>
      </c>
      <c r="N4759" s="32" t="str">
        <f>IF(MONTH(Data[[#This Row],[Ngày giao]])&lt;4,"Qtr1", IF(MONTH(Data[[#This Row],[Ngày giao]])&lt;7,"Qtr2",IF(MONTH(Data[[#This Row],[Ngày giao]])&lt;10,"Qtr3","Qtr4")))</f>
        <v>Qtr1</v>
      </c>
      <c r="O4759" s="32" t="str">
        <f>TEXT(Data[[#This Row],[Ngày giao]],"MMM")</f>
        <v>Jan</v>
      </c>
    </row>
    <row r="4760" spans="1:15" ht="14.5" x14ac:dyDescent="0.35">
      <c r="A4760" s="7">
        <v>4517757841</v>
      </c>
      <c r="B4760" s="7">
        <v>2778179</v>
      </c>
      <c r="C4760" s="8" t="s">
        <v>53</v>
      </c>
      <c r="D4760" s="9">
        <v>11280</v>
      </c>
      <c r="E4760" s="3">
        <v>1386</v>
      </c>
      <c r="F4760" s="3">
        <f t="shared" si="136"/>
        <v>15634080</v>
      </c>
      <c r="G4760" s="5">
        <v>44690</v>
      </c>
      <c r="H4760" s="4">
        <v>44693</v>
      </c>
      <c r="I4760" s="10">
        <v>-3</v>
      </c>
      <c r="J4760" s="32" t="str">
        <f>IF(Data[[#This Row],[Chênh lệch ngày]]&lt;-2,"ADVANCE", IF(Data[[#This Row],[Chênh lệch ngày]]&lt;4, "ON TIME", IF(Data[[#This Row],[REASON OF LATE]]="SUPPLIER","LATE BY SUPPLIER", "LATE")))</f>
        <v>ADVANCE</v>
      </c>
      <c r="K4760" s="12"/>
      <c r="L4760" s="16"/>
      <c r="M4760" s="32" t="str">
        <f>TEXT(Data[[#This Row],[Ngày giao]],"yyyy")</f>
        <v>2022</v>
      </c>
      <c r="N4760" s="32" t="str">
        <f>IF(MONTH(Data[[#This Row],[Ngày giao]])&lt;4,"Qtr1", IF(MONTH(Data[[#This Row],[Ngày giao]])&lt;7,"Qtr2",IF(MONTH(Data[[#This Row],[Ngày giao]])&lt;10,"Qtr3","Qtr4")))</f>
        <v>Qtr2</v>
      </c>
      <c r="O4760" s="32" t="str">
        <f>TEXT(Data[[#This Row],[Ngày giao]],"MMM")</f>
        <v>May</v>
      </c>
    </row>
    <row r="4761" spans="1:15" ht="14.5" x14ac:dyDescent="0.35">
      <c r="A4761" s="7">
        <v>4517355357</v>
      </c>
      <c r="B4761" s="7">
        <v>4013305</v>
      </c>
      <c r="C4761" s="8" t="s">
        <v>53</v>
      </c>
      <c r="D4761" s="9">
        <v>324</v>
      </c>
      <c r="E4761" s="3">
        <v>650</v>
      </c>
      <c r="F4761" s="3">
        <f t="shared" si="136"/>
        <v>210600</v>
      </c>
      <c r="G4761" s="5">
        <v>44732</v>
      </c>
      <c r="H4761" s="4">
        <v>44732</v>
      </c>
      <c r="I4761" s="10">
        <v>0</v>
      </c>
      <c r="J4761" s="32" t="str">
        <f>IF(Data[[#This Row],[Chênh lệch ngày]]&lt;-2,"ADVANCE", IF(Data[[#This Row],[Chênh lệch ngày]]&lt;4, "ON TIME", IF(Data[[#This Row],[REASON OF LATE]]="SUPPLIER","LATE BY SUPPLIER", "LATE")))</f>
        <v>ON TIME</v>
      </c>
      <c r="K4761" s="12"/>
      <c r="L4761" s="16"/>
      <c r="M4761" s="32" t="str">
        <f>TEXT(Data[[#This Row],[Ngày giao]],"yyyy")</f>
        <v>2022</v>
      </c>
      <c r="N4761" s="32" t="str">
        <f>IF(MONTH(Data[[#This Row],[Ngày giao]])&lt;4,"Qtr1", IF(MONTH(Data[[#This Row],[Ngày giao]])&lt;7,"Qtr2",IF(MONTH(Data[[#This Row],[Ngày giao]])&lt;10,"Qtr3","Qtr4")))</f>
        <v>Qtr2</v>
      </c>
      <c r="O4761" s="32" t="str">
        <f>TEXT(Data[[#This Row],[Ngày giao]],"MMM")</f>
        <v>Jun</v>
      </c>
    </row>
    <row r="4762" spans="1:15" ht="14.5" x14ac:dyDescent="0.35">
      <c r="A4762" s="7">
        <v>4518090317</v>
      </c>
      <c r="B4762" s="7">
        <v>2779817</v>
      </c>
      <c r="C4762" s="8" t="s">
        <v>53</v>
      </c>
      <c r="D4762" s="9">
        <v>90</v>
      </c>
      <c r="E4762" s="3">
        <v>1441</v>
      </c>
      <c r="F4762" s="3">
        <f t="shared" si="136"/>
        <v>129690</v>
      </c>
      <c r="G4762" s="5">
        <v>44781</v>
      </c>
      <c r="H4762" s="4">
        <v>44749</v>
      </c>
      <c r="I4762" s="10">
        <v>32</v>
      </c>
      <c r="J4762" s="32" t="str">
        <f>IF(Data[[#This Row],[Chênh lệch ngày]]&lt;-2,"ADVANCE", IF(Data[[#This Row],[Chênh lệch ngày]]&lt;4, "ON TIME", IF(Data[[#This Row],[REASON OF LATE]]="SUPPLIER","LATE BY SUPPLIER", "LATE")))</f>
        <v>LATE BY SUPPLIER</v>
      </c>
      <c r="K4762" s="13" t="s">
        <v>8</v>
      </c>
      <c r="L4762" s="16" t="s">
        <v>71</v>
      </c>
      <c r="M4762" s="32" t="str">
        <f>TEXT(Data[[#This Row],[Ngày giao]],"yyyy")</f>
        <v>2022</v>
      </c>
      <c r="N4762" s="32" t="str">
        <f>IF(MONTH(Data[[#This Row],[Ngày giao]])&lt;4,"Qtr1", IF(MONTH(Data[[#This Row],[Ngày giao]])&lt;7,"Qtr2",IF(MONTH(Data[[#This Row],[Ngày giao]])&lt;10,"Qtr3","Qtr4")))</f>
        <v>Qtr3</v>
      </c>
      <c r="O4762" s="32" t="str">
        <f>TEXT(Data[[#This Row],[Ngày giao]],"MMM")</f>
        <v>Aug</v>
      </c>
    </row>
    <row r="4763" spans="1:15" ht="14.5" x14ac:dyDescent="0.35">
      <c r="A4763" s="7">
        <v>4516641897</v>
      </c>
      <c r="B4763" s="7">
        <v>4333113</v>
      </c>
      <c r="C4763" s="8" t="s">
        <v>54</v>
      </c>
      <c r="D4763" s="9">
        <v>126</v>
      </c>
      <c r="E4763" s="3">
        <v>812</v>
      </c>
      <c r="F4763" s="3">
        <f t="shared" si="136"/>
        <v>102312</v>
      </c>
      <c r="G4763" s="5">
        <v>44564</v>
      </c>
      <c r="H4763" s="4">
        <v>44565</v>
      </c>
      <c r="I4763" s="10">
        <v>-1</v>
      </c>
      <c r="J4763" s="32" t="str">
        <f>IF(Data[[#This Row],[Chênh lệch ngày]]&lt;-2,"ADVANCE", IF(Data[[#This Row],[Chênh lệch ngày]]&lt;4, "ON TIME", IF(Data[[#This Row],[REASON OF LATE]]="SUPPLIER","LATE BY SUPPLIER", "LATE")))</f>
        <v>ON TIME</v>
      </c>
      <c r="K4763" s="12"/>
      <c r="L4763" s="16"/>
      <c r="M4763" s="32" t="str">
        <f>TEXT(Data[[#This Row],[Ngày giao]],"yyyy")</f>
        <v>2022</v>
      </c>
      <c r="N4763" s="32" t="str">
        <f>IF(MONTH(Data[[#This Row],[Ngày giao]])&lt;4,"Qtr1", IF(MONTH(Data[[#This Row],[Ngày giao]])&lt;7,"Qtr2",IF(MONTH(Data[[#This Row],[Ngày giao]])&lt;10,"Qtr3","Qtr4")))</f>
        <v>Qtr1</v>
      </c>
      <c r="O4763" s="32" t="str">
        <f>TEXT(Data[[#This Row],[Ngày giao]],"MMM")</f>
        <v>Jan</v>
      </c>
    </row>
    <row r="4764" spans="1:15" ht="14.5" x14ac:dyDescent="0.35">
      <c r="A4764" s="7">
        <v>4516977752</v>
      </c>
      <c r="B4764" s="7">
        <v>2765851</v>
      </c>
      <c r="C4764" s="8" t="s">
        <v>67</v>
      </c>
      <c r="D4764" s="9">
        <v>16</v>
      </c>
      <c r="E4764" s="3">
        <v>598</v>
      </c>
      <c r="F4764" s="3">
        <f t="shared" si="136"/>
        <v>9568</v>
      </c>
      <c r="G4764" s="5">
        <v>44609</v>
      </c>
      <c r="H4764" s="4">
        <v>44609</v>
      </c>
      <c r="I4764" s="10">
        <v>0</v>
      </c>
      <c r="J4764" s="32" t="str">
        <f>IF(Data[[#This Row],[Chênh lệch ngày]]&lt;-2,"ADVANCE", IF(Data[[#This Row],[Chênh lệch ngày]]&lt;4, "ON TIME", IF(Data[[#This Row],[REASON OF LATE]]="SUPPLIER","LATE BY SUPPLIER", "LATE")))</f>
        <v>ON TIME</v>
      </c>
      <c r="K4764" s="12"/>
      <c r="L4764" s="16"/>
      <c r="M4764" s="32" t="str">
        <f>TEXT(Data[[#This Row],[Ngày giao]],"yyyy")</f>
        <v>2022</v>
      </c>
      <c r="N4764" s="32" t="str">
        <f>IF(MONTH(Data[[#This Row],[Ngày giao]])&lt;4,"Qtr1", IF(MONTH(Data[[#This Row],[Ngày giao]])&lt;7,"Qtr2",IF(MONTH(Data[[#This Row],[Ngày giao]])&lt;10,"Qtr3","Qtr4")))</f>
        <v>Qtr1</v>
      </c>
      <c r="O4764" s="32" t="str">
        <f>TEXT(Data[[#This Row],[Ngày giao]],"MMM")</f>
        <v>Feb</v>
      </c>
    </row>
    <row r="4765" spans="1:15" ht="14.5" x14ac:dyDescent="0.35">
      <c r="A4765" s="7">
        <v>4517618317</v>
      </c>
      <c r="B4765" s="7">
        <v>4333113</v>
      </c>
      <c r="C4765" s="8" t="s">
        <v>59</v>
      </c>
      <c r="D4765" s="9">
        <v>294</v>
      </c>
      <c r="E4765" s="3">
        <v>493</v>
      </c>
      <c r="F4765" s="3">
        <f t="shared" si="136"/>
        <v>144942</v>
      </c>
      <c r="G4765" s="5">
        <v>44781</v>
      </c>
      <c r="H4765" s="4">
        <v>44760</v>
      </c>
      <c r="I4765" s="10">
        <v>21</v>
      </c>
      <c r="J4765" s="32" t="str">
        <f>IF(Data[[#This Row],[Chênh lệch ngày]]&lt;-2,"ADVANCE", IF(Data[[#This Row],[Chênh lệch ngày]]&lt;4, "ON TIME", IF(Data[[#This Row],[REASON OF LATE]]="SUPPLIER","LATE BY SUPPLIER", "LATE")))</f>
        <v>LATE</v>
      </c>
      <c r="K4765" s="32" t="s">
        <v>6</v>
      </c>
      <c r="L4765" s="16"/>
      <c r="M4765" s="32" t="str">
        <f>TEXT(Data[[#This Row],[Ngày giao]],"yyyy")</f>
        <v>2022</v>
      </c>
      <c r="N4765" s="32" t="str">
        <f>IF(MONTH(Data[[#This Row],[Ngày giao]])&lt;4,"Qtr1", IF(MONTH(Data[[#This Row],[Ngày giao]])&lt;7,"Qtr2",IF(MONTH(Data[[#This Row],[Ngày giao]])&lt;10,"Qtr3","Qtr4")))</f>
        <v>Qtr3</v>
      </c>
      <c r="O4765" s="32" t="str">
        <f>TEXT(Data[[#This Row],[Ngày giao]],"MMM")</f>
        <v>Aug</v>
      </c>
    </row>
    <row r="4766" spans="1:15" ht="14.5" x14ac:dyDescent="0.35">
      <c r="A4766" s="7">
        <v>4517607828</v>
      </c>
      <c r="B4766" s="7">
        <v>2778179</v>
      </c>
      <c r="C4766" s="8" t="s">
        <v>53</v>
      </c>
      <c r="D4766" s="9">
        <v>240</v>
      </c>
      <c r="E4766" s="3">
        <v>1135</v>
      </c>
      <c r="F4766" s="3">
        <f t="shared" si="136"/>
        <v>272400</v>
      </c>
      <c r="G4766" s="5">
        <v>44683</v>
      </c>
      <c r="H4766" s="4">
        <v>44683</v>
      </c>
      <c r="I4766" s="10">
        <v>0</v>
      </c>
      <c r="J4766" s="32" t="str">
        <f>IF(Data[[#This Row],[Chênh lệch ngày]]&lt;-2,"ADVANCE", IF(Data[[#This Row],[Chênh lệch ngày]]&lt;4, "ON TIME", IF(Data[[#This Row],[REASON OF LATE]]="SUPPLIER","LATE BY SUPPLIER", "LATE")))</f>
        <v>ON TIME</v>
      </c>
      <c r="K4766" s="12"/>
      <c r="L4766" s="16"/>
      <c r="M4766" s="32" t="str">
        <f>TEXT(Data[[#This Row],[Ngày giao]],"yyyy")</f>
        <v>2022</v>
      </c>
      <c r="N4766" s="32" t="str">
        <f>IF(MONTH(Data[[#This Row],[Ngày giao]])&lt;4,"Qtr1", IF(MONTH(Data[[#This Row],[Ngày giao]])&lt;7,"Qtr2",IF(MONTH(Data[[#This Row],[Ngày giao]])&lt;10,"Qtr3","Qtr4")))</f>
        <v>Qtr2</v>
      </c>
      <c r="O4766" s="32" t="str">
        <f>TEXT(Data[[#This Row],[Ngày giao]],"MMM")</f>
        <v>May</v>
      </c>
    </row>
    <row r="4767" spans="1:15" ht="13" x14ac:dyDescent="0.3">
      <c r="A4767" s="1">
        <v>4516961602</v>
      </c>
      <c r="B4767" s="1">
        <v>2884301</v>
      </c>
      <c r="C4767" s="2" t="s">
        <v>53</v>
      </c>
      <c r="D4767" s="3">
        <v>30</v>
      </c>
      <c r="E4767" s="3">
        <v>1119</v>
      </c>
      <c r="F4767" s="3">
        <f t="shared" si="136"/>
        <v>33570</v>
      </c>
      <c r="G4767" s="5">
        <v>44585</v>
      </c>
      <c r="H4767" s="4">
        <v>44585</v>
      </c>
      <c r="I4767" s="6">
        <f>G4767-H4767</f>
        <v>0</v>
      </c>
      <c r="J4767" s="32" t="str">
        <f>IF(Data[[#This Row],[Chênh lệch ngày]]&lt;-2,"ADVANCE", IF(Data[[#This Row],[Chênh lệch ngày]]&lt;4, "ON TIME", IF(Data[[#This Row],[REASON OF LATE]]="SUPPLIER","LATE BY SUPPLIER", "LATE")))</f>
        <v>ON TIME</v>
      </c>
      <c r="K4767" s="2"/>
      <c r="L4767" s="32"/>
      <c r="M4767" s="32" t="str">
        <f>TEXT(Data[[#This Row],[Ngày giao]],"yyyy")</f>
        <v>2022</v>
      </c>
      <c r="N4767" s="32" t="str">
        <f>IF(MONTH(Data[[#This Row],[Ngày giao]])&lt;4,"Qtr1", IF(MONTH(Data[[#This Row],[Ngày giao]])&lt;7,"Qtr2",IF(MONTH(Data[[#This Row],[Ngày giao]])&lt;10,"Qtr3","Qtr4")))</f>
        <v>Qtr1</v>
      </c>
      <c r="O4767" s="32" t="str">
        <f>TEXT(Data[[#This Row],[Ngày giao]],"MMM")</f>
        <v>Jan</v>
      </c>
    </row>
    <row r="4768" spans="1:15" ht="14.5" x14ac:dyDescent="0.35">
      <c r="A4768" s="7">
        <v>4518128444</v>
      </c>
      <c r="B4768" s="7">
        <v>2779817</v>
      </c>
      <c r="C4768" s="8" t="s">
        <v>67</v>
      </c>
      <c r="D4768" s="9">
        <v>990</v>
      </c>
      <c r="E4768" s="3">
        <v>1005</v>
      </c>
      <c r="F4768" s="3">
        <f t="shared" si="136"/>
        <v>994950</v>
      </c>
      <c r="G4768" s="5">
        <v>45106</v>
      </c>
      <c r="H4768" s="4">
        <v>45106</v>
      </c>
      <c r="I4768" s="10">
        <v>0</v>
      </c>
      <c r="J4768" s="32" t="str">
        <f>IF(Data[[#This Row],[Chênh lệch ngày]]&lt;-2,"ADVANCE", IF(Data[[#This Row],[Chênh lệch ngày]]&lt;4, "ON TIME", IF(Data[[#This Row],[REASON OF LATE]]="SUPPLIER","LATE BY SUPPLIER", "LATE")))</f>
        <v>ON TIME</v>
      </c>
      <c r="K4768" s="12"/>
      <c r="L4768" s="16"/>
      <c r="M4768" s="32" t="str">
        <f>TEXT(Data[[#This Row],[Ngày giao]],"yyyy")</f>
        <v>2023</v>
      </c>
      <c r="N4768" s="32" t="str">
        <f>IF(MONTH(Data[[#This Row],[Ngày giao]])&lt;4,"Qtr1", IF(MONTH(Data[[#This Row],[Ngày giao]])&lt;7,"Qtr2",IF(MONTH(Data[[#This Row],[Ngày giao]])&lt;10,"Qtr3","Qtr4")))</f>
        <v>Qtr2</v>
      </c>
      <c r="O4768" s="32" t="str">
        <f>TEXT(Data[[#This Row],[Ngày giao]],"MMM")</f>
        <v>Jun</v>
      </c>
    </row>
    <row r="4769" spans="1:15" ht="14.5" x14ac:dyDescent="0.35">
      <c r="A4769" s="7">
        <v>4517537841</v>
      </c>
      <c r="B4769" s="7">
        <v>4333116</v>
      </c>
      <c r="C4769" s="8" t="s">
        <v>53</v>
      </c>
      <c r="D4769" s="9">
        <v>84</v>
      </c>
      <c r="E4769" s="3">
        <v>330</v>
      </c>
      <c r="F4769" s="3">
        <f t="shared" si="136"/>
        <v>27720</v>
      </c>
      <c r="G4769" s="5">
        <v>44683</v>
      </c>
      <c r="H4769" s="4">
        <v>44683</v>
      </c>
      <c r="I4769" s="10">
        <v>0</v>
      </c>
      <c r="J4769" s="32" t="str">
        <f>IF(Data[[#This Row],[Chênh lệch ngày]]&lt;-2,"ADVANCE", IF(Data[[#This Row],[Chênh lệch ngày]]&lt;4, "ON TIME", IF(Data[[#This Row],[REASON OF LATE]]="SUPPLIER","LATE BY SUPPLIER", "LATE")))</f>
        <v>ON TIME</v>
      </c>
      <c r="K4769" s="12"/>
      <c r="L4769" s="16"/>
      <c r="M4769" s="32" t="str">
        <f>TEXT(Data[[#This Row],[Ngày giao]],"yyyy")</f>
        <v>2022</v>
      </c>
      <c r="N4769" s="32" t="str">
        <f>IF(MONTH(Data[[#This Row],[Ngày giao]])&lt;4,"Qtr1", IF(MONTH(Data[[#This Row],[Ngày giao]])&lt;7,"Qtr2",IF(MONTH(Data[[#This Row],[Ngày giao]])&lt;10,"Qtr3","Qtr4")))</f>
        <v>Qtr2</v>
      </c>
      <c r="O4769" s="32" t="str">
        <f>TEXT(Data[[#This Row],[Ngày giao]],"MMM")</f>
        <v>May</v>
      </c>
    </row>
    <row r="4770" spans="1:15" ht="14.5" x14ac:dyDescent="0.35">
      <c r="A4770" s="7">
        <v>4516986014</v>
      </c>
      <c r="B4770" s="7">
        <v>2765851</v>
      </c>
      <c r="C4770" s="8" t="s">
        <v>67</v>
      </c>
      <c r="D4770" s="9">
        <v>32</v>
      </c>
      <c r="E4770" s="3">
        <v>647</v>
      </c>
      <c r="F4770" s="3">
        <f t="shared" si="136"/>
        <v>20704</v>
      </c>
      <c r="G4770" s="5">
        <v>44630</v>
      </c>
      <c r="H4770" s="4">
        <v>44630</v>
      </c>
      <c r="I4770" s="10">
        <v>0</v>
      </c>
      <c r="J4770" s="32" t="str">
        <f>IF(Data[[#This Row],[Chênh lệch ngày]]&lt;-2,"ADVANCE", IF(Data[[#This Row],[Chênh lệch ngày]]&lt;4, "ON TIME", IF(Data[[#This Row],[REASON OF LATE]]="SUPPLIER","LATE BY SUPPLIER", "LATE")))</f>
        <v>ON TIME</v>
      </c>
      <c r="K4770" s="12"/>
      <c r="L4770" s="16"/>
      <c r="M4770" s="32" t="str">
        <f>TEXT(Data[[#This Row],[Ngày giao]],"yyyy")</f>
        <v>2022</v>
      </c>
      <c r="N4770" s="32" t="str">
        <f>IF(MONTH(Data[[#This Row],[Ngày giao]])&lt;4,"Qtr1", IF(MONTH(Data[[#This Row],[Ngày giao]])&lt;7,"Qtr2",IF(MONTH(Data[[#This Row],[Ngày giao]])&lt;10,"Qtr3","Qtr4")))</f>
        <v>Qtr1</v>
      </c>
      <c r="O4770" s="32" t="str">
        <f>TEXT(Data[[#This Row],[Ngày giao]],"MMM")</f>
        <v>Mar</v>
      </c>
    </row>
    <row r="4771" spans="1:15" ht="14.5" x14ac:dyDescent="0.35">
      <c r="A4771" s="7">
        <v>4517798407</v>
      </c>
      <c r="B4771" s="7">
        <v>4455281</v>
      </c>
      <c r="C4771" s="8" t="s">
        <v>55</v>
      </c>
      <c r="D4771" s="9">
        <v>360</v>
      </c>
      <c r="E4771" s="3">
        <v>753</v>
      </c>
      <c r="F4771" s="3">
        <f t="shared" si="136"/>
        <v>271080</v>
      </c>
      <c r="G4771" s="14">
        <v>44791</v>
      </c>
      <c r="H4771" s="15">
        <v>44756</v>
      </c>
      <c r="I4771" s="10">
        <v>35</v>
      </c>
      <c r="J4771" s="32" t="str">
        <f>IF(Data[[#This Row],[Chênh lệch ngày]]&lt;-2,"ADVANCE", IF(Data[[#This Row],[Chênh lệch ngày]]&lt;4, "ON TIME", IF(Data[[#This Row],[REASON OF LATE]]="SUPPLIER","LATE BY SUPPLIER", "LATE")))</f>
        <v>LATE BY SUPPLIER</v>
      </c>
      <c r="K4771" s="13" t="s">
        <v>8</v>
      </c>
      <c r="L4771" s="16" t="s">
        <v>71</v>
      </c>
      <c r="M4771" s="32" t="str">
        <f>TEXT(Data[[#This Row],[Ngày giao]],"yyyy")</f>
        <v>2022</v>
      </c>
      <c r="N4771" s="32" t="str">
        <f>IF(MONTH(Data[[#This Row],[Ngày giao]])&lt;4,"Qtr1", IF(MONTH(Data[[#This Row],[Ngày giao]])&lt;7,"Qtr2",IF(MONTH(Data[[#This Row],[Ngày giao]])&lt;10,"Qtr3","Qtr4")))</f>
        <v>Qtr3</v>
      </c>
      <c r="O4771" s="32" t="str">
        <f>TEXT(Data[[#This Row],[Ngày giao]],"MMM")</f>
        <v>Aug</v>
      </c>
    </row>
    <row r="4772" spans="1:15" ht="14.5" x14ac:dyDescent="0.35">
      <c r="A4772" s="7">
        <v>4517341241</v>
      </c>
      <c r="B4772" s="7">
        <v>2779817</v>
      </c>
      <c r="C4772" s="8" t="s">
        <v>53</v>
      </c>
      <c r="D4772" s="9">
        <v>2160</v>
      </c>
      <c r="E4772" s="3">
        <v>360</v>
      </c>
      <c r="F4772" s="3">
        <f t="shared" si="136"/>
        <v>777600</v>
      </c>
      <c r="G4772" s="5">
        <v>44686</v>
      </c>
      <c r="H4772" s="4">
        <v>44683</v>
      </c>
      <c r="I4772" s="10">
        <v>3</v>
      </c>
      <c r="J4772" s="32" t="str">
        <f>IF(Data[[#This Row],[Chênh lệch ngày]]&lt;-2,"ADVANCE", IF(Data[[#This Row],[Chênh lệch ngày]]&lt;4, "ON TIME", IF(Data[[#This Row],[REASON OF LATE]]="SUPPLIER","LATE BY SUPPLIER", "LATE")))</f>
        <v>ON TIME</v>
      </c>
      <c r="K4772" s="12"/>
      <c r="L4772" s="16"/>
      <c r="M4772" s="32" t="str">
        <f>TEXT(Data[[#This Row],[Ngày giao]],"yyyy")</f>
        <v>2022</v>
      </c>
      <c r="N4772" s="32" t="str">
        <f>IF(MONTH(Data[[#This Row],[Ngày giao]])&lt;4,"Qtr1", IF(MONTH(Data[[#This Row],[Ngày giao]])&lt;7,"Qtr2",IF(MONTH(Data[[#This Row],[Ngày giao]])&lt;10,"Qtr3","Qtr4")))</f>
        <v>Qtr2</v>
      </c>
      <c r="O4772" s="32" t="str">
        <f>TEXT(Data[[#This Row],[Ngày giao]],"MMM")</f>
        <v>May</v>
      </c>
    </row>
    <row r="4773" spans="1:15" ht="14.5" x14ac:dyDescent="0.35">
      <c r="A4773" s="7">
        <v>4517031660</v>
      </c>
      <c r="B4773" s="7">
        <v>4333116</v>
      </c>
      <c r="C4773" s="37" t="s">
        <v>52</v>
      </c>
      <c r="D4773" s="9">
        <v>1344</v>
      </c>
      <c r="E4773" s="3">
        <v>463</v>
      </c>
      <c r="F4773" s="3">
        <f t="shared" si="136"/>
        <v>622272</v>
      </c>
      <c r="G4773" s="5">
        <v>44718</v>
      </c>
      <c r="H4773" s="4">
        <v>44718</v>
      </c>
      <c r="I4773" s="10">
        <v>0</v>
      </c>
      <c r="J4773" s="32" t="str">
        <f>IF(Data[[#This Row],[Chênh lệch ngày]]&lt;-2,"ADVANCE", IF(Data[[#This Row],[Chênh lệch ngày]]&lt;4, "ON TIME", IF(Data[[#This Row],[REASON OF LATE]]="SUPPLIER","LATE BY SUPPLIER", "LATE")))</f>
        <v>ON TIME</v>
      </c>
      <c r="K4773" s="12"/>
      <c r="L4773" s="16"/>
      <c r="M4773" s="32" t="str">
        <f>TEXT(Data[[#This Row],[Ngày giao]],"yyyy")</f>
        <v>2022</v>
      </c>
      <c r="N4773" s="32" t="str">
        <f>IF(MONTH(Data[[#This Row],[Ngày giao]])&lt;4,"Qtr1", IF(MONTH(Data[[#This Row],[Ngày giao]])&lt;7,"Qtr2",IF(MONTH(Data[[#This Row],[Ngày giao]])&lt;10,"Qtr3","Qtr4")))</f>
        <v>Qtr2</v>
      </c>
      <c r="O4773" s="32" t="str">
        <f>TEXT(Data[[#This Row],[Ngày giao]],"MMM")</f>
        <v>Jun</v>
      </c>
    </row>
    <row r="4774" spans="1:15" ht="14.5" x14ac:dyDescent="0.35">
      <c r="A4774" s="7">
        <v>4517421367</v>
      </c>
      <c r="B4774" s="7">
        <v>4287388</v>
      </c>
      <c r="C4774" s="8" t="s">
        <v>53</v>
      </c>
      <c r="D4774" s="9">
        <v>96</v>
      </c>
      <c r="E4774" s="3">
        <v>736</v>
      </c>
      <c r="F4774" s="3">
        <f t="shared" si="136"/>
        <v>70656</v>
      </c>
      <c r="G4774" s="5">
        <v>44732</v>
      </c>
      <c r="H4774" s="4">
        <v>44732</v>
      </c>
      <c r="I4774" s="10">
        <v>0</v>
      </c>
      <c r="J4774" s="32" t="str">
        <f>IF(Data[[#This Row],[Chênh lệch ngày]]&lt;-2,"ADVANCE", IF(Data[[#This Row],[Chênh lệch ngày]]&lt;4, "ON TIME", IF(Data[[#This Row],[REASON OF LATE]]="SUPPLIER","LATE BY SUPPLIER", "LATE")))</f>
        <v>ON TIME</v>
      </c>
      <c r="K4774" s="12"/>
      <c r="L4774" s="16"/>
      <c r="M4774" s="32" t="str">
        <f>TEXT(Data[[#This Row],[Ngày giao]],"yyyy")</f>
        <v>2022</v>
      </c>
      <c r="N4774" s="32" t="str">
        <f>IF(MONTH(Data[[#This Row],[Ngày giao]])&lt;4,"Qtr1", IF(MONTH(Data[[#This Row],[Ngày giao]])&lt;7,"Qtr2",IF(MONTH(Data[[#This Row],[Ngày giao]])&lt;10,"Qtr3","Qtr4")))</f>
        <v>Qtr2</v>
      </c>
      <c r="O4774" s="32" t="str">
        <f>TEXT(Data[[#This Row],[Ngày giao]],"MMM")</f>
        <v>Jun</v>
      </c>
    </row>
    <row r="4775" spans="1:15" ht="14.5" x14ac:dyDescent="0.35">
      <c r="A4775" s="7">
        <v>4518120381</v>
      </c>
      <c r="B4775" s="7">
        <v>2487053</v>
      </c>
      <c r="C4775" s="8" t="s">
        <v>55</v>
      </c>
      <c r="D4775" s="9">
        <v>360</v>
      </c>
      <c r="E4775" s="3">
        <v>864</v>
      </c>
      <c r="F4775" s="3">
        <f t="shared" si="136"/>
        <v>311040</v>
      </c>
      <c r="G4775" s="5">
        <v>44749</v>
      </c>
      <c r="H4775" s="4">
        <v>44749</v>
      </c>
      <c r="I4775" s="10">
        <v>0</v>
      </c>
      <c r="J4775" s="32" t="str">
        <f>IF(Data[[#This Row],[Chênh lệch ngày]]&lt;-2,"ADVANCE", IF(Data[[#This Row],[Chênh lệch ngày]]&lt;4, "ON TIME", IF(Data[[#This Row],[REASON OF LATE]]="SUPPLIER","LATE BY SUPPLIER", "LATE")))</f>
        <v>ON TIME</v>
      </c>
      <c r="K4775" s="12"/>
      <c r="L4775" s="16"/>
      <c r="M4775" s="32" t="str">
        <f>TEXT(Data[[#This Row],[Ngày giao]],"yyyy")</f>
        <v>2022</v>
      </c>
      <c r="N4775" s="32" t="str">
        <f>IF(MONTH(Data[[#This Row],[Ngày giao]])&lt;4,"Qtr1", IF(MONTH(Data[[#This Row],[Ngày giao]])&lt;7,"Qtr2",IF(MONTH(Data[[#This Row],[Ngày giao]])&lt;10,"Qtr3","Qtr4")))</f>
        <v>Qtr3</v>
      </c>
      <c r="O4775" s="32" t="str">
        <f>TEXT(Data[[#This Row],[Ngày giao]],"MMM")</f>
        <v>Jul</v>
      </c>
    </row>
    <row r="4776" spans="1:15" ht="14.5" x14ac:dyDescent="0.35">
      <c r="A4776" s="7">
        <v>4517373939</v>
      </c>
      <c r="B4776" s="7">
        <v>4454507</v>
      </c>
      <c r="C4776" s="8" t="s">
        <v>53</v>
      </c>
      <c r="D4776" s="9">
        <v>1530</v>
      </c>
      <c r="E4776" s="3">
        <v>1115</v>
      </c>
      <c r="F4776" s="3">
        <f t="shared" si="136"/>
        <v>1705950</v>
      </c>
      <c r="G4776" s="5">
        <v>44669</v>
      </c>
      <c r="H4776" s="4">
        <v>44669</v>
      </c>
      <c r="I4776" s="10">
        <v>0</v>
      </c>
      <c r="J4776" s="32" t="str">
        <f>IF(Data[[#This Row],[Chênh lệch ngày]]&lt;-2,"ADVANCE", IF(Data[[#This Row],[Chênh lệch ngày]]&lt;4, "ON TIME", IF(Data[[#This Row],[REASON OF LATE]]="SUPPLIER","LATE BY SUPPLIER", "LATE")))</f>
        <v>ON TIME</v>
      </c>
      <c r="K4776" s="12"/>
      <c r="L4776" s="16"/>
      <c r="M4776" s="32" t="str">
        <f>TEXT(Data[[#This Row],[Ngày giao]],"yyyy")</f>
        <v>2022</v>
      </c>
      <c r="N4776" s="32" t="str">
        <f>IF(MONTH(Data[[#This Row],[Ngày giao]])&lt;4,"Qtr1", IF(MONTH(Data[[#This Row],[Ngày giao]])&lt;7,"Qtr2",IF(MONTH(Data[[#This Row],[Ngày giao]])&lt;10,"Qtr3","Qtr4")))</f>
        <v>Qtr2</v>
      </c>
      <c r="O4776" s="32" t="str">
        <f>TEXT(Data[[#This Row],[Ngày giao]],"MMM")</f>
        <v>Apr</v>
      </c>
    </row>
    <row r="4777" spans="1:15" ht="14.5" x14ac:dyDescent="0.35">
      <c r="A4777" s="7">
        <v>4517508035</v>
      </c>
      <c r="B4777" s="7">
        <v>2663481</v>
      </c>
      <c r="C4777" s="8" t="s">
        <v>53</v>
      </c>
      <c r="D4777" s="9">
        <v>2025</v>
      </c>
      <c r="E4777" s="3">
        <v>515</v>
      </c>
      <c r="F4777" s="3">
        <f t="shared" si="136"/>
        <v>1042875</v>
      </c>
      <c r="G4777" s="5">
        <v>44669</v>
      </c>
      <c r="H4777" s="4">
        <v>44669</v>
      </c>
      <c r="I4777" s="10">
        <v>0</v>
      </c>
      <c r="J4777" s="32" t="str">
        <f>IF(Data[[#This Row],[Chênh lệch ngày]]&lt;-2,"ADVANCE", IF(Data[[#This Row],[Chênh lệch ngày]]&lt;4, "ON TIME", IF(Data[[#This Row],[REASON OF LATE]]="SUPPLIER","LATE BY SUPPLIER", "LATE")))</f>
        <v>ON TIME</v>
      </c>
      <c r="K4777" s="12"/>
      <c r="L4777" s="16"/>
      <c r="M4777" s="32" t="str">
        <f>TEXT(Data[[#This Row],[Ngày giao]],"yyyy")</f>
        <v>2022</v>
      </c>
      <c r="N4777" s="32" t="str">
        <f>IF(MONTH(Data[[#This Row],[Ngày giao]])&lt;4,"Qtr1", IF(MONTH(Data[[#This Row],[Ngày giao]])&lt;7,"Qtr2",IF(MONTH(Data[[#This Row],[Ngày giao]])&lt;10,"Qtr3","Qtr4")))</f>
        <v>Qtr2</v>
      </c>
      <c r="O4777" s="32" t="str">
        <f>TEXT(Data[[#This Row],[Ngày giao]],"MMM")</f>
        <v>Apr</v>
      </c>
    </row>
    <row r="4778" spans="1:15" ht="14.5" x14ac:dyDescent="0.35">
      <c r="A4778" s="7">
        <v>4517704321</v>
      </c>
      <c r="B4778" s="7">
        <v>2778106</v>
      </c>
      <c r="C4778" s="8" t="s">
        <v>53</v>
      </c>
      <c r="D4778" s="9">
        <v>2004</v>
      </c>
      <c r="E4778" s="3">
        <v>840</v>
      </c>
      <c r="F4778" s="3">
        <f t="shared" si="136"/>
        <v>1683360</v>
      </c>
      <c r="G4778" s="5">
        <v>44669</v>
      </c>
      <c r="H4778" s="4">
        <v>44662</v>
      </c>
      <c r="I4778" s="10">
        <v>7</v>
      </c>
      <c r="J4778" s="32" t="str">
        <f>IF(Data[[#This Row],[Chênh lệch ngày]]&lt;-2,"ADVANCE", IF(Data[[#This Row],[Chênh lệch ngày]]&lt;4, "ON TIME", IF(Data[[#This Row],[REASON OF LATE]]="SUPPLIER","LATE BY SUPPLIER", "LATE")))</f>
        <v>LATE</v>
      </c>
      <c r="K4778" s="32" t="s">
        <v>6</v>
      </c>
      <c r="L4778" s="16"/>
      <c r="M4778" s="32" t="str">
        <f>TEXT(Data[[#This Row],[Ngày giao]],"yyyy")</f>
        <v>2022</v>
      </c>
      <c r="N4778" s="32" t="str">
        <f>IF(MONTH(Data[[#This Row],[Ngày giao]])&lt;4,"Qtr1", IF(MONTH(Data[[#This Row],[Ngày giao]])&lt;7,"Qtr2",IF(MONTH(Data[[#This Row],[Ngày giao]])&lt;10,"Qtr3","Qtr4")))</f>
        <v>Qtr2</v>
      </c>
      <c r="O4778" s="32" t="str">
        <f>TEXT(Data[[#This Row],[Ngày giao]],"MMM")</f>
        <v>Apr</v>
      </c>
    </row>
    <row r="4779" spans="1:15" ht="14.5" x14ac:dyDescent="0.35">
      <c r="A4779" s="7">
        <v>4517455100</v>
      </c>
      <c r="B4779" s="7">
        <v>4333113</v>
      </c>
      <c r="C4779" s="8" t="s">
        <v>53</v>
      </c>
      <c r="D4779" s="9">
        <v>1995</v>
      </c>
      <c r="E4779" s="3">
        <v>1382</v>
      </c>
      <c r="F4779" s="3">
        <f t="shared" si="136"/>
        <v>2757090</v>
      </c>
      <c r="G4779" s="5">
        <v>44711</v>
      </c>
      <c r="H4779" s="4">
        <v>44711</v>
      </c>
      <c r="I4779" s="10">
        <v>0</v>
      </c>
      <c r="J4779" s="32" t="str">
        <f>IF(Data[[#This Row],[Chênh lệch ngày]]&lt;-2,"ADVANCE", IF(Data[[#This Row],[Chênh lệch ngày]]&lt;4, "ON TIME", IF(Data[[#This Row],[REASON OF LATE]]="SUPPLIER","LATE BY SUPPLIER", "LATE")))</f>
        <v>ON TIME</v>
      </c>
      <c r="K4779" s="12"/>
      <c r="L4779" s="16"/>
      <c r="M4779" s="32" t="str">
        <f>TEXT(Data[[#This Row],[Ngày giao]],"yyyy")</f>
        <v>2022</v>
      </c>
      <c r="N4779" s="32" t="str">
        <f>IF(MONTH(Data[[#This Row],[Ngày giao]])&lt;4,"Qtr1", IF(MONTH(Data[[#This Row],[Ngày giao]])&lt;7,"Qtr2",IF(MONTH(Data[[#This Row],[Ngày giao]])&lt;10,"Qtr3","Qtr4")))</f>
        <v>Qtr2</v>
      </c>
      <c r="O4779" s="32" t="str">
        <f>TEXT(Data[[#This Row],[Ngày giao]],"MMM")</f>
        <v>May</v>
      </c>
    </row>
    <row r="4780" spans="1:15" ht="14.5" x14ac:dyDescent="0.35">
      <c r="A4780" s="7">
        <v>4517501082</v>
      </c>
      <c r="B4780" s="7">
        <v>2487061</v>
      </c>
      <c r="C4780" s="8" t="s">
        <v>53</v>
      </c>
      <c r="D4780" s="9">
        <v>1890</v>
      </c>
      <c r="E4780" s="3">
        <v>640</v>
      </c>
      <c r="F4780" s="3">
        <f t="shared" si="136"/>
        <v>1209600</v>
      </c>
      <c r="G4780" s="5">
        <v>44637</v>
      </c>
      <c r="H4780" s="4">
        <v>44636</v>
      </c>
      <c r="I4780" s="10">
        <v>1</v>
      </c>
      <c r="J4780" s="32" t="str">
        <f>IF(Data[[#This Row],[Chênh lệch ngày]]&lt;-2,"ADVANCE", IF(Data[[#This Row],[Chênh lệch ngày]]&lt;4, "ON TIME", IF(Data[[#This Row],[REASON OF LATE]]="SUPPLIER","LATE BY SUPPLIER", "LATE")))</f>
        <v>ON TIME</v>
      </c>
      <c r="K4780" s="12"/>
      <c r="L4780" s="16"/>
      <c r="M4780" s="32" t="str">
        <f>TEXT(Data[[#This Row],[Ngày giao]],"yyyy")</f>
        <v>2022</v>
      </c>
      <c r="N4780" s="32" t="str">
        <f>IF(MONTH(Data[[#This Row],[Ngày giao]])&lt;4,"Qtr1", IF(MONTH(Data[[#This Row],[Ngày giao]])&lt;7,"Qtr2",IF(MONTH(Data[[#This Row],[Ngày giao]])&lt;10,"Qtr3","Qtr4")))</f>
        <v>Qtr1</v>
      </c>
      <c r="O4780" s="32" t="str">
        <f>TEXT(Data[[#This Row],[Ngày giao]],"MMM")</f>
        <v>Mar</v>
      </c>
    </row>
    <row r="4781" spans="1:15" ht="14.5" x14ac:dyDescent="0.35">
      <c r="A4781" s="7">
        <v>4517394922</v>
      </c>
      <c r="B4781" s="7">
        <v>2779823</v>
      </c>
      <c r="C4781" s="37" t="s">
        <v>52</v>
      </c>
      <c r="D4781" s="9">
        <v>990</v>
      </c>
      <c r="E4781" s="3">
        <v>423</v>
      </c>
      <c r="F4781" s="3">
        <f t="shared" si="136"/>
        <v>418770</v>
      </c>
      <c r="G4781" s="5">
        <v>44606</v>
      </c>
      <c r="H4781" s="4">
        <v>44606</v>
      </c>
      <c r="I4781" s="10">
        <v>0</v>
      </c>
      <c r="J4781" s="32" t="str">
        <f>IF(Data[[#This Row],[Chênh lệch ngày]]&lt;-2,"ADVANCE", IF(Data[[#This Row],[Chênh lệch ngày]]&lt;4, "ON TIME", IF(Data[[#This Row],[REASON OF LATE]]="SUPPLIER","LATE BY SUPPLIER", "LATE")))</f>
        <v>ON TIME</v>
      </c>
      <c r="K4781" s="12"/>
      <c r="L4781" s="16"/>
      <c r="M4781" s="32" t="str">
        <f>TEXT(Data[[#This Row],[Ngày giao]],"yyyy")</f>
        <v>2022</v>
      </c>
      <c r="N4781" s="32" t="str">
        <f>IF(MONTH(Data[[#This Row],[Ngày giao]])&lt;4,"Qtr1", IF(MONTH(Data[[#This Row],[Ngày giao]])&lt;7,"Qtr2",IF(MONTH(Data[[#This Row],[Ngày giao]])&lt;10,"Qtr3","Qtr4")))</f>
        <v>Qtr1</v>
      </c>
      <c r="O4781" s="32" t="str">
        <f>TEXT(Data[[#This Row],[Ngày giao]],"MMM")</f>
        <v>Feb</v>
      </c>
    </row>
    <row r="4782" spans="1:15" ht="14.5" x14ac:dyDescent="0.35">
      <c r="A4782" s="7">
        <v>4517817652</v>
      </c>
      <c r="B4782" s="7">
        <v>4013297</v>
      </c>
      <c r="C4782" s="8" t="s">
        <v>53</v>
      </c>
      <c r="D4782" s="9">
        <v>1335</v>
      </c>
      <c r="E4782" s="3">
        <v>607</v>
      </c>
      <c r="F4782" s="3">
        <f t="shared" si="136"/>
        <v>810345</v>
      </c>
      <c r="G4782" s="5">
        <v>44739</v>
      </c>
      <c r="H4782" s="4">
        <v>44739</v>
      </c>
      <c r="I4782" s="10">
        <v>0</v>
      </c>
      <c r="J4782" s="32" t="str">
        <f>IF(Data[[#This Row],[Chênh lệch ngày]]&lt;-2,"ADVANCE", IF(Data[[#This Row],[Chênh lệch ngày]]&lt;4, "ON TIME", IF(Data[[#This Row],[REASON OF LATE]]="SUPPLIER","LATE BY SUPPLIER", "LATE")))</f>
        <v>ON TIME</v>
      </c>
      <c r="K4782" s="12"/>
      <c r="L4782" s="16"/>
      <c r="M4782" s="32" t="str">
        <f>TEXT(Data[[#This Row],[Ngày giao]],"yyyy")</f>
        <v>2022</v>
      </c>
      <c r="N4782" s="32" t="str">
        <f>IF(MONTH(Data[[#This Row],[Ngày giao]])&lt;4,"Qtr1", IF(MONTH(Data[[#This Row],[Ngày giao]])&lt;7,"Qtr2",IF(MONTH(Data[[#This Row],[Ngày giao]])&lt;10,"Qtr3","Qtr4")))</f>
        <v>Qtr2</v>
      </c>
      <c r="O4782" s="32" t="str">
        <f>TEXT(Data[[#This Row],[Ngày giao]],"MMM")</f>
        <v>Jun</v>
      </c>
    </row>
    <row r="4783" spans="1:15" ht="14.5" x14ac:dyDescent="0.35">
      <c r="A4783" s="7">
        <v>4517349582</v>
      </c>
      <c r="B4783" s="7">
        <v>2487061</v>
      </c>
      <c r="C4783" s="8" t="s">
        <v>53</v>
      </c>
      <c r="D4783" s="9">
        <v>2070</v>
      </c>
      <c r="E4783" s="3">
        <v>422</v>
      </c>
      <c r="F4783" s="3">
        <f t="shared" si="136"/>
        <v>873540</v>
      </c>
      <c r="G4783" s="5">
        <v>44641</v>
      </c>
      <c r="H4783" s="4">
        <v>44641</v>
      </c>
      <c r="I4783" s="10">
        <v>0</v>
      </c>
      <c r="J4783" s="32" t="str">
        <f>IF(Data[[#This Row],[Chênh lệch ngày]]&lt;-2,"ADVANCE", IF(Data[[#This Row],[Chênh lệch ngày]]&lt;4, "ON TIME", IF(Data[[#This Row],[REASON OF LATE]]="SUPPLIER","LATE BY SUPPLIER", "LATE")))</f>
        <v>ON TIME</v>
      </c>
      <c r="K4783" s="12"/>
      <c r="L4783" s="16"/>
      <c r="M4783" s="32" t="str">
        <f>TEXT(Data[[#This Row],[Ngày giao]],"yyyy")</f>
        <v>2022</v>
      </c>
      <c r="N4783" s="32" t="str">
        <f>IF(MONTH(Data[[#This Row],[Ngày giao]])&lt;4,"Qtr1", IF(MONTH(Data[[#This Row],[Ngày giao]])&lt;7,"Qtr2",IF(MONTH(Data[[#This Row],[Ngày giao]])&lt;10,"Qtr3","Qtr4")))</f>
        <v>Qtr1</v>
      </c>
      <c r="O4783" s="32" t="str">
        <f>TEXT(Data[[#This Row],[Ngày giao]],"MMM")</f>
        <v>Mar</v>
      </c>
    </row>
    <row r="4784" spans="1:15" ht="14.5" x14ac:dyDescent="0.35">
      <c r="A4784" s="7">
        <v>4518127129</v>
      </c>
      <c r="B4784" s="7">
        <v>2487053</v>
      </c>
      <c r="C4784" s="8" t="s">
        <v>67</v>
      </c>
      <c r="D4784" s="9">
        <v>990</v>
      </c>
      <c r="E4784" s="3">
        <v>1437</v>
      </c>
      <c r="F4784" s="3">
        <f t="shared" si="136"/>
        <v>1422630</v>
      </c>
      <c r="G4784" s="5">
        <v>45043</v>
      </c>
      <c r="H4784" s="4">
        <v>45043</v>
      </c>
      <c r="I4784" s="10">
        <v>0</v>
      </c>
      <c r="J4784" s="32" t="str">
        <f>IF(Data[[#This Row],[Chênh lệch ngày]]&lt;-2,"ADVANCE", IF(Data[[#This Row],[Chênh lệch ngày]]&lt;4, "ON TIME", IF(Data[[#This Row],[REASON OF LATE]]="SUPPLIER","LATE BY SUPPLIER", "LATE")))</f>
        <v>ON TIME</v>
      </c>
      <c r="K4784" s="12"/>
      <c r="L4784" s="16"/>
      <c r="M4784" s="32" t="str">
        <f>TEXT(Data[[#This Row],[Ngày giao]],"yyyy")</f>
        <v>2023</v>
      </c>
      <c r="N4784" s="32" t="str">
        <f>IF(MONTH(Data[[#This Row],[Ngày giao]])&lt;4,"Qtr1", IF(MONTH(Data[[#This Row],[Ngày giao]])&lt;7,"Qtr2",IF(MONTH(Data[[#This Row],[Ngày giao]])&lt;10,"Qtr3","Qtr4")))</f>
        <v>Qtr2</v>
      </c>
      <c r="O4784" s="32" t="str">
        <f>TEXT(Data[[#This Row],[Ngày giao]],"MMM")</f>
        <v>Apr</v>
      </c>
    </row>
    <row r="4785" spans="1:15" ht="14.5" x14ac:dyDescent="0.35">
      <c r="A4785" s="7">
        <v>4518086126</v>
      </c>
      <c r="B4785" s="7">
        <v>2487053</v>
      </c>
      <c r="C4785" s="8" t="s">
        <v>67</v>
      </c>
      <c r="D4785" s="9">
        <v>990</v>
      </c>
      <c r="E4785" s="3">
        <v>642</v>
      </c>
      <c r="F4785" s="3">
        <f t="shared" si="136"/>
        <v>635580</v>
      </c>
      <c r="G4785" s="5">
        <v>45169</v>
      </c>
      <c r="H4785" s="4">
        <v>45169</v>
      </c>
      <c r="I4785" s="10">
        <v>0</v>
      </c>
      <c r="J4785" s="32" t="str">
        <f>IF(Data[[#This Row],[Chênh lệch ngày]]&lt;-2,"ADVANCE", IF(Data[[#This Row],[Chênh lệch ngày]]&lt;4, "ON TIME", IF(Data[[#This Row],[REASON OF LATE]]="SUPPLIER","LATE BY SUPPLIER", "LATE")))</f>
        <v>ON TIME</v>
      </c>
      <c r="K4785" s="12"/>
      <c r="L4785" s="16"/>
      <c r="M4785" s="32" t="str">
        <f>TEXT(Data[[#This Row],[Ngày giao]],"yyyy")</f>
        <v>2023</v>
      </c>
      <c r="N4785" s="32" t="str">
        <f>IF(MONTH(Data[[#This Row],[Ngày giao]])&lt;4,"Qtr1", IF(MONTH(Data[[#This Row],[Ngày giao]])&lt;7,"Qtr2",IF(MONTH(Data[[#This Row],[Ngày giao]])&lt;10,"Qtr3","Qtr4")))</f>
        <v>Qtr3</v>
      </c>
      <c r="O4785" s="32" t="str">
        <f>TEXT(Data[[#This Row],[Ngày giao]],"MMM")</f>
        <v>Aug</v>
      </c>
    </row>
    <row r="4786" spans="1:15" ht="13" x14ac:dyDescent="0.3">
      <c r="A4786" s="1">
        <v>4518067124</v>
      </c>
      <c r="B4786" s="1">
        <v>880447</v>
      </c>
      <c r="C4786" s="2" t="s">
        <v>54</v>
      </c>
      <c r="D4786" s="3">
        <v>180</v>
      </c>
      <c r="E4786" s="3">
        <v>940</v>
      </c>
      <c r="F4786" s="3">
        <f t="shared" si="136"/>
        <v>169200</v>
      </c>
      <c r="G4786" s="5">
        <v>44816</v>
      </c>
      <c r="H4786" s="4">
        <v>44816</v>
      </c>
      <c r="I4786" s="6">
        <f>G4786-H4786</f>
        <v>0</v>
      </c>
      <c r="J4786" s="32" t="str">
        <f>IF(Data[[#This Row],[Chênh lệch ngày]]&lt;-2,"ADVANCE", IF(Data[[#This Row],[Chênh lệch ngày]]&lt;4, "ON TIME", IF(Data[[#This Row],[REASON OF LATE]]="SUPPLIER","LATE BY SUPPLIER", "LATE")))</f>
        <v>ON TIME</v>
      </c>
      <c r="K4786" s="2"/>
      <c r="L4786" s="32"/>
      <c r="M4786" s="32" t="str">
        <f>TEXT(Data[[#This Row],[Ngày giao]],"yyyy")</f>
        <v>2022</v>
      </c>
      <c r="N4786" s="32" t="str">
        <f>IF(MONTH(Data[[#This Row],[Ngày giao]])&lt;4,"Qtr1", IF(MONTH(Data[[#This Row],[Ngày giao]])&lt;7,"Qtr2",IF(MONTH(Data[[#This Row],[Ngày giao]])&lt;10,"Qtr3","Qtr4")))</f>
        <v>Qtr3</v>
      </c>
      <c r="O4786" s="32" t="str">
        <f>TEXT(Data[[#This Row],[Ngày giao]],"MMM")</f>
        <v>Sep</v>
      </c>
    </row>
    <row r="4787" spans="1:15" ht="14.5" x14ac:dyDescent="0.35">
      <c r="A4787" s="7">
        <v>4517353149</v>
      </c>
      <c r="B4787" s="7">
        <v>4455280</v>
      </c>
      <c r="C4787" s="8" t="s">
        <v>53</v>
      </c>
      <c r="D4787" s="9">
        <v>270</v>
      </c>
      <c r="E4787" s="3">
        <v>1053</v>
      </c>
      <c r="F4787" s="3">
        <f t="shared" si="136"/>
        <v>284310</v>
      </c>
      <c r="G4787" s="5">
        <v>44735</v>
      </c>
      <c r="H4787" s="4">
        <v>44735</v>
      </c>
      <c r="I4787" s="10">
        <v>0</v>
      </c>
      <c r="J4787" s="32" t="str">
        <f>IF(Data[[#This Row],[Chênh lệch ngày]]&lt;-2,"ADVANCE", IF(Data[[#This Row],[Chênh lệch ngày]]&lt;4, "ON TIME", IF(Data[[#This Row],[REASON OF LATE]]="SUPPLIER","LATE BY SUPPLIER", "LATE")))</f>
        <v>ON TIME</v>
      </c>
      <c r="K4787" s="12"/>
      <c r="L4787" s="16"/>
      <c r="M4787" s="32" t="str">
        <f>TEXT(Data[[#This Row],[Ngày giao]],"yyyy")</f>
        <v>2022</v>
      </c>
      <c r="N4787" s="32" t="str">
        <f>IF(MONTH(Data[[#This Row],[Ngày giao]])&lt;4,"Qtr1", IF(MONTH(Data[[#This Row],[Ngày giao]])&lt;7,"Qtr2",IF(MONTH(Data[[#This Row],[Ngày giao]])&lt;10,"Qtr3","Qtr4")))</f>
        <v>Qtr2</v>
      </c>
      <c r="O4787" s="32" t="str">
        <f>TEXT(Data[[#This Row],[Ngày giao]],"MMM")</f>
        <v>Jun</v>
      </c>
    </row>
    <row r="4788" spans="1:15" ht="14.5" x14ac:dyDescent="0.35">
      <c r="A4788" s="7">
        <v>4517456823</v>
      </c>
      <c r="B4788" s="7">
        <v>4013305</v>
      </c>
      <c r="C4788" s="8" t="s">
        <v>53</v>
      </c>
      <c r="D4788" s="9">
        <v>1716</v>
      </c>
      <c r="E4788" s="3">
        <v>1356</v>
      </c>
      <c r="F4788" s="3">
        <f t="shared" si="136"/>
        <v>2326896</v>
      </c>
      <c r="G4788" s="5">
        <v>44634</v>
      </c>
      <c r="H4788" s="4">
        <v>44637</v>
      </c>
      <c r="I4788" s="10">
        <v>-3</v>
      </c>
      <c r="J4788" s="32" t="str">
        <f>IF(Data[[#This Row],[Chênh lệch ngày]]&lt;-2,"ADVANCE", IF(Data[[#This Row],[Chênh lệch ngày]]&lt;4, "ON TIME", IF(Data[[#This Row],[REASON OF LATE]]="SUPPLIER","LATE BY SUPPLIER", "LATE")))</f>
        <v>ADVANCE</v>
      </c>
      <c r="K4788" s="12"/>
      <c r="L4788" s="16"/>
      <c r="M4788" s="32" t="str">
        <f>TEXT(Data[[#This Row],[Ngày giao]],"yyyy")</f>
        <v>2022</v>
      </c>
      <c r="N4788" s="32" t="str">
        <f>IF(MONTH(Data[[#This Row],[Ngày giao]])&lt;4,"Qtr1", IF(MONTH(Data[[#This Row],[Ngày giao]])&lt;7,"Qtr2",IF(MONTH(Data[[#This Row],[Ngày giao]])&lt;10,"Qtr3","Qtr4")))</f>
        <v>Qtr1</v>
      </c>
      <c r="O4788" s="32" t="str">
        <f>TEXT(Data[[#This Row],[Ngày giao]],"MMM")</f>
        <v>Mar</v>
      </c>
    </row>
    <row r="4789" spans="1:15" ht="14.5" x14ac:dyDescent="0.35">
      <c r="A4789" s="7">
        <v>4517256262</v>
      </c>
      <c r="B4789" s="7">
        <v>2778106</v>
      </c>
      <c r="C4789" s="8" t="s">
        <v>53</v>
      </c>
      <c r="D4789" s="9">
        <v>168</v>
      </c>
      <c r="E4789" s="3">
        <v>704</v>
      </c>
      <c r="F4789" s="3">
        <f t="shared" si="136"/>
        <v>118272</v>
      </c>
      <c r="G4789" s="5">
        <v>44571</v>
      </c>
      <c r="H4789" s="4">
        <v>44571</v>
      </c>
      <c r="I4789" s="10">
        <v>0</v>
      </c>
      <c r="J4789" s="32" t="str">
        <f>IF(Data[[#This Row],[Chênh lệch ngày]]&lt;-2,"ADVANCE", IF(Data[[#This Row],[Chênh lệch ngày]]&lt;4, "ON TIME", IF(Data[[#This Row],[REASON OF LATE]]="SUPPLIER","LATE BY SUPPLIER", "LATE")))</f>
        <v>ON TIME</v>
      </c>
      <c r="K4789" s="16"/>
      <c r="L4789" s="16"/>
      <c r="M4789" s="32" t="str">
        <f>TEXT(Data[[#This Row],[Ngày giao]],"yyyy")</f>
        <v>2022</v>
      </c>
      <c r="N4789" s="32" t="str">
        <f>IF(MONTH(Data[[#This Row],[Ngày giao]])&lt;4,"Qtr1", IF(MONTH(Data[[#This Row],[Ngày giao]])&lt;7,"Qtr2",IF(MONTH(Data[[#This Row],[Ngày giao]])&lt;10,"Qtr3","Qtr4")))</f>
        <v>Qtr1</v>
      </c>
      <c r="O4789" s="32" t="str">
        <f>TEXT(Data[[#This Row],[Ngày giao]],"MMM")</f>
        <v>Jan</v>
      </c>
    </row>
    <row r="4790" spans="1:15" ht="14.5" x14ac:dyDescent="0.35">
      <c r="A4790" s="7">
        <v>4517455098</v>
      </c>
      <c r="B4790" s="7">
        <v>4333113</v>
      </c>
      <c r="C4790" s="8" t="s">
        <v>59</v>
      </c>
      <c r="D4790" s="9">
        <v>378</v>
      </c>
      <c r="E4790" s="3">
        <v>1295</v>
      </c>
      <c r="F4790" s="3">
        <f t="shared" si="136"/>
        <v>489510</v>
      </c>
      <c r="G4790" s="5">
        <v>44655</v>
      </c>
      <c r="H4790" s="4">
        <v>44655</v>
      </c>
      <c r="I4790" s="10">
        <v>0</v>
      </c>
      <c r="J4790" s="32" t="str">
        <f>IF(Data[[#This Row],[Chênh lệch ngày]]&lt;-2,"ADVANCE", IF(Data[[#This Row],[Chênh lệch ngày]]&lt;4, "ON TIME", IF(Data[[#This Row],[REASON OF LATE]]="SUPPLIER","LATE BY SUPPLIER", "LATE")))</f>
        <v>ON TIME</v>
      </c>
      <c r="K4790" s="12"/>
      <c r="L4790" s="16"/>
      <c r="M4790" s="32" t="str">
        <f>TEXT(Data[[#This Row],[Ngày giao]],"yyyy")</f>
        <v>2022</v>
      </c>
      <c r="N4790" s="32" t="str">
        <f>IF(MONTH(Data[[#This Row],[Ngày giao]])&lt;4,"Qtr1", IF(MONTH(Data[[#This Row],[Ngày giao]])&lt;7,"Qtr2",IF(MONTH(Data[[#This Row],[Ngày giao]])&lt;10,"Qtr3","Qtr4")))</f>
        <v>Qtr2</v>
      </c>
      <c r="O4790" s="32" t="str">
        <f>TEXT(Data[[#This Row],[Ngày giao]],"MMM")</f>
        <v>Apr</v>
      </c>
    </row>
    <row r="4791" spans="1:15" ht="14.5" x14ac:dyDescent="0.35">
      <c r="A4791" s="7">
        <v>4517531398</v>
      </c>
      <c r="B4791" s="7">
        <v>4333116</v>
      </c>
      <c r="C4791" s="37" t="s">
        <v>52</v>
      </c>
      <c r="D4791" s="9">
        <v>6678</v>
      </c>
      <c r="E4791" s="3">
        <v>837</v>
      </c>
      <c r="F4791" s="3">
        <f t="shared" si="136"/>
        <v>5589486</v>
      </c>
      <c r="G4791" s="5">
        <v>44690</v>
      </c>
      <c r="H4791" s="4">
        <v>44690</v>
      </c>
      <c r="I4791" s="10">
        <v>0</v>
      </c>
      <c r="J4791" s="32" t="str">
        <f>IF(Data[[#This Row],[Chênh lệch ngày]]&lt;-2,"ADVANCE", IF(Data[[#This Row],[Chênh lệch ngày]]&lt;4, "ON TIME", IF(Data[[#This Row],[REASON OF LATE]]="SUPPLIER","LATE BY SUPPLIER", "LATE")))</f>
        <v>ON TIME</v>
      </c>
      <c r="K4791" s="12"/>
      <c r="L4791" s="16"/>
      <c r="M4791" s="32" t="str">
        <f>TEXT(Data[[#This Row],[Ngày giao]],"yyyy")</f>
        <v>2022</v>
      </c>
      <c r="N4791" s="32" t="str">
        <f>IF(MONTH(Data[[#This Row],[Ngày giao]])&lt;4,"Qtr1", IF(MONTH(Data[[#This Row],[Ngày giao]])&lt;7,"Qtr2",IF(MONTH(Data[[#This Row],[Ngày giao]])&lt;10,"Qtr3","Qtr4")))</f>
        <v>Qtr2</v>
      </c>
      <c r="O4791" s="32" t="str">
        <f>TEXT(Data[[#This Row],[Ngày giao]],"MMM")</f>
        <v>May</v>
      </c>
    </row>
    <row r="4792" spans="1:15" ht="14.5" x14ac:dyDescent="0.35">
      <c r="A4792" s="7">
        <v>4517800014</v>
      </c>
      <c r="B4792" s="7">
        <v>4454507</v>
      </c>
      <c r="C4792" s="8" t="s">
        <v>53</v>
      </c>
      <c r="D4792" s="9">
        <v>1170</v>
      </c>
      <c r="E4792" s="3">
        <v>1441</v>
      </c>
      <c r="F4792" s="3">
        <f t="shared" si="136"/>
        <v>1685970</v>
      </c>
      <c r="G4792" s="5">
        <v>44781</v>
      </c>
      <c r="H4792" s="4">
        <v>44697</v>
      </c>
      <c r="I4792" s="10">
        <v>84</v>
      </c>
      <c r="J4792" s="32" t="str">
        <f>IF(Data[[#This Row],[Chênh lệch ngày]]&lt;-2,"ADVANCE", IF(Data[[#This Row],[Chênh lệch ngày]]&lt;4, "ON TIME", IF(Data[[#This Row],[REASON OF LATE]]="SUPPLIER","LATE BY SUPPLIER", "LATE")))</f>
        <v>LATE BY SUPPLIER</v>
      </c>
      <c r="K4792" s="13" t="s">
        <v>8</v>
      </c>
      <c r="L4792" s="16" t="s">
        <v>71</v>
      </c>
      <c r="M4792" s="32" t="str">
        <f>TEXT(Data[[#This Row],[Ngày giao]],"yyyy")</f>
        <v>2022</v>
      </c>
      <c r="N4792" s="32" t="str">
        <f>IF(MONTH(Data[[#This Row],[Ngày giao]])&lt;4,"Qtr1", IF(MONTH(Data[[#This Row],[Ngày giao]])&lt;7,"Qtr2",IF(MONTH(Data[[#This Row],[Ngày giao]])&lt;10,"Qtr3","Qtr4")))</f>
        <v>Qtr3</v>
      </c>
      <c r="O4792" s="32" t="str">
        <f>TEXT(Data[[#This Row],[Ngày giao]],"MMM")</f>
        <v>Aug</v>
      </c>
    </row>
    <row r="4793" spans="1:15" ht="14.5" x14ac:dyDescent="0.35">
      <c r="A4793" s="7">
        <v>4517402691</v>
      </c>
      <c r="B4793" s="7">
        <v>4333116</v>
      </c>
      <c r="C4793" s="8" t="s">
        <v>59</v>
      </c>
      <c r="D4793" s="9">
        <v>1008</v>
      </c>
      <c r="E4793" s="3">
        <v>1076</v>
      </c>
      <c r="F4793" s="3">
        <f xml:space="preserve"> D4793 * E4793</f>
        <v>1084608</v>
      </c>
      <c r="G4793" s="5">
        <v>44886</v>
      </c>
      <c r="H4793" s="4">
        <v>44884</v>
      </c>
      <c r="I4793" s="10">
        <v>2</v>
      </c>
      <c r="J4793" s="32" t="str">
        <f>IF(Data[[#This Row],[Chênh lệch ngày]]&lt;-2,"ADVANCE", IF(Data[[#This Row],[Chênh lệch ngày]]&lt;4, "ON TIME", IF(Data[[#This Row],[REASON OF LATE]]="SUPPLIER","LATE BY SUPPLIER", "LATE")))</f>
        <v>ON TIME</v>
      </c>
      <c r="K4793" s="12"/>
      <c r="L4793" s="16"/>
      <c r="M4793" s="32" t="str">
        <f>TEXT(Data[[#This Row],[Ngày giao]],"yyyy")</f>
        <v>2022</v>
      </c>
      <c r="N4793" s="32" t="str">
        <f>IF(MONTH(Data[[#This Row],[Ngày giao]])&lt;4,"Qtr1", IF(MONTH(Data[[#This Row],[Ngày giao]])&lt;7,"Qtr2",IF(MONTH(Data[[#This Row],[Ngày giao]])&lt;10,"Qtr3","Qtr4")))</f>
        <v>Qtr4</v>
      </c>
      <c r="O4793" s="32" t="str">
        <f>TEXT(Data[[#This Row],[Ngày giao]],"MMM")</f>
        <v>Nov</v>
      </c>
    </row>
    <row r="4794" spans="1:15" ht="14.5" x14ac:dyDescent="0.35">
      <c r="A4794" s="7">
        <v>4517664733</v>
      </c>
      <c r="B4794" s="7">
        <v>2487053</v>
      </c>
      <c r="C4794" s="37" t="s">
        <v>52</v>
      </c>
      <c r="D4794" s="9">
        <v>7470</v>
      </c>
      <c r="E4794" s="3">
        <v>908</v>
      </c>
      <c r="F4794" s="3">
        <f t="shared" ref="F4794:F4857" si="137" xml:space="preserve"> D4794 * E4794</f>
        <v>6782760</v>
      </c>
      <c r="G4794" s="5">
        <v>44704</v>
      </c>
      <c r="H4794" s="4">
        <v>44704</v>
      </c>
      <c r="I4794" s="10">
        <v>0</v>
      </c>
      <c r="J4794" s="32" t="str">
        <f>IF(Data[[#This Row],[Chênh lệch ngày]]&lt;-2,"ADVANCE", IF(Data[[#This Row],[Chênh lệch ngày]]&lt;4, "ON TIME", IF(Data[[#This Row],[REASON OF LATE]]="SUPPLIER","LATE BY SUPPLIER", "LATE")))</f>
        <v>ON TIME</v>
      </c>
      <c r="K4794" s="12"/>
      <c r="L4794" s="16"/>
      <c r="M4794" s="32" t="str">
        <f>TEXT(Data[[#This Row],[Ngày giao]],"yyyy")</f>
        <v>2022</v>
      </c>
      <c r="N4794" s="32" t="str">
        <f>IF(MONTH(Data[[#This Row],[Ngày giao]])&lt;4,"Qtr1", IF(MONTH(Data[[#This Row],[Ngày giao]])&lt;7,"Qtr2",IF(MONTH(Data[[#This Row],[Ngày giao]])&lt;10,"Qtr3","Qtr4")))</f>
        <v>Qtr2</v>
      </c>
      <c r="O4794" s="32" t="str">
        <f>TEXT(Data[[#This Row],[Ngày giao]],"MMM")</f>
        <v>May</v>
      </c>
    </row>
    <row r="4795" spans="1:15" ht="14.5" x14ac:dyDescent="0.35">
      <c r="A4795" s="7">
        <v>4517364289</v>
      </c>
      <c r="B4795" s="7">
        <v>4013293</v>
      </c>
      <c r="C4795" s="8" t="s">
        <v>53</v>
      </c>
      <c r="D4795" s="9">
        <v>165</v>
      </c>
      <c r="E4795" s="3">
        <v>1402</v>
      </c>
      <c r="F4795" s="3">
        <f t="shared" si="137"/>
        <v>231330</v>
      </c>
      <c r="G4795" s="5">
        <v>44690</v>
      </c>
      <c r="H4795" s="4">
        <v>44686</v>
      </c>
      <c r="I4795" s="10">
        <v>4</v>
      </c>
      <c r="J4795" s="32" t="str">
        <f>IF(Data[[#This Row],[Chênh lệch ngày]]&lt;-2,"ADVANCE", IF(Data[[#This Row],[Chênh lệch ngày]]&lt;4, "ON TIME", IF(Data[[#This Row],[REASON OF LATE]]="SUPPLIER","LATE BY SUPPLIER", "LATE")))</f>
        <v>LATE</v>
      </c>
      <c r="K4795" s="32" t="s">
        <v>6</v>
      </c>
      <c r="L4795" s="16"/>
      <c r="M4795" s="32" t="str">
        <f>TEXT(Data[[#This Row],[Ngày giao]],"yyyy")</f>
        <v>2022</v>
      </c>
      <c r="N4795" s="32" t="str">
        <f>IF(MONTH(Data[[#This Row],[Ngày giao]])&lt;4,"Qtr1", IF(MONTH(Data[[#This Row],[Ngày giao]])&lt;7,"Qtr2",IF(MONTH(Data[[#This Row],[Ngày giao]])&lt;10,"Qtr3","Qtr4")))</f>
        <v>Qtr2</v>
      </c>
      <c r="O4795" s="32" t="str">
        <f>TEXT(Data[[#This Row],[Ngày giao]],"MMM")</f>
        <v>May</v>
      </c>
    </row>
    <row r="4796" spans="1:15" ht="14.5" x14ac:dyDescent="0.35">
      <c r="A4796" s="7">
        <v>4518021078</v>
      </c>
      <c r="B4796" s="7">
        <v>2765851</v>
      </c>
      <c r="C4796" s="8" t="s">
        <v>53</v>
      </c>
      <c r="D4796" s="9">
        <v>848</v>
      </c>
      <c r="E4796" s="3">
        <v>1421</v>
      </c>
      <c r="F4796" s="3">
        <f t="shared" si="137"/>
        <v>1205008</v>
      </c>
      <c r="G4796" s="5">
        <v>44732</v>
      </c>
      <c r="H4796" s="4">
        <v>44732</v>
      </c>
      <c r="I4796" s="10">
        <v>0</v>
      </c>
      <c r="J4796" s="32" t="str">
        <f>IF(Data[[#This Row],[Chênh lệch ngày]]&lt;-2,"ADVANCE", IF(Data[[#This Row],[Chênh lệch ngày]]&lt;4, "ON TIME", IF(Data[[#This Row],[REASON OF LATE]]="SUPPLIER","LATE BY SUPPLIER", "LATE")))</f>
        <v>ON TIME</v>
      </c>
      <c r="K4796" s="12"/>
      <c r="L4796" s="16"/>
      <c r="M4796" s="32" t="str">
        <f>TEXT(Data[[#This Row],[Ngày giao]],"yyyy")</f>
        <v>2022</v>
      </c>
      <c r="N4796" s="32" t="str">
        <f>IF(MONTH(Data[[#This Row],[Ngày giao]])&lt;4,"Qtr1", IF(MONTH(Data[[#This Row],[Ngày giao]])&lt;7,"Qtr2",IF(MONTH(Data[[#This Row],[Ngày giao]])&lt;10,"Qtr3","Qtr4")))</f>
        <v>Qtr2</v>
      </c>
      <c r="O4796" s="32" t="str">
        <f>TEXT(Data[[#This Row],[Ngày giao]],"MMM")</f>
        <v>Jun</v>
      </c>
    </row>
    <row r="4797" spans="1:15" ht="14.5" x14ac:dyDescent="0.35">
      <c r="A4797" s="7">
        <v>4516570831</v>
      </c>
      <c r="B4797" s="7">
        <v>2663481</v>
      </c>
      <c r="C4797" s="8" t="s">
        <v>66</v>
      </c>
      <c r="D4797" s="9">
        <v>1110</v>
      </c>
      <c r="E4797" s="3">
        <v>740</v>
      </c>
      <c r="F4797" s="3">
        <f t="shared" si="137"/>
        <v>821400</v>
      </c>
      <c r="G4797" s="5">
        <v>44655</v>
      </c>
      <c r="H4797" s="4">
        <v>44655</v>
      </c>
      <c r="I4797" s="10">
        <v>0</v>
      </c>
      <c r="J4797" s="32" t="str">
        <f>IF(Data[[#This Row],[Chênh lệch ngày]]&lt;-2,"ADVANCE", IF(Data[[#This Row],[Chênh lệch ngày]]&lt;4, "ON TIME", IF(Data[[#This Row],[REASON OF LATE]]="SUPPLIER","LATE BY SUPPLIER", "LATE")))</f>
        <v>ON TIME</v>
      </c>
      <c r="K4797" s="12"/>
      <c r="L4797" s="16"/>
      <c r="M4797" s="32" t="str">
        <f>TEXT(Data[[#This Row],[Ngày giao]],"yyyy")</f>
        <v>2022</v>
      </c>
      <c r="N4797" s="32" t="str">
        <f>IF(MONTH(Data[[#This Row],[Ngày giao]])&lt;4,"Qtr1", IF(MONTH(Data[[#This Row],[Ngày giao]])&lt;7,"Qtr2",IF(MONTH(Data[[#This Row],[Ngày giao]])&lt;10,"Qtr3","Qtr4")))</f>
        <v>Qtr2</v>
      </c>
      <c r="O4797" s="32" t="str">
        <f>TEXT(Data[[#This Row],[Ngày giao]],"MMM")</f>
        <v>Apr</v>
      </c>
    </row>
    <row r="4798" spans="1:15" ht="13" x14ac:dyDescent="0.3">
      <c r="A4798" s="1">
        <v>4518039401</v>
      </c>
      <c r="B4798" s="1">
        <v>2467687</v>
      </c>
      <c r="C4798" s="2" t="s">
        <v>53</v>
      </c>
      <c r="D4798" s="3">
        <v>195</v>
      </c>
      <c r="E4798" s="3">
        <v>1283</v>
      </c>
      <c r="F4798" s="3">
        <f t="shared" si="137"/>
        <v>250185</v>
      </c>
      <c r="G4798" s="5">
        <v>44746</v>
      </c>
      <c r="H4798" s="4">
        <v>44746</v>
      </c>
      <c r="I4798" s="6">
        <f>G4798-H4798</f>
        <v>0</v>
      </c>
      <c r="J4798" s="32" t="str">
        <f>IF(Data[[#This Row],[Chênh lệch ngày]]&lt;-2,"ADVANCE", IF(Data[[#This Row],[Chênh lệch ngày]]&lt;4, "ON TIME", IF(Data[[#This Row],[REASON OF LATE]]="SUPPLIER","LATE BY SUPPLIER", "LATE")))</f>
        <v>ON TIME</v>
      </c>
      <c r="K4798" s="2"/>
      <c r="L4798" s="32"/>
      <c r="M4798" s="32" t="str">
        <f>TEXT(Data[[#This Row],[Ngày giao]],"yyyy")</f>
        <v>2022</v>
      </c>
      <c r="N4798" s="32" t="str">
        <f>IF(MONTH(Data[[#This Row],[Ngày giao]])&lt;4,"Qtr1", IF(MONTH(Data[[#This Row],[Ngày giao]])&lt;7,"Qtr2",IF(MONTH(Data[[#This Row],[Ngày giao]])&lt;10,"Qtr3","Qtr4")))</f>
        <v>Qtr3</v>
      </c>
      <c r="O4798" s="32" t="str">
        <f>TEXT(Data[[#This Row],[Ngày giao]],"MMM")</f>
        <v>Jul</v>
      </c>
    </row>
    <row r="4799" spans="1:15" ht="14.5" x14ac:dyDescent="0.35">
      <c r="A4799" s="7">
        <v>4518075041</v>
      </c>
      <c r="B4799" s="7">
        <v>2487061</v>
      </c>
      <c r="C4799" s="8" t="s">
        <v>67</v>
      </c>
      <c r="D4799" s="9">
        <v>450</v>
      </c>
      <c r="E4799" s="3">
        <v>926</v>
      </c>
      <c r="F4799" s="3">
        <f t="shared" si="137"/>
        <v>416700</v>
      </c>
      <c r="G4799" s="5">
        <v>45127</v>
      </c>
      <c r="H4799" s="4">
        <v>45127</v>
      </c>
      <c r="I4799" s="10">
        <v>0</v>
      </c>
      <c r="J4799" s="32" t="str">
        <f>IF(Data[[#This Row],[Chênh lệch ngày]]&lt;-2,"ADVANCE", IF(Data[[#This Row],[Chênh lệch ngày]]&lt;4, "ON TIME", IF(Data[[#This Row],[REASON OF LATE]]="SUPPLIER","LATE BY SUPPLIER", "LATE")))</f>
        <v>ON TIME</v>
      </c>
      <c r="K4799" s="12"/>
      <c r="L4799" s="16"/>
      <c r="M4799" s="32" t="str">
        <f>TEXT(Data[[#This Row],[Ngày giao]],"yyyy")</f>
        <v>2023</v>
      </c>
      <c r="N4799" s="32" t="str">
        <f>IF(MONTH(Data[[#This Row],[Ngày giao]])&lt;4,"Qtr1", IF(MONTH(Data[[#This Row],[Ngày giao]])&lt;7,"Qtr2",IF(MONTH(Data[[#This Row],[Ngày giao]])&lt;10,"Qtr3","Qtr4")))</f>
        <v>Qtr3</v>
      </c>
      <c r="O4799" s="32" t="str">
        <f>TEXT(Data[[#This Row],[Ngày giao]],"MMM")</f>
        <v>Jul</v>
      </c>
    </row>
    <row r="4800" spans="1:15" ht="14.5" x14ac:dyDescent="0.35">
      <c r="A4800" s="7">
        <v>4518063447</v>
      </c>
      <c r="B4800" s="7">
        <v>4455281</v>
      </c>
      <c r="C4800" s="37" t="s">
        <v>52</v>
      </c>
      <c r="D4800" s="9">
        <v>15030</v>
      </c>
      <c r="E4800" s="3">
        <v>705</v>
      </c>
      <c r="F4800" s="3">
        <f t="shared" si="137"/>
        <v>10596150</v>
      </c>
      <c r="G4800" s="14">
        <v>44788</v>
      </c>
      <c r="H4800" s="15">
        <v>44732</v>
      </c>
      <c r="I4800" s="10">
        <v>56</v>
      </c>
      <c r="J4800" s="32" t="str">
        <f>IF(Data[[#This Row],[Chênh lệch ngày]]&lt;-2,"ADVANCE", IF(Data[[#This Row],[Chênh lệch ngày]]&lt;4, "ON TIME", IF(Data[[#This Row],[REASON OF LATE]]="SUPPLIER","LATE BY SUPPLIER", "LATE")))</f>
        <v>LATE BY SUPPLIER</v>
      </c>
      <c r="K4800" s="13" t="s">
        <v>8</v>
      </c>
      <c r="L4800" s="16" t="s">
        <v>71</v>
      </c>
      <c r="M4800" s="32" t="str">
        <f>TEXT(Data[[#This Row],[Ngày giao]],"yyyy")</f>
        <v>2022</v>
      </c>
      <c r="N4800" s="32" t="str">
        <f>IF(MONTH(Data[[#This Row],[Ngày giao]])&lt;4,"Qtr1", IF(MONTH(Data[[#This Row],[Ngày giao]])&lt;7,"Qtr2",IF(MONTH(Data[[#This Row],[Ngày giao]])&lt;10,"Qtr3","Qtr4")))</f>
        <v>Qtr3</v>
      </c>
      <c r="O4800" s="32" t="str">
        <f>TEXT(Data[[#This Row],[Ngày giao]],"MMM")</f>
        <v>Aug</v>
      </c>
    </row>
    <row r="4801" spans="1:15" ht="14.5" x14ac:dyDescent="0.35">
      <c r="A4801" s="7">
        <v>5501183671</v>
      </c>
      <c r="B4801" s="7">
        <v>4454507</v>
      </c>
      <c r="C4801" s="8" t="s">
        <v>60</v>
      </c>
      <c r="D4801" s="9">
        <v>960</v>
      </c>
      <c r="E4801" s="3">
        <v>526</v>
      </c>
      <c r="F4801" s="3">
        <f t="shared" si="137"/>
        <v>504960</v>
      </c>
      <c r="G4801" s="5">
        <v>44711</v>
      </c>
      <c r="H4801" s="4">
        <v>44684</v>
      </c>
      <c r="I4801" s="10">
        <v>27</v>
      </c>
      <c r="J4801" s="32" t="str">
        <f>IF(Data[[#This Row],[Chênh lệch ngày]]&lt;-2,"ADVANCE", IF(Data[[#This Row],[Chênh lệch ngày]]&lt;4, "ON TIME", IF(Data[[#This Row],[REASON OF LATE]]="SUPPLIER","LATE BY SUPPLIER", "LATE")))</f>
        <v>LATE BY SUPPLIER</v>
      </c>
      <c r="K4801" s="13" t="s">
        <v>8</v>
      </c>
      <c r="L4801" s="16" t="s">
        <v>41</v>
      </c>
      <c r="M4801" s="32" t="str">
        <f>TEXT(Data[[#This Row],[Ngày giao]],"yyyy")</f>
        <v>2022</v>
      </c>
      <c r="N4801" s="32" t="str">
        <f>IF(MONTH(Data[[#This Row],[Ngày giao]])&lt;4,"Qtr1", IF(MONTH(Data[[#This Row],[Ngày giao]])&lt;7,"Qtr2",IF(MONTH(Data[[#This Row],[Ngày giao]])&lt;10,"Qtr3","Qtr4")))</f>
        <v>Qtr2</v>
      </c>
      <c r="O4801" s="32" t="str">
        <f>TEXT(Data[[#This Row],[Ngày giao]],"MMM")</f>
        <v>May</v>
      </c>
    </row>
    <row r="4802" spans="1:15" ht="14.5" x14ac:dyDescent="0.35">
      <c r="A4802" s="7">
        <v>4517809991</v>
      </c>
      <c r="B4802" s="7">
        <v>2779817</v>
      </c>
      <c r="C4802" s="8" t="s">
        <v>53</v>
      </c>
      <c r="D4802" s="9">
        <v>8190</v>
      </c>
      <c r="E4802" s="3">
        <v>1332</v>
      </c>
      <c r="F4802" s="3">
        <f t="shared" si="137"/>
        <v>10909080</v>
      </c>
      <c r="G4802" s="5">
        <v>44690</v>
      </c>
      <c r="H4802" s="4">
        <v>44690</v>
      </c>
      <c r="I4802" s="10">
        <v>0</v>
      </c>
      <c r="J4802" s="32" t="str">
        <f>IF(Data[[#This Row],[Chênh lệch ngày]]&lt;-2,"ADVANCE", IF(Data[[#This Row],[Chênh lệch ngày]]&lt;4, "ON TIME", IF(Data[[#This Row],[REASON OF LATE]]="SUPPLIER","LATE BY SUPPLIER", "LATE")))</f>
        <v>ON TIME</v>
      </c>
      <c r="K4802" s="12"/>
      <c r="L4802" s="16"/>
      <c r="M4802" s="32" t="str">
        <f>TEXT(Data[[#This Row],[Ngày giao]],"yyyy")</f>
        <v>2022</v>
      </c>
      <c r="N4802" s="32" t="str">
        <f>IF(MONTH(Data[[#This Row],[Ngày giao]])&lt;4,"Qtr1", IF(MONTH(Data[[#This Row],[Ngày giao]])&lt;7,"Qtr2",IF(MONTH(Data[[#This Row],[Ngày giao]])&lt;10,"Qtr3","Qtr4")))</f>
        <v>Qtr2</v>
      </c>
      <c r="O4802" s="32" t="str">
        <f>TEXT(Data[[#This Row],[Ngày giao]],"MMM")</f>
        <v>May</v>
      </c>
    </row>
    <row r="4803" spans="1:15" ht="14.5" x14ac:dyDescent="0.35">
      <c r="A4803" s="7">
        <v>4517960058</v>
      </c>
      <c r="B4803" s="7">
        <v>4335198</v>
      </c>
      <c r="C4803" s="8" t="s">
        <v>12</v>
      </c>
      <c r="D4803" s="9">
        <v>72</v>
      </c>
      <c r="E4803" s="3">
        <v>802</v>
      </c>
      <c r="F4803" s="3">
        <f t="shared" si="137"/>
        <v>57744</v>
      </c>
      <c r="G4803" s="5">
        <v>44777</v>
      </c>
      <c r="H4803" s="4">
        <v>44777</v>
      </c>
      <c r="I4803" s="10">
        <v>0</v>
      </c>
      <c r="J4803" s="32" t="str">
        <f>IF(Data[[#This Row],[Chênh lệch ngày]]&lt;-2,"ADVANCE", IF(Data[[#This Row],[Chênh lệch ngày]]&lt;4, "ON TIME", IF(Data[[#This Row],[REASON OF LATE]]="SUPPLIER","LATE BY SUPPLIER", "LATE")))</f>
        <v>ON TIME</v>
      </c>
      <c r="K4803" s="12"/>
      <c r="L4803" s="16"/>
      <c r="M4803" s="32" t="str">
        <f>TEXT(Data[[#This Row],[Ngày giao]],"yyyy")</f>
        <v>2022</v>
      </c>
      <c r="N4803" s="32" t="str">
        <f>IF(MONTH(Data[[#This Row],[Ngày giao]])&lt;4,"Qtr1", IF(MONTH(Data[[#This Row],[Ngày giao]])&lt;7,"Qtr2",IF(MONTH(Data[[#This Row],[Ngày giao]])&lt;10,"Qtr3","Qtr4")))</f>
        <v>Qtr3</v>
      </c>
      <c r="O4803" s="32" t="str">
        <f>TEXT(Data[[#This Row],[Ngày giao]],"MMM")</f>
        <v>Aug</v>
      </c>
    </row>
    <row r="4804" spans="1:15" ht="14.5" x14ac:dyDescent="0.35">
      <c r="A4804" s="7">
        <v>4517384896</v>
      </c>
      <c r="B4804" s="7">
        <v>4455281</v>
      </c>
      <c r="C4804" s="8" t="s">
        <v>53</v>
      </c>
      <c r="D4804" s="9">
        <v>3150</v>
      </c>
      <c r="E4804" s="3">
        <v>959</v>
      </c>
      <c r="F4804" s="3">
        <f t="shared" si="137"/>
        <v>3020850</v>
      </c>
      <c r="G4804" s="14">
        <v>44725</v>
      </c>
      <c r="H4804" s="15">
        <v>44686</v>
      </c>
      <c r="I4804" s="10">
        <v>39</v>
      </c>
      <c r="J4804" s="32" t="str">
        <f>IF(Data[[#This Row],[Chênh lệch ngày]]&lt;-2,"ADVANCE", IF(Data[[#This Row],[Chênh lệch ngày]]&lt;4, "ON TIME", IF(Data[[#This Row],[REASON OF LATE]]="SUPPLIER","LATE BY SUPPLIER", "LATE")))</f>
        <v>LATE</v>
      </c>
      <c r="K4804" s="32" t="s">
        <v>6</v>
      </c>
      <c r="L4804" s="16"/>
      <c r="M4804" s="32" t="str">
        <f>TEXT(Data[[#This Row],[Ngày giao]],"yyyy")</f>
        <v>2022</v>
      </c>
      <c r="N4804" s="32" t="str">
        <f>IF(MONTH(Data[[#This Row],[Ngày giao]])&lt;4,"Qtr1", IF(MONTH(Data[[#This Row],[Ngày giao]])&lt;7,"Qtr2",IF(MONTH(Data[[#This Row],[Ngày giao]])&lt;10,"Qtr3","Qtr4")))</f>
        <v>Qtr2</v>
      </c>
      <c r="O4804" s="32" t="str">
        <f>TEXT(Data[[#This Row],[Ngày giao]],"MMM")</f>
        <v>Jun</v>
      </c>
    </row>
    <row r="4805" spans="1:15" ht="14.5" x14ac:dyDescent="0.35">
      <c r="A4805" s="7">
        <v>4517742267</v>
      </c>
      <c r="B4805" s="7">
        <v>2663481</v>
      </c>
      <c r="C4805" s="8" t="s">
        <v>53</v>
      </c>
      <c r="D4805" s="9">
        <v>5670</v>
      </c>
      <c r="E4805" s="3">
        <v>864</v>
      </c>
      <c r="F4805" s="3">
        <f t="shared" si="137"/>
        <v>4898880</v>
      </c>
      <c r="G4805" s="5">
        <v>44739</v>
      </c>
      <c r="H4805" s="4">
        <v>44739</v>
      </c>
      <c r="I4805" s="10">
        <v>0</v>
      </c>
      <c r="J4805" s="32" t="str">
        <f>IF(Data[[#This Row],[Chênh lệch ngày]]&lt;-2,"ADVANCE", IF(Data[[#This Row],[Chênh lệch ngày]]&lt;4, "ON TIME", IF(Data[[#This Row],[REASON OF LATE]]="SUPPLIER","LATE BY SUPPLIER", "LATE")))</f>
        <v>ON TIME</v>
      </c>
      <c r="K4805" s="12"/>
      <c r="L4805" s="16"/>
      <c r="M4805" s="32" t="str">
        <f>TEXT(Data[[#This Row],[Ngày giao]],"yyyy")</f>
        <v>2022</v>
      </c>
      <c r="N4805" s="32" t="str">
        <f>IF(MONTH(Data[[#This Row],[Ngày giao]])&lt;4,"Qtr1", IF(MONTH(Data[[#This Row],[Ngày giao]])&lt;7,"Qtr2",IF(MONTH(Data[[#This Row],[Ngày giao]])&lt;10,"Qtr3","Qtr4")))</f>
        <v>Qtr2</v>
      </c>
      <c r="O4805" s="32" t="str">
        <f>TEXT(Data[[#This Row],[Ngày giao]],"MMM")</f>
        <v>Jun</v>
      </c>
    </row>
    <row r="4806" spans="1:15" ht="14.5" x14ac:dyDescent="0.35">
      <c r="A4806" s="7">
        <v>4518106991</v>
      </c>
      <c r="B4806" s="7">
        <v>2487053</v>
      </c>
      <c r="C4806" s="8" t="s">
        <v>55</v>
      </c>
      <c r="D4806" s="9">
        <v>720</v>
      </c>
      <c r="E4806" s="3">
        <v>1143</v>
      </c>
      <c r="F4806" s="3">
        <f t="shared" si="137"/>
        <v>822960</v>
      </c>
      <c r="G4806" s="5">
        <v>44742</v>
      </c>
      <c r="H4806" s="4">
        <v>44742</v>
      </c>
      <c r="I4806" s="10">
        <v>0</v>
      </c>
      <c r="J4806" s="32" t="str">
        <f>IF(Data[[#This Row],[Chênh lệch ngày]]&lt;-2,"ADVANCE", IF(Data[[#This Row],[Chênh lệch ngày]]&lt;4, "ON TIME", IF(Data[[#This Row],[REASON OF LATE]]="SUPPLIER","LATE BY SUPPLIER", "LATE")))</f>
        <v>ON TIME</v>
      </c>
      <c r="K4806" s="12"/>
      <c r="L4806" s="16"/>
      <c r="M4806" s="32" t="str">
        <f>TEXT(Data[[#This Row],[Ngày giao]],"yyyy")</f>
        <v>2022</v>
      </c>
      <c r="N4806" s="32" t="str">
        <f>IF(MONTH(Data[[#This Row],[Ngày giao]])&lt;4,"Qtr1", IF(MONTH(Data[[#This Row],[Ngày giao]])&lt;7,"Qtr2",IF(MONTH(Data[[#This Row],[Ngày giao]])&lt;10,"Qtr3","Qtr4")))</f>
        <v>Qtr2</v>
      </c>
      <c r="O4806" s="32" t="str">
        <f>TEXT(Data[[#This Row],[Ngày giao]],"MMM")</f>
        <v>Jun</v>
      </c>
    </row>
    <row r="4807" spans="1:15" ht="14.5" x14ac:dyDescent="0.35">
      <c r="A4807" s="7">
        <v>4517817646</v>
      </c>
      <c r="B4807" s="7">
        <v>4455298</v>
      </c>
      <c r="C4807" s="8" t="s">
        <v>53</v>
      </c>
      <c r="D4807" s="9">
        <v>3630</v>
      </c>
      <c r="E4807" s="3">
        <v>1218</v>
      </c>
      <c r="F4807" s="3">
        <f t="shared" si="137"/>
        <v>4421340</v>
      </c>
      <c r="G4807" s="5">
        <v>44907</v>
      </c>
      <c r="H4807" s="4">
        <v>44906</v>
      </c>
      <c r="I4807" s="10">
        <v>1</v>
      </c>
      <c r="J4807" s="32" t="str">
        <f>IF(Data[[#This Row],[Chênh lệch ngày]]&lt;-2,"ADVANCE", IF(Data[[#This Row],[Chênh lệch ngày]]&lt;4, "ON TIME", IF(Data[[#This Row],[REASON OF LATE]]="SUPPLIER","LATE BY SUPPLIER", "LATE")))</f>
        <v>ON TIME</v>
      </c>
      <c r="K4807" s="12"/>
      <c r="L4807" s="16"/>
      <c r="M4807" s="32" t="str">
        <f>TEXT(Data[[#This Row],[Ngày giao]],"yyyy")</f>
        <v>2022</v>
      </c>
      <c r="N4807" s="32" t="str">
        <f>IF(MONTH(Data[[#This Row],[Ngày giao]])&lt;4,"Qtr1", IF(MONTH(Data[[#This Row],[Ngày giao]])&lt;7,"Qtr2",IF(MONTH(Data[[#This Row],[Ngày giao]])&lt;10,"Qtr3","Qtr4")))</f>
        <v>Qtr4</v>
      </c>
      <c r="O4807" s="32" t="str">
        <f>TEXT(Data[[#This Row],[Ngày giao]],"MMM")</f>
        <v>Dec</v>
      </c>
    </row>
    <row r="4808" spans="1:15" ht="14.5" x14ac:dyDescent="0.35">
      <c r="A4808" s="7">
        <v>4517463281</v>
      </c>
      <c r="B4808" s="7">
        <v>2779817</v>
      </c>
      <c r="C4808" s="8" t="s">
        <v>53</v>
      </c>
      <c r="D4808" s="9">
        <v>1080</v>
      </c>
      <c r="E4808" s="3">
        <v>987</v>
      </c>
      <c r="F4808" s="3">
        <f t="shared" si="137"/>
        <v>1065960</v>
      </c>
      <c r="G4808" s="5">
        <v>44648</v>
      </c>
      <c r="H4808" s="4">
        <v>44651</v>
      </c>
      <c r="I4808" s="10">
        <v>-3</v>
      </c>
      <c r="J4808" s="32" t="str">
        <f>IF(Data[[#This Row],[Chênh lệch ngày]]&lt;-2,"ADVANCE", IF(Data[[#This Row],[Chênh lệch ngày]]&lt;4, "ON TIME", IF(Data[[#This Row],[REASON OF LATE]]="SUPPLIER","LATE BY SUPPLIER", "LATE")))</f>
        <v>ADVANCE</v>
      </c>
      <c r="K4808" s="12"/>
      <c r="L4808" s="16"/>
      <c r="M4808" s="32" t="str">
        <f>TEXT(Data[[#This Row],[Ngày giao]],"yyyy")</f>
        <v>2022</v>
      </c>
      <c r="N4808" s="32" t="str">
        <f>IF(MONTH(Data[[#This Row],[Ngày giao]])&lt;4,"Qtr1", IF(MONTH(Data[[#This Row],[Ngày giao]])&lt;7,"Qtr2",IF(MONTH(Data[[#This Row],[Ngày giao]])&lt;10,"Qtr3","Qtr4")))</f>
        <v>Qtr1</v>
      </c>
      <c r="O4808" s="32" t="str">
        <f>TEXT(Data[[#This Row],[Ngày giao]],"MMM")</f>
        <v>Mar</v>
      </c>
    </row>
    <row r="4809" spans="1:15" ht="14.5" x14ac:dyDescent="0.35">
      <c r="A4809" s="7">
        <v>4517710887</v>
      </c>
      <c r="B4809" s="7">
        <v>2487053</v>
      </c>
      <c r="C4809" s="37" t="s">
        <v>52</v>
      </c>
      <c r="D4809" s="9">
        <v>6750</v>
      </c>
      <c r="E4809" s="3">
        <v>1264</v>
      </c>
      <c r="F4809" s="3">
        <f t="shared" si="137"/>
        <v>8532000</v>
      </c>
      <c r="G4809" s="5">
        <v>44788</v>
      </c>
      <c r="H4809" s="4">
        <v>44798</v>
      </c>
      <c r="I4809" s="10">
        <v>-10</v>
      </c>
      <c r="J4809" s="32" t="str">
        <f>IF(Data[[#This Row],[Chênh lệch ngày]]&lt;-2,"ADVANCE", IF(Data[[#This Row],[Chênh lệch ngày]]&lt;4, "ON TIME", IF(Data[[#This Row],[REASON OF LATE]]="SUPPLIER","LATE BY SUPPLIER", "LATE")))</f>
        <v>ADVANCE</v>
      </c>
      <c r="K4809" s="12"/>
      <c r="L4809" s="16"/>
      <c r="M4809" s="32" t="str">
        <f>TEXT(Data[[#This Row],[Ngày giao]],"yyyy")</f>
        <v>2022</v>
      </c>
      <c r="N4809" s="32" t="str">
        <f>IF(MONTH(Data[[#This Row],[Ngày giao]])&lt;4,"Qtr1", IF(MONTH(Data[[#This Row],[Ngày giao]])&lt;7,"Qtr2",IF(MONTH(Data[[#This Row],[Ngày giao]])&lt;10,"Qtr3","Qtr4")))</f>
        <v>Qtr3</v>
      </c>
      <c r="O4809" s="32" t="str">
        <f>TEXT(Data[[#This Row],[Ngày giao]],"MMM")</f>
        <v>Aug</v>
      </c>
    </row>
    <row r="4810" spans="1:15" ht="14.5" x14ac:dyDescent="0.35">
      <c r="A4810" s="7">
        <v>4517929367</v>
      </c>
      <c r="B4810" s="7">
        <v>4455281</v>
      </c>
      <c r="C4810" s="8" t="s">
        <v>55</v>
      </c>
      <c r="D4810" s="9">
        <v>360</v>
      </c>
      <c r="E4810" s="3">
        <v>1133</v>
      </c>
      <c r="F4810" s="3">
        <f t="shared" si="137"/>
        <v>407880</v>
      </c>
      <c r="G4810" s="14">
        <v>44784</v>
      </c>
      <c r="H4810" s="15">
        <v>44735</v>
      </c>
      <c r="I4810" s="10">
        <v>49</v>
      </c>
      <c r="J4810" s="32" t="str">
        <f>IF(Data[[#This Row],[Chênh lệch ngày]]&lt;-2,"ADVANCE", IF(Data[[#This Row],[Chênh lệch ngày]]&lt;4, "ON TIME", IF(Data[[#This Row],[REASON OF LATE]]="SUPPLIER","LATE BY SUPPLIER", "LATE")))</f>
        <v>LATE BY SUPPLIER</v>
      </c>
      <c r="K4810" s="13" t="s">
        <v>8</v>
      </c>
      <c r="L4810" s="16" t="s">
        <v>71</v>
      </c>
      <c r="M4810" s="32" t="str">
        <f>TEXT(Data[[#This Row],[Ngày giao]],"yyyy")</f>
        <v>2022</v>
      </c>
      <c r="N4810" s="32" t="str">
        <f>IF(MONTH(Data[[#This Row],[Ngày giao]])&lt;4,"Qtr1", IF(MONTH(Data[[#This Row],[Ngày giao]])&lt;7,"Qtr2",IF(MONTH(Data[[#This Row],[Ngày giao]])&lt;10,"Qtr3","Qtr4")))</f>
        <v>Qtr3</v>
      </c>
      <c r="O4810" s="32" t="str">
        <f>TEXT(Data[[#This Row],[Ngày giao]],"MMM")</f>
        <v>Aug</v>
      </c>
    </row>
    <row r="4811" spans="1:15" ht="13" x14ac:dyDescent="0.3">
      <c r="A4811" s="1">
        <v>4517770746</v>
      </c>
      <c r="B4811" s="1">
        <v>2758193</v>
      </c>
      <c r="C4811" s="2" t="s">
        <v>53</v>
      </c>
      <c r="D4811" s="23">
        <v>999</v>
      </c>
      <c r="E4811" s="3">
        <v>815</v>
      </c>
      <c r="F4811" s="3">
        <f t="shared" si="137"/>
        <v>814185</v>
      </c>
      <c r="G4811" s="5">
        <v>44693</v>
      </c>
      <c r="H4811" s="4">
        <v>44690</v>
      </c>
      <c r="I4811" s="6">
        <f>G4811-H4811</f>
        <v>3</v>
      </c>
      <c r="J4811" s="32" t="str">
        <f>IF(Data[[#This Row],[Chênh lệch ngày]]&lt;-2,"ADVANCE", IF(Data[[#This Row],[Chênh lệch ngày]]&lt;4, "ON TIME", IF(Data[[#This Row],[REASON OF LATE]]="SUPPLIER","LATE BY SUPPLIER", "LATE")))</f>
        <v>ON TIME</v>
      </c>
      <c r="K4811" s="2"/>
      <c r="L4811" s="32"/>
      <c r="M4811" s="32" t="str">
        <f>TEXT(Data[[#This Row],[Ngày giao]],"yyyy")</f>
        <v>2022</v>
      </c>
      <c r="N4811" s="32" t="str">
        <f>IF(MONTH(Data[[#This Row],[Ngày giao]])&lt;4,"Qtr1", IF(MONTH(Data[[#This Row],[Ngày giao]])&lt;7,"Qtr2",IF(MONTH(Data[[#This Row],[Ngày giao]])&lt;10,"Qtr3","Qtr4")))</f>
        <v>Qtr2</v>
      </c>
      <c r="O4811" s="32" t="str">
        <f>TEXT(Data[[#This Row],[Ngày giao]],"MMM")</f>
        <v>May</v>
      </c>
    </row>
    <row r="4812" spans="1:15" ht="14.5" x14ac:dyDescent="0.35">
      <c r="A4812" s="7">
        <v>4516657354</v>
      </c>
      <c r="B4812" s="7">
        <v>2765851</v>
      </c>
      <c r="C4812" s="8" t="s">
        <v>65</v>
      </c>
      <c r="D4812" s="9">
        <v>48</v>
      </c>
      <c r="E4812" s="3">
        <v>352</v>
      </c>
      <c r="F4812" s="3">
        <f t="shared" si="137"/>
        <v>16896</v>
      </c>
      <c r="G4812" s="5">
        <v>44578</v>
      </c>
      <c r="H4812" s="4">
        <v>44599</v>
      </c>
      <c r="I4812" s="10">
        <v>-21</v>
      </c>
      <c r="J4812" s="32" t="str">
        <f>IF(Data[[#This Row],[Chênh lệch ngày]]&lt;-2,"ADVANCE", IF(Data[[#This Row],[Chênh lệch ngày]]&lt;4, "ON TIME", IF(Data[[#This Row],[REASON OF LATE]]="SUPPLIER","LATE BY SUPPLIER", "LATE")))</f>
        <v>ADVANCE</v>
      </c>
      <c r="K4812" s="12"/>
      <c r="L4812" s="16"/>
      <c r="M4812" s="32" t="str">
        <f>TEXT(Data[[#This Row],[Ngày giao]],"yyyy")</f>
        <v>2022</v>
      </c>
      <c r="N4812" s="32" t="str">
        <f>IF(MONTH(Data[[#This Row],[Ngày giao]])&lt;4,"Qtr1", IF(MONTH(Data[[#This Row],[Ngày giao]])&lt;7,"Qtr2",IF(MONTH(Data[[#This Row],[Ngày giao]])&lt;10,"Qtr3","Qtr4")))</f>
        <v>Qtr1</v>
      </c>
      <c r="O4812" s="32" t="str">
        <f>TEXT(Data[[#This Row],[Ngày giao]],"MMM")</f>
        <v>Jan</v>
      </c>
    </row>
    <row r="4813" spans="1:15" ht="14.5" x14ac:dyDescent="0.35">
      <c r="A4813" s="7">
        <v>4517379300</v>
      </c>
      <c r="B4813" s="7">
        <v>4455281</v>
      </c>
      <c r="C4813" s="8" t="s">
        <v>53</v>
      </c>
      <c r="D4813" s="9">
        <v>2610</v>
      </c>
      <c r="E4813" s="3">
        <v>981</v>
      </c>
      <c r="F4813" s="3">
        <f t="shared" si="137"/>
        <v>2560410</v>
      </c>
      <c r="G4813" s="14">
        <v>44728</v>
      </c>
      <c r="H4813" s="15">
        <v>44728</v>
      </c>
      <c r="I4813" s="10">
        <v>0</v>
      </c>
      <c r="J4813" s="32" t="str">
        <f>IF(Data[[#This Row],[Chênh lệch ngày]]&lt;-2,"ADVANCE", IF(Data[[#This Row],[Chênh lệch ngày]]&lt;4, "ON TIME", IF(Data[[#This Row],[REASON OF LATE]]="SUPPLIER","LATE BY SUPPLIER", "LATE")))</f>
        <v>ON TIME</v>
      </c>
      <c r="K4813" s="12"/>
      <c r="L4813" s="16"/>
      <c r="M4813" s="32" t="str">
        <f>TEXT(Data[[#This Row],[Ngày giao]],"yyyy")</f>
        <v>2022</v>
      </c>
      <c r="N4813" s="32" t="str">
        <f>IF(MONTH(Data[[#This Row],[Ngày giao]])&lt;4,"Qtr1", IF(MONTH(Data[[#This Row],[Ngày giao]])&lt;7,"Qtr2",IF(MONTH(Data[[#This Row],[Ngày giao]])&lt;10,"Qtr3","Qtr4")))</f>
        <v>Qtr2</v>
      </c>
      <c r="O4813" s="32" t="str">
        <f>TEXT(Data[[#This Row],[Ngày giao]],"MMM")</f>
        <v>Jun</v>
      </c>
    </row>
    <row r="4814" spans="1:15" ht="14.5" x14ac:dyDescent="0.35">
      <c r="A4814" s="7">
        <v>4518086965</v>
      </c>
      <c r="B4814" s="7">
        <v>2487061</v>
      </c>
      <c r="C4814" s="8" t="s">
        <v>53</v>
      </c>
      <c r="D4814" s="9">
        <v>180</v>
      </c>
      <c r="E4814" s="3">
        <v>598</v>
      </c>
      <c r="F4814" s="3">
        <f t="shared" si="137"/>
        <v>107640</v>
      </c>
      <c r="G4814" s="5">
        <v>44739</v>
      </c>
      <c r="H4814" s="4">
        <v>44735</v>
      </c>
      <c r="I4814" s="10">
        <v>4</v>
      </c>
      <c r="J4814" s="32" t="str">
        <f>IF(Data[[#This Row],[Chênh lệch ngày]]&lt;-2,"ADVANCE", IF(Data[[#This Row],[Chênh lệch ngày]]&lt;4, "ON TIME", IF(Data[[#This Row],[REASON OF LATE]]="SUPPLIER","LATE BY SUPPLIER", "LATE")))</f>
        <v>LATE BY SUPPLIER</v>
      </c>
      <c r="K4814" s="13" t="s">
        <v>8</v>
      </c>
      <c r="L4814" s="16" t="s">
        <v>41</v>
      </c>
      <c r="M4814" s="32" t="str">
        <f>TEXT(Data[[#This Row],[Ngày giao]],"yyyy")</f>
        <v>2022</v>
      </c>
      <c r="N4814" s="32" t="str">
        <f>IF(MONTH(Data[[#This Row],[Ngày giao]])&lt;4,"Qtr1", IF(MONTH(Data[[#This Row],[Ngày giao]])&lt;7,"Qtr2",IF(MONTH(Data[[#This Row],[Ngày giao]])&lt;10,"Qtr3","Qtr4")))</f>
        <v>Qtr2</v>
      </c>
      <c r="O4814" s="32" t="str">
        <f>TEXT(Data[[#This Row],[Ngày giao]],"MMM")</f>
        <v>Jun</v>
      </c>
    </row>
    <row r="4815" spans="1:15" ht="14.5" x14ac:dyDescent="0.35">
      <c r="A4815" s="7">
        <v>4517776373</v>
      </c>
      <c r="B4815" s="7">
        <v>4013297</v>
      </c>
      <c r="C4815" s="8" t="s">
        <v>63</v>
      </c>
      <c r="D4815" s="9">
        <v>765</v>
      </c>
      <c r="E4815" s="3">
        <v>802</v>
      </c>
      <c r="F4815" s="3">
        <f t="shared" si="137"/>
        <v>613530</v>
      </c>
      <c r="G4815" s="5">
        <v>44683</v>
      </c>
      <c r="H4815" s="4">
        <v>44682</v>
      </c>
      <c r="I4815" s="10">
        <v>1</v>
      </c>
      <c r="J4815" s="32" t="str">
        <f>IF(Data[[#This Row],[Chênh lệch ngày]]&lt;-2,"ADVANCE", IF(Data[[#This Row],[Chênh lệch ngày]]&lt;4, "ON TIME", IF(Data[[#This Row],[REASON OF LATE]]="SUPPLIER","LATE BY SUPPLIER", "LATE")))</f>
        <v>ON TIME</v>
      </c>
      <c r="K4815" s="12"/>
      <c r="L4815" s="16"/>
      <c r="M4815" s="32" t="str">
        <f>TEXT(Data[[#This Row],[Ngày giao]],"yyyy")</f>
        <v>2022</v>
      </c>
      <c r="N4815" s="32" t="str">
        <f>IF(MONTH(Data[[#This Row],[Ngày giao]])&lt;4,"Qtr1", IF(MONTH(Data[[#This Row],[Ngày giao]])&lt;7,"Qtr2",IF(MONTH(Data[[#This Row],[Ngày giao]])&lt;10,"Qtr3","Qtr4")))</f>
        <v>Qtr2</v>
      </c>
      <c r="O4815" s="32" t="str">
        <f>TEXT(Data[[#This Row],[Ngày giao]],"MMM")</f>
        <v>May</v>
      </c>
    </row>
    <row r="4816" spans="1:15" ht="14.5" x14ac:dyDescent="0.35">
      <c r="A4816" s="7">
        <v>4517421505</v>
      </c>
      <c r="B4816" s="7">
        <v>2765851</v>
      </c>
      <c r="C4816" s="8" t="s">
        <v>12</v>
      </c>
      <c r="D4816" s="9">
        <v>160</v>
      </c>
      <c r="E4816" s="3">
        <v>932</v>
      </c>
      <c r="F4816" s="3">
        <f t="shared" si="137"/>
        <v>149120</v>
      </c>
      <c r="G4816" s="5">
        <v>44623</v>
      </c>
      <c r="H4816" s="4">
        <v>44623</v>
      </c>
      <c r="I4816" s="10">
        <v>0</v>
      </c>
      <c r="J4816" s="32" t="str">
        <f>IF(Data[[#This Row],[Chênh lệch ngày]]&lt;-2,"ADVANCE", IF(Data[[#This Row],[Chênh lệch ngày]]&lt;4, "ON TIME", IF(Data[[#This Row],[REASON OF LATE]]="SUPPLIER","LATE BY SUPPLIER", "LATE")))</f>
        <v>ON TIME</v>
      </c>
      <c r="K4816" s="12"/>
      <c r="L4816" s="16"/>
      <c r="M4816" s="32" t="str">
        <f>TEXT(Data[[#This Row],[Ngày giao]],"yyyy")</f>
        <v>2022</v>
      </c>
      <c r="N4816" s="32" t="str">
        <f>IF(MONTH(Data[[#This Row],[Ngày giao]])&lt;4,"Qtr1", IF(MONTH(Data[[#This Row],[Ngày giao]])&lt;7,"Qtr2",IF(MONTH(Data[[#This Row],[Ngày giao]])&lt;10,"Qtr3","Qtr4")))</f>
        <v>Qtr1</v>
      </c>
      <c r="O4816" s="32" t="str">
        <f>TEXT(Data[[#This Row],[Ngày giao]],"MMM")</f>
        <v>Mar</v>
      </c>
    </row>
    <row r="4817" spans="1:15" ht="13" x14ac:dyDescent="0.3">
      <c r="A4817" s="1">
        <v>4517095999</v>
      </c>
      <c r="B4817" s="1">
        <v>2958114</v>
      </c>
      <c r="C4817" s="2" t="s">
        <v>67</v>
      </c>
      <c r="D4817" s="3">
        <v>174</v>
      </c>
      <c r="E4817" s="3">
        <v>1134</v>
      </c>
      <c r="F4817" s="3">
        <f t="shared" si="137"/>
        <v>197316</v>
      </c>
      <c r="G4817" s="5">
        <v>44770</v>
      </c>
      <c r="H4817" s="4">
        <v>44770</v>
      </c>
      <c r="I4817" s="6">
        <f>G4817-H4817</f>
        <v>0</v>
      </c>
      <c r="J4817" s="32" t="str">
        <f>IF(Data[[#This Row],[Chênh lệch ngày]]&lt;-2,"ADVANCE", IF(Data[[#This Row],[Chênh lệch ngày]]&lt;4, "ON TIME", IF(Data[[#This Row],[REASON OF LATE]]="SUPPLIER","LATE BY SUPPLIER", "LATE")))</f>
        <v>ON TIME</v>
      </c>
      <c r="K4817" s="2"/>
      <c r="L4817" s="32"/>
      <c r="M4817" s="32" t="str">
        <f>TEXT(Data[[#This Row],[Ngày giao]],"yyyy")</f>
        <v>2022</v>
      </c>
      <c r="N4817" s="32" t="str">
        <f>IF(MONTH(Data[[#This Row],[Ngày giao]])&lt;4,"Qtr1", IF(MONTH(Data[[#This Row],[Ngày giao]])&lt;7,"Qtr2",IF(MONTH(Data[[#This Row],[Ngày giao]])&lt;10,"Qtr3","Qtr4")))</f>
        <v>Qtr3</v>
      </c>
      <c r="O4817" s="32" t="str">
        <f>TEXT(Data[[#This Row],[Ngày giao]],"MMM")</f>
        <v>Jul</v>
      </c>
    </row>
    <row r="4818" spans="1:15" ht="14.5" x14ac:dyDescent="0.35">
      <c r="A4818" s="7">
        <v>4517704330</v>
      </c>
      <c r="B4818" s="7">
        <v>4333116</v>
      </c>
      <c r="C4818" s="8" t="s">
        <v>66</v>
      </c>
      <c r="D4818" s="9">
        <v>2667</v>
      </c>
      <c r="E4818" s="3">
        <v>1021</v>
      </c>
      <c r="F4818" s="3">
        <f t="shared" si="137"/>
        <v>2723007</v>
      </c>
      <c r="G4818" s="5">
        <v>44683</v>
      </c>
      <c r="H4818" s="4">
        <v>44683</v>
      </c>
      <c r="I4818" s="10">
        <v>0</v>
      </c>
      <c r="J4818" s="32" t="str">
        <f>IF(Data[[#This Row],[Chênh lệch ngày]]&lt;-2,"ADVANCE", IF(Data[[#This Row],[Chênh lệch ngày]]&lt;4, "ON TIME", IF(Data[[#This Row],[REASON OF LATE]]="SUPPLIER","LATE BY SUPPLIER", "LATE")))</f>
        <v>ON TIME</v>
      </c>
      <c r="K4818" s="12"/>
      <c r="L4818" s="16"/>
      <c r="M4818" s="32" t="str">
        <f>TEXT(Data[[#This Row],[Ngày giao]],"yyyy")</f>
        <v>2022</v>
      </c>
      <c r="N4818" s="32" t="str">
        <f>IF(MONTH(Data[[#This Row],[Ngày giao]])&lt;4,"Qtr1", IF(MONTH(Data[[#This Row],[Ngày giao]])&lt;7,"Qtr2",IF(MONTH(Data[[#This Row],[Ngày giao]])&lt;10,"Qtr3","Qtr4")))</f>
        <v>Qtr2</v>
      </c>
      <c r="O4818" s="32" t="str">
        <f>TEXT(Data[[#This Row],[Ngày giao]],"MMM")</f>
        <v>May</v>
      </c>
    </row>
    <row r="4819" spans="1:15" ht="14.5" x14ac:dyDescent="0.35">
      <c r="A4819" s="7">
        <v>5501218942</v>
      </c>
      <c r="B4819" s="7">
        <v>4454507</v>
      </c>
      <c r="C4819" s="8" t="s">
        <v>60</v>
      </c>
      <c r="D4819" s="9">
        <v>240</v>
      </c>
      <c r="E4819" s="3">
        <v>1148</v>
      </c>
      <c r="F4819" s="3">
        <f t="shared" si="137"/>
        <v>275520</v>
      </c>
      <c r="G4819" s="5">
        <v>44823</v>
      </c>
      <c r="H4819" s="4">
        <v>44823</v>
      </c>
      <c r="I4819" s="10">
        <v>0</v>
      </c>
      <c r="J4819" s="32" t="str">
        <f>IF(Data[[#This Row],[Chênh lệch ngày]]&lt;-2,"ADVANCE", IF(Data[[#This Row],[Chênh lệch ngày]]&lt;4, "ON TIME", IF(Data[[#This Row],[REASON OF LATE]]="SUPPLIER","LATE BY SUPPLIER", "LATE")))</f>
        <v>ON TIME</v>
      </c>
      <c r="K4819" s="12"/>
      <c r="L4819" s="16"/>
      <c r="M4819" s="32" t="str">
        <f>TEXT(Data[[#This Row],[Ngày giao]],"yyyy")</f>
        <v>2022</v>
      </c>
      <c r="N4819" s="32" t="str">
        <f>IF(MONTH(Data[[#This Row],[Ngày giao]])&lt;4,"Qtr1", IF(MONTH(Data[[#This Row],[Ngày giao]])&lt;7,"Qtr2",IF(MONTH(Data[[#This Row],[Ngày giao]])&lt;10,"Qtr3","Qtr4")))</f>
        <v>Qtr3</v>
      </c>
      <c r="O4819" s="32" t="str">
        <f>TEXT(Data[[#This Row],[Ngày giao]],"MMM")</f>
        <v>Sep</v>
      </c>
    </row>
    <row r="4820" spans="1:15" ht="14.5" x14ac:dyDescent="0.35">
      <c r="A4820" s="7">
        <v>4517410001</v>
      </c>
      <c r="B4820" s="7">
        <v>2778179</v>
      </c>
      <c r="C4820" s="8" t="s">
        <v>53</v>
      </c>
      <c r="D4820" s="9">
        <v>720</v>
      </c>
      <c r="E4820" s="3">
        <v>830</v>
      </c>
      <c r="F4820" s="3">
        <f t="shared" si="137"/>
        <v>597600</v>
      </c>
      <c r="G4820" s="5">
        <v>44683</v>
      </c>
      <c r="H4820" s="4">
        <v>44686</v>
      </c>
      <c r="I4820" s="10">
        <v>-3</v>
      </c>
      <c r="J4820" s="32" t="str">
        <f>IF(Data[[#This Row],[Chênh lệch ngày]]&lt;-2,"ADVANCE", IF(Data[[#This Row],[Chênh lệch ngày]]&lt;4, "ON TIME", IF(Data[[#This Row],[REASON OF LATE]]="SUPPLIER","LATE BY SUPPLIER", "LATE")))</f>
        <v>ADVANCE</v>
      </c>
      <c r="K4820" s="12"/>
      <c r="L4820" s="16"/>
      <c r="M4820" s="32" t="str">
        <f>TEXT(Data[[#This Row],[Ngày giao]],"yyyy")</f>
        <v>2022</v>
      </c>
      <c r="N4820" s="32" t="str">
        <f>IF(MONTH(Data[[#This Row],[Ngày giao]])&lt;4,"Qtr1", IF(MONTH(Data[[#This Row],[Ngày giao]])&lt;7,"Qtr2",IF(MONTH(Data[[#This Row],[Ngày giao]])&lt;10,"Qtr3","Qtr4")))</f>
        <v>Qtr2</v>
      </c>
      <c r="O4820" s="32" t="str">
        <f>TEXT(Data[[#This Row],[Ngày giao]],"MMM")</f>
        <v>May</v>
      </c>
    </row>
    <row r="4821" spans="1:15" ht="14.5" x14ac:dyDescent="0.35">
      <c r="A4821" s="7">
        <v>4517416302</v>
      </c>
      <c r="B4821" s="7">
        <v>4287388</v>
      </c>
      <c r="C4821" s="8" t="s">
        <v>53</v>
      </c>
      <c r="D4821" s="9">
        <v>96</v>
      </c>
      <c r="E4821" s="3">
        <v>651</v>
      </c>
      <c r="F4821" s="3">
        <f t="shared" si="137"/>
        <v>62496</v>
      </c>
      <c r="G4821" s="5">
        <v>44704</v>
      </c>
      <c r="H4821" s="4">
        <v>44704</v>
      </c>
      <c r="I4821" s="10">
        <v>0</v>
      </c>
      <c r="J4821" s="32" t="str">
        <f>IF(Data[[#This Row],[Chênh lệch ngày]]&lt;-2,"ADVANCE", IF(Data[[#This Row],[Chênh lệch ngày]]&lt;4, "ON TIME", IF(Data[[#This Row],[REASON OF LATE]]="SUPPLIER","LATE BY SUPPLIER", "LATE")))</f>
        <v>ON TIME</v>
      </c>
      <c r="K4821" s="12"/>
      <c r="L4821" s="16"/>
      <c r="M4821" s="32" t="str">
        <f>TEXT(Data[[#This Row],[Ngày giao]],"yyyy")</f>
        <v>2022</v>
      </c>
      <c r="N4821" s="32" t="str">
        <f>IF(MONTH(Data[[#This Row],[Ngày giao]])&lt;4,"Qtr1", IF(MONTH(Data[[#This Row],[Ngày giao]])&lt;7,"Qtr2",IF(MONTH(Data[[#This Row],[Ngày giao]])&lt;10,"Qtr3","Qtr4")))</f>
        <v>Qtr2</v>
      </c>
      <c r="O4821" s="32" t="str">
        <f>TEXT(Data[[#This Row],[Ngày giao]],"MMM")</f>
        <v>May</v>
      </c>
    </row>
    <row r="4822" spans="1:15" ht="14.5" x14ac:dyDescent="0.35">
      <c r="A4822" s="7">
        <v>4517359274</v>
      </c>
      <c r="B4822" s="7">
        <v>2663481</v>
      </c>
      <c r="C4822" s="8" t="s">
        <v>66</v>
      </c>
      <c r="D4822" s="9">
        <v>3555</v>
      </c>
      <c r="E4822" s="3">
        <v>660</v>
      </c>
      <c r="F4822" s="3">
        <f t="shared" si="137"/>
        <v>2346300</v>
      </c>
      <c r="G4822" s="5">
        <v>44725</v>
      </c>
      <c r="H4822" s="4">
        <v>44725</v>
      </c>
      <c r="I4822" s="10">
        <v>0</v>
      </c>
      <c r="J4822" s="32" t="str">
        <f>IF(Data[[#This Row],[Chênh lệch ngày]]&lt;-2,"ADVANCE", IF(Data[[#This Row],[Chênh lệch ngày]]&lt;4, "ON TIME", IF(Data[[#This Row],[REASON OF LATE]]="SUPPLIER","LATE BY SUPPLIER", "LATE")))</f>
        <v>ON TIME</v>
      </c>
      <c r="K4822" s="12"/>
      <c r="L4822" s="16"/>
      <c r="M4822" s="32" t="str">
        <f>TEXT(Data[[#This Row],[Ngày giao]],"yyyy")</f>
        <v>2022</v>
      </c>
      <c r="N4822" s="32" t="str">
        <f>IF(MONTH(Data[[#This Row],[Ngày giao]])&lt;4,"Qtr1", IF(MONTH(Data[[#This Row],[Ngày giao]])&lt;7,"Qtr2",IF(MONTH(Data[[#This Row],[Ngày giao]])&lt;10,"Qtr3","Qtr4")))</f>
        <v>Qtr2</v>
      </c>
      <c r="O4822" s="32" t="str">
        <f>TEXT(Data[[#This Row],[Ngày giao]],"MMM")</f>
        <v>Jun</v>
      </c>
    </row>
    <row r="4823" spans="1:15" ht="14.5" x14ac:dyDescent="0.35">
      <c r="A4823" s="7">
        <v>4517400911</v>
      </c>
      <c r="B4823" s="7">
        <v>4455299</v>
      </c>
      <c r="C4823" s="8" t="s">
        <v>53</v>
      </c>
      <c r="D4823" s="9">
        <v>315</v>
      </c>
      <c r="E4823" s="3">
        <v>371</v>
      </c>
      <c r="F4823" s="3">
        <f t="shared" si="137"/>
        <v>116865</v>
      </c>
      <c r="G4823" s="5">
        <v>44676</v>
      </c>
      <c r="H4823" s="4">
        <v>44676</v>
      </c>
      <c r="I4823" s="10">
        <v>0</v>
      </c>
      <c r="J4823" s="32" t="str">
        <f>IF(Data[[#This Row],[Chênh lệch ngày]]&lt;-2,"ADVANCE", IF(Data[[#This Row],[Chênh lệch ngày]]&lt;4, "ON TIME", IF(Data[[#This Row],[REASON OF LATE]]="SUPPLIER","LATE BY SUPPLIER", "LATE")))</f>
        <v>ON TIME</v>
      </c>
      <c r="K4823" s="12"/>
      <c r="L4823" s="16"/>
      <c r="M4823" s="32" t="str">
        <f>TEXT(Data[[#This Row],[Ngày giao]],"yyyy")</f>
        <v>2022</v>
      </c>
      <c r="N4823" s="32" t="str">
        <f>IF(MONTH(Data[[#This Row],[Ngày giao]])&lt;4,"Qtr1", IF(MONTH(Data[[#This Row],[Ngày giao]])&lt;7,"Qtr2",IF(MONTH(Data[[#This Row],[Ngày giao]])&lt;10,"Qtr3","Qtr4")))</f>
        <v>Qtr2</v>
      </c>
      <c r="O4823" s="32" t="str">
        <f>TEXT(Data[[#This Row],[Ngày giao]],"MMM")</f>
        <v>Apr</v>
      </c>
    </row>
    <row r="4824" spans="1:15" ht="14.5" x14ac:dyDescent="0.35">
      <c r="A4824" s="7">
        <v>4517942739</v>
      </c>
      <c r="B4824" s="7">
        <v>4333114</v>
      </c>
      <c r="C4824" s="8" t="s">
        <v>53</v>
      </c>
      <c r="D4824" s="9">
        <v>21</v>
      </c>
      <c r="E4824" s="3">
        <v>1197</v>
      </c>
      <c r="F4824" s="3">
        <f t="shared" si="137"/>
        <v>25137</v>
      </c>
      <c r="G4824" s="5">
        <v>44725</v>
      </c>
      <c r="H4824" s="4">
        <v>44711</v>
      </c>
      <c r="I4824" s="10">
        <v>14</v>
      </c>
      <c r="J4824" s="32" t="str">
        <f>IF(Data[[#This Row],[Chênh lệch ngày]]&lt;-2,"ADVANCE", IF(Data[[#This Row],[Chênh lệch ngày]]&lt;4, "ON TIME", IF(Data[[#This Row],[REASON OF LATE]]="SUPPLIER","LATE BY SUPPLIER", "LATE")))</f>
        <v>LATE BY SUPPLIER</v>
      </c>
      <c r="K4824" s="11" t="s">
        <v>8</v>
      </c>
      <c r="L4824" s="16" t="s">
        <v>71</v>
      </c>
      <c r="M4824" s="32" t="str">
        <f>TEXT(Data[[#This Row],[Ngày giao]],"yyyy")</f>
        <v>2022</v>
      </c>
      <c r="N4824" s="32" t="str">
        <f>IF(MONTH(Data[[#This Row],[Ngày giao]])&lt;4,"Qtr1", IF(MONTH(Data[[#This Row],[Ngày giao]])&lt;7,"Qtr2",IF(MONTH(Data[[#This Row],[Ngày giao]])&lt;10,"Qtr3","Qtr4")))</f>
        <v>Qtr2</v>
      </c>
      <c r="O4824" s="32" t="str">
        <f>TEXT(Data[[#This Row],[Ngày giao]],"MMM")</f>
        <v>Jun</v>
      </c>
    </row>
    <row r="4825" spans="1:15" ht="14.5" x14ac:dyDescent="0.35">
      <c r="A4825" s="7">
        <v>4517958620</v>
      </c>
      <c r="B4825" s="7">
        <v>2487053</v>
      </c>
      <c r="C4825" s="8" t="s">
        <v>53</v>
      </c>
      <c r="D4825" s="9">
        <v>1980</v>
      </c>
      <c r="E4825" s="3">
        <v>742</v>
      </c>
      <c r="F4825" s="3">
        <f t="shared" si="137"/>
        <v>1469160</v>
      </c>
      <c r="G4825" s="5">
        <v>44704</v>
      </c>
      <c r="H4825" s="4">
        <v>44704</v>
      </c>
      <c r="I4825" s="10">
        <v>0</v>
      </c>
      <c r="J4825" s="32" t="str">
        <f>IF(Data[[#This Row],[Chênh lệch ngày]]&lt;-2,"ADVANCE", IF(Data[[#This Row],[Chênh lệch ngày]]&lt;4, "ON TIME", IF(Data[[#This Row],[REASON OF LATE]]="SUPPLIER","LATE BY SUPPLIER", "LATE")))</f>
        <v>ON TIME</v>
      </c>
      <c r="K4825" s="12"/>
      <c r="L4825" s="16"/>
      <c r="M4825" s="32" t="str">
        <f>TEXT(Data[[#This Row],[Ngày giao]],"yyyy")</f>
        <v>2022</v>
      </c>
      <c r="N4825" s="32" t="str">
        <f>IF(MONTH(Data[[#This Row],[Ngày giao]])&lt;4,"Qtr1", IF(MONTH(Data[[#This Row],[Ngày giao]])&lt;7,"Qtr2",IF(MONTH(Data[[#This Row],[Ngày giao]])&lt;10,"Qtr3","Qtr4")))</f>
        <v>Qtr2</v>
      </c>
      <c r="O4825" s="32" t="str">
        <f>TEXT(Data[[#This Row],[Ngày giao]],"MMM")</f>
        <v>May</v>
      </c>
    </row>
    <row r="4826" spans="1:15" ht="14.5" x14ac:dyDescent="0.35">
      <c r="A4826" s="7">
        <v>4517504691</v>
      </c>
      <c r="B4826" s="7">
        <v>4454507</v>
      </c>
      <c r="C4826" s="8" t="s">
        <v>55</v>
      </c>
      <c r="D4826" s="9">
        <v>1080</v>
      </c>
      <c r="E4826" s="3">
        <v>1263</v>
      </c>
      <c r="F4826" s="3">
        <f t="shared" si="137"/>
        <v>1364040</v>
      </c>
      <c r="G4826" s="5">
        <v>44686</v>
      </c>
      <c r="H4826" s="4">
        <v>44686</v>
      </c>
      <c r="I4826" s="10">
        <v>0</v>
      </c>
      <c r="J4826" s="32" t="str">
        <f>IF(Data[[#This Row],[Chênh lệch ngày]]&lt;-2,"ADVANCE", IF(Data[[#This Row],[Chênh lệch ngày]]&lt;4, "ON TIME", IF(Data[[#This Row],[REASON OF LATE]]="SUPPLIER","LATE BY SUPPLIER", "LATE")))</f>
        <v>ON TIME</v>
      </c>
      <c r="K4826" s="12"/>
      <c r="L4826" s="16"/>
      <c r="M4826" s="32" t="str">
        <f>TEXT(Data[[#This Row],[Ngày giao]],"yyyy")</f>
        <v>2022</v>
      </c>
      <c r="N4826" s="32" t="str">
        <f>IF(MONTH(Data[[#This Row],[Ngày giao]])&lt;4,"Qtr1", IF(MONTH(Data[[#This Row],[Ngày giao]])&lt;7,"Qtr2",IF(MONTH(Data[[#This Row],[Ngày giao]])&lt;10,"Qtr3","Qtr4")))</f>
        <v>Qtr2</v>
      </c>
      <c r="O4826" s="32" t="str">
        <f>TEXT(Data[[#This Row],[Ngày giao]],"MMM")</f>
        <v>May</v>
      </c>
    </row>
    <row r="4827" spans="1:15" ht="14.5" x14ac:dyDescent="0.35">
      <c r="A4827" s="7">
        <v>4517961223</v>
      </c>
      <c r="B4827" s="7">
        <v>4333116</v>
      </c>
      <c r="C4827" s="8" t="s">
        <v>53</v>
      </c>
      <c r="D4827" s="9">
        <v>273</v>
      </c>
      <c r="E4827" s="3">
        <v>480</v>
      </c>
      <c r="F4827" s="3">
        <f t="shared" si="137"/>
        <v>131040</v>
      </c>
      <c r="G4827" s="5">
        <v>44718</v>
      </c>
      <c r="H4827" s="4">
        <v>44718</v>
      </c>
      <c r="I4827" s="10">
        <v>0</v>
      </c>
      <c r="J4827" s="32" t="str">
        <f>IF(Data[[#This Row],[Chênh lệch ngày]]&lt;-2,"ADVANCE", IF(Data[[#This Row],[Chênh lệch ngày]]&lt;4, "ON TIME", IF(Data[[#This Row],[REASON OF LATE]]="SUPPLIER","LATE BY SUPPLIER", "LATE")))</f>
        <v>ON TIME</v>
      </c>
      <c r="K4827" s="12"/>
      <c r="L4827" s="16"/>
      <c r="M4827" s="32" t="str">
        <f>TEXT(Data[[#This Row],[Ngày giao]],"yyyy")</f>
        <v>2022</v>
      </c>
      <c r="N4827" s="32" t="str">
        <f>IF(MONTH(Data[[#This Row],[Ngày giao]])&lt;4,"Qtr1", IF(MONTH(Data[[#This Row],[Ngày giao]])&lt;7,"Qtr2",IF(MONTH(Data[[#This Row],[Ngày giao]])&lt;10,"Qtr3","Qtr4")))</f>
        <v>Qtr2</v>
      </c>
      <c r="O4827" s="32" t="str">
        <f>TEXT(Data[[#This Row],[Ngày giao]],"MMM")</f>
        <v>Jun</v>
      </c>
    </row>
    <row r="4828" spans="1:15" ht="14.5" x14ac:dyDescent="0.35">
      <c r="A4828" s="7">
        <v>4517941786</v>
      </c>
      <c r="B4828" s="7">
        <v>4335235</v>
      </c>
      <c r="C4828" s="8" t="s">
        <v>53</v>
      </c>
      <c r="D4828" s="9">
        <v>90</v>
      </c>
      <c r="E4828" s="3">
        <v>665</v>
      </c>
      <c r="F4828" s="3">
        <f t="shared" si="137"/>
        <v>59850</v>
      </c>
      <c r="G4828" s="5">
        <v>44732</v>
      </c>
      <c r="H4828" s="4">
        <v>44732</v>
      </c>
      <c r="I4828" s="10">
        <v>0</v>
      </c>
      <c r="J4828" s="32" t="str">
        <f>IF(Data[[#This Row],[Chênh lệch ngày]]&lt;-2,"ADVANCE", IF(Data[[#This Row],[Chênh lệch ngày]]&lt;4, "ON TIME", IF(Data[[#This Row],[REASON OF LATE]]="SUPPLIER","LATE BY SUPPLIER", "LATE")))</f>
        <v>ON TIME</v>
      </c>
      <c r="K4828" s="12"/>
      <c r="L4828" s="16"/>
      <c r="M4828" s="32" t="str">
        <f>TEXT(Data[[#This Row],[Ngày giao]],"yyyy")</f>
        <v>2022</v>
      </c>
      <c r="N4828" s="32" t="str">
        <f>IF(MONTH(Data[[#This Row],[Ngày giao]])&lt;4,"Qtr1", IF(MONTH(Data[[#This Row],[Ngày giao]])&lt;7,"Qtr2",IF(MONTH(Data[[#This Row],[Ngày giao]])&lt;10,"Qtr3","Qtr4")))</f>
        <v>Qtr2</v>
      </c>
      <c r="O4828" s="32" t="str">
        <f>TEXT(Data[[#This Row],[Ngày giao]],"MMM")</f>
        <v>Jun</v>
      </c>
    </row>
    <row r="4829" spans="1:15" ht="14.5" x14ac:dyDescent="0.35">
      <c r="A4829" s="7">
        <v>4517038730</v>
      </c>
      <c r="B4829" s="7">
        <v>4455281</v>
      </c>
      <c r="C4829" s="37" t="s">
        <v>52</v>
      </c>
      <c r="D4829" s="9">
        <v>720</v>
      </c>
      <c r="E4829" s="3">
        <v>1145</v>
      </c>
      <c r="F4829" s="3">
        <f t="shared" si="137"/>
        <v>824400</v>
      </c>
      <c r="G4829" s="14">
        <v>44634</v>
      </c>
      <c r="H4829" s="15">
        <v>44634</v>
      </c>
      <c r="I4829" s="10">
        <v>0</v>
      </c>
      <c r="J4829" s="32" t="str">
        <f>IF(Data[[#This Row],[Chênh lệch ngày]]&lt;-2,"ADVANCE", IF(Data[[#This Row],[Chênh lệch ngày]]&lt;4, "ON TIME", IF(Data[[#This Row],[REASON OF LATE]]="SUPPLIER","LATE BY SUPPLIER", "LATE")))</f>
        <v>ON TIME</v>
      </c>
      <c r="K4829" s="12"/>
      <c r="L4829" s="16"/>
      <c r="M4829" s="32" t="str">
        <f>TEXT(Data[[#This Row],[Ngày giao]],"yyyy")</f>
        <v>2022</v>
      </c>
      <c r="N4829" s="32" t="str">
        <f>IF(MONTH(Data[[#This Row],[Ngày giao]])&lt;4,"Qtr1", IF(MONTH(Data[[#This Row],[Ngày giao]])&lt;7,"Qtr2",IF(MONTH(Data[[#This Row],[Ngày giao]])&lt;10,"Qtr3","Qtr4")))</f>
        <v>Qtr1</v>
      </c>
      <c r="O4829" s="32" t="str">
        <f>TEXT(Data[[#This Row],[Ngày giao]],"MMM")</f>
        <v>Mar</v>
      </c>
    </row>
    <row r="4830" spans="1:15" ht="14.5" x14ac:dyDescent="0.35">
      <c r="A4830" s="7">
        <v>4517681119</v>
      </c>
      <c r="B4830" s="7">
        <v>4333116</v>
      </c>
      <c r="C4830" s="8" t="s">
        <v>59</v>
      </c>
      <c r="D4830" s="9">
        <v>2856</v>
      </c>
      <c r="E4830" s="3">
        <v>373</v>
      </c>
      <c r="F4830" s="3">
        <f t="shared" si="137"/>
        <v>1065288</v>
      </c>
      <c r="G4830" s="5">
        <v>44697</v>
      </c>
      <c r="H4830" s="4">
        <v>44697</v>
      </c>
      <c r="I4830" s="10">
        <v>0</v>
      </c>
      <c r="J4830" s="32" t="str">
        <f>IF(Data[[#This Row],[Chênh lệch ngày]]&lt;-2,"ADVANCE", IF(Data[[#This Row],[Chênh lệch ngày]]&lt;4, "ON TIME", IF(Data[[#This Row],[REASON OF LATE]]="SUPPLIER","LATE BY SUPPLIER", "LATE")))</f>
        <v>ON TIME</v>
      </c>
      <c r="K4830" s="12"/>
      <c r="L4830" s="16"/>
      <c r="M4830" s="32" t="str">
        <f>TEXT(Data[[#This Row],[Ngày giao]],"yyyy")</f>
        <v>2022</v>
      </c>
      <c r="N4830" s="32" t="str">
        <f>IF(MONTH(Data[[#This Row],[Ngày giao]])&lt;4,"Qtr1", IF(MONTH(Data[[#This Row],[Ngày giao]])&lt;7,"Qtr2",IF(MONTH(Data[[#This Row],[Ngày giao]])&lt;10,"Qtr3","Qtr4")))</f>
        <v>Qtr2</v>
      </c>
      <c r="O4830" s="32" t="str">
        <f>TEXT(Data[[#This Row],[Ngày giao]],"MMM")</f>
        <v>May</v>
      </c>
    </row>
    <row r="4831" spans="1:15" ht="14.5" x14ac:dyDescent="0.35">
      <c r="A4831" s="7">
        <v>4517775608</v>
      </c>
      <c r="B4831" s="7">
        <v>4013297</v>
      </c>
      <c r="C4831" s="8" t="s">
        <v>63</v>
      </c>
      <c r="D4831" s="9">
        <v>105</v>
      </c>
      <c r="E4831" s="3">
        <v>388</v>
      </c>
      <c r="F4831" s="3">
        <f t="shared" si="137"/>
        <v>40740</v>
      </c>
      <c r="G4831" s="5">
        <v>44683</v>
      </c>
      <c r="H4831" s="4">
        <v>44682</v>
      </c>
      <c r="I4831" s="10">
        <v>1</v>
      </c>
      <c r="J4831" s="32" t="str">
        <f>IF(Data[[#This Row],[Chênh lệch ngày]]&lt;-2,"ADVANCE", IF(Data[[#This Row],[Chênh lệch ngày]]&lt;4, "ON TIME", IF(Data[[#This Row],[REASON OF LATE]]="SUPPLIER","LATE BY SUPPLIER", "LATE")))</f>
        <v>ON TIME</v>
      </c>
      <c r="K4831" s="12"/>
      <c r="L4831" s="16"/>
      <c r="M4831" s="32" t="str">
        <f>TEXT(Data[[#This Row],[Ngày giao]],"yyyy")</f>
        <v>2022</v>
      </c>
      <c r="N4831" s="32" t="str">
        <f>IF(MONTH(Data[[#This Row],[Ngày giao]])&lt;4,"Qtr1", IF(MONTH(Data[[#This Row],[Ngày giao]])&lt;7,"Qtr2",IF(MONTH(Data[[#This Row],[Ngày giao]])&lt;10,"Qtr3","Qtr4")))</f>
        <v>Qtr2</v>
      </c>
      <c r="O4831" s="32" t="str">
        <f>TEXT(Data[[#This Row],[Ngày giao]],"MMM")</f>
        <v>May</v>
      </c>
    </row>
    <row r="4832" spans="1:15" ht="14.5" x14ac:dyDescent="0.35">
      <c r="A4832" s="7">
        <v>4517955469</v>
      </c>
      <c r="B4832" s="7">
        <v>4333116</v>
      </c>
      <c r="C4832" s="8" t="s">
        <v>53</v>
      </c>
      <c r="D4832" s="9">
        <v>672</v>
      </c>
      <c r="E4832" s="3">
        <v>1389</v>
      </c>
      <c r="F4832" s="3">
        <f t="shared" si="137"/>
        <v>933408</v>
      </c>
      <c r="G4832" s="5">
        <v>44725</v>
      </c>
      <c r="H4832" s="4">
        <v>44725</v>
      </c>
      <c r="I4832" s="10">
        <v>0</v>
      </c>
      <c r="J4832" s="32" t="str">
        <f>IF(Data[[#This Row],[Chênh lệch ngày]]&lt;-2,"ADVANCE", IF(Data[[#This Row],[Chênh lệch ngày]]&lt;4, "ON TIME", IF(Data[[#This Row],[REASON OF LATE]]="SUPPLIER","LATE BY SUPPLIER", "LATE")))</f>
        <v>ON TIME</v>
      </c>
      <c r="K4832" s="12"/>
      <c r="L4832" s="16"/>
      <c r="M4832" s="32" t="str">
        <f>TEXT(Data[[#This Row],[Ngày giao]],"yyyy")</f>
        <v>2022</v>
      </c>
      <c r="N4832" s="32" t="str">
        <f>IF(MONTH(Data[[#This Row],[Ngày giao]])&lt;4,"Qtr1", IF(MONTH(Data[[#This Row],[Ngày giao]])&lt;7,"Qtr2",IF(MONTH(Data[[#This Row],[Ngày giao]])&lt;10,"Qtr3","Qtr4")))</f>
        <v>Qtr2</v>
      </c>
      <c r="O4832" s="32" t="str">
        <f>TEXT(Data[[#This Row],[Ngày giao]],"MMM")</f>
        <v>Jun</v>
      </c>
    </row>
    <row r="4833" spans="1:15" ht="14.5" x14ac:dyDescent="0.35">
      <c r="A4833" s="7">
        <v>4517236206</v>
      </c>
      <c r="B4833" s="7">
        <v>2765851</v>
      </c>
      <c r="C4833" s="8" t="s">
        <v>67</v>
      </c>
      <c r="D4833" s="9">
        <v>32</v>
      </c>
      <c r="E4833" s="3">
        <v>989</v>
      </c>
      <c r="F4833" s="3">
        <f t="shared" si="137"/>
        <v>31648</v>
      </c>
      <c r="G4833" s="5">
        <v>44609</v>
      </c>
      <c r="H4833" s="4">
        <v>44609</v>
      </c>
      <c r="I4833" s="10">
        <v>0</v>
      </c>
      <c r="J4833" s="32" t="str">
        <f>IF(Data[[#This Row],[Chênh lệch ngày]]&lt;-2,"ADVANCE", IF(Data[[#This Row],[Chênh lệch ngày]]&lt;4, "ON TIME", IF(Data[[#This Row],[REASON OF LATE]]="SUPPLIER","LATE BY SUPPLIER", "LATE")))</f>
        <v>ON TIME</v>
      </c>
      <c r="K4833" s="12"/>
      <c r="L4833" s="16"/>
      <c r="M4833" s="32" t="str">
        <f>TEXT(Data[[#This Row],[Ngày giao]],"yyyy")</f>
        <v>2022</v>
      </c>
      <c r="N4833" s="32" t="str">
        <f>IF(MONTH(Data[[#This Row],[Ngày giao]])&lt;4,"Qtr1", IF(MONTH(Data[[#This Row],[Ngày giao]])&lt;7,"Qtr2",IF(MONTH(Data[[#This Row],[Ngày giao]])&lt;10,"Qtr3","Qtr4")))</f>
        <v>Qtr1</v>
      </c>
      <c r="O4833" s="32" t="str">
        <f>TEXT(Data[[#This Row],[Ngày giao]],"MMM")</f>
        <v>Feb</v>
      </c>
    </row>
    <row r="4834" spans="1:15" ht="14.5" x14ac:dyDescent="0.35">
      <c r="A4834" s="7">
        <v>4518116996</v>
      </c>
      <c r="B4834" s="7">
        <v>4287388</v>
      </c>
      <c r="C4834" s="8" t="s">
        <v>53</v>
      </c>
      <c r="D4834" s="9">
        <v>96</v>
      </c>
      <c r="E4834" s="3">
        <v>1005</v>
      </c>
      <c r="F4834" s="3">
        <f t="shared" si="137"/>
        <v>96480</v>
      </c>
      <c r="G4834" s="5">
        <v>44760</v>
      </c>
      <c r="H4834" s="4">
        <v>44760</v>
      </c>
      <c r="I4834" s="10">
        <v>0</v>
      </c>
      <c r="J4834" s="32" t="str">
        <f>IF(Data[[#This Row],[Chênh lệch ngày]]&lt;-2,"ADVANCE", IF(Data[[#This Row],[Chênh lệch ngày]]&lt;4, "ON TIME", IF(Data[[#This Row],[REASON OF LATE]]="SUPPLIER","LATE BY SUPPLIER", "LATE")))</f>
        <v>ON TIME</v>
      </c>
      <c r="K4834" s="12"/>
      <c r="L4834" s="16"/>
      <c r="M4834" s="32" t="str">
        <f>TEXT(Data[[#This Row],[Ngày giao]],"yyyy")</f>
        <v>2022</v>
      </c>
      <c r="N4834" s="32" t="str">
        <f>IF(MONTH(Data[[#This Row],[Ngày giao]])&lt;4,"Qtr1", IF(MONTH(Data[[#This Row],[Ngày giao]])&lt;7,"Qtr2",IF(MONTH(Data[[#This Row],[Ngày giao]])&lt;10,"Qtr3","Qtr4")))</f>
        <v>Qtr3</v>
      </c>
      <c r="O4834" s="32" t="str">
        <f>TEXT(Data[[#This Row],[Ngày giao]],"MMM")</f>
        <v>Jul</v>
      </c>
    </row>
    <row r="4835" spans="1:15" ht="14.5" x14ac:dyDescent="0.35">
      <c r="A4835" s="7">
        <v>4517456928</v>
      </c>
      <c r="B4835" s="7">
        <v>4013297</v>
      </c>
      <c r="C4835" s="8" t="s">
        <v>58</v>
      </c>
      <c r="D4835" s="9">
        <v>915</v>
      </c>
      <c r="E4835" s="3">
        <v>962</v>
      </c>
      <c r="F4835" s="3">
        <f t="shared" si="137"/>
        <v>880230</v>
      </c>
      <c r="G4835" s="5">
        <v>44588</v>
      </c>
      <c r="H4835" s="4">
        <v>44589</v>
      </c>
      <c r="I4835" s="10">
        <v>-1</v>
      </c>
      <c r="J4835" s="32" t="str">
        <f>IF(Data[[#This Row],[Chênh lệch ngày]]&lt;-2,"ADVANCE", IF(Data[[#This Row],[Chênh lệch ngày]]&lt;4, "ON TIME", IF(Data[[#This Row],[REASON OF LATE]]="SUPPLIER","LATE BY SUPPLIER", "LATE")))</f>
        <v>ON TIME</v>
      </c>
      <c r="K4835" s="12"/>
      <c r="L4835" s="16"/>
      <c r="M4835" s="32" t="str">
        <f>TEXT(Data[[#This Row],[Ngày giao]],"yyyy")</f>
        <v>2022</v>
      </c>
      <c r="N4835" s="32" t="str">
        <f>IF(MONTH(Data[[#This Row],[Ngày giao]])&lt;4,"Qtr1", IF(MONTH(Data[[#This Row],[Ngày giao]])&lt;7,"Qtr2",IF(MONTH(Data[[#This Row],[Ngày giao]])&lt;10,"Qtr3","Qtr4")))</f>
        <v>Qtr1</v>
      </c>
      <c r="O4835" s="32" t="str">
        <f>TEXT(Data[[#This Row],[Ngày giao]],"MMM")</f>
        <v>Jan</v>
      </c>
    </row>
    <row r="4836" spans="1:15" ht="14.5" x14ac:dyDescent="0.35">
      <c r="A4836" s="7">
        <v>4517713132</v>
      </c>
      <c r="B4836" s="7">
        <v>2044651</v>
      </c>
      <c r="C4836" s="8" t="s">
        <v>53</v>
      </c>
      <c r="D4836" s="9">
        <v>108000</v>
      </c>
      <c r="E4836" s="3">
        <v>1201</v>
      </c>
      <c r="F4836" s="3">
        <f t="shared" si="137"/>
        <v>129708000</v>
      </c>
      <c r="G4836" s="5">
        <v>44767</v>
      </c>
      <c r="H4836" s="4">
        <v>44784</v>
      </c>
      <c r="I4836" s="10">
        <v>-17</v>
      </c>
      <c r="J4836" s="32" t="str">
        <f>IF(Data[[#This Row],[Chênh lệch ngày]]&lt;-2,"ADVANCE", IF(Data[[#This Row],[Chênh lệch ngày]]&lt;4, "ON TIME", IF(Data[[#This Row],[REASON OF LATE]]="SUPPLIER","LATE BY SUPPLIER", "LATE")))</f>
        <v>ADVANCE</v>
      </c>
      <c r="K4836" s="12"/>
      <c r="L4836" s="16"/>
      <c r="M4836" s="32" t="str">
        <f>TEXT(Data[[#This Row],[Ngày giao]],"yyyy")</f>
        <v>2022</v>
      </c>
      <c r="N4836" s="32" t="str">
        <f>IF(MONTH(Data[[#This Row],[Ngày giao]])&lt;4,"Qtr1", IF(MONTH(Data[[#This Row],[Ngày giao]])&lt;7,"Qtr2",IF(MONTH(Data[[#This Row],[Ngày giao]])&lt;10,"Qtr3","Qtr4")))</f>
        <v>Qtr3</v>
      </c>
      <c r="O4836" s="32" t="str">
        <f>TEXT(Data[[#This Row],[Ngày giao]],"MMM")</f>
        <v>Jul</v>
      </c>
    </row>
    <row r="4837" spans="1:15" ht="14.5" x14ac:dyDescent="0.35">
      <c r="A4837" s="7">
        <v>4518124794</v>
      </c>
      <c r="B4837" s="7">
        <v>2779817</v>
      </c>
      <c r="C4837" s="8" t="s">
        <v>67</v>
      </c>
      <c r="D4837" s="9">
        <v>990</v>
      </c>
      <c r="E4837" s="3">
        <v>1125</v>
      </c>
      <c r="F4837" s="3">
        <f t="shared" si="137"/>
        <v>1113750</v>
      </c>
      <c r="G4837" s="5">
        <v>45043</v>
      </c>
      <c r="H4837" s="4">
        <v>45043</v>
      </c>
      <c r="I4837" s="10">
        <v>0</v>
      </c>
      <c r="J4837" s="32" t="str">
        <f>IF(Data[[#This Row],[Chênh lệch ngày]]&lt;-2,"ADVANCE", IF(Data[[#This Row],[Chênh lệch ngày]]&lt;4, "ON TIME", IF(Data[[#This Row],[REASON OF LATE]]="SUPPLIER","LATE BY SUPPLIER", "LATE")))</f>
        <v>ON TIME</v>
      </c>
      <c r="K4837" s="12"/>
      <c r="L4837" s="16"/>
      <c r="M4837" s="32" t="str">
        <f>TEXT(Data[[#This Row],[Ngày giao]],"yyyy")</f>
        <v>2023</v>
      </c>
      <c r="N4837" s="32" t="str">
        <f>IF(MONTH(Data[[#This Row],[Ngày giao]])&lt;4,"Qtr1", IF(MONTH(Data[[#This Row],[Ngày giao]])&lt;7,"Qtr2",IF(MONTH(Data[[#This Row],[Ngày giao]])&lt;10,"Qtr3","Qtr4")))</f>
        <v>Qtr2</v>
      </c>
      <c r="O4837" s="32" t="str">
        <f>TEXT(Data[[#This Row],[Ngày giao]],"MMM")</f>
        <v>Apr</v>
      </c>
    </row>
    <row r="4838" spans="1:15" ht="14.5" x14ac:dyDescent="0.35">
      <c r="A4838" s="7">
        <v>4518085653</v>
      </c>
      <c r="B4838" s="7">
        <v>2779817</v>
      </c>
      <c r="C4838" s="8" t="s">
        <v>67</v>
      </c>
      <c r="D4838" s="9">
        <v>990</v>
      </c>
      <c r="E4838" s="3">
        <v>1183</v>
      </c>
      <c r="F4838" s="3">
        <f t="shared" si="137"/>
        <v>1171170</v>
      </c>
      <c r="G4838" s="5">
        <v>45085</v>
      </c>
      <c r="H4838" s="4">
        <v>45085</v>
      </c>
      <c r="I4838" s="10">
        <v>0</v>
      </c>
      <c r="J4838" s="32" t="str">
        <f>IF(Data[[#This Row],[Chênh lệch ngày]]&lt;-2,"ADVANCE", IF(Data[[#This Row],[Chênh lệch ngày]]&lt;4, "ON TIME", IF(Data[[#This Row],[REASON OF LATE]]="SUPPLIER","LATE BY SUPPLIER", "LATE")))</f>
        <v>ON TIME</v>
      </c>
      <c r="K4838" s="12"/>
      <c r="L4838" s="16"/>
      <c r="M4838" s="32" t="str">
        <f>TEXT(Data[[#This Row],[Ngày giao]],"yyyy")</f>
        <v>2023</v>
      </c>
      <c r="N4838" s="32" t="str">
        <f>IF(MONTH(Data[[#This Row],[Ngày giao]])&lt;4,"Qtr1", IF(MONTH(Data[[#This Row],[Ngày giao]])&lt;7,"Qtr2",IF(MONTH(Data[[#This Row],[Ngày giao]])&lt;10,"Qtr3","Qtr4")))</f>
        <v>Qtr2</v>
      </c>
      <c r="O4838" s="32" t="str">
        <f>TEXT(Data[[#This Row],[Ngày giao]],"MMM")</f>
        <v>Jun</v>
      </c>
    </row>
    <row r="4839" spans="1:15" ht="14.5" x14ac:dyDescent="0.35">
      <c r="A4839" s="7">
        <v>4518089289</v>
      </c>
      <c r="B4839" s="7">
        <v>2487053</v>
      </c>
      <c r="C4839" s="8" t="s">
        <v>53</v>
      </c>
      <c r="D4839" s="9">
        <v>1350</v>
      </c>
      <c r="E4839" s="3">
        <v>890</v>
      </c>
      <c r="F4839" s="3">
        <f t="shared" si="137"/>
        <v>1201500</v>
      </c>
      <c r="G4839" s="5">
        <v>44732</v>
      </c>
      <c r="H4839" s="4">
        <v>44732</v>
      </c>
      <c r="I4839" s="10">
        <v>0</v>
      </c>
      <c r="J4839" s="32" t="str">
        <f>IF(Data[[#This Row],[Chênh lệch ngày]]&lt;-2,"ADVANCE", IF(Data[[#This Row],[Chênh lệch ngày]]&lt;4, "ON TIME", IF(Data[[#This Row],[REASON OF LATE]]="SUPPLIER","LATE BY SUPPLIER", "LATE")))</f>
        <v>ON TIME</v>
      </c>
      <c r="K4839" s="12"/>
      <c r="L4839" s="16"/>
      <c r="M4839" s="32" t="str">
        <f>TEXT(Data[[#This Row],[Ngày giao]],"yyyy")</f>
        <v>2022</v>
      </c>
      <c r="N4839" s="32" t="str">
        <f>IF(MONTH(Data[[#This Row],[Ngày giao]])&lt;4,"Qtr1", IF(MONTH(Data[[#This Row],[Ngày giao]])&lt;7,"Qtr2",IF(MONTH(Data[[#This Row],[Ngày giao]])&lt;10,"Qtr3","Qtr4")))</f>
        <v>Qtr2</v>
      </c>
      <c r="O4839" s="32" t="str">
        <f>TEXT(Data[[#This Row],[Ngày giao]],"MMM")</f>
        <v>Jun</v>
      </c>
    </row>
    <row r="4840" spans="1:15" ht="14.5" x14ac:dyDescent="0.35">
      <c r="A4840" s="7">
        <v>5501254663</v>
      </c>
      <c r="B4840" s="7">
        <v>2765851</v>
      </c>
      <c r="C4840" s="8" t="s">
        <v>60</v>
      </c>
      <c r="D4840" s="9">
        <v>112</v>
      </c>
      <c r="E4840" s="3">
        <v>771</v>
      </c>
      <c r="F4840" s="3">
        <f t="shared" si="137"/>
        <v>86352</v>
      </c>
      <c r="G4840" s="5">
        <v>44753</v>
      </c>
      <c r="H4840" s="4">
        <v>44753</v>
      </c>
      <c r="I4840" s="10">
        <v>0</v>
      </c>
      <c r="J4840" s="32" t="str">
        <f>IF(Data[[#This Row],[Chênh lệch ngày]]&lt;-2,"ADVANCE", IF(Data[[#This Row],[Chênh lệch ngày]]&lt;4, "ON TIME", IF(Data[[#This Row],[REASON OF LATE]]="SUPPLIER","LATE BY SUPPLIER", "LATE")))</f>
        <v>ON TIME</v>
      </c>
      <c r="K4840" s="12"/>
      <c r="L4840" s="16"/>
      <c r="M4840" s="32" t="str">
        <f>TEXT(Data[[#This Row],[Ngày giao]],"yyyy")</f>
        <v>2022</v>
      </c>
      <c r="N4840" s="32" t="str">
        <f>IF(MONTH(Data[[#This Row],[Ngày giao]])&lt;4,"Qtr1", IF(MONTH(Data[[#This Row],[Ngày giao]])&lt;7,"Qtr2",IF(MONTH(Data[[#This Row],[Ngày giao]])&lt;10,"Qtr3","Qtr4")))</f>
        <v>Qtr3</v>
      </c>
      <c r="O4840" s="32" t="str">
        <f>TEXT(Data[[#This Row],[Ngày giao]],"MMM")</f>
        <v>Jul</v>
      </c>
    </row>
    <row r="4841" spans="1:15" ht="14.5" x14ac:dyDescent="0.35">
      <c r="A4841" s="7">
        <v>4517951655</v>
      </c>
      <c r="B4841" s="7">
        <v>4455281</v>
      </c>
      <c r="C4841" s="8" t="s">
        <v>53</v>
      </c>
      <c r="D4841" s="9">
        <v>90</v>
      </c>
      <c r="E4841" s="3">
        <v>1077</v>
      </c>
      <c r="F4841" s="3">
        <f t="shared" si="137"/>
        <v>96930</v>
      </c>
      <c r="G4841" s="14">
        <v>44718</v>
      </c>
      <c r="H4841" s="15">
        <v>44718</v>
      </c>
      <c r="I4841" s="10">
        <v>0</v>
      </c>
      <c r="J4841" s="32" t="str">
        <f>IF(Data[[#This Row],[Chênh lệch ngày]]&lt;-2,"ADVANCE", IF(Data[[#This Row],[Chênh lệch ngày]]&lt;4, "ON TIME", IF(Data[[#This Row],[REASON OF LATE]]="SUPPLIER","LATE BY SUPPLIER", "LATE")))</f>
        <v>ON TIME</v>
      </c>
      <c r="K4841" s="12"/>
      <c r="L4841" s="16"/>
      <c r="M4841" s="32" t="str">
        <f>TEXT(Data[[#This Row],[Ngày giao]],"yyyy")</f>
        <v>2022</v>
      </c>
      <c r="N4841" s="32" t="str">
        <f>IF(MONTH(Data[[#This Row],[Ngày giao]])&lt;4,"Qtr1", IF(MONTH(Data[[#This Row],[Ngày giao]])&lt;7,"Qtr2",IF(MONTH(Data[[#This Row],[Ngày giao]])&lt;10,"Qtr3","Qtr4")))</f>
        <v>Qtr2</v>
      </c>
      <c r="O4841" s="32" t="str">
        <f>TEXT(Data[[#This Row],[Ngày giao]],"MMM")</f>
        <v>Jun</v>
      </c>
    </row>
    <row r="4842" spans="1:15" ht="14.5" x14ac:dyDescent="0.35">
      <c r="A4842" s="7">
        <v>4518008350</v>
      </c>
      <c r="B4842" s="7">
        <v>2765851</v>
      </c>
      <c r="C4842" s="8" t="s">
        <v>53</v>
      </c>
      <c r="D4842" s="9">
        <v>6128</v>
      </c>
      <c r="E4842" s="3">
        <v>1093</v>
      </c>
      <c r="F4842" s="3">
        <f t="shared" si="137"/>
        <v>6697904</v>
      </c>
      <c r="G4842" s="5">
        <v>44725</v>
      </c>
      <c r="H4842" s="4">
        <v>44725</v>
      </c>
      <c r="I4842" s="10">
        <v>0</v>
      </c>
      <c r="J4842" s="32" t="str">
        <f>IF(Data[[#This Row],[Chênh lệch ngày]]&lt;-2,"ADVANCE", IF(Data[[#This Row],[Chênh lệch ngày]]&lt;4, "ON TIME", IF(Data[[#This Row],[REASON OF LATE]]="SUPPLIER","LATE BY SUPPLIER", "LATE")))</f>
        <v>ON TIME</v>
      </c>
      <c r="K4842" s="12"/>
      <c r="L4842" s="16"/>
      <c r="M4842" s="32" t="str">
        <f>TEXT(Data[[#This Row],[Ngày giao]],"yyyy")</f>
        <v>2022</v>
      </c>
      <c r="N4842" s="32" t="str">
        <f>IF(MONTH(Data[[#This Row],[Ngày giao]])&lt;4,"Qtr1", IF(MONTH(Data[[#This Row],[Ngày giao]])&lt;7,"Qtr2",IF(MONTH(Data[[#This Row],[Ngày giao]])&lt;10,"Qtr3","Qtr4")))</f>
        <v>Qtr2</v>
      </c>
      <c r="O4842" s="32" t="str">
        <f>TEXT(Data[[#This Row],[Ngày giao]],"MMM")</f>
        <v>Jun</v>
      </c>
    </row>
    <row r="4843" spans="1:15" ht="13" x14ac:dyDescent="0.3">
      <c r="A4843" s="1">
        <v>4517100880</v>
      </c>
      <c r="B4843" s="1">
        <v>2899475</v>
      </c>
      <c r="C4843" s="2" t="s">
        <v>67</v>
      </c>
      <c r="D4843" s="3">
        <v>200</v>
      </c>
      <c r="E4843" s="3">
        <v>842</v>
      </c>
      <c r="F4843" s="3">
        <f t="shared" si="137"/>
        <v>168400</v>
      </c>
      <c r="G4843" s="5">
        <v>44770</v>
      </c>
      <c r="H4843" s="4">
        <v>44770</v>
      </c>
      <c r="I4843" s="6">
        <f>G4843-H4843</f>
        <v>0</v>
      </c>
      <c r="J4843" s="32" t="str">
        <f>IF(Data[[#This Row],[Chênh lệch ngày]]&lt;-2,"ADVANCE", IF(Data[[#This Row],[Chênh lệch ngày]]&lt;4, "ON TIME", IF(Data[[#This Row],[REASON OF LATE]]="SUPPLIER","LATE BY SUPPLIER", "LATE")))</f>
        <v>ON TIME</v>
      </c>
      <c r="K4843" s="2"/>
      <c r="L4843" s="32"/>
      <c r="M4843" s="32" t="str">
        <f>TEXT(Data[[#This Row],[Ngày giao]],"yyyy")</f>
        <v>2022</v>
      </c>
      <c r="N4843" s="32" t="str">
        <f>IF(MONTH(Data[[#This Row],[Ngày giao]])&lt;4,"Qtr1", IF(MONTH(Data[[#This Row],[Ngày giao]])&lt;7,"Qtr2",IF(MONTH(Data[[#This Row],[Ngày giao]])&lt;10,"Qtr3","Qtr4")))</f>
        <v>Qtr3</v>
      </c>
      <c r="O4843" s="32" t="str">
        <f>TEXT(Data[[#This Row],[Ngày giao]],"MMM")</f>
        <v>Jul</v>
      </c>
    </row>
    <row r="4844" spans="1:15" ht="14.5" x14ac:dyDescent="0.35">
      <c r="A4844" s="7">
        <v>4517511294</v>
      </c>
      <c r="B4844" s="7">
        <v>2779817</v>
      </c>
      <c r="C4844" s="8" t="s">
        <v>53</v>
      </c>
      <c r="D4844" s="9">
        <v>1440</v>
      </c>
      <c r="E4844" s="3">
        <v>502</v>
      </c>
      <c r="F4844" s="3">
        <f t="shared" si="137"/>
        <v>722880</v>
      </c>
      <c r="G4844" s="5">
        <v>44718</v>
      </c>
      <c r="H4844" s="4">
        <v>44718</v>
      </c>
      <c r="I4844" s="10">
        <v>0</v>
      </c>
      <c r="J4844" s="32" t="str">
        <f>IF(Data[[#This Row],[Chênh lệch ngày]]&lt;-2,"ADVANCE", IF(Data[[#This Row],[Chênh lệch ngày]]&lt;4, "ON TIME", IF(Data[[#This Row],[REASON OF LATE]]="SUPPLIER","LATE BY SUPPLIER", "LATE")))</f>
        <v>ON TIME</v>
      </c>
      <c r="K4844" s="12"/>
      <c r="L4844" s="16"/>
      <c r="M4844" s="32" t="str">
        <f>TEXT(Data[[#This Row],[Ngày giao]],"yyyy")</f>
        <v>2022</v>
      </c>
      <c r="N4844" s="32" t="str">
        <f>IF(MONTH(Data[[#This Row],[Ngày giao]])&lt;4,"Qtr1", IF(MONTH(Data[[#This Row],[Ngày giao]])&lt;7,"Qtr2",IF(MONTH(Data[[#This Row],[Ngày giao]])&lt;10,"Qtr3","Qtr4")))</f>
        <v>Qtr2</v>
      </c>
      <c r="O4844" s="32" t="str">
        <f>TEXT(Data[[#This Row],[Ngày giao]],"MMM")</f>
        <v>Jun</v>
      </c>
    </row>
    <row r="4845" spans="1:15" ht="14.5" x14ac:dyDescent="0.35">
      <c r="A4845" s="7">
        <v>4516716370</v>
      </c>
      <c r="B4845" s="7">
        <v>4333114</v>
      </c>
      <c r="C4845" s="8" t="s">
        <v>53</v>
      </c>
      <c r="D4845" s="9">
        <v>42</v>
      </c>
      <c r="E4845" s="3">
        <v>1043</v>
      </c>
      <c r="F4845" s="3">
        <f t="shared" si="137"/>
        <v>43806</v>
      </c>
      <c r="G4845" s="5">
        <v>44578</v>
      </c>
      <c r="H4845" s="4">
        <v>44578</v>
      </c>
      <c r="I4845" s="10">
        <v>0</v>
      </c>
      <c r="J4845" s="32" t="str">
        <f>IF(Data[[#This Row],[Chênh lệch ngày]]&lt;-2,"ADVANCE", IF(Data[[#This Row],[Chênh lệch ngày]]&lt;4, "ON TIME", IF(Data[[#This Row],[REASON OF LATE]]="SUPPLIER","LATE BY SUPPLIER", "LATE")))</f>
        <v>ON TIME</v>
      </c>
      <c r="K4845" s="12"/>
      <c r="L4845" s="16"/>
      <c r="M4845" s="32" t="str">
        <f>TEXT(Data[[#This Row],[Ngày giao]],"yyyy")</f>
        <v>2022</v>
      </c>
      <c r="N4845" s="32" t="str">
        <f>IF(MONTH(Data[[#This Row],[Ngày giao]])&lt;4,"Qtr1", IF(MONTH(Data[[#This Row],[Ngày giao]])&lt;7,"Qtr2",IF(MONTH(Data[[#This Row],[Ngày giao]])&lt;10,"Qtr3","Qtr4")))</f>
        <v>Qtr1</v>
      </c>
      <c r="O4845" s="32" t="str">
        <f>TEXT(Data[[#This Row],[Ngày giao]],"MMM")</f>
        <v>Jan</v>
      </c>
    </row>
    <row r="4846" spans="1:15" ht="14.5" x14ac:dyDescent="0.35">
      <c r="A4846" s="7">
        <v>4517032942</v>
      </c>
      <c r="B4846" s="7">
        <v>4333113</v>
      </c>
      <c r="C4846" s="8" t="s">
        <v>67</v>
      </c>
      <c r="D4846" s="9">
        <v>1428</v>
      </c>
      <c r="E4846" s="3">
        <v>333</v>
      </c>
      <c r="F4846" s="3">
        <f t="shared" si="137"/>
        <v>475524</v>
      </c>
      <c r="G4846" s="5">
        <v>44609</v>
      </c>
      <c r="H4846" s="4">
        <v>44614</v>
      </c>
      <c r="I4846" s="10">
        <v>-5</v>
      </c>
      <c r="J4846" s="32" t="str">
        <f>IF(Data[[#This Row],[Chênh lệch ngày]]&lt;-2,"ADVANCE", IF(Data[[#This Row],[Chênh lệch ngày]]&lt;4, "ON TIME", IF(Data[[#This Row],[REASON OF LATE]]="SUPPLIER","LATE BY SUPPLIER", "LATE")))</f>
        <v>ADVANCE</v>
      </c>
      <c r="K4846" s="12"/>
      <c r="L4846" s="16"/>
      <c r="M4846" s="32" t="str">
        <f>TEXT(Data[[#This Row],[Ngày giao]],"yyyy")</f>
        <v>2022</v>
      </c>
      <c r="N4846" s="32" t="str">
        <f>IF(MONTH(Data[[#This Row],[Ngày giao]])&lt;4,"Qtr1", IF(MONTH(Data[[#This Row],[Ngày giao]])&lt;7,"Qtr2",IF(MONTH(Data[[#This Row],[Ngày giao]])&lt;10,"Qtr3","Qtr4")))</f>
        <v>Qtr1</v>
      </c>
      <c r="O4846" s="32" t="str">
        <f>TEXT(Data[[#This Row],[Ngày giao]],"MMM")</f>
        <v>Feb</v>
      </c>
    </row>
    <row r="4847" spans="1:15" ht="14.5" x14ac:dyDescent="0.35">
      <c r="A4847" s="7">
        <v>4516663584</v>
      </c>
      <c r="B4847" s="7">
        <v>4455281</v>
      </c>
      <c r="C4847" s="8" t="s">
        <v>53</v>
      </c>
      <c r="D4847" s="9">
        <v>960</v>
      </c>
      <c r="E4847" s="3">
        <v>1304</v>
      </c>
      <c r="F4847" s="3">
        <f t="shared" si="137"/>
        <v>1251840</v>
      </c>
      <c r="G4847" s="14">
        <v>44560</v>
      </c>
      <c r="H4847" s="15">
        <v>44563</v>
      </c>
      <c r="I4847" s="10">
        <v>-3</v>
      </c>
      <c r="J4847" s="32" t="str">
        <f>IF(Data[[#This Row],[Chênh lệch ngày]]&lt;-2,"ADVANCE", IF(Data[[#This Row],[Chênh lệch ngày]]&lt;4, "ON TIME", IF(Data[[#This Row],[REASON OF LATE]]="SUPPLIER","LATE BY SUPPLIER", "LATE")))</f>
        <v>ADVANCE</v>
      </c>
      <c r="K4847" s="12"/>
      <c r="L4847" s="16"/>
      <c r="M4847" s="32" t="str">
        <f>TEXT(Data[[#This Row],[Ngày giao]],"yyyy")</f>
        <v>2021</v>
      </c>
      <c r="N4847" s="32" t="str">
        <f>IF(MONTH(Data[[#This Row],[Ngày giao]])&lt;4,"Qtr1", IF(MONTH(Data[[#This Row],[Ngày giao]])&lt;7,"Qtr2",IF(MONTH(Data[[#This Row],[Ngày giao]])&lt;10,"Qtr3","Qtr4")))</f>
        <v>Qtr4</v>
      </c>
      <c r="O4847" s="32" t="str">
        <f>TEXT(Data[[#This Row],[Ngày giao]],"MMM")</f>
        <v>Dec</v>
      </c>
    </row>
    <row r="4848" spans="1:15" ht="14.5" x14ac:dyDescent="0.35">
      <c r="A4848" s="7">
        <v>4517346156</v>
      </c>
      <c r="B4848" s="7">
        <v>4455280</v>
      </c>
      <c r="C4848" s="8" t="s">
        <v>53</v>
      </c>
      <c r="D4848" s="9">
        <v>450</v>
      </c>
      <c r="E4848" s="3">
        <v>758</v>
      </c>
      <c r="F4848" s="3">
        <f t="shared" si="137"/>
        <v>341100</v>
      </c>
      <c r="G4848" s="5">
        <v>44634</v>
      </c>
      <c r="H4848" s="4">
        <v>44634</v>
      </c>
      <c r="I4848" s="10">
        <v>0</v>
      </c>
      <c r="J4848" s="32" t="str">
        <f>IF(Data[[#This Row],[Chênh lệch ngày]]&lt;-2,"ADVANCE", IF(Data[[#This Row],[Chênh lệch ngày]]&lt;4, "ON TIME", IF(Data[[#This Row],[REASON OF LATE]]="SUPPLIER","LATE BY SUPPLIER", "LATE")))</f>
        <v>ON TIME</v>
      </c>
      <c r="K4848" s="12"/>
      <c r="L4848" s="16"/>
      <c r="M4848" s="32" t="str">
        <f>TEXT(Data[[#This Row],[Ngày giao]],"yyyy")</f>
        <v>2022</v>
      </c>
      <c r="N4848" s="32" t="str">
        <f>IF(MONTH(Data[[#This Row],[Ngày giao]])&lt;4,"Qtr1", IF(MONTH(Data[[#This Row],[Ngày giao]])&lt;7,"Qtr2",IF(MONTH(Data[[#This Row],[Ngày giao]])&lt;10,"Qtr3","Qtr4")))</f>
        <v>Qtr1</v>
      </c>
      <c r="O4848" s="32" t="str">
        <f>TEXT(Data[[#This Row],[Ngày giao]],"MMM")</f>
        <v>Mar</v>
      </c>
    </row>
    <row r="4849" spans="1:15" ht="14.5" x14ac:dyDescent="0.35">
      <c r="A4849" s="7">
        <v>4516554454</v>
      </c>
      <c r="B4849" s="7">
        <v>2487061</v>
      </c>
      <c r="C4849" s="8" t="s">
        <v>53</v>
      </c>
      <c r="D4849" s="9">
        <v>600</v>
      </c>
      <c r="E4849" s="3">
        <v>1232</v>
      </c>
      <c r="F4849" s="3">
        <f t="shared" si="137"/>
        <v>739200</v>
      </c>
      <c r="G4849" s="5">
        <v>44567</v>
      </c>
      <c r="H4849" s="4">
        <v>44567</v>
      </c>
      <c r="I4849" s="10">
        <v>0</v>
      </c>
      <c r="J4849" s="32" t="str">
        <f>IF(Data[[#This Row],[Chênh lệch ngày]]&lt;-2,"ADVANCE", IF(Data[[#This Row],[Chênh lệch ngày]]&lt;4, "ON TIME", IF(Data[[#This Row],[REASON OF LATE]]="SUPPLIER","LATE BY SUPPLIER", "LATE")))</f>
        <v>ON TIME</v>
      </c>
      <c r="K4849" s="12"/>
      <c r="L4849" s="16"/>
      <c r="M4849" s="32" t="str">
        <f>TEXT(Data[[#This Row],[Ngày giao]],"yyyy")</f>
        <v>2022</v>
      </c>
      <c r="N4849" s="32" t="str">
        <f>IF(MONTH(Data[[#This Row],[Ngày giao]])&lt;4,"Qtr1", IF(MONTH(Data[[#This Row],[Ngày giao]])&lt;7,"Qtr2",IF(MONTH(Data[[#This Row],[Ngày giao]])&lt;10,"Qtr3","Qtr4")))</f>
        <v>Qtr1</v>
      </c>
      <c r="O4849" s="32" t="str">
        <f>TEXT(Data[[#This Row],[Ngày giao]],"MMM")</f>
        <v>Jan</v>
      </c>
    </row>
    <row r="4850" spans="1:15" ht="14.5" x14ac:dyDescent="0.35">
      <c r="A4850" s="7">
        <v>4517453908</v>
      </c>
      <c r="B4850" s="7">
        <v>4455281</v>
      </c>
      <c r="C4850" s="8" t="s">
        <v>57</v>
      </c>
      <c r="D4850" s="9">
        <v>540</v>
      </c>
      <c r="E4850" s="3">
        <v>1052</v>
      </c>
      <c r="F4850" s="3">
        <f t="shared" si="137"/>
        <v>568080</v>
      </c>
      <c r="G4850" s="14">
        <v>44704</v>
      </c>
      <c r="H4850" s="15">
        <v>44707</v>
      </c>
      <c r="I4850" s="10">
        <v>-3</v>
      </c>
      <c r="J4850" s="32" t="str">
        <f>IF(Data[[#This Row],[Chênh lệch ngày]]&lt;-2,"ADVANCE", IF(Data[[#This Row],[Chênh lệch ngày]]&lt;4, "ON TIME", IF(Data[[#This Row],[REASON OF LATE]]="SUPPLIER","LATE BY SUPPLIER", "LATE")))</f>
        <v>ADVANCE</v>
      </c>
      <c r="K4850" s="12"/>
      <c r="L4850" s="16"/>
      <c r="M4850" s="32" t="str">
        <f>TEXT(Data[[#This Row],[Ngày giao]],"yyyy")</f>
        <v>2022</v>
      </c>
      <c r="N4850" s="32" t="str">
        <f>IF(MONTH(Data[[#This Row],[Ngày giao]])&lt;4,"Qtr1", IF(MONTH(Data[[#This Row],[Ngày giao]])&lt;7,"Qtr2",IF(MONTH(Data[[#This Row],[Ngày giao]])&lt;10,"Qtr3","Qtr4")))</f>
        <v>Qtr2</v>
      </c>
      <c r="O4850" s="32" t="str">
        <f>TEXT(Data[[#This Row],[Ngày giao]],"MMM")</f>
        <v>May</v>
      </c>
    </row>
    <row r="4851" spans="1:15" ht="14.5" x14ac:dyDescent="0.35">
      <c r="A4851" s="7">
        <v>4517344886</v>
      </c>
      <c r="B4851" s="7">
        <v>2779817</v>
      </c>
      <c r="C4851" s="8" t="s">
        <v>53</v>
      </c>
      <c r="D4851" s="9">
        <v>2160</v>
      </c>
      <c r="E4851" s="3">
        <v>375</v>
      </c>
      <c r="F4851" s="3">
        <f t="shared" si="137"/>
        <v>810000</v>
      </c>
      <c r="G4851" s="5">
        <v>44669</v>
      </c>
      <c r="H4851" s="4">
        <v>44669</v>
      </c>
      <c r="I4851" s="10">
        <v>0</v>
      </c>
      <c r="J4851" s="32" t="str">
        <f>IF(Data[[#This Row],[Chênh lệch ngày]]&lt;-2,"ADVANCE", IF(Data[[#This Row],[Chênh lệch ngày]]&lt;4, "ON TIME", IF(Data[[#This Row],[REASON OF LATE]]="SUPPLIER","LATE BY SUPPLIER", "LATE")))</f>
        <v>ON TIME</v>
      </c>
      <c r="K4851" s="12"/>
      <c r="L4851" s="16"/>
      <c r="M4851" s="32" t="str">
        <f>TEXT(Data[[#This Row],[Ngày giao]],"yyyy")</f>
        <v>2022</v>
      </c>
      <c r="N4851" s="32" t="str">
        <f>IF(MONTH(Data[[#This Row],[Ngày giao]])&lt;4,"Qtr1", IF(MONTH(Data[[#This Row],[Ngày giao]])&lt;7,"Qtr2",IF(MONTH(Data[[#This Row],[Ngày giao]])&lt;10,"Qtr3","Qtr4")))</f>
        <v>Qtr2</v>
      </c>
      <c r="O4851" s="32" t="str">
        <f>TEXT(Data[[#This Row],[Ngày giao]],"MMM")</f>
        <v>Apr</v>
      </c>
    </row>
    <row r="4852" spans="1:15" ht="14.5" x14ac:dyDescent="0.35">
      <c r="A4852" s="7">
        <v>4516832064</v>
      </c>
      <c r="B4852" s="7">
        <v>2765851</v>
      </c>
      <c r="C4852" s="8" t="s">
        <v>53</v>
      </c>
      <c r="D4852" s="9">
        <v>128</v>
      </c>
      <c r="E4852" s="3">
        <v>404</v>
      </c>
      <c r="F4852" s="3">
        <f t="shared" si="137"/>
        <v>51712</v>
      </c>
      <c r="G4852" s="5">
        <v>44606</v>
      </c>
      <c r="H4852" s="4">
        <v>44607</v>
      </c>
      <c r="I4852" s="10">
        <v>-1</v>
      </c>
      <c r="J4852" s="32" t="str">
        <f>IF(Data[[#This Row],[Chênh lệch ngày]]&lt;-2,"ADVANCE", IF(Data[[#This Row],[Chênh lệch ngày]]&lt;4, "ON TIME", IF(Data[[#This Row],[REASON OF LATE]]="SUPPLIER","LATE BY SUPPLIER", "LATE")))</f>
        <v>ON TIME</v>
      </c>
      <c r="K4852" s="12"/>
      <c r="L4852" s="16"/>
      <c r="M4852" s="32" t="str">
        <f>TEXT(Data[[#This Row],[Ngày giao]],"yyyy")</f>
        <v>2022</v>
      </c>
      <c r="N4852" s="32" t="str">
        <f>IF(MONTH(Data[[#This Row],[Ngày giao]])&lt;4,"Qtr1", IF(MONTH(Data[[#This Row],[Ngày giao]])&lt;7,"Qtr2",IF(MONTH(Data[[#This Row],[Ngày giao]])&lt;10,"Qtr3","Qtr4")))</f>
        <v>Qtr1</v>
      </c>
      <c r="O4852" s="32" t="str">
        <f>TEXT(Data[[#This Row],[Ngày giao]],"MMM")</f>
        <v>Feb</v>
      </c>
    </row>
    <row r="4853" spans="1:15" ht="14.5" x14ac:dyDescent="0.35">
      <c r="A4853" s="7">
        <v>4516702726</v>
      </c>
      <c r="B4853" s="7">
        <v>2778106</v>
      </c>
      <c r="C4853" s="8" t="s">
        <v>54</v>
      </c>
      <c r="D4853" s="9">
        <v>936</v>
      </c>
      <c r="E4853" s="3">
        <v>875</v>
      </c>
      <c r="F4853" s="3">
        <f t="shared" si="137"/>
        <v>819000</v>
      </c>
      <c r="G4853" s="5">
        <v>44564</v>
      </c>
      <c r="H4853" s="4">
        <v>44573</v>
      </c>
      <c r="I4853" s="10">
        <v>-9</v>
      </c>
      <c r="J4853" s="32" t="str">
        <f>IF(Data[[#This Row],[Chênh lệch ngày]]&lt;-2,"ADVANCE", IF(Data[[#This Row],[Chênh lệch ngày]]&lt;4, "ON TIME", IF(Data[[#This Row],[REASON OF LATE]]="SUPPLIER","LATE BY SUPPLIER", "LATE")))</f>
        <v>ADVANCE</v>
      </c>
      <c r="K4853" s="12"/>
      <c r="L4853" s="16"/>
      <c r="M4853" s="32" t="str">
        <f>TEXT(Data[[#This Row],[Ngày giao]],"yyyy")</f>
        <v>2022</v>
      </c>
      <c r="N4853" s="32" t="str">
        <f>IF(MONTH(Data[[#This Row],[Ngày giao]])&lt;4,"Qtr1", IF(MONTH(Data[[#This Row],[Ngày giao]])&lt;7,"Qtr2",IF(MONTH(Data[[#This Row],[Ngày giao]])&lt;10,"Qtr3","Qtr4")))</f>
        <v>Qtr1</v>
      </c>
      <c r="O4853" s="32" t="str">
        <f>TEXT(Data[[#This Row],[Ngày giao]],"MMM")</f>
        <v>Jan</v>
      </c>
    </row>
    <row r="4854" spans="1:15" ht="14.5" x14ac:dyDescent="0.35">
      <c r="A4854" s="7">
        <v>4516372588</v>
      </c>
      <c r="B4854" s="7">
        <v>4455298</v>
      </c>
      <c r="C4854" s="8" t="s">
        <v>53</v>
      </c>
      <c r="D4854" s="9">
        <v>1650</v>
      </c>
      <c r="E4854" s="3">
        <v>485</v>
      </c>
      <c r="F4854" s="3">
        <f t="shared" si="137"/>
        <v>800250</v>
      </c>
      <c r="G4854" s="5">
        <v>44613</v>
      </c>
      <c r="H4854" s="4">
        <v>44614</v>
      </c>
      <c r="I4854" s="10">
        <v>-1</v>
      </c>
      <c r="J4854" s="32" t="str">
        <f>IF(Data[[#This Row],[Chênh lệch ngày]]&lt;-2,"ADVANCE", IF(Data[[#This Row],[Chênh lệch ngày]]&lt;4, "ON TIME", IF(Data[[#This Row],[REASON OF LATE]]="SUPPLIER","LATE BY SUPPLIER", "LATE")))</f>
        <v>ON TIME</v>
      </c>
      <c r="K4854" s="12"/>
      <c r="L4854" s="16"/>
      <c r="M4854" s="32" t="str">
        <f>TEXT(Data[[#This Row],[Ngày giao]],"yyyy")</f>
        <v>2022</v>
      </c>
      <c r="N4854" s="32" t="str">
        <f>IF(MONTH(Data[[#This Row],[Ngày giao]])&lt;4,"Qtr1", IF(MONTH(Data[[#This Row],[Ngày giao]])&lt;7,"Qtr2",IF(MONTH(Data[[#This Row],[Ngày giao]])&lt;10,"Qtr3","Qtr4")))</f>
        <v>Qtr1</v>
      </c>
      <c r="O4854" s="32" t="str">
        <f>TEXT(Data[[#This Row],[Ngày giao]],"MMM")</f>
        <v>Feb</v>
      </c>
    </row>
    <row r="4855" spans="1:15" ht="14.5" x14ac:dyDescent="0.35">
      <c r="A4855" s="7">
        <v>4517006140</v>
      </c>
      <c r="B4855" s="7">
        <v>2765851</v>
      </c>
      <c r="C4855" s="37" t="s">
        <v>52</v>
      </c>
      <c r="D4855" s="9">
        <v>80</v>
      </c>
      <c r="E4855" s="3">
        <v>319</v>
      </c>
      <c r="F4855" s="3">
        <f t="shared" si="137"/>
        <v>25520</v>
      </c>
      <c r="G4855" s="5">
        <v>44564</v>
      </c>
      <c r="H4855" s="4">
        <v>44564</v>
      </c>
      <c r="I4855" s="10">
        <v>0</v>
      </c>
      <c r="J4855" s="32" t="str">
        <f>IF(Data[[#This Row],[Chênh lệch ngày]]&lt;-2,"ADVANCE", IF(Data[[#This Row],[Chênh lệch ngày]]&lt;4, "ON TIME", IF(Data[[#This Row],[REASON OF LATE]]="SUPPLIER","LATE BY SUPPLIER", "LATE")))</f>
        <v>ON TIME</v>
      </c>
      <c r="K4855" s="12"/>
      <c r="L4855" s="16"/>
      <c r="M4855" s="32" t="str">
        <f>TEXT(Data[[#This Row],[Ngày giao]],"yyyy")</f>
        <v>2022</v>
      </c>
      <c r="N4855" s="32" t="str">
        <f>IF(MONTH(Data[[#This Row],[Ngày giao]])&lt;4,"Qtr1", IF(MONTH(Data[[#This Row],[Ngày giao]])&lt;7,"Qtr2",IF(MONTH(Data[[#This Row],[Ngày giao]])&lt;10,"Qtr3","Qtr4")))</f>
        <v>Qtr1</v>
      </c>
      <c r="O4855" s="32" t="str">
        <f>TEXT(Data[[#This Row],[Ngày giao]],"MMM")</f>
        <v>Jan</v>
      </c>
    </row>
    <row r="4856" spans="1:15" ht="14.5" x14ac:dyDescent="0.35">
      <c r="A4856" s="7">
        <v>4517768324</v>
      </c>
      <c r="B4856" s="7">
        <v>4013297</v>
      </c>
      <c r="C4856" s="8" t="s">
        <v>63</v>
      </c>
      <c r="D4856" s="9">
        <v>750</v>
      </c>
      <c r="E4856" s="3">
        <v>1361</v>
      </c>
      <c r="F4856" s="3">
        <f t="shared" si="137"/>
        <v>1020750</v>
      </c>
      <c r="G4856" s="5">
        <v>44669</v>
      </c>
      <c r="H4856" s="4">
        <v>44675</v>
      </c>
      <c r="I4856" s="10">
        <v>-6</v>
      </c>
      <c r="J4856" s="32" t="str">
        <f>IF(Data[[#This Row],[Chênh lệch ngày]]&lt;-2,"ADVANCE", IF(Data[[#This Row],[Chênh lệch ngày]]&lt;4, "ON TIME", IF(Data[[#This Row],[REASON OF LATE]]="SUPPLIER","LATE BY SUPPLIER", "LATE")))</f>
        <v>ADVANCE</v>
      </c>
      <c r="K4856" s="12"/>
      <c r="L4856" s="16"/>
      <c r="M4856" s="32" t="str">
        <f>TEXT(Data[[#This Row],[Ngày giao]],"yyyy")</f>
        <v>2022</v>
      </c>
      <c r="N4856" s="32" t="str">
        <f>IF(MONTH(Data[[#This Row],[Ngày giao]])&lt;4,"Qtr1", IF(MONTH(Data[[#This Row],[Ngày giao]])&lt;7,"Qtr2",IF(MONTH(Data[[#This Row],[Ngày giao]])&lt;10,"Qtr3","Qtr4")))</f>
        <v>Qtr2</v>
      </c>
      <c r="O4856" s="32" t="str">
        <f>TEXT(Data[[#This Row],[Ngày giao]],"MMM")</f>
        <v>Apr</v>
      </c>
    </row>
    <row r="4857" spans="1:15" ht="14.5" x14ac:dyDescent="0.35">
      <c r="A4857" s="7">
        <v>4517483746</v>
      </c>
      <c r="B4857" s="7">
        <v>2044651</v>
      </c>
      <c r="C4857" s="8" t="s">
        <v>53</v>
      </c>
      <c r="D4857" s="9">
        <v>108000</v>
      </c>
      <c r="E4857" s="3">
        <v>407</v>
      </c>
      <c r="F4857" s="3">
        <f t="shared" si="137"/>
        <v>43956000</v>
      </c>
      <c r="G4857" s="5">
        <v>44662</v>
      </c>
      <c r="H4857" s="4">
        <v>44683</v>
      </c>
      <c r="I4857" s="10">
        <v>-21</v>
      </c>
      <c r="J4857" s="32" t="str">
        <f>IF(Data[[#This Row],[Chênh lệch ngày]]&lt;-2,"ADVANCE", IF(Data[[#This Row],[Chênh lệch ngày]]&lt;4, "ON TIME", IF(Data[[#This Row],[REASON OF LATE]]="SUPPLIER","LATE BY SUPPLIER", "LATE")))</f>
        <v>ADVANCE</v>
      </c>
      <c r="K4857" s="12"/>
      <c r="L4857" s="16"/>
      <c r="M4857" s="32" t="str">
        <f>TEXT(Data[[#This Row],[Ngày giao]],"yyyy")</f>
        <v>2022</v>
      </c>
      <c r="N4857" s="32" t="str">
        <f>IF(MONTH(Data[[#This Row],[Ngày giao]])&lt;4,"Qtr1", IF(MONTH(Data[[#This Row],[Ngày giao]])&lt;7,"Qtr2",IF(MONTH(Data[[#This Row],[Ngày giao]])&lt;10,"Qtr3","Qtr4")))</f>
        <v>Qtr2</v>
      </c>
      <c r="O4857" s="32" t="str">
        <f>TEXT(Data[[#This Row],[Ngày giao]],"MMM")</f>
        <v>Apr</v>
      </c>
    </row>
    <row r="4858" spans="1:15" ht="14.5" x14ac:dyDescent="0.35">
      <c r="A4858" s="7">
        <v>4516932453</v>
      </c>
      <c r="B4858" s="7">
        <v>4465338</v>
      </c>
      <c r="C4858" s="37" t="s">
        <v>52</v>
      </c>
      <c r="D4858" s="9">
        <v>30000</v>
      </c>
      <c r="E4858" s="3">
        <v>997</v>
      </c>
      <c r="F4858" s="3">
        <f t="shared" ref="F4858:F4921" si="138" xml:space="preserve"> D4858 * E4858</f>
        <v>29910000</v>
      </c>
      <c r="G4858" s="5">
        <v>44690</v>
      </c>
      <c r="H4858" s="4">
        <v>44676</v>
      </c>
      <c r="I4858" s="10">
        <v>14</v>
      </c>
      <c r="J4858" s="32" t="str">
        <f>IF(Data[[#This Row],[Chênh lệch ngày]]&lt;-2,"ADVANCE", IF(Data[[#This Row],[Chênh lệch ngày]]&lt;4, "ON TIME", IF(Data[[#This Row],[REASON OF LATE]]="SUPPLIER","LATE BY SUPPLIER", "LATE")))</f>
        <v>LATE BY SUPPLIER</v>
      </c>
      <c r="K4858" s="13" t="s">
        <v>8</v>
      </c>
      <c r="L4858" s="16" t="s">
        <v>41</v>
      </c>
      <c r="M4858" s="32" t="str">
        <f>TEXT(Data[[#This Row],[Ngày giao]],"yyyy")</f>
        <v>2022</v>
      </c>
      <c r="N4858" s="32" t="str">
        <f>IF(MONTH(Data[[#This Row],[Ngày giao]])&lt;4,"Qtr1", IF(MONTH(Data[[#This Row],[Ngày giao]])&lt;7,"Qtr2",IF(MONTH(Data[[#This Row],[Ngày giao]])&lt;10,"Qtr3","Qtr4")))</f>
        <v>Qtr2</v>
      </c>
      <c r="O4858" s="32" t="str">
        <f>TEXT(Data[[#This Row],[Ngày giao]],"MMM")</f>
        <v>May</v>
      </c>
    </row>
    <row r="4859" spans="1:15" ht="14.5" x14ac:dyDescent="0.35">
      <c r="A4859" s="7">
        <v>4517364436</v>
      </c>
      <c r="B4859" s="7">
        <v>2663481</v>
      </c>
      <c r="C4859" s="8" t="s">
        <v>53</v>
      </c>
      <c r="D4859" s="9">
        <v>2025</v>
      </c>
      <c r="E4859" s="3">
        <v>493</v>
      </c>
      <c r="F4859" s="3">
        <f t="shared" si="138"/>
        <v>998325</v>
      </c>
      <c r="G4859" s="5">
        <v>44721</v>
      </c>
      <c r="H4859" s="4">
        <v>44721</v>
      </c>
      <c r="I4859" s="10">
        <v>0</v>
      </c>
      <c r="J4859" s="32" t="str">
        <f>IF(Data[[#This Row],[Chênh lệch ngày]]&lt;-2,"ADVANCE", IF(Data[[#This Row],[Chênh lệch ngày]]&lt;4, "ON TIME", IF(Data[[#This Row],[REASON OF LATE]]="SUPPLIER","LATE BY SUPPLIER", "LATE")))</f>
        <v>ON TIME</v>
      </c>
      <c r="K4859" s="12"/>
      <c r="L4859" s="16"/>
      <c r="M4859" s="32" t="str">
        <f>TEXT(Data[[#This Row],[Ngày giao]],"yyyy")</f>
        <v>2022</v>
      </c>
      <c r="N4859" s="32" t="str">
        <f>IF(MONTH(Data[[#This Row],[Ngày giao]])&lt;4,"Qtr1", IF(MONTH(Data[[#This Row],[Ngày giao]])&lt;7,"Qtr2",IF(MONTH(Data[[#This Row],[Ngày giao]])&lt;10,"Qtr3","Qtr4")))</f>
        <v>Qtr2</v>
      </c>
      <c r="O4859" s="32" t="str">
        <f>TEXT(Data[[#This Row],[Ngày giao]],"MMM")</f>
        <v>Jun</v>
      </c>
    </row>
    <row r="4860" spans="1:15" ht="14.5" x14ac:dyDescent="0.35">
      <c r="A4860" s="7">
        <v>4517175162</v>
      </c>
      <c r="B4860" s="7">
        <v>2778106</v>
      </c>
      <c r="C4860" s="8" t="s">
        <v>55</v>
      </c>
      <c r="D4860" s="9">
        <v>12</v>
      </c>
      <c r="E4860" s="3">
        <v>326</v>
      </c>
      <c r="F4860" s="3">
        <f t="shared" si="138"/>
        <v>3912</v>
      </c>
      <c r="G4860" s="5">
        <v>44714</v>
      </c>
      <c r="H4860" s="4">
        <v>44714</v>
      </c>
      <c r="I4860" s="10">
        <v>0</v>
      </c>
      <c r="J4860" s="32" t="str">
        <f>IF(Data[[#This Row],[Chênh lệch ngày]]&lt;-2,"ADVANCE", IF(Data[[#This Row],[Chênh lệch ngày]]&lt;4, "ON TIME", IF(Data[[#This Row],[REASON OF LATE]]="SUPPLIER","LATE BY SUPPLIER", "LATE")))</f>
        <v>ON TIME</v>
      </c>
      <c r="K4860" s="12"/>
      <c r="L4860" s="16"/>
      <c r="M4860" s="32" t="str">
        <f>TEXT(Data[[#This Row],[Ngày giao]],"yyyy")</f>
        <v>2022</v>
      </c>
      <c r="N4860" s="32" t="str">
        <f>IF(MONTH(Data[[#This Row],[Ngày giao]])&lt;4,"Qtr1", IF(MONTH(Data[[#This Row],[Ngày giao]])&lt;7,"Qtr2",IF(MONTH(Data[[#This Row],[Ngày giao]])&lt;10,"Qtr3","Qtr4")))</f>
        <v>Qtr2</v>
      </c>
      <c r="O4860" s="32" t="str">
        <f>TEXT(Data[[#This Row],[Ngày giao]],"MMM")</f>
        <v>Jun</v>
      </c>
    </row>
    <row r="4861" spans="1:15" ht="14.5" x14ac:dyDescent="0.35">
      <c r="A4861" s="7">
        <v>4517380761</v>
      </c>
      <c r="B4861" s="7">
        <v>4335235</v>
      </c>
      <c r="C4861" s="8" t="s">
        <v>53</v>
      </c>
      <c r="D4861" s="9">
        <v>180</v>
      </c>
      <c r="E4861" s="3">
        <v>1444</v>
      </c>
      <c r="F4861" s="3">
        <f t="shared" si="138"/>
        <v>259920</v>
      </c>
      <c r="G4861" s="5">
        <v>44641</v>
      </c>
      <c r="H4861" s="4">
        <v>44641</v>
      </c>
      <c r="I4861" s="10">
        <v>0</v>
      </c>
      <c r="J4861" s="32" t="str">
        <f>IF(Data[[#This Row],[Chênh lệch ngày]]&lt;-2,"ADVANCE", IF(Data[[#This Row],[Chênh lệch ngày]]&lt;4, "ON TIME", IF(Data[[#This Row],[REASON OF LATE]]="SUPPLIER","LATE BY SUPPLIER", "LATE")))</f>
        <v>ON TIME</v>
      </c>
      <c r="K4861" s="12"/>
      <c r="L4861" s="16"/>
      <c r="M4861" s="32" t="str">
        <f>TEXT(Data[[#This Row],[Ngày giao]],"yyyy")</f>
        <v>2022</v>
      </c>
      <c r="N4861" s="32" t="str">
        <f>IF(MONTH(Data[[#This Row],[Ngày giao]])&lt;4,"Qtr1", IF(MONTH(Data[[#This Row],[Ngày giao]])&lt;7,"Qtr2",IF(MONTH(Data[[#This Row],[Ngày giao]])&lt;10,"Qtr3","Qtr4")))</f>
        <v>Qtr1</v>
      </c>
      <c r="O4861" s="32" t="str">
        <f>TEXT(Data[[#This Row],[Ngày giao]],"MMM")</f>
        <v>Mar</v>
      </c>
    </row>
    <row r="4862" spans="1:15" ht="14.5" x14ac:dyDescent="0.35">
      <c r="A4862" s="7">
        <v>4517276844</v>
      </c>
      <c r="B4862" s="7">
        <v>4013293</v>
      </c>
      <c r="C4862" s="8" t="s">
        <v>53</v>
      </c>
      <c r="D4862" s="9">
        <v>30</v>
      </c>
      <c r="E4862" s="3">
        <v>1044</v>
      </c>
      <c r="F4862" s="3">
        <f t="shared" si="138"/>
        <v>31320</v>
      </c>
      <c r="G4862" s="5">
        <v>44676</v>
      </c>
      <c r="H4862" s="4">
        <v>44679</v>
      </c>
      <c r="I4862" s="10">
        <v>-3</v>
      </c>
      <c r="J4862" s="32" t="str">
        <f>IF(Data[[#This Row],[Chênh lệch ngày]]&lt;-2,"ADVANCE", IF(Data[[#This Row],[Chênh lệch ngày]]&lt;4, "ON TIME", IF(Data[[#This Row],[REASON OF LATE]]="SUPPLIER","LATE BY SUPPLIER", "LATE")))</f>
        <v>ADVANCE</v>
      </c>
      <c r="K4862" s="12"/>
      <c r="L4862" s="16"/>
      <c r="M4862" s="32" t="str">
        <f>TEXT(Data[[#This Row],[Ngày giao]],"yyyy")</f>
        <v>2022</v>
      </c>
      <c r="N4862" s="32" t="str">
        <f>IF(MONTH(Data[[#This Row],[Ngày giao]])&lt;4,"Qtr1", IF(MONTH(Data[[#This Row],[Ngày giao]])&lt;7,"Qtr2",IF(MONTH(Data[[#This Row],[Ngày giao]])&lt;10,"Qtr3","Qtr4")))</f>
        <v>Qtr2</v>
      </c>
      <c r="O4862" s="32" t="str">
        <f>TEXT(Data[[#This Row],[Ngày giao]],"MMM")</f>
        <v>Apr</v>
      </c>
    </row>
    <row r="4863" spans="1:15" ht="14.5" x14ac:dyDescent="0.35">
      <c r="A4863" s="7">
        <v>4517882353</v>
      </c>
      <c r="B4863" s="7">
        <v>2725582</v>
      </c>
      <c r="C4863" s="37" t="s">
        <v>52</v>
      </c>
      <c r="D4863" s="9">
        <v>600</v>
      </c>
      <c r="E4863" s="3">
        <v>648</v>
      </c>
      <c r="F4863" s="3">
        <f t="shared" si="138"/>
        <v>388800</v>
      </c>
      <c r="G4863" s="5">
        <v>44690</v>
      </c>
      <c r="H4863" s="4">
        <v>44680</v>
      </c>
      <c r="I4863" s="10">
        <v>10</v>
      </c>
      <c r="J4863" s="32" t="str">
        <f>IF(Data[[#This Row],[Chênh lệch ngày]]&lt;-2,"ADVANCE", IF(Data[[#This Row],[Chênh lệch ngày]]&lt;4, "ON TIME", IF(Data[[#This Row],[REASON OF LATE]]="SUPPLIER","LATE BY SUPPLIER", "LATE")))</f>
        <v>LATE BY SUPPLIER</v>
      </c>
      <c r="K4863" s="13" t="s">
        <v>8</v>
      </c>
      <c r="L4863" s="16" t="s">
        <v>41</v>
      </c>
      <c r="M4863" s="32" t="str">
        <f>TEXT(Data[[#This Row],[Ngày giao]],"yyyy")</f>
        <v>2022</v>
      </c>
      <c r="N4863" s="32" t="str">
        <f>IF(MONTH(Data[[#This Row],[Ngày giao]])&lt;4,"Qtr1", IF(MONTH(Data[[#This Row],[Ngày giao]])&lt;7,"Qtr2",IF(MONTH(Data[[#This Row],[Ngày giao]])&lt;10,"Qtr3","Qtr4")))</f>
        <v>Qtr2</v>
      </c>
      <c r="O4863" s="32" t="str">
        <f>TEXT(Data[[#This Row],[Ngày giao]],"MMM")</f>
        <v>May</v>
      </c>
    </row>
    <row r="4864" spans="1:15" ht="14.5" x14ac:dyDescent="0.35">
      <c r="A4864" s="7">
        <v>4517449322</v>
      </c>
      <c r="B4864" s="7">
        <v>4455281</v>
      </c>
      <c r="C4864" s="8" t="s">
        <v>57</v>
      </c>
      <c r="D4864" s="9">
        <v>630</v>
      </c>
      <c r="E4864" s="3">
        <v>356</v>
      </c>
      <c r="F4864" s="3">
        <f t="shared" si="138"/>
        <v>224280</v>
      </c>
      <c r="G4864" s="14">
        <v>44665</v>
      </c>
      <c r="H4864" s="15">
        <v>44665</v>
      </c>
      <c r="I4864" s="10">
        <v>0</v>
      </c>
      <c r="J4864" s="32" t="str">
        <f>IF(Data[[#This Row],[Chênh lệch ngày]]&lt;-2,"ADVANCE", IF(Data[[#This Row],[Chênh lệch ngày]]&lt;4, "ON TIME", IF(Data[[#This Row],[REASON OF LATE]]="SUPPLIER","LATE BY SUPPLIER", "LATE")))</f>
        <v>ON TIME</v>
      </c>
      <c r="K4864" s="12"/>
      <c r="L4864" s="16"/>
      <c r="M4864" s="32" t="str">
        <f>TEXT(Data[[#This Row],[Ngày giao]],"yyyy")</f>
        <v>2022</v>
      </c>
      <c r="N4864" s="32" t="str">
        <f>IF(MONTH(Data[[#This Row],[Ngày giao]])&lt;4,"Qtr1", IF(MONTH(Data[[#This Row],[Ngày giao]])&lt;7,"Qtr2",IF(MONTH(Data[[#This Row],[Ngày giao]])&lt;10,"Qtr3","Qtr4")))</f>
        <v>Qtr2</v>
      </c>
      <c r="O4864" s="32" t="str">
        <f>TEXT(Data[[#This Row],[Ngày giao]],"MMM")</f>
        <v>Apr</v>
      </c>
    </row>
    <row r="4865" spans="1:15" ht="14.5" x14ac:dyDescent="0.35">
      <c r="A4865" s="7">
        <v>4517329886</v>
      </c>
      <c r="B4865" s="7">
        <v>4333116</v>
      </c>
      <c r="C4865" s="8" t="s">
        <v>53</v>
      </c>
      <c r="D4865" s="9">
        <v>21</v>
      </c>
      <c r="E4865" s="3">
        <v>763</v>
      </c>
      <c r="F4865" s="3">
        <f t="shared" si="138"/>
        <v>16023</v>
      </c>
      <c r="G4865" s="5">
        <v>44700</v>
      </c>
      <c r="H4865" s="4">
        <v>44700</v>
      </c>
      <c r="I4865" s="10">
        <v>0</v>
      </c>
      <c r="J4865" s="32" t="str">
        <f>IF(Data[[#This Row],[Chênh lệch ngày]]&lt;-2,"ADVANCE", IF(Data[[#This Row],[Chênh lệch ngày]]&lt;4, "ON TIME", IF(Data[[#This Row],[REASON OF LATE]]="SUPPLIER","LATE BY SUPPLIER", "LATE")))</f>
        <v>ON TIME</v>
      </c>
      <c r="K4865" s="12"/>
      <c r="L4865" s="16"/>
      <c r="M4865" s="32" t="str">
        <f>TEXT(Data[[#This Row],[Ngày giao]],"yyyy")</f>
        <v>2022</v>
      </c>
      <c r="N4865" s="32" t="str">
        <f>IF(MONTH(Data[[#This Row],[Ngày giao]])&lt;4,"Qtr1", IF(MONTH(Data[[#This Row],[Ngày giao]])&lt;7,"Qtr2",IF(MONTH(Data[[#This Row],[Ngày giao]])&lt;10,"Qtr3","Qtr4")))</f>
        <v>Qtr2</v>
      </c>
      <c r="O4865" s="32" t="str">
        <f>TEXT(Data[[#This Row],[Ngày giao]],"MMM")</f>
        <v>May</v>
      </c>
    </row>
    <row r="4866" spans="1:15" ht="14.5" x14ac:dyDescent="0.35">
      <c r="A4866" s="7">
        <v>4518012352</v>
      </c>
      <c r="B4866" s="7">
        <v>4455281</v>
      </c>
      <c r="C4866" s="37" t="s">
        <v>52</v>
      </c>
      <c r="D4866" s="9">
        <v>270</v>
      </c>
      <c r="E4866" s="3">
        <v>1421</v>
      </c>
      <c r="F4866" s="3">
        <f t="shared" si="138"/>
        <v>383670</v>
      </c>
      <c r="G4866" s="14">
        <v>44704</v>
      </c>
      <c r="H4866" s="15">
        <v>44704</v>
      </c>
      <c r="I4866" s="10">
        <v>0</v>
      </c>
      <c r="J4866" s="32" t="str">
        <f>IF(Data[[#This Row],[Chênh lệch ngày]]&lt;-2,"ADVANCE", IF(Data[[#This Row],[Chênh lệch ngày]]&lt;4, "ON TIME", IF(Data[[#This Row],[REASON OF LATE]]="SUPPLIER","LATE BY SUPPLIER", "LATE")))</f>
        <v>ON TIME</v>
      </c>
      <c r="K4866" s="12"/>
      <c r="L4866" s="16"/>
      <c r="M4866" s="32" t="str">
        <f>TEXT(Data[[#This Row],[Ngày giao]],"yyyy")</f>
        <v>2022</v>
      </c>
      <c r="N4866" s="32" t="str">
        <f>IF(MONTH(Data[[#This Row],[Ngày giao]])&lt;4,"Qtr1", IF(MONTH(Data[[#This Row],[Ngày giao]])&lt;7,"Qtr2",IF(MONTH(Data[[#This Row],[Ngày giao]])&lt;10,"Qtr3","Qtr4")))</f>
        <v>Qtr2</v>
      </c>
      <c r="O4866" s="32" t="str">
        <f>TEXT(Data[[#This Row],[Ngày giao]],"MMM")</f>
        <v>May</v>
      </c>
    </row>
    <row r="4867" spans="1:15" ht="14.5" x14ac:dyDescent="0.35">
      <c r="A4867" s="7">
        <v>4517531399</v>
      </c>
      <c r="B4867" s="7">
        <v>4455298</v>
      </c>
      <c r="C4867" s="37" t="s">
        <v>52</v>
      </c>
      <c r="D4867" s="9">
        <v>1065</v>
      </c>
      <c r="E4867" s="3">
        <v>876</v>
      </c>
      <c r="F4867" s="3">
        <f t="shared" si="138"/>
        <v>932940</v>
      </c>
      <c r="G4867" s="5">
        <v>44690</v>
      </c>
      <c r="H4867" s="4">
        <v>44690</v>
      </c>
      <c r="I4867" s="10">
        <v>0</v>
      </c>
      <c r="J4867" s="32" t="str">
        <f>IF(Data[[#This Row],[Chênh lệch ngày]]&lt;-2,"ADVANCE", IF(Data[[#This Row],[Chênh lệch ngày]]&lt;4, "ON TIME", IF(Data[[#This Row],[REASON OF LATE]]="SUPPLIER","LATE BY SUPPLIER", "LATE")))</f>
        <v>ON TIME</v>
      </c>
      <c r="K4867" s="12"/>
      <c r="L4867" s="16"/>
      <c r="M4867" s="32" t="str">
        <f>TEXT(Data[[#This Row],[Ngày giao]],"yyyy")</f>
        <v>2022</v>
      </c>
      <c r="N4867" s="32" t="str">
        <f>IF(MONTH(Data[[#This Row],[Ngày giao]])&lt;4,"Qtr1", IF(MONTH(Data[[#This Row],[Ngày giao]])&lt;7,"Qtr2",IF(MONTH(Data[[#This Row],[Ngày giao]])&lt;10,"Qtr3","Qtr4")))</f>
        <v>Qtr2</v>
      </c>
      <c r="O4867" s="32" t="str">
        <f>TEXT(Data[[#This Row],[Ngày giao]],"MMM")</f>
        <v>May</v>
      </c>
    </row>
    <row r="4868" spans="1:15" ht="14.5" x14ac:dyDescent="0.35">
      <c r="A4868" s="7">
        <v>4517704319</v>
      </c>
      <c r="B4868" s="7">
        <v>4333116</v>
      </c>
      <c r="C4868" s="8" t="s">
        <v>59</v>
      </c>
      <c r="D4868" s="9">
        <v>2331</v>
      </c>
      <c r="E4868" s="3">
        <v>685</v>
      </c>
      <c r="F4868" s="3">
        <f t="shared" si="138"/>
        <v>1596735</v>
      </c>
      <c r="G4868" s="5">
        <v>44676</v>
      </c>
      <c r="H4868" s="4">
        <v>44676</v>
      </c>
      <c r="I4868" s="10">
        <v>0</v>
      </c>
      <c r="J4868" s="32" t="str">
        <f>IF(Data[[#This Row],[Chênh lệch ngày]]&lt;-2,"ADVANCE", IF(Data[[#This Row],[Chênh lệch ngày]]&lt;4, "ON TIME", IF(Data[[#This Row],[REASON OF LATE]]="SUPPLIER","LATE BY SUPPLIER", "LATE")))</f>
        <v>ON TIME</v>
      </c>
      <c r="K4868" s="12"/>
      <c r="L4868" s="16"/>
      <c r="M4868" s="32" t="str">
        <f>TEXT(Data[[#This Row],[Ngày giao]],"yyyy")</f>
        <v>2022</v>
      </c>
      <c r="N4868" s="32" t="str">
        <f>IF(MONTH(Data[[#This Row],[Ngày giao]])&lt;4,"Qtr1", IF(MONTH(Data[[#This Row],[Ngày giao]])&lt;7,"Qtr2",IF(MONTH(Data[[#This Row],[Ngày giao]])&lt;10,"Qtr3","Qtr4")))</f>
        <v>Qtr2</v>
      </c>
      <c r="O4868" s="32" t="str">
        <f>TEXT(Data[[#This Row],[Ngày giao]],"MMM")</f>
        <v>Apr</v>
      </c>
    </row>
    <row r="4869" spans="1:15" ht="14.5" x14ac:dyDescent="0.35">
      <c r="A4869" s="7">
        <v>4517354213</v>
      </c>
      <c r="B4869" s="7">
        <v>4454507</v>
      </c>
      <c r="C4869" s="8" t="s">
        <v>53</v>
      </c>
      <c r="D4869" s="9">
        <v>630</v>
      </c>
      <c r="E4869" s="3">
        <v>398</v>
      </c>
      <c r="F4869" s="3">
        <f t="shared" si="138"/>
        <v>250740</v>
      </c>
      <c r="G4869" s="5">
        <v>44725</v>
      </c>
      <c r="H4869" s="4">
        <v>44707</v>
      </c>
      <c r="I4869" s="10">
        <v>18</v>
      </c>
      <c r="J4869" s="32" t="str">
        <f>IF(Data[[#This Row],[Chênh lệch ngày]]&lt;-2,"ADVANCE", IF(Data[[#This Row],[Chênh lệch ngày]]&lt;4, "ON TIME", IF(Data[[#This Row],[REASON OF LATE]]="SUPPLIER","LATE BY SUPPLIER", "LATE")))</f>
        <v>LATE BY SUPPLIER</v>
      </c>
      <c r="K4869" s="11" t="s">
        <v>8</v>
      </c>
      <c r="L4869" s="16" t="s">
        <v>71</v>
      </c>
      <c r="M4869" s="32" t="str">
        <f>TEXT(Data[[#This Row],[Ngày giao]],"yyyy")</f>
        <v>2022</v>
      </c>
      <c r="N4869" s="32" t="str">
        <f>IF(MONTH(Data[[#This Row],[Ngày giao]])&lt;4,"Qtr1", IF(MONTH(Data[[#This Row],[Ngày giao]])&lt;7,"Qtr2",IF(MONTH(Data[[#This Row],[Ngày giao]])&lt;10,"Qtr3","Qtr4")))</f>
        <v>Qtr2</v>
      </c>
      <c r="O4869" s="32" t="str">
        <f>TEXT(Data[[#This Row],[Ngày giao]],"MMM")</f>
        <v>Jun</v>
      </c>
    </row>
    <row r="4870" spans="1:15" ht="14.5" x14ac:dyDescent="0.35">
      <c r="A4870" s="7">
        <v>4517982946</v>
      </c>
      <c r="B4870" s="7">
        <v>2765851</v>
      </c>
      <c r="C4870" s="8" t="s">
        <v>12</v>
      </c>
      <c r="D4870" s="9">
        <v>160</v>
      </c>
      <c r="E4870" s="3">
        <v>541</v>
      </c>
      <c r="F4870" s="3">
        <f t="shared" si="138"/>
        <v>86560</v>
      </c>
      <c r="G4870" s="5">
        <v>44700</v>
      </c>
      <c r="H4870" s="4">
        <v>44700</v>
      </c>
      <c r="I4870" s="10">
        <v>0</v>
      </c>
      <c r="J4870" s="32" t="str">
        <f>IF(Data[[#This Row],[Chênh lệch ngày]]&lt;-2,"ADVANCE", IF(Data[[#This Row],[Chênh lệch ngày]]&lt;4, "ON TIME", IF(Data[[#This Row],[REASON OF LATE]]="SUPPLIER","LATE BY SUPPLIER", "LATE")))</f>
        <v>ON TIME</v>
      </c>
      <c r="K4870" s="12"/>
      <c r="L4870" s="16"/>
      <c r="M4870" s="32" t="str">
        <f>TEXT(Data[[#This Row],[Ngày giao]],"yyyy")</f>
        <v>2022</v>
      </c>
      <c r="N4870" s="32" t="str">
        <f>IF(MONTH(Data[[#This Row],[Ngày giao]])&lt;4,"Qtr1", IF(MONTH(Data[[#This Row],[Ngày giao]])&lt;7,"Qtr2",IF(MONTH(Data[[#This Row],[Ngày giao]])&lt;10,"Qtr3","Qtr4")))</f>
        <v>Qtr2</v>
      </c>
      <c r="O4870" s="32" t="str">
        <f>TEXT(Data[[#This Row],[Ngày giao]],"MMM")</f>
        <v>May</v>
      </c>
    </row>
    <row r="4871" spans="1:15" ht="14.5" x14ac:dyDescent="0.35">
      <c r="A4871" s="7">
        <v>4516873057</v>
      </c>
      <c r="B4871" s="7">
        <v>4455298</v>
      </c>
      <c r="C4871" s="8" t="s">
        <v>53</v>
      </c>
      <c r="D4871" s="9">
        <v>1515</v>
      </c>
      <c r="E4871" s="3">
        <v>940</v>
      </c>
      <c r="F4871" s="3">
        <f t="shared" si="138"/>
        <v>1424100</v>
      </c>
      <c r="G4871" s="5">
        <v>44634</v>
      </c>
      <c r="H4871" s="4">
        <v>44623</v>
      </c>
      <c r="I4871" s="10">
        <v>11</v>
      </c>
      <c r="J4871" s="32" t="str">
        <f>IF(Data[[#This Row],[Chênh lệch ngày]]&lt;-2,"ADVANCE", IF(Data[[#This Row],[Chênh lệch ngày]]&lt;4, "ON TIME", IF(Data[[#This Row],[REASON OF LATE]]="SUPPLIER","LATE BY SUPPLIER", "LATE")))</f>
        <v>LATE</v>
      </c>
      <c r="K4871" s="32" t="s">
        <v>6</v>
      </c>
      <c r="L4871" s="16"/>
      <c r="M4871" s="32" t="str">
        <f>TEXT(Data[[#This Row],[Ngày giao]],"yyyy")</f>
        <v>2022</v>
      </c>
      <c r="N4871" s="32" t="str">
        <f>IF(MONTH(Data[[#This Row],[Ngày giao]])&lt;4,"Qtr1", IF(MONTH(Data[[#This Row],[Ngày giao]])&lt;7,"Qtr2",IF(MONTH(Data[[#This Row],[Ngày giao]])&lt;10,"Qtr3","Qtr4")))</f>
        <v>Qtr1</v>
      </c>
      <c r="O4871" s="32" t="str">
        <f>TEXT(Data[[#This Row],[Ngày giao]],"MMM")</f>
        <v>Mar</v>
      </c>
    </row>
    <row r="4872" spans="1:15" ht="14.5" x14ac:dyDescent="0.35">
      <c r="A4872" s="7">
        <v>4518065606</v>
      </c>
      <c r="B4872" s="7">
        <v>2487061</v>
      </c>
      <c r="C4872" s="8" t="s">
        <v>53</v>
      </c>
      <c r="D4872" s="9">
        <v>180</v>
      </c>
      <c r="E4872" s="3">
        <v>452</v>
      </c>
      <c r="F4872" s="3">
        <f t="shared" si="138"/>
        <v>81360</v>
      </c>
      <c r="G4872" s="5">
        <v>44739</v>
      </c>
      <c r="H4872" s="4">
        <v>44735</v>
      </c>
      <c r="I4872" s="10">
        <v>4</v>
      </c>
      <c r="J4872" s="32" t="str">
        <f>IF(Data[[#This Row],[Chênh lệch ngày]]&lt;-2,"ADVANCE", IF(Data[[#This Row],[Chênh lệch ngày]]&lt;4, "ON TIME", IF(Data[[#This Row],[REASON OF LATE]]="SUPPLIER","LATE BY SUPPLIER", "LATE")))</f>
        <v>LATE BY SUPPLIER</v>
      </c>
      <c r="K4872" s="13" t="s">
        <v>8</v>
      </c>
      <c r="L4872" s="16" t="s">
        <v>41</v>
      </c>
      <c r="M4872" s="32" t="str">
        <f>TEXT(Data[[#This Row],[Ngày giao]],"yyyy")</f>
        <v>2022</v>
      </c>
      <c r="N4872" s="32" t="str">
        <f>IF(MONTH(Data[[#This Row],[Ngày giao]])&lt;4,"Qtr1", IF(MONTH(Data[[#This Row],[Ngày giao]])&lt;7,"Qtr2",IF(MONTH(Data[[#This Row],[Ngày giao]])&lt;10,"Qtr3","Qtr4")))</f>
        <v>Qtr2</v>
      </c>
      <c r="O4872" s="32" t="str">
        <f>TEXT(Data[[#This Row],[Ngày giao]],"MMM")</f>
        <v>Jun</v>
      </c>
    </row>
    <row r="4873" spans="1:15" ht="14.5" x14ac:dyDescent="0.35">
      <c r="A4873" s="7">
        <v>4518071887</v>
      </c>
      <c r="B4873" s="7">
        <v>4454506</v>
      </c>
      <c r="C4873" s="8" t="s">
        <v>66</v>
      </c>
      <c r="D4873" s="9">
        <v>7740</v>
      </c>
      <c r="E4873" s="3">
        <v>710</v>
      </c>
      <c r="F4873" s="3">
        <f t="shared" si="138"/>
        <v>5495400</v>
      </c>
      <c r="G4873" s="5">
        <v>44788</v>
      </c>
      <c r="H4873" s="4">
        <v>44725</v>
      </c>
      <c r="I4873" s="10">
        <v>63</v>
      </c>
      <c r="J4873" s="32" t="str">
        <f>IF(Data[[#This Row],[Chênh lệch ngày]]&lt;-2,"ADVANCE", IF(Data[[#This Row],[Chênh lệch ngày]]&lt;4, "ON TIME", IF(Data[[#This Row],[REASON OF LATE]]="SUPPLIER","LATE BY SUPPLIER", "LATE")))</f>
        <v>LATE BY SUPPLIER</v>
      </c>
      <c r="K4873" s="13" t="s">
        <v>8</v>
      </c>
      <c r="L4873" s="16" t="s">
        <v>71</v>
      </c>
      <c r="M4873" s="32" t="str">
        <f>TEXT(Data[[#This Row],[Ngày giao]],"yyyy")</f>
        <v>2022</v>
      </c>
      <c r="N4873" s="32" t="str">
        <f>IF(MONTH(Data[[#This Row],[Ngày giao]])&lt;4,"Qtr1", IF(MONTH(Data[[#This Row],[Ngày giao]])&lt;7,"Qtr2",IF(MONTH(Data[[#This Row],[Ngày giao]])&lt;10,"Qtr3","Qtr4")))</f>
        <v>Qtr3</v>
      </c>
      <c r="O4873" s="32" t="str">
        <f>TEXT(Data[[#This Row],[Ngày giao]],"MMM")</f>
        <v>Aug</v>
      </c>
    </row>
    <row r="4874" spans="1:15" ht="14.5" x14ac:dyDescent="0.35">
      <c r="A4874" s="7">
        <v>4517957632</v>
      </c>
      <c r="B4874" s="7">
        <v>2778179</v>
      </c>
      <c r="C4874" s="8" t="s">
        <v>53</v>
      </c>
      <c r="D4874" s="9">
        <v>240</v>
      </c>
      <c r="E4874" s="3">
        <v>373</v>
      </c>
      <c r="F4874" s="3">
        <f t="shared" si="138"/>
        <v>89520</v>
      </c>
      <c r="G4874" s="5">
        <v>44718</v>
      </c>
      <c r="H4874" s="4">
        <v>44718</v>
      </c>
      <c r="I4874" s="10">
        <v>0</v>
      </c>
      <c r="J4874" s="32" t="str">
        <f>IF(Data[[#This Row],[Chênh lệch ngày]]&lt;-2,"ADVANCE", IF(Data[[#This Row],[Chênh lệch ngày]]&lt;4, "ON TIME", IF(Data[[#This Row],[REASON OF LATE]]="SUPPLIER","LATE BY SUPPLIER", "LATE")))</f>
        <v>ON TIME</v>
      </c>
      <c r="K4874" s="12"/>
      <c r="L4874" s="16"/>
      <c r="M4874" s="32" t="str">
        <f>TEXT(Data[[#This Row],[Ngày giao]],"yyyy")</f>
        <v>2022</v>
      </c>
      <c r="N4874" s="32" t="str">
        <f>IF(MONTH(Data[[#This Row],[Ngày giao]])&lt;4,"Qtr1", IF(MONTH(Data[[#This Row],[Ngày giao]])&lt;7,"Qtr2",IF(MONTH(Data[[#This Row],[Ngày giao]])&lt;10,"Qtr3","Qtr4")))</f>
        <v>Qtr2</v>
      </c>
      <c r="O4874" s="32" t="str">
        <f>TEXT(Data[[#This Row],[Ngày giao]],"MMM")</f>
        <v>Jun</v>
      </c>
    </row>
    <row r="4875" spans="1:15" ht="14.5" x14ac:dyDescent="0.35">
      <c r="A4875" s="7">
        <v>4517449204</v>
      </c>
      <c r="B4875" s="7">
        <v>4455281</v>
      </c>
      <c r="C4875" s="8" t="s">
        <v>58</v>
      </c>
      <c r="D4875" s="9">
        <v>540</v>
      </c>
      <c r="E4875" s="3">
        <v>304</v>
      </c>
      <c r="F4875" s="3">
        <f t="shared" si="138"/>
        <v>164160</v>
      </c>
      <c r="G4875" s="14">
        <v>44781</v>
      </c>
      <c r="H4875" s="15">
        <v>44736</v>
      </c>
      <c r="I4875" s="10">
        <v>45</v>
      </c>
      <c r="J4875" s="32" t="str">
        <f>IF(Data[[#This Row],[Chênh lệch ngày]]&lt;-2,"ADVANCE", IF(Data[[#This Row],[Chênh lệch ngày]]&lt;4, "ON TIME", IF(Data[[#This Row],[REASON OF LATE]]="SUPPLIER","LATE BY SUPPLIER", "LATE")))</f>
        <v>LATE</v>
      </c>
      <c r="K4875" s="32" t="s">
        <v>6</v>
      </c>
      <c r="L4875" s="16"/>
      <c r="M4875" s="32" t="str">
        <f>TEXT(Data[[#This Row],[Ngày giao]],"yyyy")</f>
        <v>2022</v>
      </c>
      <c r="N4875" s="32" t="str">
        <f>IF(MONTH(Data[[#This Row],[Ngày giao]])&lt;4,"Qtr1", IF(MONTH(Data[[#This Row],[Ngày giao]])&lt;7,"Qtr2",IF(MONTH(Data[[#This Row],[Ngày giao]])&lt;10,"Qtr3","Qtr4")))</f>
        <v>Qtr3</v>
      </c>
      <c r="O4875" s="32" t="str">
        <f>TEXT(Data[[#This Row],[Ngày giao]],"MMM")</f>
        <v>Aug</v>
      </c>
    </row>
    <row r="4876" spans="1:15" ht="14.5" x14ac:dyDescent="0.35">
      <c r="A4876" s="7">
        <v>4518012989</v>
      </c>
      <c r="B4876" s="7">
        <v>2487053</v>
      </c>
      <c r="C4876" s="8" t="s">
        <v>66</v>
      </c>
      <c r="D4876" s="9">
        <v>5490</v>
      </c>
      <c r="E4876" s="3">
        <v>1259</v>
      </c>
      <c r="F4876" s="3">
        <f t="shared" si="138"/>
        <v>6911910</v>
      </c>
      <c r="G4876" s="5">
        <v>44711</v>
      </c>
      <c r="H4876" s="4">
        <v>44711</v>
      </c>
      <c r="I4876" s="10">
        <v>0</v>
      </c>
      <c r="J4876" s="32" t="str">
        <f>IF(Data[[#This Row],[Chênh lệch ngày]]&lt;-2,"ADVANCE", IF(Data[[#This Row],[Chênh lệch ngày]]&lt;4, "ON TIME", IF(Data[[#This Row],[REASON OF LATE]]="SUPPLIER","LATE BY SUPPLIER", "LATE")))</f>
        <v>ON TIME</v>
      </c>
      <c r="K4876" s="12"/>
      <c r="L4876" s="16"/>
      <c r="M4876" s="32" t="str">
        <f>TEXT(Data[[#This Row],[Ngày giao]],"yyyy")</f>
        <v>2022</v>
      </c>
      <c r="N4876" s="32" t="str">
        <f>IF(MONTH(Data[[#This Row],[Ngày giao]])&lt;4,"Qtr1", IF(MONTH(Data[[#This Row],[Ngày giao]])&lt;7,"Qtr2",IF(MONTH(Data[[#This Row],[Ngày giao]])&lt;10,"Qtr3","Qtr4")))</f>
        <v>Qtr2</v>
      </c>
      <c r="O4876" s="32" t="str">
        <f>TEXT(Data[[#This Row],[Ngày giao]],"MMM")</f>
        <v>May</v>
      </c>
    </row>
    <row r="4877" spans="1:15" ht="14.5" x14ac:dyDescent="0.35">
      <c r="A4877" s="7">
        <v>4517955735</v>
      </c>
      <c r="B4877" s="7">
        <v>4335198</v>
      </c>
      <c r="C4877" s="8" t="s">
        <v>12</v>
      </c>
      <c r="D4877" s="9">
        <v>54</v>
      </c>
      <c r="E4877" s="3">
        <v>1475</v>
      </c>
      <c r="F4877" s="3">
        <f t="shared" si="138"/>
        <v>79650</v>
      </c>
      <c r="G4877" s="5">
        <v>44770</v>
      </c>
      <c r="H4877" s="4">
        <v>44784</v>
      </c>
      <c r="I4877" s="10">
        <v>-14</v>
      </c>
      <c r="J4877" s="32" t="str">
        <f>IF(Data[[#This Row],[Chênh lệch ngày]]&lt;-2,"ADVANCE", IF(Data[[#This Row],[Chênh lệch ngày]]&lt;4, "ON TIME", IF(Data[[#This Row],[REASON OF LATE]]="SUPPLIER","LATE BY SUPPLIER", "LATE")))</f>
        <v>ADVANCE</v>
      </c>
      <c r="K4877" s="13" t="s">
        <v>11</v>
      </c>
      <c r="L4877" s="16"/>
      <c r="M4877" s="32" t="str">
        <f>TEXT(Data[[#This Row],[Ngày giao]],"yyyy")</f>
        <v>2022</v>
      </c>
      <c r="N4877" s="32" t="str">
        <f>IF(MONTH(Data[[#This Row],[Ngày giao]])&lt;4,"Qtr1", IF(MONTH(Data[[#This Row],[Ngày giao]])&lt;7,"Qtr2",IF(MONTH(Data[[#This Row],[Ngày giao]])&lt;10,"Qtr3","Qtr4")))</f>
        <v>Qtr3</v>
      </c>
      <c r="O4877" s="32" t="str">
        <f>TEXT(Data[[#This Row],[Ngày giao]],"MMM")</f>
        <v>Jul</v>
      </c>
    </row>
    <row r="4878" spans="1:15" ht="14.5" x14ac:dyDescent="0.35">
      <c r="A4878" s="7">
        <v>4516876154</v>
      </c>
      <c r="B4878" s="7">
        <v>2778106</v>
      </c>
      <c r="C4878" s="8" t="s">
        <v>53</v>
      </c>
      <c r="D4878" s="9">
        <v>1284</v>
      </c>
      <c r="E4878" s="3">
        <v>1049</v>
      </c>
      <c r="F4878" s="3">
        <f t="shared" si="138"/>
        <v>1346916</v>
      </c>
      <c r="G4878" s="5">
        <v>44623</v>
      </c>
      <c r="H4878" s="4">
        <v>44623</v>
      </c>
      <c r="I4878" s="10">
        <v>0</v>
      </c>
      <c r="J4878" s="32" t="str">
        <f>IF(Data[[#This Row],[Chênh lệch ngày]]&lt;-2,"ADVANCE", IF(Data[[#This Row],[Chênh lệch ngày]]&lt;4, "ON TIME", IF(Data[[#This Row],[REASON OF LATE]]="SUPPLIER","LATE BY SUPPLIER", "LATE")))</f>
        <v>ON TIME</v>
      </c>
      <c r="K4878" s="12"/>
      <c r="L4878" s="16"/>
      <c r="M4878" s="32" t="str">
        <f>TEXT(Data[[#This Row],[Ngày giao]],"yyyy")</f>
        <v>2022</v>
      </c>
      <c r="N4878" s="32" t="str">
        <f>IF(MONTH(Data[[#This Row],[Ngày giao]])&lt;4,"Qtr1", IF(MONTH(Data[[#This Row],[Ngày giao]])&lt;7,"Qtr2",IF(MONTH(Data[[#This Row],[Ngày giao]])&lt;10,"Qtr3","Qtr4")))</f>
        <v>Qtr1</v>
      </c>
      <c r="O4878" s="32" t="str">
        <f>TEXT(Data[[#This Row],[Ngày giao]],"MMM")</f>
        <v>Mar</v>
      </c>
    </row>
    <row r="4879" spans="1:15" ht="14.5" x14ac:dyDescent="0.35">
      <c r="A4879" s="7">
        <v>4516386849</v>
      </c>
      <c r="B4879" s="7">
        <v>4335239</v>
      </c>
      <c r="C4879" s="8" t="s">
        <v>53</v>
      </c>
      <c r="D4879" s="9">
        <v>90</v>
      </c>
      <c r="E4879" s="3">
        <v>1343</v>
      </c>
      <c r="F4879" s="3">
        <f t="shared" si="138"/>
        <v>120870</v>
      </c>
      <c r="G4879" s="5">
        <v>44620</v>
      </c>
      <c r="H4879" s="4">
        <v>44621</v>
      </c>
      <c r="I4879" s="10">
        <v>-1</v>
      </c>
      <c r="J4879" s="32" t="str">
        <f>IF(Data[[#This Row],[Chênh lệch ngày]]&lt;-2,"ADVANCE", IF(Data[[#This Row],[Chênh lệch ngày]]&lt;4, "ON TIME", IF(Data[[#This Row],[REASON OF LATE]]="SUPPLIER","LATE BY SUPPLIER", "LATE")))</f>
        <v>ON TIME</v>
      </c>
      <c r="K4879" s="12"/>
      <c r="L4879" s="16"/>
      <c r="M4879" s="32" t="str">
        <f>TEXT(Data[[#This Row],[Ngày giao]],"yyyy")</f>
        <v>2022</v>
      </c>
      <c r="N4879" s="32" t="str">
        <f>IF(MONTH(Data[[#This Row],[Ngày giao]])&lt;4,"Qtr1", IF(MONTH(Data[[#This Row],[Ngày giao]])&lt;7,"Qtr2",IF(MONTH(Data[[#This Row],[Ngày giao]])&lt;10,"Qtr3","Qtr4")))</f>
        <v>Qtr1</v>
      </c>
      <c r="O4879" s="32" t="str">
        <f>TEXT(Data[[#This Row],[Ngày giao]],"MMM")</f>
        <v>Feb</v>
      </c>
    </row>
    <row r="4880" spans="1:15" ht="14.5" x14ac:dyDescent="0.35">
      <c r="A4880" s="7">
        <v>4516463229</v>
      </c>
      <c r="B4880" s="7">
        <v>2487053</v>
      </c>
      <c r="C4880" s="8" t="s">
        <v>66</v>
      </c>
      <c r="D4880" s="9">
        <v>2370</v>
      </c>
      <c r="E4880" s="3">
        <v>806</v>
      </c>
      <c r="F4880" s="3">
        <f t="shared" si="138"/>
        <v>1910220</v>
      </c>
      <c r="G4880" s="5">
        <v>44627</v>
      </c>
      <c r="H4880" s="4">
        <v>44628</v>
      </c>
      <c r="I4880" s="10">
        <v>-1</v>
      </c>
      <c r="J4880" s="32" t="str">
        <f>IF(Data[[#This Row],[Chênh lệch ngày]]&lt;-2,"ADVANCE", IF(Data[[#This Row],[Chênh lệch ngày]]&lt;4, "ON TIME", IF(Data[[#This Row],[REASON OF LATE]]="SUPPLIER","LATE BY SUPPLIER", "LATE")))</f>
        <v>ON TIME</v>
      </c>
      <c r="K4880" s="12"/>
      <c r="L4880" s="16"/>
      <c r="M4880" s="32" t="str">
        <f>TEXT(Data[[#This Row],[Ngày giao]],"yyyy")</f>
        <v>2022</v>
      </c>
      <c r="N4880" s="32" t="str">
        <f>IF(MONTH(Data[[#This Row],[Ngày giao]])&lt;4,"Qtr1", IF(MONTH(Data[[#This Row],[Ngày giao]])&lt;7,"Qtr2",IF(MONTH(Data[[#This Row],[Ngày giao]])&lt;10,"Qtr3","Qtr4")))</f>
        <v>Qtr1</v>
      </c>
      <c r="O4880" s="32" t="str">
        <f>TEXT(Data[[#This Row],[Ngày giao]],"MMM")</f>
        <v>Mar</v>
      </c>
    </row>
    <row r="4881" spans="1:15" ht="14.5" x14ac:dyDescent="0.35">
      <c r="A4881" s="7">
        <v>4517892116</v>
      </c>
      <c r="B4881" s="7">
        <v>4455281</v>
      </c>
      <c r="C4881" s="8" t="s">
        <v>55</v>
      </c>
      <c r="D4881" s="9">
        <v>720</v>
      </c>
      <c r="E4881" s="3">
        <v>786</v>
      </c>
      <c r="F4881" s="3">
        <f t="shared" si="138"/>
        <v>565920</v>
      </c>
      <c r="G4881" s="14">
        <v>44679</v>
      </c>
      <c r="H4881" s="15">
        <v>44679</v>
      </c>
      <c r="I4881" s="10">
        <v>0</v>
      </c>
      <c r="J4881" s="32" t="str">
        <f>IF(Data[[#This Row],[Chênh lệch ngày]]&lt;-2,"ADVANCE", IF(Data[[#This Row],[Chênh lệch ngày]]&lt;4, "ON TIME", IF(Data[[#This Row],[REASON OF LATE]]="SUPPLIER","LATE BY SUPPLIER", "LATE")))</f>
        <v>ON TIME</v>
      </c>
      <c r="K4881" s="12"/>
      <c r="L4881" s="16"/>
      <c r="M4881" s="32" t="str">
        <f>TEXT(Data[[#This Row],[Ngày giao]],"yyyy")</f>
        <v>2022</v>
      </c>
      <c r="N4881" s="32" t="str">
        <f>IF(MONTH(Data[[#This Row],[Ngày giao]])&lt;4,"Qtr1", IF(MONTH(Data[[#This Row],[Ngày giao]])&lt;7,"Qtr2",IF(MONTH(Data[[#This Row],[Ngày giao]])&lt;10,"Qtr3","Qtr4")))</f>
        <v>Qtr2</v>
      </c>
      <c r="O4881" s="32" t="str">
        <f>TEXT(Data[[#This Row],[Ngày giao]],"MMM")</f>
        <v>Apr</v>
      </c>
    </row>
    <row r="4882" spans="1:15" ht="14.5" x14ac:dyDescent="0.35">
      <c r="A4882" s="7">
        <v>4518032846</v>
      </c>
      <c r="B4882" s="7">
        <v>2487053</v>
      </c>
      <c r="C4882" s="8" t="s">
        <v>67</v>
      </c>
      <c r="D4882" s="9">
        <v>990</v>
      </c>
      <c r="E4882" s="3">
        <v>1429</v>
      </c>
      <c r="F4882" s="3">
        <f t="shared" si="138"/>
        <v>1414710</v>
      </c>
      <c r="G4882" s="5">
        <v>44938</v>
      </c>
      <c r="H4882" s="4">
        <v>44938</v>
      </c>
      <c r="I4882" s="10">
        <v>0</v>
      </c>
      <c r="J4882" s="32" t="str">
        <f>IF(Data[[#This Row],[Chênh lệch ngày]]&lt;-2,"ADVANCE", IF(Data[[#This Row],[Chênh lệch ngày]]&lt;4, "ON TIME", IF(Data[[#This Row],[REASON OF LATE]]="SUPPLIER","LATE BY SUPPLIER", "LATE")))</f>
        <v>ON TIME</v>
      </c>
      <c r="K4882" s="12"/>
      <c r="L4882" s="16"/>
      <c r="M4882" s="32" t="str">
        <f>TEXT(Data[[#This Row],[Ngày giao]],"yyyy")</f>
        <v>2023</v>
      </c>
      <c r="N4882" s="32" t="str">
        <f>IF(MONTH(Data[[#This Row],[Ngày giao]])&lt;4,"Qtr1", IF(MONTH(Data[[#This Row],[Ngày giao]])&lt;7,"Qtr2",IF(MONTH(Data[[#This Row],[Ngày giao]])&lt;10,"Qtr3","Qtr4")))</f>
        <v>Qtr1</v>
      </c>
      <c r="O4882" s="32" t="str">
        <f>TEXT(Data[[#This Row],[Ngày giao]],"MMM")</f>
        <v>Jan</v>
      </c>
    </row>
    <row r="4883" spans="1:15" ht="14.5" x14ac:dyDescent="0.35">
      <c r="A4883" s="7">
        <v>5501225403</v>
      </c>
      <c r="B4883" s="7">
        <v>4454507</v>
      </c>
      <c r="C4883" s="8" t="s">
        <v>60</v>
      </c>
      <c r="D4883" s="9">
        <v>960</v>
      </c>
      <c r="E4883" s="3">
        <v>1264</v>
      </c>
      <c r="F4883" s="3">
        <f t="shared" si="138"/>
        <v>1213440</v>
      </c>
      <c r="G4883" s="5">
        <v>44795</v>
      </c>
      <c r="H4883" s="4">
        <v>44795</v>
      </c>
      <c r="I4883" s="10">
        <v>0</v>
      </c>
      <c r="J4883" s="32" t="str">
        <f>IF(Data[[#This Row],[Chênh lệch ngày]]&lt;-2,"ADVANCE", IF(Data[[#This Row],[Chênh lệch ngày]]&lt;4, "ON TIME", IF(Data[[#This Row],[REASON OF LATE]]="SUPPLIER","LATE BY SUPPLIER", "LATE")))</f>
        <v>ON TIME</v>
      </c>
      <c r="K4883" s="12"/>
      <c r="L4883" s="16"/>
      <c r="M4883" s="32" t="str">
        <f>TEXT(Data[[#This Row],[Ngày giao]],"yyyy")</f>
        <v>2022</v>
      </c>
      <c r="N4883" s="32" t="str">
        <f>IF(MONTH(Data[[#This Row],[Ngày giao]])&lt;4,"Qtr1", IF(MONTH(Data[[#This Row],[Ngày giao]])&lt;7,"Qtr2",IF(MONTH(Data[[#This Row],[Ngày giao]])&lt;10,"Qtr3","Qtr4")))</f>
        <v>Qtr3</v>
      </c>
      <c r="O4883" s="32" t="str">
        <f>TEXT(Data[[#This Row],[Ngày giao]],"MMM")</f>
        <v>Aug</v>
      </c>
    </row>
    <row r="4884" spans="1:15" ht="14.5" x14ac:dyDescent="0.35">
      <c r="A4884" s="7">
        <v>4517328571</v>
      </c>
      <c r="B4884" s="7">
        <v>4454507</v>
      </c>
      <c r="C4884" s="8" t="s">
        <v>66</v>
      </c>
      <c r="D4884" s="9">
        <v>900</v>
      </c>
      <c r="E4884" s="3">
        <v>786</v>
      </c>
      <c r="F4884" s="3">
        <f t="shared" si="138"/>
        <v>707400</v>
      </c>
      <c r="G4884" s="5">
        <v>44627</v>
      </c>
      <c r="H4884" s="4">
        <v>44627</v>
      </c>
      <c r="I4884" s="10">
        <v>0</v>
      </c>
      <c r="J4884" s="32" t="str">
        <f>IF(Data[[#This Row],[Chênh lệch ngày]]&lt;-2,"ADVANCE", IF(Data[[#This Row],[Chênh lệch ngày]]&lt;4, "ON TIME", IF(Data[[#This Row],[REASON OF LATE]]="SUPPLIER","LATE BY SUPPLIER", "LATE")))</f>
        <v>ON TIME</v>
      </c>
      <c r="K4884" s="16"/>
      <c r="L4884" s="16"/>
      <c r="M4884" s="32" t="str">
        <f>TEXT(Data[[#This Row],[Ngày giao]],"yyyy")</f>
        <v>2022</v>
      </c>
      <c r="N4884" s="32" t="str">
        <f>IF(MONTH(Data[[#This Row],[Ngày giao]])&lt;4,"Qtr1", IF(MONTH(Data[[#This Row],[Ngày giao]])&lt;7,"Qtr2",IF(MONTH(Data[[#This Row],[Ngày giao]])&lt;10,"Qtr3","Qtr4")))</f>
        <v>Qtr1</v>
      </c>
      <c r="O4884" s="32" t="str">
        <f>TEXT(Data[[#This Row],[Ngày giao]],"MMM")</f>
        <v>Mar</v>
      </c>
    </row>
    <row r="4885" spans="1:15" ht="14.5" x14ac:dyDescent="0.35">
      <c r="A4885" s="7">
        <v>4518070294</v>
      </c>
      <c r="B4885" s="7">
        <v>2044651</v>
      </c>
      <c r="C4885" s="8" t="s">
        <v>53</v>
      </c>
      <c r="D4885" s="9">
        <v>108000</v>
      </c>
      <c r="E4885" s="3">
        <v>601</v>
      </c>
      <c r="F4885" s="3">
        <f t="shared" si="138"/>
        <v>64908000</v>
      </c>
      <c r="G4885" s="5">
        <v>44858</v>
      </c>
      <c r="H4885" s="4">
        <v>44860</v>
      </c>
      <c r="I4885" s="10">
        <v>-2</v>
      </c>
      <c r="J4885" s="32" t="str">
        <f>IF(Data[[#This Row],[Chênh lệch ngày]]&lt;-2,"ADVANCE", IF(Data[[#This Row],[Chênh lệch ngày]]&lt;4, "ON TIME", IF(Data[[#This Row],[REASON OF LATE]]="SUPPLIER","LATE BY SUPPLIER", "LATE")))</f>
        <v>ON TIME</v>
      </c>
      <c r="K4885" s="12"/>
      <c r="L4885" s="16"/>
      <c r="M4885" s="32" t="str">
        <f>TEXT(Data[[#This Row],[Ngày giao]],"yyyy")</f>
        <v>2022</v>
      </c>
      <c r="N4885" s="32" t="str">
        <f>IF(MONTH(Data[[#This Row],[Ngày giao]])&lt;4,"Qtr1", IF(MONTH(Data[[#This Row],[Ngày giao]])&lt;7,"Qtr2",IF(MONTH(Data[[#This Row],[Ngày giao]])&lt;10,"Qtr3","Qtr4")))</f>
        <v>Qtr4</v>
      </c>
      <c r="O4885" s="32" t="str">
        <f>TEXT(Data[[#This Row],[Ngày giao]],"MMM")</f>
        <v>Oct</v>
      </c>
    </row>
    <row r="4886" spans="1:15" ht="14.5" x14ac:dyDescent="0.35">
      <c r="A4886" s="7">
        <v>4517961193</v>
      </c>
      <c r="B4886" s="7">
        <v>4335198</v>
      </c>
      <c r="C4886" s="8" t="s">
        <v>12</v>
      </c>
      <c r="D4886" s="9">
        <v>72</v>
      </c>
      <c r="E4886" s="3">
        <v>635</v>
      </c>
      <c r="F4886" s="3">
        <f t="shared" si="138"/>
        <v>45720</v>
      </c>
      <c r="G4886" s="5">
        <v>44763</v>
      </c>
      <c r="H4886" s="4">
        <v>44725</v>
      </c>
      <c r="I4886" s="10">
        <v>38</v>
      </c>
      <c r="J4886" s="32" t="str">
        <f>IF(Data[[#This Row],[Chênh lệch ngày]]&lt;-2,"ADVANCE", IF(Data[[#This Row],[Chênh lệch ngày]]&lt;4, "ON TIME", IF(Data[[#This Row],[REASON OF LATE]]="SUPPLIER","LATE BY SUPPLIER", "LATE")))</f>
        <v>LATE BY SUPPLIER</v>
      </c>
      <c r="K4886" s="13" t="s">
        <v>8</v>
      </c>
      <c r="L4886" s="16" t="s">
        <v>71</v>
      </c>
      <c r="M4886" s="32" t="str">
        <f>TEXT(Data[[#This Row],[Ngày giao]],"yyyy")</f>
        <v>2022</v>
      </c>
      <c r="N4886" s="32" t="str">
        <f>IF(MONTH(Data[[#This Row],[Ngày giao]])&lt;4,"Qtr1", IF(MONTH(Data[[#This Row],[Ngày giao]])&lt;7,"Qtr2",IF(MONTH(Data[[#This Row],[Ngày giao]])&lt;10,"Qtr3","Qtr4")))</f>
        <v>Qtr3</v>
      </c>
      <c r="O4886" s="32" t="str">
        <f>TEXT(Data[[#This Row],[Ngày giao]],"MMM")</f>
        <v>Jul</v>
      </c>
    </row>
    <row r="4887" spans="1:15" ht="14.5" x14ac:dyDescent="0.35">
      <c r="A4887" s="7">
        <v>4517293353</v>
      </c>
      <c r="B4887" s="7">
        <v>4465338</v>
      </c>
      <c r="C4887" s="37" t="s">
        <v>52</v>
      </c>
      <c r="D4887" s="9">
        <v>30000</v>
      </c>
      <c r="E4887" s="3">
        <v>1127</v>
      </c>
      <c r="F4887" s="3">
        <f t="shared" si="138"/>
        <v>33810000</v>
      </c>
      <c r="G4887" s="5">
        <v>44690</v>
      </c>
      <c r="H4887" s="4">
        <v>44676</v>
      </c>
      <c r="I4887" s="10">
        <v>14</v>
      </c>
      <c r="J4887" s="32" t="str">
        <f>IF(Data[[#This Row],[Chênh lệch ngày]]&lt;-2,"ADVANCE", IF(Data[[#This Row],[Chênh lệch ngày]]&lt;4, "ON TIME", IF(Data[[#This Row],[REASON OF LATE]]="SUPPLIER","LATE BY SUPPLIER", "LATE")))</f>
        <v>LATE BY SUPPLIER</v>
      </c>
      <c r="K4887" s="13" t="s">
        <v>8</v>
      </c>
      <c r="L4887" s="16" t="s">
        <v>41</v>
      </c>
      <c r="M4887" s="32" t="str">
        <f>TEXT(Data[[#This Row],[Ngày giao]],"yyyy")</f>
        <v>2022</v>
      </c>
      <c r="N4887" s="32" t="str">
        <f>IF(MONTH(Data[[#This Row],[Ngày giao]])&lt;4,"Qtr1", IF(MONTH(Data[[#This Row],[Ngày giao]])&lt;7,"Qtr2",IF(MONTH(Data[[#This Row],[Ngày giao]])&lt;10,"Qtr3","Qtr4")))</f>
        <v>Qtr2</v>
      </c>
      <c r="O4887" s="32" t="str">
        <f>TEXT(Data[[#This Row],[Ngày giao]],"MMM")</f>
        <v>May</v>
      </c>
    </row>
    <row r="4888" spans="1:15" ht="14.5" x14ac:dyDescent="0.35">
      <c r="A4888" s="7">
        <v>4517981400</v>
      </c>
      <c r="B4888" s="7">
        <v>4455281</v>
      </c>
      <c r="C4888" s="8" t="s">
        <v>53</v>
      </c>
      <c r="D4888" s="9">
        <v>90</v>
      </c>
      <c r="E4888" s="3">
        <v>1229</v>
      </c>
      <c r="F4888" s="3">
        <f t="shared" si="138"/>
        <v>110610</v>
      </c>
      <c r="G4888" s="14">
        <v>44718</v>
      </c>
      <c r="H4888" s="15">
        <v>44718</v>
      </c>
      <c r="I4888" s="10">
        <v>0</v>
      </c>
      <c r="J4888" s="32" t="str">
        <f>IF(Data[[#This Row],[Chênh lệch ngày]]&lt;-2,"ADVANCE", IF(Data[[#This Row],[Chênh lệch ngày]]&lt;4, "ON TIME", IF(Data[[#This Row],[REASON OF LATE]]="SUPPLIER","LATE BY SUPPLIER", "LATE")))</f>
        <v>ON TIME</v>
      </c>
      <c r="K4888" s="12"/>
      <c r="L4888" s="16"/>
      <c r="M4888" s="32" t="str">
        <f>TEXT(Data[[#This Row],[Ngày giao]],"yyyy")</f>
        <v>2022</v>
      </c>
      <c r="N4888" s="32" t="str">
        <f>IF(MONTH(Data[[#This Row],[Ngày giao]])&lt;4,"Qtr1", IF(MONTH(Data[[#This Row],[Ngày giao]])&lt;7,"Qtr2",IF(MONTH(Data[[#This Row],[Ngày giao]])&lt;10,"Qtr3","Qtr4")))</f>
        <v>Qtr2</v>
      </c>
      <c r="O4888" s="32" t="str">
        <f>TEXT(Data[[#This Row],[Ngày giao]],"MMM")</f>
        <v>Jun</v>
      </c>
    </row>
    <row r="4889" spans="1:15" ht="13" x14ac:dyDescent="0.3">
      <c r="A4889" s="1">
        <v>4516760804</v>
      </c>
      <c r="B4889" s="1">
        <v>4451134</v>
      </c>
      <c r="C4889" s="2" t="s">
        <v>59</v>
      </c>
      <c r="D4889" s="3">
        <v>76</v>
      </c>
      <c r="E4889" s="3">
        <v>695</v>
      </c>
      <c r="F4889" s="3">
        <f t="shared" si="138"/>
        <v>52820</v>
      </c>
      <c r="G4889" s="5">
        <v>44676</v>
      </c>
      <c r="H4889" s="4">
        <v>44614</v>
      </c>
      <c r="I4889" s="6">
        <f>G4889-H4889</f>
        <v>62</v>
      </c>
      <c r="J4889" s="32" t="str">
        <f>IF(Data[[#This Row],[Chênh lệch ngày]]&lt;-2,"ADVANCE", IF(Data[[#This Row],[Chênh lệch ngày]]&lt;4, "ON TIME", IF(Data[[#This Row],[REASON OF LATE]]="SUPPLIER","LATE BY SUPPLIER", "LATE")))</f>
        <v>LATE</v>
      </c>
      <c r="K4889" s="32" t="s">
        <v>6</v>
      </c>
      <c r="L4889" s="32"/>
      <c r="M4889" s="32" t="str">
        <f>TEXT(Data[[#This Row],[Ngày giao]],"yyyy")</f>
        <v>2022</v>
      </c>
      <c r="N4889" s="32" t="str">
        <f>IF(MONTH(Data[[#This Row],[Ngày giao]])&lt;4,"Qtr1", IF(MONTH(Data[[#This Row],[Ngày giao]])&lt;7,"Qtr2",IF(MONTH(Data[[#This Row],[Ngày giao]])&lt;10,"Qtr3","Qtr4")))</f>
        <v>Qtr2</v>
      </c>
      <c r="O4889" s="32" t="str">
        <f>TEXT(Data[[#This Row],[Ngày giao]],"MMM")</f>
        <v>Apr</v>
      </c>
    </row>
    <row r="4890" spans="1:15" ht="14.5" x14ac:dyDescent="0.35">
      <c r="A4890" s="7">
        <v>4517535711</v>
      </c>
      <c r="B4890" s="7">
        <v>2778106</v>
      </c>
      <c r="C4890" s="8" t="s">
        <v>53</v>
      </c>
      <c r="D4890" s="9">
        <v>60</v>
      </c>
      <c r="E4890" s="3">
        <v>846</v>
      </c>
      <c r="F4890" s="3">
        <f t="shared" si="138"/>
        <v>50760</v>
      </c>
      <c r="G4890" s="5">
        <v>44760</v>
      </c>
      <c r="H4890" s="4">
        <v>44760</v>
      </c>
      <c r="I4890" s="10">
        <v>0</v>
      </c>
      <c r="J4890" s="32" t="str">
        <f>IF(Data[[#This Row],[Chênh lệch ngày]]&lt;-2,"ADVANCE", IF(Data[[#This Row],[Chênh lệch ngày]]&lt;4, "ON TIME", IF(Data[[#This Row],[REASON OF LATE]]="SUPPLIER","LATE BY SUPPLIER", "LATE")))</f>
        <v>ON TIME</v>
      </c>
      <c r="K4890" s="12"/>
      <c r="L4890" s="16"/>
      <c r="M4890" s="32" t="str">
        <f>TEXT(Data[[#This Row],[Ngày giao]],"yyyy")</f>
        <v>2022</v>
      </c>
      <c r="N4890" s="32" t="str">
        <f>IF(MONTH(Data[[#This Row],[Ngày giao]])&lt;4,"Qtr1", IF(MONTH(Data[[#This Row],[Ngày giao]])&lt;7,"Qtr2",IF(MONTH(Data[[#This Row],[Ngày giao]])&lt;10,"Qtr3","Qtr4")))</f>
        <v>Qtr3</v>
      </c>
      <c r="O4890" s="32" t="str">
        <f>TEXT(Data[[#This Row],[Ngày giao]],"MMM")</f>
        <v>Jul</v>
      </c>
    </row>
    <row r="4891" spans="1:15" ht="14.5" x14ac:dyDescent="0.35">
      <c r="A4891" s="7">
        <v>4516656483</v>
      </c>
      <c r="B4891" s="7">
        <v>2487061</v>
      </c>
      <c r="C4891" s="8" t="s">
        <v>53</v>
      </c>
      <c r="D4891" s="9">
        <v>180</v>
      </c>
      <c r="E4891" s="3">
        <v>1066</v>
      </c>
      <c r="F4891" s="3">
        <f t="shared" si="138"/>
        <v>191880</v>
      </c>
      <c r="G4891" s="5">
        <v>44606</v>
      </c>
      <c r="H4891" s="4">
        <v>44615</v>
      </c>
      <c r="I4891" s="10">
        <v>-9</v>
      </c>
      <c r="J4891" s="32" t="str">
        <f>IF(Data[[#This Row],[Chênh lệch ngày]]&lt;-2,"ADVANCE", IF(Data[[#This Row],[Chênh lệch ngày]]&lt;4, "ON TIME", IF(Data[[#This Row],[REASON OF LATE]]="SUPPLIER","LATE BY SUPPLIER", "LATE")))</f>
        <v>ADVANCE</v>
      </c>
      <c r="K4891" s="12"/>
      <c r="L4891" s="16"/>
      <c r="M4891" s="17" t="str">
        <f>TEXT(Data[[#This Row],[Ngày giao]],"yyyy")</f>
        <v>2022</v>
      </c>
      <c r="N4891" s="17" t="str">
        <f>IF(MONTH(Data[[#This Row],[Ngày giao]])&lt;4,"Qtr1", IF(MONTH(Data[[#This Row],[Ngày giao]])&lt;7,"Qtr2",IF(MONTH(Data[[#This Row],[Ngày giao]])&lt;10,"Qtr3","Qtr4")))</f>
        <v>Qtr1</v>
      </c>
      <c r="O4891" s="32" t="str">
        <f>TEXT(Data[[#This Row],[Ngày giao]],"MMM")</f>
        <v>Feb</v>
      </c>
    </row>
    <row r="4892" spans="1:15" ht="14.5" x14ac:dyDescent="0.35">
      <c r="A4892" s="7">
        <v>4518080316</v>
      </c>
      <c r="B4892" s="7">
        <v>4455299</v>
      </c>
      <c r="C4892" s="8" t="s">
        <v>53</v>
      </c>
      <c r="D4892" s="9">
        <v>255</v>
      </c>
      <c r="E4892" s="3">
        <v>1109</v>
      </c>
      <c r="F4892" s="3">
        <f t="shared" si="138"/>
        <v>282795</v>
      </c>
      <c r="G4892" s="5">
        <v>44753</v>
      </c>
      <c r="H4892" s="4">
        <v>44753</v>
      </c>
      <c r="I4892" s="10">
        <v>0</v>
      </c>
      <c r="J4892" s="32" t="str">
        <f>IF(Data[[#This Row],[Chênh lệch ngày]]&lt;-2,"ADVANCE", IF(Data[[#This Row],[Chênh lệch ngày]]&lt;4, "ON TIME", IF(Data[[#This Row],[REASON OF LATE]]="SUPPLIER","LATE BY SUPPLIER", "LATE")))</f>
        <v>ON TIME</v>
      </c>
      <c r="K4892" s="12"/>
      <c r="L4892" s="16"/>
      <c r="M4892" s="32" t="str">
        <f>TEXT(Data[[#This Row],[Ngày giao]],"yyyy")</f>
        <v>2022</v>
      </c>
      <c r="N4892" s="32" t="str">
        <f>IF(MONTH(Data[[#This Row],[Ngày giao]])&lt;4,"Qtr1", IF(MONTH(Data[[#This Row],[Ngày giao]])&lt;7,"Qtr2",IF(MONTH(Data[[#This Row],[Ngày giao]])&lt;10,"Qtr3","Qtr4")))</f>
        <v>Qtr3</v>
      </c>
      <c r="O4892" s="32" t="str">
        <f>TEXT(Data[[#This Row],[Ngày giao]],"MMM")</f>
        <v>Jul</v>
      </c>
    </row>
    <row r="4893" spans="1:15" ht="14.5" x14ac:dyDescent="0.35">
      <c r="A4893" s="7">
        <v>4517978613</v>
      </c>
      <c r="B4893" s="7">
        <v>2765851</v>
      </c>
      <c r="C4893" s="8" t="s">
        <v>56</v>
      </c>
      <c r="D4893" s="9">
        <v>64</v>
      </c>
      <c r="E4893" s="3">
        <v>476</v>
      </c>
      <c r="F4893" s="3">
        <f t="shared" si="138"/>
        <v>30464</v>
      </c>
      <c r="G4893" s="5">
        <v>44721</v>
      </c>
      <c r="H4893" s="4">
        <v>44721</v>
      </c>
      <c r="I4893" s="10">
        <v>0</v>
      </c>
      <c r="J4893" s="32" t="str">
        <f>IF(Data[[#This Row],[Chênh lệch ngày]]&lt;-2,"ADVANCE", IF(Data[[#This Row],[Chênh lệch ngày]]&lt;4, "ON TIME", IF(Data[[#This Row],[REASON OF LATE]]="SUPPLIER","LATE BY SUPPLIER", "LATE")))</f>
        <v>ON TIME</v>
      </c>
      <c r="K4893" s="12"/>
      <c r="L4893" s="16"/>
      <c r="M4893" s="32" t="str">
        <f>TEXT(Data[[#This Row],[Ngày giao]],"yyyy")</f>
        <v>2022</v>
      </c>
      <c r="N4893" s="32" t="str">
        <f>IF(MONTH(Data[[#This Row],[Ngày giao]])&lt;4,"Qtr1", IF(MONTH(Data[[#This Row],[Ngày giao]])&lt;7,"Qtr2",IF(MONTH(Data[[#This Row],[Ngày giao]])&lt;10,"Qtr3","Qtr4")))</f>
        <v>Qtr2</v>
      </c>
      <c r="O4893" s="32" t="str">
        <f>TEXT(Data[[#This Row],[Ngày giao]],"MMM")</f>
        <v>Jun</v>
      </c>
    </row>
    <row r="4894" spans="1:15" ht="14.5" x14ac:dyDescent="0.35">
      <c r="A4894" s="7">
        <v>4516565266</v>
      </c>
      <c r="B4894" s="7">
        <v>2487061</v>
      </c>
      <c r="C4894" s="8" t="s">
        <v>53</v>
      </c>
      <c r="D4894" s="9">
        <v>2100</v>
      </c>
      <c r="E4894" s="3">
        <v>1419</v>
      </c>
      <c r="F4894" s="3">
        <f t="shared" si="138"/>
        <v>2979900</v>
      </c>
      <c r="G4894" s="5">
        <v>44574</v>
      </c>
      <c r="H4894" s="4">
        <v>44574</v>
      </c>
      <c r="I4894" s="10">
        <v>0</v>
      </c>
      <c r="J4894" s="32" t="str">
        <f>IF(Data[[#This Row],[Chênh lệch ngày]]&lt;-2,"ADVANCE", IF(Data[[#This Row],[Chênh lệch ngày]]&lt;4, "ON TIME", IF(Data[[#This Row],[REASON OF LATE]]="SUPPLIER","LATE BY SUPPLIER", "LATE")))</f>
        <v>ON TIME</v>
      </c>
      <c r="K4894" s="12"/>
      <c r="L4894" s="16"/>
      <c r="M4894" s="32" t="str">
        <f>TEXT(Data[[#This Row],[Ngày giao]],"yyyy")</f>
        <v>2022</v>
      </c>
      <c r="N4894" s="32" t="str">
        <f>IF(MONTH(Data[[#This Row],[Ngày giao]])&lt;4,"Qtr1", IF(MONTH(Data[[#This Row],[Ngày giao]])&lt;7,"Qtr2",IF(MONTH(Data[[#This Row],[Ngày giao]])&lt;10,"Qtr3","Qtr4")))</f>
        <v>Qtr1</v>
      </c>
      <c r="O4894" s="32" t="str">
        <f>TEXT(Data[[#This Row],[Ngày giao]],"MMM")</f>
        <v>Jan</v>
      </c>
    </row>
    <row r="4895" spans="1:15" ht="14.5" x14ac:dyDescent="0.35">
      <c r="A4895" s="7">
        <v>4517373064</v>
      </c>
      <c r="B4895" s="7">
        <v>2779817</v>
      </c>
      <c r="C4895" s="8" t="s">
        <v>66</v>
      </c>
      <c r="D4895" s="9">
        <v>5400</v>
      </c>
      <c r="E4895" s="3">
        <v>357</v>
      </c>
      <c r="F4895" s="3">
        <f t="shared" si="138"/>
        <v>1927800</v>
      </c>
      <c r="G4895" s="5">
        <v>44711</v>
      </c>
      <c r="H4895" s="4">
        <v>44711</v>
      </c>
      <c r="I4895" s="10">
        <v>0</v>
      </c>
      <c r="J4895" s="32" t="str">
        <f>IF(Data[[#This Row],[Chênh lệch ngày]]&lt;-2,"ADVANCE", IF(Data[[#This Row],[Chênh lệch ngày]]&lt;4, "ON TIME", IF(Data[[#This Row],[REASON OF LATE]]="SUPPLIER","LATE BY SUPPLIER", "LATE")))</f>
        <v>ON TIME</v>
      </c>
      <c r="K4895" s="12"/>
      <c r="L4895" s="16"/>
      <c r="M4895" s="32" t="str">
        <f>TEXT(Data[[#This Row],[Ngày giao]],"yyyy")</f>
        <v>2022</v>
      </c>
      <c r="N4895" s="32" t="str">
        <f>IF(MONTH(Data[[#This Row],[Ngày giao]])&lt;4,"Qtr1", IF(MONTH(Data[[#This Row],[Ngày giao]])&lt;7,"Qtr2",IF(MONTH(Data[[#This Row],[Ngày giao]])&lt;10,"Qtr3","Qtr4")))</f>
        <v>Qtr2</v>
      </c>
      <c r="O4895" s="32" t="str">
        <f>TEXT(Data[[#This Row],[Ngày giao]],"MMM")</f>
        <v>May</v>
      </c>
    </row>
    <row r="4896" spans="1:15" ht="14.5" x14ac:dyDescent="0.35">
      <c r="A4896" s="7">
        <v>4517091158</v>
      </c>
      <c r="B4896" s="7">
        <v>2487061</v>
      </c>
      <c r="C4896" s="37" t="s">
        <v>52</v>
      </c>
      <c r="D4896" s="9">
        <v>960</v>
      </c>
      <c r="E4896" s="3">
        <v>1445</v>
      </c>
      <c r="F4896" s="3">
        <f t="shared" si="138"/>
        <v>1387200</v>
      </c>
      <c r="G4896" s="5">
        <v>44578</v>
      </c>
      <c r="H4896" s="4">
        <v>44578</v>
      </c>
      <c r="I4896" s="10">
        <v>0</v>
      </c>
      <c r="J4896" s="32" t="str">
        <f>IF(Data[[#This Row],[Chênh lệch ngày]]&lt;-2,"ADVANCE", IF(Data[[#This Row],[Chênh lệch ngày]]&lt;4, "ON TIME", IF(Data[[#This Row],[REASON OF LATE]]="SUPPLIER","LATE BY SUPPLIER", "LATE")))</f>
        <v>ON TIME</v>
      </c>
      <c r="K4896" s="12"/>
      <c r="L4896" s="16"/>
      <c r="M4896" s="32" t="str">
        <f>TEXT(Data[[#This Row],[Ngày giao]],"yyyy")</f>
        <v>2022</v>
      </c>
      <c r="N4896" s="32" t="str">
        <f>IF(MONTH(Data[[#This Row],[Ngày giao]])&lt;4,"Qtr1", IF(MONTH(Data[[#This Row],[Ngày giao]])&lt;7,"Qtr2",IF(MONTH(Data[[#This Row],[Ngày giao]])&lt;10,"Qtr3","Qtr4")))</f>
        <v>Qtr1</v>
      </c>
      <c r="O4896" s="32" t="str">
        <f>TEXT(Data[[#This Row],[Ngày giao]],"MMM")</f>
        <v>Jan</v>
      </c>
    </row>
    <row r="4897" spans="1:15" ht="14.5" x14ac:dyDescent="0.35">
      <c r="A4897" s="7">
        <v>4516242668</v>
      </c>
      <c r="B4897" s="7">
        <v>4663418</v>
      </c>
      <c r="C4897" s="8" t="s">
        <v>53</v>
      </c>
      <c r="D4897" s="9">
        <v>120000</v>
      </c>
      <c r="E4897" s="3">
        <v>447</v>
      </c>
      <c r="F4897" s="3">
        <f t="shared" si="138"/>
        <v>53640000</v>
      </c>
      <c r="G4897" s="5">
        <v>44571</v>
      </c>
      <c r="H4897" s="4">
        <v>44571</v>
      </c>
      <c r="I4897" s="10">
        <v>0</v>
      </c>
      <c r="J4897" s="32" t="str">
        <f>IF(Data[[#This Row],[Chênh lệch ngày]]&lt;-2,"ADVANCE", IF(Data[[#This Row],[Chênh lệch ngày]]&lt;4, "ON TIME", IF(Data[[#This Row],[REASON OF LATE]]="SUPPLIER","LATE BY SUPPLIER", "LATE")))</f>
        <v>ON TIME</v>
      </c>
      <c r="K4897" s="12"/>
      <c r="L4897" s="16"/>
      <c r="M4897" s="32" t="str">
        <f>TEXT(Data[[#This Row],[Ngày giao]],"yyyy")</f>
        <v>2022</v>
      </c>
      <c r="N4897" s="32" t="str">
        <f>IF(MONTH(Data[[#This Row],[Ngày giao]])&lt;4,"Qtr1", IF(MONTH(Data[[#This Row],[Ngày giao]])&lt;7,"Qtr2",IF(MONTH(Data[[#This Row],[Ngày giao]])&lt;10,"Qtr3","Qtr4")))</f>
        <v>Qtr1</v>
      </c>
      <c r="O4897" s="32" t="str">
        <f>TEXT(Data[[#This Row],[Ngày giao]],"MMM")</f>
        <v>Jan</v>
      </c>
    </row>
    <row r="4898" spans="1:15" ht="13" x14ac:dyDescent="0.3">
      <c r="A4898" s="1">
        <v>4517434452</v>
      </c>
      <c r="B4898" s="1">
        <v>2758193</v>
      </c>
      <c r="C4898" s="2" t="s">
        <v>53</v>
      </c>
      <c r="D4898" s="3">
        <v>330</v>
      </c>
      <c r="E4898" s="3">
        <v>658</v>
      </c>
      <c r="F4898" s="3">
        <f t="shared" si="138"/>
        <v>217140</v>
      </c>
      <c r="G4898" s="5">
        <v>44697</v>
      </c>
      <c r="H4898" s="4">
        <v>44697</v>
      </c>
      <c r="I4898" s="6">
        <f>G4898-H4898</f>
        <v>0</v>
      </c>
      <c r="J4898" s="32" t="str">
        <f>IF(Data[[#This Row],[Chênh lệch ngày]]&lt;-2,"ADVANCE", IF(Data[[#This Row],[Chênh lệch ngày]]&lt;4, "ON TIME", IF(Data[[#This Row],[REASON OF LATE]]="SUPPLIER","LATE BY SUPPLIER", "LATE")))</f>
        <v>ON TIME</v>
      </c>
      <c r="K4898" s="2"/>
      <c r="L4898" s="32"/>
      <c r="M4898" s="32" t="str">
        <f>TEXT(Data[[#This Row],[Ngày giao]],"yyyy")</f>
        <v>2022</v>
      </c>
      <c r="N4898" s="32" t="str">
        <f>IF(MONTH(Data[[#This Row],[Ngày giao]])&lt;4,"Qtr1", IF(MONTH(Data[[#This Row],[Ngày giao]])&lt;7,"Qtr2",IF(MONTH(Data[[#This Row],[Ngày giao]])&lt;10,"Qtr3","Qtr4")))</f>
        <v>Qtr2</v>
      </c>
      <c r="O4898" s="32" t="str">
        <f>TEXT(Data[[#This Row],[Ngày giao]],"MMM")</f>
        <v>May</v>
      </c>
    </row>
    <row r="4899" spans="1:15" ht="14.5" x14ac:dyDescent="0.35">
      <c r="A4899" s="7">
        <v>4516876192</v>
      </c>
      <c r="B4899" s="7">
        <v>2663481</v>
      </c>
      <c r="C4899" s="8" t="s">
        <v>53</v>
      </c>
      <c r="D4899" s="9">
        <v>2835</v>
      </c>
      <c r="E4899" s="3">
        <v>1380</v>
      </c>
      <c r="F4899" s="3">
        <f t="shared" si="138"/>
        <v>3912300</v>
      </c>
      <c r="G4899" s="5">
        <v>44623</v>
      </c>
      <c r="H4899" s="4">
        <v>44623</v>
      </c>
      <c r="I4899" s="10">
        <v>0</v>
      </c>
      <c r="J4899" s="32" t="str">
        <f>IF(Data[[#This Row],[Chênh lệch ngày]]&lt;-2,"ADVANCE", IF(Data[[#This Row],[Chênh lệch ngày]]&lt;4, "ON TIME", IF(Data[[#This Row],[REASON OF LATE]]="SUPPLIER","LATE BY SUPPLIER", "LATE")))</f>
        <v>ON TIME</v>
      </c>
      <c r="K4899" s="12"/>
      <c r="L4899" s="16"/>
      <c r="M4899" s="32" t="str">
        <f>TEXT(Data[[#This Row],[Ngày giao]],"yyyy")</f>
        <v>2022</v>
      </c>
      <c r="N4899" s="32" t="str">
        <f>IF(MONTH(Data[[#This Row],[Ngày giao]])&lt;4,"Qtr1", IF(MONTH(Data[[#This Row],[Ngày giao]])&lt;7,"Qtr2",IF(MONTH(Data[[#This Row],[Ngày giao]])&lt;10,"Qtr3","Qtr4")))</f>
        <v>Qtr1</v>
      </c>
      <c r="O4899" s="32" t="str">
        <f>TEXT(Data[[#This Row],[Ngày giao]],"MMM")</f>
        <v>Mar</v>
      </c>
    </row>
    <row r="4900" spans="1:15" ht="14.5" x14ac:dyDescent="0.35">
      <c r="A4900" s="7">
        <v>4517524120</v>
      </c>
      <c r="B4900" s="7">
        <v>2663481</v>
      </c>
      <c r="C4900" s="8" t="s">
        <v>12</v>
      </c>
      <c r="D4900" s="9">
        <v>525</v>
      </c>
      <c r="E4900" s="3">
        <v>977</v>
      </c>
      <c r="F4900" s="3">
        <f t="shared" si="138"/>
        <v>512925</v>
      </c>
      <c r="G4900" s="5">
        <v>44749</v>
      </c>
      <c r="H4900" s="4">
        <v>44718</v>
      </c>
      <c r="I4900" s="10">
        <v>31</v>
      </c>
      <c r="J4900" s="32" t="str">
        <f>IF(Data[[#This Row],[Chênh lệch ngày]]&lt;-2,"ADVANCE", IF(Data[[#This Row],[Chênh lệch ngày]]&lt;4, "ON TIME", IF(Data[[#This Row],[REASON OF LATE]]="SUPPLIER","LATE BY SUPPLIER", "LATE")))</f>
        <v>LATE BY SUPPLIER</v>
      </c>
      <c r="K4900" s="11" t="s">
        <v>8</v>
      </c>
      <c r="L4900" s="16" t="s">
        <v>71</v>
      </c>
      <c r="M4900" s="32" t="str">
        <f>TEXT(Data[[#This Row],[Ngày giao]],"yyyy")</f>
        <v>2022</v>
      </c>
      <c r="N4900" s="32" t="str">
        <f>IF(MONTH(Data[[#This Row],[Ngày giao]])&lt;4,"Qtr1", IF(MONTH(Data[[#This Row],[Ngày giao]])&lt;7,"Qtr2",IF(MONTH(Data[[#This Row],[Ngày giao]])&lt;10,"Qtr3","Qtr4")))</f>
        <v>Qtr3</v>
      </c>
      <c r="O4900" s="32" t="str">
        <f>TEXT(Data[[#This Row],[Ngày giao]],"MMM")</f>
        <v>Jul</v>
      </c>
    </row>
    <row r="4901" spans="1:15" ht="14.5" x14ac:dyDescent="0.35">
      <c r="A4901" s="7">
        <v>4517473321</v>
      </c>
      <c r="B4901" s="7">
        <v>4455906</v>
      </c>
      <c r="C4901" s="8" t="s">
        <v>53</v>
      </c>
      <c r="D4901" s="9">
        <v>408</v>
      </c>
      <c r="E4901" s="3">
        <v>972</v>
      </c>
      <c r="F4901" s="3">
        <f t="shared" si="138"/>
        <v>396576</v>
      </c>
      <c r="G4901" s="5">
        <v>44658</v>
      </c>
      <c r="H4901" s="4">
        <v>44658</v>
      </c>
      <c r="I4901" s="10">
        <v>0</v>
      </c>
      <c r="J4901" s="32" t="str">
        <f>IF(Data[[#This Row],[Chênh lệch ngày]]&lt;-2,"ADVANCE", IF(Data[[#This Row],[Chênh lệch ngày]]&lt;4, "ON TIME", IF(Data[[#This Row],[REASON OF LATE]]="SUPPLIER","LATE BY SUPPLIER", "LATE")))</f>
        <v>ON TIME</v>
      </c>
      <c r="K4901" s="12"/>
      <c r="L4901" s="16"/>
      <c r="M4901" s="32" t="str">
        <f>TEXT(Data[[#This Row],[Ngày giao]],"yyyy")</f>
        <v>2022</v>
      </c>
      <c r="N4901" s="32" t="str">
        <f>IF(MONTH(Data[[#This Row],[Ngày giao]])&lt;4,"Qtr1", IF(MONTH(Data[[#This Row],[Ngày giao]])&lt;7,"Qtr2",IF(MONTH(Data[[#This Row],[Ngày giao]])&lt;10,"Qtr3","Qtr4")))</f>
        <v>Qtr2</v>
      </c>
      <c r="O4901" s="32" t="str">
        <f>TEXT(Data[[#This Row],[Ngày giao]],"MMM")</f>
        <v>Apr</v>
      </c>
    </row>
    <row r="4902" spans="1:15" ht="14.5" x14ac:dyDescent="0.35">
      <c r="A4902" s="7">
        <v>4517710892</v>
      </c>
      <c r="B4902" s="7">
        <v>2487053</v>
      </c>
      <c r="C4902" s="37" t="s">
        <v>52</v>
      </c>
      <c r="D4902" s="9">
        <v>5040</v>
      </c>
      <c r="E4902" s="3">
        <v>963</v>
      </c>
      <c r="F4902" s="3">
        <f t="shared" si="138"/>
        <v>4853520</v>
      </c>
      <c r="G4902" s="5">
        <v>44770</v>
      </c>
      <c r="H4902" s="4">
        <v>44774</v>
      </c>
      <c r="I4902" s="10">
        <v>-4</v>
      </c>
      <c r="J4902" s="32" t="str">
        <f>IF(Data[[#This Row],[Chênh lệch ngày]]&lt;-2,"ADVANCE", IF(Data[[#This Row],[Chênh lệch ngày]]&lt;4, "ON TIME", IF(Data[[#This Row],[REASON OF LATE]]="SUPPLIER","LATE BY SUPPLIER", "LATE")))</f>
        <v>ADVANCE</v>
      </c>
      <c r="K4902" s="12"/>
      <c r="L4902" s="16"/>
      <c r="M4902" s="32" t="str">
        <f>TEXT(Data[[#This Row],[Ngày giao]],"yyyy")</f>
        <v>2022</v>
      </c>
      <c r="N4902" s="32" t="str">
        <f>IF(MONTH(Data[[#This Row],[Ngày giao]])&lt;4,"Qtr1", IF(MONTH(Data[[#This Row],[Ngày giao]])&lt;7,"Qtr2",IF(MONTH(Data[[#This Row],[Ngày giao]])&lt;10,"Qtr3","Qtr4")))</f>
        <v>Qtr3</v>
      </c>
      <c r="O4902" s="32" t="str">
        <f>TEXT(Data[[#This Row],[Ngày giao]],"MMM")</f>
        <v>Jul</v>
      </c>
    </row>
    <row r="4903" spans="1:15" ht="14.5" x14ac:dyDescent="0.35">
      <c r="A4903" s="7">
        <v>4517535056</v>
      </c>
      <c r="B4903" s="7">
        <v>4333116</v>
      </c>
      <c r="C4903" s="8" t="s">
        <v>67</v>
      </c>
      <c r="D4903" s="9">
        <v>210</v>
      </c>
      <c r="E4903" s="3">
        <v>1075</v>
      </c>
      <c r="F4903" s="3">
        <f t="shared" si="138"/>
        <v>225750</v>
      </c>
      <c r="G4903" s="5">
        <v>44749</v>
      </c>
      <c r="H4903" s="4">
        <v>44749</v>
      </c>
      <c r="I4903" s="10">
        <v>0</v>
      </c>
      <c r="J4903" s="32" t="str">
        <f>IF(Data[[#This Row],[Chênh lệch ngày]]&lt;-2,"ADVANCE", IF(Data[[#This Row],[Chênh lệch ngày]]&lt;4, "ON TIME", IF(Data[[#This Row],[REASON OF LATE]]="SUPPLIER","LATE BY SUPPLIER", "LATE")))</f>
        <v>ON TIME</v>
      </c>
      <c r="K4903" s="12"/>
      <c r="L4903" s="16"/>
      <c r="M4903" s="32" t="str">
        <f>TEXT(Data[[#This Row],[Ngày giao]],"yyyy")</f>
        <v>2022</v>
      </c>
      <c r="N4903" s="32" t="str">
        <f>IF(MONTH(Data[[#This Row],[Ngày giao]])&lt;4,"Qtr1", IF(MONTH(Data[[#This Row],[Ngày giao]])&lt;7,"Qtr2",IF(MONTH(Data[[#This Row],[Ngày giao]])&lt;10,"Qtr3","Qtr4")))</f>
        <v>Qtr3</v>
      </c>
      <c r="O4903" s="32" t="str">
        <f>TEXT(Data[[#This Row],[Ngày giao]],"MMM")</f>
        <v>Jul</v>
      </c>
    </row>
    <row r="4904" spans="1:15" ht="14.5" x14ac:dyDescent="0.35">
      <c r="A4904" s="7">
        <v>4517392303</v>
      </c>
      <c r="B4904" s="7">
        <v>4333116</v>
      </c>
      <c r="C4904" s="8" t="s">
        <v>53</v>
      </c>
      <c r="D4904" s="9">
        <v>966</v>
      </c>
      <c r="E4904" s="3">
        <v>711</v>
      </c>
      <c r="F4904" s="3">
        <f t="shared" si="138"/>
        <v>686826</v>
      </c>
      <c r="G4904" s="5">
        <v>44739</v>
      </c>
      <c r="H4904" s="4">
        <v>44739</v>
      </c>
      <c r="I4904" s="10">
        <v>0</v>
      </c>
      <c r="J4904" s="32" t="str">
        <f>IF(Data[[#This Row],[Chênh lệch ngày]]&lt;-2,"ADVANCE", IF(Data[[#This Row],[Chênh lệch ngày]]&lt;4, "ON TIME", IF(Data[[#This Row],[REASON OF LATE]]="SUPPLIER","LATE BY SUPPLIER", "LATE")))</f>
        <v>ON TIME</v>
      </c>
      <c r="K4904" s="12"/>
      <c r="L4904" s="16"/>
      <c r="M4904" s="32" t="str">
        <f>TEXT(Data[[#This Row],[Ngày giao]],"yyyy")</f>
        <v>2022</v>
      </c>
      <c r="N4904" s="32" t="str">
        <f>IF(MONTH(Data[[#This Row],[Ngày giao]])&lt;4,"Qtr1", IF(MONTH(Data[[#This Row],[Ngày giao]])&lt;7,"Qtr2",IF(MONTH(Data[[#This Row],[Ngày giao]])&lt;10,"Qtr3","Qtr4")))</f>
        <v>Qtr2</v>
      </c>
      <c r="O4904" s="32" t="str">
        <f>TEXT(Data[[#This Row],[Ngày giao]],"MMM")</f>
        <v>Jun</v>
      </c>
    </row>
    <row r="4905" spans="1:15" ht="14.5" x14ac:dyDescent="0.35">
      <c r="A4905" s="7">
        <v>4518065970</v>
      </c>
      <c r="B4905" s="7">
        <v>2663481</v>
      </c>
      <c r="C4905" s="37" t="s">
        <v>52</v>
      </c>
      <c r="D4905" s="9">
        <v>225</v>
      </c>
      <c r="E4905" s="3">
        <v>1479</v>
      </c>
      <c r="F4905" s="3">
        <f t="shared" si="138"/>
        <v>332775</v>
      </c>
      <c r="G4905" s="5">
        <v>44732</v>
      </c>
      <c r="H4905" s="4">
        <v>44732</v>
      </c>
      <c r="I4905" s="10">
        <v>0</v>
      </c>
      <c r="J4905" s="32" t="str">
        <f>IF(Data[[#This Row],[Chênh lệch ngày]]&lt;-2,"ADVANCE", IF(Data[[#This Row],[Chênh lệch ngày]]&lt;4, "ON TIME", IF(Data[[#This Row],[REASON OF LATE]]="SUPPLIER","LATE BY SUPPLIER", "LATE")))</f>
        <v>ON TIME</v>
      </c>
      <c r="K4905" s="12"/>
      <c r="L4905" s="16"/>
      <c r="M4905" s="32" t="str">
        <f>TEXT(Data[[#This Row],[Ngày giao]],"yyyy")</f>
        <v>2022</v>
      </c>
      <c r="N4905" s="32" t="str">
        <f>IF(MONTH(Data[[#This Row],[Ngày giao]])&lt;4,"Qtr1", IF(MONTH(Data[[#This Row],[Ngày giao]])&lt;7,"Qtr2",IF(MONTH(Data[[#This Row],[Ngày giao]])&lt;10,"Qtr3","Qtr4")))</f>
        <v>Qtr2</v>
      </c>
      <c r="O4905" s="32" t="str">
        <f>TEXT(Data[[#This Row],[Ngày giao]],"MMM")</f>
        <v>Jun</v>
      </c>
    </row>
    <row r="4906" spans="1:15" ht="13" x14ac:dyDescent="0.3">
      <c r="A4906" s="38">
        <v>4518150080</v>
      </c>
      <c r="B4906" s="39">
        <v>2899632</v>
      </c>
      <c r="C4906" s="13" t="s">
        <v>55</v>
      </c>
      <c r="D4906" s="35">
        <v>160</v>
      </c>
      <c r="E4906" s="3">
        <v>1082</v>
      </c>
      <c r="F4906" s="3">
        <f t="shared" si="138"/>
        <v>173120</v>
      </c>
      <c r="G4906" s="5">
        <v>44819</v>
      </c>
      <c r="H4906" s="4">
        <v>44749</v>
      </c>
      <c r="I4906" s="6">
        <f t="shared" ref="I4906:I4920" si="139">G4906-H4906</f>
        <v>70</v>
      </c>
      <c r="J4906" s="32" t="str">
        <f>IF(Data[[#This Row],[Chênh lệch ngày]]&lt;-2,"ADVANCE", IF(Data[[#This Row],[Chênh lệch ngày]]&lt;4, "ON TIME", IF(Data[[#This Row],[REASON OF LATE]]="SUPPLIER","LATE BY SUPPLIER", "LATE")))</f>
        <v>LATE</v>
      </c>
      <c r="K4906" s="32" t="s">
        <v>6</v>
      </c>
      <c r="L4906" s="32"/>
      <c r="M4906" s="32" t="str">
        <f>TEXT(Data[[#This Row],[Ngày giao]],"yyyy")</f>
        <v>2022</v>
      </c>
      <c r="N4906" s="32" t="str">
        <f>IF(MONTH(Data[[#This Row],[Ngày giao]])&lt;4,"Qtr1", IF(MONTH(Data[[#This Row],[Ngày giao]])&lt;7,"Qtr2",IF(MONTH(Data[[#This Row],[Ngày giao]])&lt;10,"Qtr3","Qtr4")))</f>
        <v>Qtr3</v>
      </c>
      <c r="O4906" s="32" t="str">
        <f>TEXT(Data[[#This Row],[Ngày giao]],"MMM")</f>
        <v>Sep</v>
      </c>
    </row>
    <row r="4907" spans="1:15" ht="13" x14ac:dyDescent="0.3">
      <c r="A4907" s="38">
        <v>4518150558</v>
      </c>
      <c r="B4907" s="39">
        <v>2899475</v>
      </c>
      <c r="C4907" s="13" t="s">
        <v>55</v>
      </c>
      <c r="D4907" s="35">
        <v>100</v>
      </c>
      <c r="E4907" s="3">
        <v>358</v>
      </c>
      <c r="F4907" s="3">
        <f t="shared" si="138"/>
        <v>35800</v>
      </c>
      <c r="G4907" s="5">
        <v>44763</v>
      </c>
      <c r="H4907" s="4">
        <v>44763</v>
      </c>
      <c r="I4907" s="6">
        <f t="shared" si="139"/>
        <v>0</v>
      </c>
      <c r="J4907" s="32" t="str">
        <f>IF(Data[[#This Row],[Chênh lệch ngày]]&lt;-2,"ADVANCE", IF(Data[[#This Row],[Chênh lệch ngày]]&lt;4, "ON TIME", IF(Data[[#This Row],[REASON OF LATE]]="SUPPLIER","LATE BY SUPPLIER", "LATE")))</f>
        <v>ON TIME</v>
      </c>
      <c r="K4907" s="12"/>
      <c r="L4907" s="16"/>
      <c r="M4907" s="32" t="str">
        <f>TEXT(Data[[#This Row],[Ngày giao]],"yyyy")</f>
        <v>2022</v>
      </c>
      <c r="N4907" s="32" t="str">
        <f>IF(MONTH(Data[[#This Row],[Ngày giao]])&lt;4,"Qtr1", IF(MONTH(Data[[#This Row],[Ngày giao]])&lt;7,"Qtr2",IF(MONTH(Data[[#This Row],[Ngày giao]])&lt;10,"Qtr3","Qtr4")))</f>
        <v>Qtr3</v>
      </c>
      <c r="O4907" s="32" t="str">
        <f>TEXT(Data[[#This Row],[Ngày giao]],"MMM")</f>
        <v>Jul</v>
      </c>
    </row>
    <row r="4908" spans="1:15" ht="13" x14ac:dyDescent="0.3">
      <c r="A4908" s="38">
        <v>4518125965</v>
      </c>
      <c r="B4908" s="39">
        <v>2899475</v>
      </c>
      <c r="C4908" s="13" t="s">
        <v>55</v>
      </c>
      <c r="D4908" s="35">
        <v>100</v>
      </c>
      <c r="E4908" s="3">
        <v>1467</v>
      </c>
      <c r="F4908" s="3">
        <f t="shared" si="138"/>
        <v>146700</v>
      </c>
      <c r="G4908" s="5">
        <v>44777</v>
      </c>
      <c r="H4908" s="4">
        <v>44777</v>
      </c>
      <c r="I4908" s="6">
        <f t="shared" si="139"/>
        <v>0</v>
      </c>
      <c r="J4908" s="32" t="str">
        <f>IF(Data[[#This Row],[Chênh lệch ngày]]&lt;-2,"ADVANCE", IF(Data[[#This Row],[Chênh lệch ngày]]&lt;4, "ON TIME", IF(Data[[#This Row],[REASON OF LATE]]="SUPPLIER","LATE BY SUPPLIER", "LATE")))</f>
        <v>ON TIME</v>
      </c>
      <c r="K4908" s="12"/>
      <c r="L4908" s="16"/>
      <c r="M4908" s="32" t="str">
        <f>TEXT(Data[[#This Row],[Ngày giao]],"yyyy")</f>
        <v>2022</v>
      </c>
      <c r="N4908" s="32" t="str">
        <f>IF(MONTH(Data[[#This Row],[Ngày giao]])&lt;4,"Qtr1", IF(MONTH(Data[[#This Row],[Ngày giao]])&lt;7,"Qtr2",IF(MONTH(Data[[#This Row],[Ngày giao]])&lt;10,"Qtr3","Qtr4")))</f>
        <v>Qtr3</v>
      </c>
      <c r="O4908" s="32" t="str">
        <f>TEXT(Data[[#This Row],[Ngày giao]],"MMM")</f>
        <v>Aug</v>
      </c>
    </row>
    <row r="4909" spans="1:15" ht="13" x14ac:dyDescent="0.3">
      <c r="A4909" s="38">
        <v>4518148794</v>
      </c>
      <c r="B4909" s="39">
        <v>2899475</v>
      </c>
      <c r="C4909" s="13" t="s">
        <v>55</v>
      </c>
      <c r="D4909" s="35">
        <v>100</v>
      </c>
      <c r="E4909" s="3">
        <v>421</v>
      </c>
      <c r="F4909" s="3">
        <f t="shared" si="138"/>
        <v>42100</v>
      </c>
      <c r="G4909" s="5">
        <v>44791</v>
      </c>
      <c r="H4909" s="4">
        <v>44791</v>
      </c>
      <c r="I4909" s="6">
        <f t="shared" si="139"/>
        <v>0</v>
      </c>
      <c r="J4909" s="32" t="str">
        <f>IF(Data[[#This Row],[Chênh lệch ngày]]&lt;-2,"ADVANCE", IF(Data[[#This Row],[Chênh lệch ngày]]&lt;4, "ON TIME", IF(Data[[#This Row],[REASON OF LATE]]="SUPPLIER","LATE BY SUPPLIER", "LATE")))</f>
        <v>ON TIME</v>
      </c>
      <c r="K4909" s="12"/>
      <c r="L4909" s="16"/>
      <c r="M4909" s="32" t="str">
        <f>TEXT(Data[[#This Row],[Ngày giao]],"yyyy")</f>
        <v>2022</v>
      </c>
      <c r="N4909" s="32" t="str">
        <f>IF(MONTH(Data[[#This Row],[Ngày giao]])&lt;4,"Qtr1", IF(MONTH(Data[[#This Row],[Ngày giao]])&lt;7,"Qtr2",IF(MONTH(Data[[#This Row],[Ngày giao]])&lt;10,"Qtr3","Qtr4")))</f>
        <v>Qtr3</v>
      </c>
      <c r="O4909" s="32" t="str">
        <f>TEXT(Data[[#This Row],[Ngày giao]],"MMM")</f>
        <v>Aug</v>
      </c>
    </row>
    <row r="4910" spans="1:15" ht="13" x14ac:dyDescent="0.3">
      <c r="A4910" s="38">
        <v>4518150528</v>
      </c>
      <c r="B4910" s="39">
        <v>2899475</v>
      </c>
      <c r="C4910" s="13" t="s">
        <v>55</v>
      </c>
      <c r="D4910" s="35">
        <v>100</v>
      </c>
      <c r="E4910" s="3">
        <v>596</v>
      </c>
      <c r="F4910" s="3">
        <f t="shared" si="138"/>
        <v>59600</v>
      </c>
      <c r="G4910" s="5">
        <v>44805</v>
      </c>
      <c r="H4910" s="4">
        <v>44805</v>
      </c>
      <c r="I4910" s="6">
        <f t="shared" si="139"/>
        <v>0</v>
      </c>
      <c r="J4910" s="32" t="str">
        <f>IF(Data[[#This Row],[Chênh lệch ngày]]&lt;-2,"ADVANCE", IF(Data[[#This Row],[Chênh lệch ngày]]&lt;4, "ON TIME", IF(Data[[#This Row],[REASON OF LATE]]="SUPPLIER","LATE BY SUPPLIER", "LATE")))</f>
        <v>ON TIME</v>
      </c>
      <c r="K4910" s="12"/>
      <c r="L4910" s="16"/>
      <c r="M4910" s="32" t="str">
        <f>TEXT(Data[[#This Row],[Ngày giao]],"yyyy")</f>
        <v>2022</v>
      </c>
      <c r="N4910" s="32" t="str">
        <f>IF(MONTH(Data[[#This Row],[Ngày giao]])&lt;4,"Qtr1", IF(MONTH(Data[[#This Row],[Ngày giao]])&lt;7,"Qtr2",IF(MONTH(Data[[#This Row],[Ngày giao]])&lt;10,"Qtr3","Qtr4")))</f>
        <v>Qtr3</v>
      </c>
      <c r="O4910" s="32" t="str">
        <f>TEXT(Data[[#This Row],[Ngày giao]],"MMM")</f>
        <v>Sep</v>
      </c>
    </row>
    <row r="4911" spans="1:15" ht="13" x14ac:dyDescent="0.3">
      <c r="A4911" s="38">
        <v>4518124047</v>
      </c>
      <c r="B4911" s="39">
        <v>2899635</v>
      </c>
      <c r="C4911" s="13" t="s">
        <v>53</v>
      </c>
      <c r="D4911" s="35">
        <v>320</v>
      </c>
      <c r="E4911" s="3">
        <v>843</v>
      </c>
      <c r="F4911" s="3">
        <f t="shared" si="138"/>
        <v>269760</v>
      </c>
      <c r="G4911" s="5">
        <v>44756</v>
      </c>
      <c r="H4911" s="4">
        <v>44756</v>
      </c>
      <c r="I4911" s="6">
        <f t="shared" si="139"/>
        <v>0</v>
      </c>
      <c r="J4911" s="32" t="str">
        <f>IF(Data[[#This Row],[Chênh lệch ngày]]&lt;-2,"ADVANCE", IF(Data[[#This Row],[Chênh lệch ngày]]&lt;4, "ON TIME", IF(Data[[#This Row],[REASON OF LATE]]="SUPPLIER","LATE BY SUPPLIER", "LATE")))</f>
        <v>ON TIME</v>
      </c>
      <c r="K4911" s="12"/>
      <c r="L4911" s="16"/>
      <c r="M4911" s="32" t="str">
        <f>TEXT(Data[[#This Row],[Ngày giao]],"yyyy")</f>
        <v>2022</v>
      </c>
      <c r="N4911" s="32" t="str">
        <f>IF(MONTH(Data[[#This Row],[Ngày giao]])&lt;4,"Qtr1", IF(MONTH(Data[[#This Row],[Ngày giao]])&lt;7,"Qtr2",IF(MONTH(Data[[#This Row],[Ngày giao]])&lt;10,"Qtr3","Qtr4")))</f>
        <v>Qtr3</v>
      </c>
      <c r="O4911" s="32" t="str">
        <f>TEXT(Data[[#This Row],[Ngày giao]],"MMM")</f>
        <v>Jul</v>
      </c>
    </row>
    <row r="4912" spans="1:15" ht="13" x14ac:dyDescent="0.3">
      <c r="A4912" s="38">
        <v>4518143154</v>
      </c>
      <c r="B4912" s="39">
        <v>2899631</v>
      </c>
      <c r="C4912" s="13" t="s">
        <v>53</v>
      </c>
      <c r="D4912" s="35">
        <v>320</v>
      </c>
      <c r="E4912" s="3">
        <v>898</v>
      </c>
      <c r="F4912" s="3">
        <f t="shared" si="138"/>
        <v>287360</v>
      </c>
      <c r="G4912" s="5">
        <v>44756</v>
      </c>
      <c r="H4912" s="4">
        <v>44756</v>
      </c>
      <c r="I4912" s="6">
        <f t="shared" si="139"/>
        <v>0</v>
      </c>
      <c r="J4912" s="32" t="str">
        <f>IF(Data[[#This Row],[Chênh lệch ngày]]&lt;-2,"ADVANCE", IF(Data[[#This Row],[Chênh lệch ngày]]&lt;4, "ON TIME", IF(Data[[#This Row],[REASON OF LATE]]="SUPPLIER","LATE BY SUPPLIER", "LATE")))</f>
        <v>ON TIME</v>
      </c>
      <c r="K4912" s="12"/>
      <c r="L4912" s="16"/>
      <c r="M4912" s="32" t="str">
        <f>TEXT(Data[[#This Row],[Ngày giao]],"yyyy")</f>
        <v>2022</v>
      </c>
      <c r="N4912" s="32" t="str">
        <f>IF(MONTH(Data[[#This Row],[Ngày giao]])&lt;4,"Qtr1", IF(MONTH(Data[[#This Row],[Ngày giao]])&lt;7,"Qtr2",IF(MONTH(Data[[#This Row],[Ngày giao]])&lt;10,"Qtr3","Qtr4")))</f>
        <v>Qtr3</v>
      </c>
      <c r="O4912" s="32" t="str">
        <f>TEXT(Data[[#This Row],[Ngày giao]],"MMM")</f>
        <v>Jul</v>
      </c>
    </row>
    <row r="4913" spans="1:15" ht="13" x14ac:dyDescent="0.3">
      <c r="A4913" s="38">
        <v>4518140429</v>
      </c>
      <c r="B4913" s="39">
        <v>2899632</v>
      </c>
      <c r="C4913" s="13" t="s">
        <v>53</v>
      </c>
      <c r="D4913" s="35">
        <v>800</v>
      </c>
      <c r="E4913" s="3">
        <v>622</v>
      </c>
      <c r="F4913" s="3">
        <f t="shared" si="138"/>
        <v>497600</v>
      </c>
      <c r="G4913" s="5">
        <v>44823</v>
      </c>
      <c r="H4913" s="4">
        <v>44767</v>
      </c>
      <c r="I4913" s="6">
        <f t="shared" si="139"/>
        <v>56</v>
      </c>
      <c r="J4913" s="32" t="str">
        <f>IF(Data[[#This Row],[Chênh lệch ngày]]&lt;-2,"ADVANCE", IF(Data[[#This Row],[Chênh lệch ngày]]&lt;4, "ON TIME", IF(Data[[#This Row],[REASON OF LATE]]="SUPPLIER","LATE BY SUPPLIER", "LATE")))</f>
        <v>LATE</v>
      </c>
      <c r="K4913" s="32" t="s">
        <v>6</v>
      </c>
      <c r="L4913" s="32"/>
      <c r="M4913" s="32" t="str">
        <f>TEXT(Data[[#This Row],[Ngày giao]],"yyyy")</f>
        <v>2022</v>
      </c>
      <c r="N4913" s="32" t="str">
        <f>IF(MONTH(Data[[#This Row],[Ngày giao]])&lt;4,"Qtr1", IF(MONTH(Data[[#This Row],[Ngày giao]])&lt;7,"Qtr2",IF(MONTH(Data[[#This Row],[Ngày giao]])&lt;10,"Qtr3","Qtr4")))</f>
        <v>Qtr3</v>
      </c>
      <c r="O4913" s="32" t="str">
        <f>TEXT(Data[[#This Row],[Ngày giao]],"MMM")</f>
        <v>Sep</v>
      </c>
    </row>
    <row r="4914" spans="1:15" ht="13" x14ac:dyDescent="0.3">
      <c r="A4914" s="38">
        <v>4518135460</v>
      </c>
      <c r="B4914" s="39">
        <v>2899475</v>
      </c>
      <c r="C4914" s="13" t="s">
        <v>55</v>
      </c>
      <c r="D4914" s="35">
        <v>100</v>
      </c>
      <c r="E4914" s="3">
        <v>1143</v>
      </c>
      <c r="F4914" s="3">
        <f t="shared" si="138"/>
        <v>114300</v>
      </c>
      <c r="G4914" s="5">
        <v>44819</v>
      </c>
      <c r="H4914" s="4">
        <v>44819</v>
      </c>
      <c r="I4914" s="6">
        <f t="shared" si="139"/>
        <v>0</v>
      </c>
      <c r="J4914" s="32" t="str">
        <f>IF(Data[[#This Row],[Chênh lệch ngày]]&lt;-2,"ADVANCE", IF(Data[[#This Row],[Chênh lệch ngày]]&lt;4, "ON TIME", IF(Data[[#This Row],[REASON OF LATE]]="SUPPLIER","LATE BY SUPPLIER", "LATE")))</f>
        <v>ON TIME</v>
      </c>
      <c r="K4914" s="12"/>
      <c r="L4914" s="16"/>
      <c r="M4914" s="32" t="str">
        <f>TEXT(Data[[#This Row],[Ngày giao]],"yyyy")</f>
        <v>2022</v>
      </c>
      <c r="N4914" s="32" t="str">
        <f>IF(MONTH(Data[[#This Row],[Ngày giao]])&lt;4,"Qtr1", IF(MONTH(Data[[#This Row],[Ngày giao]])&lt;7,"Qtr2",IF(MONTH(Data[[#This Row],[Ngày giao]])&lt;10,"Qtr3","Qtr4")))</f>
        <v>Qtr3</v>
      </c>
      <c r="O4914" s="32" t="str">
        <f>TEXT(Data[[#This Row],[Ngày giao]],"MMM")</f>
        <v>Sep</v>
      </c>
    </row>
    <row r="4915" spans="1:15" ht="13" x14ac:dyDescent="0.3">
      <c r="A4915" s="38">
        <v>4518137673</v>
      </c>
      <c r="B4915" s="39">
        <v>2899632</v>
      </c>
      <c r="C4915" s="13" t="s">
        <v>53</v>
      </c>
      <c r="D4915" s="35">
        <v>480</v>
      </c>
      <c r="E4915" s="3">
        <v>655</v>
      </c>
      <c r="F4915" s="3">
        <f t="shared" si="138"/>
        <v>314400</v>
      </c>
      <c r="G4915" s="5">
        <v>44823</v>
      </c>
      <c r="H4915" s="4">
        <v>44770</v>
      </c>
      <c r="I4915" s="6">
        <f t="shared" si="139"/>
        <v>53</v>
      </c>
      <c r="J4915" s="32" t="str">
        <f>IF(Data[[#This Row],[Chênh lệch ngày]]&lt;-2,"ADVANCE", IF(Data[[#This Row],[Chênh lệch ngày]]&lt;4, "ON TIME", IF(Data[[#This Row],[REASON OF LATE]]="SUPPLIER","LATE BY SUPPLIER", "LATE")))</f>
        <v>LATE</v>
      </c>
      <c r="K4915" s="32" t="s">
        <v>6</v>
      </c>
      <c r="L4915" s="32"/>
      <c r="M4915" s="32" t="str">
        <f>TEXT(Data[[#This Row],[Ngày giao]],"yyyy")</f>
        <v>2022</v>
      </c>
      <c r="N4915" s="32" t="str">
        <f>IF(MONTH(Data[[#This Row],[Ngày giao]])&lt;4,"Qtr1", IF(MONTH(Data[[#This Row],[Ngày giao]])&lt;7,"Qtr2",IF(MONTH(Data[[#This Row],[Ngày giao]])&lt;10,"Qtr3","Qtr4")))</f>
        <v>Qtr3</v>
      </c>
      <c r="O4915" s="32" t="str">
        <f>TEXT(Data[[#This Row],[Ngày giao]],"MMM")</f>
        <v>Sep</v>
      </c>
    </row>
    <row r="4916" spans="1:15" ht="13" x14ac:dyDescent="0.3">
      <c r="A4916" s="38">
        <v>4518144638</v>
      </c>
      <c r="B4916" s="39">
        <v>2899475</v>
      </c>
      <c r="C4916" s="13" t="s">
        <v>55</v>
      </c>
      <c r="D4916" s="35">
        <v>100</v>
      </c>
      <c r="E4916" s="3">
        <v>399</v>
      </c>
      <c r="F4916" s="3">
        <f t="shared" si="138"/>
        <v>39900</v>
      </c>
      <c r="G4916" s="5">
        <v>44826</v>
      </c>
      <c r="H4916" s="4">
        <v>44826</v>
      </c>
      <c r="I4916" s="6">
        <f t="shared" si="139"/>
        <v>0</v>
      </c>
      <c r="J4916" s="32" t="str">
        <f>IF(Data[[#This Row],[Chênh lệch ngày]]&lt;-2,"ADVANCE", IF(Data[[#This Row],[Chênh lệch ngày]]&lt;4, "ON TIME", IF(Data[[#This Row],[REASON OF LATE]]="SUPPLIER","LATE BY SUPPLIER", "LATE")))</f>
        <v>ON TIME</v>
      </c>
      <c r="K4916" s="12"/>
      <c r="L4916" s="16"/>
      <c r="M4916" s="32" t="str">
        <f>TEXT(Data[[#This Row],[Ngày giao]],"yyyy")</f>
        <v>2022</v>
      </c>
      <c r="N4916" s="32" t="str">
        <f>IF(MONTH(Data[[#This Row],[Ngày giao]])&lt;4,"Qtr1", IF(MONTH(Data[[#This Row],[Ngày giao]])&lt;7,"Qtr2",IF(MONTH(Data[[#This Row],[Ngày giao]])&lt;10,"Qtr3","Qtr4")))</f>
        <v>Qtr3</v>
      </c>
      <c r="O4916" s="32" t="str">
        <f>TEXT(Data[[#This Row],[Ngày giao]],"MMM")</f>
        <v>Sep</v>
      </c>
    </row>
    <row r="4917" spans="1:15" ht="13" x14ac:dyDescent="0.3">
      <c r="A4917" s="38">
        <v>4518130203</v>
      </c>
      <c r="B4917" s="39">
        <v>2899631</v>
      </c>
      <c r="C4917" s="13" t="s">
        <v>55</v>
      </c>
      <c r="D4917" s="35">
        <v>320</v>
      </c>
      <c r="E4917" s="3">
        <v>681</v>
      </c>
      <c r="F4917" s="3">
        <f t="shared" si="138"/>
        <v>217920</v>
      </c>
      <c r="G4917" s="5">
        <v>44833</v>
      </c>
      <c r="H4917" s="4">
        <v>44833</v>
      </c>
      <c r="I4917" s="6">
        <f t="shared" si="139"/>
        <v>0</v>
      </c>
      <c r="J4917" s="32" t="str">
        <f>IF(Data[[#This Row],[Chênh lệch ngày]]&lt;-2,"ADVANCE", IF(Data[[#This Row],[Chênh lệch ngày]]&lt;4, "ON TIME", IF(Data[[#This Row],[REASON OF LATE]]="SUPPLIER","LATE BY SUPPLIER", "LATE")))</f>
        <v>ON TIME</v>
      </c>
      <c r="K4917" s="12"/>
      <c r="L4917" s="16"/>
      <c r="M4917" s="32" t="str">
        <f>TEXT(Data[[#This Row],[Ngày giao]],"yyyy")</f>
        <v>2022</v>
      </c>
      <c r="N4917" s="32" t="str">
        <f>IF(MONTH(Data[[#This Row],[Ngày giao]])&lt;4,"Qtr1", IF(MONTH(Data[[#This Row],[Ngày giao]])&lt;7,"Qtr2",IF(MONTH(Data[[#This Row],[Ngày giao]])&lt;10,"Qtr3","Qtr4")))</f>
        <v>Qtr3</v>
      </c>
      <c r="O4917" s="32" t="str">
        <f>TEXT(Data[[#This Row],[Ngày giao]],"MMM")</f>
        <v>Sep</v>
      </c>
    </row>
    <row r="4918" spans="1:15" ht="13" x14ac:dyDescent="0.3">
      <c r="A4918" s="38">
        <v>4518147121</v>
      </c>
      <c r="B4918" s="39">
        <v>2899632</v>
      </c>
      <c r="C4918" s="13" t="s">
        <v>55</v>
      </c>
      <c r="D4918" s="35">
        <v>160</v>
      </c>
      <c r="E4918" s="3">
        <v>423</v>
      </c>
      <c r="F4918" s="3">
        <f t="shared" si="138"/>
        <v>67680</v>
      </c>
      <c r="G4918" s="5">
        <v>44903</v>
      </c>
      <c r="H4918" s="4">
        <v>44906</v>
      </c>
      <c r="I4918" s="6">
        <f t="shared" si="139"/>
        <v>-3</v>
      </c>
      <c r="J4918" s="32" t="str">
        <f>IF(Data[[#This Row],[Chênh lệch ngày]]&lt;-2,"ADVANCE", IF(Data[[#This Row],[Chênh lệch ngày]]&lt;4, "ON TIME", IF(Data[[#This Row],[REASON OF LATE]]="SUPPLIER","LATE BY SUPPLIER", "LATE")))</f>
        <v>ADVANCE</v>
      </c>
      <c r="K4918" s="2" t="s">
        <v>2</v>
      </c>
      <c r="L4918" s="32"/>
      <c r="M4918" s="32" t="str">
        <f>TEXT(Data[[#This Row],[Ngày giao]],"yyyy")</f>
        <v>2022</v>
      </c>
      <c r="N4918" s="32" t="str">
        <f>IF(MONTH(Data[[#This Row],[Ngày giao]])&lt;4,"Qtr1", IF(MONTH(Data[[#This Row],[Ngày giao]])&lt;7,"Qtr2",IF(MONTH(Data[[#This Row],[Ngày giao]])&lt;10,"Qtr3","Qtr4")))</f>
        <v>Qtr4</v>
      </c>
      <c r="O4918" s="32" t="str">
        <f>TEXT(Data[[#This Row],[Ngày giao]],"MMM")</f>
        <v>Dec</v>
      </c>
    </row>
    <row r="4919" spans="1:15" ht="13" x14ac:dyDescent="0.3">
      <c r="A4919" s="38">
        <v>4518152634</v>
      </c>
      <c r="B4919" s="39">
        <v>2899475</v>
      </c>
      <c r="C4919" s="13" t="s">
        <v>55</v>
      </c>
      <c r="D4919" s="35">
        <v>100</v>
      </c>
      <c r="E4919" s="3">
        <v>485</v>
      </c>
      <c r="F4919" s="3">
        <f t="shared" si="138"/>
        <v>48500</v>
      </c>
      <c r="G4919" s="5">
        <v>44833</v>
      </c>
      <c r="H4919" s="4">
        <v>44833</v>
      </c>
      <c r="I4919" s="6">
        <f t="shared" si="139"/>
        <v>0</v>
      </c>
      <c r="J4919" s="32" t="str">
        <f>IF(Data[[#This Row],[Chênh lệch ngày]]&lt;-2,"ADVANCE", IF(Data[[#This Row],[Chênh lệch ngày]]&lt;4, "ON TIME", IF(Data[[#This Row],[REASON OF LATE]]="SUPPLIER","LATE BY SUPPLIER", "LATE")))</f>
        <v>ON TIME</v>
      </c>
      <c r="K4919" s="12"/>
      <c r="L4919" s="16"/>
      <c r="M4919" s="32" t="str">
        <f>TEXT(Data[[#This Row],[Ngày giao]],"yyyy")</f>
        <v>2022</v>
      </c>
      <c r="N4919" s="32" t="str">
        <f>IF(MONTH(Data[[#This Row],[Ngày giao]])&lt;4,"Qtr1", IF(MONTH(Data[[#This Row],[Ngày giao]])&lt;7,"Qtr2",IF(MONTH(Data[[#This Row],[Ngày giao]])&lt;10,"Qtr3","Qtr4")))</f>
        <v>Qtr3</v>
      </c>
      <c r="O4919" s="32" t="str">
        <f>TEXT(Data[[#This Row],[Ngày giao]],"MMM")</f>
        <v>Sep</v>
      </c>
    </row>
    <row r="4920" spans="1:15" ht="13" x14ac:dyDescent="0.3">
      <c r="A4920" s="1">
        <v>4518176677</v>
      </c>
      <c r="B4920" s="1">
        <v>4228041</v>
      </c>
      <c r="C4920" s="13" t="s">
        <v>55</v>
      </c>
      <c r="D4920" s="35">
        <v>30</v>
      </c>
      <c r="E4920" s="3">
        <v>1322</v>
      </c>
      <c r="F4920" s="3">
        <f t="shared" si="138"/>
        <v>39660</v>
      </c>
      <c r="G4920" s="5">
        <v>44763</v>
      </c>
      <c r="H4920" s="4">
        <v>44763</v>
      </c>
      <c r="I4920" s="6">
        <f t="shared" si="139"/>
        <v>0</v>
      </c>
      <c r="J4920" s="32" t="str">
        <f>IF(Data[[#This Row],[Chênh lệch ngày]]&lt;-2,"ADVANCE", IF(Data[[#This Row],[Chênh lệch ngày]]&lt;4, "ON TIME", IF(Data[[#This Row],[REASON OF LATE]]="SUPPLIER","LATE BY SUPPLIER", "LATE")))</f>
        <v>ON TIME</v>
      </c>
      <c r="K4920" s="12"/>
      <c r="L4920" s="16"/>
      <c r="M4920" s="32" t="str">
        <f>TEXT(Data[[#This Row],[Ngày giao]],"yyyy")</f>
        <v>2022</v>
      </c>
      <c r="N4920" s="32" t="str">
        <f>IF(MONTH(Data[[#This Row],[Ngày giao]])&lt;4,"Qtr1", IF(MONTH(Data[[#This Row],[Ngày giao]])&lt;7,"Qtr2",IF(MONTH(Data[[#This Row],[Ngày giao]])&lt;10,"Qtr3","Qtr4")))</f>
        <v>Qtr3</v>
      </c>
      <c r="O4920" s="32" t="str">
        <f>TEXT(Data[[#This Row],[Ngày giao]],"MMM")</f>
        <v>Jul</v>
      </c>
    </row>
    <row r="4921" spans="1:15" ht="14.5" x14ac:dyDescent="0.35">
      <c r="A4921" s="7">
        <v>4518146588</v>
      </c>
      <c r="B4921" s="7">
        <v>2663481</v>
      </c>
      <c r="C4921" s="37" t="s">
        <v>52</v>
      </c>
      <c r="D4921" s="9">
        <v>285</v>
      </c>
      <c r="E4921" s="3">
        <v>1412</v>
      </c>
      <c r="F4921" s="3">
        <f t="shared" si="138"/>
        <v>402420</v>
      </c>
      <c r="G4921" s="5">
        <v>44746</v>
      </c>
      <c r="H4921" s="4">
        <v>44732</v>
      </c>
      <c r="I4921" s="10">
        <v>14</v>
      </c>
      <c r="J4921" s="32" t="str">
        <f>IF(Data[[#This Row],[Chênh lệch ngày]]&lt;-2,"ADVANCE", IF(Data[[#This Row],[Chênh lệch ngày]]&lt;4, "ON TIME", IF(Data[[#This Row],[REASON OF LATE]]="SUPPLIER","LATE BY SUPPLIER", "LATE")))</f>
        <v>LATE</v>
      </c>
      <c r="K4921" s="32" t="s">
        <v>6</v>
      </c>
      <c r="L4921" s="16"/>
      <c r="M4921" s="32" t="str">
        <f>TEXT(Data[[#This Row],[Ngày giao]],"yyyy")</f>
        <v>2022</v>
      </c>
      <c r="N4921" s="32" t="str">
        <f>IF(MONTH(Data[[#This Row],[Ngày giao]])&lt;4,"Qtr1", IF(MONTH(Data[[#This Row],[Ngày giao]])&lt;7,"Qtr2",IF(MONTH(Data[[#This Row],[Ngày giao]])&lt;10,"Qtr3","Qtr4")))</f>
        <v>Qtr3</v>
      </c>
      <c r="O4921" s="32" t="str">
        <f>TEXT(Data[[#This Row],[Ngày giao]],"MMM")</f>
        <v>Jul</v>
      </c>
    </row>
    <row r="4922" spans="1:15" ht="14.5" x14ac:dyDescent="0.35">
      <c r="A4922" s="7">
        <v>881963382</v>
      </c>
      <c r="B4922" s="7">
        <v>4455281</v>
      </c>
      <c r="C4922" s="37" t="s">
        <v>52</v>
      </c>
      <c r="D4922" s="9">
        <v>20160</v>
      </c>
      <c r="E4922" s="3">
        <v>651</v>
      </c>
      <c r="F4922" s="3">
        <f t="shared" ref="F4922:F4975" si="140" xml:space="preserve"> D4922 * E4922</f>
        <v>13124160</v>
      </c>
      <c r="G4922" s="14">
        <v>44802</v>
      </c>
      <c r="H4922" s="15">
        <v>44732</v>
      </c>
      <c r="I4922" s="10">
        <v>70</v>
      </c>
      <c r="J4922" s="32" t="str">
        <f>IF(Data[[#This Row],[Chênh lệch ngày]]&lt;-2,"ADVANCE", IF(Data[[#This Row],[Chênh lệch ngày]]&lt;4, "ON TIME", IF(Data[[#This Row],[REASON OF LATE]]="SUPPLIER","LATE BY SUPPLIER", "LATE")))</f>
        <v>LATE</v>
      </c>
      <c r="K4922" s="32" t="s">
        <v>6</v>
      </c>
      <c r="L4922" s="16"/>
      <c r="M4922" s="32" t="str">
        <f>TEXT(Data[[#This Row],[Ngày giao]],"yyyy")</f>
        <v>2022</v>
      </c>
      <c r="N4922" s="32" t="str">
        <f>IF(MONTH(Data[[#This Row],[Ngày giao]])&lt;4,"Qtr1", IF(MONTH(Data[[#This Row],[Ngày giao]])&lt;7,"Qtr2",IF(MONTH(Data[[#This Row],[Ngày giao]])&lt;10,"Qtr3","Qtr4")))</f>
        <v>Qtr3</v>
      </c>
      <c r="O4922" s="32" t="str">
        <f>TEXT(Data[[#This Row],[Ngày giao]],"MMM")</f>
        <v>Aug</v>
      </c>
    </row>
    <row r="4923" spans="1:15" ht="14.5" x14ac:dyDescent="0.35">
      <c r="A4923" s="7">
        <v>4518147842</v>
      </c>
      <c r="B4923" s="7">
        <v>2778106</v>
      </c>
      <c r="C4923" s="37" t="s">
        <v>52</v>
      </c>
      <c r="D4923" s="9">
        <v>504</v>
      </c>
      <c r="E4923" s="3">
        <v>924</v>
      </c>
      <c r="F4923" s="3">
        <f t="shared" si="140"/>
        <v>465696</v>
      </c>
      <c r="G4923" s="5">
        <v>44760</v>
      </c>
      <c r="H4923" s="4">
        <v>44760</v>
      </c>
      <c r="I4923" s="10">
        <v>0</v>
      </c>
      <c r="J4923" s="32" t="str">
        <f>IF(Data[[#This Row],[Chênh lệch ngày]]&lt;-2,"ADVANCE", IF(Data[[#This Row],[Chênh lệch ngày]]&lt;4, "ON TIME", IF(Data[[#This Row],[REASON OF LATE]]="SUPPLIER","LATE BY SUPPLIER", "LATE")))</f>
        <v>ON TIME</v>
      </c>
      <c r="K4923" s="12"/>
      <c r="L4923" s="16"/>
      <c r="M4923" s="32" t="str">
        <f>TEXT(Data[[#This Row],[Ngày giao]],"yyyy")</f>
        <v>2022</v>
      </c>
      <c r="N4923" s="32" t="str">
        <f>IF(MONTH(Data[[#This Row],[Ngày giao]])&lt;4,"Qtr1", IF(MONTH(Data[[#This Row],[Ngày giao]])&lt;7,"Qtr2",IF(MONTH(Data[[#This Row],[Ngày giao]])&lt;10,"Qtr3","Qtr4")))</f>
        <v>Qtr3</v>
      </c>
      <c r="O4923" s="32" t="str">
        <f>TEXT(Data[[#This Row],[Ngày giao]],"MMM")</f>
        <v>Jul</v>
      </c>
    </row>
    <row r="4924" spans="1:15" ht="14.5" x14ac:dyDescent="0.35">
      <c r="A4924" s="7">
        <v>4518147597</v>
      </c>
      <c r="B4924" s="7">
        <v>2778106</v>
      </c>
      <c r="C4924" s="8" t="s">
        <v>55</v>
      </c>
      <c r="D4924" s="9">
        <v>60</v>
      </c>
      <c r="E4924" s="3">
        <v>331</v>
      </c>
      <c r="F4924" s="3">
        <f t="shared" si="140"/>
        <v>19860</v>
      </c>
      <c r="G4924" s="5">
        <v>44749</v>
      </c>
      <c r="H4924" s="4">
        <v>44749</v>
      </c>
      <c r="I4924" s="10">
        <v>0</v>
      </c>
      <c r="J4924" s="32" t="str">
        <f>IF(Data[[#This Row],[Chênh lệch ngày]]&lt;-2,"ADVANCE", IF(Data[[#This Row],[Chênh lệch ngày]]&lt;4, "ON TIME", IF(Data[[#This Row],[REASON OF LATE]]="SUPPLIER","LATE BY SUPPLIER", "LATE")))</f>
        <v>ON TIME</v>
      </c>
      <c r="K4924" s="12"/>
      <c r="L4924" s="16"/>
      <c r="M4924" s="32" t="str">
        <f>TEXT(Data[[#This Row],[Ngày giao]],"yyyy")</f>
        <v>2022</v>
      </c>
      <c r="N4924" s="32" t="str">
        <f>IF(MONTH(Data[[#This Row],[Ngày giao]])&lt;4,"Qtr1", IF(MONTH(Data[[#This Row],[Ngày giao]])&lt;7,"Qtr2",IF(MONTH(Data[[#This Row],[Ngày giao]])&lt;10,"Qtr3","Qtr4")))</f>
        <v>Qtr3</v>
      </c>
      <c r="O4924" s="32" t="str">
        <f>TEXT(Data[[#This Row],[Ngày giao]],"MMM")</f>
        <v>Jul</v>
      </c>
    </row>
    <row r="4925" spans="1:15" ht="14.5" x14ac:dyDescent="0.35">
      <c r="A4925" s="7">
        <v>4518151726</v>
      </c>
      <c r="B4925" s="7">
        <v>4455281</v>
      </c>
      <c r="C4925" s="8" t="s">
        <v>55</v>
      </c>
      <c r="D4925" s="9">
        <v>720</v>
      </c>
      <c r="E4925" s="3">
        <v>1239</v>
      </c>
      <c r="F4925" s="3">
        <f t="shared" si="140"/>
        <v>892080</v>
      </c>
      <c r="G4925" s="14">
        <v>44791</v>
      </c>
      <c r="H4925" s="15">
        <v>44749</v>
      </c>
      <c r="I4925" s="10">
        <v>42</v>
      </c>
      <c r="J4925" s="32" t="str">
        <f>IF(Data[[#This Row],[Chênh lệch ngày]]&lt;-2,"ADVANCE", IF(Data[[#This Row],[Chênh lệch ngày]]&lt;4, "ON TIME", IF(Data[[#This Row],[REASON OF LATE]]="SUPPLIER","LATE BY SUPPLIER", "LATE")))</f>
        <v>LATE BY SUPPLIER</v>
      </c>
      <c r="K4925" s="13" t="s">
        <v>8</v>
      </c>
      <c r="L4925" s="16" t="s">
        <v>71</v>
      </c>
      <c r="M4925" s="32" t="str">
        <f>TEXT(Data[[#This Row],[Ngày giao]],"yyyy")</f>
        <v>2022</v>
      </c>
      <c r="N4925" s="32" t="str">
        <f>IF(MONTH(Data[[#This Row],[Ngày giao]])&lt;4,"Qtr1", IF(MONTH(Data[[#This Row],[Ngày giao]])&lt;7,"Qtr2",IF(MONTH(Data[[#This Row],[Ngày giao]])&lt;10,"Qtr3","Qtr4")))</f>
        <v>Qtr3</v>
      </c>
      <c r="O4925" s="32" t="str">
        <f>TEXT(Data[[#This Row],[Ngày giao]],"MMM")</f>
        <v>Aug</v>
      </c>
    </row>
    <row r="4926" spans="1:15" ht="14.5" x14ac:dyDescent="0.35">
      <c r="A4926" s="7">
        <v>881963360</v>
      </c>
      <c r="B4926" s="7">
        <v>2779817</v>
      </c>
      <c r="C4926" s="8" t="s">
        <v>53</v>
      </c>
      <c r="D4926" s="9">
        <v>8010</v>
      </c>
      <c r="E4926" s="3">
        <v>777</v>
      </c>
      <c r="F4926" s="3">
        <f t="shared" si="140"/>
        <v>6223770</v>
      </c>
      <c r="G4926" s="5">
        <v>44788</v>
      </c>
      <c r="H4926" s="4">
        <v>44704</v>
      </c>
      <c r="I4926" s="10">
        <v>84</v>
      </c>
      <c r="J4926" s="32" t="str">
        <f>IF(Data[[#This Row],[Chênh lệch ngày]]&lt;-2,"ADVANCE", IF(Data[[#This Row],[Chênh lệch ngày]]&lt;4, "ON TIME", IF(Data[[#This Row],[REASON OF LATE]]="SUPPLIER","LATE BY SUPPLIER", "LATE")))</f>
        <v>LATE</v>
      </c>
      <c r="K4926" s="32" t="s">
        <v>6</v>
      </c>
      <c r="L4926" s="16"/>
      <c r="M4926" s="32" t="str">
        <f>TEXT(Data[[#This Row],[Ngày giao]],"yyyy")</f>
        <v>2022</v>
      </c>
      <c r="N4926" s="32" t="str">
        <f>IF(MONTH(Data[[#This Row],[Ngày giao]])&lt;4,"Qtr1", IF(MONTH(Data[[#This Row],[Ngày giao]])&lt;7,"Qtr2",IF(MONTH(Data[[#This Row],[Ngày giao]])&lt;10,"Qtr3","Qtr4")))</f>
        <v>Qtr3</v>
      </c>
      <c r="O4926" s="32" t="str">
        <f>TEXT(Data[[#This Row],[Ngày giao]],"MMM")</f>
        <v>Aug</v>
      </c>
    </row>
    <row r="4927" spans="1:15" ht="14.5" x14ac:dyDescent="0.35">
      <c r="A4927" s="7">
        <v>4518150352</v>
      </c>
      <c r="B4927" s="7">
        <v>4455281</v>
      </c>
      <c r="C4927" s="8" t="s">
        <v>55</v>
      </c>
      <c r="D4927" s="9">
        <v>360</v>
      </c>
      <c r="E4927" s="3">
        <v>700</v>
      </c>
      <c r="F4927" s="3">
        <f t="shared" si="140"/>
        <v>252000</v>
      </c>
      <c r="G4927" s="14">
        <v>44791</v>
      </c>
      <c r="H4927" s="15">
        <v>44756</v>
      </c>
      <c r="I4927" s="10">
        <v>35</v>
      </c>
      <c r="J4927" s="32" t="str">
        <f>IF(Data[[#This Row],[Chênh lệch ngày]]&lt;-2,"ADVANCE", IF(Data[[#This Row],[Chênh lệch ngày]]&lt;4, "ON TIME", IF(Data[[#This Row],[REASON OF LATE]]="SUPPLIER","LATE BY SUPPLIER", "LATE")))</f>
        <v>LATE BY SUPPLIER</v>
      </c>
      <c r="K4927" s="13" t="s">
        <v>8</v>
      </c>
      <c r="L4927" s="16" t="s">
        <v>71</v>
      </c>
      <c r="M4927" s="32" t="str">
        <f>TEXT(Data[[#This Row],[Ngày giao]],"yyyy")</f>
        <v>2022</v>
      </c>
      <c r="N4927" s="32" t="str">
        <f>IF(MONTH(Data[[#This Row],[Ngày giao]])&lt;4,"Qtr1", IF(MONTH(Data[[#This Row],[Ngày giao]])&lt;7,"Qtr2",IF(MONTH(Data[[#This Row],[Ngày giao]])&lt;10,"Qtr3","Qtr4")))</f>
        <v>Qtr3</v>
      </c>
      <c r="O4927" s="32" t="str">
        <f>TEXT(Data[[#This Row],[Ngày giao]],"MMM")</f>
        <v>Aug</v>
      </c>
    </row>
    <row r="4928" spans="1:15" ht="14.5" x14ac:dyDescent="0.35">
      <c r="A4928" s="7">
        <v>4517970474</v>
      </c>
      <c r="B4928" s="7">
        <v>2044651</v>
      </c>
      <c r="C4928" s="8" t="s">
        <v>65</v>
      </c>
      <c r="D4928" s="9">
        <v>198000</v>
      </c>
      <c r="E4928" s="3">
        <v>984</v>
      </c>
      <c r="F4928" s="3">
        <f t="shared" si="140"/>
        <v>194832000</v>
      </c>
      <c r="G4928" s="5">
        <v>44746</v>
      </c>
      <c r="H4928" s="4">
        <v>44718</v>
      </c>
      <c r="I4928" s="10">
        <v>28</v>
      </c>
      <c r="J4928" s="32" t="str">
        <f>IF(Data[[#This Row],[Chênh lệch ngày]]&lt;-2,"ADVANCE", IF(Data[[#This Row],[Chênh lệch ngày]]&lt;4, "ON TIME", IF(Data[[#This Row],[REASON OF LATE]]="SUPPLIER","LATE BY SUPPLIER", "LATE")))</f>
        <v>LATE</v>
      </c>
      <c r="K4928" s="32" t="s">
        <v>6</v>
      </c>
      <c r="L4928" s="16"/>
      <c r="M4928" s="32" t="str">
        <f>TEXT(Data[[#This Row],[Ngày giao]],"yyyy")</f>
        <v>2022</v>
      </c>
      <c r="N4928" s="32" t="str">
        <f>IF(MONTH(Data[[#This Row],[Ngày giao]])&lt;4,"Qtr1", IF(MONTH(Data[[#This Row],[Ngày giao]])&lt;7,"Qtr2",IF(MONTH(Data[[#This Row],[Ngày giao]])&lt;10,"Qtr3","Qtr4")))</f>
        <v>Qtr3</v>
      </c>
      <c r="O4928" s="32" t="str">
        <f>TEXT(Data[[#This Row],[Ngày giao]],"MMM")</f>
        <v>Jul</v>
      </c>
    </row>
    <row r="4929" spans="1:15" ht="14.5" x14ac:dyDescent="0.35">
      <c r="A4929" s="7">
        <v>4518110987</v>
      </c>
      <c r="B4929" s="7">
        <v>2044651</v>
      </c>
      <c r="C4929" s="8" t="s">
        <v>65</v>
      </c>
      <c r="D4929" s="9">
        <v>113400</v>
      </c>
      <c r="E4929" s="3">
        <v>1333</v>
      </c>
      <c r="F4929" s="3">
        <f t="shared" si="140"/>
        <v>151162200</v>
      </c>
      <c r="G4929" s="5">
        <v>44746</v>
      </c>
      <c r="H4929" s="4">
        <v>44719</v>
      </c>
      <c r="I4929" s="10">
        <v>27</v>
      </c>
      <c r="J4929" s="32" t="str">
        <f>IF(Data[[#This Row],[Chênh lệch ngày]]&lt;-2,"ADVANCE", IF(Data[[#This Row],[Chênh lệch ngày]]&lt;4, "ON TIME", IF(Data[[#This Row],[REASON OF LATE]]="SUPPLIER","LATE BY SUPPLIER", "LATE")))</f>
        <v>LATE</v>
      </c>
      <c r="K4929" s="32" t="s">
        <v>6</v>
      </c>
      <c r="L4929" s="16"/>
      <c r="M4929" s="32" t="str">
        <f>TEXT(Data[[#This Row],[Ngày giao]],"yyyy")</f>
        <v>2022</v>
      </c>
      <c r="N4929" s="32" t="str">
        <f>IF(MONTH(Data[[#This Row],[Ngày giao]])&lt;4,"Qtr1", IF(MONTH(Data[[#This Row],[Ngày giao]])&lt;7,"Qtr2",IF(MONTH(Data[[#This Row],[Ngày giao]])&lt;10,"Qtr3","Qtr4")))</f>
        <v>Qtr3</v>
      </c>
      <c r="O4929" s="32" t="str">
        <f>TEXT(Data[[#This Row],[Ngày giao]],"MMM")</f>
        <v>Jul</v>
      </c>
    </row>
    <row r="4930" spans="1:15" ht="14.5" x14ac:dyDescent="0.35">
      <c r="A4930" s="7">
        <v>4518138827</v>
      </c>
      <c r="B4930" s="7">
        <v>2778106</v>
      </c>
      <c r="C4930" s="8" t="s">
        <v>55</v>
      </c>
      <c r="D4930" s="9">
        <v>60</v>
      </c>
      <c r="E4930" s="3">
        <v>1368</v>
      </c>
      <c r="F4930" s="3">
        <f t="shared" si="140"/>
        <v>82080</v>
      </c>
      <c r="G4930" s="5">
        <v>44763</v>
      </c>
      <c r="H4930" s="4">
        <v>44763</v>
      </c>
      <c r="I4930" s="10">
        <v>0</v>
      </c>
      <c r="J4930" s="32" t="str">
        <f>IF(Data[[#This Row],[Chênh lệch ngày]]&lt;-2,"ADVANCE", IF(Data[[#This Row],[Chênh lệch ngày]]&lt;4, "ON TIME", IF(Data[[#This Row],[REASON OF LATE]]="SUPPLIER","LATE BY SUPPLIER", "LATE")))</f>
        <v>ON TIME</v>
      </c>
      <c r="K4930" s="12"/>
      <c r="L4930" s="16"/>
      <c r="M4930" s="32" t="str">
        <f>TEXT(Data[[#This Row],[Ngày giao]],"yyyy")</f>
        <v>2022</v>
      </c>
      <c r="N4930" s="32" t="str">
        <f>IF(MONTH(Data[[#This Row],[Ngày giao]])&lt;4,"Qtr1", IF(MONTH(Data[[#This Row],[Ngày giao]])&lt;7,"Qtr2",IF(MONTH(Data[[#This Row],[Ngày giao]])&lt;10,"Qtr3","Qtr4")))</f>
        <v>Qtr3</v>
      </c>
      <c r="O4930" s="32" t="str">
        <f>TEXT(Data[[#This Row],[Ngày giao]],"MMM")</f>
        <v>Jul</v>
      </c>
    </row>
    <row r="4931" spans="1:15" ht="14.5" x14ac:dyDescent="0.35">
      <c r="A4931" s="7">
        <v>4518151393</v>
      </c>
      <c r="B4931" s="7">
        <v>2487053</v>
      </c>
      <c r="C4931" s="8" t="s">
        <v>55</v>
      </c>
      <c r="D4931" s="9">
        <v>360</v>
      </c>
      <c r="E4931" s="3">
        <v>882</v>
      </c>
      <c r="F4931" s="3">
        <f t="shared" si="140"/>
        <v>317520</v>
      </c>
      <c r="G4931" s="5">
        <v>44763</v>
      </c>
      <c r="H4931" s="4">
        <v>44763</v>
      </c>
      <c r="I4931" s="10">
        <v>0</v>
      </c>
      <c r="J4931" s="32" t="str">
        <f>IF(Data[[#This Row],[Chênh lệch ngày]]&lt;-2,"ADVANCE", IF(Data[[#This Row],[Chênh lệch ngày]]&lt;4, "ON TIME", IF(Data[[#This Row],[REASON OF LATE]]="SUPPLIER","LATE BY SUPPLIER", "LATE")))</f>
        <v>ON TIME</v>
      </c>
      <c r="K4931" s="12"/>
      <c r="L4931" s="16"/>
      <c r="M4931" s="32" t="str">
        <f>TEXT(Data[[#This Row],[Ngày giao]],"yyyy")</f>
        <v>2022</v>
      </c>
      <c r="N4931" s="32" t="str">
        <f>IF(MONTH(Data[[#This Row],[Ngày giao]])&lt;4,"Qtr1", IF(MONTH(Data[[#This Row],[Ngày giao]])&lt;7,"Qtr2",IF(MONTH(Data[[#This Row],[Ngày giao]])&lt;10,"Qtr3","Qtr4")))</f>
        <v>Qtr3</v>
      </c>
      <c r="O4931" s="32" t="str">
        <f>TEXT(Data[[#This Row],[Ngày giao]],"MMM")</f>
        <v>Jul</v>
      </c>
    </row>
    <row r="4932" spans="1:15" ht="14.5" x14ac:dyDescent="0.35">
      <c r="A4932" s="7">
        <v>4518140294</v>
      </c>
      <c r="B4932" s="7">
        <v>2778106</v>
      </c>
      <c r="C4932" s="8" t="s">
        <v>55</v>
      </c>
      <c r="D4932" s="9">
        <v>60</v>
      </c>
      <c r="E4932" s="3">
        <v>1302</v>
      </c>
      <c r="F4932" s="3">
        <f t="shared" si="140"/>
        <v>78120</v>
      </c>
      <c r="G4932" s="5">
        <v>44770</v>
      </c>
      <c r="H4932" s="4">
        <v>44770</v>
      </c>
      <c r="I4932" s="10">
        <v>0</v>
      </c>
      <c r="J4932" s="32" t="str">
        <f>IF(Data[[#This Row],[Chênh lệch ngày]]&lt;-2,"ADVANCE", IF(Data[[#This Row],[Chênh lệch ngày]]&lt;4, "ON TIME", IF(Data[[#This Row],[REASON OF LATE]]="SUPPLIER","LATE BY SUPPLIER", "LATE")))</f>
        <v>ON TIME</v>
      </c>
      <c r="K4932" s="12"/>
      <c r="L4932" s="16"/>
      <c r="M4932" s="32" t="str">
        <f>TEXT(Data[[#This Row],[Ngày giao]],"yyyy")</f>
        <v>2022</v>
      </c>
      <c r="N4932" s="32" t="str">
        <f>IF(MONTH(Data[[#This Row],[Ngày giao]])&lt;4,"Qtr1", IF(MONTH(Data[[#This Row],[Ngày giao]])&lt;7,"Qtr2",IF(MONTH(Data[[#This Row],[Ngày giao]])&lt;10,"Qtr3","Qtr4")))</f>
        <v>Qtr3</v>
      </c>
      <c r="O4932" s="32" t="str">
        <f>TEXT(Data[[#This Row],[Ngày giao]],"MMM")</f>
        <v>Jul</v>
      </c>
    </row>
    <row r="4933" spans="1:15" ht="14.5" x14ac:dyDescent="0.35">
      <c r="A4933" s="7">
        <v>4518152143</v>
      </c>
      <c r="B4933" s="7">
        <v>4455281</v>
      </c>
      <c r="C4933" s="8" t="s">
        <v>55</v>
      </c>
      <c r="D4933" s="9">
        <v>360</v>
      </c>
      <c r="E4933" s="3">
        <v>730</v>
      </c>
      <c r="F4933" s="3">
        <f t="shared" si="140"/>
        <v>262800</v>
      </c>
      <c r="G4933" s="14">
        <v>44791</v>
      </c>
      <c r="H4933" s="15">
        <v>44770</v>
      </c>
      <c r="I4933" s="10">
        <v>21</v>
      </c>
      <c r="J4933" s="32" t="str">
        <f>IF(Data[[#This Row],[Chênh lệch ngày]]&lt;-2,"ADVANCE", IF(Data[[#This Row],[Chênh lệch ngày]]&lt;4, "ON TIME", IF(Data[[#This Row],[REASON OF LATE]]="SUPPLIER","LATE BY SUPPLIER", "LATE")))</f>
        <v>LATE BY SUPPLIER</v>
      </c>
      <c r="K4933" s="13" t="s">
        <v>8</v>
      </c>
      <c r="L4933" s="16" t="s">
        <v>71</v>
      </c>
      <c r="M4933" s="32" t="str">
        <f>TEXT(Data[[#This Row],[Ngày giao]],"yyyy")</f>
        <v>2022</v>
      </c>
      <c r="N4933" s="32" t="str">
        <f>IF(MONTH(Data[[#This Row],[Ngày giao]])&lt;4,"Qtr1", IF(MONTH(Data[[#This Row],[Ngày giao]])&lt;7,"Qtr2",IF(MONTH(Data[[#This Row],[Ngày giao]])&lt;10,"Qtr3","Qtr4")))</f>
        <v>Qtr3</v>
      </c>
      <c r="O4933" s="32" t="str">
        <f>TEXT(Data[[#This Row],[Ngày giao]],"MMM")</f>
        <v>Aug</v>
      </c>
    </row>
    <row r="4934" spans="1:15" ht="14.5" x14ac:dyDescent="0.35">
      <c r="A4934" s="7">
        <v>881963364</v>
      </c>
      <c r="B4934" s="7">
        <v>2779817</v>
      </c>
      <c r="C4934" s="8" t="s">
        <v>53</v>
      </c>
      <c r="D4934" s="9">
        <v>4230</v>
      </c>
      <c r="E4934" s="3">
        <v>903</v>
      </c>
      <c r="F4934" s="3">
        <f t="shared" si="140"/>
        <v>3819690</v>
      </c>
      <c r="G4934" s="5">
        <v>44795</v>
      </c>
      <c r="H4934" s="4">
        <v>44725</v>
      </c>
      <c r="I4934" s="10">
        <v>70</v>
      </c>
      <c r="J4934" s="32" t="str">
        <f>IF(Data[[#This Row],[Chênh lệch ngày]]&lt;-2,"ADVANCE", IF(Data[[#This Row],[Chênh lệch ngày]]&lt;4, "ON TIME", IF(Data[[#This Row],[REASON OF LATE]]="SUPPLIER","LATE BY SUPPLIER", "LATE")))</f>
        <v>LATE</v>
      </c>
      <c r="K4934" s="32" t="s">
        <v>6</v>
      </c>
      <c r="L4934" s="16"/>
      <c r="M4934" s="32" t="str">
        <f>TEXT(Data[[#This Row],[Ngày giao]],"yyyy")</f>
        <v>2022</v>
      </c>
      <c r="N4934" s="32" t="str">
        <f>IF(MONTH(Data[[#This Row],[Ngày giao]])&lt;4,"Qtr1", IF(MONTH(Data[[#This Row],[Ngày giao]])&lt;7,"Qtr2",IF(MONTH(Data[[#This Row],[Ngày giao]])&lt;10,"Qtr3","Qtr4")))</f>
        <v>Qtr3</v>
      </c>
      <c r="O4934" s="32" t="str">
        <f>TEXT(Data[[#This Row],[Ngày giao]],"MMM")</f>
        <v>Aug</v>
      </c>
    </row>
    <row r="4935" spans="1:15" ht="14.5" x14ac:dyDescent="0.35">
      <c r="A4935" s="7">
        <v>881963383</v>
      </c>
      <c r="B4935" s="7">
        <v>4455281</v>
      </c>
      <c r="C4935" s="8" t="s">
        <v>53</v>
      </c>
      <c r="D4935" s="9">
        <v>2160</v>
      </c>
      <c r="E4935" s="3">
        <v>1014</v>
      </c>
      <c r="F4935" s="3">
        <f t="shared" si="140"/>
        <v>2190240</v>
      </c>
      <c r="G4935" s="14">
        <v>44781</v>
      </c>
      <c r="H4935" s="15">
        <v>44725</v>
      </c>
      <c r="I4935" s="10">
        <v>56</v>
      </c>
      <c r="J4935" s="32" t="str">
        <f>IF(Data[[#This Row],[Chênh lệch ngày]]&lt;-2,"ADVANCE", IF(Data[[#This Row],[Chênh lệch ngày]]&lt;4, "ON TIME", IF(Data[[#This Row],[REASON OF LATE]]="SUPPLIER","LATE BY SUPPLIER", "LATE")))</f>
        <v>LATE</v>
      </c>
      <c r="K4935" s="32" t="s">
        <v>6</v>
      </c>
      <c r="L4935" s="16"/>
      <c r="M4935" s="32" t="str">
        <f>TEXT(Data[[#This Row],[Ngày giao]],"yyyy")</f>
        <v>2022</v>
      </c>
      <c r="N4935" s="32" t="str">
        <f>IF(MONTH(Data[[#This Row],[Ngày giao]])&lt;4,"Qtr1", IF(MONTH(Data[[#This Row],[Ngày giao]])&lt;7,"Qtr2",IF(MONTH(Data[[#This Row],[Ngày giao]])&lt;10,"Qtr3","Qtr4")))</f>
        <v>Qtr3</v>
      </c>
      <c r="O4935" s="32" t="str">
        <f>TEXT(Data[[#This Row],[Ngày giao]],"MMM")</f>
        <v>Aug</v>
      </c>
    </row>
    <row r="4936" spans="1:15" ht="14.5" x14ac:dyDescent="0.35">
      <c r="A4936" s="7">
        <v>881963385</v>
      </c>
      <c r="B4936" s="7">
        <v>4455281</v>
      </c>
      <c r="C4936" s="8" t="s">
        <v>53</v>
      </c>
      <c r="D4936" s="9">
        <v>7290</v>
      </c>
      <c r="E4936" s="3">
        <v>410</v>
      </c>
      <c r="F4936" s="3">
        <f t="shared" si="140"/>
        <v>2988900</v>
      </c>
      <c r="G4936" s="14">
        <v>44781</v>
      </c>
      <c r="H4936" s="15">
        <v>44725</v>
      </c>
      <c r="I4936" s="10">
        <v>56</v>
      </c>
      <c r="J4936" s="32" t="str">
        <f>IF(Data[[#This Row],[Chênh lệch ngày]]&lt;-2,"ADVANCE", IF(Data[[#This Row],[Chênh lệch ngày]]&lt;4, "ON TIME", IF(Data[[#This Row],[REASON OF LATE]]="SUPPLIER","LATE BY SUPPLIER", "LATE")))</f>
        <v>LATE</v>
      </c>
      <c r="K4936" s="32" t="s">
        <v>6</v>
      </c>
      <c r="L4936" s="16"/>
      <c r="M4936" s="32" t="str">
        <f>TEXT(Data[[#This Row],[Ngày giao]],"yyyy")</f>
        <v>2022</v>
      </c>
      <c r="N4936" s="32" t="str">
        <f>IF(MONTH(Data[[#This Row],[Ngày giao]])&lt;4,"Qtr1", IF(MONTH(Data[[#This Row],[Ngày giao]])&lt;7,"Qtr2",IF(MONTH(Data[[#This Row],[Ngày giao]])&lt;10,"Qtr3","Qtr4")))</f>
        <v>Qtr3</v>
      </c>
      <c r="O4936" s="32" t="str">
        <f>TEXT(Data[[#This Row],[Ngày giao]],"MMM")</f>
        <v>Aug</v>
      </c>
    </row>
    <row r="4937" spans="1:15" ht="14.5" x14ac:dyDescent="0.35">
      <c r="A4937" s="7">
        <v>4518136152</v>
      </c>
      <c r="B4937" s="7">
        <v>2779823</v>
      </c>
      <c r="C4937" s="8" t="s">
        <v>66</v>
      </c>
      <c r="D4937" s="9">
        <v>4590</v>
      </c>
      <c r="E4937" s="3">
        <v>368</v>
      </c>
      <c r="F4937" s="3">
        <f t="shared" si="140"/>
        <v>1689120</v>
      </c>
      <c r="G4937" s="5">
        <v>44739</v>
      </c>
      <c r="H4937" s="4">
        <v>44739</v>
      </c>
      <c r="I4937" s="10">
        <v>0</v>
      </c>
      <c r="J4937" s="32" t="str">
        <f>IF(Data[[#This Row],[Chênh lệch ngày]]&lt;-2,"ADVANCE", IF(Data[[#This Row],[Chênh lệch ngày]]&lt;4, "ON TIME", IF(Data[[#This Row],[REASON OF LATE]]="SUPPLIER","LATE BY SUPPLIER", "LATE")))</f>
        <v>ON TIME</v>
      </c>
      <c r="K4937" s="12"/>
      <c r="L4937" s="16"/>
      <c r="M4937" s="32" t="str">
        <f>TEXT(Data[[#This Row],[Ngày giao]],"yyyy")</f>
        <v>2022</v>
      </c>
      <c r="N4937" s="32" t="str">
        <f>IF(MONTH(Data[[#This Row],[Ngày giao]])&lt;4,"Qtr1", IF(MONTH(Data[[#This Row],[Ngày giao]])&lt;7,"Qtr2",IF(MONTH(Data[[#This Row],[Ngày giao]])&lt;10,"Qtr3","Qtr4")))</f>
        <v>Qtr2</v>
      </c>
      <c r="O4937" s="32" t="str">
        <f>TEXT(Data[[#This Row],[Ngày giao]],"MMM")</f>
        <v>Jun</v>
      </c>
    </row>
    <row r="4938" spans="1:15" ht="14.5" x14ac:dyDescent="0.35">
      <c r="A4938" s="7">
        <v>4518102909</v>
      </c>
      <c r="B4938" s="7">
        <v>2778106</v>
      </c>
      <c r="C4938" s="8" t="s">
        <v>55</v>
      </c>
      <c r="D4938" s="9">
        <v>60</v>
      </c>
      <c r="E4938" s="3">
        <v>698</v>
      </c>
      <c r="F4938" s="3">
        <f t="shared" si="140"/>
        <v>41880</v>
      </c>
      <c r="G4938" s="5">
        <v>44784</v>
      </c>
      <c r="H4938" s="4">
        <v>44784</v>
      </c>
      <c r="I4938" s="10">
        <v>0</v>
      </c>
      <c r="J4938" s="32" t="str">
        <f>IF(Data[[#This Row],[Chênh lệch ngày]]&lt;-2,"ADVANCE", IF(Data[[#This Row],[Chênh lệch ngày]]&lt;4, "ON TIME", IF(Data[[#This Row],[REASON OF LATE]]="SUPPLIER","LATE BY SUPPLIER", "LATE")))</f>
        <v>ON TIME</v>
      </c>
      <c r="K4938" s="12"/>
      <c r="L4938" s="16"/>
      <c r="M4938" s="32" t="str">
        <f>TEXT(Data[[#This Row],[Ngày giao]],"yyyy")</f>
        <v>2022</v>
      </c>
      <c r="N4938" s="32" t="str">
        <f>IF(MONTH(Data[[#This Row],[Ngày giao]])&lt;4,"Qtr1", IF(MONTH(Data[[#This Row],[Ngày giao]])&lt;7,"Qtr2",IF(MONTH(Data[[#This Row],[Ngày giao]])&lt;10,"Qtr3","Qtr4")))</f>
        <v>Qtr3</v>
      </c>
      <c r="O4938" s="32" t="str">
        <f>TEXT(Data[[#This Row],[Ngày giao]],"MMM")</f>
        <v>Aug</v>
      </c>
    </row>
    <row r="4939" spans="1:15" ht="14.5" x14ac:dyDescent="0.35">
      <c r="A4939" s="7">
        <v>4518144742</v>
      </c>
      <c r="B4939" s="7">
        <v>4455281</v>
      </c>
      <c r="C4939" s="8" t="s">
        <v>65</v>
      </c>
      <c r="D4939" s="9">
        <v>180</v>
      </c>
      <c r="E4939" s="3">
        <v>629</v>
      </c>
      <c r="F4939" s="3">
        <f t="shared" si="140"/>
        <v>113220</v>
      </c>
      <c r="G4939" s="14">
        <v>44816</v>
      </c>
      <c r="H4939" s="15">
        <v>44747</v>
      </c>
      <c r="I4939" s="10">
        <v>70</v>
      </c>
      <c r="J4939" s="32" t="str">
        <f>IF(Data[[#This Row],[Chênh lệch ngày]]&lt;-2,"ADVANCE", IF(Data[[#This Row],[Chênh lệch ngày]]&lt;4, "ON TIME", IF(Data[[#This Row],[REASON OF LATE]]="SUPPLIER","LATE BY SUPPLIER", "LATE")))</f>
        <v>LATE BY SUPPLIER</v>
      </c>
      <c r="K4939" s="13" t="s">
        <v>8</v>
      </c>
      <c r="L4939" s="16" t="s">
        <v>71</v>
      </c>
      <c r="M4939" s="32" t="str">
        <f>TEXT(Data[[#This Row],[Ngày giao]],"yyyy")</f>
        <v>2022</v>
      </c>
      <c r="N4939" s="32" t="str">
        <f>IF(MONTH(Data[[#This Row],[Ngày giao]])&lt;4,"Qtr1", IF(MONTH(Data[[#This Row],[Ngày giao]])&lt;7,"Qtr2",IF(MONTH(Data[[#This Row],[Ngày giao]])&lt;10,"Qtr3","Qtr4")))</f>
        <v>Qtr3</v>
      </c>
      <c r="O4939" s="32" t="str">
        <f>TEXT(Data[[#This Row],[Ngày giao]],"MMM")</f>
        <v>Sep</v>
      </c>
    </row>
    <row r="4940" spans="1:15" ht="14.5" x14ac:dyDescent="0.35">
      <c r="A4940" s="7">
        <v>4518136314</v>
      </c>
      <c r="B4940" s="7">
        <v>2778106</v>
      </c>
      <c r="C4940" s="8" t="s">
        <v>55</v>
      </c>
      <c r="D4940" s="9">
        <v>60</v>
      </c>
      <c r="E4940" s="3">
        <v>1155</v>
      </c>
      <c r="F4940" s="3">
        <f t="shared" si="140"/>
        <v>69300</v>
      </c>
      <c r="G4940" s="5">
        <v>44791</v>
      </c>
      <c r="H4940" s="4">
        <v>44791</v>
      </c>
      <c r="I4940" s="10">
        <v>0</v>
      </c>
      <c r="J4940" s="32" t="str">
        <f>IF(Data[[#This Row],[Chênh lệch ngày]]&lt;-2,"ADVANCE", IF(Data[[#This Row],[Chênh lệch ngày]]&lt;4, "ON TIME", IF(Data[[#This Row],[REASON OF LATE]]="SUPPLIER","LATE BY SUPPLIER", "LATE")))</f>
        <v>ON TIME</v>
      </c>
      <c r="K4940" s="12"/>
      <c r="L4940" s="16"/>
      <c r="M4940" s="32" t="str">
        <f>TEXT(Data[[#This Row],[Ngày giao]],"yyyy")</f>
        <v>2022</v>
      </c>
      <c r="N4940" s="32" t="str">
        <f>IF(MONTH(Data[[#This Row],[Ngày giao]])&lt;4,"Qtr1", IF(MONTH(Data[[#This Row],[Ngày giao]])&lt;7,"Qtr2",IF(MONTH(Data[[#This Row],[Ngày giao]])&lt;10,"Qtr3","Qtr4")))</f>
        <v>Qtr3</v>
      </c>
      <c r="O4940" s="32" t="str">
        <f>TEXT(Data[[#This Row],[Ngày giao]],"MMM")</f>
        <v>Aug</v>
      </c>
    </row>
    <row r="4941" spans="1:15" ht="14.5" x14ac:dyDescent="0.35">
      <c r="A4941" s="7">
        <v>4518143183</v>
      </c>
      <c r="B4941" s="7">
        <v>4455281</v>
      </c>
      <c r="C4941" s="8" t="s">
        <v>58</v>
      </c>
      <c r="D4941" s="9">
        <v>21600</v>
      </c>
      <c r="E4941" s="3">
        <v>502</v>
      </c>
      <c r="F4941" s="3">
        <f t="shared" si="140"/>
        <v>10843200</v>
      </c>
      <c r="G4941" s="14">
        <v>44809</v>
      </c>
      <c r="H4941" s="15">
        <v>44770</v>
      </c>
      <c r="I4941" s="10">
        <v>39</v>
      </c>
      <c r="J4941" s="32" t="str">
        <f>IF(Data[[#This Row],[Chênh lệch ngày]]&lt;-2,"ADVANCE", IF(Data[[#This Row],[Chênh lệch ngày]]&lt;4, "ON TIME", IF(Data[[#This Row],[REASON OF LATE]]="SUPPLIER","LATE BY SUPPLIER", "LATE")))</f>
        <v>LATE BY SUPPLIER</v>
      </c>
      <c r="K4941" s="13" t="s">
        <v>8</v>
      </c>
      <c r="L4941" s="16" t="s">
        <v>71</v>
      </c>
      <c r="M4941" s="32" t="str">
        <f>TEXT(Data[[#This Row],[Ngày giao]],"yyyy")</f>
        <v>2022</v>
      </c>
      <c r="N4941" s="32" t="str">
        <f>IF(MONTH(Data[[#This Row],[Ngày giao]])&lt;4,"Qtr1", IF(MONTH(Data[[#This Row],[Ngày giao]])&lt;7,"Qtr2",IF(MONTH(Data[[#This Row],[Ngày giao]])&lt;10,"Qtr3","Qtr4")))</f>
        <v>Qtr3</v>
      </c>
      <c r="O4941" s="32" t="str">
        <f>TEXT(Data[[#This Row],[Ngày giao]],"MMM")</f>
        <v>Sep</v>
      </c>
    </row>
    <row r="4942" spans="1:15" ht="14.5" x14ac:dyDescent="0.35">
      <c r="A4942" s="7">
        <v>4518134497</v>
      </c>
      <c r="B4942" s="7">
        <v>2487053</v>
      </c>
      <c r="C4942" s="8" t="s">
        <v>53</v>
      </c>
      <c r="D4942" s="9">
        <v>90</v>
      </c>
      <c r="E4942" s="3">
        <v>1452</v>
      </c>
      <c r="F4942" s="3">
        <f t="shared" si="140"/>
        <v>130680</v>
      </c>
      <c r="G4942" s="5">
        <v>44749</v>
      </c>
      <c r="H4942" s="4">
        <v>44749</v>
      </c>
      <c r="I4942" s="10">
        <v>0</v>
      </c>
      <c r="J4942" s="32" t="str">
        <f>IF(Data[[#This Row],[Chênh lệch ngày]]&lt;-2,"ADVANCE", IF(Data[[#This Row],[Chênh lệch ngày]]&lt;4, "ON TIME", IF(Data[[#This Row],[REASON OF LATE]]="SUPPLIER","LATE BY SUPPLIER", "LATE")))</f>
        <v>ON TIME</v>
      </c>
      <c r="K4942" s="12"/>
      <c r="L4942" s="16"/>
      <c r="M4942" s="32" t="str">
        <f>TEXT(Data[[#This Row],[Ngày giao]],"yyyy")</f>
        <v>2022</v>
      </c>
      <c r="N4942" s="32" t="str">
        <f>IF(MONTH(Data[[#This Row],[Ngày giao]])&lt;4,"Qtr1", IF(MONTH(Data[[#This Row],[Ngày giao]])&lt;7,"Qtr2",IF(MONTH(Data[[#This Row],[Ngày giao]])&lt;10,"Qtr3","Qtr4")))</f>
        <v>Qtr3</v>
      </c>
      <c r="O4942" s="32" t="str">
        <f>TEXT(Data[[#This Row],[Ngày giao]],"MMM")</f>
        <v>Jul</v>
      </c>
    </row>
    <row r="4943" spans="1:15" ht="14.5" x14ac:dyDescent="0.35">
      <c r="A4943" s="7">
        <v>4518150653</v>
      </c>
      <c r="B4943" s="7">
        <v>2487053</v>
      </c>
      <c r="C4943" s="8" t="s">
        <v>53</v>
      </c>
      <c r="D4943" s="9">
        <v>90</v>
      </c>
      <c r="E4943" s="3">
        <v>1016</v>
      </c>
      <c r="F4943" s="3">
        <f t="shared" si="140"/>
        <v>91440</v>
      </c>
      <c r="G4943" s="5">
        <v>44749</v>
      </c>
      <c r="H4943" s="4">
        <v>44749</v>
      </c>
      <c r="I4943" s="10">
        <v>0</v>
      </c>
      <c r="J4943" s="32" t="str">
        <f>IF(Data[[#This Row],[Chênh lệch ngày]]&lt;-2,"ADVANCE", IF(Data[[#This Row],[Chênh lệch ngày]]&lt;4, "ON TIME", IF(Data[[#This Row],[REASON OF LATE]]="SUPPLIER","LATE BY SUPPLIER", "LATE")))</f>
        <v>ON TIME</v>
      </c>
      <c r="K4943" s="12"/>
      <c r="L4943" s="16"/>
      <c r="M4943" s="32" t="str">
        <f>TEXT(Data[[#This Row],[Ngày giao]],"yyyy")</f>
        <v>2022</v>
      </c>
      <c r="N4943" s="32" t="str">
        <f>IF(MONTH(Data[[#This Row],[Ngày giao]])&lt;4,"Qtr1", IF(MONTH(Data[[#This Row],[Ngày giao]])&lt;7,"Qtr2",IF(MONTH(Data[[#This Row],[Ngày giao]])&lt;10,"Qtr3","Qtr4")))</f>
        <v>Qtr3</v>
      </c>
      <c r="O4943" s="32" t="str">
        <f>TEXT(Data[[#This Row],[Ngày giao]],"MMM")</f>
        <v>Jul</v>
      </c>
    </row>
    <row r="4944" spans="1:15" ht="14.5" x14ac:dyDescent="0.35">
      <c r="A4944" s="7">
        <v>4518093190</v>
      </c>
      <c r="B4944" s="7">
        <v>2778106</v>
      </c>
      <c r="C4944" s="8" t="s">
        <v>55</v>
      </c>
      <c r="D4944" s="9">
        <v>60</v>
      </c>
      <c r="E4944" s="3">
        <v>1358</v>
      </c>
      <c r="F4944" s="3">
        <f t="shared" si="140"/>
        <v>81480</v>
      </c>
      <c r="G4944" s="5">
        <v>44791</v>
      </c>
      <c r="H4944" s="4">
        <v>44805</v>
      </c>
      <c r="I4944" s="10">
        <v>-14</v>
      </c>
      <c r="J4944" s="32" t="str">
        <f>IF(Data[[#This Row],[Chênh lệch ngày]]&lt;-2,"ADVANCE", IF(Data[[#This Row],[Chênh lệch ngày]]&lt;4, "ON TIME", IF(Data[[#This Row],[REASON OF LATE]]="SUPPLIER","LATE BY SUPPLIER", "LATE")))</f>
        <v>ADVANCE</v>
      </c>
      <c r="K4944" s="12"/>
      <c r="L4944" s="16"/>
      <c r="M4944" s="32" t="str">
        <f>TEXT(Data[[#This Row],[Ngày giao]],"yyyy")</f>
        <v>2022</v>
      </c>
      <c r="N4944" s="32" t="str">
        <f>IF(MONTH(Data[[#This Row],[Ngày giao]])&lt;4,"Qtr1", IF(MONTH(Data[[#This Row],[Ngày giao]])&lt;7,"Qtr2",IF(MONTH(Data[[#This Row],[Ngày giao]])&lt;10,"Qtr3","Qtr4")))</f>
        <v>Qtr3</v>
      </c>
      <c r="O4944" s="32" t="str">
        <f>TEXT(Data[[#This Row],[Ngày giao]],"MMM")</f>
        <v>Aug</v>
      </c>
    </row>
    <row r="4945" spans="1:15" ht="14.5" x14ac:dyDescent="0.35">
      <c r="A4945" s="7">
        <v>4518142868</v>
      </c>
      <c r="B4945" s="7">
        <v>2487053</v>
      </c>
      <c r="C4945" s="8" t="s">
        <v>55</v>
      </c>
      <c r="D4945" s="9">
        <v>720</v>
      </c>
      <c r="E4945" s="3">
        <v>922</v>
      </c>
      <c r="F4945" s="3">
        <f t="shared" si="140"/>
        <v>663840</v>
      </c>
      <c r="G4945" s="5">
        <v>44791</v>
      </c>
      <c r="H4945" s="4">
        <v>44805</v>
      </c>
      <c r="I4945" s="10">
        <v>-14</v>
      </c>
      <c r="J4945" s="32" t="str">
        <f>IF(Data[[#This Row],[Chênh lệch ngày]]&lt;-2,"ADVANCE", IF(Data[[#This Row],[Chênh lệch ngày]]&lt;4, "ON TIME", IF(Data[[#This Row],[REASON OF LATE]]="SUPPLIER","LATE BY SUPPLIER", "LATE")))</f>
        <v>ADVANCE</v>
      </c>
      <c r="K4945" s="12"/>
      <c r="L4945" s="16"/>
      <c r="M4945" s="32" t="str">
        <f>TEXT(Data[[#This Row],[Ngày giao]],"yyyy")</f>
        <v>2022</v>
      </c>
      <c r="N4945" s="32" t="str">
        <f>IF(MONTH(Data[[#This Row],[Ngày giao]])&lt;4,"Qtr1", IF(MONTH(Data[[#This Row],[Ngày giao]])&lt;7,"Qtr2",IF(MONTH(Data[[#This Row],[Ngày giao]])&lt;10,"Qtr3","Qtr4")))</f>
        <v>Qtr3</v>
      </c>
      <c r="O4945" s="32" t="str">
        <f>TEXT(Data[[#This Row],[Ngày giao]],"MMM")</f>
        <v>Aug</v>
      </c>
    </row>
    <row r="4946" spans="1:15" ht="14.5" x14ac:dyDescent="0.35">
      <c r="A4946" s="7">
        <v>4518146070</v>
      </c>
      <c r="B4946" s="7">
        <v>4455299</v>
      </c>
      <c r="C4946" s="8" t="s">
        <v>53</v>
      </c>
      <c r="D4946" s="9">
        <v>45</v>
      </c>
      <c r="E4946" s="3">
        <v>887</v>
      </c>
      <c r="F4946" s="3">
        <f t="shared" si="140"/>
        <v>39915</v>
      </c>
      <c r="G4946" s="5">
        <v>44760</v>
      </c>
      <c r="H4946" s="4">
        <v>44760</v>
      </c>
      <c r="I4946" s="10">
        <v>0</v>
      </c>
      <c r="J4946" s="32" t="str">
        <f>IF(Data[[#This Row],[Chênh lệch ngày]]&lt;-2,"ADVANCE", IF(Data[[#This Row],[Chênh lệch ngày]]&lt;4, "ON TIME", IF(Data[[#This Row],[REASON OF LATE]]="SUPPLIER","LATE BY SUPPLIER", "LATE")))</f>
        <v>ON TIME</v>
      </c>
      <c r="K4946" s="12"/>
      <c r="L4946" s="16"/>
      <c r="M4946" s="32" t="str">
        <f>TEXT(Data[[#This Row],[Ngày giao]],"yyyy")</f>
        <v>2022</v>
      </c>
      <c r="N4946" s="32" t="str">
        <f>IF(MONTH(Data[[#This Row],[Ngày giao]])&lt;4,"Qtr1", IF(MONTH(Data[[#This Row],[Ngày giao]])&lt;7,"Qtr2",IF(MONTH(Data[[#This Row],[Ngày giao]])&lt;10,"Qtr3","Qtr4")))</f>
        <v>Qtr3</v>
      </c>
      <c r="O4946" s="32" t="str">
        <f>TEXT(Data[[#This Row],[Ngày giao]],"MMM")</f>
        <v>Jul</v>
      </c>
    </row>
    <row r="4947" spans="1:15" ht="14.5" x14ac:dyDescent="0.35">
      <c r="A4947" s="7">
        <v>4518143081</v>
      </c>
      <c r="B4947" s="7">
        <v>4455281</v>
      </c>
      <c r="C4947" s="8" t="s">
        <v>57</v>
      </c>
      <c r="D4947" s="9">
        <v>4050</v>
      </c>
      <c r="E4947" s="3">
        <v>667</v>
      </c>
      <c r="F4947" s="3">
        <f t="shared" si="140"/>
        <v>2701350</v>
      </c>
      <c r="G4947" s="14">
        <v>44809</v>
      </c>
      <c r="H4947" s="15">
        <v>44750</v>
      </c>
      <c r="I4947" s="10">
        <v>59</v>
      </c>
      <c r="J4947" s="32" t="str">
        <f>IF(Data[[#This Row],[Chênh lệch ngày]]&lt;-2,"ADVANCE", IF(Data[[#This Row],[Chênh lệch ngày]]&lt;4, "ON TIME", IF(Data[[#This Row],[REASON OF LATE]]="SUPPLIER","LATE BY SUPPLIER", "LATE")))</f>
        <v>LATE BY SUPPLIER</v>
      </c>
      <c r="K4947" s="13" t="s">
        <v>8</v>
      </c>
      <c r="L4947" s="16" t="s">
        <v>71</v>
      </c>
      <c r="M4947" s="32" t="str">
        <f>TEXT(Data[[#This Row],[Ngày giao]],"yyyy")</f>
        <v>2022</v>
      </c>
      <c r="N4947" s="32" t="str">
        <f>IF(MONTH(Data[[#This Row],[Ngày giao]])&lt;4,"Qtr1", IF(MONTH(Data[[#This Row],[Ngày giao]])&lt;7,"Qtr2",IF(MONTH(Data[[#This Row],[Ngày giao]])&lt;10,"Qtr3","Qtr4")))</f>
        <v>Qtr3</v>
      </c>
      <c r="O4947" s="32" t="str">
        <f>TEXT(Data[[#This Row],[Ngày giao]],"MMM")</f>
        <v>Sep</v>
      </c>
    </row>
    <row r="4948" spans="1:15" ht="14.5" x14ac:dyDescent="0.35">
      <c r="A4948" s="7">
        <v>4518144272</v>
      </c>
      <c r="B4948" s="7">
        <v>4455281</v>
      </c>
      <c r="C4948" s="8" t="s">
        <v>53</v>
      </c>
      <c r="D4948" s="9">
        <v>90</v>
      </c>
      <c r="E4948" s="3">
        <v>911</v>
      </c>
      <c r="F4948" s="3">
        <f t="shared" si="140"/>
        <v>81990</v>
      </c>
      <c r="G4948" s="14">
        <v>44788</v>
      </c>
      <c r="H4948" s="15">
        <v>44756</v>
      </c>
      <c r="I4948" s="10">
        <v>32</v>
      </c>
      <c r="J4948" s="32" t="str">
        <f>IF(Data[[#This Row],[Chênh lệch ngày]]&lt;-2,"ADVANCE", IF(Data[[#This Row],[Chênh lệch ngày]]&lt;4, "ON TIME", IF(Data[[#This Row],[REASON OF LATE]]="SUPPLIER","LATE BY SUPPLIER", "LATE")))</f>
        <v>LATE BY SUPPLIER</v>
      </c>
      <c r="K4948" s="13" t="s">
        <v>8</v>
      </c>
      <c r="L4948" s="16" t="s">
        <v>71</v>
      </c>
      <c r="M4948" s="32" t="str">
        <f>TEXT(Data[[#This Row],[Ngày giao]],"yyyy")</f>
        <v>2022</v>
      </c>
      <c r="N4948" s="32" t="str">
        <f>IF(MONTH(Data[[#This Row],[Ngày giao]])&lt;4,"Qtr1", IF(MONTH(Data[[#This Row],[Ngày giao]])&lt;7,"Qtr2",IF(MONTH(Data[[#This Row],[Ngày giao]])&lt;10,"Qtr3","Qtr4")))</f>
        <v>Qtr3</v>
      </c>
      <c r="O4948" s="32" t="str">
        <f>TEXT(Data[[#This Row],[Ngày giao]],"MMM")</f>
        <v>Aug</v>
      </c>
    </row>
    <row r="4949" spans="1:15" ht="14.5" x14ac:dyDescent="0.35">
      <c r="A4949" s="7">
        <v>4518132201</v>
      </c>
      <c r="B4949" s="7">
        <v>2778106</v>
      </c>
      <c r="C4949" s="8" t="s">
        <v>55</v>
      </c>
      <c r="D4949" s="9">
        <v>60</v>
      </c>
      <c r="E4949" s="3">
        <v>1204</v>
      </c>
      <c r="F4949" s="3">
        <f t="shared" si="140"/>
        <v>72240</v>
      </c>
      <c r="G4949" s="5">
        <v>44791</v>
      </c>
      <c r="H4949" s="4">
        <v>44812</v>
      </c>
      <c r="I4949" s="10">
        <v>-21</v>
      </c>
      <c r="J4949" s="32" t="str">
        <f>IF(Data[[#This Row],[Chênh lệch ngày]]&lt;-2,"ADVANCE", IF(Data[[#This Row],[Chênh lệch ngày]]&lt;4, "ON TIME", IF(Data[[#This Row],[REASON OF LATE]]="SUPPLIER","LATE BY SUPPLIER", "LATE")))</f>
        <v>ADVANCE</v>
      </c>
      <c r="K4949" s="12"/>
      <c r="L4949" s="16"/>
      <c r="M4949" s="32" t="str">
        <f>TEXT(Data[[#This Row],[Ngày giao]],"yyyy")</f>
        <v>2022</v>
      </c>
      <c r="N4949" s="32" t="str">
        <f>IF(MONTH(Data[[#This Row],[Ngày giao]])&lt;4,"Qtr1", IF(MONTH(Data[[#This Row],[Ngày giao]])&lt;7,"Qtr2",IF(MONTH(Data[[#This Row],[Ngày giao]])&lt;10,"Qtr3","Qtr4")))</f>
        <v>Qtr3</v>
      </c>
      <c r="O4949" s="32" t="str">
        <f>TEXT(Data[[#This Row],[Ngày giao]],"MMM")</f>
        <v>Aug</v>
      </c>
    </row>
    <row r="4950" spans="1:15" ht="14.5" x14ac:dyDescent="0.35">
      <c r="A4950" s="7">
        <v>4518136721</v>
      </c>
      <c r="B4950" s="7">
        <v>2765851</v>
      </c>
      <c r="C4950" s="8" t="s">
        <v>53</v>
      </c>
      <c r="D4950" s="9">
        <v>1088</v>
      </c>
      <c r="E4950" s="3">
        <v>1473</v>
      </c>
      <c r="F4950" s="3">
        <f t="shared" si="140"/>
        <v>1602624</v>
      </c>
      <c r="G4950" s="5">
        <v>44767</v>
      </c>
      <c r="H4950" s="4">
        <v>44767</v>
      </c>
      <c r="I4950" s="10">
        <v>0</v>
      </c>
      <c r="J4950" s="32" t="str">
        <f>IF(Data[[#This Row],[Chênh lệch ngày]]&lt;-2,"ADVANCE", IF(Data[[#This Row],[Chênh lệch ngày]]&lt;4, "ON TIME", IF(Data[[#This Row],[REASON OF LATE]]="SUPPLIER","LATE BY SUPPLIER", "LATE")))</f>
        <v>ON TIME</v>
      </c>
      <c r="K4950" s="12"/>
      <c r="L4950" s="16"/>
      <c r="M4950" s="32" t="str">
        <f>TEXT(Data[[#This Row],[Ngày giao]],"yyyy")</f>
        <v>2022</v>
      </c>
      <c r="N4950" s="32" t="str">
        <f>IF(MONTH(Data[[#This Row],[Ngày giao]])&lt;4,"Qtr1", IF(MONTH(Data[[#This Row],[Ngày giao]])&lt;7,"Qtr2",IF(MONTH(Data[[#This Row],[Ngày giao]])&lt;10,"Qtr3","Qtr4")))</f>
        <v>Qtr3</v>
      </c>
      <c r="O4950" s="32" t="str">
        <f>TEXT(Data[[#This Row],[Ngày giao]],"MMM")</f>
        <v>Jul</v>
      </c>
    </row>
    <row r="4951" spans="1:15" ht="14.5" x14ac:dyDescent="0.35">
      <c r="A4951" s="7">
        <v>4518147502</v>
      </c>
      <c r="B4951" s="7">
        <v>2765851</v>
      </c>
      <c r="C4951" s="8" t="s">
        <v>53</v>
      </c>
      <c r="D4951" s="9">
        <v>672</v>
      </c>
      <c r="E4951" s="3">
        <v>780</v>
      </c>
      <c r="F4951" s="3">
        <f t="shared" si="140"/>
        <v>524160</v>
      </c>
      <c r="G4951" s="5">
        <v>44767</v>
      </c>
      <c r="H4951" s="4">
        <v>44767</v>
      </c>
      <c r="I4951" s="10">
        <v>0</v>
      </c>
      <c r="J4951" s="32" t="str">
        <f>IF(Data[[#This Row],[Chênh lệch ngày]]&lt;-2,"ADVANCE", IF(Data[[#This Row],[Chênh lệch ngày]]&lt;4, "ON TIME", IF(Data[[#This Row],[REASON OF LATE]]="SUPPLIER","LATE BY SUPPLIER", "LATE")))</f>
        <v>ON TIME</v>
      </c>
      <c r="K4951" s="12"/>
      <c r="L4951" s="16"/>
      <c r="M4951" s="32" t="str">
        <f>TEXT(Data[[#This Row],[Ngày giao]],"yyyy")</f>
        <v>2022</v>
      </c>
      <c r="N4951" s="32" t="str">
        <f>IF(MONTH(Data[[#This Row],[Ngày giao]])&lt;4,"Qtr1", IF(MONTH(Data[[#This Row],[Ngày giao]])&lt;7,"Qtr2",IF(MONTH(Data[[#This Row],[Ngày giao]])&lt;10,"Qtr3","Qtr4")))</f>
        <v>Qtr3</v>
      </c>
      <c r="O4951" s="32" t="str">
        <f>TEXT(Data[[#This Row],[Ngày giao]],"MMM")</f>
        <v>Jul</v>
      </c>
    </row>
    <row r="4952" spans="1:15" ht="13" x14ac:dyDescent="0.3">
      <c r="A4952" s="1">
        <v>4518210426</v>
      </c>
      <c r="B4952" s="1">
        <v>4013297</v>
      </c>
      <c r="C4952" s="37" t="s">
        <v>52</v>
      </c>
      <c r="D4952" s="35">
        <v>345</v>
      </c>
      <c r="E4952" s="3">
        <v>556</v>
      </c>
      <c r="F4952" s="3">
        <f t="shared" si="140"/>
        <v>191820</v>
      </c>
      <c r="G4952" s="5">
        <v>44774</v>
      </c>
      <c r="H4952" s="4">
        <v>44774</v>
      </c>
      <c r="I4952" s="6">
        <v>0</v>
      </c>
      <c r="J4952" s="32" t="str">
        <f>IF(Data[[#This Row],[Chênh lệch ngày]]&lt;-2,"ADVANCE", IF(Data[[#This Row],[Chênh lệch ngày]]&lt;4, "ON TIME", IF(Data[[#This Row],[REASON OF LATE]]="SUPPLIER","LATE BY SUPPLIER", "LATE")))</f>
        <v>ON TIME</v>
      </c>
      <c r="K4952" s="12"/>
      <c r="L4952" s="16"/>
      <c r="M4952" s="32" t="str">
        <f>TEXT(Data[[#This Row],[Ngày giao]],"yyyy")</f>
        <v>2022</v>
      </c>
      <c r="N4952" s="32" t="str">
        <f>IF(MONTH(Data[[#This Row],[Ngày giao]])&lt;4,"Qtr1", IF(MONTH(Data[[#This Row],[Ngày giao]])&lt;7,"Qtr2",IF(MONTH(Data[[#This Row],[Ngày giao]])&lt;10,"Qtr3","Qtr4")))</f>
        <v>Qtr3</v>
      </c>
      <c r="O4952" s="32" t="str">
        <f>TEXT(Data[[#This Row],[Ngày giao]],"MMM")</f>
        <v>Aug</v>
      </c>
    </row>
    <row r="4953" spans="1:15" ht="14.5" x14ac:dyDescent="0.35">
      <c r="A4953" s="7">
        <v>4518139157</v>
      </c>
      <c r="B4953" s="7">
        <v>2779817</v>
      </c>
      <c r="C4953" s="8" t="s">
        <v>53</v>
      </c>
      <c r="D4953" s="9">
        <v>1530</v>
      </c>
      <c r="E4953" s="3">
        <v>1183</v>
      </c>
      <c r="F4953" s="3">
        <f t="shared" si="140"/>
        <v>1809990</v>
      </c>
      <c r="G4953" s="5">
        <v>44781</v>
      </c>
      <c r="H4953" s="4">
        <v>44763</v>
      </c>
      <c r="I4953" s="10">
        <v>18</v>
      </c>
      <c r="J4953" s="32" t="str">
        <f>IF(Data[[#This Row],[Chênh lệch ngày]]&lt;-2,"ADVANCE", IF(Data[[#This Row],[Chênh lệch ngày]]&lt;4, "ON TIME", IF(Data[[#This Row],[REASON OF LATE]]="SUPPLIER","LATE BY SUPPLIER", "LATE")))</f>
        <v>LATE BY SUPPLIER</v>
      </c>
      <c r="K4953" s="13" t="s">
        <v>8</v>
      </c>
      <c r="L4953" s="16" t="s">
        <v>71</v>
      </c>
      <c r="M4953" s="32" t="str">
        <f>TEXT(Data[[#This Row],[Ngày giao]],"yyyy")</f>
        <v>2022</v>
      </c>
      <c r="N4953" s="32" t="str">
        <f>IF(MONTH(Data[[#This Row],[Ngày giao]])&lt;4,"Qtr1", IF(MONTH(Data[[#This Row],[Ngày giao]])&lt;7,"Qtr2",IF(MONTH(Data[[#This Row],[Ngày giao]])&lt;10,"Qtr3","Qtr4")))</f>
        <v>Qtr3</v>
      </c>
      <c r="O4953" s="32" t="str">
        <f>TEXT(Data[[#This Row],[Ngày giao]],"MMM")</f>
        <v>Aug</v>
      </c>
    </row>
    <row r="4954" spans="1:15" ht="14.5" x14ac:dyDescent="0.35">
      <c r="A4954" s="7">
        <v>4518139158</v>
      </c>
      <c r="B4954" s="7">
        <v>2778106</v>
      </c>
      <c r="C4954" s="8" t="s">
        <v>55</v>
      </c>
      <c r="D4954" s="9">
        <v>60</v>
      </c>
      <c r="E4954" s="3">
        <v>962</v>
      </c>
      <c r="F4954" s="3">
        <f t="shared" si="140"/>
        <v>57720</v>
      </c>
      <c r="G4954" s="5">
        <v>44819</v>
      </c>
      <c r="H4954" s="4">
        <v>44819</v>
      </c>
      <c r="I4954" s="10">
        <v>1</v>
      </c>
      <c r="J4954" s="32" t="str">
        <f>IF(Data[[#This Row],[Chênh lệch ngày]]&lt;-2,"ADVANCE", IF(Data[[#This Row],[Chênh lệch ngày]]&lt;4, "ON TIME", IF(Data[[#This Row],[REASON OF LATE]]="SUPPLIER","LATE BY SUPPLIER", "LATE")))</f>
        <v>ON TIME</v>
      </c>
      <c r="K4954" s="12"/>
      <c r="L4954" s="16"/>
      <c r="M4954" s="32" t="str">
        <f>TEXT(Data[[#This Row],[Ngày giao]],"yyyy")</f>
        <v>2022</v>
      </c>
      <c r="N4954" s="32" t="str">
        <f>IF(MONTH(Data[[#This Row],[Ngày giao]])&lt;4,"Qtr1", IF(MONTH(Data[[#This Row],[Ngày giao]])&lt;7,"Qtr2",IF(MONTH(Data[[#This Row],[Ngày giao]])&lt;10,"Qtr3","Qtr4")))</f>
        <v>Qtr3</v>
      </c>
      <c r="O4954" s="32" t="str">
        <f>TEXT(Data[[#This Row],[Ngày giao]],"MMM")</f>
        <v>Sep</v>
      </c>
    </row>
    <row r="4955" spans="1:15" ht="14.5" x14ac:dyDescent="0.35">
      <c r="A4955" s="7">
        <v>4518148431</v>
      </c>
      <c r="B4955" s="7">
        <v>2487053</v>
      </c>
      <c r="C4955" s="8" t="s">
        <v>55</v>
      </c>
      <c r="D4955" s="9">
        <v>360</v>
      </c>
      <c r="E4955" s="3">
        <v>1376</v>
      </c>
      <c r="F4955" s="3">
        <f t="shared" si="140"/>
        <v>495360</v>
      </c>
      <c r="G4955" s="5">
        <v>44819</v>
      </c>
      <c r="H4955" s="4">
        <v>44819</v>
      </c>
      <c r="I4955" s="10">
        <v>0</v>
      </c>
      <c r="J4955" s="32" t="str">
        <f>IF(Data[[#This Row],[Chênh lệch ngày]]&lt;-2,"ADVANCE", IF(Data[[#This Row],[Chênh lệch ngày]]&lt;4, "ON TIME", IF(Data[[#This Row],[REASON OF LATE]]="SUPPLIER","LATE BY SUPPLIER", "LATE")))</f>
        <v>ON TIME</v>
      </c>
      <c r="K4955" s="12"/>
      <c r="L4955" s="16"/>
      <c r="M4955" s="32" t="str">
        <f>TEXT(Data[[#This Row],[Ngày giao]],"yyyy")</f>
        <v>2022</v>
      </c>
      <c r="N4955" s="32" t="str">
        <f>IF(MONTH(Data[[#This Row],[Ngày giao]])&lt;4,"Qtr1", IF(MONTH(Data[[#This Row],[Ngày giao]])&lt;7,"Qtr2",IF(MONTH(Data[[#This Row],[Ngày giao]])&lt;10,"Qtr3","Qtr4")))</f>
        <v>Qtr3</v>
      </c>
      <c r="O4955" s="32" t="str">
        <f>TEXT(Data[[#This Row],[Ngày giao]],"MMM")</f>
        <v>Sep</v>
      </c>
    </row>
    <row r="4956" spans="1:15" ht="14.5" x14ac:dyDescent="0.35">
      <c r="A4956" s="7">
        <v>4518129707</v>
      </c>
      <c r="B4956" s="7">
        <v>2779817</v>
      </c>
      <c r="C4956" s="8" t="s">
        <v>53</v>
      </c>
      <c r="D4956" s="9">
        <v>1440</v>
      </c>
      <c r="E4956" s="3">
        <v>1480</v>
      </c>
      <c r="F4956" s="3">
        <f t="shared" si="140"/>
        <v>2131200</v>
      </c>
      <c r="G4956" s="5">
        <v>44770</v>
      </c>
      <c r="H4956" s="4">
        <v>44770</v>
      </c>
      <c r="I4956" s="10">
        <v>0</v>
      </c>
      <c r="J4956" s="32" t="str">
        <f>IF(Data[[#This Row],[Chênh lệch ngày]]&lt;-2,"ADVANCE", IF(Data[[#This Row],[Chênh lệch ngày]]&lt;4, "ON TIME", IF(Data[[#This Row],[REASON OF LATE]]="SUPPLIER","LATE BY SUPPLIER", "LATE")))</f>
        <v>ON TIME</v>
      </c>
      <c r="K4956" s="12"/>
      <c r="L4956" s="16"/>
      <c r="M4956" s="32" t="str">
        <f>TEXT(Data[[#This Row],[Ngày giao]],"yyyy")</f>
        <v>2022</v>
      </c>
      <c r="N4956" s="32" t="str">
        <f>IF(MONTH(Data[[#This Row],[Ngày giao]])&lt;4,"Qtr1", IF(MONTH(Data[[#This Row],[Ngày giao]])&lt;7,"Qtr2",IF(MONTH(Data[[#This Row],[Ngày giao]])&lt;10,"Qtr3","Qtr4")))</f>
        <v>Qtr3</v>
      </c>
      <c r="O4956" s="32" t="str">
        <f>TEXT(Data[[#This Row],[Ngày giao]],"MMM")</f>
        <v>Jul</v>
      </c>
    </row>
    <row r="4957" spans="1:15" ht="14.5" x14ac:dyDescent="0.35">
      <c r="A4957" s="7">
        <v>4518135958</v>
      </c>
      <c r="B4957" s="7">
        <v>2765851</v>
      </c>
      <c r="C4957" s="8" t="s">
        <v>53</v>
      </c>
      <c r="D4957" s="9">
        <v>576</v>
      </c>
      <c r="E4957" s="3">
        <v>1480</v>
      </c>
      <c r="F4957" s="3">
        <f t="shared" si="140"/>
        <v>852480</v>
      </c>
      <c r="G4957" s="5">
        <v>44770</v>
      </c>
      <c r="H4957" s="4">
        <v>44770</v>
      </c>
      <c r="I4957" s="10">
        <v>0</v>
      </c>
      <c r="J4957" s="32" t="str">
        <f>IF(Data[[#This Row],[Chênh lệch ngày]]&lt;-2,"ADVANCE", IF(Data[[#This Row],[Chênh lệch ngày]]&lt;4, "ON TIME", IF(Data[[#This Row],[REASON OF LATE]]="SUPPLIER","LATE BY SUPPLIER", "LATE")))</f>
        <v>ON TIME</v>
      </c>
      <c r="K4957" s="12"/>
      <c r="L4957" s="16"/>
      <c r="M4957" s="32" t="str">
        <f>TEXT(Data[[#This Row],[Ngày giao]],"yyyy")</f>
        <v>2022</v>
      </c>
      <c r="N4957" s="32" t="str">
        <f>IF(MONTH(Data[[#This Row],[Ngày giao]])&lt;4,"Qtr1", IF(MONTH(Data[[#This Row],[Ngày giao]])&lt;7,"Qtr2",IF(MONTH(Data[[#This Row],[Ngày giao]])&lt;10,"Qtr3","Qtr4")))</f>
        <v>Qtr3</v>
      </c>
      <c r="O4957" s="32" t="str">
        <f>TEXT(Data[[#This Row],[Ngày giao]],"MMM")</f>
        <v>Jul</v>
      </c>
    </row>
    <row r="4958" spans="1:15" ht="14.5" x14ac:dyDescent="0.35">
      <c r="A4958" s="7">
        <v>4518103659</v>
      </c>
      <c r="B4958" s="7">
        <v>2778106</v>
      </c>
      <c r="C4958" s="8" t="s">
        <v>55</v>
      </c>
      <c r="D4958" s="9">
        <v>60</v>
      </c>
      <c r="E4958" s="3">
        <v>1360</v>
      </c>
      <c r="F4958" s="3">
        <f t="shared" si="140"/>
        <v>81600</v>
      </c>
      <c r="G4958" s="5">
        <v>44826</v>
      </c>
      <c r="H4958" s="4">
        <v>44826</v>
      </c>
      <c r="I4958" s="10">
        <v>0</v>
      </c>
      <c r="J4958" s="32" t="str">
        <f>IF(Data[[#This Row],[Chênh lệch ngày]]&lt;-2,"ADVANCE", IF(Data[[#This Row],[Chênh lệch ngày]]&lt;4, "ON TIME", IF(Data[[#This Row],[REASON OF LATE]]="SUPPLIER","LATE BY SUPPLIER", "LATE")))</f>
        <v>ON TIME</v>
      </c>
      <c r="K4958" s="12"/>
      <c r="L4958" s="16"/>
      <c r="M4958" s="32" t="str">
        <f>TEXT(Data[[#This Row],[Ngày giao]],"yyyy")</f>
        <v>2022</v>
      </c>
      <c r="N4958" s="32" t="str">
        <f>IF(MONTH(Data[[#This Row],[Ngày giao]])&lt;4,"Qtr1", IF(MONTH(Data[[#This Row],[Ngày giao]])&lt;7,"Qtr2",IF(MONTH(Data[[#This Row],[Ngày giao]])&lt;10,"Qtr3","Qtr4")))</f>
        <v>Qtr3</v>
      </c>
      <c r="O4958" s="32" t="str">
        <f>TEXT(Data[[#This Row],[Ngày giao]],"MMM")</f>
        <v>Sep</v>
      </c>
    </row>
    <row r="4959" spans="1:15" ht="14.5" x14ac:dyDescent="0.35">
      <c r="A4959" s="7">
        <v>4518149301</v>
      </c>
      <c r="B4959" s="7">
        <v>2487053</v>
      </c>
      <c r="C4959" s="8" t="s">
        <v>55</v>
      </c>
      <c r="D4959" s="9">
        <v>360</v>
      </c>
      <c r="E4959" s="3">
        <v>939</v>
      </c>
      <c r="F4959" s="3">
        <f t="shared" si="140"/>
        <v>338040</v>
      </c>
      <c r="G4959" s="5">
        <v>44826</v>
      </c>
      <c r="H4959" s="4">
        <v>44826</v>
      </c>
      <c r="I4959" s="10">
        <v>0</v>
      </c>
      <c r="J4959" s="32" t="str">
        <f>IF(Data[[#This Row],[Chênh lệch ngày]]&lt;-2,"ADVANCE", IF(Data[[#This Row],[Chênh lệch ngày]]&lt;4, "ON TIME", IF(Data[[#This Row],[REASON OF LATE]]="SUPPLIER","LATE BY SUPPLIER", "LATE")))</f>
        <v>ON TIME</v>
      </c>
      <c r="K4959" s="12"/>
      <c r="L4959" s="16"/>
      <c r="M4959" s="32" t="str">
        <f>TEXT(Data[[#This Row],[Ngày giao]],"yyyy")</f>
        <v>2022</v>
      </c>
      <c r="N4959" s="32" t="str">
        <f>IF(MONTH(Data[[#This Row],[Ngày giao]])&lt;4,"Qtr1", IF(MONTH(Data[[#This Row],[Ngày giao]])&lt;7,"Qtr2",IF(MONTH(Data[[#This Row],[Ngày giao]])&lt;10,"Qtr3","Qtr4")))</f>
        <v>Qtr3</v>
      </c>
      <c r="O4959" s="32" t="str">
        <f>TEXT(Data[[#This Row],[Ngày giao]],"MMM")</f>
        <v>Sep</v>
      </c>
    </row>
    <row r="4960" spans="1:15" ht="14.5" x14ac:dyDescent="0.35">
      <c r="A4960" s="7">
        <v>4518129208</v>
      </c>
      <c r="B4960" s="7">
        <v>4455281</v>
      </c>
      <c r="C4960" s="8" t="s">
        <v>55</v>
      </c>
      <c r="D4960" s="9">
        <v>720</v>
      </c>
      <c r="E4960" s="3">
        <v>1073</v>
      </c>
      <c r="F4960" s="3">
        <f t="shared" si="140"/>
        <v>772560</v>
      </c>
      <c r="G4960" s="14">
        <v>44833</v>
      </c>
      <c r="H4960" s="15">
        <v>44833</v>
      </c>
      <c r="I4960" s="10">
        <v>0</v>
      </c>
      <c r="J4960" s="32" t="str">
        <f>IF(Data[[#This Row],[Chênh lệch ngày]]&lt;-2,"ADVANCE", IF(Data[[#This Row],[Chênh lệch ngày]]&lt;4, "ON TIME", IF(Data[[#This Row],[REASON OF LATE]]="SUPPLIER","LATE BY SUPPLIER", "LATE")))</f>
        <v>ON TIME</v>
      </c>
      <c r="K4960" s="12"/>
      <c r="L4960" s="16"/>
      <c r="M4960" s="32" t="str">
        <f>TEXT(Data[[#This Row],[Ngày giao]],"yyyy")</f>
        <v>2022</v>
      </c>
      <c r="N4960" s="32" t="str">
        <f>IF(MONTH(Data[[#This Row],[Ngày giao]])&lt;4,"Qtr1", IF(MONTH(Data[[#This Row],[Ngày giao]])&lt;7,"Qtr2",IF(MONTH(Data[[#This Row],[Ngày giao]])&lt;10,"Qtr3","Qtr4")))</f>
        <v>Qtr3</v>
      </c>
      <c r="O4960" s="32" t="str">
        <f>TEXT(Data[[#This Row],[Ngày giao]],"MMM")</f>
        <v>Sep</v>
      </c>
    </row>
    <row r="4961" spans="1:15" ht="14.5" x14ac:dyDescent="0.35">
      <c r="A4961" s="7">
        <v>4518137718</v>
      </c>
      <c r="B4961" s="7">
        <v>2778106</v>
      </c>
      <c r="C4961" s="8" t="s">
        <v>55</v>
      </c>
      <c r="D4961" s="9">
        <v>120</v>
      </c>
      <c r="E4961" s="3">
        <v>355</v>
      </c>
      <c r="F4961" s="3">
        <f t="shared" si="140"/>
        <v>42600</v>
      </c>
      <c r="G4961" s="5">
        <v>44833</v>
      </c>
      <c r="H4961" s="4">
        <v>44833</v>
      </c>
      <c r="I4961" s="10">
        <v>0</v>
      </c>
      <c r="J4961" s="32" t="str">
        <f>IF(Data[[#This Row],[Chênh lệch ngày]]&lt;-2,"ADVANCE", IF(Data[[#This Row],[Chênh lệch ngày]]&lt;4, "ON TIME", IF(Data[[#This Row],[REASON OF LATE]]="SUPPLIER","LATE BY SUPPLIER", "LATE")))</f>
        <v>ON TIME</v>
      </c>
      <c r="K4961" s="12"/>
      <c r="L4961" s="16"/>
      <c r="M4961" s="32" t="str">
        <f>TEXT(Data[[#This Row],[Ngày giao]],"yyyy")</f>
        <v>2022</v>
      </c>
      <c r="N4961" s="32" t="str">
        <f>IF(MONTH(Data[[#This Row],[Ngày giao]])&lt;4,"Qtr1", IF(MONTH(Data[[#This Row],[Ngày giao]])&lt;7,"Qtr2",IF(MONTH(Data[[#This Row],[Ngày giao]])&lt;10,"Qtr3","Qtr4")))</f>
        <v>Qtr3</v>
      </c>
      <c r="O4961" s="32" t="str">
        <f>TEXT(Data[[#This Row],[Ngày giao]],"MMM")</f>
        <v>Sep</v>
      </c>
    </row>
    <row r="4962" spans="1:15" ht="14.5" x14ac:dyDescent="0.35">
      <c r="A4962" s="7">
        <v>4518150855</v>
      </c>
      <c r="B4962" s="7">
        <v>2487053</v>
      </c>
      <c r="C4962" s="8" t="s">
        <v>55</v>
      </c>
      <c r="D4962" s="9">
        <v>360</v>
      </c>
      <c r="E4962" s="3">
        <v>765</v>
      </c>
      <c r="F4962" s="3">
        <f t="shared" si="140"/>
        <v>275400</v>
      </c>
      <c r="G4962" s="5">
        <v>44833</v>
      </c>
      <c r="H4962" s="4">
        <v>44833</v>
      </c>
      <c r="I4962" s="10">
        <v>0</v>
      </c>
      <c r="J4962" s="32" t="str">
        <f>IF(Data[[#This Row],[Chênh lệch ngày]]&lt;-2,"ADVANCE", IF(Data[[#This Row],[Chênh lệch ngày]]&lt;4, "ON TIME", IF(Data[[#This Row],[REASON OF LATE]]="SUPPLIER","LATE BY SUPPLIER", "LATE")))</f>
        <v>ON TIME</v>
      </c>
      <c r="K4962" s="12"/>
      <c r="L4962" s="16"/>
      <c r="M4962" s="32" t="str">
        <f>TEXT(Data[[#This Row],[Ngày giao]],"yyyy")</f>
        <v>2022</v>
      </c>
      <c r="N4962" s="32" t="str">
        <f>IF(MONTH(Data[[#This Row],[Ngày giao]])&lt;4,"Qtr1", IF(MONTH(Data[[#This Row],[Ngày giao]])&lt;7,"Qtr2",IF(MONTH(Data[[#This Row],[Ngày giao]])&lt;10,"Qtr3","Qtr4")))</f>
        <v>Qtr3</v>
      </c>
      <c r="O4962" s="32" t="str">
        <f>TEXT(Data[[#This Row],[Ngày giao]],"MMM")</f>
        <v>Sep</v>
      </c>
    </row>
    <row r="4963" spans="1:15" ht="14.5" x14ac:dyDescent="0.35">
      <c r="A4963" s="7">
        <v>4518143768</v>
      </c>
      <c r="B4963" s="7">
        <v>2487053</v>
      </c>
      <c r="C4963" s="8" t="s">
        <v>55</v>
      </c>
      <c r="D4963" s="9">
        <v>720</v>
      </c>
      <c r="E4963" s="3">
        <v>477</v>
      </c>
      <c r="F4963" s="3">
        <f t="shared" si="140"/>
        <v>343440</v>
      </c>
      <c r="G4963" s="5">
        <v>44847</v>
      </c>
      <c r="H4963" s="4">
        <v>44847</v>
      </c>
      <c r="I4963" s="10">
        <v>0</v>
      </c>
      <c r="J4963" s="32" t="str">
        <f>IF(Data[[#This Row],[Chênh lệch ngày]]&lt;-2,"ADVANCE", IF(Data[[#This Row],[Chênh lệch ngày]]&lt;4, "ON TIME", IF(Data[[#This Row],[REASON OF LATE]]="SUPPLIER","LATE BY SUPPLIER", "LATE")))</f>
        <v>ON TIME</v>
      </c>
      <c r="K4963" s="12"/>
      <c r="L4963" s="16"/>
      <c r="M4963" s="32" t="str">
        <f>TEXT(Data[[#This Row],[Ngày giao]],"yyyy")</f>
        <v>2022</v>
      </c>
      <c r="N4963" s="32" t="str">
        <f>IF(MONTH(Data[[#This Row],[Ngày giao]])&lt;4,"Qtr1", IF(MONTH(Data[[#This Row],[Ngày giao]])&lt;7,"Qtr2",IF(MONTH(Data[[#This Row],[Ngày giao]])&lt;10,"Qtr3","Qtr4")))</f>
        <v>Qtr4</v>
      </c>
      <c r="O4963" s="32" t="str">
        <f>TEXT(Data[[#This Row],[Ngày giao]],"MMM")</f>
        <v>Oct</v>
      </c>
    </row>
    <row r="4964" spans="1:15" ht="13" x14ac:dyDescent="0.3">
      <c r="A4964" s="38">
        <v>4518168336</v>
      </c>
      <c r="B4964" s="1">
        <v>4567352</v>
      </c>
      <c r="C4964" s="34" t="s">
        <v>12</v>
      </c>
      <c r="D4964" s="35">
        <v>400</v>
      </c>
      <c r="E4964" s="3">
        <v>834</v>
      </c>
      <c r="F4964" s="3">
        <f t="shared" si="140"/>
        <v>333600</v>
      </c>
      <c r="G4964" s="5">
        <v>44756</v>
      </c>
      <c r="H4964" s="4">
        <v>44756</v>
      </c>
      <c r="I4964" s="6">
        <f t="shared" ref="I4964:I5007" si="141">G4964-H4964</f>
        <v>0</v>
      </c>
      <c r="J4964" s="32" t="str">
        <f>IF(Data[[#This Row],[Chênh lệch ngày]]&lt;-2,"ADVANCE", IF(Data[[#This Row],[Chênh lệch ngày]]&lt;4, "ON TIME", IF(Data[[#This Row],[REASON OF LATE]]="SUPPLIER","LATE BY SUPPLIER", "LATE")))</f>
        <v>ON TIME</v>
      </c>
      <c r="K4964" s="12"/>
      <c r="L4964" s="16"/>
      <c r="M4964" s="32" t="str">
        <f>TEXT(Data[[#This Row],[Ngày giao]],"yyyy")</f>
        <v>2022</v>
      </c>
      <c r="N4964" s="32" t="str">
        <f>IF(MONTH(Data[[#This Row],[Ngày giao]])&lt;4,"Qtr1", IF(MONTH(Data[[#This Row],[Ngày giao]])&lt;7,"Qtr2",IF(MONTH(Data[[#This Row],[Ngày giao]])&lt;10,"Qtr3","Qtr4")))</f>
        <v>Qtr3</v>
      </c>
      <c r="O4964" s="32" t="str">
        <f>TEXT(Data[[#This Row],[Ngày giao]],"MMM")</f>
        <v>Jul</v>
      </c>
    </row>
    <row r="4965" spans="1:15" ht="13" x14ac:dyDescent="0.3">
      <c r="A4965" s="38">
        <v>4518177804</v>
      </c>
      <c r="B4965" s="1">
        <v>2923264</v>
      </c>
      <c r="C4965" s="34" t="s">
        <v>56</v>
      </c>
      <c r="D4965" s="35">
        <v>1610</v>
      </c>
      <c r="E4965" s="3">
        <v>339</v>
      </c>
      <c r="F4965" s="3">
        <f t="shared" si="140"/>
        <v>545790</v>
      </c>
      <c r="G4965" s="5">
        <v>44763</v>
      </c>
      <c r="H4965" s="4">
        <v>44763</v>
      </c>
      <c r="I4965" s="6">
        <f t="shared" si="141"/>
        <v>0</v>
      </c>
      <c r="J4965" s="32" t="str">
        <f>IF(Data[[#This Row],[Chênh lệch ngày]]&lt;-2,"ADVANCE", IF(Data[[#This Row],[Chênh lệch ngày]]&lt;4, "ON TIME", IF(Data[[#This Row],[REASON OF LATE]]="SUPPLIER","LATE BY SUPPLIER", "LATE")))</f>
        <v>ON TIME</v>
      </c>
      <c r="K4965" s="12"/>
      <c r="L4965" s="16"/>
      <c r="M4965" s="32" t="str">
        <f>TEXT(Data[[#This Row],[Ngày giao]],"yyyy")</f>
        <v>2022</v>
      </c>
      <c r="N4965" s="32" t="str">
        <f>IF(MONTH(Data[[#This Row],[Ngày giao]])&lt;4,"Qtr1", IF(MONTH(Data[[#This Row],[Ngày giao]])&lt;7,"Qtr2",IF(MONTH(Data[[#This Row],[Ngày giao]])&lt;10,"Qtr3","Qtr4")))</f>
        <v>Qtr3</v>
      </c>
      <c r="O4965" s="32" t="str">
        <f>TEXT(Data[[#This Row],[Ngày giao]],"MMM")</f>
        <v>Jul</v>
      </c>
    </row>
    <row r="4966" spans="1:15" ht="13" x14ac:dyDescent="0.3">
      <c r="A4966" s="1">
        <v>4518184979</v>
      </c>
      <c r="B4966" s="1">
        <v>2899632</v>
      </c>
      <c r="C4966" s="34" t="s">
        <v>55</v>
      </c>
      <c r="D4966" s="35">
        <v>480</v>
      </c>
      <c r="E4966" s="3">
        <v>1099</v>
      </c>
      <c r="F4966" s="3">
        <f t="shared" si="140"/>
        <v>527520</v>
      </c>
      <c r="G4966" s="5">
        <v>44819</v>
      </c>
      <c r="H4966" s="4">
        <v>44763</v>
      </c>
      <c r="I4966" s="6">
        <f t="shared" si="141"/>
        <v>56</v>
      </c>
      <c r="J4966" s="32" t="str">
        <f>IF(Data[[#This Row],[Chênh lệch ngày]]&lt;-2,"ADVANCE", IF(Data[[#This Row],[Chênh lệch ngày]]&lt;4, "ON TIME", IF(Data[[#This Row],[REASON OF LATE]]="SUPPLIER","LATE BY SUPPLIER", "LATE")))</f>
        <v>LATE</v>
      </c>
      <c r="K4966" s="32" t="s">
        <v>6</v>
      </c>
      <c r="L4966" s="16"/>
      <c r="M4966" s="32" t="str">
        <f>TEXT(Data[[#This Row],[Ngày giao]],"yyyy")</f>
        <v>2022</v>
      </c>
      <c r="N4966" s="32" t="str">
        <f>IF(MONTH(Data[[#This Row],[Ngày giao]])&lt;4,"Qtr1", IF(MONTH(Data[[#This Row],[Ngày giao]])&lt;7,"Qtr2",IF(MONTH(Data[[#This Row],[Ngày giao]])&lt;10,"Qtr3","Qtr4")))</f>
        <v>Qtr3</v>
      </c>
      <c r="O4966" s="32" t="str">
        <f>TEXT(Data[[#This Row],[Ngày giao]],"MMM")</f>
        <v>Sep</v>
      </c>
    </row>
    <row r="4967" spans="1:15" ht="13" x14ac:dyDescent="0.3">
      <c r="A4967" s="1">
        <v>4518176281</v>
      </c>
      <c r="B4967" s="1">
        <v>2899634</v>
      </c>
      <c r="C4967" s="34" t="s">
        <v>59</v>
      </c>
      <c r="D4967" s="35">
        <v>320</v>
      </c>
      <c r="E4967" s="3">
        <v>1489</v>
      </c>
      <c r="F4967" s="3">
        <f t="shared" si="140"/>
        <v>476480</v>
      </c>
      <c r="G4967" s="5">
        <v>44760</v>
      </c>
      <c r="H4967" s="4">
        <v>44760</v>
      </c>
      <c r="I4967" s="6">
        <f t="shared" si="141"/>
        <v>0</v>
      </c>
      <c r="J4967" s="32" t="str">
        <f>IF(Data[[#This Row],[Chênh lệch ngày]]&lt;-2,"ADVANCE", IF(Data[[#This Row],[Chênh lệch ngày]]&lt;4, "ON TIME", IF(Data[[#This Row],[REASON OF LATE]]="SUPPLIER","LATE BY SUPPLIER", "LATE")))</f>
        <v>ON TIME</v>
      </c>
      <c r="K4967" s="12"/>
      <c r="L4967" s="16"/>
      <c r="M4967" s="32" t="str">
        <f>TEXT(Data[[#This Row],[Ngày giao]],"yyyy")</f>
        <v>2022</v>
      </c>
      <c r="N4967" s="32" t="str">
        <f>IF(MONTH(Data[[#This Row],[Ngày giao]])&lt;4,"Qtr1", IF(MONTH(Data[[#This Row],[Ngày giao]])&lt;7,"Qtr2",IF(MONTH(Data[[#This Row],[Ngày giao]])&lt;10,"Qtr3","Qtr4")))</f>
        <v>Qtr3</v>
      </c>
      <c r="O4967" s="32" t="str">
        <f>TEXT(Data[[#This Row],[Ngày giao]],"MMM")</f>
        <v>Jul</v>
      </c>
    </row>
    <row r="4968" spans="1:15" ht="13" x14ac:dyDescent="0.3">
      <c r="A4968" s="1">
        <v>4518189722</v>
      </c>
      <c r="B4968" s="1">
        <v>2989761</v>
      </c>
      <c r="C4968" s="34" t="s">
        <v>59</v>
      </c>
      <c r="D4968" s="35">
        <v>320</v>
      </c>
      <c r="E4968" s="3">
        <v>987</v>
      </c>
      <c r="F4968" s="3">
        <f t="shared" si="140"/>
        <v>315840</v>
      </c>
      <c r="G4968" s="5">
        <v>44760</v>
      </c>
      <c r="H4968" s="4">
        <v>44760</v>
      </c>
      <c r="I4968" s="6">
        <f t="shared" si="141"/>
        <v>0</v>
      </c>
      <c r="J4968" s="32" t="str">
        <f>IF(Data[[#This Row],[Chênh lệch ngày]]&lt;-2,"ADVANCE", IF(Data[[#This Row],[Chênh lệch ngày]]&lt;4, "ON TIME", IF(Data[[#This Row],[REASON OF LATE]]="SUPPLIER","LATE BY SUPPLIER", "LATE")))</f>
        <v>ON TIME</v>
      </c>
      <c r="K4968" s="12"/>
      <c r="L4968" s="16"/>
      <c r="M4968" s="32" t="str">
        <f>TEXT(Data[[#This Row],[Ngày giao]],"yyyy")</f>
        <v>2022</v>
      </c>
      <c r="N4968" s="32" t="str">
        <f>IF(MONTH(Data[[#This Row],[Ngày giao]])&lt;4,"Qtr1", IF(MONTH(Data[[#This Row],[Ngày giao]])&lt;7,"Qtr2",IF(MONTH(Data[[#This Row],[Ngày giao]])&lt;10,"Qtr3","Qtr4")))</f>
        <v>Qtr3</v>
      </c>
      <c r="O4968" s="32" t="str">
        <f>TEXT(Data[[#This Row],[Ngày giao]],"MMM")</f>
        <v>Jul</v>
      </c>
    </row>
    <row r="4969" spans="1:15" ht="13" x14ac:dyDescent="0.3">
      <c r="A4969" s="1">
        <v>4518191697</v>
      </c>
      <c r="B4969" s="1">
        <v>2899635</v>
      </c>
      <c r="C4969" s="34" t="s">
        <v>59</v>
      </c>
      <c r="D4969" s="35">
        <v>320</v>
      </c>
      <c r="E4969" s="3">
        <v>381</v>
      </c>
      <c r="F4969" s="3">
        <f t="shared" si="140"/>
        <v>121920</v>
      </c>
      <c r="G4969" s="5">
        <v>44760</v>
      </c>
      <c r="H4969" s="4">
        <v>44760</v>
      </c>
      <c r="I4969" s="6">
        <f t="shared" si="141"/>
        <v>0</v>
      </c>
      <c r="J4969" s="32" t="str">
        <f>IF(Data[[#This Row],[Chênh lệch ngày]]&lt;-2,"ADVANCE", IF(Data[[#This Row],[Chênh lệch ngày]]&lt;4, "ON TIME", IF(Data[[#This Row],[REASON OF LATE]]="SUPPLIER","LATE BY SUPPLIER", "LATE")))</f>
        <v>ON TIME</v>
      </c>
      <c r="K4969" s="12"/>
      <c r="L4969" s="16"/>
      <c r="M4969" s="32" t="str">
        <f>TEXT(Data[[#This Row],[Ngày giao]],"yyyy")</f>
        <v>2022</v>
      </c>
      <c r="N4969" s="32" t="str">
        <f>IF(MONTH(Data[[#This Row],[Ngày giao]])&lt;4,"Qtr1", IF(MONTH(Data[[#This Row],[Ngày giao]])&lt;7,"Qtr2",IF(MONTH(Data[[#This Row],[Ngày giao]])&lt;10,"Qtr3","Qtr4")))</f>
        <v>Qtr3</v>
      </c>
      <c r="O4969" s="32" t="str">
        <f>TEXT(Data[[#This Row],[Ngày giao]],"MMM")</f>
        <v>Jul</v>
      </c>
    </row>
    <row r="4970" spans="1:15" ht="13" x14ac:dyDescent="0.3">
      <c r="A4970" s="1">
        <v>4518194126</v>
      </c>
      <c r="B4970" s="1">
        <v>2989761</v>
      </c>
      <c r="C4970" s="34" t="s">
        <v>59</v>
      </c>
      <c r="D4970" s="35">
        <v>1600</v>
      </c>
      <c r="E4970" s="3">
        <v>371</v>
      </c>
      <c r="F4970" s="3">
        <f t="shared" si="140"/>
        <v>593600</v>
      </c>
      <c r="G4970" s="5">
        <v>44760</v>
      </c>
      <c r="H4970" s="4">
        <v>44760</v>
      </c>
      <c r="I4970" s="6">
        <f t="shared" si="141"/>
        <v>0</v>
      </c>
      <c r="J4970" s="32" t="str">
        <f>IF(Data[[#This Row],[Chênh lệch ngày]]&lt;-2,"ADVANCE", IF(Data[[#This Row],[Chênh lệch ngày]]&lt;4, "ON TIME", IF(Data[[#This Row],[REASON OF LATE]]="SUPPLIER","LATE BY SUPPLIER", "LATE")))</f>
        <v>ON TIME</v>
      </c>
      <c r="K4970" s="12"/>
      <c r="L4970" s="16"/>
      <c r="M4970" s="32" t="str">
        <f>TEXT(Data[[#This Row],[Ngày giao]],"yyyy")</f>
        <v>2022</v>
      </c>
      <c r="N4970" s="32" t="str">
        <f>IF(MONTH(Data[[#This Row],[Ngày giao]])&lt;4,"Qtr1", IF(MONTH(Data[[#This Row],[Ngày giao]])&lt;7,"Qtr2",IF(MONTH(Data[[#This Row],[Ngày giao]])&lt;10,"Qtr3","Qtr4")))</f>
        <v>Qtr3</v>
      </c>
      <c r="O4970" s="32" t="str">
        <f>TEXT(Data[[#This Row],[Ngày giao]],"MMM")</f>
        <v>Jul</v>
      </c>
    </row>
    <row r="4971" spans="1:15" ht="13" x14ac:dyDescent="0.3">
      <c r="A4971" s="1">
        <v>4518200421</v>
      </c>
      <c r="B4971" s="1">
        <v>2899634</v>
      </c>
      <c r="C4971" s="34" t="s">
        <v>59</v>
      </c>
      <c r="D4971" s="35">
        <v>320</v>
      </c>
      <c r="E4971" s="3">
        <v>742</v>
      </c>
      <c r="F4971" s="3">
        <f t="shared" si="140"/>
        <v>237440</v>
      </c>
      <c r="G4971" s="5">
        <v>44760</v>
      </c>
      <c r="H4971" s="4">
        <v>44760</v>
      </c>
      <c r="I4971" s="6">
        <f t="shared" si="141"/>
        <v>0</v>
      </c>
      <c r="J4971" s="32" t="str">
        <f>IF(Data[[#This Row],[Chênh lệch ngày]]&lt;-2,"ADVANCE", IF(Data[[#This Row],[Chênh lệch ngày]]&lt;4, "ON TIME", IF(Data[[#This Row],[REASON OF LATE]]="SUPPLIER","LATE BY SUPPLIER", "LATE")))</f>
        <v>ON TIME</v>
      </c>
      <c r="K4971" s="12"/>
      <c r="L4971" s="16"/>
      <c r="M4971" s="32" t="str">
        <f>TEXT(Data[[#This Row],[Ngày giao]],"yyyy")</f>
        <v>2022</v>
      </c>
      <c r="N4971" s="32" t="str">
        <f>IF(MONTH(Data[[#This Row],[Ngày giao]])&lt;4,"Qtr1", IF(MONTH(Data[[#This Row],[Ngày giao]])&lt;7,"Qtr2",IF(MONTH(Data[[#This Row],[Ngày giao]])&lt;10,"Qtr3","Qtr4")))</f>
        <v>Qtr3</v>
      </c>
      <c r="O4971" s="32" t="str">
        <f>TEXT(Data[[#This Row],[Ngày giao]],"MMM")</f>
        <v>Jul</v>
      </c>
    </row>
    <row r="4972" spans="1:15" ht="13" x14ac:dyDescent="0.3">
      <c r="A4972" s="1">
        <v>4518173947</v>
      </c>
      <c r="B4972" s="1">
        <v>2899635</v>
      </c>
      <c r="C4972" s="34" t="s">
        <v>53</v>
      </c>
      <c r="D4972" s="35">
        <v>320</v>
      </c>
      <c r="E4972" s="3">
        <v>1099</v>
      </c>
      <c r="F4972" s="3">
        <f t="shared" si="140"/>
        <v>351680</v>
      </c>
      <c r="G4972" s="5">
        <v>44767</v>
      </c>
      <c r="H4972" s="4">
        <v>44767</v>
      </c>
      <c r="I4972" s="6">
        <f t="shared" si="141"/>
        <v>0</v>
      </c>
      <c r="J4972" s="32" t="str">
        <f>IF(Data[[#This Row],[Chênh lệch ngày]]&lt;-2,"ADVANCE", IF(Data[[#This Row],[Chênh lệch ngày]]&lt;4, "ON TIME", IF(Data[[#This Row],[REASON OF LATE]]="SUPPLIER","LATE BY SUPPLIER", "LATE")))</f>
        <v>ON TIME</v>
      </c>
      <c r="K4972" s="12"/>
      <c r="L4972" s="16"/>
      <c r="M4972" s="32" t="str">
        <f>TEXT(Data[[#This Row],[Ngày giao]],"yyyy")</f>
        <v>2022</v>
      </c>
      <c r="N4972" s="32" t="str">
        <f>IF(MONTH(Data[[#This Row],[Ngày giao]])&lt;4,"Qtr1", IF(MONTH(Data[[#This Row],[Ngày giao]])&lt;7,"Qtr2",IF(MONTH(Data[[#This Row],[Ngày giao]])&lt;10,"Qtr3","Qtr4")))</f>
        <v>Qtr3</v>
      </c>
      <c r="O4972" s="32" t="str">
        <f>TEXT(Data[[#This Row],[Ngày giao]],"MMM")</f>
        <v>Jul</v>
      </c>
    </row>
    <row r="4973" spans="1:15" ht="13" x14ac:dyDescent="0.3">
      <c r="A4973" s="1">
        <v>4518210476</v>
      </c>
      <c r="B4973" s="1">
        <v>2899635</v>
      </c>
      <c r="C4973" s="34" t="s">
        <v>53</v>
      </c>
      <c r="D4973" s="35">
        <v>320</v>
      </c>
      <c r="E4973" s="3">
        <v>527</v>
      </c>
      <c r="F4973" s="3">
        <f t="shared" si="140"/>
        <v>168640</v>
      </c>
      <c r="G4973" s="5">
        <v>44774</v>
      </c>
      <c r="H4973" s="4">
        <v>44774</v>
      </c>
      <c r="I4973" s="6">
        <f t="shared" si="141"/>
        <v>0</v>
      </c>
      <c r="J4973" s="32" t="str">
        <f>IF(Data[[#This Row],[Chênh lệch ngày]]&lt;-2,"ADVANCE", IF(Data[[#This Row],[Chênh lệch ngày]]&lt;4, "ON TIME", IF(Data[[#This Row],[REASON OF LATE]]="SUPPLIER","LATE BY SUPPLIER", "LATE")))</f>
        <v>ON TIME</v>
      </c>
      <c r="K4973" s="12"/>
      <c r="L4973" s="16"/>
      <c r="M4973" s="32" t="str">
        <f>TEXT(Data[[#This Row],[Ngày giao]],"yyyy")</f>
        <v>2022</v>
      </c>
      <c r="N4973" s="32" t="str">
        <f>IF(MONTH(Data[[#This Row],[Ngày giao]])&lt;4,"Qtr1", IF(MONTH(Data[[#This Row],[Ngày giao]])&lt;7,"Qtr2",IF(MONTH(Data[[#This Row],[Ngày giao]])&lt;10,"Qtr3","Qtr4")))</f>
        <v>Qtr3</v>
      </c>
      <c r="O4973" s="32" t="str">
        <f>TEXT(Data[[#This Row],[Ngày giao]],"MMM")</f>
        <v>Aug</v>
      </c>
    </row>
    <row r="4974" spans="1:15" ht="13" x14ac:dyDescent="0.3">
      <c r="A4974" s="1">
        <v>4518210813</v>
      </c>
      <c r="B4974" s="1">
        <v>2899635</v>
      </c>
      <c r="C4974" s="34" t="s">
        <v>53</v>
      </c>
      <c r="D4974" s="35">
        <v>320</v>
      </c>
      <c r="E4974" s="3">
        <v>1258</v>
      </c>
      <c r="F4974" s="3">
        <f t="shared" si="140"/>
        <v>402560</v>
      </c>
      <c r="G4974" s="5">
        <v>44774</v>
      </c>
      <c r="H4974" s="4">
        <v>44774</v>
      </c>
      <c r="I4974" s="6">
        <f t="shared" si="141"/>
        <v>0</v>
      </c>
      <c r="J4974" s="32" t="str">
        <f>IF(Data[[#This Row],[Chênh lệch ngày]]&lt;-2,"ADVANCE", IF(Data[[#This Row],[Chênh lệch ngày]]&lt;4, "ON TIME", IF(Data[[#This Row],[REASON OF LATE]]="SUPPLIER","LATE BY SUPPLIER", "LATE")))</f>
        <v>ON TIME</v>
      </c>
      <c r="K4974" s="12"/>
      <c r="L4974" s="16"/>
      <c r="M4974" s="32" t="str">
        <f>TEXT(Data[[#This Row],[Ngày giao]],"yyyy")</f>
        <v>2022</v>
      </c>
      <c r="N4974" s="32" t="str">
        <f>IF(MONTH(Data[[#This Row],[Ngày giao]])&lt;4,"Qtr1", IF(MONTH(Data[[#This Row],[Ngày giao]])&lt;7,"Qtr2",IF(MONTH(Data[[#This Row],[Ngày giao]])&lt;10,"Qtr3","Qtr4")))</f>
        <v>Qtr3</v>
      </c>
      <c r="O4974" s="32" t="str">
        <f>TEXT(Data[[#This Row],[Ngày giao]],"MMM")</f>
        <v>Aug</v>
      </c>
    </row>
    <row r="4975" spans="1:15" ht="13" x14ac:dyDescent="0.3">
      <c r="A4975" s="1">
        <v>4518203012</v>
      </c>
      <c r="B4975" s="1">
        <v>2899634</v>
      </c>
      <c r="C4975" s="34" t="s">
        <v>53</v>
      </c>
      <c r="D4975" s="35">
        <v>320</v>
      </c>
      <c r="E4975" s="3">
        <v>360</v>
      </c>
      <c r="F4975" s="3">
        <f t="shared" si="140"/>
        <v>115200</v>
      </c>
      <c r="G4975" s="5">
        <v>44921</v>
      </c>
      <c r="H4975" s="4">
        <v>44921</v>
      </c>
      <c r="I4975" s="6">
        <f t="shared" si="141"/>
        <v>0</v>
      </c>
      <c r="J4975" s="32" t="str">
        <f>IF(Data[[#This Row],[Chênh lệch ngày]]&lt;-2,"ADVANCE", IF(Data[[#This Row],[Chênh lệch ngày]]&lt;4, "ON TIME", IF(Data[[#This Row],[REASON OF LATE]]="SUPPLIER","LATE BY SUPPLIER", "LATE")))</f>
        <v>ON TIME</v>
      </c>
      <c r="K4975" s="13" t="s">
        <v>11</v>
      </c>
      <c r="L4975" s="16"/>
      <c r="M4975" s="32" t="str">
        <f>TEXT(Data[[#This Row],[Ngày giao]],"yyyy")</f>
        <v>2022</v>
      </c>
      <c r="N4975" s="32" t="str">
        <f>IF(MONTH(Data[[#This Row],[Ngày giao]])&lt;4,"Qtr1", IF(MONTH(Data[[#This Row],[Ngày giao]])&lt;7,"Qtr2",IF(MONTH(Data[[#This Row],[Ngày giao]])&lt;10,"Qtr3","Qtr4")))</f>
        <v>Qtr4</v>
      </c>
      <c r="O4975" s="32" t="str">
        <f>TEXT(Data[[#This Row],[Ngày giao]],"MMM")</f>
        <v>Dec</v>
      </c>
    </row>
    <row r="4976" spans="1:15" ht="13" x14ac:dyDescent="0.3">
      <c r="A4976" s="1">
        <v>4518137155</v>
      </c>
      <c r="B4976" s="1">
        <v>2358612</v>
      </c>
      <c r="C4976" s="34" t="s">
        <v>53</v>
      </c>
      <c r="D4976" s="35">
        <v>4680</v>
      </c>
      <c r="E4976" s="3">
        <v>974</v>
      </c>
      <c r="F4976" s="3">
        <f xml:space="preserve"> D4976 * E4976</f>
        <v>4558320</v>
      </c>
      <c r="G4976" s="5">
        <v>44872</v>
      </c>
      <c r="H4976" s="4">
        <v>44872</v>
      </c>
      <c r="I4976" s="6">
        <f t="shared" si="141"/>
        <v>0</v>
      </c>
      <c r="J4976" s="32" t="str">
        <f>IF(Data[[#This Row],[Chênh lệch ngày]]&lt;-2,"ADVANCE", IF(Data[[#This Row],[Chênh lệch ngày]]&lt;4, "ON TIME", IF(Data[[#This Row],[REASON OF LATE]]="SUPPLIER","LATE BY SUPPLIER", "LATE")))</f>
        <v>ON TIME</v>
      </c>
      <c r="K4976" s="12"/>
      <c r="L4976" s="16"/>
      <c r="M4976" s="32" t="str">
        <f>TEXT(Data[[#This Row],[Ngày giao]],"yyyy")</f>
        <v>2022</v>
      </c>
      <c r="N4976" s="32" t="str">
        <f>IF(MONTH(Data[[#This Row],[Ngày giao]])&lt;4,"Qtr1", IF(MONTH(Data[[#This Row],[Ngày giao]])&lt;7,"Qtr2",IF(MONTH(Data[[#This Row],[Ngày giao]])&lt;10,"Qtr3","Qtr4")))</f>
        <v>Qtr4</v>
      </c>
      <c r="O4976" s="32" t="str">
        <f>TEXT(Data[[#This Row],[Ngày giao]],"MMM")</f>
        <v>Nov</v>
      </c>
    </row>
    <row r="4977" spans="1:15" ht="13" x14ac:dyDescent="0.3">
      <c r="A4977" s="1">
        <v>4518137156</v>
      </c>
      <c r="B4977" s="1">
        <v>2358612</v>
      </c>
      <c r="C4977" s="34" t="s">
        <v>53</v>
      </c>
      <c r="D4977" s="35">
        <v>3780</v>
      </c>
      <c r="E4977" s="3">
        <v>1461</v>
      </c>
      <c r="F4977" s="3">
        <f xml:space="preserve"> D4977 * E4977</f>
        <v>5522580</v>
      </c>
      <c r="G4977" s="5">
        <v>44879</v>
      </c>
      <c r="H4977" s="4">
        <v>44879</v>
      </c>
      <c r="I4977" s="6">
        <f t="shared" si="141"/>
        <v>0</v>
      </c>
      <c r="J4977" s="32" t="str">
        <f>IF(Data[[#This Row],[Chênh lệch ngày]]&lt;-2,"ADVANCE", IF(Data[[#This Row],[Chênh lệch ngày]]&lt;4, "ON TIME", IF(Data[[#This Row],[REASON OF LATE]]="SUPPLIER","LATE BY SUPPLIER", "LATE")))</f>
        <v>ON TIME</v>
      </c>
      <c r="K4977" s="12"/>
      <c r="L4977" s="16"/>
      <c r="M4977" s="32" t="str">
        <f>TEXT(Data[[#This Row],[Ngày giao]],"yyyy")</f>
        <v>2022</v>
      </c>
      <c r="N4977" s="32" t="str">
        <f>IF(MONTH(Data[[#This Row],[Ngày giao]])&lt;4,"Qtr1", IF(MONTH(Data[[#This Row],[Ngày giao]])&lt;7,"Qtr2",IF(MONTH(Data[[#This Row],[Ngày giao]])&lt;10,"Qtr3","Qtr4")))</f>
        <v>Qtr4</v>
      </c>
      <c r="O4977" s="32" t="str">
        <f>TEXT(Data[[#This Row],[Ngày giao]],"MMM")</f>
        <v>Nov</v>
      </c>
    </row>
    <row r="4978" spans="1:15" ht="13" x14ac:dyDescent="0.3">
      <c r="A4978" s="1">
        <v>4518137157</v>
      </c>
      <c r="B4978" s="1">
        <v>2358612</v>
      </c>
      <c r="C4978" s="34" t="s">
        <v>53</v>
      </c>
      <c r="D4978" s="35">
        <v>2640</v>
      </c>
      <c r="E4978" s="3">
        <v>585</v>
      </c>
      <c r="F4978" s="3">
        <f xml:space="preserve"> D4978 * E4978</f>
        <v>1544400</v>
      </c>
      <c r="G4978" s="5">
        <v>44886</v>
      </c>
      <c r="H4978" s="4">
        <v>44886</v>
      </c>
      <c r="I4978" s="6">
        <f t="shared" si="141"/>
        <v>0</v>
      </c>
      <c r="J4978" s="32" t="str">
        <f>IF(Data[[#This Row],[Chênh lệch ngày]]&lt;-2,"ADVANCE", IF(Data[[#This Row],[Chênh lệch ngày]]&lt;4, "ON TIME", IF(Data[[#This Row],[REASON OF LATE]]="SUPPLIER","LATE BY SUPPLIER", "LATE")))</f>
        <v>ON TIME</v>
      </c>
      <c r="K4978" s="12"/>
      <c r="L4978" s="16"/>
      <c r="M4978" s="32" t="str">
        <f>TEXT(Data[[#This Row],[Ngày giao]],"yyyy")</f>
        <v>2022</v>
      </c>
      <c r="N4978" s="32" t="str">
        <f>IF(MONTH(Data[[#This Row],[Ngày giao]])&lt;4,"Qtr1", IF(MONTH(Data[[#This Row],[Ngày giao]])&lt;7,"Qtr2",IF(MONTH(Data[[#This Row],[Ngày giao]])&lt;10,"Qtr3","Qtr4")))</f>
        <v>Qtr4</v>
      </c>
      <c r="O4978" s="32" t="str">
        <f>TEXT(Data[[#This Row],[Ngày giao]],"MMM")</f>
        <v>Nov</v>
      </c>
    </row>
    <row r="4979" spans="1:15" ht="13" x14ac:dyDescent="0.3">
      <c r="A4979" s="1">
        <v>4518137154</v>
      </c>
      <c r="B4979" s="1">
        <v>2358612</v>
      </c>
      <c r="C4979" s="34" t="s">
        <v>53</v>
      </c>
      <c r="D4979" s="35">
        <v>1320</v>
      </c>
      <c r="E4979" s="3">
        <v>823</v>
      </c>
      <c r="F4979" s="3">
        <f xml:space="preserve"> D4979 * E4979</f>
        <v>1086360</v>
      </c>
      <c r="G4979" s="5">
        <v>44893</v>
      </c>
      <c r="H4979" s="4">
        <v>44893</v>
      </c>
      <c r="I4979" s="6">
        <f t="shared" si="141"/>
        <v>0</v>
      </c>
      <c r="J4979" s="32" t="str">
        <f>IF(Data[[#This Row],[Chênh lệch ngày]]&lt;-2,"ADVANCE", IF(Data[[#This Row],[Chênh lệch ngày]]&lt;4, "ON TIME", IF(Data[[#This Row],[REASON OF LATE]]="SUPPLIER","LATE BY SUPPLIER", "LATE")))</f>
        <v>ON TIME</v>
      </c>
      <c r="K4979" s="12"/>
      <c r="L4979" s="16"/>
      <c r="M4979" s="32" t="str">
        <f>TEXT(Data[[#This Row],[Ngày giao]],"yyyy")</f>
        <v>2022</v>
      </c>
      <c r="N4979" s="32" t="str">
        <f>IF(MONTH(Data[[#This Row],[Ngày giao]])&lt;4,"Qtr1", IF(MONTH(Data[[#This Row],[Ngày giao]])&lt;7,"Qtr2",IF(MONTH(Data[[#This Row],[Ngày giao]])&lt;10,"Qtr3","Qtr4")))</f>
        <v>Qtr4</v>
      </c>
      <c r="O4979" s="32" t="str">
        <f>TEXT(Data[[#This Row],[Ngày giao]],"MMM")</f>
        <v>Nov</v>
      </c>
    </row>
    <row r="4980" spans="1:15" ht="13" x14ac:dyDescent="0.3">
      <c r="A4980" s="1">
        <v>4518137153</v>
      </c>
      <c r="B4980" s="1">
        <v>2358612</v>
      </c>
      <c r="C4980" s="34" t="s">
        <v>53</v>
      </c>
      <c r="D4980" s="35">
        <v>300</v>
      </c>
      <c r="E4980" s="3">
        <v>489</v>
      </c>
      <c r="F4980" s="3">
        <f t="shared" ref="F4980:F5043" si="142" xml:space="preserve"> D4980 * E4980</f>
        <v>146700</v>
      </c>
      <c r="G4980" s="5">
        <v>44900</v>
      </c>
      <c r="H4980" s="4">
        <v>44900</v>
      </c>
      <c r="I4980" s="6">
        <f t="shared" si="141"/>
        <v>0</v>
      </c>
      <c r="J4980" s="32" t="str">
        <f>IF(Data[[#This Row],[Chênh lệch ngày]]&lt;-2,"ADVANCE", IF(Data[[#This Row],[Chênh lệch ngày]]&lt;4, "ON TIME", IF(Data[[#This Row],[REASON OF LATE]]="SUPPLIER","LATE BY SUPPLIER", "LATE")))</f>
        <v>ON TIME</v>
      </c>
      <c r="K4980" s="12"/>
      <c r="L4980" s="16"/>
      <c r="M4980" s="32" t="str">
        <f>TEXT(Data[[#This Row],[Ngày giao]],"yyyy")</f>
        <v>2022</v>
      </c>
      <c r="N4980" s="32" t="str">
        <f>IF(MONTH(Data[[#This Row],[Ngày giao]])&lt;4,"Qtr1", IF(MONTH(Data[[#This Row],[Ngày giao]])&lt;7,"Qtr2",IF(MONTH(Data[[#This Row],[Ngày giao]])&lt;10,"Qtr3","Qtr4")))</f>
        <v>Qtr4</v>
      </c>
      <c r="O4980" s="32" t="str">
        <f>TEXT(Data[[#This Row],[Ngày giao]],"MMM")</f>
        <v>Dec</v>
      </c>
    </row>
    <row r="4981" spans="1:15" ht="13" x14ac:dyDescent="0.3">
      <c r="A4981" s="1">
        <v>4518165474</v>
      </c>
      <c r="B4981" s="1">
        <v>2899631</v>
      </c>
      <c r="C4981" s="37" t="s">
        <v>52</v>
      </c>
      <c r="D4981" s="35">
        <v>960</v>
      </c>
      <c r="E4981" s="3">
        <v>682</v>
      </c>
      <c r="F4981" s="3">
        <f t="shared" si="142"/>
        <v>654720</v>
      </c>
      <c r="G4981" s="5">
        <v>44816</v>
      </c>
      <c r="H4981" s="4">
        <v>44760</v>
      </c>
      <c r="I4981" s="6">
        <f t="shared" si="141"/>
        <v>56</v>
      </c>
      <c r="J4981" s="32" t="str">
        <f>IF(Data[[#This Row],[Chênh lệch ngày]]&lt;-2,"ADVANCE", IF(Data[[#This Row],[Chênh lệch ngày]]&lt;4, "ON TIME", IF(Data[[#This Row],[REASON OF LATE]]="SUPPLIER","LATE BY SUPPLIER", "LATE")))</f>
        <v>LATE</v>
      </c>
      <c r="K4981" s="32" t="s">
        <v>6</v>
      </c>
      <c r="L4981" s="16"/>
      <c r="M4981" s="32" t="str">
        <f>TEXT(Data[[#This Row],[Ngày giao]],"yyyy")</f>
        <v>2022</v>
      </c>
      <c r="N4981" s="32" t="str">
        <f>IF(MONTH(Data[[#This Row],[Ngày giao]])&lt;4,"Qtr1", IF(MONTH(Data[[#This Row],[Ngày giao]])&lt;7,"Qtr2",IF(MONTH(Data[[#This Row],[Ngày giao]])&lt;10,"Qtr3","Qtr4")))</f>
        <v>Qtr3</v>
      </c>
      <c r="O4981" s="32" t="str">
        <f>TEXT(Data[[#This Row],[Ngày giao]],"MMM")</f>
        <v>Sep</v>
      </c>
    </row>
    <row r="4982" spans="1:15" ht="13" x14ac:dyDescent="0.3">
      <c r="A4982" s="1">
        <v>4518198366</v>
      </c>
      <c r="B4982" s="1">
        <v>2899478</v>
      </c>
      <c r="C4982" s="37" t="s">
        <v>52</v>
      </c>
      <c r="D4982" s="35">
        <v>300</v>
      </c>
      <c r="E4982" s="3">
        <v>956</v>
      </c>
      <c r="F4982" s="3">
        <f t="shared" si="142"/>
        <v>286800</v>
      </c>
      <c r="G4982" s="5">
        <v>44774</v>
      </c>
      <c r="H4982" s="4">
        <v>44774</v>
      </c>
      <c r="I4982" s="6">
        <f t="shared" si="141"/>
        <v>0</v>
      </c>
      <c r="J4982" s="32" t="str">
        <f>IF(Data[[#This Row],[Chênh lệch ngày]]&lt;-2,"ADVANCE", IF(Data[[#This Row],[Chênh lệch ngày]]&lt;4, "ON TIME", IF(Data[[#This Row],[REASON OF LATE]]="SUPPLIER","LATE BY SUPPLIER", "LATE")))</f>
        <v>ON TIME</v>
      </c>
      <c r="K4982" s="12"/>
      <c r="L4982" s="16"/>
      <c r="M4982" s="32" t="str">
        <f>TEXT(Data[[#This Row],[Ngày giao]],"yyyy")</f>
        <v>2022</v>
      </c>
      <c r="N4982" s="32" t="str">
        <f>IF(MONTH(Data[[#This Row],[Ngày giao]])&lt;4,"Qtr1", IF(MONTH(Data[[#This Row],[Ngày giao]])&lt;7,"Qtr2",IF(MONTH(Data[[#This Row],[Ngày giao]])&lt;10,"Qtr3","Qtr4")))</f>
        <v>Qtr3</v>
      </c>
      <c r="O4982" s="32" t="str">
        <f>TEXT(Data[[#This Row],[Ngày giao]],"MMM")</f>
        <v>Aug</v>
      </c>
    </row>
    <row r="4983" spans="1:15" ht="13" x14ac:dyDescent="0.3">
      <c r="A4983" s="1">
        <v>4518209934</v>
      </c>
      <c r="B4983" s="1">
        <v>2899475</v>
      </c>
      <c r="C4983" s="37" t="s">
        <v>52</v>
      </c>
      <c r="D4983" s="35">
        <v>700</v>
      </c>
      <c r="E4983" s="3">
        <v>818</v>
      </c>
      <c r="F4983" s="3">
        <f t="shared" si="142"/>
        <v>572600</v>
      </c>
      <c r="G4983" s="5">
        <v>44774</v>
      </c>
      <c r="H4983" s="4">
        <v>44774</v>
      </c>
      <c r="I4983" s="6">
        <f t="shared" si="141"/>
        <v>0</v>
      </c>
      <c r="J4983" s="32" t="str">
        <f>IF(Data[[#This Row],[Chênh lệch ngày]]&lt;-2,"ADVANCE", IF(Data[[#This Row],[Chênh lệch ngày]]&lt;4, "ON TIME", IF(Data[[#This Row],[REASON OF LATE]]="SUPPLIER","LATE BY SUPPLIER", "LATE")))</f>
        <v>ON TIME</v>
      </c>
      <c r="K4983" s="12"/>
      <c r="L4983" s="16"/>
      <c r="M4983" s="32" t="str">
        <f>TEXT(Data[[#This Row],[Ngày giao]],"yyyy")</f>
        <v>2022</v>
      </c>
      <c r="N4983" s="32" t="str">
        <f>IF(MONTH(Data[[#This Row],[Ngày giao]])&lt;4,"Qtr1", IF(MONTH(Data[[#This Row],[Ngày giao]])&lt;7,"Qtr2",IF(MONTH(Data[[#This Row],[Ngày giao]])&lt;10,"Qtr3","Qtr4")))</f>
        <v>Qtr3</v>
      </c>
      <c r="O4983" s="32" t="str">
        <f>TEXT(Data[[#This Row],[Ngày giao]],"MMM")</f>
        <v>Aug</v>
      </c>
    </row>
    <row r="4984" spans="1:15" ht="13" x14ac:dyDescent="0.3">
      <c r="A4984" s="1">
        <v>4518212192</v>
      </c>
      <c r="B4984" s="1">
        <v>2899634</v>
      </c>
      <c r="C4984" s="37" t="s">
        <v>52</v>
      </c>
      <c r="D4984" s="35">
        <v>640</v>
      </c>
      <c r="E4984" s="3">
        <v>593</v>
      </c>
      <c r="F4984" s="3">
        <f t="shared" si="142"/>
        <v>379520</v>
      </c>
      <c r="G4984" s="5">
        <v>44774</v>
      </c>
      <c r="H4984" s="4">
        <v>44774</v>
      </c>
      <c r="I4984" s="6">
        <f t="shared" si="141"/>
        <v>0</v>
      </c>
      <c r="J4984" s="32" t="str">
        <f>IF(Data[[#This Row],[Chênh lệch ngày]]&lt;-2,"ADVANCE", IF(Data[[#This Row],[Chênh lệch ngày]]&lt;4, "ON TIME", IF(Data[[#This Row],[REASON OF LATE]]="SUPPLIER","LATE BY SUPPLIER", "LATE")))</f>
        <v>ON TIME</v>
      </c>
      <c r="K4984" s="12"/>
      <c r="L4984" s="16"/>
      <c r="M4984" s="32" t="str">
        <f>TEXT(Data[[#This Row],[Ngày giao]],"yyyy")</f>
        <v>2022</v>
      </c>
      <c r="N4984" s="32" t="str">
        <f>IF(MONTH(Data[[#This Row],[Ngày giao]])&lt;4,"Qtr1", IF(MONTH(Data[[#This Row],[Ngày giao]])&lt;7,"Qtr2",IF(MONTH(Data[[#This Row],[Ngày giao]])&lt;10,"Qtr3","Qtr4")))</f>
        <v>Qtr3</v>
      </c>
      <c r="O4984" s="32" t="str">
        <f>TEXT(Data[[#This Row],[Ngày giao]],"MMM")</f>
        <v>Aug</v>
      </c>
    </row>
    <row r="4985" spans="1:15" ht="13" x14ac:dyDescent="0.3">
      <c r="A4985" s="1">
        <v>4518216559</v>
      </c>
      <c r="B4985" s="1">
        <v>2899631</v>
      </c>
      <c r="C4985" s="37" t="s">
        <v>52</v>
      </c>
      <c r="D4985" s="35">
        <v>960</v>
      </c>
      <c r="E4985" s="3">
        <v>966</v>
      </c>
      <c r="F4985" s="3">
        <f t="shared" si="142"/>
        <v>927360</v>
      </c>
      <c r="G4985" s="5">
        <v>44830</v>
      </c>
      <c r="H4985" s="4">
        <v>44774</v>
      </c>
      <c r="I4985" s="6">
        <f t="shared" si="141"/>
        <v>56</v>
      </c>
      <c r="J4985" s="32" t="str">
        <f>IF(Data[[#This Row],[Chênh lệch ngày]]&lt;-2,"ADVANCE", IF(Data[[#This Row],[Chênh lệch ngày]]&lt;4, "ON TIME", IF(Data[[#This Row],[REASON OF LATE]]="SUPPLIER","LATE BY SUPPLIER", "LATE")))</f>
        <v>LATE</v>
      </c>
      <c r="K4985" s="32" t="s">
        <v>6</v>
      </c>
      <c r="L4985" s="16"/>
      <c r="M4985" s="32" t="str">
        <f>TEXT(Data[[#This Row],[Ngày giao]],"yyyy")</f>
        <v>2022</v>
      </c>
      <c r="N4985" s="32" t="str">
        <f>IF(MONTH(Data[[#This Row],[Ngày giao]])&lt;4,"Qtr1", IF(MONTH(Data[[#This Row],[Ngày giao]])&lt;7,"Qtr2",IF(MONTH(Data[[#This Row],[Ngày giao]])&lt;10,"Qtr3","Qtr4")))</f>
        <v>Qtr3</v>
      </c>
      <c r="O4985" s="32" t="str">
        <f>TEXT(Data[[#This Row],[Ngày giao]],"MMM")</f>
        <v>Sep</v>
      </c>
    </row>
    <row r="4986" spans="1:15" ht="13" x14ac:dyDescent="0.3">
      <c r="A4986" s="1">
        <v>4518195310</v>
      </c>
      <c r="B4986" s="1">
        <v>2899944</v>
      </c>
      <c r="C4986" s="34" t="s">
        <v>66</v>
      </c>
      <c r="D4986" s="35">
        <v>144</v>
      </c>
      <c r="E4986" s="3">
        <v>990</v>
      </c>
      <c r="F4986" s="3">
        <f t="shared" si="142"/>
        <v>142560</v>
      </c>
      <c r="G4986" s="5">
        <v>44760</v>
      </c>
      <c r="H4986" s="4">
        <v>44760</v>
      </c>
      <c r="I4986" s="6">
        <f t="shared" si="141"/>
        <v>0</v>
      </c>
      <c r="J4986" s="32" t="str">
        <f>IF(Data[[#This Row],[Chênh lệch ngày]]&lt;-2,"ADVANCE", IF(Data[[#This Row],[Chênh lệch ngày]]&lt;4, "ON TIME", IF(Data[[#This Row],[REASON OF LATE]]="SUPPLIER","LATE BY SUPPLIER", "LATE")))</f>
        <v>ON TIME</v>
      </c>
      <c r="K4986" s="12"/>
      <c r="L4986" s="16"/>
      <c r="M4986" s="32" t="str">
        <f>TEXT(Data[[#This Row],[Ngày giao]],"yyyy")</f>
        <v>2022</v>
      </c>
      <c r="N4986" s="32" t="str">
        <f>IF(MONTH(Data[[#This Row],[Ngày giao]])&lt;4,"Qtr1", IF(MONTH(Data[[#This Row],[Ngày giao]])&lt;7,"Qtr2",IF(MONTH(Data[[#This Row],[Ngày giao]])&lt;10,"Qtr3","Qtr4")))</f>
        <v>Qtr3</v>
      </c>
      <c r="O4986" s="32" t="str">
        <f>TEXT(Data[[#This Row],[Ngày giao]],"MMM")</f>
        <v>Jul</v>
      </c>
    </row>
    <row r="4987" spans="1:15" ht="13" x14ac:dyDescent="0.3">
      <c r="A4987" s="1">
        <v>4518171404</v>
      </c>
      <c r="B4987" s="1">
        <v>2899632</v>
      </c>
      <c r="C4987" s="34" t="s">
        <v>53</v>
      </c>
      <c r="D4987" s="35">
        <v>1760</v>
      </c>
      <c r="E4987" s="3">
        <v>598</v>
      </c>
      <c r="F4987" s="3">
        <f t="shared" si="142"/>
        <v>1052480</v>
      </c>
      <c r="G4987" s="5">
        <v>44823</v>
      </c>
      <c r="H4987" s="4">
        <v>44774</v>
      </c>
      <c r="I4987" s="6">
        <f t="shared" si="141"/>
        <v>49</v>
      </c>
      <c r="J4987" s="32" t="str">
        <f>IF(Data[[#This Row],[Chênh lệch ngày]]&lt;-2,"ADVANCE", IF(Data[[#This Row],[Chênh lệch ngày]]&lt;4, "ON TIME", IF(Data[[#This Row],[REASON OF LATE]]="SUPPLIER","LATE BY SUPPLIER", "LATE")))</f>
        <v>LATE</v>
      </c>
      <c r="K4987" s="32" t="s">
        <v>6</v>
      </c>
      <c r="L4987" s="16"/>
      <c r="M4987" s="32" t="str">
        <f>TEXT(Data[[#This Row],[Ngày giao]],"yyyy")</f>
        <v>2022</v>
      </c>
      <c r="N4987" s="32" t="str">
        <f>IF(MONTH(Data[[#This Row],[Ngày giao]])&lt;4,"Qtr1", IF(MONTH(Data[[#This Row],[Ngày giao]])&lt;7,"Qtr2",IF(MONTH(Data[[#This Row],[Ngày giao]])&lt;10,"Qtr3","Qtr4")))</f>
        <v>Qtr3</v>
      </c>
      <c r="O4987" s="32" t="str">
        <f>TEXT(Data[[#This Row],[Ngày giao]],"MMM")</f>
        <v>Sep</v>
      </c>
    </row>
    <row r="4988" spans="1:15" ht="13" x14ac:dyDescent="0.3">
      <c r="A4988" s="1">
        <v>4518182490</v>
      </c>
      <c r="B4988" s="1">
        <v>2899632</v>
      </c>
      <c r="C4988" s="34" t="s">
        <v>53</v>
      </c>
      <c r="D4988" s="35">
        <v>8960</v>
      </c>
      <c r="E4988" s="3">
        <v>1299</v>
      </c>
      <c r="F4988" s="3">
        <f t="shared" si="142"/>
        <v>11639040</v>
      </c>
      <c r="G4988" s="5">
        <v>44921</v>
      </c>
      <c r="H4988" s="4">
        <v>44921</v>
      </c>
      <c r="I4988" s="6">
        <f t="shared" si="141"/>
        <v>0</v>
      </c>
      <c r="J4988" s="32" t="str">
        <f>IF(Data[[#This Row],[Chênh lệch ngày]]&lt;-2,"ADVANCE", IF(Data[[#This Row],[Chênh lệch ngày]]&lt;4, "ON TIME", IF(Data[[#This Row],[REASON OF LATE]]="SUPPLIER","LATE BY SUPPLIER", "LATE")))</f>
        <v>ON TIME</v>
      </c>
      <c r="K4988" s="13" t="s">
        <v>11</v>
      </c>
      <c r="L4988" s="16"/>
      <c r="M4988" s="32" t="str">
        <f>TEXT(Data[[#This Row],[Ngày giao]],"yyyy")</f>
        <v>2022</v>
      </c>
      <c r="N4988" s="32" t="str">
        <f>IF(MONTH(Data[[#This Row],[Ngày giao]])&lt;4,"Qtr1", IF(MONTH(Data[[#This Row],[Ngày giao]])&lt;7,"Qtr2",IF(MONTH(Data[[#This Row],[Ngày giao]])&lt;10,"Qtr3","Qtr4")))</f>
        <v>Qtr4</v>
      </c>
      <c r="O4988" s="32" t="str">
        <f>TEXT(Data[[#This Row],[Ngày giao]],"MMM")</f>
        <v>Dec</v>
      </c>
    </row>
    <row r="4989" spans="1:15" ht="13" x14ac:dyDescent="0.3">
      <c r="A4989" s="1">
        <v>4518197885</v>
      </c>
      <c r="B4989" s="1">
        <v>2899475</v>
      </c>
      <c r="C4989" s="34" t="s">
        <v>53</v>
      </c>
      <c r="D4989" s="35">
        <v>200</v>
      </c>
      <c r="E4989" s="3">
        <v>931</v>
      </c>
      <c r="F4989" s="3">
        <f t="shared" si="142"/>
        <v>186200</v>
      </c>
      <c r="G4989" s="5">
        <v>44781</v>
      </c>
      <c r="H4989" s="4">
        <v>44781</v>
      </c>
      <c r="I4989" s="6">
        <f t="shared" si="141"/>
        <v>0</v>
      </c>
      <c r="J4989" s="32" t="str">
        <f>IF(Data[[#This Row],[Chênh lệch ngày]]&lt;-2,"ADVANCE", IF(Data[[#This Row],[Chênh lệch ngày]]&lt;4, "ON TIME", IF(Data[[#This Row],[REASON OF LATE]]="SUPPLIER","LATE BY SUPPLIER", "LATE")))</f>
        <v>ON TIME</v>
      </c>
      <c r="K4989" s="12"/>
      <c r="L4989" s="16"/>
      <c r="M4989" s="32" t="str">
        <f>TEXT(Data[[#This Row],[Ngày giao]],"yyyy")</f>
        <v>2022</v>
      </c>
      <c r="N4989" s="32" t="str">
        <f>IF(MONTH(Data[[#This Row],[Ngày giao]])&lt;4,"Qtr1", IF(MONTH(Data[[#This Row],[Ngày giao]])&lt;7,"Qtr2",IF(MONTH(Data[[#This Row],[Ngày giao]])&lt;10,"Qtr3","Qtr4")))</f>
        <v>Qtr3</v>
      </c>
      <c r="O4989" s="32" t="str">
        <f>TEXT(Data[[#This Row],[Ngày giao]],"MMM")</f>
        <v>Aug</v>
      </c>
    </row>
    <row r="4990" spans="1:15" ht="13" x14ac:dyDescent="0.3">
      <c r="A4990" s="1">
        <v>4518173980</v>
      </c>
      <c r="B4990" s="1">
        <v>2899632</v>
      </c>
      <c r="C4990" s="34" t="s">
        <v>53</v>
      </c>
      <c r="D4990" s="35">
        <v>1120</v>
      </c>
      <c r="E4990" s="3">
        <v>1472</v>
      </c>
      <c r="F4990" s="3">
        <f t="shared" si="142"/>
        <v>1648640</v>
      </c>
      <c r="G4990" s="5">
        <v>44830</v>
      </c>
      <c r="H4990" s="4">
        <v>44788</v>
      </c>
      <c r="I4990" s="6">
        <f t="shared" si="141"/>
        <v>42</v>
      </c>
      <c r="J4990" s="32" t="str">
        <f>IF(Data[[#This Row],[Chênh lệch ngày]]&lt;-2,"ADVANCE", IF(Data[[#This Row],[Chênh lệch ngày]]&lt;4, "ON TIME", IF(Data[[#This Row],[REASON OF LATE]]="SUPPLIER","LATE BY SUPPLIER", "LATE")))</f>
        <v>LATE</v>
      </c>
      <c r="K4990" s="32" t="s">
        <v>6</v>
      </c>
      <c r="L4990" s="16"/>
      <c r="M4990" s="32" t="str">
        <f>TEXT(Data[[#This Row],[Ngày giao]],"yyyy")</f>
        <v>2022</v>
      </c>
      <c r="N4990" s="32" t="str">
        <f>IF(MONTH(Data[[#This Row],[Ngày giao]])&lt;4,"Qtr1", IF(MONTH(Data[[#This Row],[Ngày giao]])&lt;7,"Qtr2",IF(MONTH(Data[[#This Row],[Ngày giao]])&lt;10,"Qtr3","Qtr4")))</f>
        <v>Qtr3</v>
      </c>
      <c r="O4990" s="32" t="str">
        <f>TEXT(Data[[#This Row],[Ngày giao]],"MMM")</f>
        <v>Sep</v>
      </c>
    </row>
    <row r="4991" spans="1:15" ht="13" x14ac:dyDescent="0.3">
      <c r="A4991" s="1">
        <v>4518214962</v>
      </c>
      <c r="B4991" s="1">
        <v>2899475</v>
      </c>
      <c r="C4991" s="34" t="s">
        <v>53</v>
      </c>
      <c r="D4991" s="35">
        <v>400</v>
      </c>
      <c r="E4991" s="3">
        <v>503</v>
      </c>
      <c r="F4991" s="3">
        <f t="shared" si="142"/>
        <v>201200</v>
      </c>
      <c r="G4991" s="5">
        <v>44788</v>
      </c>
      <c r="H4991" s="4">
        <v>44788</v>
      </c>
      <c r="I4991" s="6">
        <f t="shared" si="141"/>
        <v>0</v>
      </c>
      <c r="J4991" s="32" t="str">
        <f>IF(Data[[#This Row],[Chênh lệch ngày]]&lt;-2,"ADVANCE", IF(Data[[#This Row],[Chênh lệch ngày]]&lt;4, "ON TIME", IF(Data[[#This Row],[REASON OF LATE]]="SUPPLIER","LATE BY SUPPLIER", "LATE")))</f>
        <v>ON TIME</v>
      </c>
      <c r="K4991" s="12"/>
      <c r="L4991" s="16"/>
      <c r="M4991" s="32" t="str">
        <f>TEXT(Data[[#This Row],[Ngày giao]],"yyyy")</f>
        <v>2022</v>
      </c>
      <c r="N4991" s="32" t="str">
        <f>IF(MONTH(Data[[#This Row],[Ngày giao]])&lt;4,"Qtr1", IF(MONTH(Data[[#This Row],[Ngày giao]])&lt;7,"Qtr2",IF(MONTH(Data[[#This Row],[Ngày giao]])&lt;10,"Qtr3","Qtr4")))</f>
        <v>Qtr3</v>
      </c>
      <c r="O4991" s="32" t="str">
        <f>TEXT(Data[[#This Row],[Ngày giao]],"MMM")</f>
        <v>Aug</v>
      </c>
    </row>
    <row r="4992" spans="1:15" ht="13" x14ac:dyDescent="0.3">
      <c r="A4992" s="1">
        <v>4518217907</v>
      </c>
      <c r="B4992" s="1">
        <v>2899475</v>
      </c>
      <c r="C4992" s="34" t="s">
        <v>53</v>
      </c>
      <c r="D4992" s="35">
        <v>300</v>
      </c>
      <c r="E4992" s="3">
        <v>887</v>
      </c>
      <c r="F4992" s="3">
        <f t="shared" si="142"/>
        <v>266100</v>
      </c>
      <c r="G4992" s="5">
        <v>44788</v>
      </c>
      <c r="H4992" s="4">
        <v>44788</v>
      </c>
      <c r="I4992" s="6">
        <f t="shared" si="141"/>
        <v>0</v>
      </c>
      <c r="J4992" s="32" t="str">
        <f>IF(Data[[#This Row],[Chênh lệch ngày]]&lt;-2,"ADVANCE", IF(Data[[#This Row],[Chênh lệch ngày]]&lt;4, "ON TIME", IF(Data[[#This Row],[REASON OF LATE]]="SUPPLIER","LATE BY SUPPLIER", "LATE")))</f>
        <v>ON TIME</v>
      </c>
      <c r="K4992" s="12"/>
      <c r="L4992" s="16"/>
      <c r="M4992" s="32" t="str">
        <f>TEXT(Data[[#This Row],[Ngày giao]],"yyyy")</f>
        <v>2022</v>
      </c>
      <c r="N4992" s="32" t="str">
        <f>IF(MONTH(Data[[#This Row],[Ngày giao]])&lt;4,"Qtr1", IF(MONTH(Data[[#This Row],[Ngày giao]])&lt;7,"Qtr2",IF(MONTH(Data[[#This Row],[Ngày giao]])&lt;10,"Qtr3","Qtr4")))</f>
        <v>Qtr3</v>
      </c>
      <c r="O4992" s="32" t="str">
        <f>TEXT(Data[[#This Row],[Ngày giao]],"MMM")</f>
        <v>Aug</v>
      </c>
    </row>
    <row r="4993" spans="1:15" ht="13" x14ac:dyDescent="0.3">
      <c r="A4993" s="1">
        <v>4518168931</v>
      </c>
      <c r="B4993" s="1">
        <v>2899632</v>
      </c>
      <c r="C4993" s="34" t="s">
        <v>53</v>
      </c>
      <c r="D4993" s="35">
        <v>160</v>
      </c>
      <c r="E4993" s="3">
        <v>1313</v>
      </c>
      <c r="F4993" s="3">
        <f t="shared" si="142"/>
        <v>210080</v>
      </c>
      <c r="G4993" s="5">
        <v>44823</v>
      </c>
      <c r="H4993" s="4">
        <v>44774</v>
      </c>
      <c r="I4993" s="6">
        <f t="shared" si="141"/>
        <v>49</v>
      </c>
      <c r="J4993" s="32" t="str">
        <f>IF(Data[[#This Row],[Chênh lệch ngày]]&lt;-2,"ADVANCE", IF(Data[[#This Row],[Chênh lệch ngày]]&lt;4, "ON TIME", IF(Data[[#This Row],[REASON OF LATE]]="SUPPLIER","LATE BY SUPPLIER", "LATE")))</f>
        <v>LATE</v>
      </c>
      <c r="K4993" s="32" t="s">
        <v>6</v>
      </c>
      <c r="L4993" s="16"/>
      <c r="M4993" s="32" t="str">
        <f>TEXT(Data[[#This Row],[Ngày giao]],"yyyy")</f>
        <v>2022</v>
      </c>
      <c r="N4993" s="32" t="str">
        <f>IF(MONTH(Data[[#This Row],[Ngày giao]])&lt;4,"Qtr1", IF(MONTH(Data[[#This Row],[Ngày giao]])&lt;7,"Qtr2",IF(MONTH(Data[[#This Row],[Ngày giao]])&lt;10,"Qtr3","Qtr4")))</f>
        <v>Qtr3</v>
      </c>
      <c r="O4993" s="32" t="str">
        <f>TEXT(Data[[#This Row],[Ngày giao]],"MMM")</f>
        <v>Sep</v>
      </c>
    </row>
    <row r="4994" spans="1:15" ht="13" x14ac:dyDescent="0.3">
      <c r="A4994" s="1">
        <v>4518174448</v>
      </c>
      <c r="B4994" s="1">
        <v>2899632</v>
      </c>
      <c r="C4994" s="34" t="s">
        <v>53</v>
      </c>
      <c r="D4994" s="35">
        <v>480</v>
      </c>
      <c r="E4994" s="3">
        <v>983</v>
      </c>
      <c r="F4994" s="3">
        <f t="shared" si="142"/>
        <v>471840</v>
      </c>
      <c r="G4994" s="5">
        <v>44830</v>
      </c>
      <c r="H4994" s="4">
        <v>44781</v>
      </c>
      <c r="I4994" s="6">
        <f t="shared" si="141"/>
        <v>49</v>
      </c>
      <c r="J4994" s="32" t="str">
        <f>IF(Data[[#This Row],[Chênh lệch ngày]]&lt;-2,"ADVANCE", IF(Data[[#This Row],[Chênh lệch ngày]]&lt;4, "ON TIME", IF(Data[[#This Row],[REASON OF LATE]]="SUPPLIER","LATE BY SUPPLIER", "LATE")))</f>
        <v>LATE</v>
      </c>
      <c r="K4994" s="32" t="s">
        <v>6</v>
      </c>
      <c r="L4994" s="16"/>
      <c r="M4994" s="32" t="str">
        <f>TEXT(Data[[#This Row],[Ngày giao]],"yyyy")</f>
        <v>2022</v>
      </c>
      <c r="N4994" s="32" t="str">
        <f>IF(MONTH(Data[[#This Row],[Ngày giao]])&lt;4,"Qtr1", IF(MONTH(Data[[#This Row],[Ngày giao]])&lt;7,"Qtr2",IF(MONTH(Data[[#This Row],[Ngày giao]])&lt;10,"Qtr3","Qtr4")))</f>
        <v>Qtr3</v>
      </c>
      <c r="O4994" s="32" t="str">
        <f>TEXT(Data[[#This Row],[Ngày giao]],"MMM")</f>
        <v>Sep</v>
      </c>
    </row>
    <row r="4995" spans="1:15" ht="13" x14ac:dyDescent="0.3">
      <c r="A4995" s="1">
        <v>4518204143</v>
      </c>
      <c r="B4995" s="1">
        <v>2899475</v>
      </c>
      <c r="C4995" s="34" t="s">
        <v>53</v>
      </c>
      <c r="D4995" s="35">
        <v>500</v>
      </c>
      <c r="E4995" s="3">
        <v>369</v>
      </c>
      <c r="F4995" s="3">
        <f t="shared" si="142"/>
        <v>184500</v>
      </c>
      <c r="G4995" s="5">
        <v>44788</v>
      </c>
      <c r="H4995" s="4">
        <v>44788</v>
      </c>
      <c r="I4995" s="6">
        <f t="shared" si="141"/>
        <v>0</v>
      </c>
      <c r="J4995" s="32" t="str">
        <f>IF(Data[[#This Row],[Chênh lệch ngày]]&lt;-2,"ADVANCE", IF(Data[[#This Row],[Chênh lệch ngày]]&lt;4, "ON TIME", IF(Data[[#This Row],[REASON OF LATE]]="SUPPLIER","LATE BY SUPPLIER", "LATE")))</f>
        <v>ON TIME</v>
      </c>
      <c r="K4995" s="12"/>
      <c r="L4995" s="16"/>
      <c r="M4995" s="32" t="str">
        <f>TEXT(Data[[#This Row],[Ngày giao]],"yyyy")</f>
        <v>2022</v>
      </c>
      <c r="N4995" s="32" t="str">
        <f>IF(MONTH(Data[[#This Row],[Ngày giao]])&lt;4,"Qtr1", IF(MONTH(Data[[#This Row],[Ngày giao]])&lt;7,"Qtr2",IF(MONTH(Data[[#This Row],[Ngày giao]])&lt;10,"Qtr3","Qtr4")))</f>
        <v>Qtr3</v>
      </c>
      <c r="O4995" s="32" t="str">
        <f>TEXT(Data[[#This Row],[Ngày giao]],"MMM")</f>
        <v>Aug</v>
      </c>
    </row>
    <row r="4996" spans="1:15" ht="13" x14ac:dyDescent="0.3">
      <c r="A4996" s="1">
        <v>4518208386</v>
      </c>
      <c r="B4996" s="1">
        <v>2899632</v>
      </c>
      <c r="C4996" s="34" t="s">
        <v>53</v>
      </c>
      <c r="D4996" s="35">
        <v>160</v>
      </c>
      <c r="E4996" s="3">
        <v>1025</v>
      </c>
      <c r="F4996" s="3">
        <f t="shared" si="142"/>
        <v>164000</v>
      </c>
      <c r="G4996" s="5">
        <v>44830</v>
      </c>
      <c r="H4996" s="4">
        <v>44788</v>
      </c>
      <c r="I4996" s="6">
        <f t="shared" si="141"/>
        <v>42</v>
      </c>
      <c r="J4996" s="32" t="str">
        <f>IF(Data[[#This Row],[Chênh lệch ngày]]&lt;-2,"ADVANCE", IF(Data[[#This Row],[Chênh lệch ngày]]&lt;4, "ON TIME", IF(Data[[#This Row],[REASON OF LATE]]="SUPPLIER","LATE BY SUPPLIER", "LATE")))</f>
        <v>LATE</v>
      </c>
      <c r="K4996" s="32" t="s">
        <v>6</v>
      </c>
      <c r="L4996" s="16"/>
      <c r="M4996" s="32" t="str">
        <f>TEXT(Data[[#This Row],[Ngày giao]],"yyyy")</f>
        <v>2022</v>
      </c>
      <c r="N4996" s="32" t="str">
        <f>IF(MONTH(Data[[#This Row],[Ngày giao]])&lt;4,"Qtr1", IF(MONTH(Data[[#This Row],[Ngày giao]])&lt;7,"Qtr2",IF(MONTH(Data[[#This Row],[Ngày giao]])&lt;10,"Qtr3","Qtr4")))</f>
        <v>Qtr3</v>
      </c>
      <c r="O4996" s="32" t="str">
        <f>TEXT(Data[[#This Row],[Ngày giao]],"MMM")</f>
        <v>Sep</v>
      </c>
    </row>
    <row r="4997" spans="1:15" ht="13" x14ac:dyDescent="0.3">
      <c r="A4997" s="1">
        <v>4518211165</v>
      </c>
      <c r="B4997" s="1">
        <v>2899632</v>
      </c>
      <c r="C4997" s="34" t="s">
        <v>53</v>
      </c>
      <c r="D4997" s="35">
        <v>640</v>
      </c>
      <c r="E4997" s="3">
        <v>1360</v>
      </c>
      <c r="F4997" s="3">
        <f t="shared" si="142"/>
        <v>870400</v>
      </c>
      <c r="G4997" s="5">
        <v>44830</v>
      </c>
      <c r="H4997" s="4">
        <v>44788</v>
      </c>
      <c r="I4997" s="6">
        <f t="shared" si="141"/>
        <v>42</v>
      </c>
      <c r="J4997" s="32" t="str">
        <f>IF(Data[[#This Row],[Chênh lệch ngày]]&lt;-2,"ADVANCE", IF(Data[[#This Row],[Chênh lệch ngày]]&lt;4, "ON TIME", IF(Data[[#This Row],[REASON OF LATE]]="SUPPLIER","LATE BY SUPPLIER", "LATE")))</f>
        <v>LATE</v>
      </c>
      <c r="K4997" s="32" t="s">
        <v>6</v>
      </c>
      <c r="L4997" s="16"/>
      <c r="M4997" s="32" t="str">
        <f>TEXT(Data[[#This Row],[Ngày giao]],"yyyy")</f>
        <v>2022</v>
      </c>
      <c r="N4997" s="32" t="str">
        <f>IF(MONTH(Data[[#This Row],[Ngày giao]])&lt;4,"Qtr1", IF(MONTH(Data[[#This Row],[Ngày giao]])&lt;7,"Qtr2",IF(MONTH(Data[[#This Row],[Ngày giao]])&lt;10,"Qtr3","Qtr4")))</f>
        <v>Qtr3</v>
      </c>
      <c r="O4997" s="32" t="str">
        <f>TEXT(Data[[#This Row],[Ngày giao]],"MMM")</f>
        <v>Sep</v>
      </c>
    </row>
    <row r="4998" spans="1:15" ht="13" x14ac:dyDescent="0.3">
      <c r="A4998" s="1">
        <v>4518211473</v>
      </c>
      <c r="B4998" s="1">
        <v>2899475</v>
      </c>
      <c r="C4998" s="34" t="s">
        <v>53</v>
      </c>
      <c r="D4998" s="35">
        <v>200</v>
      </c>
      <c r="E4998" s="3">
        <v>1252</v>
      </c>
      <c r="F4998" s="3">
        <f t="shared" si="142"/>
        <v>250400</v>
      </c>
      <c r="G4998" s="5">
        <v>44788</v>
      </c>
      <c r="H4998" s="4">
        <v>44788</v>
      </c>
      <c r="I4998" s="6">
        <f t="shared" si="141"/>
        <v>0</v>
      </c>
      <c r="J4998" s="32" t="str">
        <f>IF(Data[[#This Row],[Chênh lệch ngày]]&lt;-2,"ADVANCE", IF(Data[[#This Row],[Chênh lệch ngày]]&lt;4, "ON TIME", IF(Data[[#This Row],[REASON OF LATE]]="SUPPLIER","LATE BY SUPPLIER", "LATE")))</f>
        <v>ON TIME</v>
      </c>
      <c r="K4998" s="12"/>
      <c r="L4998" s="16"/>
      <c r="M4998" s="32" t="str">
        <f>TEXT(Data[[#This Row],[Ngày giao]],"yyyy")</f>
        <v>2022</v>
      </c>
      <c r="N4998" s="32" t="str">
        <f>IF(MONTH(Data[[#This Row],[Ngày giao]])&lt;4,"Qtr1", IF(MONTH(Data[[#This Row],[Ngày giao]])&lt;7,"Qtr2",IF(MONTH(Data[[#This Row],[Ngày giao]])&lt;10,"Qtr3","Qtr4")))</f>
        <v>Qtr3</v>
      </c>
      <c r="O4998" s="32" t="str">
        <f>TEXT(Data[[#This Row],[Ngày giao]],"MMM")</f>
        <v>Aug</v>
      </c>
    </row>
    <row r="4999" spans="1:15" ht="13" x14ac:dyDescent="0.3">
      <c r="A4999" s="1">
        <v>4518213774</v>
      </c>
      <c r="B4999" s="1">
        <v>2461389</v>
      </c>
      <c r="C4999" s="37" t="s">
        <v>52</v>
      </c>
      <c r="D4999" s="35">
        <v>800</v>
      </c>
      <c r="E4999" s="3">
        <v>763</v>
      </c>
      <c r="F4999" s="3">
        <f t="shared" si="142"/>
        <v>610400</v>
      </c>
      <c r="G4999" s="5">
        <v>44774</v>
      </c>
      <c r="H4999" s="4">
        <v>44774</v>
      </c>
      <c r="I4999" s="6">
        <f t="shared" si="141"/>
        <v>0</v>
      </c>
      <c r="J4999" s="32" t="str">
        <f>IF(Data[[#This Row],[Chênh lệch ngày]]&lt;-2,"ADVANCE", IF(Data[[#This Row],[Chênh lệch ngày]]&lt;4, "ON TIME", IF(Data[[#This Row],[REASON OF LATE]]="SUPPLIER","LATE BY SUPPLIER", "LATE")))</f>
        <v>ON TIME</v>
      </c>
      <c r="K4999" s="12"/>
      <c r="L4999" s="16"/>
      <c r="M4999" s="32" t="str">
        <f>TEXT(Data[[#This Row],[Ngày giao]],"yyyy")</f>
        <v>2022</v>
      </c>
      <c r="N4999" s="32" t="str">
        <f>IF(MONTH(Data[[#This Row],[Ngày giao]])&lt;4,"Qtr1", IF(MONTH(Data[[#This Row],[Ngày giao]])&lt;7,"Qtr2",IF(MONTH(Data[[#This Row],[Ngày giao]])&lt;10,"Qtr3","Qtr4")))</f>
        <v>Qtr3</v>
      </c>
      <c r="O4999" s="32" t="str">
        <f>TEXT(Data[[#This Row],[Ngày giao]],"MMM")</f>
        <v>Aug</v>
      </c>
    </row>
    <row r="5000" spans="1:15" ht="13" x14ac:dyDescent="0.3">
      <c r="A5000" s="1">
        <v>4518204031</v>
      </c>
      <c r="B5000" s="1">
        <v>2923264</v>
      </c>
      <c r="C5000" s="34" t="s">
        <v>56</v>
      </c>
      <c r="D5000" s="35">
        <v>490</v>
      </c>
      <c r="E5000" s="3">
        <v>490</v>
      </c>
      <c r="F5000" s="3">
        <f t="shared" si="142"/>
        <v>240100</v>
      </c>
      <c r="G5000" s="5">
        <v>44777</v>
      </c>
      <c r="H5000" s="4">
        <v>44777</v>
      </c>
      <c r="I5000" s="6">
        <f t="shared" si="141"/>
        <v>0</v>
      </c>
      <c r="J5000" s="32" t="str">
        <f>IF(Data[[#This Row],[Chênh lệch ngày]]&lt;-2,"ADVANCE", IF(Data[[#This Row],[Chênh lệch ngày]]&lt;4, "ON TIME", IF(Data[[#This Row],[REASON OF LATE]]="SUPPLIER","LATE BY SUPPLIER", "LATE")))</f>
        <v>ON TIME</v>
      </c>
      <c r="K5000" s="12"/>
      <c r="L5000" s="16"/>
      <c r="M5000" s="32" t="str">
        <f>TEXT(Data[[#This Row],[Ngày giao]],"yyyy")</f>
        <v>2022</v>
      </c>
      <c r="N5000" s="32" t="str">
        <f>IF(MONTH(Data[[#This Row],[Ngày giao]])&lt;4,"Qtr1", IF(MONTH(Data[[#This Row],[Ngày giao]])&lt;7,"Qtr2",IF(MONTH(Data[[#This Row],[Ngày giao]])&lt;10,"Qtr3","Qtr4")))</f>
        <v>Qtr3</v>
      </c>
      <c r="O5000" s="32" t="str">
        <f>TEXT(Data[[#This Row],[Ngày giao]],"MMM")</f>
        <v>Aug</v>
      </c>
    </row>
    <row r="5001" spans="1:15" ht="13" x14ac:dyDescent="0.3">
      <c r="A5001" s="1">
        <v>4518174596</v>
      </c>
      <c r="B5001" s="1">
        <v>4334436</v>
      </c>
      <c r="C5001" s="34" t="s">
        <v>65</v>
      </c>
      <c r="D5001" s="35">
        <v>256</v>
      </c>
      <c r="E5001" s="3">
        <v>346</v>
      </c>
      <c r="F5001" s="3">
        <f t="shared" si="142"/>
        <v>88576</v>
      </c>
      <c r="G5001" s="5">
        <v>44760</v>
      </c>
      <c r="H5001" s="4">
        <v>44761</v>
      </c>
      <c r="I5001" s="6">
        <f t="shared" si="141"/>
        <v>-1</v>
      </c>
      <c r="J5001" s="32" t="str">
        <f>IF(Data[[#This Row],[Chênh lệch ngày]]&lt;-2,"ADVANCE", IF(Data[[#This Row],[Chênh lệch ngày]]&lt;4, "ON TIME", IF(Data[[#This Row],[REASON OF LATE]]="SUPPLIER","LATE BY SUPPLIER", "LATE")))</f>
        <v>ON TIME</v>
      </c>
      <c r="K5001" s="12"/>
      <c r="L5001" s="16"/>
      <c r="M5001" s="32" t="str">
        <f>TEXT(Data[[#This Row],[Ngày giao]],"yyyy")</f>
        <v>2022</v>
      </c>
      <c r="N5001" s="32" t="str">
        <f>IF(MONTH(Data[[#This Row],[Ngày giao]])&lt;4,"Qtr1", IF(MONTH(Data[[#This Row],[Ngày giao]])&lt;7,"Qtr2",IF(MONTH(Data[[#This Row],[Ngày giao]])&lt;10,"Qtr3","Qtr4")))</f>
        <v>Qtr3</v>
      </c>
      <c r="O5001" s="32" t="str">
        <f>TEXT(Data[[#This Row],[Ngày giao]],"MMM")</f>
        <v>Jul</v>
      </c>
    </row>
    <row r="5002" spans="1:15" ht="13" x14ac:dyDescent="0.3">
      <c r="A5002" s="1">
        <v>4518188922</v>
      </c>
      <c r="B5002" s="1">
        <v>2899475</v>
      </c>
      <c r="C5002" s="34" t="s">
        <v>53</v>
      </c>
      <c r="D5002" s="35">
        <v>600</v>
      </c>
      <c r="E5002" s="3">
        <v>963</v>
      </c>
      <c r="F5002" s="3">
        <f t="shared" si="142"/>
        <v>577800</v>
      </c>
      <c r="G5002" s="5">
        <v>44774</v>
      </c>
      <c r="H5002" s="4">
        <v>44774</v>
      </c>
      <c r="I5002" s="6">
        <f t="shared" si="141"/>
        <v>0</v>
      </c>
      <c r="J5002" s="32" t="str">
        <f>IF(Data[[#This Row],[Chênh lệch ngày]]&lt;-2,"ADVANCE", IF(Data[[#This Row],[Chênh lệch ngày]]&lt;4, "ON TIME", IF(Data[[#This Row],[REASON OF LATE]]="SUPPLIER","LATE BY SUPPLIER", "LATE")))</f>
        <v>ON TIME</v>
      </c>
      <c r="K5002" s="12"/>
      <c r="L5002" s="16"/>
      <c r="M5002" s="32" t="str">
        <f>TEXT(Data[[#This Row],[Ngày giao]],"yyyy")</f>
        <v>2022</v>
      </c>
      <c r="N5002" s="32" t="str">
        <f>IF(MONTH(Data[[#This Row],[Ngày giao]])&lt;4,"Qtr1", IF(MONTH(Data[[#This Row],[Ngày giao]])&lt;7,"Qtr2",IF(MONTH(Data[[#This Row],[Ngày giao]])&lt;10,"Qtr3","Qtr4")))</f>
        <v>Qtr3</v>
      </c>
      <c r="O5002" s="32" t="str">
        <f>TEXT(Data[[#This Row],[Ngày giao]],"MMM")</f>
        <v>Aug</v>
      </c>
    </row>
    <row r="5003" spans="1:15" ht="13" x14ac:dyDescent="0.3">
      <c r="A5003" s="1">
        <v>4518192150</v>
      </c>
      <c r="B5003" s="1">
        <v>2899475</v>
      </c>
      <c r="C5003" s="34" t="s">
        <v>53</v>
      </c>
      <c r="D5003" s="35">
        <v>600</v>
      </c>
      <c r="E5003" s="3">
        <v>1070</v>
      </c>
      <c r="F5003" s="3">
        <f t="shared" si="142"/>
        <v>642000</v>
      </c>
      <c r="G5003" s="5">
        <v>44781</v>
      </c>
      <c r="H5003" s="4">
        <v>44781</v>
      </c>
      <c r="I5003" s="6">
        <f t="shared" si="141"/>
        <v>0</v>
      </c>
      <c r="J5003" s="32" t="str">
        <f>IF(Data[[#This Row],[Chênh lệch ngày]]&lt;-2,"ADVANCE", IF(Data[[#This Row],[Chênh lệch ngày]]&lt;4, "ON TIME", IF(Data[[#This Row],[REASON OF LATE]]="SUPPLIER","LATE BY SUPPLIER", "LATE")))</f>
        <v>ON TIME</v>
      </c>
      <c r="K5003" s="12"/>
      <c r="L5003" s="16"/>
      <c r="M5003" s="32" t="str">
        <f>TEXT(Data[[#This Row],[Ngày giao]],"yyyy")</f>
        <v>2022</v>
      </c>
      <c r="N5003" s="32" t="str">
        <f>IF(MONTH(Data[[#This Row],[Ngày giao]])&lt;4,"Qtr1", IF(MONTH(Data[[#This Row],[Ngày giao]])&lt;7,"Qtr2",IF(MONTH(Data[[#This Row],[Ngày giao]])&lt;10,"Qtr3","Qtr4")))</f>
        <v>Qtr3</v>
      </c>
      <c r="O5003" s="32" t="str">
        <f>TEXT(Data[[#This Row],[Ngày giao]],"MMM")</f>
        <v>Aug</v>
      </c>
    </row>
    <row r="5004" spans="1:15" ht="13" x14ac:dyDescent="0.3">
      <c r="A5004" s="1">
        <v>4518174487</v>
      </c>
      <c r="B5004" s="1">
        <v>2899475</v>
      </c>
      <c r="C5004" s="34" t="s">
        <v>53</v>
      </c>
      <c r="D5004" s="35">
        <v>400</v>
      </c>
      <c r="E5004" s="3">
        <v>926</v>
      </c>
      <c r="F5004" s="3">
        <f t="shared" si="142"/>
        <v>370400</v>
      </c>
      <c r="G5004" s="5">
        <v>44781</v>
      </c>
      <c r="H5004" s="4">
        <v>44781</v>
      </c>
      <c r="I5004" s="6">
        <f t="shared" si="141"/>
        <v>0</v>
      </c>
      <c r="J5004" s="32" t="str">
        <f>IF(Data[[#This Row],[Chênh lệch ngày]]&lt;-2,"ADVANCE", IF(Data[[#This Row],[Chênh lệch ngày]]&lt;4, "ON TIME", IF(Data[[#This Row],[REASON OF LATE]]="SUPPLIER","LATE BY SUPPLIER", "LATE")))</f>
        <v>ON TIME</v>
      </c>
      <c r="K5004" s="12"/>
      <c r="L5004" s="16"/>
      <c r="M5004" s="32" t="str">
        <f>TEXT(Data[[#This Row],[Ngày giao]],"yyyy")</f>
        <v>2022</v>
      </c>
      <c r="N5004" s="32" t="str">
        <f>IF(MONTH(Data[[#This Row],[Ngày giao]])&lt;4,"Qtr1", IF(MONTH(Data[[#This Row],[Ngày giao]])&lt;7,"Qtr2",IF(MONTH(Data[[#This Row],[Ngày giao]])&lt;10,"Qtr3","Qtr4")))</f>
        <v>Qtr3</v>
      </c>
      <c r="O5004" s="32" t="str">
        <f>TEXT(Data[[#This Row],[Ngày giao]],"MMM")</f>
        <v>Aug</v>
      </c>
    </row>
    <row r="5005" spans="1:15" ht="13" x14ac:dyDescent="0.3">
      <c r="A5005" s="1">
        <v>4518234401</v>
      </c>
      <c r="B5005" s="1">
        <v>2461389</v>
      </c>
      <c r="C5005" s="34" t="s">
        <v>67</v>
      </c>
      <c r="D5005" s="35">
        <v>400</v>
      </c>
      <c r="E5005" s="3">
        <v>638</v>
      </c>
      <c r="F5005" s="3">
        <f t="shared" si="142"/>
        <v>255200</v>
      </c>
      <c r="G5005" s="5">
        <v>44770</v>
      </c>
      <c r="H5005" s="4">
        <v>44770</v>
      </c>
      <c r="I5005" s="6">
        <f t="shared" si="141"/>
        <v>0</v>
      </c>
      <c r="J5005" s="32" t="str">
        <f>IF(Data[[#This Row],[Chênh lệch ngày]]&lt;-2,"ADVANCE", IF(Data[[#This Row],[Chênh lệch ngày]]&lt;4, "ON TIME", IF(Data[[#This Row],[REASON OF LATE]]="SUPPLIER","LATE BY SUPPLIER", "LATE")))</f>
        <v>ON TIME</v>
      </c>
      <c r="K5005" s="12"/>
      <c r="L5005" s="16"/>
      <c r="M5005" s="32" t="str">
        <f>TEXT(Data[[#This Row],[Ngày giao]],"yyyy")</f>
        <v>2022</v>
      </c>
      <c r="N5005" s="32" t="str">
        <f>IF(MONTH(Data[[#This Row],[Ngày giao]])&lt;4,"Qtr1", IF(MONTH(Data[[#This Row],[Ngày giao]])&lt;7,"Qtr2",IF(MONTH(Data[[#This Row],[Ngày giao]])&lt;10,"Qtr3","Qtr4")))</f>
        <v>Qtr3</v>
      </c>
      <c r="O5005" s="32" t="str">
        <f>TEXT(Data[[#This Row],[Ngày giao]],"MMM")</f>
        <v>Jul</v>
      </c>
    </row>
    <row r="5006" spans="1:15" ht="13" x14ac:dyDescent="0.3">
      <c r="A5006" s="1">
        <v>4518244335</v>
      </c>
      <c r="B5006" s="1">
        <v>2461389</v>
      </c>
      <c r="C5006" s="34" t="s">
        <v>53</v>
      </c>
      <c r="D5006" s="35">
        <v>400</v>
      </c>
      <c r="E5006" s="3">
        <v>688</v>
      </c>
      <c r="F5006" s="3">
        <f t="shared" si="142"/>
        <v>275200</v>
      </c>
      <c r="G5006" s="5">
        <v>44795</v>
      </c>
      <c r="H5006" s="4">
        <v>44795</v>
      </c>
      <c r="I5006" s="6">
        <f t="shared" si="141"/>
        <v>0</v>
      </c>
      <c r="J5006" s="32" t="str">
        <f>IF(Data[[#This Row],[Chênh lệch ngày]]&lt;-2,"ADVANCE", IF(Data[[#This Row],[Chênh lệch ngày]]&lt;4, "ON TIME", IF(Data[[#This Row],[REASON OF LATE]]="SUPPLIER","LATE BY SUPPLIER", "LATE")))</f>
        <v>ON TIME</v>
      </c>
      <c r="K5006" s="12"/>
      <c r="L5006" s="16"/>
      <c r="M5006" s="32" t="str">
        <f>TEXT(Data[[#This Row],[Ngày giao]],"yyyy")</f>
        <v>2022</v>
      </c>
      <c r="N5006" s="32" t="str">
        <f>IF(MONTH(Data[[#This Row],[Ngày giao]])&lt;4,"Qtr1", IF(MONTH(Data[[#This Row],[Ngày giao]])&lt;7,"Qtr2",IF(MONTH(Data[[#This Row],[Ngày giao]])&lt;10,"Qtr3","Qtr4")))</f>
        <v>Qtr3</v>
      </c>
      <c r="O5006" s="32" t="str">
        <f>TEXT(Data[[#This Row],[Ngày giao]],"MMM")</f>
        <v>Aug</v>
      </c>
    </row>
    <row r="5007" spans="1:15" ht="13" x14ac:dyDescent="0.3">
      <c r="A5007" s="1">
        <v>4518227999</v>
      </c>
      <c r="B5007" s="1">
        <v>2461389</v>
      </c>
      <c r="C5007" s="34" t="s">
        <v>53</v>
      </c>
      <c r="D5007" s="35">
        <v>600</v>
      </c>
      <c r="E5007" s="3">
        <v>515</v>
      </c>
      <c r="F5007" s="3">
        <f t="shared" si="142"/>
        <v>309000</v>
      </c>
      <c r="G5007" s="5">
        <v>44795</v>
      </c>
      <c r="H5007" s="4">
        <v>44795</v>
      </c>
      <c r="I5007" s="6">
        <f t="shared" si="141"/>
        <v>0</v>
      </c>
      <c r="J5007" s="32" t="str">
        <f>IF(Data[[#This Row],[Chênh lệch ngày]]&lt;-2,"ADVANCE", IF(Data[[#This Row],[Chênh lệch ngày]]&lt;4, "ON TIME", IF(Data[[#This Row],[REASON OF LATE]]="SUPPLIER","LATE BY SUPPLIER", "LATE")))</f>
        <v>ON TIME</v>
      </c>
      <c r="K5007" s="12"/>
      <c r="L5007" s="16"/>
      <c r="M5007" s="32" t="str">
        <f>TEXT(Data[[#This Row],[Ngày giao]],"yyyy")</f>
        <v>2022</v>
      </c>
      <c r="N5007" s="32" t="str">
        <f>IF(MONTH(Data[[#This Row],[Ngày giao]])&lt;4,"Qtr1", IF(MONTH(Data[[#This Row],[Ngày giao]])&lt;7,"Qtr2",IF(MONTH(Data[[#This Row],[Ngày giao]])&lt;10,"Qtr3","Qtr4")))</f>
        <v>Qtr3</v>
      </c>
      <c r="O5007" s="32" t="str">
        <f>TEXT(Data[[#This Row],[Ngày giao]],"MMM")</f>
        <v>Aug</v>
      </c>
    </row>
    <row r="5008" spans="1:15" ht="14.5" x14ac:dyDescent="0.35">
      <c r="A5008" s="7">
        <v>4518126975</v>
      </c>
      <c r="B5008" s="7">
        <v>4013297</v>
      </c>
      <c r="C5008" s="8" t="s">
        <v>58</v>
      </c>
      <c r="D5008" s="9">
        <v>210</v>
      </c>
      <c r="E5008" s="3">
        <v>1496</v>
      </c>
      <c r="F5008" s="3">
        <f t="shared" si="142"/>
        <v>314160</v>
      </c>
      <c r="G5008" s="5">
        <v>44777</v>
      </c>
      <c r="H5008" s="4">
        <v>44777</v>
      </c>
      <c r="I5008" s="10">
        <v>0</v>
      </c>
      <c r="J5008" s="32" t="str">
        <f>IF(Data[[#This Row],[Chênh lệch ngày]]&lt;-2,"ADVANCE", IF(Data[[#This Row],[Chênh lệch ngày]]&lt;4, "ON TIME", IF(Data[[#This Row],[REASON OF LATE]]="SUPPLIER","LATE BY SUPPLIER", "LATE")))</f>
        <v>ON TIME</v>
      </c>
      <c r="K5008" s="12"/>
      <c r="L5008" s="16"/>
      <c r="M5008" s="32" t="str">
        <f>TEXT(Data[[#This Row],[Ngày giao]],"yyyy")</f>
        <v>2022</v>
      </c>
      <c r="N5008" s="32" t="str">
        <f>IF(MONTH(Data[[#This Row],[Ngày giao]])&lt;4,"Qtr1", IF(MONTH(Data[[#This Row],[Ngày giao]])&lt;7,"Qtr2",IF(MONTH(Data[[#This Row],[Ngày giao]])&lt;10,"Qtr3","Qtr4")))</f>
        <v>Qtr3</v>
      </c>
      <c r="O5008" s="32" t="str">
        <f>TEXT(Data[[#This Row],[Ngày giao]],"MMM")</f>
        <v>Aug</v>
      </c>
    </row>
    <row r="5009" spans="1:15" ht="13" x14ac:dyDescent="0.3">
      <c r="A5009" s="1">
        <v>4518152034</v>
      </c>
      <c r="B5009" s="1">
        <v>4013305</v>
      </c>
      <c r="C5009" s="34" t="s">
        <v>61</v>
      </c>
      <c r="D5009" s="35">
        <v>120</v>
      </c>
      <c r="E5009" s="3">
        <v>470</v>
      </c>
      <c r="F5009" s="3">
        <f t="shared" si="142"/>
        <v>56400</v>
      </c>
      <c r="G5009" s="5">
        <v>44788</v>
      </c>
      <c r="H5009" s="4">
        <v>44753</v>
      </c>
      <c r="I5009" s="6">
        <v>35</v>
      </c>
      <c r="J5009" s="32" t="str">
        <f>IF(Data[[#This Row],[Chênh lệch ngày]]&lt;-2,"ADVANCE", IF(Data[[#This Row],[Chênh lệch ngày]]&lt;4, "ON TIME", IF(Data[[#This Row],[REASON OF LATE]]="SUPPLIER","LATE BY SUPPLIER", "LATE")))</f>
        <v>LATE BY SUPPLIER</v>
      </c>
      <c r="K5009" s="13" t="s">
        <v>8</v>
      </c>
      <c r="L5009" s="16" t="s">
        <v>71</v>
      </c>
      <c r="M5009" s="32" t="str">
        <f>TEXT(Data[[#This Row],[Ngày giao]],"yyyy")</f>
        <v>2022</v>
      </c>
      <c r="N5009" s="32" t="str">
        <f>IF(MONTH(Data[[#This Row],[Ngày giao]])&lt;4,"Qtr1", IF(MONTH(Data[[#This Row],[Ngày giao]])&lt;7,"Qtr2",IF(MONTH(Data[[#This Row],[Ngày giao]])&lt;10,"Qtr3","Qtr4")))</f>
        <v>Qtr3</v>
      </c>
      <c r="O5009" s="32" t="str">
        <f>TEXT(Data[[#This Row],[Ngày giao]],"MMM")</f>
        <v>Aug</v>
      </c>
    </row>
    <row r="5010" spans="1:15" ht="14.5" x14ac:dyDescent="0.35">
      <c r="A5010" s="7">
        <v>4518130185</v>
      </c>
      <c r="B5010" s="7">
        <v>4013297</v>
      </c>
      <c r="C5010" s="8" t="s">
        <v>58</v>
      </c>
      <c r="D5010" s="9">
        <v>3000</v>
      </c>
      <c r="E5010" s="3">
        <v>308</v>
      </c>
      <c r="F5010" s="3">
        <f t="shared" si="142"/>
        <v>924000</v>
      </c>
      <c r="G5010" s="5">
        <v>44784</v>
      </c>
      <c r="H5010" s="4">
        <v>44784</v>
      </c>
      <c r="I5010" s="10">
        <v>0</v>
      </c>
      <c r="J5010" s="32" t="str">
        <f>IF(Data[[#This Row],[Chênh lệch ngày]]&lt;-2,"ADVANCE", IF(Data[[#This Row],[Chênh lệch ngày]]&lt;4, "ON TIME", IF(Data[[#This Row],[REASON OF LATE]]="SUPPLIER","LATE BY SUPPLIER", "LATE")))</f>
        <v>ON TIME</v>
      </c>
      <c r="K5010" s="12"/>
      <c r="L5010" s="16"/>
      <c r="M5010" s="32" t="str">
        <f>TEXT(Data[[#This Row],[Ngày giao]],"yyyy")</f>
        <v>2022</v>
      </c>
      <c r="N5010" s="32" t="str">
        <f>IF(MONTH(Data[[#This Row],[Ngày giao]])&lt;4,"Qtr1", IF(MONTH(Data[[#This Row],[Ngày giao]])&lt;7,"Qtr2",IF(MONTH(Data[[#This Row],[Ngày giao]])&lt;10,"Qtr3","Qtr4")))</f>
        <v>Qtr3</v>
      </c>
      <c r="O5010" s="32" t="str">
        <f>TEXT(Data[[#This Row],[Ngày giao]],"MMM")</f>
        <v>Aug</v>
      </c>
    </row>
    <row r="5011" spans="1:15" ht="13" x14ac:dyDescent="0.3">
      <c r="A5011" s="1">
        <v>4518162889</v>
      </c>
      <c r="B5011" s="1">
        <v>4013293</v>
      </c>
      <c r="C5011" s="34" t="s">
        <v>61</v>
      </c>
      <c r="D5011" s="35">
        <v>45</v>
      </c>
      <c r="E5011" s="3">
        <v>1100</v>
      </c>
      <c r="F5011" s="3">
        <f t="shared" si="142"/>
        <v>49500</v>
      </c>
      <c r="G5011" s="5">
        <v>44788</v>
      </c>
      <c r="H5011" s="4">
        <v>44753</v>
      </c>
      <c r="I5011" s="6">
        <v>35</v>
      </c>
      <c r="J5011" s="32" t="str">
        <f>IF(Data[[#This Row],[Chênh lệch ngày]]&lt;-2,"ADVANCE", IF(Data[[#This Row],[Chênh lệch ngày]]&lt;4, "ON TIME", IF(Data[[#This Row],[REASON OF LATE]]="SUPPLIER","LATE BY SUPPLIER", "LATE")))</f>
        <v>LATE BY SUPPLIER</v>
      </c>
      <c r="K5011" s="13" t="s">
        <v>8</v>
      </c>
      <c r="L5011" s="16" t="s">
        <v>71</v>
      </c>
      <c r="M5011" s="32" t="str">
        <f>TEXT(Data[[#This Row],[Ngày giao]],"yyyy")</f>
        <v>2022</v>
      </c>
      <c r="N5011" s="32" t="str">
        <f>IF(MONTH(Data[[#This Row],[Ngày giao]])&lt;4,"Qtr1", IF(MONTH(Data[[#This Row],[Ngày giao]])&lt;7,"Qtr2",IF(MONTH(Data[[#This Row],[Ngày giao]])&lt;10,"Qtr3","Qtr4")))</f>
        <v>Qtr3</v>
      </c>
      <c r="O5011" s="32" t="str">
        <f>TEXT(Data[[#This Row],[Ngày giao]],"MMM")</f>
        <v>Aug</v>
      </c>
    </row>
    <row r="5012" spans="1:15" ht="13" x14ac:dyDescent="0.3">
      <c r="A5012" s="1">
        <v>4518165213</v>
      </c>
      <c r="B5012" s="1">
        <v>4287388</v>
      </c>
      <c r="C5012" s="34" t="s">
        <v>55</v>
      </c>
      <c r="D5012" s="35">
        <v>96</v>
      </c>
      <c r="E5012" s="3">
        <v>1333</v>
      </c>
      <c r="F5012" s="3">
        <f t="shared" si="142"/>
        <v>127968</v>
      </c>
      <c r="G5012" s="5">
        <v>44763</v>
      </c>
      <c r="H5012" s="4">
        <v>44756</v>
      </c>
      <c r="I5012" s="6">
        <v>7</v>
      </c>
      <c r="J5012" s="32" t="str">
        <f>IF(Data[[#This Row],[Chênh lệch ngày]]&lt;-2,"ADVANCE", IF(Data[[#This Row],[Chênh lệch ngày]]&lt;4, "ON TIME", IF(Data[[#This Row],[REASON OF LATE]]="SUPPLIER","LATE BY SUPPLIER", "LATE")))</f>
        <v>LATE BY SUPPLIER</v>
      </c>
      <c r="K5012" s="13" t="s">
        <v>8</v>
      </c>
      <c r="L5012" s="16" t="s">
        <v>71</v>
      </c>
      <c r="M5012" s="32" t="str">
        <f>TEXT(Data[[#This Row],[Ngày giao]],"yyyy")</f>
        <v>2022</v>
      </c>
      <c r="N5012" s="32" t="str">
        <f>IF(MONTH(Data[[#This Row],[Ngày giao]])&lt;4,"Qtr1", IF(MONTH(Data[[#This Row],[Ngày giao]])&lt;7,"Qtr2",IF(MONTH(Data[[#This Row],[Ngày giao]])&lt;10,"Qtr3","Qtr4")))</f>
        <v>Qtr3</v>
      </c>
      <c r="O5012" s="32" t="str">
        <f>TEXT(Data[[#This Row],[Ngày giao]],"MMM")</f>
        <v>Jul</v>
      </c>
    </row>
    <row r="5013" spans="1:15" ht="13" x14ac:dyDescent="0.3">
      <c r="A5013" s="1">
        <v>4518183531</v>
      </c>
      <c r="B5013" s="1">
        <v>4454507</v>
      </c>
      <c r="C5013" s="34" t="s">
        <v>55</v>
      </c>
      <c r="D5013" s="35">
        <v>270</v>
      </c>
      <c r="E5013" s="3">
        <v>1074</v>
      </c>
      <c r="F5013" s="3">
        <f t="shared" si="142"/>
        <v>289980</v>
      </c>
      <c r="G5013" s="5">
        <v>44791</v>
      </c>
      <c r="H5013" s="4">
        <v>44756</v>
      </c>
      <c r="I5013" s="6">
        <v>35</v>
      </c>
      <c r="J5013" s="32" t="str">
        <f>IF(Data[[#This Row],[Chênh lệch ngày]]&lt;-2,"ADVANCE", IF(Data[[#This Row],[Chênh lệch ngày]]&lt;4, "ON TIME", IF(Data[[#This Row],[REASON OF LATE]]="SUPPLIER","LATE BY SUPPLIER", "LATE")))</f>
        <v>LATE BY SUPPLIER</v>
      </c>
      <c r="K5013" s="13" t="s">
        <v>8</v>
      </c>
      <c r="L5013" s="16" t="s">
        <v>71</v>
      </c>
      <c r="M5013" s="32" t="str">
        <f>TEXT(Data[[#This Row],[Ngày giao]],"yyyy")</f>
        <v>2022</v>
      </c>
      <c r="N5013" s="32" t="str">
        <f>IF(MONTH(Data[[#This Row],[Ngày giao]])&lt;4,"Qtr1", IF(MONTH(Data[[#This Row],[Ngày giao]])&lt;7,"Qtr2",IF(MONTH(Data[[#This Row],[Ngày giao]])&lt;10,"Qtr3","Qtr4")))</f>
        <v>Qtr3</v>
      </c>
      <c r="O5013" s="32" t="str">
        <f>TEXT(Data[[#This Row],[Ngày giao]],"MMM")</f>
        <v>Aug</v>
      </c>
    </row>
    <row r="5014" spans="1:15" ht="13" x14ac:dyDescent="0.3">
      <c r="A5014" s="1">
        <v>4518158483</v>
      </c>
      <c r="B5014" s="1">
        <v>4455281</v>
      </c>
      <c r="C5014" s="34" t="s">
        <v>57</v>
      </c>
      <c r="D5014" s="35">
        <v>1800</v>
      </c>
      <c r="E5014" s="3">
        <v>727</v>
      </c>
      <c r="F5014" s="3">
        <f t="shared" si="142"/>
        <v>1308600</v>
      </c>
      <c r="G5014" s="14">
        <v>44830</v>
      </c>
      <c r="H5014" s="15">
        <v>44757</v>
      </c>
      <c r="I5014" s="6">
        <v>73</v>
      </c>
      <c r="J5014" s="32" t="str">
        <f>IF(Data[[#This Row],[Chênh lệch ngày]]&lt;-2,"ADVANCE", IF(Data[[#This Row],[Chênh lệch ngày]]&lt;4, "ON TIME", IF(Data[[#This Row],[REASON OF LATE]]="SUPPLIER","LATE BY SUPPLIER", "LATE")))</f>
        <v>LATE BY SUPPLIER</v>
      </c>
      <c r="K5014" s="13" t="s">
        <v>8</v>
      </c>
      <c r="L5014" s="16" t="s">
        <v>71</v>
      </c>
      <c r="M5014" s="32" t="str">
        <f>TEXT(Data[[#This Row],[Ngày giao]],"yyyy")</f>
        <v>2022</v>
      </c>
      <c r="N5014" s="32" t="str">
        <f>IF(MONTH(Data[[#This Row],[Ngày giao]])&lt;4,"Qtr1", IF(MONTH(Data[[#This Row],[Ngày giao]])&lt;7,"Qtr2",IF(MONTH(Data[[#This Row],[Ngày giao]])&lt;10,"Qtr3","Qtr4")))</f>
        <v>Qtr3</v>
      </c>
      <c r="O5014" s="32" t="str">
        <f>TEXT(Data[[#This Row],[Ngày giao]],"MMM")</f>
        <v>Sep</v>
      </c>
    </row>
    <row r="5015" spans="1:15" ht="13" x14ac:dyDescent="0.3">
      <c r="A5015" s="1">
        <v>4518069316</v>
      </c>
      <c r="B5015" s="1">
        <v>2044651</v>
      </c>
      <c r="C5015" s="34" t="s">
        <v>53</v>
      </c>
      <c r="D5015" s="35">
        <v>108000</v>
      </c>
      <c r="E5015" s="3">
        <v>1496</v>
      </c>
      <c r="F5015" s="3">
        <f t="shared" si="142"/>
        <v>161568000</v>
      </c>
      <c r="G5015" s="5">
        <v>44746</v>
      </c>
      <c r="H5015" s="4">
        <v>44758</v>
      </c>
      <c r="I5015" s="6">
        <v>-12</v>
      </c>
      <c r="J5015" s="32" t="str">
        <f>IF(Data[[#This Row],[Chênh lệch ngày]]&lt;-2,"ADVANCE", IF(Data[[#This Row],[Chênh lệch ngày]]&lt;4, "ON TIME", IF(Data[[#This Row],[REASON OF LATE]]="SUPPLIER","LATE BY SUPPLIER", "LATE")))</f>
        <v>ADVANCE</v>
      </c>
      <c r="K5015" s="12"/>
      <c r="L5015" s="16"/>
      <c r="M5015" s="32" t="str">
        <f>TEXT(Data[[#This Row],[Ngày giao]],"yyyy")</f>
        <v>2022</v>
      </c>
      <c r="N5015" s="32" t="str">
        <f>IF(MONTH(Data[[#This Row],[Ngày giao]])&lt;4,"Qtr1", IF(MONTH(Data[[#This Row],[Ngày giao]])&lt;7,"Qtr2",IF(MONTH(Data[[#This Row],[Ngày giao]])&lt;10,"Qtr3","Qtr4")))</f>
        <v>Qtr3</v>
      </c>
      <c r="O5015" s="32" t="str">
        <f>TEXT(Data[[#This Row],[Ngày giao]],"MMM")</f>
        <v>Jul</v>
      </c>
    </row>
    <row r="5016" spans="1:15" ht="13" x14ac:dyDescent="0.3">
      <c r="A5016" s="1">
        <v>4518136441</v>
      </c>
      <c r="B5016" s="1">
        <v>4013297</v>
      </c>
      <c r="C5016" s="37" t="s">
        <v>52</v>
      </c>
      <c r="D5016" s="35">
        <v>540</v>
      </c>
      <c r="E5016" s="3">
        <v>641</v>
      </c>
      <c r="F5016" s="3">
        <f t="shared" si="142"/>
        <v>346140</v>
      </c>
      <c r="G5016" s="5">
        <v>44760</v>
      </c>
      <c r="H5016" s="4">
        <v>44760</v>
      </c>
      <c r="I5016" s="6">
        <v>0</v>
      </c>
      <c r="J5016" s="32" t="str">
        <f>IF(Data[[#This Row],[Chênh lệch ngày]]&lt;-2,"ADVANCE", IF(Data[[#This Row],[Chênh lệch ngày]]&lt;4, "ON TIME", IF(Data[[#This Row],[REASON OF LATE]]="SUPPLIER","LATE BY SUPPLIER", "LATE")))</f>
        <v>ON TIME</v>
      </c>
      <c r="K5016" s="12"/>
      <c r="L5016" s="16"/>
      <c r="M5016" s="32" t="str">
        <f>TEXT(Data[[#This Row],[Ngày giao]],"yyyy")</f>
        <v>2022</v>
      </c>
      <c r="N5016" s="32" t="str">
        <f>IF(MONTH(Data[[#This Row],[Ngày giao]])&lt;4,"Qtr1", IF(MONTH(Data[[#This Row],[Ngày giao]])&lt;7,"Qtr2",IF(MONTH(Data[[#This Row],[Ngày giao]])&lt;10,"Qtr3","Qtr4")))</f>
        <v>Qtr3</v>
      </c>
      <c r="O5016" s="32" t="str">
        <f>TEXT(Data[[#This Row],[Ngày giao]],"MMM")</f>
        <v>Jul</v>
      </c>
    </row>
    <row r="5017" spans="1:15" ht="13" x14ac:dyDescent="0.3">
      <c r="A5017" s="1">
        <v>4518149771</v>
      </c>
      <c r="B5017" s="1">
        <v>2663481</v>
      </c>
      <c r="C5017" s="37" t="s">
        <v>52</v>
      </c>
      <c r="D5017" s="35">
        <v>330</v>
      </c>
      <c r="E5017" s="3">
        <v>1005</v>
      </c>
      <c r="F5017" s="3">
        <f t="shared" si="142"/>
        <v>331650</v>
      </c>
      <c r="G5017" s="5">
        <v>44760</v>
      </c>
      <c r="H5017" s="4">
        <v>44760</v>
      </c>
      <c r="I5017" s="6">
        <v>0</v>
      </c>
      <c r="J5017" s="32" t="str">
        <f>IF(Data[[#This Row],[Chênh lệch ngày]]&lt;-2,"ADVANCE", IF(Data[[#This Row],[Chênh lệch ngày]]&lt;4, "ON TIME", IF(Data[[#This Row],[REASON OF LATE]]="SUPPLIER","LATE BY SUPPLIER", "LATE")))</f>
        <v>ON TIME</v>
      </c>
      <c r="K5017" s="12"/>
      <c r="L5017" s="16"/>
      <c r="M5017" s="32" t="str">
        <f>TEXT(Data[[#This Row],[Ngày giao]],"yyyy")</f>
        <v>2022</v>
      </c>
      <c r="N5017" s="32" t="str">
        <f>IF(MONTH(Data[[#This Row],[Ngày giao]])&lt;4,"Qtr1", IF(MONTH(Data[[#This Row],[Ngày giao]])&lt;7,"Qtr2",IF(MONTH(Data[[#This Row],[Ngày giao]])&lt;10,"Qtr3","Qtr4")))</f>
        <v>Qtr3</v>
      </c>
      <c r="O5017" s="32" t="str">
        <f>TEXT(Data[[#This Row],[Ngày giao]],"MMM")</f>
        <v>Jul</v>
      </c>
    </row>
    <row r="5018" spans="1:15" ht="13" x14ac:dyDescent="0.3">
      <c r="A5018" s="1">
        <v>4518166373</v>
      </c>
      <c r="B5018" s="1">
        <v>4455281</v>
      </c>
      <c r="C5018" s="37" t="s">
        <v>52</v>
      </c>
      <c r="D5018" s="35">
        <v>2160</v>
      </c>
      <c r="E5018" s="3">
        <v>479</v>
      </c>
      <c r="F5018" s="3">
        <f t="shared" si="142"/>
        <v>1034640</v>
      </c>
      <c r="G5018" s="14">
        <v>44760</v>
      </c>
      <c r="H5018" s="15">
        <v>44760</v>
      </c>
      <c r="I5018" s="6">
        <v>0</v>
      </c>
      <c r="J5018" s="32" t="str">
        <f>IF(Data[[#This Row],[Chênh lệch ngày]]&lt;-2,"ADVANCE", IF(Data[[#This Row],[Chênh lệch ngày]]&lt;4, "ON TIME", IF(Data[[#This Row],[REASON OF LATE]]="SUPPLIER","LATE BY SUPPLIER", "LATE")))</f>
        <v>ON TIME</v>
      </c>
      <c r="K5018" s="12"/>
      <c r="L5018" s="16"/>
      <c r="M5018" s="32" t="str">
        <f>TEXT(Data[[#This Row],[Ngày giao]],"yyyy")</f>
        <v>2022</v>
      </c>
      <c r="N5018" s="32" t="str">
        <f>IF(MONTH(Data[[#This Row],[Ngày giao]])&lt;4,"Qtr1", IF(MONTH(Data[[#This Row],[Ngày giao]])&lt;7,"Qtr2",IF(MONTH(Data[[#This Row],[Ngày giao]])&lt;10,"Qtr3","Qtr4")))</f>
        <v>Qtr3</v>
      </c>
      <c r="O5018" s="32" t="str">
        <f>TEXT(Data[[#This Row],[Ngày giao]],"MMM")</f>
        <v>Jul</v>
      </c>
    </row>
    <row r="5019" spans="1:15" ht="13" x14ac:dyDescent="0.3">
      <c r="A5019" s="1">
        <v>4518190287</v>
      </c>
      <c r="B5019" s="1">
        <v>4455281</v>
      </c>
      <c r="C5019" s="34" t="s">
        <v>66</v>
      </c>
      <c r="D5019" s="35">
        <v>3960</v>
      </c>
      <c r="E5019" s="3">
        <v>843</v>
      </c>
      <c r="F5019" s="3">
        <f t="shared" si="142"/>
        <v>3338280</v>
      </c>
      <c r="G5019" s="14">
        <v>44760</v>
      </c>
      <c r="H5019" s="15">
        <v>44760</v>
      </c>
      <c r="I5019" s="6">
        <v>0</v>
      </c>
      <c r="J5019" s="32" t="str">
        <f>IF(Data[[#This Row],[Chênh lệch ngày]]&lt;-2,"ADVANCE", IF(Data[[#This Row],[Chênh lệch ngày]]&lt;4, "ON TIME", IF(Data[[#This Row],[REASON OF LATE]]="SUPPLIER","LATE BY SUPPLIER", "LATE")))</f>
        <v>ON TIME</v>
      </c>
      <c r="K5019" s="12"/>
      <c r="L5019" s="16"/>
      <c r="M5019" s="32" t="str">
        <f>TEXT(Data[[#This Row],[Ngày giao]],"yyyy")</f>
        <v>2022</v>
      </c>
      <c r="N5019" s="32" t="str">
        <f>IF(MONTH(Data[[#This Row],[Ngày giao]])&lt;4,"Qtr1", IF(MONTH(Data[[#This Row],[Ngày giao]])&lt;7,"Qtr2",IF(MONTH(Data[[#This Row],[Ngày giao]])&lt;10,"Qtr3","Qtr4")))</f>
        <v>Qtr3</v>
      </c>
      <c r="O5019" s="32" t="str">
        <f>TEXT(Data[[#This Row],[Ngày giao]],"MMM")</f>
        <v>Jul</v>
      </c>
    </row>
    <row r="5020" spans="1:15" ht="13" x14ac:dyDescent="0.3">
      <c r="A5020" s="1">
        <v>4518196086</v>
      </c>
      <c r="B5020" s="1">
        <v>2779817</v>
      </c>
      <c r="C5020" s="34" t="s">
        <v>66</v>
      </c>
      <c r="D5020" s="35">
        <v>2880</v>
      </c>
      <c r="E5020" s="3">
        <v>1070</v>
      </c>
      <c r="F5020" s="3">
        <f t="shared" si="142"/>
        <v>3081600</v>
      </c>
      <c r="G5020" s="5">
        <v>44788</v>
      </c>
      <c r="H5020" s="4">
        <v>44760</v>
      </c>
      <c r="I5020" s="6">
        <v>28</v>
      </c>
      <c r="J5020" s="32" t="str">
        <f>IF(Data[[#This Row],[Chênh lệch ngày]]&lt;-2,"ADVANCE", IF(Data[[#This Row],[Chênh lệch ngày]]&lt;4, "ON TIME", IF(Data[[#This Row],[REASON OF LATE]]="SUPPLIER","LATE BY SUPPLIER", "LATE")))</f>
        <v>LATE BY SUPPLIER</v>
      </c>
      <c r="K5020" s="13" t="s">
        <v>8</v>
      </c>
      <c r="L5020" s="16" t="s">
        <v>71</v>
      </c>
      <c r="M5020" s="32" t="str">
        <f>TEXT(Data[[#This Row],[Ngày giao]],"yyyy")</f>
        <v>2022</v>
      </c>
      <c r="N5020" s="32" t="str">
        <f>IF(MONTH(Data[[#This Row],[Ngày giao]])&lt;4,"Qtr1", IF(MONTH(Data[[#This Row],[Ngày giao]])&lt;7,"Qtr2",IF(MONTH(Data[[#This Row],[Ngày giao]])&lt;10,"Qtr3","Qtr4")))</f>
        <v>Qtr3</v>
      </c>
      <c r="O5020" s="32" t="str">
        <f>TEXT(Data[[#This Row],[Ngày giao]],"MMM")</f>
        <v>Aug</v>
      </c>
    </row>
    <row r="5021" spans="1:15" ht="13" x14ac:dyDescent="0.3">
      <c r="A5021" s="1">
        <v>4518203986</v>
      </c>
      <c r="B5021" s="1">
        <v>2779823</v>
      </c>
      <c r="C5021" s="34" t="s">
        <v>66</v>
      </c>
      <c r="D5021" s="35">
        <v>4140</v>
      </c>
      <c r="E5021" s="3">
        <v>425</v>
      </c>
      <c r="F5021" s="3">
        <f t="shared" si="142"/>
        <v>1759500</v>
      </c>
      <c r="G5021" s="5">
        <v>44760</v>
      </c>
      <c r="H5021" s="4">
        <v>44760</v>
      </c>
      <c r="I5021" s="6">
        <v>0</v>
      </c>
      <c r="J5021" s="32" t="str">
        <f>IF(Data[[#This Row],[Chênh lệch ngày]]&lt;-2,"ADVANCE", IF(Data[[#This Row],[Chênh lệch ngày]]&lt;4, "ON TIME", IF(Data[[#This Row],[REASON OF LATE]]="SUPPLIER","LATE BY SUPPLIER", "LATE")))</f>
        <v>ON TIME</v>
      </c>
      <c r="K5021" s="12"/>
      <c r="L5021" s="16"/>
      <c r="M5021" s="32" t="str">
        <f>TEXT(Data[[#This Row],[Ngày giao]],"yyyy")</f>
        <v>2022</v>
      </c>
      <c r="N5021" s="32" t="str">
        <f>IF(MONTH(Data[[#This Row],[Ngày giao]])&lt;4,"Qtr1", IF(MONTH(Data[[#This Row],[Ngày giao]])&lt;7,"Qtr2",IF(MONTH(Data[[#This Row],[Ngày giao]])&lt;10,"Qtr3","Qtr4")))</f>
        <v>Qtr3</v>
      </c>
      <c r="O5021" s="32" t="str">
        <f>TEXT(Data[[#This Row],[Ngày giao]],"MMM")</f>
        <v>Jul</v>
      </c>
    </row>
    <row r="5022" spans="1:15" ht="13" x14ac:dyDescent="0.3">
      <c r="A5022" s="1">
        <v>4518193619</v>
      </c>
      <c r="B5022" s="1">
        <v>2765851</v>
      </c>
      <c r="C5022" s="34" t="s">
        <v>65</v>
      </c>
      <c r="D5022" s="35">
        <v>512</v>
      </c>
      <c r="E5022" s="3">
        <v>985</v>
      </c>
      <c r="F5022" s="3">
        <f t="shared" si="142"/>
        <v>504320</v>
      </c>
      <c r="G5022" s="5">
        <v>44760</v>
      </c>
      <c r="H5022" s="4">
        <v>44760</v>
      </c>
      <c r="I5022" s="6">
        <v>0</v>
      </c>
      <c r="J5022" s="32" t="str">
        <f>IF(Data[[#This Row],[Chênh lệch ngày]]&lt;-2,"ADVANCE", IF(Data[[#This Row],[Chênh lệch ngày]]&lt;4, "ON TIME", IF(Data[[#This Row],[REASON OF LATE]]="SUPPLIER","LATE BY SUPPLIER", "LATE")))</f>
        <v>ON TIME</v>
      </c>
      <c r="K5022" s="12"/>
      <c r="L5022" s="16"/>
      <c r="M5022" s="32" t="str">
        <f>TEXT(Data[[#This Row],[Ngày giao]],"yyyy")</f>
        <v>2022</v>
      </c>
      <c r="N5022" s="32" t="str">
        <f>IF(MONTH(Data[[#This Row],[Ngày giao]])&lt;4,"Qtr1", IF(MONTH(Data[[#This Row],[Ngày giao]])&lt;7,"Qtr2",IF(MONTH(Data[[#This Row],[Ngày giao]])&lt;10,"Qtr3","Qtr4")))</f>
        <v>Qtr3</v>
      </c>
      <c r="O5022" s="32" t="str">
        <f>TEXT(Data[[#This Row],[Ngày giao]],"MMM")</f>
        <v>Jul</v>
      </c>
    </row>
    <row r="5023" spans="1:15" ht="13" x14ac:dyDescent="0.3">
      <c r="A5023" s="1">
        <v>4518198245</v>
      </c>
      <c r="B5023" s="1">
        <v>2765851</v>
      </c>
      <c r="C5023" s="34" t="s">
        <v>65</v>
      </c>
      <c r="D5023" s="35">
        <v>512</v>
      </c>
      <c r="E5023" s="3">
        <v>1300</v>
      </c>
      <c r="F5023" s="3">
        <f t="shared" si="142"/>
        <v>665600</v>
      </c>
      <c r="G5023" s="5">
        <v>44760</v>
      </c>
      <c r="H5023" s="4">
        <v>44760</v>
      </c>
      <c r="I5023" s="6">
        <v>0</v>
      </c>
      <c r="J5023" s="32" t="str">
        <f>IF(Data[[#This Row],[Chênh lệch ngày]]&lt;-2,"ADVANCE", IF(Data[[#This Row],[Chênh lệch ngày]]&lt;4, "ON TIME", IF(Data[[#This Row],[REASON OF LATE]]="SUPPLIER","LATE BY SUPPLIER", "LATE")))</f>
        <v>ON TIME</v>
      </c>
      <c r="K5023" s="12"/>
      <c r="L5023" s="16"/>
      <c r="M5023" s="32" t="str">
        <f>TEXT(Data[[#This Row],[Ngày giao]],"yyyy")</f>
        <v>2022</v>
      </c>
      <c r="N5023" s="32" t="str">
        <f>IF(MONTH(Data[[#This Row],[Ngày giao]])&lt;4,"Qtr1", IF(MONTH(Data[[#This Row],[Ngày giao]])&lt;7,"Qtr2",IF(MONTH(Data[[#This Row],[Ngày giao]])&lt;10,"Qtr3","Qtr4")))</f>
        <v>Qtr3</v>
      </c>
      <c r="O5023" s="32" t="str">
        <f>TEXT(Data[[#This Row],[Ngày giao]],"MMM")</f>
        <v>Jul</v>
      </c>
    </row>
    <row r="5024" spans="1:15" ht="13" x14ac:dyDescent="0.3">
      <c r="A5024" s="1">
        <v>4518226860</v>
      </c>
      <c r="B5024" s="1">
        <v>4333116</v>
      </c>
      <c r="C5024" s="34" t="s">
        <v>65</v>
      </c>
      <c r="D5024" s="35">
        <v>1470</v>
      </c>
      <c r="E5024" s="3">
        <v>889</v>
      </c>
      <c r="F5024" s="3">
        <f t="shared" si="142"/>
        <v>1306830</v>
      </c>
      <c r="G5024" s="5">
        <v>44774</v>
      </c>
      <c r="H5024" s="4">
        <v>44760</v>
      </c>
      <c r="I5024" s="6">
        <v>14</v>
      </c>
      <c r="J5024" s="32" t="str">
        <f>IF(Data[[#This Row],[Chênh lệch ngày]]&lt;-2,"ADVANCE", IF(Data[[#This Row],[Chênh lệch ngày]]&lt;4, "ON TIME", IF(Data[[#This Row],[REASON OF LATE]]="SUPPLIER","LATE BY SUPPLIER", "LATE")))</f>
        <v>LATE</v>
      </c>
      <c r="K5024" s="32" t="s">
        <v>6</v>
      </c>
      <c r="L5024" s="16"/>
      <c r="M5024" s="32" t="str">
        <f>TEXT(Data[[#This Row],[Ngày giao]],"yyyy")</f>
        <v>2022</v>
      </c>
      <c r="N5024" s="32" t="str">
        <f>IF(MONTH(Data[[#This Row],[Ngày giao]])&lt;4,"Qtr1", IF(MONTH(Data[[#This Row],[Ngày giao]])&lt;7,"Qtr2",IF(MONTH(Data[[#This Row],[Ngày giao]])&lt;10,"Qtr3","Qtr4")))</f>
        <v>Qtr3</v>
      </c>
      <c r="O5024" s="32" t="str">
        <f>TEXT(Data[[#This Row],[Ngày giao]],"MMM")</f>
        <v>Aug</v>
      </c>
    </row>
    <row r="5025" spans="1:15" ht="13" x14ac:dyDescent="0.3">
      <c r="A5025" s="1">
        <v>4517933897</v>
      </c>
      <c r="B5025" s="1">
        <v>2044651</v>
      </c>
      <c r="C5025" s="34" t="s">
        <v>65</v>
      </c>
      <c r="D5025" s="35">
        <v>198000</v>
      </c>
      <c r="E5025" s="3">
        <v>712</v>
      </c>
      <c r="F5025" s="3">
        <f t="shared" si="142"/>
        <v>140976000</v>
      </c>
      <c r="G5025" s="5">
        <v>44760</v>
      </c>
      <c r="H5025" s="4">
        <v>44760</v>
      </c>
      <c r="I5025" s="6">
        <v>0</v>
      </c>
      <c r="J5025" s="32" t="str">
        <f>IF(Data[[#This Row],[Chênh lệch ngày]]&lt;-2,"ADVANCE", IF(Data[[#This Row],[Chênh lệch ngày]]&lt;4, "ON TIME", IF(Data[[#This Row],[REASON OF LATE]]="SUPPLIER","LATE BY SUPPLIER", "LATE")))</f>
        <v>ON TIME</v>
      </c>
      <c r="K5025" s="12"/>
      <c r="L5025" s="16"/>
      <c r="M5025" s="32" t="str">
        <f>TEXT(Data[[#This Row],[Ngày giao]],"yyyy")</f>
        <v>2022</v>
      </c>
      <c r="N5025" s="32" t="str">
        <f>IF(MONTH(Data[[#This Row],[Ngày giao]])&lt;4,"Qtr1", IF(MONTH(Data[[#This Row],[Ngày giao]])&lt;7,"Qtr2",IF(MONTH(Data[[#This Row],[Ngày giao]])&lt;10,"Qtr3","Qtr4")))</f>
        <v>Qtr3</v>
      </c>
      <c r="O5025" s="32" t="str">
        <f>TEXT(Data[[#This Row],[Ngày giao]],"MMM")</f>
        <v>Jul</v>
      </c>
    </row>
    <row r="5026" spans="1:15" ht="13" x14ac:dyDescent="0.3">
      <c r="A5026" s="1">
        <v>4518184650</v>
      </c>
      <c r="B5026" s="1">
        <v>2044651</v>
      </c>
      <c r="C5026" s="34" t="s">
        <v>65</v>
      </c>
      <c r="D5026" s="35">
        <v>113400</v>
      </c>
      <c r="E5026" s="3">
        <v>1032</v>
      </c>
      <c r="F5026" s="3">
        <f t="shared" si="142"/>
        <v>117028800</v>
      </c>
      <c r="G5026" s="5">
        <v>44760</v>
      </c>
      <c r="H5026" s="4">
        <v>44760</v>
      </c>
      <c r="I5026" s="6">
        <v>0</v>
      </c>
      <c r="J5026" s="32" t="str">
        <f>IF(Data[[#This Row],[Chênh lệch ngày]]&lt;-2,"ADVANCE", IF(Data[[#This Row],[Chênh lệch ngày]]&lt;4, "ON TIME", IF(Data[[#This Row],[REASON OF LATE]]="SUPPLIER","LATE BY SUPPLIER", "LATE")))</f>
        <v>ON TIME</v>
      </c>
      <c r="K5026" s="12"/>
      <c r="L5026" s="16"/>
      <c r="M5026" s="32" t="str">
        <f>TEXT(Data[[#This Row],[Ngày giao]],"yyyy")</f>
        <v>2022</v>
      </c>
      <c r="N5026" s="32" t="str">
        <f>IF(MONTH(Data[[#This Row],[Ngày giao]])&lt;4,"Qtr1", IF(MONTH(Data[[#This Row],[Ngày giao]])&lt;7,"Qtr2",IF(MONTH(Data[[#This Row],[Ngày giao]])&lt;10,"Qtr3","Qtr4")))</f>
        <v>Qtr3</v>
      </c>
      <c r="O5026" s="32" t="str">
        <f>TEXT(Data[[#This Row],[Ngày giao]],"MMM")</f>
        <v>Jul</v>
      </c>
    </row>
    <row r="5027" spans="1:15" ht="13" x14ac:dyDescent="0.3">
      <c r="A5027" s="1">
        <v>4518197537</v>
      </c>
      <c r="B5027" s="1">
        <v>4333113</v>
      </c>
      <c r="C5027" s="34" t="s">
        <v>59</v>
      </c>
      <c r="D5027" s="35">
        <v>1386</v>
      </c>
      <c r="E5027" s="3">
        <v>1279</v>
      </c>
      <c r="F5027" s="3">
        <f t="shared" si="142"/>
        <v>1772694</v>
      </c>
      <c r="G5027" s="5">
        <v>44781</v>
      </c>
      <c r="H5027" s="4">
        <v>44760</v>
      </c>
      <c r="I5027" s="6">
        <v>21</v>
      </c>
      <c r="J5027" s="32" t="str">
        <f>IF(Data[[#This Row],[Chênh lệch ngày]]&lt;-2,"ADVANCE", IF(Data[[#This Row],[Chênh lệch ngày]]&lt;4, "ON TIME", IF(Data[[#This Row],[REASON OF LATE]]="SUPPLIER","LATE BY SUPPLIER", "LATE")))</f>
        <v>LATE BY SUPPLIER</v>
      </c>
      <c r="K5027" s="13" t="s">
        <v>8</v>
      </c>
      <c r="L5027" s="16" t="s">
        <v>71</v>
      </c>
      <c r="M5027" s="32" t="str">
        <f>TEXT(Data[[#This Row],[Ngày giao]],"yyyy")</f>
        <v>2022</v>
      </c>
      <c r="N5027" s="32" t="str">
        <f>IF(MONTH(Data[[#This Row],[Ngày giao]])&lt;4,"Qtr1", IF(MONTH(Data[[#This Row],[Ngày giao]])&lt;7,"Qtr2",IF(MONTH(Data[[#This Row],[Ngày giao]])&lt;10,"Qtr3","Qtr4")))</f>
        <v>Qtr3</v>
      </c>
      <c r="O5027" s="32" t="str">
        <f>TEXT(Data[[#This Row],[Ngày giao]],"MMM")</f>
        <v>Aug</v>
      </c>
    </row>
    <row r="5028" spans="1:15" ht="13" x14ac:dyDescent="0.3">
      <c r="A5028" s="1">
        <v>4518193184</v>
      </c>
      <c r="B5028" s="1">
        <v>4455281</v>
      </c>
      <c r="C5028" s="34" t="s">
        <v>65</v>
      </c>
      <c r="D5028" s="35">
        <v>360</v>
      </c>
      <c r="E5028" s="3">
        <v>684</v>
      </c>
      <c r="F5028" s="3">
        <f t="shared" si="142"/>
        <v>246240</v>
      </c>
      <c r="G5028" s="14">
        <v>44760</v>
      </c>
      <c r="H5028" s="15">
        <v>44761</v>
      </c>
      <c r="I5028" s="6">
        <v>-1</v>
      </c>
      <c r="J5028" s="32" t="str">
        <f>IF(Data[[#This Row],[Chênh lệch ngày]]&lt;-2,"ADVANCE", IF(Data[[#This Row],[Chênh lệch ngày]]&lt;4, "ON TIME", IF(Data[[#This Row],[REASON OF LATE]]="SUPPLIER","LATE BY SUPPLIER", "LATE")))</f>
        <v>ON TIME</v>
      </c>
      <c r="K5028" s="12"/>
      <c r="L5028" s="16"/>
      <c r="M5028" s="32" t="str">
        <f>TEXT(Data[[#This Row],[Ngày giao]],"yyyy")</f>
        <v>2022</v>
      </c>
      <c r="N5028" s="32" t="str">
        <f>IF(MONTH(Data[[#This Row],[Ngày giao]])&lt;4,"Qtr1", IF(MONTH(Data[[#This Row],[Ngày giao]])&lt;7,"Qtr2",IF(MONTH(Data[[#This Row],[Ngày giao]])&lt;10,"Qtr3","Qtr4")))</f>
        <v>Qtr3</v>
      </c>
      <c r="O5028" s="32" t="str">
        <f>TEXT(Data[[#This Row],[Ngày giao]],"MMM")</f>
        <v>Jul</v>
      </c>
    </row>
    <row r="5029" spans="1:15" ht="14.5" x14ac:dyDescent="0.35">
      <c r="A5029" s="7">
        <v>4518124973</v>
      </c>
      <c r="B5029" s="7">
        <v>2765851</v>
      </c>
      <c r="C5029" s="8" t="s">
        <v>53</v>
      </c>
      <c r="D5029" s="9">
        <v>1216</v>
      </c>
      <c r="E5029" s="3">
        <v>1034</v>
      </c>
      <c r="F5029" s="3">
        <f t="shared" si="142"/>
        <v>1257344</v>
      </c>
      <c r="G5029" s="5">
        <v>44770</v>
      </c>
      <c r="H5029" s="4">
        <v>44770</v>
      </c>
      <c r="I5029" s="10">
        <v>0</v>
      </c>
      <c r="J5029" s="32" t="str">
        <f>IF(Data[[#This Row],[Chênh lệch ngày]]&lt;-2,"ADVANCE", IF(Data[[#This Row],[Chênh lệch ngày]]&lt;4, "ON TIME", IF(Data[[#This Row],[REASON OF LATE]]="SUPPLIER","LATE BY SUPPLIER", "LATE")))</f>
        <v>ON TIME</v>
      </c>
      <c r="K5029" s="12"/>
      <c r="L5029" s="16"/>
      <c r="M5029" s="32" t="str">
        <f>TEXT(Data[[#This Row],[Ngày giao]],"yyyy")</f>
        <v>2022</v>
      </c>
      <c r="N5029" s="32" t="str">
        <f>IF(MONTH(Data[[#This Row],[Ngày giao]])&lt;4,"Qtr1", IF(MONTH(Data[[#This Row],[Ngày giao]])&lt;7,"Qtr2",IF(MONTH(Data[[#This Row],[Ngày giao]])&lt;10,"Qtr3","Qtr4")))</f>
        <v>Qtr3</v>
      </c>
      <c r="O5029" s="32" t="str">
        <f>TEXT(Data[[#This Row],[Ngày giao]],"MMM")</f>
        <v>Jul</v>
      </c>
    </row>
    <row r="5030" spans="1:15" ht="13" x14ac:dyDescent="0.3">
      <c r="A5030" s="1">
        <v>881990068</v>
      </c>
      <c r="B5030" s="1">
        <v>4465338</v>
      </c>
      <c r="C5030" s="37" t="s">
        <v>52</v>
      </c>
      <c r="D5030" s="35">
        <v>27900</v>
      </c>
      <c r="E5030" s="3">
        <v>1207</v>
      </c>
      <c r="F5030" s="3">
        <f t="shared" si="142"/>
        <v>33675300</v>
      </c>
      <c r="G5030" s="5">
        <v>44830</v>
      </c>
      <c r="H5030" s="4">
        <v>44762</v>
      </c>
      <c r="I5030" s="6">
        <v>68</v>
      </c>
      <c r="J5030" s="32" t="str">
        <f>IF(Data[[#This Row],[Chênh lệch ngày]]&lt;-2,"ADVANCE", IF(Data[[#This Row],[Chênh lệch ngày]]&lt;4, "ON TIME", IF(Data[[#This Row],[REASON OF LATE]]="SUPPLIER","LATE BY SUPPLIER", "LATE")))</f>
        <v>LATE BY SUPPLIER</v>
      </c>
      <c r="K5030" s="13" t="s">
        <v>8</v>
      </c>
      <c r="L5030" s="16" t="s">
        <v>71</v>
      </c>
      <c r="M5030" s="32" t="str">
        <f>TEXT(Data[[#This Row],[Ngày giao]],"yyyy")</f>
        <v>2022</v>
      </c>
      <c r="N5030" s="32" t="str">
        <f>IF(MONTH(Data[[#This Row],[Ngày giao]])&lt;4,"Qtr1", IF(MONTH(Data[[#This Row],[Ngày giao]])&lt;7,"Qtr2",IF(MONTH(Data[[#This Row],[Ngày giao]])&lt;10,"Qtr3","Qtr4")))</f>
        <v>Qtr3</v>
      </c>
      <c r="O5030" s="32" t="str">
        <f>TEXT(Data[[#This Row],[Ngày giao]],"MMM")</f>
        <v>Sep</v>
      </c>
    </row>
    <row r="5031" spans="1:15" ht="13" x14ac:dyDescent="0.3">
      <c r="A5031" s="1">
        <v>4518165302</v>
      </c>
      <c r="B5031" s="1">
        <v>4455281</v>
      </c>
      <c r="C5031" s="34" t="s">
        <v>55</v>
      </c>
      <c r="D5031" s="35">
        <v>720</v>
      </c>
      <c r="E5031" s="3">
        <v>1379</v>
      </c>
      <c r="F5031" s="3">
        <f t="shared" si="142"/>
        <v>992880</v>
      </c>
      <c r="G5031" s="14">
        <v>44833</v>
      </c>
      <c r="H5031" s="15">
        <v>44763</v>
      </c>
      <c r="I5031" s="6">
        <v>70</v>
      </c>
      <c r="J5031" s="32" t="str">
        <f>IF(Data[[#This Row],[Chênh lệch ngày]]&lt;-2,"ADVANCE", IF(Data[[#This Row],[Chênh lệch ngày]]&lt;4, "ON TIME", IF(Data[[#This Row],[REASON OF LATE]]="SUPPLIER","LATE BY SUPPLIER", "LATE")))</f>
        <v>LATE BY SUPPLIER</v>
      </c>
      <c r="K5031" s="13" t="s">
        <v>8</v>
      </c>
      <c r="L5031" s="16" t="s">
        <v>71</v>
      </c>
      <c r="M5031" s="32" t="str">
        <f>TEXT(Data[[#This Row],[Ngày giao]],"yyyy")</f>
        <v>2022</v>
      </c>
      <c r="N5031" s="32" t="str">
        <f>IF(MONTH(Data[[#This Row],[Ngày giao]])&lt;4,"Qtr1", IF(MONTH(Data[[#This Row],[Ngày giao]])&lt;7,"Qtr2",IF(MONTH(Data[[#This Row],[Ngày giao]])&lt;10,"Qtr3","Qtr4")))</f>
        <v>Qtr3</v>
      </c>
      <c r="O5031" s="32" t="str">
        <f>TEXT(Data[[#This Row],[Ngày giao]],"MMM")</f>
        <v>Sep</v>
      </c>
    </row>
    <row r="5032" spans="1:15" ht="13" x14ac:dyDescent="0.3">
      <c r="A5032" s="1">
        <v>4518129926</v>
      </c>
      <c r="B5032" s="1">
        <v>4455280</v>
      </c>
      <c r="C5032" s="34" t="s">
        <v>56</v>
      </c>
      <c r="D5032" s="35">
        <v>90</v>
      </c>
      <c r="E5032" s="3">
        <v>389</v>
      </c>
      <c r="F5032" s="3">
        <f t="shared" si="142"/>
        <v>35010</v>
      </c>
      <c r="G5032" s="5">
        <v>44763</v>
      </c>
      <c r="H5032" s="4">
        <v>44763</v>
      </c>
      <c r="I5032" s="6">
        <v>0</v>
      </c>
      <c r="J5032" s="32" t="str">
        <f>IF(Data[[#This Row],[Chênh lệch ngày]]&lt;-2,"ADVANCE", IF(Data[[#This Row],[Chênh lệch ngày]]&lt;4, "ON TIME", IF(Data[[#This Row],[REASON OF LATE]]="SUPPLIER","LATE BY SUPPLIER", "LATE")))</f>
        <v>ON TIME</v>
      </c>
      <c r="K5032" s="12"/>
      <c r="L5032" s="16"/>
      <c r="M5032" s="32" t="str">
        <f>TEXT(Data[[#This Row],[Ngày giao]],"yyyy")</f>
        <v>2022</v>
      </c>
      <c r="N5032" s="32" t="str">
        <f>IF(MONTH(Data[[#This Row],[Ngày giao]])&lt;4,"Qtr1", IF(MONTH(Data[[#This Row],[Ngày giao]])&lt;7,"Qtr2",IF(MONTH(Data[[#This Row],[Ngày giao]])&lt;10,"Qtr3","Qtr4")))</f>
        <v>Qtr3</v>
      </c>
      <c r="O5032" s="32" t="str">
        <f>TEXT(Data[[#This Row],[Ngày giao]],"MMM")</f>
        <v>Jul</v>
      </c>
    </row>
    <row r="5033" spans="1:15" ht="13" x14ac:dyDescent="0.3">
      <c r="A5033" s="1">
        <v>4518189764</v>
      </c>
      <c r="B5033" s="1">
        <v>4455281</v>
      </c>
      <c r="C5033" s="34" t="s">
        <v>57</v>
      </c>
      <c r="D5033" s="35">
        <v>4320</v>
      </c>
      <c r="E5033" s="3">
        <v>459</v>
      </c>
      <c r="F5033" s="3">
        <f t="shared" si="142"/>
        <v>1982880</v>
      </c>
      <c r="G5033" s="14">
        <v>44763</v>
      </c>
      <c r="H5033" s="15">
        <v>44764</v>
      </c>
      <c r="I5033" s="6">
        <v>-1</v>
      </c>
      <c r="J5033" s="32" t="str">
        <f>IF(Data[[#This Row],[Chênh lệch ngày]]&lt;-2,"ADVANCE", IF(Data[[#This Row],[Chênh lệch ngày]]&lt;4, "ON TIME", IF(Data[[#This Row],[REASON OF LATE]]="SUPPLIER","LATE BY SUPPLIER", "LATE")))</f>
        <v>ON TIME</v>
      </c>
      <c r="K5033" s="12"/>
      <c r="L5033" s="16"/>
      <c r="M5033" s="32" t="str">
        <f>TEXT(Data[[#This Row],[Ngày giao]],"yyyy")</f>
        <v>2022</v>
      </c>
      <c r="N5033" s="32" t="str">
        <f>IF(MONTH(Data[[#This Row],[Ngày giao]])&lt;4,"Qtr1", IF(MONTH(Data[[#This Row],[Ngày giao]])&lt;7,"Qtr2",IF(MONTH(Data[[#This Row],[Ngày giao]])&lt;10,"Qtr3","Qtr4")))</f>
        <v>Qtr3</v>
      </c>
      <c r="O5033" s="32" t="str">
        <f>TEXT(Data[[#This Row],[Ngày giao]],"MMM")</f>
        <v>Jul</v>
      </c>
    </row>
    <row r="5034" spans="1:15" ht="13" x14ac:dyDescent="0.3">
      <c r="A5034" s="1">
        <v>4518165009</v>
      </c>
      <c r="B5034" s="1">
        <v>2779817</v>
      </c>
      <c r="C5034" s="34" t="s">
        <v>53</v>
      </c>
      <c r="D5034" s="35">
        <v>1620</v>
      </c>
      <c r="E5034" s="3">
        <v>844</v>
      </c>
      <c r="F5034" s="3">
        <f t="shared" si="142"/>
        <v>1367280</v>
      </c>
      <c r="G5034" s="5">
        <v>44781</v>
      </c>
      <c r="H5034" s="4">
        <v>44767</v>
      </c>
      <c r="I5034" s="6">
        <v>14</v>
      </c>
      <c r="J5034" s="32" t="str">
        <f>IF(Data[[#This Row],[Chênh lệch ngày]]&lt;-2,"ADVANCE", IF(Data[[#This Row],[Chênh lệch ngày]]&lt;4, "ON TIME", IF(Data[[#This Row],[REASON OF LATE]]="SUPPLIER","LATE BY SUPPLIER", "LATE")))</f>
        <v>LATE BY SUPPLIER</v>
      </c>
      <c r="K5034" s="13" t="s">
        <v>8</v>
      </c>
      <c r="L5034" s="16" t="s">
        <v>71</v>
      </c>
      <c r="M5034" s="32" t="str">
        <f>TEXT(Data[[#This Row],[Ngày giao]],"yyyy")</f>
        <v>2022</v>
      </c>
      <c r="N5034" s="32" t="str">
        <f>IF(MONTH(Data[[#This Row],[Ngày giao]])&lt;4,"Qtr1", IF(MONTH(Data[[#This Row],[Ngày giao]])&lt;7,"Qtr2",IF(MONTH(Data[[#This Row],[Ngày giao]])&lt;10,"Qtr3","Qtr4")))</f>
        <v>Qtr3</v>
      </c>
      <c r="O5034" s="32" t="str">
        <f>TEXT(Data[[#This Row],[Ngày giao]],"MMM")</f>
        <v>Aug</v>
      </c>
    </row>
    <row r="5035" spans="1:15" ht="13" x14ac:dyDescent="0.3">
      <c r="A5035" s="1">
        <v>4518207462</v>
      </c>
      <c r="B5035" s="1">
        <v>4287388</v>
      </c>
      <c r="C5035" s="34" t="s">
        <v>55</v>
      </c>
      <c r="D5035" s="35">
        <v>96</v>
      </c>
      <c r="E5035" s="3">
        <v>727</v>
      </c>
      <c r="F5035" s="3">
        <f t="shared" si="142"/>
        <v>69792</v>
      </c>
      <c r="G5035" s="5">
        <v>44784</v>
      </c>
      <c r="H5035" s="4">
        <v>44770</v>
      </c>
      <c r="I5035" s="6">
        <v>14</v>
      </c>
      <c r="J5035" s="32" t="str">
        <f>IF(Data[[#This Row],[Chênh lệch ngày]]&lt;-2,"ADVANCE", IF(Data[[#This Row],[Chênh lệch ngày]]&lt;4, "ON TIME", IF(Data[[#This Row],[REASON OF LATE]]="SUPPLIER","LATE BY SUPPLIER", "LATE")))</f>
        <v>LATE</v>
      </c>
      <c r="K5035" s="32" t="s">
        <v>6</v>
      </c>
      <c r="L5035" s="16"/>
      <c r="M5035" s="32" t="str">
        <f>TEXT(Data[[#This Row],[Ngày giao]],"yyyy")</f>
        <v>2022</v>
      </c>
      <c r="N5035" s="32" t="str">
        <f>IF(MONTH(Data[[#This Row],[Ngày giao]])&lt;4,"Qtr1", IF(MONTH(Data[[#This Row],[Ngày giao]])&lt;7,"Qtr2",IF(MONTH(Data[[#This Row],[Ngày giao]])&lt;10,"Qtr3","Qtr4")))</f>
        <v>Qtr3</v>
      </c>
      <c r="O5035" s="32" t="str">
        <f>TEXT(Data[[#This Row],[Ngày giao]],"MMM")</f>
        <v>Aug</v>
      </c>
    </row>
    <row r="5036" spans="1:15" ht="13" x14ac:dyDescent="0.3">
      <c r="A5036" s="1">
        <v>4518217625</v>
      </c>
      <c r="B5036" s="1">
        <v>4455281</v>
      </c>
      <c r="C5036" s="34" t="s">
        <v>57</v>
      </c>
      <c r="D5036" s="35">
        <v>1440</v>
      </c>
      <c r="E5036" s="3">
        <v>601</v>
      </c>
      <c r="F5036" s="3">
        <f t="shared" si="142"/>
        <v>865440</v>
      </c>
      <c r="G5036" s="14">
        <v>44830</v>
      </c>
      <c r="H5036" s="15">
        <v>44771</v>
      </c>
      <c r="I5036" s="6">
        <v>59</v>
      </c>
      <c r="J5036" s="32" t="str">
        <f>IF(Data[[#This Row],[Chênh lệch ngày]]&lt;-2,"ADVANCE", IF(Data[[#This Row],[Chênh lệch ngày]]&lt;4, "ON TIME", IF(Data[[#This Row],[REASON OF LATE]]="SUPPLIER","LATE BY SUPPLIER", "LATE")))</f>
        <v>LATE BY SUPPLIER</v>
      </c>
      <c r="K5036" s="13" t="s">
        <v>8</v>
      </c>
      <c r="L5036" s="16" t="s">
        <v>71</v>
      </c>
      <c r="M5036" s="32" t="str">
        <f>TEXT(Data[[#This Row],[Ngày giao]],"yyyy")</f>
        <v>2022</v>
      </c>
      <c r="N5036" s="32" t="str">
        <f>IF(MONTH(Data[[#This Row],[Ngày giao]])&lt;4,"Qtr1", IF(MONTH(Data[[#This Row],[Ngày giao]])&lt;7,"Qtr2",IF(MONTH(Data[[#This Row],[Ngày giao]])&lt;10,"Qtr3","Qtr4")))</f>
        <v>Qtr3</v>
      </c>
      <c r="O5036" s="32" t="str">
        <f>TEXT(Data[[#This Row],[Ngày giao]],"MMM")</f>
        <v>Sep</v>
      </c>
    </row>
    <row r="5037" spans="1:15" ht="13" x14ac:dyDescent="0.3">
      <c r="A5037" s="1">
        <v>4518138840</v>
      </c>
      <c r="B5037" s="1">
        <v>2663481</v>
      </c>
      <c r="C5037" s="37" t="s">
        <v>52</v>
      </c>
      <c r="D5037" s="35">
        <v>15</v>
      </c>
      <c r="E5037" s="3">
        <v>1236</v>
      </c>
      <c r="F5037" s="3">
        <f t="shared" si="142"/>
        <v>18540</v>
      </c>
      <c r="G5037" s="5">
        <v>44774</v>
      </c>
      <c r="H5037" s="4">
        <v>44774</v>
      </c>
      <c r="I5037" s="6">
        <v>0</v>
      </c>
      <c r="J5037" s="32" t="str">
        <f>IF(Data[[#This Row],[Chênh lệch ngày]]&lt;-2,"ADVANCE", IF(Data[[#This Row],[Chênh lệch ngày]]&lt;4, "ON TIME", IF(Data[[#This Row],[REASON OF LATE]]="SUPPLIER","LATE BY SUPPLIER", "LATE")))</f>
        <v>ON TIME</v>
      </c>
      <c r="K5037" s="12"/>
      <c r="L5037" s="16"/>
      <c r="M5037" s="32" t="str">
        <f>TEXT(Data[[#This Row],[Ngày giao]],"yyyy")</f>
        <v>2022</v>
      </c>
      <c r="N5037" s="32" t="str">
        <f>IF(MONTH(Data[[#This Row],[Ngày giao]])&lt;4,"Qtr1", IF(MONTH(Data[[#This Row],[Ngày giao]])&lt;7,"Qtr2",IF(MONTH(Data[[#This Row],[Ngày giao]])&lt;10,"Qtr3","Qtr4")))</f>
        <v>Qtr3</v>
      </c>
      <c r="O5037" s="32" t="str">
        <f>TEXT(Data[[#This Row],[Ngày giao]],"MMM")</f>
        <v>Aug</v>
      </c>
    </row>
    <row r="5038" spans="1:15" ht="13" x14ac:dyDescent="0.3">
      <c r="A5038" s="1">
        <v>4518198979</v>
      </c>
      <c r="B5038" s="1">
        <v>2778106</v>
      </c>
      <c r="C5038" s="37" t="s">
        <v>52</v>
      </c>
      <c r="D5038" s="35">
        <v>1344</v>
      </c>
      <c r="E5038" s="3">
        <v>438</v>
      </c>
      <c r="F5038" s="3">
        <f t="shared" si="142"/>
        <v>588672</v>
      </c>
      <c r="G5038" s="5">
        <v>44770</v>
      </c>
      <c r="H5038" s="4">
        <v>44774</v>
      </c>
      <c r="I5038" s="6">
        <v>-4</v>
      </c>
      <c r="J5038" s="32" t="str">
        <f>IF(Data[[#This Row],[Chênh lệch ngày]]&lt;-2,"ADVANCE", IF(Data[[#This Row],[Chênh lệch ngày]]&lt;4, "ON TIME", IF(Data[[#This Row],[REASON OF LATE]]="SUPPLIER","LATE BY SUPPLIER", "LATE")))</f>
        <v>ADVANCE</v>
      </c>
      <c r="K5038" s="12"/>
      <c r="L5038" s="16"/>
      <c r="M5038" s="32" t="str">
        <f>TEXT(Data[[#This Row],[Ngày giao]],"yyyy")</f>
        <v>2022</v>
      </c>
      <c r="N5038" s="32" t="str">
        <f>IF(MONTH(Data[[#This Row],[Ngày giao]])&lt;4,"Qtr1", IF(MONTH(Data[[#This Row],[Ngày giao]])&lt;7,"Qtr2",IF(MONTH(Data[[#This Row],[Ngày giao]])&lt;10,"Qtr3","Qtr4")))</f>
        <v>Qtr3</v>
      </c>
      <c r="O5038" s="32" t="str">
        <f>TEXT(Data[[#This Row],[Ngày giao]],"MMM")</f>
        <v>Jul</v>
      </c>
    </row>
    <row r="5039" spans="1:15" ht="14.5" x14ac:dyDescent="0.35">
      <c r="A5039" s="7">
        <v>4518079012</v>
      </c>
      <c r="B5039" s="7">
        <v>4013297</v>
      </c>
      <c r="C5039" s="37" t="s">
        <v>52</v>
      </c>
      <c r="D5039" s="9">
        <v>270</v>
      </c>
      <c r="E5039" s="3">
        <v>1022</v>
      </c>
      <c r="F5039" s="3">
        <f t="shared" si="142"/>
        <v>275940</v>
      </c>
      <c r="G5039" s="5">
        <v>44816</v>
      </c>
      <c r="H5039" s="4">
        <v>44788</v>
      </c>
      <c r="I5039" s="10">
        <v>29</v>
      </c>
      <c r="J5039" s="32" t="str">
        <f>IF(Data[[#This Row],[Chênh lệch ngày]]&lt;-2,"ADVANCE", IF(Data[[#This Row],[Chênh lệch ngày]]&lt;4, "ON TIME", IF(Data[[#This Row],[REASON OF LATE]]="SUPPLIER","LATE BY SUPPLIER", "LATE")))</f>
        <v>LATE BY SUPPLIER</v>
      </c>
      <c r="K5039" s="13" t="s">
        <v>8</v>
      </c>
      <c r="L5039" s="16" t="s">
        <v>71</v>
      </c>
      <c r="M5039" s="32" t="str">
        <f>TEXT(Data[[#This Row],[Ngày giao]],"yyyy")</f>
        <v>2022</v>
      </c>
      <c r="N5039" s="32" t="str">
        <f>IF(MONTH(Data[[#This Row],[Ngày giao]])&lt;4,"Qtr1", IF(MONTH(Data[[#This Row],[Ngày giao]])&lt;7,"Qtr2",IF(MONTH(Data[[#This Row],[Ngày giao]])&lt;10,"Qtr3","Qtr4")))</f>
        <v>Qtr3</v>
      </c>
      <c r="O5039" s="32" t="str">
        <f>TEXT(Data[[#This Row],[Ngày giao]],"MMM")</f>
        <v>Sep</v>
      </c>
    </row>
    <row r="5040" spans="1:15" ht="13" x14ac:dyDescent="0.3">
      <c r="A5040" s="1">
        <v>4518218357</v>
      </c>
      <c r="B5040" s="1">
        <v>4013305</v>
      </c>
      <c r="C5040" s="37" t="s">
        <v>52</v>
      </c>
      <c r="D5040" s="35">
        <v>708</v>
      </c>
      <c r="E5040" s="3">
        <v>601</v>
      </c>
      <c r="F5040" s="3">
        <f t="shared" si="142"/>
        <v>425508</v>
      </c>
      <c r="G5040" s="5">
        <v>44770</v>
      </c>
      <c r="H5040" s="4">
        <v>44774</v>
      </c>
      <c r="I5040" s="6">
        <v>-4</v>
      </c>
      <c r="J5040" s="32" t="str">
        <f>IF(Data[[#This Row],[Chênh lệch ngày]]&lt;-2,"ADVANCE", IF(Data[[#This Row],[Chênh lệch ngày]]&lt;4, "ON TIME", IF(Data[[#This Row],[REASON OF LATE]]="SUPPLIER","LATE BY SUPPLIER", "LATE")))</f>
        <v>ADVANCE</v>
      </c>
      <c r="K5040" s="12"/>
      <c r="L5040" s="16"/>
      <c r="M5040" s="32" t="str">
        <f>TEXT(Data[[#This Row],[Ngày giao]],"yyyy")</f>
        <v>2022</v>
      </c>
      <c r="N5040" s="32" t="str">
        <f>IF(MONTH(Data[[#This Row],[Ngày giao]])&lt;4,"Qtr1", IF(MONTH(Data[[#This Row],[Ngày giao]])&lt;7,"Qtr2",IF(MONTH(Data[[#This Row],[Ngày giao]])&lt;10,"Qtr3","Qtr4")))</f>
        <v>Qtr3</v>
      </c>
      <c r="O5040" s="32" t="str">
        <f>TEXT(Data[[#This Row],[Ngày giao]],"MMM")</f>
        <v>Jul</v>
      </c>
    </row>
    <row r="5041" spans="1:15" ht="13" x14ac:dyDescent="0.3">
      <c r="A5041" s="1">
        <v>4518226119</v>
      </c>
      <c r="B5041" s="1">
        <v>4455281</v>
      </c>
      <c r="C5041" s="34" t="s">
        <v>65</v>
      </c>
      <c r="D5041" s="35">
        <v>90</v>
      </c>
      <c r="E5041" s="3">
        <v>797</v>
      </c>
      <c r="F5041" s="3">
        <f t="shared" si="142"/>
        <v>71730</v>
      </c>
      <c r="G5041" s="14">
        <v>44844</v>
      </c>
      <c r="H5041" s="15">
        <v>44774</v>
      </c>
      <c r="I5041" s="6">
        <v>70</v>
      </c>
      <c r="J5041" s="32" t="str">
        <f>IF(Data[[#This Row],[Chênh lệch ngày]]&lt;-2,"ADVANCE", IF(Data[[#This Row],[Chênh lệch ngày]]&lt;4, "ON TIME", IF(Data[[#This Row],[REASON OF LATE]]="SUPPLIER","LATE BY SUPPLIER", "LATE")))</f>
        <v>LATE</v>
      </c>
      <c r="K5041" s="32" t="s">
        <v>6</v>
      </c>
      <c r="L5041" s="16"/>
      <c r="M5041" s="32" t="str">
        <f>TEXT(Data[[#This Row],[Ngày giao]],"yyyy")</f>
        <v>2022</v>
      </c>
      <c r="N5041" s="32" t="str">
        <f>IF(MONTH(Data[[#This Row],[Ngày giao]])&lt;4,"Qtr1", IF(MONTH(Data[[#This Row],[Ngày giao]])&lt;7,"Qtr2",IF(MONTH(Data[[#This Row],[Ngày giao]])&lt;10,"Qtr3","Qtr4")))</f>
        <v>Qtr4</v>
      </c>
      <c r="O5041" s="32" t="str">
        <f>TEXT(Data[[#This Row],[Ngày giao]],"MMM")</f>
        <v>Oct</v>
      </c>
    </row>
    <row r="5042" spans="1:15" ht="13" x14ac:dyDescent="0.3">
      <c r="A5042" s="1">
        <v>4518157262</v>
      </c>
      <c r="B5042" s="1">
        <v>2779817</v>
      </c>
      <c r="C5042" s="34" t="s">
        <v>53</v>
      </c>
      <c r="D5042" s="35">
        <v>360</v>
      </c>
      <c r="E5042" s="3">
        <v>1219</v>
      </c>
      <c r="F5042" s="3">
        <f t="shared" si="142"/>
        <v>438840</v>
      </c>
      <c r="G5042" s="5">
        <v>44774</v>
      </c>
      <c r="H5042" s="4">
        <v>44774</v>
      </c>
      <c r="I5042" s="6">
        <v>0</v>
      </c>
      <c r="J5042" s="32" t="str">
        <f>IF(Data[[#This Row],[Chênh lệch ngày]]&lt;-2,"ADVANCE", IF(Data[[#This Row],[Chênh lệch ngày]]&lt;4, "ON TIME", IF(Data[[#This Row],[REASON OF LATE]]="SUPPLIER","LATE BY SUPPLIER", "LATE")))</f>
        <v>ON TIME</v>
      </c>
      <c r="K5042" s="12"/>
      <c r="L5042" s="16"/>
      <c r="M5042" s="32" t="str">
        <f>TEXT(Data[[#This Row],[Ngày giao]],"yyyy")</f>
        <v>2022</v>
      </c>
      <c r="N5042" s="32" t="str">
        <f>IF(MONTH(Data[[#This Row],[Ngày giao]])&lt;4,"Qtr1", IF(MONTH(Data[[#This Row],[Ngày giao]])&lt;7,"Qtr2",IF(MONTH(Data[[#This Row],[Ngày giao]])&lt;10,"Qtr3","Qtr4")))</f>
        <v>Qtr3</v>
      </c>
      <c r="O5042" s="32" t="str">
        <f>TEXT(Data[[#This Row],[Ngày giao]],"MMM")</f>
        <v>Aug</v>
      </c>
    </row>
    <row r="5043" spans="1:15" ht="13" x14ac:dyDescent="0.3">
      <c r="A5043" s="1">
        <v>4518157897</v>
      </c>
      <c r="B5043" s="1">
        <v>2779817</v>
      </c>
      <c r="C5043" s="34" t="s">
        <v>53</v>
      </c>
      <c r="D5043" s="35">
        <v>1710</v>
      </c>
      <c r="E5043" s="3">
        <v>311</v>
      </c>
      <c r="F5043" s="3">
        <f t="shared" si="142"/>
        <v>531810</v>
      </c>
      <c r="G5043" s="5">
        <v>44781</v>
      </c>
      <c r="H5043" s="4">
        <v>44774</v>
      </c>
      <c r="I5043" s="6">
        <v>7</v>
      </c>
      <c r="J5043" s="32" t="str">
        <f>IF(Data[[#This Row],[Chênh lệch ngày]]&lt;-2,"ADVANCE", IF(Data[[#This Row],[Chênh lệch ngày]]&lt;4, "ON TIME", IF(Data[[#This Row],[REASON OF LATE]]="SUPPLIER","LATE BY SUPPLIER", "LATE")))</f>
        <v>LATE BY SUPPLIER</v>
      </c>
      <c r="K5043" s="13" t="s">
        <v>8</v>
      </c>
      <c r="L5043" s="16" t="s">
        <v>71</v>
      </c>
      <c r="M5043" s="32" t="str">
        <f>TEXT(Data[[#This Row],[Ngày giao]],"yyyy")</f>
        <v>2022</v>
      </c>
      <c r="N5043" s="32" t="str">
        <f>IF(MONTH(Data[[#This Row],[Ngày giao]])&lt;4,"Qtr1", IF(MONTH(Data[[#This Row],[Ngày giao]])&lt;7,"Qtr2",IF(MONTH(Data[[#This Row],[Ngày giao]])&lt;10,"Qtr3","Qtr4")))</f>
        <v>Qtr3</v>
      </c>
      <c r="O5043" s="32" t="str">
        <f>TEXT(Data[[#This Row],[Ngày giao]],"MMM")</f>
        <v>Aug</v>
      </c>
    </row>
    <row r="5044" spans="1:15" ht="13" x14ac:dyDescent="0.3">
      <c r="A5044" s="1">
        <v>4518129696</v>
      </c>
      <c r="B5044" s="1">
        <v>2765851</v>
      </c>
      <c r="C5044" s="34" t="s">
        <v>53</v>
      </c>
      <c r="D5044" s="35">
        <v>80</v>
      </c>
      <c r="E5044" s="3">
        <v>1296</v>
      </c>
      <c r="F5044" s="3">
        <f t="shared" ref="F5044:F5048" si="143" xml:space="preserve"> D5044 * E5044</f>
        <v>103680</v>
      </c>
      <c r="G5044" s="5">
        <v>44774</v>
      </c>
      <c r="H5044" s="4">
        <v>44774</v>
      </c>
      <c r="I5044" s="6">
        <v>0</v>
      </c>
      <c r="J5044" s="32" t="str">
        <f>IF(Data[[#This Row],[Chênh lệch ngày]]&lt;-2,"ADVANCE", IF(Data[[#This Row],[Chênh lệch ngày]]&lt;4, "ON TIME", IF(Data[[#This Row],[REASON OF LATE]]="SUPPLIER","LATE BY SUPPLIER", "LATE")))</f>
        <v>ON TIME</v>
      </c>
      <c r="K5044" s="12"/>
      <c r="L5044" s="16"/>
      <c r="M5044" s="32" t="str">
        <f>TEXT(Data[[#This Row],[Ngày giao]],"yyyy")</f>
        <v>2022</v>
      </c>
      <c r="N5044" s="32" t="str">
        <f>IF(MONTH(Data[[#This Row],[Ngày giao]])&lt;4,"Qtr1", IF(MONTH(Data[[#This Row],[Ngày giao]])&lt;7,"Qtr2",IF(MONTH(Data[[#This Row],[Ngày giao]])&lt;10,"Qtr3","Qtr4")))</f>
        <v>Qtr3</v>
      </c>
      <c r="O5044" s="32" t="str">
        <f>TEXT(Data[[#This Row],[Ngày giao]],"MMM")</f>
        <v>Aug</v>
      </c>
    </row>
    <row r="5045" spans="1:15" ht="13" x14ac:dyDescent="0.3">
      <c r="A5045" s="1">
        <v>4518210964</v>
      </c>
      <c r="B5045" s="1">
        <v>2487053</v>
      </c>
      <c r="C5045" s="34" t="s">
        <v>53</v>
      </c>
      <c r="D5045" s="35">
        <v>90</v>
      </c>
      <c r="E5045" s="3">
        <v>568</v>
      </c>
      <c r="F5045" s="3">
        <f t="shared" si="143"/>
        <v>51120</v>
      </c>
      <c r="G5045" s="5">
        <v>44774</v>
      </c>
      <c r="H5045" s="4">
        <v>44774</v>
      </c>
      <c r="I5045" s="6">
        <v>0</v>
      </c>
      <c r="J5045" s="32" t="str">
        <f>IF(Data[[#This Row],[Chênh lệch ngày]]&lt;-2,"ADVANCE", IF(Data[[#This Row],[Chênh lệch ngày]]&lt;4, "ON TIME", IF(Data[[#This Row],[REASON OF LATE]]="SUPPLIER","LATE BY SUPPLIER", "LATE")))</f>
        <v>ON TIME</v>
      </c>
      <c r="K5045" s="12"/>
      <c r="L5045" s="16"/>
      <c r="M5045" s="32" t="str">
        <f>TEXT(Data[[#This Row],[Ngày giao]],"yyyy")</f>
        <v>2022</v>
      </c>
      <c r="N5045" s="32" t="str">
        <f>IF(MONTH(Data[[#This Row],[Ngày giao]])&lt;4,"Qtr1", IF(MONTH(Data[[#This Row],[Ngày giao]])&lt;7,"Qtr2",IF(MONTH(Data[[#This Row],[Ngày giao]])&lt;10,"Qtr3","Qtr4")))</f>
        <v>Qtr3</v>
      </c>
      <c r="O5045" s="32" t="str">
        <f>TEXT(Data[[#This Row],[Ngày giao]],"MMM")</f>
        <v>Aug</v>
      </c>
    </row>
    <row r="5046" spans="1:15" ht="13" x14ac:dyDescent="0.3">
      <c r="A5046" s="1">
        <v>4518239716</v>
      </c>
      <c r="B5046" s="1">
        <v>4454507</v>
      </c>
      <c r="C5046" s="34" t="s">
        <v>64</v>
      </c>
      <c r="D5046" s="35">
        <v>90</v>
      </c>
      <c r="E5046" s="3">
        <v>318</v>
      </c>
      <c r="F5046" s="3">
        <f t="shared" si="143"/>
        <v>28620</v>
      </c>
      <c r="G5046" s="5">
        <v>44788</v>
      </c>
      <c r="H5046" s="4">
        <v>44775</v>
      </c>
      <c r="I5046" s="6">
        <v>13</v>
      </c>
      <c r="J5046" s="32" t="str">
        <f>IF(Data[[#This Row],[Chênh lệch ngày]]&lt;-2,"ADVANCE", IF(Data[[#This Row],[Chênh lệch ngày]]&lt;4, "ON TIME", IF(Data[[#This Row],[REASON OF LATE]]="SUPPLIER","LATE BY SUPPLIER", "LATE")))</f>
        <v>LATE BY SUPPLIER</v>
      </c>
      <c r="K5046" s="13" t="s">
        <v>8</v>
      </c>
      <c r="L5046" s="16" t="s">
        <v>71</v>
      </c>
      <c r="M5046" s="32" t="str">
        <f>TEXT(Data[[#This Row],[Ngày giao]],"yyyy")</f>
        <v>2022</v>
      </c>
      <c r="N5046" s="32" t="str">
        <f>IF(MONTH(Data[[#This Row],[Ngày giao]])&lt;4,"Qtr1", IF(MONTH(Data[[#This Row],[Ngày giao]])&lt;7,"Qtr2",IF(MONTH(Data[[#This Row],[Ngày giao]])&lt;10,"Qtr3","Qtr4")))</f>
        <v>Qtr3</v>
      </c>
      <c r="O5046" s="32" t="str">
        <f>TEXT(Data[[#This Row],[Ngày giao]],"MMM")</f>
        <v>Aug</v>
      </c>
    </row>
    <row r="5047" spans="1:15" ht="13" x14ac:dyDescent="0.3">
      <c r="A5047" s="1">
        <v>4518165303</v>
      </c>
      <c r="B5047" s="1">
        <v>4455281</v>
      </c>
      <c r="C5047" s="34" t="s">
        <v>55</v>
      </c>
      <c r="D5047" s="35">
        <v>360</v>
      </c>
      <c r="E5047" s="3">
        <v>657</v>
      </c>
      <c r="F5047" s="3">
        <f t="shared" si="143"/>
        <v>236520</v>
      </c>
      <c r="G5047" s="14">
        <v>44833</v>
      </c>
      <c r="H5047" s="15">
        <v>44777</v>
      </c>
      <c r="I5047" s="6">
        <v>56</v>
      </c>
      <c r="J5047" s="32" t="str">
        <f>IF(Data[[#This Row],[Chênh lệch ngày]]&lt;-2,"ADVANCE", IF(Data[[#This Row],[Chênh lệch ngày]]&lt;4, "ON TIME", IF(Data[[#This Row],[REASON OF LATE]]="SUPPLIER","LATE BY SUPPLIER", "LATE")))</f>
        <v>LATE BY SUPPLIER</v>
      </c>
      <c r="K5047" s="13" t="s">
        <v>8</v>
      </c>
      <c r="L5047" s="16" t="s">
        <v>71</v>
      </c>
      <c r="M5047" s="32" t="str">
        <f>TEXT(Data[[#This Row],[Ngày giao]],"yyyy")</f>
        <v>2022</v>
      </c>
      <c r="N5047" s="32" t="str">
        <f>IF(MONTH(Data[[#This Row],[Ngày giao]])&lt;4,"Qtr1", IF(MONTH(Data[[#This Row],[Ngày giao]])&lt;7,"Qtr2",IF(MONTH(Data[[#This Row],[Ngày giao]])&lt;10,"Qtr3","Qtr4")))</f>
        <v>Qtr3</v>
      </c>
      <c r="O5047" s="32" t="str">
        <f>TEXT(Data[[#This Row],[Ngày giao]],"MMM")</f>
        <v>Sep</v>
      </c>
    </row>
    <row r="5048" spans="1:15" ht="13" x14ac:dyDescent="0.3">
      <c r="A5048" s="1">
        <v>4518200994</v>
      </c>
      <c r="B5048" s="1">
        <v>4455280</v>
      </c>
      <c r="C5048" s="34" t="s">
        <v>56</v>
      </c>
      <c r="D5048" s="35">
        <v>990</v>
      </c>
      <c r="E5048" s="3">
        <v>448</v>
      </c>
      <c r="F5048" s="3">
        <f t="shared" si="143"/>
        <v>443520</v>
      </c>
      <c r="G5048" s="5">
        <v>44777</v>
      </c>
      <c r="H5048" s="4">
        <v>44777</v>
      </c>
      <c r="I5048" s="6">
        <v>0</v>
      </c>
      <c r="J5048" s="32" t="str">
        <f>IF(Data[[#This Row],[Chênh lệch ngày]]&lt;-2,"ADVANCE", IF(Data[[#This Row],[Chênh lệch ngày]]&lt;4, "ON TIME", IF(Data[[#This Row],[REASON OF LATE]]="SUPPLIER","LATE BY SUPPLIER", "LATE")))</f>
        <v>ON TIME</v>
      </c>
      <c r="K5048" s="12"/>
      <c r="L5048" s="16"/>
      <c r="M5048" s="32" t="str">
        <f>TEXT(Data[[#This Row],[Ngày giao]],"yyyy")</f>
        <v>2022</v>
      </c>
      <c r="N5048" s="32" t="str">
        <f>IF(MONTH(Data[[#This Row],[Ngày giao]])&lt;4,"Qtr1", IF(MONTH(Data[[#This Row],[Ngày giao]])&lt;7,"Qtr2",IF(MONTH(Data[[#This Row],[Ngày giao]])&lt;10,"Qtr3","Qtr4")))</f>
        <v>Qtr3</v>
      </c>
      <c r="O5048" s="32" t="str">
        <f>TEXT(Data[[#This Row],[Ngày giao]],"MMM")</f>
        <v>Aug</v>
      </c>
    </row>
    <row r="5049" spans="1:15" ht="13" x14ac:dyDescent="0.3">
      <c r="A5049" s="1">
        <v>4518166522</v>
      </c>
      <c r="B5049" s="1">
        <v>4455281</v>
      </c>
      <c r="C5049" s="34" t="s">
        <v>58</v>
      </c>
      <c r="D5049" s="35">
        <v>6480</v>
      </c>
      <c r="E5049" s="3">
        <v>643</v>
      </c>
      <c r="F5049" s="3">
        <f xml:space="preserve"> D5049 * E5049</f>
        <v>4166640</v>
      </c>
      <c r="G5049" s="15">
        <v>44868</v>
      </c>
      <c r="H5049" s="15">
        <v>44870</v>
      </c>
      <c r="I5049" s="6">
        <v>-2</v>
      </c>
      <c r="J5049" s="32" t="str">
        <f>IF(Data[[#This Row],[Chênh lệch ngày]]&lt;-2,"ADVANCE", IF(Data[[#This Row],[Chênh lệch ngày]]&lt;4, "ON TIME", IF(Data[[#This Row],[REASON OF LATE]]="SUPPLIER","LATE BY SUPPLIER", "LATE")))</f>
        <v>ON TIME</v>
      </c>
      <c r="K5049" s="13" t="s">
        <v>8</v>
      </c>
      <c r="L5049" s="16" t="s">
        <v>71</v>
      </c>
      <c r="M5049" s="32" t="str">
        <f>TEXT(Data[[#This Row],[Ngày giao]],"yyyy")</f>
        <v>2022</v>
      </c>
      <c r="N5049" s="32" t="str">
        <f>IF(MONTH(Data[[#This Row],[Ngày giao]])&lt;4,"Qtr1", IF(MONTH(Data[[#This Row],[Ngày giao]])&lt;7,"Qtr2",IF(MONTH(Data[[#This Row],[Ngày giao]])&lt;10,"Qtr3","Qtr4")))</f>
        <v>Qtr4</v>
      </c>
      <c r="O5049" s="32" t="str">
        <f>TEXT(Data[[#This Row],[Ngày giao]],"MMM")</f>
        <v>Nov</v>
      </c>
    </row>
    <row r="5050" spans="1:15" ht="13" x14ac:dyDescent="0.3">
      <c r="A5050" s="1">
        <v>4518230526</v>
      </c>
      <c r="B5050" s="1">
        <v>4455281</v>
      </c>
      <c r="C5050" s="34" t="s">
        <v>57</v>
      </c>
      <c r="D5050" s="35">
        <v>1980</v>
      </c>
      <c r="E5050" s="3">
        <v>321</v>
      </c>
      <c r="F5050" s="3">
        <f t="shared" ref="F5050:F5085" si="144" xml:space="preserve"> D5050 * E5050</f>
        <v>635580</v>
      </c>
      <c r="G5050" s="14">
        <v>44844</v>
      </c>
      <c r="H5050" s="15">
        <v>44778</v>
      </c>
      <c r="I5050" s="6">
        <v>66</v>
      </c>
      <c r="J5050" s="32" t="str">
        <f>IF(Data[[#This Row],[Chênh lệch ngày]]&lt;-2,"ADVANCE", IF(Data[[#This Row],[Chênh lệch ngày]]&lt;4, "ON TIME", IF(Data[[#This Row],[REASON OF LATE]]="SUPPLIER","LATE BY SUPPLIER", "LATE")))</f>
        <v>LATE</v>
      </c>
      <c r="K5050" s="32" t="s">
        <v>6</v>
      </c>
      <c r="L5050" s="16"/>
      <c r="M5050" s="32" t="str">
        <f>TEXT(Data[[#This Row],[Ngày giao]],"yyyy")</f>
        <v>2022</v>
      </c>
      <c r="N5050" s="32" t="str">
        <f>IF(MONTH(Data[[#This Row],[Ngày giao]])&lt;4,"Qtr1", IF(MONTH(Data[[#This Row],[Ngày giao]])&lt;7,"Qtr2",IF(MONTH(Data[[#This Row],[Ngày giao]])&lt;10,"Qtr3","Qtr4")))</f>
        <v>Qtr4</v>
      </c>
      <c r="O5050" s="32" t="str">
        <f>TEXT(Data[[#This Row],[Ngày giao]],"MMM")</f>
        <v>Oct</v>
      </c>
    </row>
    <row r="5051" spans="1:15" ht="13" x14ac:dyDescent="0.3">
      <c r="A5051" s="1">
        <v>4518183595</v>
      </c>
      <c r="B5051" s="1">
        <v>2765851</v>
      </c>
      <c r="C5051" s="34" t="s">
        <v>53</v>
      </c>
      <c r="D5051" s="35">
        <v>1680</v>
      </c>
      <c r="E5051" s="3">
        <v>500</v>
      </c>
      <c r="F5051" s="3">
        <f t="shared" si="144"/>
        <v>840000</v>
      </c>
      <c r="G5051" s="5">
        <v>44781</v>
      </c>
      <c r="H5051" s="4">
        <v>44781</v>
      </c>
      <c r="I5051" s="6">
        <v>0</v>
      </c>
      <c r="J5051" s="32" t="str">
        <f>IF(Data[[#This Row],[Chênh lệch ngày]]&lt;-2,"ADVANCE", IF(Data[[#This Row],[Chênh lệch ngày]]&lt;4, "ON TIME", IF(Data[[#This Row],[REASON OF LATE]]="SUPPLIER","LATE BY SUPPLIER", "LATE")))</f>
        <v>ON TIME</v>
      </c>
      <c r="K5051" s="12"/>
      <c r="L5051" s="16"/>
      <c r="M5051" s="32" t="str">
        <f>TEXT(Data[[#This Row],[Ngày giao]],"yyyy")</f>
        <v>2022</v>
      </c>
      <c r="N5051" s="32" t="str">
        <f>IF(MONTH(Data[[#This Row],[Ngày giao]])&lt;4,"Qtr1", IF(MONTH(Data[[#This Row],[Ngày giao]])&lt;7,"Qtr2",IF(MONTH(Data[[#This Row],[Ngày giao]])&lt;10,"Qtr3","Qtr4")))</f>
        <v>Qtr3</v>
      </c>
      <c r="O5051" s="32" t="str">
        <f>TEXT(Data[[#This Row],[Ngày giao]],"MMM")</f>
        <v>Aug</v>
      </c>
    </row>
    <row r="5052" spans="1:15" ht="13" x14ac:dyDescent="0.3">
      <c r="A5052" s="1">
        <v>4518176429</v>
      </c>
      <c r="B5052" s="1">
        <v>2765851</v>
      </c>
      <c r="C5052" s="34" t="s">
        <v>53</v>
      </c>
      <c r="D5052" s="35">
        <v>1056</v>
      </c>
      <c r="E5052" s="3">
        <v>610</v>
      </c>
      <c r="F5052" s="3">
        <f t="shared" si="144"/>
        <v>644160</v>
      </c>
      <c r="G5052" s="5">
        <v>44781</v>
      </c>
      <c r="H5052" s="4">
        <v>44781</v>
      </c>
      <c r="I5052" s="6">
        <v>0</v>
      </c>
      <c r="J5052" s="32" t="str">
        <f>IF(Data[[#This Row],[Chênh lệch ngày]]&lt;-2,"ADVANCE", IF(Data[[#This Row],[Chênh lệch ngày]]&lt;4, "ON TIME", IF(Data[[#This Row],[REASON OF LATE]]="SUPPLIER","LATE BY SUPPLIER", "LATE")))</f>
        <v>ON TIME</v>
      </c>
      <c r="K5052" s="12"/>
      <c r="L5052" s="16"/>
      <c r="M5052" s="32" t="str">
        <f>TEXT(Data[[#This Row],[Ngày giao]],"yyyy")</f>
        <v>2022</v>
      </c>
      <c r="N5052" s="32" t="str">
        <f>IF(MONTH(Data[[#This Row],[Ngày giao]])&lt;4,"Qtr1", IF(MONTH(Data[[#This Row],[Ngày giao]])&lt;7,"Qtr2",IF(MONTH(Data[[#This Row],[Ngày giao]])&lt;10,"Qtr3","Qtr4")))</f>
        <v>Qtr3</v>
      </c>
      <c r="O5052" s="32" t="str">
        <f>TEXT(Data[[#This Row],[Ngày giao]],"MMM")</f>
        <v>Aug</v>
      </c>
    </row>
    <row r="5053" spans="1:15" ht="13" x14ac:dyDescent="0.3">
      <c r="A5053" s="1">
        <v>4518212004</v>
      </c>
      <c r="B5053" s="1">
        <v>4287388</v>
      </c>
      <c r="C5053" s="34" t="s">
        <v>53</v>
      </c>
      <c r="D5053" s="35">
        <v>192</v>
      </c>
      <c r="E5053" s="3">
        <v>1488</v>
      </c>
      <c r="F5053" s="3">
        <f t="shared" si="144"/>
        <v>285696</v>
      </c>
      <c r="G5053" s="5">
        <v>44804</v>
      </c>
      <c r="H5053" s="4">
        <v>44781</v>
      </c>
      <c r="I5053" s="6">
        <v>23</v>
      </c>
      <c r="J5053" s="32" t="str">
        <f>IF(Data[[#This Row],[Chênh lệch ngày]]&lt;-2,"ADVANCE", IF(Data[[#This Row],[Chênh lệch ngày]]&lt;4, "ON TIME", IF(Data[[#This Row],[REASON OF LATE]]="SUPPLIER","LATE BY SUPPLIER", "LATE")))</f>
        <v>LATE</v>
      </c>
      <c r="K5053" s="32" t="s">
        <v>6</v>
      </c>
      <c r="L5053" s="16"/>
      <c r="M5053" s="32" t="str">
        <f>TEXT(Data[[#This Row],[Ngày giao]],"yyyy")</f>
        <v>2022</v>
      </c>
      <c r="N5053" s="32" t="str">
        <f>IF(MONTH(Data[[#This Row],[Ngày giao]])&lt;4,"Qtr1", IF(MONTH(Data[[#This Row],[Ngày giao]])&lt;7,"Qtr2",IF(MONTH(Data[[#This Row],[Ngày giao]])&lt;10,"Qtr3","Qtr4")))</f>
        <v>Qtr3</v>
      </c>
      <c r="O5053" s="32" t="str">
        <f>TEXT(Data[[#This Row],[Ngày giao]],"MMM")</f>
        <v>Aug</v>
      </c>
    </row>
    <row r="5054" spans="1:15" ht="13" x14ac:dyDescent="0.3">
      <c r="A5054" s="1">
        <v>4518198953</v>
      </c>
      <c r="B5054" s="1">
        <v>4455281</v>
      </c>
      <c r="C5054" s="34" t="s">
        <v>58</v>
      </c>
      <c r="D5054" s="35">
        <v>12330</v>
      </c>
      <c r="E5054" s="3">
        <v>1346</v>
      </c>
      <c r="F5054" s="3">
        <f t="shared" si="144"/>
        <v>16596180</v>
      </c>
      <c r="G5054" s="14">
        <v>44945</v>
      </c>
      <c r="H5054" s="15">
        <v>44947</v>
      </c>
      <c r="I5054" s="6">
        <v>-2</v>
      </c>
      <c r="J5054" s="32" t="str">
        <f>IF(Data[[#This Row],[Chênh lệch ngày]]&lt;-2,"ADVANCE", IF(Data[[#This Row],[Chênh lệch ngày]]&lt;4, "ON TIME", IF(Data[[#This Row],[REASON OF LATE]]="SUPPLIER","LATE BY SUPPLIER", "LATE")))</f>
        <v>ON TIME</v>
      </c>
      <c r="K5054" s="13" t="s">
        <v>8</v>
      </c>
      <c r="L5054" s="16" t="s">
        <v>71</v>
      </c>
      <c r="M5054" s="32" t="str">
        <f>TEXT(Data[[#This Row],[Ngày giao]],"yyyy")</f>
        <v>2023</v>
      </c>
      <c r="N5054" s="32" t="str">
        <f>IF(MONTH(Data[[#This Row],[Ngày giao]])&lt;4,"Qtr1", IF(MONTH(Data[[#This Row],[Ngày giao]])&lt;7,"Qtr2",IF(MONTH(Data[[#This Row],[Ngày giao]])&lt;10,"Qtr3","Qtr4")))</f>
        <v>Qtr1</v>
      </c>
      <c r="O5054" s="32" t="str">
        <f>TEXT(Data[[#This Row],[Ngày giao]],"MMM")</f>
        <v>Jan</v>
      </c>
    </row>
    <row r="5055" spans="1:15" ht="13" x14ac:dyDescent="0.3">
      <c r="A5055" s="1">
        <v>4518245177</v>
      </c>
      <c r="B5055" s="1">
        <v>2778106</v>
      </c>
      <c r="C5055" s="37" t="s">
        <v>52</v>
      </c>
      <c r="D5055" s="35">
        <v>132</v>
      </c>
      <c r="E5055" s="3">
        <v>1244</v>
      </c>
      <c r="F5055" s="3">
        <f t="shared" si="144"/>
        <v>164208</v>
      </c>
      <c r="G5055" s="5">
        <v>44788</v>
      </c>
      <c r="H5055" s="4">
        <v>44788</v>
      </c>
      <c r="I5055" s="6">
        <v>0</v>
      </c>
      <c r="J5055" s="32" t="str">
        <f>IF(Data[[#This Row],[Chênh lệch ngày]]&lt;-2,"ADVANCE", IF(Data[[#This Row],[Chênh lệch ngày]]&lt;4, "ON TIME", IF(Data[[#This Row],[REASON OF LATE]]="SUPPLIER","LATE BY SUPPLIER", "LATE")))</f>
        <v>ON TIME</v>
      </c>
      <c r="K5055" s="12"/>
      <c r="L5055" s="16"/>
      <c r="M5055" s="32" t="str">
        <f>TEXT(Data[[#This Row],[Ngày giao]],"yyyy")</f>
        <v>2022</v>
      </c>
      <c r="N5055" s="32" t="str">
        <f>IF(MONTH(Data[[#This Row],[Ngày giao]])&lt;4,"Qtr1", IF(MONTH(Data[[#This Row],[Ngày giao]])&lt;7,"Qtr2",IF(MONTH(Data[[#This Row],[Ngày giao]])&lt;10,"Qtr3","Qtr4")))</f>
        <v>Qtr3</v>
      </c>
      <c r="O5055" s="32" t="str">
        <f>TEXT(Data[[#This Row],[Ngày giao]],"MMM")</f>
        <v>Aug</v>
      </c>
    </row>
    <row r="5056" spans="1:15" ht="13" x14ac:dyDescent="0.3">
      <c r="A5056" s="1">
        <v>4518217456</v>
      </c>
      <c r="B5056" s="1">
        <v>2765851</v>
      </c>
      <c r="C5056" s="34" t="s">
        <v>53</v>
      </c>
      <c r="D5056" s="35">
        <v>480</v>
      </c>
      <c r="E5056" s="3">
        <v>1379</v>
      </c>
      <c r="F5056" s="3">
        <f t="shared" si="144"/>
        <v>661920</v>
      </c>
      <c r="G5056" s="5">
        <v>44788</v>
      </c>
      <c r="H5056" s="4">
        <v>44788</v>
      </c>
      <c r="I5056" s="6">
        <v>0</v>
      </c>
      <c r="J5056" s="32" t="str">
        <f>IF(Data[[#This Row],[Chênh lệch ngày]]&lt;-2,"ADVANCE", IF(Data[[#This Row],[Chênh lệch ngày]]&lt;4, "ON TIME", IF(Data[[#This Row],[REASON OF LATE]]="SUPPLIER","LATE BY SUPPLIER", "LATE")))</f>
        <v>ON TIME</v>
      </c>
      <c r="K5056" s="12"/>
      <c r="L5056" s="16"/>
      <c r="M5056" s="32" t="str">
        <f>TEXT(Data[[#This Row],[Ngày giao]],"yyyy")</f>
        <v>2022</v>
      </c>
      <c r="N5056" s="32" t="str">
        <f>IF(MONTH(Data[[#This Row],[Ngày giao]])&lt;4,"Qtr1", IF(MONTH(Data[[#This Row],[Ngày giao]])&lt;7,"Qtr2",IF(MONTH(Data[[#This Row],[Ngày giao]])&lt;10,"Qtr3","Qtr4")))</f>
        <v>Qtr3</v>
      </c>
      <c r="O5056" s="32" t="str">
        <f>TEXT(Data[[#This Row],[Ngày giao]],"MMM")</f>
        <v>Aug</v>
      </c>
    </row>
    <row r="5057" spans="1:15" ht="13" x14ac:dyDescent="0.3">
      <c r="A5057" s="1">
        <v>4518217063</v>
      </c>
      <c r="B5057" s="1">
        <v>2765851</v>
      </c>
      <c r="C5057" s="34" t="s">
        <v>53</v>
      </c>
      <c r="D5057" s="35">
        <v>1232</v>
      </c>
      <c r="E5057" s="3">
        <v>1315</v>
      </c>
      <c r="F5057" s="3">
        <f t="shared" si="144"/>
        <v>1620080</v>
      </c>
      <c r="G5057" s="5">
        <v>44788</v>
      </c>
      <c r="H5057" s="4">
        <v>44788</v>
      </c>
      <c r="I5057" s="6">
        <v>0</v>
      </c>
      <c r="J5057" s="32" t="str">
        <f>IF(Data[[#This Row],[Chênh lệch ngày]]&lt;-2,"ADVANCE", IF(Data[[#This Row],[Chênh lệch ngày]]&lt;4, "ON TIME", IF(Data[[#This Row],[REASON OF LATE]]="SUPPLIER","LATE BY SUPPLIER", "LATE")))</f>
        <v>ON TIME</v>
      </c>
      <c r="K5057" s="12"/>
      <c r="L5057" s="16"/>
      <c r="M5057" s="32" t="str">
        <f>TEXT(Data[[#This Row],[Ngày giao]],"yyyy")</f>
        <v>2022</v>
      </c>
      <c r="N5057" s="32" t="str">
        <f>IF(MONTH(Data[[#This Row],[Ngày giao]])&lt;4,"Qtr1", IF(MONTH(Data[[#This Row],[Ngày giao]])&lt;7,"Qtr2",IF(MONTH(Data[[#This Row],[Ngày giao]])&lt;10,"Qtr3","Qtr4")))</f>
        <v>Qtr3</v>
      </c>
      <c r="O5057" s="32" t="str">
        <f>TEXT(Data[[#This Row],[Ngày giao]],"MMM")</f>
        <v>Aug</v>
      </c>
    </row>
    <row r="5058" spans="1:15" ht="13" x14ac:dyDescent="0.3">
      <c r="A5058" s="1">
        <v>4518211661</v>
      </c>
      <c r="B5058" s="1">
        <v>2765851</v>
      </c>
      <c r="C5058" s="34" t="s">
        <v>56</v>
      </c>
      <c r="D5058" s="35">
        <v>80</v>
      </c>
      <c r="E5058" s="3">
        <v>1042</v>
      </c>
      <c r="F5058" s="3">
        <f t="shared" si="144"/>
        <v>83360</v>
      </c>
      <c r="G5058" s="5">
        <v>44791</v>
      </c>
      <c r="H5058" s="4">
        <v>44791</v>
      </c>
      <c r="I5058" s="6">
        <v>0</v>
      </c>
      <c r="J5058" s="32" t="str">
        <f>IF(Data[[#This Row],[Chênh lệch ngày]]&lt;-2,"ADVANCE", IF(Data[[#This Row],[Chênh lệch ngày]]&lt;4, "ON TIME", IF(Data[[#This Row],[REASON OF LATE]]="SUPPLIER","LATE BY SUPPLIER", "LATE")))</f>
        <v>ON TIME</v>
      </c>
      <c r="K5058" s="12"/>
      <c r="L5058" s="16"/>
      <c r="M5058" s="32" t="str">
        <f>TEXT(Data[[#This Row],[Ngày giao]],"yyyy")</f>
        <v>2022</v>
      </c>
      <c r="N5058" s="32" t="str">
        <f>IF(MONTH(Data[[#This Row],[Ngày giao]])&lt;4,"Qtr1", IF(MONTH(Data[[#This Row],[Ngày giao]])&lt;7,"Qtr2",IF(MONTH(Data[[#This Row],[Ngày giao]])&lt;10,"Qtr3","Qtr4")))</f>
        <v>Qtr3</v>
      </c>
      <c r="O5058" s="32" t="str">
        <f>TEXT(Data[[#This Row],[Ngày giao]],"MMM")</f>
        <v>Aug</v>
      </c>
    </row>
    <row r="5059" spans="1:15" ht="14.5" x14ac:dyDescent="0.35">
      <c r="A5059" s="7">
        <v>4518002762</v>
      </c>
      <c r="B5059" s="7">
        <v>4013297</v>
      </c>
      <c r="C5059" s="37" t="s">
        <v>52</v>
      </c>
      <c r="D5059" s="9">
        <v>255</v>
      </c>
      <c r="E5059" s="3">
        <v>840</v>
      </c>
      <c r="F5059" s="3">
        <f t="shared" si="144"/>
        <v>214200</v>
      </c>
      <c r="G5059" s="5">
        <v>44704</v>
      </c>
      <c r="H5059" s="4">
        <v>44704</v>
      </c>
      <c r="I5059" s="10">
        <v>0</v>
      </c>
      <c r="J5059" s="32" t="str">
        <f>IF(Data[[#This Row],[Chênh lệch ngày]]&lt;-2,"ADVANCE", IF(Data[[#This Row],[Chênh lệch ngày]]&lt;4, "ON TIME", IF(Data[[#This Row],[REASON OF LATE]]="SUPPLIER","LATE BY SUPPLIER", "LATE")))</f>
        <v>ON TIME</v>
      </c>
      <c r="K5059" s="12"/>
      <c r="L5059" s="16"/>
      <c r="M5059" s="32" t="str">
        <f>TEXT(Data[[#This Row],[Ngày giao]],"yyyy")</f>
        <v>2022</v>
      </c>
      <c r="N5059" s="32" t="str">
        <f>IF(MONTH(Data[[#This Row],[Ngày giao]])&lt;4,"Qtr1", IF(MONTH(Data[[#This Row],[Ngày giao]])&lt;7,"Qtr2",IF(MONTH(Data[[#This Row],[Ngày giao]])&lt;10,"Qtr3","Qtr4")))</f>
        <v>Qtr2</v>
      </c>
      <c r="O5059" s="32" t="str">
        <f>TEXT(Data[[#This Row],[Ngày giao]],"MMM")</f>
        <v>May</v>
      </c>
    </row>
    <row r="5060" spans="1:15" ht="14.5" x14ac:dyDescent="0.35">
      <c r="A5060" s="7">
        <v>4517328276</v>
      </c>
      <c r="B5060" s="7">
        <v>4454506</v>
      </c>
      <c r="C5060" s="8" t="s">
        <v>53</v>
      </c>
      <c r="D5060" s="9">
        <v>270</v>
      </c>
      <c r="E5060" s="3">
        <v>661</v>
      </c>
      <c r="F5060" s="3">
        <f t="shared" si="144"/>
        <v>178470</v>
      </c>
      <c r="G5060" s="5">
        <v>44704</v>
      </c>
      <c r="H5060" s="4">
        <v>44672</v>
      </c>
      <c r="I5060" s="10">
        <v>32</v>
      </c>
      <c r="J5060" s="32" t="str">
        <f>IF(Data[[#This Row],[Chênh lệch ngày]]&lt;-2,"ADVANCE", IF(Data[[#This Row],[Chênh lệch ngày]]&lt;4, "ON TIME", IF(Data[[#This Row],[REASON OF LATE]]="SUPPLIER","LATE BY SUPPLIER", "LATE")))</f>
        <v>LATE BY SUPPLIER</v>
      </c>
      <c r="K5060" s="13" t="s">
        <v>8</v>
      </c>
      <c r="L5060" s="16" t="s">
        <v>41</v>
      </c>
      <c r="M5060" s="32" t="str">
        <f>TEXT(Data[[#This Row],[Ngày giao]],"yyyy")</f>
        <v>2022</v>
      </c>
      <c r="N5060" s="32" t="str">
        <f>IF(MONTH(Data[[#This Row],[Ngày giao]])&lt;4,"Qtr1", IF(MONTH(Data[[#This Row],[Ngày giao]])&lt;7,"Qtr2",IF(MONTH(Data[[#This Row],[Ngày giao]])&lt;10,"Qtr3","Qtr4")))</f>
        <v>Qtr2</v>
      </c>
      <c r="O5060" s="32" t="str">
        <f>TEXT(Data[[#This Row],[Ngày giao]],"MMM")</f>
        <v>May</v>
      </c>
    </row>
    <row r="5061" spans="1:15" ht="13" x14ac:dyDescent="0.3">
      <c r="A5061" s="1">
        <v>5501266807</v>
      </c>
      <c r="B5061" s="1">
        <v>2765851</v>
      </c>
      <c r="C5061" s="34" t="s">
        <v>60</v>
      </c>
      <c r="D5061" s="35">
        <v>128</v>
      </c>
      <c r="E5061" s="3">
        <v>1340</v>
      </c>
      <c r="F5061" s="3">
        <f t="shared" si="144"/>
        <v>171520</v>
      </c>
      <c r="G5061" s="5">
        <v>44795</v>
      </c>
      <c r="H5061" s="4">
        <v>44795</v>
      </c>
      <c r="I5061" s="6">
        <v>0</v>
      </c>
      <c r="J5061" s="32" t="str">
        <f>IF(Data[[#This Row],[Chênh lệch ngày]]&lt;-2,"ADVANCE", IF(Data[[#This Row],[Chênh lệch ngày]]&lt;4, "ON TIME", IF(Data[[#This Row],[REASON OF LATE]]="SUPPLIER","LATE BY SUPPLIER", "LATE")))</f>
        <v>ON TIME</v>
      </c>
      <c r="K5061" s="12"/>
      <c r="L5061" s="16"/>
      <c r="M5061" s="32" t="str">
        <f>TEXT(Data[[#This Row],[Ngày giao]],"yyyy")</f>
        <v>2022</v>
      </c>
      <c r="N5061" s="32" t="str">
        <f>IF(MONTH(Data[[#This Row],[Ngày giao]])&lt;4,"Qtr1", IF(MONTH(Data[[#This Row],[Ngày giao]])&lt;7,"Qtr2",IF(MONTH(Data[[#This Row],[Ngày giao]])&lt;10,"Qtr3","Qtr4")))</f>
        <v>Qtr3</v>
      </c>
      <c r="O5061" s="32" t="str">
        <f>TEXT(Data[[#This Row],[Ngày giao]],"MMM")</f>
        <v>Aug</v>
      </c>
    </row>
    <row r="5062" spans="1:15" ht="13" x14ac:dyDescent="0.3">
      <c r="A5062" s="1">
        <v>4518233910</v>
      </c>
      <c r="B5062" s="1">
        <v>2765851</v>
      </c>
      <c r="C5062" s="34" t="s">
        <v>53</v>
      </c>
      <c r="D5062" s="35">
        <v>608</v>
      </c>
      <c r="E5062" s="3">
        <v>374</v>
      </c>
      <c r="F5062" s="3">
        <f t="shared" si="144"/>
        <v>227392</v>
      </c>
      <c r="G5062" s="5">
        <v>44788</v>
      </c>
      <c r="H5062" s="4">
        <v>44795</v>
      </c>
      <c r="I5062" s="6">
        <v>-7</v>
      </c>
      <c r="J5062" s="32" t="str">
        <f>IF(Data[[#This Row],[Chênh lệch ngày]]&lt;-2,"ADVANCE", IF(Data[[#This Row],[Chênh lệch ngày]]&lt;4, "ON TIME", IF(Data[[#This Row],[REASON OF LATE]]="SUPPLIER","LATE BY SUPPLIER", "LATE")))</f>
        <v>ADVANCE</v>
      </c>
      <c r="K5062" s="12"/>
      <c r="L5062" s="16"/>
      <c r="M5062" s="32" t="str">
        <f>TEXT(Data[[#This Row],[Ngày giao]],"yyyy")</f>
        <v>2022</v>
      </c>
      <c r="N5062" s="32" t="str">
        <f>IF(MONTH(Data[[#This Row],[Ngày giao]])&lt;4,"Qtr1", IF(MONTH(Data[[#This Row],[Ngày giao]])&lt;7,"Qtr2",IF(MONTH(Data[[#This Row],[Ngày giao]])&lt;10,"Qtr3","Qtr4")))</f>
        <v>Qtr3</v>
      </c>
      <c r="O5062" s="32" t="str">
        <f>TEXT(Data[[#This Row],[Ngày giao]],"MMM")</f>
        <v>Aug</v>
      </c>
    </row>
    <row r="5063" spans="1:15" ht="13" x14ac:dyDescent="0.3">
      <c r="A5063" s="1">
        <v>4518214752</v>
      </c>
      <c r="B5063" s="1">
        <v>2765851</v>
      </c>
      <c r="C5063" s="34" t="s">
        <v>53</v>
      </c>
      <c r="D5063" s="35">
        <v>1184</v>
      </c>
      <c r="E5063" s="3">
        <v>1448</v>
      </c>
      <c r="F5063" s="3">
        <f t="shared" si="144"/>
        <v>1714432</v>
      </c>
      <c r="G5063" s="5">
        <v>44788</v>
      </c>
      <c r="H5063" s="4">
        <v>44795</v>
      </c>
      <c r="I5063" s="6">
        <v>-7</v>
      </c>
      <c r="J5063" s="32" t="str">
        <f>IF(Data[[#This Row],[Chênh lệch ngày]]&lt;-2,"ADVANCE", IF(Data[[#This Row],[Chênh lệch ngày]]&lt;4, "ON TIME", IF(Data[[#This Row],[REASON OF LATE]]="SUPPLIER","LATE BY SUPPLIER", "LATE")))</f>
        <v>ADVANCE</v>
      </c>
      <c r="K5063" s="12"/>
      <c r="L5063" s="16"/>
      <c r="M5063" s="32" t="str">
        <f>TEXT(Data[[#This Row],[Ngày giao]],"yyyy")</f>
        <v>2022</v>
      </c>
      <c r="N5063" s="32" t="str">
        <f>IF(MONTH(Data[[#This Row],[Ngày giao]])&lt;4,"Qtr1", IF(MONTH(Data[[#This Row],[Ngày giao]])&lt;7,"Qtr2",IF(MONTH(Data[[#This Row],[Ngày giao]])&lt;10,"Qtr3","Qtr4")))</f>
        <v>Qtr3</v>
      </c>
      <c r="O5063" s="32" t="str">
        <f>TEXT(Data[[#This Row],[Ngày giao]],"MMM")</f>
        <v>Aug</v>
      </c>
    </row>
    <row r="5064" spans="1:15" ht="13" x14ac:dyDescent="0.3">
      <c r="A5064" s="1">
        <v>4518221238</v>
      </c>
      <c r="B5064" s="1">
        <v>2778106</v>
      </c>
      <c r="C5064" s="34" t="s">
        <v>55</v>
      </c>
      <c r="D5064" s="35">
        <v>60</v>
      </c>
      <c r="E5064" s="3">
        <v>499</v>
      </c>
      <c r="F5064" s="3">
        <f t="shared" si="144"/>
        <v>29940</v>
      </c>
      <c r="G5064" s="5">
        <v>44791</v>
      </c>
      <c r="H5064" s="4">
        <v>44798</v>
      </c>
      <c r="I5064" s="6">
        <v>-7</v>
      </c>
      <c r="J5064" s="32" t="str">
        <f>IF(Data[[#This Row],[Chênh lệch ngày]]&lt;-2,"ADVANCE", IF(Data[[#This Row],[Chênh lệch ngày]]&lt;4, "ON TIME", IF(Data[[#This Row],[REASON OF LATE]]="SUPPLIER","LATE BY SUPPLIER", "LATE")))</f>
        <v>ADVANCE</v>
      </c>
      <c r="K5064" s="12"/>
      <c r="L5064" s="16"/>
      <c r="M5064" s="32" t="str">
        <f>TEXT(Data[[#This Row],[Ngày giao]],"yyyy")</f>
        <v>2022</v>
      </c>
      <c r="N5064" s="32" t="str">
        <f>IF(MONTH(Data[[#This Row],[Ngày giao]])&lt;4,"Qtr1", IF(MONTH(Data[[#This Row],[Ngày giao]])&lt;7,"Qtr2",IF(MONTH(Data[[#This Row],[Ngày giao]])&lt;10,"Qtr3","Qtr4")))</f>
        <v>Qtr3</v>
      </c>
      <c r="O5064" s="32" t="str">
        <f>TEXT(Data[[#This Row],[Ngày giao]],"MMM")</f>
        <v>Aug</v>
      </c>
    </row>
    <row r="5065" spans="1:15" ht="13" x14ac:dyDescent="0.3">
      <c r="A5065" s="1">
        <v>4518223153</v>
      </c>
      <c r="B5065" s="1">
        <v>2487053</v>
      </c>
      <c r="C5065" s="34" t="s">
        <v>55</v>
      </c>
      <c r="D5065" s="35">
        <v>720</v>
      </c>
      <c r="E5065" s="3">
        <v>1357</v>
      </c>
      <c r="F5065" s="3">
        <f t="shared" si="144"/>
        <v>977040</v>
      </c>
      <c r="G5065" s="5">
        <v>44791</v>
      </c>
      <c r="H5065" s="4">
        <v>44798</v>
      </c>
      <c r="I5065" s="6">
        <v>-7</v>
      </c>
      <c r="J5065" s="32" t="str">
        <f>IF(Data[[#This Row],[Chênh lệch ngày]]&lt;-2,"ADVANCE", IF(Data[[#This Row],[Chênh lệch ngày]]&lt;4, "ON TIME", IF(Data[[#This Row],[REASON OF LATE]]="SUPPLIER","LATE BY SUPPLIER", "LATE")))</f>
        <v>ADVANCE</v>
      </c>
      <c r="K5065" s="12"/>
      <c r="L5065" s="16"/>
      <c r="M5065" s="32" t="str">
        <f>TEXT(Data[[#This Row],[Ngày giao]],"yyyy")</f>
        <v>2022</v>
      </c>
      <c r="N5065" s="32" t="str">
        <f>IF(MONTH(Data[[#This Row],[Ngày giao]])&lt;4,"Qtr1", IF(MONTH(Data[[#This Row],[Ngày giao]])&lt;7,"Qtr2",IF(MONTH(Data[[#This Row],[Ngày giao]])&lt;10,"Qtr3","Qtr4")))</f>
        <v>Qtr3</v>
      </c>
      <c r="O5065" s="32" t="str">
        <f>TEXT(Data[[#This Row],[Ngày giao]],"MMM")</f>
        <v>Aug</v>
      </c>
    </row>
    <row r="5066" spans="1:15" ht="13" x14ac:dyDescent="0.3">
      <c r="A5066" s="1">
        <v>4518214609</v>
      </c>
      <c r="B5066" s="1">
        <v>2899634</v>
      </c>
      <c r="C5066" s="34" t="s">
        <v>53</v>
      </c>
      <c r="D5066" s="35">
        <v>320</v>
      </c>
      <c r="E5066" s="3">
        <v>591</v>
      </c>
      <c r="F5066" s="3">
        <f t="shared" si="144"/>
        <v>189120</v>
      </c>
      <c r="G5066" s="5">
        <v>44921</v>
      </c>
      <c r="H5066" s="4">
        <v>44921</v>
      </c>
      <c r="I5066" s="6">
        <f>G5066-H5066</f>
        <v>0</v>
      </c>
      <c r="J5066" s="32" t="str">
        <f>IF(Data[[#This Row],[Chênh lệch ngày]]&lt;-2,"ADVANCE", IF(Data[[#This Row],[Chênh lệch ngày]]&lt;4, "ON TIME", IF(Data[[#This Row],[REASON OF LATE]]="SUPPLIER","LATE BY SUPPLIER", "LATE")))</f>
        <v>ON TIME</v>
      </c>
      <c r="K5066" s="13" t="s">
        <v>11</v>
      </c>
      <c r="L5066" s="16"/>
      <c r="M5066" s="32" t="str">
        <f>TEXT(Data[[#This Row],[Ngày giao]],"yyyy")</f>
        <v>2022</v>
      </c>
      <c r="N5066" s="32" t="str">
        <f>IF(MONTH(Data[[#This Row],[Ngày giao]])&lt;4,"Qtr1", IF(MONTH(Data[[#This Row],[Ngày giao]])&lt;7,"Qtr2",IF(MONTH(Data[[#This Row],[Ngày giao]])&lt;10,"Qtr3","Qtr4")))</f>
        <v>Qtr4</v>
      </c>
      <c r="O5066" s="32" t="str">
        <f>TEXT(Data[[#This Row],[Ngày giao]],"MMM")</f>
        <v>Dec</v>
      </c>
    </row>
    <row r="5067" spans="1:15" ht="13" x14ac:dyDescent="0.3">
      <c r="A5067" s="1">
        <v>4518167058</v>
      </c>
      <c r="B5067" s="1">
        <v>2663481</v>
      </c>
      <c r="C5067" s="37" t="s">
        <v>52</v>
      </c>
      <c r="D5067" s="35">
        <v>180</v>
      </c>
      <c r="E5067" s="3">
        <v>825</v>
      </c>
      <c r="F5067" s="3">
        <f t="shared" si="144"/>
        <v>148500</v>
      </c>
      <c r="G5067" s="5">
        <v>44788</v>
      </c>
      <c r="H5067" s="4">
        <v>44802</v>
      </c>
      <c r="I5067" s="6">
        <v>-14</v>
      </c>
      <c r="J5067" s="32" t="str">
        <f>IF(Data[[#This Row],[Chênh lệch ngày]]&lt;-2,"ADVANCE", IF(Data[[#This Row],[Chênh lệch ngày]]&lt;4, "ON TIME", IF(Data[[#This Row],[REASON OF LATE]]="SUPPLIER","LATE BY SUPPLIER", "LATE")))</f>
        <v>ADVANCE</v>
      </c>
      <c r="K5067" s="12"/>
      <c r="L5067" s="16"/>
      <c r="M5067" s="32" t="str">
        <f>TEXT(Data[[#This Row],[Ngày giao]],"yyyy")</f>
        <v>2022</v>
      </c>
      <c r="N5067" s="32" t="str">
        <f>IF(MONTH(Data[[#This Row],[Ngày giao]])&lt;4,"Qtr1", IF(MONTH(Data[[#This Row],[Ngày giao]])&lt;7,"Qtr2",IF(MONTH(Data[[#This Row],[Ngày giao]])&lt;10,"Qtr3","Qtr4")))</f>
        <v>Qtr3</v>
      </c>
      <c r="O5067" s="32" t="str">
        <f>TEXT(Data[[#This Row],[Ngày giao]],"MMM")</f>
        <v>Aug</v>
      </c>
    </row>
    <row r="5068" spans="1:15" ht="13" x14ac:dyDescent="0.3">
      <c r="A5068" s="1">
        <v>5501267171</v>
      </c>
      <c r="B5068" s="1">
        <v>2765851</v>
      </c>
      <c r="C5068" s="34" t="s">
        <v>60</v>
      </c>
      <c r="D5068" s="35">
        <v>112</v>
      </c>
      <c r="E5068" s="3">
        <v>758</v>
      </c>
      <c r="F5068" s="3">
        <f t="shared" si="144"/>
        <v>84896</v>
      </c>
      <c r="G5068" s="5">
        <v>44809</v>
      </c>
      <c r="H5068" s="4">
        <v>44809</v>
      </c>
      <c r="I5068" s="6">
        <v>0</v>
      </c>
      <c r="J5068" s="32" t="str">
        <f>IF(Data[[#This Row],[Chênh lệch ngày]]&lt;-2,"ADVANCE", IF(Data[[#This Row],[Chênh lệch ngày]]&lt;4, "ON TIME", IF(Data[[#This Row],[REASON OF LATE]]="SUPPLIER","LATE BY SUPPLIER", "LATE")))</f>
        <v>ON TIME</v>
      </c>
      <c r="K5068" s="12"/>
      <c r="L5068" s="16"/>
      <c r="M5068" s="32" t="str">
        <f>TEXT(Data[[#This Row],[Ngày giao]],"yyyy")</f>
        <v>2022</v>
      </c>
      <c r="N5068" s="32" t="str">
        <f>IF(MONTH(Data[[#This Row],[Ngày giao]])&lt;4,"Qtr1", IF(MONTH(Data[[#This Row],[Ngày giao]])&lt;7,"Qtr2",IF(MONTH(Data[[#This Row],[Ngày giao]])&lt;10,"Qtr3","Qtr4")))</f>
        <v>Qtr3</v>
      </c>
      <c r="O5068" s="32" t="str">
        <f>TEXT(Data[[#This Row],[Ngày giao]],"MMM")</f>
        <v>Sep</v>
      </c>
    </row>
    <row r="5069" spans="1:15" ht="13" x14ac:dyDescent="0.3">
      <c r="A5069" s="1">
        <v>4518165304</v>
      </c>
      <c r="B5069" s="1">
        <v>4455281</v>
      </c>
      <c r="C5069" s="34" t="s">
        <v>55</v>
      </c>
      <c r="D5069" s="35">
        <v>360</v>
      </c>
      <c r="E5069" s="3">
        <v>995</v>
      </c>
      <c r="F5069" s="3">
        <f t="shared" si="144"/>
        <v>358200</v>
      </c>
      <c r="G5069" s="14">
        <v>44812</v>
      </c>
      <c r="H5069" s="15">
        <v>44812</v>
      </c>
      <c r="I5069" s="6">
        <v>0</v>
      </c>
      <c r="J5069" s="32" t="str">
        <f>IF(Data[[#This Row],[Chênh lệch ngày]]&lt;-2,"ADVANCE", IF(Data[[#This Row],[Chênh lệch ngày]]&lt;4, "ON TIME", IF(Data[[#This Row],[REASON OF LATE]]="SUPPLIER","LATE BY SUPPLIER", "LATE")))</f>
        <v>ON TIME</v>
      </c>
      <c r="K5069" s="12"/>
      <c r="L5069" s="16"/>
      <c r="M5069" s="32" t="str">
        <f>TEXT(Data[[#This Row],[Ngày giao]],"yyyy")</f>
        <v>2022</v>
      </c>
      <c r="N5069" s="32" t="str">
        <f>IF(MONTH(Data[[#This Row],[Ngày giao]])&lt;4,"Qtr1", IF(MONTH(Data[[#This Row],[Ngày giao]])&lt;7,"Qtr2",IF(MONTH(Data[[#This Row],[Ngày giao]])&lt;10,"Qtr3","Qtr4")))</f>
        <v>Qtr3</v>
      </c>
      <c r="O5069" s="32" t="str">
        <f>TEXT(Data[[#This Row],[Ngày giao]],"MMM")</f>
        <v>Sep</v>
      </c>
    </row>
    <row r="5070" spans="1:15" ht="13" x14ac:dyDescent="0.3">
      <c r="A5070" s="1">
        <v>4518216306</v>
      </c>
      <c r="B5070" s="1">
        <v>2487053</v>
      </c>
      <c r="C5070" s="34" t="s">
        <v>55</v>
      </c>
      <c r="D5070" s="35">
        <v>360</v>
      </c>
      <c r="E5070" s="3">
        <v>1046</v>
      </c>
      <c r="F5070" s="3">
        <f t="shared" si="144"/>
        <v>376560</v>
      </c>
      <c r="G5070" s="5">
        <v>44791</v>
      </c>
      <c r="H5070" s="4">
        <v>44812</v>
      </c>
      <c r="I5070" s="6">
        <v>-21</v>
      </c>
      <c r="J5070" s="32" t="str">
        <f>IF(Data[[#This Row],[Chênh lệch ngày]]&lt;-2,"ADVANCE", IF(Data[[#This Row],[Chênh lệch ngày]]&lt;4, "ON TIME", IF(Data[[#This Row],[REASON OF LATE]]="SUPPLIER","LATE BY SUPPLIER", "LATE")))</f>
        <v>ADVANCE</v>
      </c>
      <c r="K5070" s="12"/>
      <c r="L5070" s="16"/>
      <c r="M5070" s="32" t="str">
        <f>TEXT(Data[[#This Row],[Ngày giao]],"yyyy")</f>
        <v>2022</v>
      </c>
      <c r="N5070" s="32" t="str">
        <f>IF(MONTH(Data[[#This Row],[Ngày giao]])&lt;4,"Qtr1", IF(MONTH(Data[[#This Row],[Ngày giao]])&lt;7,"Qtr2",IF(MONTH(Data[[#This Row],[Ngày giao]])&lt;10,"Qtr3","Qtr4")))</f>
        <v>Qtr3</v>
      </c>
      <c r="O5070" s="32" t="str">
        <f>TEXT(Data[[#This Row],[Ngày giao]],"MMM")</f>
        <v>Aug</v>
      </c>
    </row>
    <row r="5071" spans="1:15" ht="13" x14ac:dyDescent="0.3">
      <c r="A5071" s="1">
        <v>4518157798</v>
      </c>
      <c r="B5071" s="1">
        <v>2663481</v>
      </c>
      <c r="C5071" s="37" t="s">
        <v>52</v>
      </c>
      <c r="D5071" s="35">
        <v>345</v>
      </c>
      <c r="E5071" s="3">
        <v>917</v>
      </c>
      <c r="F5071" s="3">
        <f t="shared" si="144"/>
        <v>316365</v>
      </c>
      <c r="G5071" s="5">
        <v>44816</v>
      </c>
      <c r="H5071" s="4">
        <v>44816</v>
      </c>
      <c r="I5071" s="6">
        <v>1</v>
      </c>
      <c r="J5071" s="32" t="str">
        <f>IF(Data[[#This Row],[Chênh lệch ngày]]&lt;-2,"ADVANCE", IF(Data[[#This Row],[Chênh lệch ngày]]&lt;4, "ON TIME", IF(Data[[#This Row],[REASON OF LATE]]="SUPPLIER","LATE BY SUPPLIER", "LATE")))</f>
        <v>ON TIME</v>
      </c>
      <c r="K5071" s="12"/>
      <c r="L5071" s="16"/>
      <c r="M5071" s="32" t="str">
        <f>TEXT(Data[[#This Row],[Ngày giao]],"yyyy")</f>
        <v>2022</v>
      </c>
      <c r="N5071" s="32" t="str">
        <f>IF(MONTH(Data[[#This Row],[Ngày giao]])&lt;4,"Qtr1", IF(MONTH(Data[[#This Row],[Ngày giao]])&lt;7,"Qtr2",IF(MONTH(Data[[#This Row],[Ngày giao]])&lt;10,"Qtr3","Qtr4")))</f>
        <v>Qtr3</v>
      </c>
      <c r="O5071" s="32" t="str">
        <f>TEXT(Data[[#This Row],[Ngày giao]],"MMM")</f>
        <v>Sep</v>
      </c>
    </row>
    <row r="5072" spans="1:15" ht="13" x14ac:dyDescent="0.3">
      <c r="A5072" s="1">
        <v>4518165305</v>
      </c>
      <c r="B5072" s="1">
        <v>4455281</v>
      </c>
      <c r="C5072" s="34" t="s">
        <v>55</v>
      </c>
      <c r="D5072" s="35">
        <v>720</v>
      </c>
      <c r="E5072" s="3">
        <v>1438</v>
      </c>
      <c r="F5072" s="3">
        <f t="shared" si="144"/>
        <v>1035360</v>
      </c>
      <c r="G5072" s="14">
        <v>44833</v>
      </c>
      <c r="H5072" s="15">
        <v>44819</v>
      </c>
      <c r="I5072" s="6">
        <v>14</v>
      </c>
      <c r="J5072" s="32" t="str">
        <f>IF(Data[[#This Row],[Chênh lệch ngày]]&lt;-2,"ADVANCE", IF(Data[[#This Row],[Chênh lệch ngày]]&lt;4, "ON TIME", IF(Data[[#This Row],[REASON OF LATE]]="SUPPLIER","LATE BY SUPPLIER", "LATE")))</f>
        <v>LATE BY SUPPLIER</v>
      </c>
      <c r="K5072" s="33" t="s">
        <v>8</v>
      </c>
      <c r="L5072" s="16" t="s">
        <v>71</v>
      </c>
      <c r="M5072" s="32" t="str">
        <f>TEXT(Data[[#This Row],[Ngày giao]],"yyyy")</f>
        <v>2022</v>
      </c>
      <c r="N5072" s="32" t="str">
        <f>IF(MONTH(Data[[#This Row],[Ngày giao]])&lt;4,"Qtr1", IF(MONTH(Data[[#This Row],[Ngày giao]])&lt;7,"Qtr2",IF(MONTH(Data[[#This Row],[Ngày giao]])&lt;10,"Qtr3","Qtr4")))</f>
        <v>Qtr3</v>
      </c>
      <c r="O5072" s="32" t="str">
        <f>TEXT(Data[[#This Row],[Ngày giao]],"MMM")</f>
        <v>Sep</v>
      </c>
    </row>
    <row r="5073" spans="1:15" ht="13" x14ac:dyDescent="0.3">
      <c r="A5073" s="1">
        <v>4518165306</v>
      </c>
      <c r="B5073" s="1">
        <v>4455281</v>
      </c>
      <c r="C5073" s="34" t="s">
        <v>55</v>
      </c>
      <c r="D5073" s="35">
        <v>360</v>
      </c>
      <c r="E5073" s="3">
        <v>1219</v>
      </c>
      <c r="F5073" s="3">
        <f t="shared" si="144"/>
        <v>438840</v>
      </c>
      <c r="G5073" s="14">
        <v>44826</v>
      </c>
      <c r="H5073" s="15">
        <v>44826</v>
      </c>
      <c r="I5073" s="6">
        <v>0</v>
      </c>
      <c r="J5073" s="32" t="str">
        <f>IF(Data[[#This Row],[Chênh lệch ngày]]&lt;-2,"ADVANCE", IF(Data[[#This Row],[Chênh lệch ngày]]&lt;4, "ON TIME", IF(Data[[#This Row],[REASON OF LATE]]="SUPPLIER","LATE BY SUPPLIER", "LATE")))</f>
        <v>ON TIME</v>
      </c>
      <c r="K5073" s="12"/>
      <c r="L5073" s="16"/>
      <c r="M5073" s="32" t="str">
        <f>TEXT(Data[[#This Row],[Ngày giao]],"yyyy")</f>
        <v>2022</v>
      </c>
      <c r="N5073" s="32" t="str">
        <f>IF(MONTH(Data[[#This Row],[Ngày giao]])&lt;4,"Qtr1", IF(MONTH(Data[[#This Row],[Ngày giao]])&lt;7,"Qtr2",IF(MONTH(Data[[#This Row],[Ngày giao]])&lt;10,"Qtr3","Qtr4")))</f>
        <v>Qtr3</v>
      </c>
      <c r="O5073" s="32" t="str">
        <f>TEXT(Data[[#This Row],[Ngày giao]],"MMM")</f>
        <v>Sep</v>
      </c>
    </row>
    <row r="5074" spans="1:15" ht="13" x14ac:dyDescent="0.3">
      <c r="A5074" s="1">
        <v>4518165301</v>
      </c>
      <c r="B5074" s="1">
        <v>4454507</v>
      </c>
      <c r="C5074" s="34" t="s">
        <v>55</v>
      </c>
      <c r="D5074" s="35">
        <v>270</v>
      </c>
      <c r="E5074" s="3">
        <v>1210</v>
      </c>
      <c r="F5074" s="3">
        <f t="shared" si="144"/>
        <v>326700</v>
      </c>
      <c r="G5074" s="5">
        <v>44833</v>
      </c>
      <c r="H5074" s="4">
        <v>44833</v>
      </c>
      <c r="I5074" s="6">
        <v>0</v>
      </c>
      <c r="J5074" s="32" t="str">
        <f>IF(Data[[#This Row],[Chênh lệch ngày]]&lt;-2,"ADVANCE", IF(Data[[#This Row],[Chênh lệch ngày]]&lt;4, "ON TIME", IF(Data[[#This Row],[REASON OF LATE]]="SUPPLIER","LATE BY SUPPLIER", "LATE")))</f>
        <v>ON TIME</v>
      </c>
      <c r="K5074" s="12"/>
      <c r="L5074" s="16"/>
      <c r="M5074" s="32" t="str">
        <f>TEXT(Data[[#This Row],[Ngày giao]],"yyyy")</f>
        <v>2022</v>
      </c>
      <c r="N5074" s="32" t="str">
        <f>IF(MONTH(Data[[#This Row],[Ngày giao]])&lt;4,"Qtr1", IF(MONTH(Data[[#This Row],[Ngày giao]])&lt;7,"Qtr2",IF(MONTH(Data[[#This Row],[Ngày giao]])&lt;10,"Qtr3","Qtr4")))</f>
        <v>Qtr3</v>
      </c>
      <c r="O5074" s="32" t="str">
        <f>TEXT(Data[[#This Row],[Ngày giao]],"MMM")</f>
        <v>Sep</v>
      </c>
    </row>
    <row r="5075" spans="1:15" ht="13" x14ac:dyDescent="0.3">
      <c r="A5075" s="1">
        <v>4518165307</v>
      </c>
      <c r="B5075" s="1">
        <v>4455281</v>
      </c>
      <c r="C5075" s="34" t="s">
        <v>55</v>
      </c>
      <c r="D5075" s="35">
        <v>720</v>
      </c>
      <c r="E5075" s="3">
        <v>1096</v>
      </c>
      <c r="F5075" s="3">
        <f t="shared" si="144"/>
        <v>789120</v>
      </c>
      <c r="G5075" s="14">
        <v>44833</v>
      </c>
      <c r="H5075" s="15">
        <v>44833</v>
      </c>
      <c r="I5075" s="6">
        <v>0</v>
      </c>
      <c r="J5075" s="32" t="str">
        <f>IF(Data[[#This Row],[Chênh lệch ngày]]&lt;-2,"ADVANCE", IF(Data[[#This Row],[Chênh lệch ngày]]&lt;4, "ON TIME", IF(Data[[#This Row],[REASON OF LATE]]="SUPPLIER","LATE BY SUPPLIER", "LATE")))</f>
        <v>ON TIME</v>
      </c>
      <c r="K5075" s="12"/>
      <c r="L5075" s="16"/>
      <c r="M5075" s="32" t="str">
        <f>TEXT(Data[[#This Row],[Ngày giao]],"yyyy")</f>
        <v>2022</v>
      </c>
      <c r="N5075" s="32" t="str">
        <f>IF(MONTH(Data[[#This Row],[Ngày giao]])&lt;4,"Qtr1", IF(MONTH(Data[[#This Row],[Ngày giao]])&lt;7,"Qtr2",IF(MONTH(Data[[#This Row],[Ngày giao]])&lt;10,"Qtr3","Qtr4")))</f>
        <v>Qtr3</v>
      </c>
      <c r="O5075" s="32" t="str">
        <f>TEXT(Data[[#This Row],[Ngày giao]],"MMM")</f>
        <v>Sep</v>
      </c>
    </row>
    <row r="5076" spans="1:15" ht="13" x14ac:dyDescent="0.3">
      <c r="A5076" s="1">
        <v>4518215927</v>
      </c>
      <c r="B5076" s="1">
        <v>2487053</v>
      </c>
      <c r="C5076" s="34" t="s">
        <v>55</v>
      </c>
      <c r="D5076" s="35">
        <v>1440</v>
      </c>
      <c r="E5076" s="3">
        <v>788</v>
      </c>
      <c r="F5076" s="3">
        <f t="shared" si="144"/>
        <v>1134720</v>
      </c>
      <c r="G5076" s="5">
        <v>44833</v>
      </c>
      <c r="H5076" s="4">
        <v>44833</v>
      </c>
      <c r="I5076" s="6">
        <v>0</v>
      </c>
      <c r="J5076" s="32" t="str">
        <f>IF(Data[[#This Row],[Chênh lệch ngày]]&lt;-2,"ADVANCE", IF(Data[[#This Row],[Chênh lệch ngày]]&lt;4, "ON TIME", IF(Data[[#This Row],[REASON OF LATE]]="SUPPLIER","LATE BY SUPPLIER", "LATE")))</f>
        <v>ON TIME</v>
      </c>
      <c r="K5076" s="12"/>
      <c r="L5076" s="16"/>
      <c r="M5076" s="32" t="str">
        <f>TEXT(Data[[#This Row],[Ngày giao]],"yyyy")</f>
        <v>2022</v>
      </c>
      <c r="N5076" s="32" t="str">
        <f>IF(MONTH(Data[[#This Row],[Ngày giao]])&lt;4,"Qtr1", IF(MONTH(Data[[#This Row],[Ngày giao]])&lt;7,"Qtr2",IF(MONTH(Data[[#This Row],[Ngày giao]])&lt;10,"Qtr3","Qtr4")))</f>
        <v>Qtr3</v>
      </c>
      <c r="O5076" s="32" t="str">
        <f>TEXT(Data[[#This Row],[Ngày giao]],"MMM")</f>
        <v>Sep</v>
      </c>
    </row>
    <row r="5077" spans="1:15" ht="13" x14ac:dyDescent="0.3">
      <c r="A5077" s="1">
        <v>4518224776</v>
      </c>
      <c r="B5077" s="1">
        <v>2778106</v>
      </c>
      <c r="C5077" s="34" t="s">
        <v>55</v>
      </c>
      <c r="D5077" s="35">
        <v>120</v>
      </c>
      <c r="E5077" s="3">
        <v>722</v>
      </c>
      <c r="F5077" s="3">
        <f t="shared" si="144"/>
        <v>86640</v>
      </c>
      <c r="G5077" s="5">
        <v>44833</v>
      </c>
      <c r="H5077" s="4">
        <v>44833</v>
      </c>
      <c r="I5077" s="6">
        <v>0</v>
      </c>
      <c r="J5077" s="32" t="str">
        <f>IF(Data[[#This Row],[Chênh lệch ngày]]&lt;-2,"ADVANCE", IF(Data[[#This Row],[Chênh lệch ngày]]&lt;4, "ON TIME", IF(Data[[#This Row],[REASON OF LATE]]="SUPPLIER","LATE BY SUPPLIER", "LATE")))</f>
        <v>ON TIME</v>
      </c>
      <c r="K5077" s="12"/>
      <c r="L5077" s="16"/>
      <c r="M5077" s="32" t="str">
        <f>TEXT(Data[[#This Row],[Ngày giao]],"yyyy")</f>
        <v>2022</v>
      </c>
      <c r="N5077" s="32" t="str">
        <f>IF(MONTH(Data[[#This Row],[Ngày giao]])&lt;4,"Qtr1", IF(MONTH(Data[[#This Row],[Ngày giao]])&lt;7,"Qtr2",IF(MONTH(Data[[#This Row],[Ngày giao]])&lt;10,"Qtr3","Qtr4")))</f>
        <v>Qtr3</v>
      </c>
      <c r="O5077" s="32" t="str">
        <f>TEXT(Data[[#This Row],[Ngày giao]],"MMM")</f>
        <v>Sep</v>
      </c>
    </row>
    <row r="5078" spans="1:15" ht="13" x14ac:dyDescent="0.3">
      <c r="A5078" s="1">
        <v>4518197887</v>
      </c>
      <c r="B5078" s="1">
        <v>4455281</v>
      </c>
      <c r="C5078" s="34" t="s">
        <v>55</v>
      </c>
      <c r="D5078" s="35">
        <v>720</v>
      </c>
      <c r="E5078" s="3">
        <v>731</v>
      </c>
      <c r="F5078" s="3">
        <f t="shared" si="144"/>
        <v>526320</v>
      </c>
      <c r="G5078" s="14">
        <v>44847</v>
      </c>
      <c r="H5078" s="15">
        <v>44847</v>
      </c>
      <c r="I5078" s="6">
        <v>0</v>
      </c>
      <c r="J5078" s="32" t="str">
        <f>IF(Data[[#This Row],[Chênh lệch ngày]]&lt;-2,"ADVANCE", IF(Data[[#This Row],[Chênh lệch ngày]]&lt;4, "ON TIME", IF(Data[[#This Row],[REASON OF LATE]]="SUPPLIER","LATE BY SUPPLIER", "LATE")))</f>
        <v>ON TIME</v>
      </c>
      <c r="K5078" s="12"/>
      <c r="L5078" s="16"/>
      <c r="M5078" s="32" t="str">
        <f>TEXT(Data[[#This Row],[Ngày giao]],"yyyy")</f>
        <v>2022</v>
      </c>
      <c r="N5078" s="32" t="str">
        <f>IF(MONTH(Data[[#This Row],[Ngày giao]])&lt;4,"Qtr1", IF(MONTH(Data[[#This Row],[Ngày giao]])&lt;7,"Qtr2",IF(MONTH(Data[[#This Row],[Ngày giao]])&lt;10,"Qtr3","Qtr4")))</f>
        <v>Qtr4</v>
      </c>
      <c r="O5078" s="32" t="str">
        <f>TEXT(Data[[#This Row],[Ngày giao]],"MMM")</f>
        <v>Oct</v>
      </c>
    </row>
    <row r="5079" spans="1:15" ht="13" x14ac:dyDescent="0.3">
      <c r="A5079" s="1">
        <v>4518212338</v>
      </c>
      <c r="B5079" s="1">
        <v>2778106</v>
      </c>
      <c r="C5079" s="34" t="s">
        <v>55</v>
      </c>
      <c r="D5079" s="35">
        <v>120</v>
      </c>
      <c r="E5079" s="3">
        <v>1074</v>
      </c>
      <c r="F5079" s="3">
        <f t="shared" si="144"/>
        <v>128880</v>
      </c>
      <c r="G5079" s="5">
        <v>44847</v>
      </c>
      <c r="H5079" s="4">
        <v>44847</v>
      </c>
      <c r="I5079" s="6">
        <v>0</v>
      </c>
      <c r="J5079" s="32" t="str">
        <f>IF(Data[[#This Row],[Chênh lệch ngày]]&lt;-2,"ADVANCE", IF(Data[[#This Row],[Chênh lệch ngày]]&lt;4, "ON TIME", IF(Data[[#This Row],[REASON OF LATE]]="SUPPLIER","LATE BY SUPPLIER", "LATE")))</f>
        <v>ON TIME</v>
      </c>
      <c r="K5079" s="12"/>
      <c r="L5079" s="16"/>
      <c r="M5079" s="32" t="str">
        <f>TEXT(Data[[#This Row],[Ngày giao]],"yyyy")</f>
        <v>2022</v>
      </c>
      <c r="N5079" s="32" t="str">
        <f>IF(MONTH(Data[[#This Row],[Ngày giao]])&lt;4,"Qtr1", IF(MONTH(Data[[#This Row],[Ngày giao]])&lt;7,"Qtr2",IF(MONTH(Data[[#This Row],[Ngày giao]])&lt;10,"Qtr3","Qtr4")))</f>
        <v>Qtr4</v>
      </c>
      <c r="O5079" s="32" t="str">
        <f>TEXT(Data[[#This Row],[Ngày giao]],"MMM")</f>
        <v>Oct</v>
      </c>
    </row>
    <row r="5080" spans="1:15" ht="13" x14ac:dyDescent="0.3">
      <c r="A5080" s="1">
        <v>4518165308</v>
      </c>
      <c r="B5080" s="1">
        <v>4455281</v>
      </c>
      <c r="C5080" s="34" t="s">
        <v>55</v>
      </c>
      <c r="D5080" s="35">
        <v>360</v>
      </c>
      <c r="E5080" s="3">
        <v>1319</v>
      </c>
      <c r="F5080" s="3">
        <f t="shared" si="144"/>
        <v>474840</v>
      </c>
      <c r="G5080" s="14">
        <v>44854</v>
      </c>
      <c r="H5080" s="15">
        <v>44854</v>
      </c>
      <c r="I5080" s="6">
        <v>0</v>
      </c>
      <c r="J5080" s="32" t="str">
        <f>IF(Data[[#This Row],[Chênh lệch ngày]]&lt;-2,"ADVANCE", IF(Data[[#This Row],[Chênh lệch ngày]]&lt;4, "ON TIME", IF(Data[[#This Row],[REASON OF LATE]]="SUPPLIER","LATE BY SUPPLIER", "LATE")))</f>
        <v>ON TIME</v>
      </c>
      <c r="K5080" s="12"/>
      <c r="L5080" s="16"/>
      <c r="M5080" s="32" t="str">
        <f>TEXT(Data[[#This Row],[Ngày giao]],"yyyy")</f>
        <v>2022</v>
      </c>
      <c r="N5080" s="32" t="str">
        <f>IF(MONTH(Data[[#This Row],[Ngày giao]])&lt;4,"Qtr1", IF(MONTH(Data[[#This Row],[Ngày giao]])&lt;7,"Qtr2",IF(MONTH(Data[[#This Row],[Ngày giao]])&lt;10,"Qtr3","Qtr4")))</f>
        <v>Qtr4</v>
      </c>
      <c r="O5080" s="32" t="str">
        <f>TEXT(Data[[#This Row],[Ngày giao]],"MMM")</f>
        <v>Oct</v>
      </c>
    </row>
    <row r="5081" spans="1:15" ht="13" x14ac:dyDescent="0.3">
      <c r="A5081" s="1">
        <v>4518221514</v>
      </c>
      <c r="B5081" s="1">
        <v>2778106</v>
      </c>
      <c r="C5081" s="34" t="s">
        <v>55</v>
      </c>
      <c r="D5081" s="35">
        <v>120</v>
      </c>
      <c r="E5081" s="3">
        <v>1364</v>
      </c>
      <c r="F5081" s="3">
        <f t="shared" si="144"/>
        <v>163680</v>
      </c>
      <c r="G5081" s="5">
        <v>44854</v>
      </c>
      <c r="H5081" s="4">
        <v>44854</v>
      </c>
      <c r="I5081" s="6">
        <v>0</v>
      </c>
      <c r="J5081" s="32" t="str">
        <f>IF(Data[[#This Row],[Chênh lệch ngày]]&lt;-2,"ADVANCE", IF(Data[[#This Row],[Chênh lệch ngày]]&lt;4, "ON TIME", IF(Data[[#This Row],[REASON OF LATE]]="SUPPLIER","LATE BY SUPPLIER", "LATE")))</f>
        <v>ON TIME</v>
      </c>
      <c r="K5081" s="12"/>
      <c r="L5081" s="16"/>
      <c r="M5081" s="32" t="str">
        <f>TEXT(Data[[#This Row],[Ngày giao]],"yyyy")</f>
        <v>2022</v>
      </c>
      <c r="N5081" s="32" t="str">
        <f>IF(MONTH(Data[[#This Row],[Ngày giao]])&lt;4,"Qtr1", IF(MONTH(Data[[#This Row],[Ngày giao]])&lt;7,"Qtr2",IF(MONTH(Data[[#This Row],[Ngày giao]])&lt;10,"Qtr3","Qtr4")))</f>
        <v>Qtr4</v>
      </c>
      <c r="O5081" s="32" t="str">
        <f>TEXT(Data[[#This Row],[Ngày giao]],"MMM")</f>
        <v>Oct</v>
      </c>
    </row>
    <row r="5082" spans="1:15" ht="13" x14ac:dyDescent="0.3">
      <c r="A5082" s="1">
        <v>4518223214</v>
      </c>
      <c r="B5082" s="1">
        <v>4455281</v>
      </c>
      <c r="C5082" s="34" t="s">
        <v>55</v>
      </c>
      <c r="D5082" s="35">
        <v>360</v>
      </c>
      <c r="E5082" s="3">
        <v>1257</v>
      </c>
      <c r="F5082" s="3">
        <f t="shared" si="144"/>
        <v>452520</v>
      </c>
      <c r="G5082" s="14">
        <v>44854</v>
      </c>
      <c r="H5082" s="15">
        <v>44854</v>
      </c>
      <c r="I5082" s="6">
        <v>0</v>
      </c>
      <c r="J5082" s="32" t="str">
        <f>IF(Data[[#This Row],[Chênh lệch ngày]]&lt;-2,"ADVANCE", IF(Data[[#This Row],[Chênh lệch ngày]]&lt;4, "ON TIME", IF(Data[[#This Row],[REASON OF LATE]]="SUPPLIER","LATE BY SUPPLIER", "LATE")))</f>
        <v>ON TIME</v>
      </c>
      <c r="K5082" s="12"/>
      <c r="L5082" s="16"/>
      <c r="M5082" s="32" t="str">
        <f>TEXT(Data[[#This Row],[Ngày giao]],"yyyy")</f>
        <v>2022</v>
      </c>
      <c r="N5082" s="32" t="str">
        <f>IF(MONTH(Data[[#This Row],[Ngày giao]])&lt;4,"Qtr1", IF(MONTH(Data[[#This Row],[Ngày giao]])&lt;7,"Qtr2",IF(MONTH(Data[[#This Row],[Ngày giao]])&lt;10,"Qtr3","Qtr4")))</f>
        <v>Qtr4</v>
      </c>
      <c r="O5082" s="32" t="str">
        <f>TEXT(Data[[#This Row],[Ngày giao]],"MMM")</f>
        <v>Oct</v>
      </c>
    </row>
    <row r="5083" spans="1:15" ht="13" x14ac:dyDescent="0.3">
      <c r="A5083" s="1">
        <v>4518167271</v>
      </c>
      <c r="B5083" s="1">
        <v>2663481</v>
      </c>
      <c r="C5083" s="37" t="s">
        <v>52</v>
      </c>
      <c r="D5083" s="35">
        <v>615</v>
      </c>
      <c r="E5083" s="3">
        <v>908</v>
      </c>
      <c r="F5083" s="3">
        <f t="shared" si="144"/>
        <v>558420</v>
      </c>
      <c r="G5083" s="5">
        <v>44858</v>
      </c>
      <c r="H5083" s="4">
        <v>44858</v>
      </c>
      <c r="I5083" s="6">
        <v>0</v>
      </c>
      <c r="J5083" s="32" t="str">
        <f>IF(Data[[#This Row],[Chênh lệch ngày]]&lt;-2,"ADVANCE", IF(Data[[#This Row],[Chênh lệch ngày]]&lt;4, "ON TIME", IF(Data[[#This Row],[REASON OF LATE]]="SUPPLIER","LATE BY SUPPLIER", "LATE")))</f>
        <v>ON TIME</v>
      </c>
      <c r="K5083" s="12"/>
      <c r="L5083" s="16"/>
      <c r="M5083" s="32" t="str">
        <f>TEXT(Data[[#This Row],[Ngày giao]],"yyyy")</f>
        <v>2022</v>
      </c>
      <c r="N5083" s="32" t="str">
        <f>IF(MONTH(Data[[#This Row],[Ngày giao]])&lt;4,"Qtr1", IF(MONTH(Data[[#This Row],[Ngày giao]])&lt;7,"Qtr2",IF(MONTH(Data[[#This Row],[Ngày giao]])&lt;10,"Qtr3","Qtr4")))</f>
        <v>Qtr4</v>
      </c>
      <c r="O5083" s="32" t="str">
        <f>TEXT(Data[[#This Row],[Ngày giao]],"MMM")</f>
        <v>Oct</v>
      </c>
    </row>
    <row r="5084" spans="1:15" ht="13" x14ac:dyDescent="0.3">
      <c r="A5084" s="1">
        <v>4518205675</v>
      </c>
      <c r="B5084" s="1">
        <v>2778106</v>
      </c>
      <c r="C5084" s="34" t="s">
        <v>55</v>
      </c>
      <c r="D5084" s="35">
        <v>60</v>
      </c>
      <c r="E5084" s="3">
        <v>1442</v>
      </c>
      <c r="F5084" s="3">
        <f t="shared" si="144"/>
        <v>86520</v>
      </c>
      <c r="G5084" s="5">
        <v>44861</v>
      </c>
      <c r="H5084" s="4">
        <v>44861</v>
      </c>
      <c r="I5084" s="6">
        <v>0</v>
      </c>
      <c r="J5084" s="32" t="str">
        <f>IF(Data[[#This Row],[Chênh lệch ngày]]&lt;-2,"ADVANCE", IF(Data[[#This Row],[Chênh lệch ngày]]&lt;4, "ON TIME", IF(Data[[#This Row],[REASON OF LATE]]="SUPPLIER","LATE BY SUPPLIER", "LATE")))</f>
        <v>ON TIME</v>
      </c>
      <c r="K5084" s="12"/>
      <c r="L5084" s="16"/>
      <c r="M5084" s="32" t="str">
        <f>TEXT(Data[[#This Row],[Ngày giao]],"yyyy")</f>
        <v>2022</v>
      </c>
      <c r="N5084" s="32" t="str">
        <f>IF(MONTH(Data[[#This Row],[Ngày giao]])&lt;4,"Qtr1", IF(MONTH(Data[[#This Row],[Ngày giao]])&lt;7,"Qtr2",IF(MONTH(Data[[#This Row],[Ngày giao]])&lt;10,"Qtr3","Qtr4")))</f>
        <v>Qtr4</v>
      </c>
      <c r="O5084" s="32" t="str">
        <f>TEXT(Data[[#This Row],[Ngày giao]],"MMM")</f>
        <v>Oct</v>
      </c>
    </row>
    <row r="5085" spans="1:15" ht="13" x14ac:dyDescent="0.3">
      <c r="A5085" s="1">
        <v>4518213302</v>
      </c>
      <c r="B5085" s="1">
        <v>4455281</v>
      </c>
      <c r="C5085" s="34" t="s">
        <v>55</v>
      </c>
      <c r="D5085" s="35">
        <v>720</v>
      </c>
      <c r="E5085" s="3">
        <v>576</v>
      </c>
      <c r="F5085" s="3">
        <f t="shared" si="144"/>
        <v>414720</v>
      </c>
      <c r="G5085" s="14">
        <v>44861</v>
      </c>
      <c r="H5085" s="15">
        <v>44861</v>
      </c>
      <c r="I5085" s="6">
        <v>0</v>
      </c>
      <c r="J5085" s="32" t="str">
        <f>IF(Data[[#This Row],[Chênh lệch ngày]]&lt;-2,"ADVANCE", IF(Data[[#This Row],[Chênh lệch ngày]]&lt;4, "ON TIME", IF(Data[[#This Row],[REASON OF LATE]]="SUPPLIER","LATE BY SUPPLIER", "LATE")))</f>
        <v>ON TIME</v>
      </c>
      <c r="K5085" s="12"/>
      <c r="L5085" s="16"/>
      <c r="M5085" s="32" t="str">
        <f>TEXT(Data[[#This Row],[Ngày giao]],"yyyy")</f>
        <v>2022</v>
      </c>
      <c r="N5085" s="32" t="str">
        <f>IF(MONTH(Data[[#This Row],[Ngày giao]])&lt;4,"Qtr1", IF(MONTH(Data[[#This Row],[Ngày giao]])&lt;7,"Qtr2",IF(MONTH(Data[[#This Row],[Ngày giao]])&lt;10,"Qtr3","Qtr4")))</f>
        <v>Qtr4</v>
      </c>
      <c r="O5085" s="32" t="str">
        <f>TEXT(Data[[#This Row],[Ngày giao]],"MMM")</f>
        <v>Oct</v>
      </c>
    </row>
    <row r="5086" spans="1:15" ht="13" x14ac:dyDescent="0.3">
      <c r="A5086" s="1">
        <v>4518209317</v>
      </c>
      <c r="B5086" s="1">
        <v>2778106</v>
      </c>
      <c r="C5086" s="34" t="s">
        <v>55</v>
      </c>
      <c r="D5086" s="35">
        <v>120</v>
      </c>
      <c r="E5086" s="3">
        <v>1433</v>
      </c>
      <c r="F5086" s="3">
        <f xml:space="preserve"> D5086 * E5086</f>
        <v>171960</v>
      </c>
      <c r="G5086" s="5">
        <v>44868</v>
      </c>
      <c r="H5086" s="4">
        <v>44868</v>
      </c>
      <c r="I5086" s="6">
        <v>0</v>
      </c>
      <c r="J5086" s="32" t="str">
        <f>IF(Data[[#This Row],[Chênh lệch ngày]]&lt;-2,"ADVANCE", IF(Data[[#This Row],[Chênh lệch ngày]]&lt;4, "ON TIME", IF(Data[[#This Row],[REASON OF LATE]]="SUPPLIER","LATE BY SUPPLIER", "LATE")))</f>
        <v>ON TIME</v>
      </c>
      <c r="K5086" s="12"/>
      <c r="L5086" s="16"/>
      <c r="M5086" s="32" t="str">
        <f>TEXT(Data[[#This Row],[Ngày giao]],"yyyy")</f>
        <v>2022</v>
      </c>
      <c r="N5086" s="32" t="str">
        <f>IF(MONTH(Data[[#This Row],[Ngày giao]])&lt;4,"Qtr1", IF(MONTH(Data[[#This Row],[Ngày giao]])&lt;7,"Qtr2",IF(MONTH(Data[[#This Row],[Ngày giao]])&lt;10,"Qtr3","Qtr4")))</f>
        <v>Qtr4</v>
      </c>
      <c r="O5086" s="32" t="str">
        <f>TEXT(Data[[#This Row],[Ngày giao]],"MMM")</f>
        <v>Nov</v>
      </c>
    </row>
    <row r="5087" spans="1:15" ht="13" x14ac:dyDescent="0.3">
      <c r="A5087" s="1">
        <v>4518211041</v>
      </c>
      <c r="B5087" s="1">
        <v>4455281</v>
      </c>
      <c r="C5087" s="34" t="s">
        <v>55</v>
      </c>
      <c r="D5087" s="35">
        <v>720</v>
      </c>
      <c r="E5087" s="3">
        <v>747</v>
      </c>
      <c r="F5087" s="3">
        <f xml:space="preserve"> D5087 * E5087</f>
        <v>537840</v>
      </c>
      <c r="G5087" s="14">
        <v>44868</v>
      </c>
      <c r="H5087" s="15">
        <v>44868</v>
      </c>
      <c r="I5087" s="6">
        <v>0</v>
      </c>
      <c r="J5087" s="32" t="str">
        <f>IF(Data[[#This Row],[Chênh lệch ngày]]&lt;-2,"ADVANCE", IF(Data[[#This Row],[Chênh lệch ngày]]&lt;4, "ON TIME", IF(Data[[#This Row],[REASON OF LATE]]="SUPPLIER","LATE BY SUPPLIER", "LATE")))</f>
        <v>ON TIME</v>
      </c>
      <c r="K5087" s="12"/>
      <c r="L5087" s="16"/>
      <c r="M5087" s="32" t="str">
        <f>TEXT(Data[[#This Row],[Ngày giao]],"yyyy")</f>
        <v>2022</v>
      </c>
      <c r="N5087" s="32" t="str">
        <f>IF(MONTH(Data[[#This Row],[Ngày giao]])&lt;4,"Qtr1", IF(MONTH(Data[[#This Row],[Ngày giao]])&lt;7,"Qtr2",IF(MONTH(Data[[#This Row],[Ngày giao]])&lt;10,"Qtr3","Qtr4")))</f>
        <v>Qtr4</v>
      </c>
      <c r="O5087" s="32" t="str">
        <f>TEXT(Data[[#This Row],[Ngày giao]],"MMM")</f>
        <v>Nov</v>
      </c>
    </row>
    <row r="5088" spans="1:15" ht="13" x14ac:dyDescent="0.3">
      <c r="A5088" s="1">
        <v>4517884134</v>
      </c>
      <c r="B5088" s="1">
        <v>2044651</v>
      </c>
      <c r="C5088" s="34" t="s">
        <v>53</v>
      </c>
      <c r="D5088" s="35">
        <v>108000</v>
      </c>
      <c r="E5088" s="3">
        <v>437</v>
      </c>
      <c r="F5088" s="3">
        <f xml:space="preserve"> D5088 * E5088</f>
        <v>47196000</v>
      </c>
      <c r="G5088" s="5">
        <v>44851</v>
      </c>
      <c r="H5088" s="4">
        <v>44853</v>
      </c>
      <c r="I5088" s="6">
        <v>-2</v>
      </c>
      <c r="J5088" s="32" t="str">
        <f>IF(Data[[#This Row],[Chênh lệch ngày]]&lt;-2,"ADVANCE", IF(Data[[#This Row],[Chênh lệch ngày]]&lt;4, "ON TIME", IF(Data[[#This Row],[REASON OF LATE]]="SUPPLIER","LATE BY SUPPLIER", "LATE")))</f>
        <v>ON TIME</v>
      </c>
      <c r="K5088" s="12"/>
      <c r="L5088" s="16"/>
      <c r="M5088" s="32" t="str">
        <f>TEXT(Data[[#This Row],[Ngày giao]],"yyyy")</f>
        <v>2022</v>
      </c>
      <c r="N5088" s="32" t="str">
        <f>IF(MONTH(Data[[#This Row],[Ngày giao]])&lt;4,"Qtr1", IF(MONTH(Data[[#This Row],[Ngày giao]])&lt;7,"Qtr2",IF(MONTH(Data[[#This Row],[Ngày giao]])&lt;10,"Qtr3","Qtr4")))</f>
        <v>Qtr4</v>
      </c>
      <c r="O5088" s="32" t="str">
        <f>TEXT(Data[[#This Row],[Ngày giao]],"MMM")</f>
        <v>Oct</v>
      </c>
    </row>
    <row r="5089" spans="1:15" ht="13" x14ac:dyDescent="0.3">
      <c r="A5089" s="1">
        <v>4517732346</v>
      </c>
      <c r="B5089" s="1">
        <v>4663418</v>
      </c>
      <c r="C5089" s="34" t="s">
        <v>53</v>
      </c>
      <c r="D5089" s="35">
        <v>120000</v>
      </c>
      <c r="E5089" s="3">
        <v>867</v>
      </c>
      <c r="F5089" s="3">
        <f xml:space="preserve"> D5089 * E5089</f>
        <v>104040000</v>
      </c>
      <c r="G5089" s="5">
        <v>44893</v>
      </c>
      <c r="H5089" s="4">
        <v>44898</v>
      </c>
      <c r="I5089" s="6">
        <v>-5</v>
      </c>
      <c r="J5089" s="32" t="str">
        <f>IF(Data[[#This Row],[Chênh lệch ngày]]&lt;-2,"ADVANCE", IF(Data[[#This Row],[Chênh lệch ngày]]&lt;4, "ON TIME", IF(Data[[#This Row],[REASON OF LATE]]="SUPPLIER","LATE BY SUPPLIER", "LATE")))</f>
        <v>ADVANCE</v>
      </c>
      <c r="K5089" s="12"/>
      <c r="L5089" s="16"/>
      <c r="M5089" s="32" t="str">
        <f>TEXT(Data[[#This Row],[Ngày giao]],"yyyy")</f>
        <v>2022</v>
      </c>
      <c r="N5089" s="32" t="str">
        <f>IF(MONTH(Data[[#This Row],[Ngày giao]])&lt;4,"Qtr1", IF(MONTH(Data[[#This Row],[Ngày giao]])&lt;7,"Qtr2",IF(MONTH(Data[[#This Row],[Ngày giao]])&lt;10,"Qtr3","Qtr4")))</f>
        <v>Qtr4</v>
      </c>
      <c r="O5089" s="32" t="str">
        <f>TEXT(Data[[#This Row],[Ngày giao]],"MMM")</f>
        <v>Nov</v>
      </c>
    </row>
    <row r="5090" spans="1:15" ht="13" x14ac:dyDescent="0.3">
      <c r="A5090" s="1">
        <v>4517997857</v>
      </c>
      <c r="B5090" s="1">
        <v>2044651</v>
      </c>
      <c r="C5090" s="34" t="s">
        <v>53</v>
      </c>
      <c r="D5090" s="35">
        <v>108000</v>
      </c>
      <c r="E5090" s="3">
        <v>668</v>
      </c>
      <c r="F5090" s="3">
        <f t="shared" ref="F5090:F5153" si="145" xml:space="preserve"> D5090 * E5090</f>
        <v>72144000</v>
      </c>
      <c r="G5090" s="5">
        <v>44858</v>
      </c>
      <c r="H5090" s="4">
        <v>44860</v>
      </c>
      <c r="I5090" s="6">
        <v>-2</v>
      </c>
      <c r="J5090" s="32" t="str">
        <f>IF(Data[[#This Row],[Chênh lệch ngày]]&lt;-2,"ADVANCE", IF(Data[[#This Row],[Chênh lệch ngày]]&lt;4, "ON TIME", IF(Data[[#This Row],[REASON OF LATE]]="SUPPLIER","LATE BY SUPPLIER", "LATE")))</f>
        <v>ON TIME</v>
      </c>
      <c r="K5090" s="12"/>
      <c r="L5090" s="16"/>
      <c r="M5090" s="32" t="str">
        <f>TEXT(Data[[#This Row],[Ngày giao]],"yyyy")</f>
        <v>2022</v>
      </c>
      <c r="N5090" s="32" t="str">
        <f>IF(MONTH(Data[[#This Row],[Ngày giao]])&lt;4,"Qtr1", IF(MONTH(Data[[#This Row],[Ngày giao]])&lt;7,"Qtr2",IF(MONTH(Data[[#This Row],[Ngày giao]])&lt;10,"Qtr3","Qtr4")))</f>
        <v>Qtr4</v>
      </c>
      <c r="O5090" s="32" t="str">
        <f>TEXT(Data[[#This Row],[Ngày giao]],"MMM")</f>
        <v>Oct</v>
      </c>
    </row>
    <row r="5091" spans="1:15" ht="13" x14ac:dyDescent="0.3">
      <c r="A5091" s="1">
        <v>4517883578</v>
      </c>
      <c r="B5091" s="1">
        <v>2044651</v>
      </c>
      <c r="C5091" s="34" t="s">
        <v>53</v>
      </c>
      <c r="D5091" s="35">
        <v>108000</v>
      </c>
      <c r="E5091" s="3">
        <v>810</v>
      </c>
      <c r="F5091" s="3">
        <f t="shared" si="145"/>
        <v>87480000</v>
      </c>
      <c r="G5091" s="5">
        <v>44865</v>
      </c>
      <c r="H5091" s="4">
        <v>44867</v>
      </c>
      <c r="I5091" s="6">
        <v>-2</v>
      </c>
      <c r="J5091" s="32" t="str">
        <f>IF(Data[[#This Row],[Chênh lệch ngày]]&lt;-2,"ADVANCE", IF(Data[[#This Row],[Chênh lệch ngày]]&lt;4, "ON TIME", IF(Data[[#This Row],[REASON OF LATE]]="SUPPLIER","LATE BY SUPPLIER", "LATE")))</f>
        <v>ON TIME</v>
      </c>
      <c r="K5091" s="12"/>
      <c r="L5091" s="16"/>
      <c r="M5091" s="32" t="str">
        <f>TEXT(Data[[#This Row],[Ngày giao]],"yyyy")</f>
        <v>2022</v>
      </c>
      <c r="N5091" s="32" t="str">
        <f>IF(MONTH(Data[[#This Row],[Ngày giao]])&lt;4,"Qtr1", IF(MONTH(Data[[#This Row],[Ngày giao]])&lt;7,"Qtr2",IF(MONTH(Data[[#This Row],[Ngày giao]])&lt;10,"Qtr3","Qtr4")))</f>
        <v>Qtr4</v>
      </c>
      <c r="O5091" s="32" t="str">
        <f>TEXT(Data[[#This Row],[Ngày giao]],"MMM")</f>
        <v>Oct</v>
      </c>
    </row>
    <row r="5092" spans="1:15" ht="13" x14ac:dyDescent="0.3">
      <c r="A5092" s="1">
        <v>4517913806</v>
      </c>
      <c r="B5092" s="1">
        <v>4663418</v>
      </c>
      <c r="C5092" s="34" t="s">
        <v>53</v>
      </c>
      <c r="D5092" s="35">
        <v>120000</v>
      </c>
      <c r="E5092" s="3">
        <v>564</v>
      </c>
      <c r="F5092" s="3">
        <f t="shared" si="145"/>
        <v>67680000</v>
      </c>
      <c r="G5092" s="5">
        <v>44907</v>
      </c>
      <c r="H5092" s="4">
        <v>44911</v>
      </c>
      <c r="I5092" s="6">
        <v>-4</v>
      </c>
      <c r="J5092" s="32" t="str">
        <f>IF(Data[[#This Row],[Chênh lệch ngày]]&lt;-2,"ADVANCE", IF(Data[[#This Row],[Chênh lệch ngày]]&lt;4, "ON TIME", IF(Data[[#This Row],[REASON OF LATE]]="SUPPLIER","LATE BY SUPPLIER", "LATE")))</f>
        <v>ADVANCE</v>
      </c>
      <c r="K5092" s="12"/>
      <c r="L5092" s="16"/>
      <c r="M5092" s="32" t="str">
        <f>TEXT(Data[[#This Row],[Ngày giao]],"yyyy")</f>
        <v>2022</v>
      </c>
      <c r="N5092" s="32" t="str">
        <f>IF(MONTH(Data[[#This Row],[Ngày giao]])&lt;4,"Qtr1", IF(MONTH(Data[[#This Row],[Ngày giao]])&lt;7,"Qtr2",IF(MONTH(Data[[#This Row],[Ngày giao]])&lt;10,"Qtr3","Qtr4")))</f>
        <v>Qtr4</v>
      </c>
      <c r="O5092" s="32" t="str">
        <f>TEXT(Data[[#This Row],[Ngày giao]],"MMM")</f>
        <v>Dec</v>
      </c>
    </row>
    <row r="5093" spans="1:15" ht="13" x14ac:dyDescent="0.3">
      <c r="A5093" s="1">
        <v>4517339799</v>
      </c>
      <c r="B5093" s="1">
        <v>4663418</v>
      </c>
      <c r="C5093" s="34" t="s">
        <v>53</v>
      </c>
      <c r="D5093" s="35">
        <v>120000</v>
      </c>
      <c r="E5093" s="3">
        <v>1036</v>
      </c>
      <c r="F5093" s="3">
        <f t="shared" si="145"/>
        <v>124320000</v>
      </c>
      <c r="G5093" s="5">
        <v>44921</v>
      </c>
      <c r="H5093" s="4">
        <v>44924</v>
      </c>
      <c r="I5093" s="6">
        <v>-3</v>
      </c>
      <c r="J5093" s="32" t="str">
        <f>IF(Data[[#This Row],[Chênh lệch ngày]]&lt;-2,"ADVANCE", IF(Data[[#This Row],[Chênh lệch ngày]]&lt;4, "ON TIME", IF(Data[[#This Row],[REASON OF LATE]]="SUPPLIER","LATE BY SUPPLIER", "LATE")))</f>
        <v>ADVANCE</v>
      </c>
      <c r="K5093" s="12"/>
      <c r="L5093" s="16"/>
      <c r="M5093" s="32" t="str">
        <f>TEXT(Data[[#This Row],[Ngày giao]],"yyyy")</f>
        <v>2022</v>
      </c>
      <c r="N5093" s="32" t="str">
        <f>IF(MONTH(Data[[#This Row],[Ngày giao]])&lt;4,"Qtr1", IF(MONTH(Data[[#This Row],[Ngày giao]])&lt;7,"Qtr2",IF(MONTH(Data[[#This Row],[Ngày giao]])&lt;10,"Qtr3","Qtr4")))</f>
        <v>Qtr4</v>
      </c>
      <c r="O5093" s="32" t="str">
        <f>TEXT(Data[[#This Row],[Ngày giao]],"MMM")</f>
        <v>Dec</v>
      </c>
    </row>
    <row r="5094" spans="1:15" ht="13" x14ac:dyDescent="0.3">
      <c r="A5094" s="1">
        <v>4518023128</v>
      </c>
      <c r="B5094" s="1">
        <v>2044651</v>
      </c>
      <c r="C5094" s="34" t="s">
        <v>53</v>
      </c>
      <c r="D5094" s="35">
        <v>108000</v>
      </c>
      <c r="E5094" s="3">
        <v>856</v>
      </c>
      <c r="F5094" s="3">
        <f t="shared" si="145"/>
        <v>92448000</v>
      </c>
      <c r="G5094" s="5">
        <v>44879</v>
      </c>
      <c r="H5094" s="4">
        <v>44881</v>
      </c>
      <c r="I5094" s="6">
        <v>-2</v>
      </c>
      <c r="J5094" s="32" t="str">
        <f>IF(Data[[#This Row],[Chênh lệch ngày]]&lt;-2,"ADVANCE", IF(Data[[#This Row],[Chênh lệch ngày]]&lt;4, "ON TIME", IF(Data[[#This Row],[REASON OF LATE]]="SUPPLIER","LATE BY SUPPLIER", "LATE")))</f>
        <v>ON TIME</v>
      </c>
      <c r="K5094" s="12"/>
      <c r="L5094" s="16"/>
      <c r="M5094" s="32" t="str">
        <f>TEXT(Data[[#This Row],[Ngày giao]],"yyyy")</f>
        <v>2022</v>
      </c>
      <c r="N5094" s="32" t="str">
        <f>IF(MONTH(Data[[#This Row],[Ngày giao]])&lt;4,"Qtr1", IF(MONTH(Data[[#This Row],[Ngày giao]])&lt;7,"Qtr2",IF(MONTH(Data[[#This Row],[Ngày giao]])&lt;10,"Qtr3","Qtr4")))</f>
        <v>Qtr4</v>
      </c>
      <c r="O5094" s="32" t="str">
        <f>TEXT(Data[[#This Row],[Ngày giao]],"MMM")</f>
        <v>Nov</v>
      </c>
    </row>
    <row r="5095" spans="1:15" ht="13" x14ac:dyDescent="0.3">
      <c r="A5095" s="1">
        <v>4517992678</v>
      </c>
      <c r="B5095" s="1">
        <v>2044651</v>
      </c>
      <c r="C5095" s="34" t="s">
        <v>53</v>
      </c>
      <c r="D5095" s="35">
        <v>108000</v>
      </c>
      <c r="E5095" s="3">
        <v>525</v>
      </c>
      <c r="F5095" s="3">
        <f t="shared" si="145"/>
        <v>56700000</v>
      </c>
      <c r="G5095" s="5">
        <v>44886</v>
      </c>
      <c r="H5095" s="4">
        <v>44888</v>
      </c>
      <c r="I5095" s="6">
        <v>-2</v>
      </c>
      <c r="J5095" s="32" t="str">
        <f>IF(Data[[#This Row],[Chênh lệch ngày]]&lt;-2,"ADVANCE", IF(Data[[#This Row],[Chênh lệch ngày]]&lt;4, "ON TIME", IF(Data[[#This Row],[REASON OF LATE]]="SUPPLIER","LATE BY SUPPLIER", "LATE")))</f>
        <v>ON TIME</v>
      </c>
      <c r="K5095" s="12"/>
      <c r="L5095" s="16"/>
      <c r="M5095" s="32" t="str">
        <f>TEXT(Data[[#This Row],[Ngày giao]],"yyyy")</f>
        <v>2022</v>
      </c>
      <c r="N5095" s="32" t="str">
        <f>IF(MONTH(Data[[#This Row],[Ngày giao]])&lt;4,"Qtr1", IF(MONTH(Data[[#This Row],[Ngày giao]])&lt;7,"Qtr2",IF(MONTH(Data[[#This Row],[Ngày giao]])&lt;10,"Qtr3","Qtr4")))</f>
        <v>Qtr4</v>
      </c>
      <c r="O5095" s="32" t="str">
        <f>TEXT(Data[[#This Row],[Ngày giao]],"MMM")</f>
        <v>Nov</v>
      </c>
    </row>
    <row r="5096" spans="1:15" ht="13" x14ac:dyDescent="0.3">
      <c r="A5096" s="1">
        <v>4516531932</v>
      </c>
      <c r="B5096" s="1">
        <v>2044651</v>
      </c>
      <c r="C5096" s="34" t="s">
        <v>53</v>
      </c>
      <c r="D5096" s="35">
        <v>108000</v>
      </c>
      <c r="E5096" s="3">
        <v>779</v>
      </c>
      <c r="F5096" s="3">
        <f t="shared" si="145"/>
        <v>84132000</v>
      </c>
      <c r="G5096" s="5">
        <v>44893</v>
      </c>
      <c r="H5096" s="4">
        <v>44895</v>
      </c>
      <c r="I5096" s="6">
        <v>-2</v>
      </c>
      <c r="J5096" s="32" t="str">
        <f>IF(Data[[#This Row],[Chênh lệch ngày]]&lt;-2,"ADVANCE", IF(Data[[#This Row],[Chênh lệch ngày]]&lt;4, "ON TIME", IF(Data[[#This Row],[REASON OF LATE]]="SUPPLIER","LATE BY SUPPLIER", "LATE")))</f>
        <v>ON TIME</v>
      </c>
      <c r="K5096" s="12"/>
      <c r="L5096" s="16"/>
      <c r="M5096" s="32" t="str">
        <f>TEXT(Data[[#This Row],[Ngày giao]],"yyyy")</f>
        <v>2022</v>
      </c>
      <c r="N5096" s="32" t="str">
        <f>IF(MONTH(Data[[#This Row],[Ngày giao]])&lt;4,"Qtr1", IF(MONTH(Data[[#This Row],[Ngày giao]])&lt;7,"Qtr2",IF(MONTH(Data[[#This Row],[Ngày giao]])&lt;10,"Qtr3","Qtr4")))</f>
        <v>Qtr4</v>
      </c>
      <c r="O5096" s="32" t="str">
        <f>TEXT(Data[[#This Row],[Ngày giao]],"MMM")</f>
        <v>Nov</v>
      </c>
    </row>
    <row r="5097" spans="1:15" ht="13" x14ac:dyDescent="0.3">
      <c r="A5097" s="1">
        <v>4517883579</v>
      </c>
      <c r="B5097" s="1">
        <v>2044651</v>
      </c>
      <c r="C5097" s="34" t="s">
        <v>53</v>
      </c>
      <c r="D5097" s="35">
        <v>108000</v>
      </c>
      <c r="E5097" s="3">
        <v>995</v>
      </c>
      <c r="F5097" s="3">
        <f t="shared" si="145"/>
        <v>107460000</v>
      </c>
      <c r="G5097" s="5">
        <v>44900</v>
      </c>
      <c r="H5097" s="4">
        <v>44902</v>
      </c>
      <c r="I5097" s="6">
        <v>-2</v>
      </c>
      <c r="J5097" s="32" t="str">
        <f>IF(Data[[#This Row],[Chênh lệch ngày]]&lt;-2,"ADVANCE", IF(Data[[#This Row],[Chênh lệch ngày]]&lt;4, "ON TIME", IF(Data[[#This Row],[REASON OF LATE]]="SUPPLIER","LATE BY SUPPLIER", "LATE")))</f>
        <v>ON TIME</v>
      </c>
      <c r="K5097" s="12"/>
      <c r="L5097" s="16"/>
      <c r="M5097" s="32" t="str">
        <f>TEXT(Data[[#This Row],[Ngày giao]],"yyyy")</f>
        <v>2022</v>
      </c>
      <c r="N5097" s="32" t="str">
        <f>IF(MONTH(Data[[#This Row],[Ngày giao]])&lt;4,"Qtr1", IF(MONTH(Data[[#This Row],[Ngày giao]])&lt;7,"Qtr2",IF(MONTH(Data[[#This Row],[Ngày giao]])&lt;10,"Qtr3","Qtr4")))</f>
        <v>Qtr4</v>
      </c>
      <c r="O5097" s="32" t="str">
        <f>TEXT(Data[[#This Row],[Ngày giao]],"MMM")</f>
        <v>Dec</v>
      </c>
    </row>
    <row r="5098" spans="1:15" ht="13" x14ac:dyDescent="0.3">
      <c r="A5098" s="1">
        <v>4517571265</v>
      </c>
      <c r="B5098" s="1">
        <v>4451121</v>
      </c>
      <c r="C5098" s="34"/>
      <c r="D5098" s="35">
        <v>1315</v>
      </c>
      <c r="E5098" s="3">
        <v>341</v>
      </c>
      <c r="F5098" s="3">
        <f t="shared" si="145"/>
        <v>448415</v>
      </c>
      <c r="G5098" s="5">
        <v>44690</v>
      </c>
      <c r="H5098" s="4">
        <v>44690</v>
      </c>
      <c r="I5098" s="6">
        <f t="shared" ref="I5098:I5141" si="146">G5098-H5098</f>
        <v>0</v>
      </c>
      <c r="J5098" s="32" t="str">
        <f>IF(Data[[#This Row],[Chênh lệch ngày]]&lt;-2,"ADVANCE", IF(Data[[#This Row],[Chênh lệch ngày]]&lt;4, "ON TIME", IF(Data[[#This Row],[REASON OF LATE]]="SUPPLIER","LATE BY SUPPLIER", "LATE")))</f>
        <v>ON TIME</v>
      </c>
      <c r="K5098" s="12"/>
      <c r="L5098" s="16"/>
      <c r="M5098" s="32" t="str">
        <f>TEXT(Data[[#This Row],[Ngày giao]],"yyyy")</f>
        <v>2022</v>
      </c>
      <c r="N5098" s="32" t="str">
        <f>IF(MONTH(Data[[#This Row],[Ngày giao]])&lt;4,"Qtr1", IF(MONTH(Data[[#This Row],[Ngày giao]])&lt;7,"Qtr2",IF(MONTH(Data[[#This Row],[Ngày giao]])&lt;10,"Qtr3","Qtr4")))</f>
        <v>Qtr2</v>
      </c>
      <c r="O5098" s="32" t="str">
        <f>TEXT(Data[[#This Row],[Ngày giao]],"MMM")</f>
        <v>May</v>
      </c>
    </row>
    <row r="5099" spans="1:15" ht="13" x14ac:dyDescent="0.3">
      <c r="A5099" s="1">
        <v>4518118353</v>
      </c>
      <c r="B5099" s="1">
        <v>2899478</v>
      </c>
      <c r="C5099" s="34"/>
      <c r="D5099" s="35">
        <v>100</v>
      </c>
      <c r="E5099" s="3">
        <v>304</v>
      </c>
      <c r="F5099" s="3">
        <f t="shared" si="145"/>
        <v>30400</v>
      </c>
      <c r="G5099" s="5">
        <v>44746</v>
      </c>
      <c r="H5099" s="4">
        <v>44746</v>
      </c>
      <c r="I5099" s="6">
        <f t="shared" si="146"/>
        <v>0</v>
      </c>
      <c r="J5099" s="32" t="str">
        <f>IF(Data[[#This Row],[Chênh lệch ngày]]&lt;-2,"ADVANCE", IF(Data[[#This Row],[Chênh lệch ngày]]&lt;4, "ON TIME", IF(Data[[#This Row],[REASON OF LATE]]="SUPPLIER","LATE BY SUPPLIER", "LATE")))</f>
        <v>ON TIME</v>
      </c>
      <c r="K5099" s="12"/>
      <c r="L5099" s="16"/>
      <c r="M5099" s="32" t="str">
        <f>TEXT(Data[[#This Row],[Ngày giao]],"yyyy")</f>
        <v>2022</v>
      </c>
      <c r="N5099" s="32" t="str">
        <f>IF(MONTH(Data[[#This Row],[Ngày giao]])&lt;4,"Qtr1", IF(MONTH(Data[[#This Row],[Ngày giao]])&lt;7,"Qtr2",IF(MONTH(Data[[#This Row],[Ngày giao]])&lt;10,"Qtr3","Qtr4")))</f>
        <v>Qtr3</v>
      </c>
      <c r="O5099" s="32" t="str">
        <f>TEXT(Data[[#This Row],[Ngày giao]],"MMM")</f>
        <v>Jul</v>
      </c>
    </row>
    <row r="5100" spans="1:15" ht="13" x14ac:dyDescent="0.3">
      <c r="A5100" s="1">
        <v>4518126991</v>
      </c>
      <c r="B5100" s="1">
        <v>2899944</v>
      </c>
      <c r="C5100" s="34"/>
      <c r="D5100" s="35">
        <v>48</v>
      </c>
      <c r="E5100" s="3">
        <v>1155</v>
      </c>
      <c r="F5100" s="3">
        <f t="shared" si="145"/>
        <v>55440</v>
      </c>
      <c r="G5100" s="5">
        <v>44746</v>
      </c>
      <c r="H5100" s="4">
        <v>44746</v>
      </c>
      <c r="I5100" s="6">
        <f t="shared" si="146"/>
        <v>0</v>
      </c>
      <c r="J5100" s="32" t="str">
        <f>IF(Data[[#This Row],[Chênh lệch ngày]]&lt;-2,"ADVANCE", IF(Data[[#This Row],[Chênh lệch ngày]]&lt;4, "ON TIME", IF(Data[[#This Row],[REASON OF LATE]]="SUPPLIER","LATE BY SUPPLIER", "LATE")))</f>
        <v>ON TIME</v>
      </c>
      <c r="K5100" s="12"/>
      <c r="L5100" s="16"/>
      <c r="M5100" s="32" t="str">
        <f>TEXT(Data[[#This Row],[Ngày giao]],"yyyy")</f>
        <v>2022</v>
      </c>
      <c r="N5100" s="32" t="str">
        <f>IF(MONTH(Data[[#This Row],[Ngày giao]])&lt;4,"Qtr1", IF(MONTH(Data[[#This Row],[Ngày giao]])&lt;7,"Qtr2",IF(MONTH(Data[[#This Row],[Ngày giao]])&lt;10,"Qtr3","Qtr4")))</f>
        <v>Qtr3</v>
      </c>
      <c r="O5100" s="32" t="str">
        <f>TEXT(Data[[#This Row],[Ngày giao]],"MMM")</f>
        <v>Jul</v>
      </c>
    </row>
    <row r="5101" spans="1:15" ht="13" x14ac:dyDescent="0.3">
      <c r="A5101" s="1">
        <v>881961738</v>
      </c>
      <c r="B5101" s="1">
        <v>880447</v>
      </c>
      <c r="C5101" s="34"/>
      <c r="D5101" s="35">
        <v>6390</v>
      </c>
      <c r="E5101" s="3">
        <v>1228</v>
      </c>
      <c r="F5101" s="3">
        <f t="shared" si="145"/>
        <v>7846920</v>
      </c>
      <c r="G5101" s="5">
        <v>44739</v>
      </c>
      <c r="H5101" s="4">
        <v>44711</v>
      </c>
      <c r="I5101" s="6">
        <f t="shared" si="146"/>
        <v>28</v>
      </c>
      <c r="J5101" s="32" t="str">
        <f>IF(Data[[#This Row],[Chênh lệch ngày]]&lt;-2,"ADVANCE", IF(Data[[#This Row],[Chênh lệch ngày]]&lt;4, "ON TIME", IF(Data[[#This Row],[REASON OF LATE]]="SUPPLIER","LATE BY SUPPLIER", "LATE")))</f>
        <v>LATE</v>
      </c>
      <c r="K5101" s="32" t="s">
        <v>6</v>
      </c>
      <c r="L5101" s="16"/>
      <c r="M5101" s="32" t="str">
        <f>TEXT(Data[[#This Row],[Ngày giao]],"yyyy")</f>
        <v>2022</v>
      </c>
      <c r="N5101" s="32" t="str">
        <f>IF(MONTH(Data[[#This Row],[Ngày giao]])&lt;4,"Qtr1", IF(MONTH(Data[[#This Row],[Ngày giao]])&lt;7,"Qtr2",IF(MONTH(Data[[#This Row],[Ngày giao]])&lt;10,"Qtr3","Qtr4")))</f>
        <v>Qtr2</v>
      </c>
      <c r="O5101" s="32" t="str">
        <f>TEXT(Data[[#This Row],[Ngày giao]],"MMM")</f>
        <v>Jun</v>
      </c>
    </row>
    <row r="5102" spans="1:15" ht="13" x14ac:dyDescent="0.3">
      <c r="A5102" s="1">
        <v>4518118534</v>
      </c>
      <c r="B5102" s="1">
        <v>4228041</v>
      </c>
      <c r="C5102" s="34"/>
      <c r="D5102" s="35">
        <v>30</v>
      </c>
      <c r="E5102" s="3">
        <v>604</v>
      </c>
      <c r="F5102" s="3">
        <f t="shared" si="145"/>
        <v>18120</v>
      </c>
      <c r="G5102" s="5">
        <v>44742</v>
      </c>
      <c r="H5102" s="4">
        <v>44742</v>
      </c>
      <c r="I5102" s="6">
        <f t="shared" si="146"/>
        <v>0</v>
      </c>
      <c r="J5102" s="32" t="str">
        <f>IF(Data[[#This Row],[Chênh lệch ngày]]&lt;-2,"ADVANCE", IF(Data[[#This Row],[Chênh lệch ngày]]&lt;4, "ON TIME", IF(Data[[#This Row],[REASON OF LATE]]="SUPPLIER","LATE BY SUPPLIER", "LATE")))</f>
        <v>ON TIME</v>
      </c>
      <c r="K5102" s="12"/>
      <c r="L5102" s="16"/>
      <c r="M5102" s="32" t="str">
        <f>TEXT(Data[[#This Row],[Ngày giao]],"yyyy")</f>
        <v>2022</v>
      </c>
      <c r="N5102" s="32" t="str">
        <f>IF(MONTH(Data[[#This Row],[Ngày giao]])&lt;4,"Qtr1", IF(MONTH(Data[[#This Row],[Ngày giao]])&lt;7,"Qtr2",IF(MONTH(Data[[#This Row],[Ngày giao]])&lt;10,"Qtr3","Qtr4")))</f>
        <v>Qtr2</v>
      </c>
      <c r="O5102" s="32" t="str">
        <f>TEXT(Data[[#This Row],[Ngày giao]],"MMM")</f>
        <v>Jun</v>
      </c>
    </row>
    <row r="5103" spans="1:15" ht="13" x14ac:dyDescent="0.3">
      <c r="A5103" s="1">
        <v>4518130810</v>
      </c>
      <c r="B5103" s="1">
        <v>2899478</v>
      </c>
      <c r="C5103" s="34"/>
      <c r="D5103" s="35">
        <v>200</v>
      </c>
      <c r="E5103" s="3">
        <v>683</v>
      </c>
      <c r="F5103" s="3">
        <f t="shared" si="145"/>
        <v>136600</v>
      </c>
      <c r="G5103" s="5">
        <v>44760</v>
      </c>
      <c r="H5103" s="4">
        <v>44760</v>
      </c>
      <c r="I5103" s="6">
        <f t="shared" si="146"/>
        <v>0</v>
      </c>
      <c r="J5103" s="32" t="str">
        <f>IF(Data[[#This Row],[Chênh lệch ngày]]&lt;-2,"ADVANCE", IF(Data[[#This Row],[Chênh lệch ngày]]&lt;4, "ON TIME", IF(Data[[#This Row],[REASON OF LATE]]="SUPPLIER","LATE BY SUPPLIER", "LATE")))</f>
        <v>ON TIME</v>
      </c>
      <c r="K5103" s="12"/>
      <c r="L5103" s="16"/>
      <c r="M5103" s="32" t="str">
        <f>TEXT(Data[[#This Row],[Ngày giao]],"yyyy")</f>
        <v>2022</v>
      </c>
      <c r="N5103" s="32" t="str">
        <f>IF(MONTH(Data[[#This Row],[Ngày giao]])&lt;4,"Qtr1", IF(MONTH(Data[[#This Row],[Ngày giao]])&lt;7,"Qtr2",IF(MONTH(Data[[#This Row],[Ngày giao]])&lt;10,"Qtr3","Qtr4")))</f>
        <v>Qtr3</v>
      </c>
      <c r="O5103" s="32" t="str">
        <f>TEXT(Data[[#This Row],[Ngày giao]],"MMM")</f>
        <v>Jul</v>
      </c>
    </row>
    <row r="5104" spans="1:15" ht="13" x14ac:dyDescent="0.3">
      <c r="A5104" s="1">
        <v>4518141333</v>
      </c>
      <c r="B5104" s="1">
        <v>2899634</v>
      </c>
      <c r="C5104" s="34"/>
      <c r="D5104" s="35">
        <v>320</v>
      </c>
      <c r="E5104" s="3">
        <v>761</v>
      </c>
      <c r="F5104" s="3">
        <f t="shared" si="145"/>
        <v>243520</v>
      </c>
      <c r="G5104" s="5">
        <v>44760</v>
      </c>
      <c r="H5104" s="4">
        <v>44760</v>
      </c>
      <c r="I5104" s="6">
        <f t="shared" si="146"/>
        <v>0</v>
      </c>
      <c r="J5104" s="32" t="str">
        <f>IF(Data[[#This Row],[Chênh lệch ngày]]&lt;-2,"ADVANCE", IF(Data[[#This Row],[Chênh lệch ngày]]&lt;4, "ON TIME", IF(Data[[#This Row],[REASON OF LATE]]="SUPPLIER","LATE BY SUPPLIER", "LATE")))</f>
        <v>ON TIME</v>
      </c>
      <c r="K5104" s="12"/>
      <c r="L5104" s="16"/>
      <c r="M5104" s="32" t="str">
        <f>TEXT(Data[[#This Row],[Ngày giao]],"yyyy")</f>
        <v>2022</v>
      </c>
      <c r="N5104" s="32" t="str">
        <f>IF(MONTH(Data[[#This Row],[Ngày giao]])&lt;4,"Qtr1", IF(MONTH(Data[[#This Row],[Ngày giao]])&lt;7,"Qtr2",IF(MONTH(Data[[#This Row],[Ngày giao]])&lt;10,"Qtr3","Qtr4")))</f>
        <v>Qtr3</v>
      </c>
      <c r="O5104" s="32" t="str">
        <f>TEXT(Data[[#This Row],[Ngày giao]],"MMM")</f>
        <v>Jul</v>
      </c>
    </row>
    <row r="5105" spans="1:15" ht="13" x14ac:dyDescent="0.3">
      <c r="A5105" s="1">
        <v>4518164958</v>
      </c>
      <c r="B5105" s="1">
        <v>2989761</v>
      </c>
      <c r="C5105" s="34"/>
      <c r="D5105" s="35">
        <v>320</v>
      </c>
      <c r="E5105" s="3">
        <v>935</v>
      </c>
      <c r="F5105" s="3">
        <f t="shared" si="145"/>
        <v>299200</v>
      </c>
      <c r="G5105" s="5">
        <v>44749</v>
      </c>
      <c r="H5105" s="4">
        <v>44749</v>
      </c>
      <c r="I5105" s="6">
        <f t="shared" si="146"/>
        <v>0</v>
      </c>
      <c r="J5105" s="32" t="str">
        <f>IF(Data[[#This Row],[Chênh lệch ngày]]&lt;-2,"ADVANCE", IF(Data[[#This Row],[Chênh lệch ngày]]&lt;4, "ON TIME", IF(Data[[#This Row],[REASON OF LATE]]="SUPPLIER","LATE BY SUPPLIER", "LATE")))</f>
        <v>ON TIME</v>
      </c>
      <c r="K5105" s="12"/>
      <c r="L5105" s="16"/>
      <c r="M5105" s="32" t="str">
        <f>TEXT(Data[[#This Row],[Ngày giao]],"yyyy")</f>
        <v>2022</v>
      </c>
      <c r="N5105" s="32" t="str">
        <f>IF(MONTH(Data[[#This Row],[Ngày giao]])&lt;4,"Qtr1", IF(MONTH(Data[[#This Row],[Ngày giao]])&lt;7,"Qtr2",IF(MONTH(Data[[#This Row],[Ngày giao]])&lt;10,"Qtr3","Qtr4")))</f>
        <v>Qtr3</v>
      </c>
      <c r="O5105" s="32" t="str">
        <f>TEXT(Data[[#This Row],[Ngày giao]],"MMM")</f>
        <v>Jul</v>
      </c>
    </row>
    <row r="5106" spans="1:15" ht="13" x14ac:dyDescent="0.3">
      <c r="A5106" s="1">
        <v>4518165201</v>
      </c>
      <c r="B5106" s="1">
        <v>4228041</v>
      </c>
      <c r="C5106" s="34"/>
      <c r="D5106" s="35">
        <v>30</v>
      </c>
      <c r="E5106" s="3">
        <v>590</v>
      </c>
      <c r="F5106" s="3">
        <f t="shared" si="145"/>
        <v>17700</v>
      </c>
      <c r="G5106" s="5">
        <v>44756</v>
      </c>
      <c r="H5106" s="4">
        <v>44756</v>
      </c>
      <c r="I5106" s="6">
        <f t="shared" si="146"/>
        <v>0</v>
      </c>
      <c r="J5106" s="32" t="str">
        <f>IF(Data[[#This Row],[Chênh lệch ngày]]&lt;-2,"ADVANCE", IF(Data[[#This Row],[Chênh lệch ngày]]&lt;4, "ON TIME", IF(Data[[#This Row],[REASON OF LATE]]="SUPPLIER","LATE BY SUPPLIER", "LATE")))</f>
        <v>ON TIME</v>
      </c>
      <c r="K5106" s="12"/>
      <c r="L5106" s="16"/>
      <c r="M5106" s="32" t="str">
        <f>TEXT(Data[[#This Row],[Ngày giao]],"yyyy")</f>
        <v>2022</v>
      </c>
      <c r="N5106" s="32" t="str">
        <f>IF(MONTH(Data[[#This Row],[Ngày giao]])&lt;4,"Qtr1", IF(MONTH(Data[[#This Row],[Ngày giao]])&lt;7,"Qtr2",IF(MONTH(Data[[#This Row],[Ngày giao]])&lt;10,"Qtr3","Qtr4")))</f>
        <v>Qtr3</v>
      </c>
      <c r="O5106" s="32" t="str">
        <f>TEXT(Data[[#This Row],[Ngày giao]],"MMM")</f>
        <v>Jul</v>
      </c>
    </row>
    <row r="5107" spans="1:15" ht="13" x14ac:dyDescent="0.3">
      <c r="A5107" s="1">
        <v>4518260465</v>
      </c>
      <c r="B5107" s="1">
        <v>2899631</v>
      </c>
      <c r="C5107" s="34"/>
      <c r="D5107" s="35">
        <v>320</v>
      </c>
      <c r="E5107" s="3">
        <v>1376</v>
      </c>
      <c r="F5107" s="3">
        <f t="shared" si="145"/>
        <v>440320</v>
      </c>
      <c r="G5107" s="5">
        <v>44830</v>
      </c>
      <c r="H5107" s="4">
        <v>44788</v>
      </c>
      <c r="I5107" s="6">
        <f t="shared" si="146"/>
        <v>42</v>
      </c>
      <c r="J5107" s="32" t="str">
        <f>IF(Data[[#This Row],[Chênh lệch ngày]]&lt;-2,"ADVANCE", IF(Data[[#This Row],[Chênh lệch ngày]]&lt;4, "ON TIME", IF(Data[[#This Row],[REASON OF LATE]]="SUPPLIER","LATE BY SUPPLIER", "LATE")))</f>
        <v>LATE</v>
      </c>
      <c r="K5107" s="32" t="s">
        <v>6</v>
      </c>
      <c r="L5107" s="16"/>
      <c r="M5107" s="32" t="str">
        <f>TEXT(Data[[#This Row],[Ngày giao]],"yyyy")</f>
        <v>2022</v>
      </c>
      <c r="N5107" s="32" t="str">
        <f>IF(MONTH(Data[[#This Row],[Ngày giao]])&lt;4,"Qtr1", IF(MONTH(Data[[#This Row],[Ngày giao]])&lt;7,"Qtr2",IF(MONTH(Data[[#This Row],[Ngày giao]])&lt;10,"Qtr3","Qtr4")))</f>
        <v>Qtr3</v>
      </c>
      <c r="O5107" s="32" t="str">
        <f>TEXT(Data[[#This Row],[Ngày giao]],"MMM")</f>
        <v>Sep</v>
      </c>
    </row>
    <row r="5108" spans="1:15" ht="13" x14ac:dyDescent="0.3">
      <c r="A5108" s="1">
        <v>4518268749</v>
      </c>
      <c r="B5108" s="1">
        <v>2899475</v>
      </c>
      <c r="C5108" s="34"/>
      <c r="D5108" s="35">
        <v>100</v>
      </c>
      <c r="E5108" s="3">
        <v>810</v>
      </c>
      <c r="F5108" s="3">
        <f t="shared" si="145"/>
        <v>81000</v>
      </c>
      <c r="G5108" s="5">
        <v>44788</v>
      </c>
      <c r="H5108" s="4">
        <v>44788</v>
      </c>
      <c r="I5108" s="6">
        <f t="shared" si="146"/>
        <v>0</v>
      </c>
      <c r="J5108" s="32" t="str">
        <f>IF(Data[[#This Row],[Chênh lệch ngày]]&lt;-2,"ADVANCE", IF(Data[[#This Row],[Chênh lệch ngày]]&lt;4, "ON TIME", IF(Data[[#This Row],[REASON OF LATE]]="SUPPLIER","LATE BY SUPPLIER", "LATE")))</f>
        <v>ON TIME</v>
      </c>
      <c r="K5108" s="12"/>
      <c r="L5108" s="16"/>
      <c r="M5108" s="32" t="str">
        <f>TEXT(Data[[#This Row],[Ngày giao]],"yyyy")</f>
        <v>2022</v>
      </c>
      <c r="N5108" s="32" t="str">
        <f>IF(MONTH(Data[[#This Row],[Ngày giao]])&lt;4,"Qtr1", IF(MONTH(Data[[#This Row],[Ngày giao]])&lt;7,"Qtr2",IF(MONTH(Data[[#This Row],[Ngày giao]])&lt;10,"Qtr3","Qtr4")))</f>
        <v>Qtr3</v>
      </c>
      <c r="O5108" s="32" t="str">
        <f>TEXT(Data[[#This Row],[Ngày giao]],"MMM")</f>
        <v>Aug</v>
      </c>
    </row>
    <row r="5109" spans="1:15" ht="13" x14ac:dyDescent="0.3">
      <c r="A5109" s="1">
        <v>4518273780</v>
      </c>
      <c r="B5109" s="1">
        <v>2899632</v>
      </c>
      <c r="C5109" s="34"/>
      <c r="D5109" s="35">
        <v>960</v>
      </c>
      <c r="E5109" s="3">
        <v>1347</v>
      </c>
      <c r="F5109" s="3">
        <f t="shared" si="145"/>
        <v>1293120</v>
      </c>
      <c r="G5109" s="5">
        <v>44830</v>
      </c>
      <c r="H5109" s="4">
        <v>44788</v>
      </c>
      <c r="I5109" s="6">
        <f t="shared" si="146"/>
        <v>42</v>
      </c>
      <c r="J5109" s="32" t="str">
        <f>IF(Data[[#This Row],[Chênh lệch ngày]]&lt;-2,"ADVANCE", IF(Data[[#This Row],[Chênh lệch ngày]]&lt;4, "ON TIME", IF(Data[[#This Row],[REASON OF LATE]]="SUPPLIER","LATE BY SUPPLIER", "LATE")))</f>
        <v>LATE</v>
      </c>
      <c r="K5109" s="32" t="s">
        <v>6</v>
      </c>
      <c r="L5109" s="16"/>
      <c r="M5109" s="32" t="str">
        <f>TEXT(Data[[#This Row],[Ngày giao]],"yyyy")</f>
        <v>2022</v>
      </c>
      <c r="N5109" s="32" t="str">
        <f>IF(MONTH(Data[[#This Row],[Ngày giao]])&lt;4,"Qtr1", IF(MONTH(Data[[#This Row],[Ngày giao]])&lt;7,"Qtr2",IF(MONTH(Data[[#This Row],[Ngày giao]])&lt;10,"Qtr3","Qtr4")))</f>
        <v>Qtr3</v>
      </c>
      <c r="O5109" s="32" t="str">
        <f>TEXT(Data[[#This Row],[Ngày giao]],"MMM")</f>
        <v>Sep</v>
      </c>
    </row>
    <row r="5110" spans="1:15" ht="13" x14ac:dyDescent="0.3">
      <c r="A5110" s="1">
        <v>4518275774</v>
      </c>
      <c r="B5110" s="1">
        <v>2899631</v>
      </c>
      <c r="C5110" s="34"/>
      <c r="D5110" s="35">
        <v>1280</v>
      </c>
      <c r="E5110" s="3">
        <v>811</v>
      </c>
      <c r="F5110" s="3">
        <f t="shared" si="145"/>
        <v>1038080</v>
      </c>
      <c r="G5110" s="5">
        <v>44830</v>
      </c>
      <c r="H5110" s="4">
        <v>44788</v>
      </c>
      <c r="I5110" s="6">
        <f t="shared" si="146"/>
        <v>42</v>
      </c>
      <c r="J5110" s="32" t="str">
        <f>IF(Data[[#This Row],[Chênh lệch ngày]]&lt;-2,"ADVANCE", IF(Data[[#This Row],[Chênh lệch ngày]]&lt;4, "ON TIME", IF(Data[[#This Row],[REASON OF LATE]]="SUPPLIER","LATE BY SUPPLIER", "LATE")))</f>
        <v>LATE</v>
      </c>
      <c r="K5110" s="32" t="s">
        <v>6</v>
      </c>
      <c r="L5110" s="16"/>
      <c r="M5110" s="32" t="str">
        <f>TEXT(Data[[#This Row],[Ngày giao]],"yyyy")</f>
        <v>2022</v>
      </c>
      <c r="N5110" s="32" t="str">
        <f>IF(MONTH(Data[[#This Row],[Ngày giao]])&lt;4,"Qtr1", IF(MONTH(Data[[#This Row],[Ngày giao]])&lt;7,"Qtr2",IF(MONTH(Data[[#This Row],[Ngày giao]])&lt;10,"Qtr3","Qtr4")))</f>
        <v>Qtr3</v>
      </c>
      <c r="O5110" s="32" t="str">
        <f>TEXT(Data[[#This Row],[Ngày giao]],"MMM")</f>
        <v>Sep</v>
      </c>
    </row>
    <row r="5111" spans="1:15" ht="13" x14ac:dyDescent="0.3">
      <c r="A5111" s="1">
        <v>4518276346</v>
      </c>
      <c r="B5111" s="1">
        <v>4228041</v>
      </c>
      <c r="C5111" s="34"/>
      <c r="D5111" s="35">
        <v>60</v>
      </c>
      <c r="E5111" s="3">
        <v>832</v>
      </c>
      <c r="F5111" s="3">
        <f t="shared" si="145"/>
        <v>49920</v>
      </c>
      <c r="G5111" s="5">
        <v>44788</v>
      </c>
      <c r="H5111" s="4">
        <v>44788</v>
      </c>
      <c r="I5111" s="6">
        <f t="shared" si="146"/>
        <v>0</v>
      </c>
      <c r="J5111" s="32" t="str">
        <f>IF(Data[[#This Row],[Chênh lệch ngày]]&lt;-2,"ADVANCE", IF(Data[[#This Row],[Chênh lệch ngày]]&lt;4, "ON TIME", IF(Data[[#This Row],[REASON OF LATE]]="SUPPLIER","LATE BY SUPPLIER", "LATE")))</f>
        <v>ON TIME</v>
      </c>
      <c r="K5111" s="12"/>
      <c r="L5111" s="16"/>
      <c r="M5111" s="32" t="str">
        <f>TEXT(Data[[#This Row],[Ngày giao]],"yyyy")</f>
        <v>2022</v>
      </c>
      <c r="N5111" s="32" t="str">
        <f>IF(MONTH(Data[[#This Row],[Ngày giao]])&lt;4,"Qtr1", IF(MONTH(Data[[#This Row],[Ngày giao]])&lt;7,"Qtr2",IF(MONTH(Data[[#This Row],[Ngày giao]])&lt;10,"Qtr3","Qtr4")))</f>
        <v>Qtr3</v>
      </c>
      <c r="O5111" s="32" t="str">
        <f>TEXT(Data[[#This Row],[Ngày giao]],"MMM")</f>
        <v>Aug</v>
      </c>
    </row>
    <row r="5112" spans="1:15" ht="13" x14ac:dyDescent="0.3">
      <c r="A5112" s="1">
        <v>4518011202</v>
      </c>
      <c r="B5112" s="1">
        <v>2899634</v>
      </c>
      <c r="C5112" s="34"/>
      <c r="D5112" s="35">
        <v>320</v>
      </c>
      <c r="E5112" s="3">
        <v>1039</v>
      </c>
      <c r="F5112" s="3">
        <f t="shared" si="145"/>
        <v>332480</v>
      </c>
      <c r="G5112" s="5">
        <v>44760</v>
      </c>
      <c r="H5112" s="4">
        <v>44739</v>
      </c>
      <c r="I5112" s="6">
        <f t="shared" si="146"/>
        <v>21</v>
      </c>
      <c r="J5112" s="32" t="str">
        <f>IF(Data[[#This Row],[Chênh lệch ngày]]&lt;-2,"ADVANCE", IF(Data[[#This Row],[Chênh lệch ngày]]&lt;4, "ON TIME", IF(Data[[#This Row],[REASON OF LATE]]="SUPPLIER","LATE BY SUPPLIER", "LATE")))</f>
        <v>LATE BY SUPPLIER</v>
      </c>
      <c r="K5112" s="12" t="s">
        <v>8</v>
      </c>
      <c r="L5112" s="16" t="s">
        <v>41</v>
      </c>
      <c r="M5112" s="32" t="str">
        <f>TEXT(Data[[#This Row],[Ngày giao]],"yyyy")</f>
        <v>2022</v>
      </c>
      <c r="N5112" s="32" t="str">
        <f>IF(MONTH(Data[[#This Row],[Ngày giao]])&lt;4,"Qtr1", IF(MONTH(Data[[#This Row],[Ngày giao]])&lt;7,"Qtr2",IF(MONTH(Data[[#This Row],[Ngày giao]])&lt;10,"Qtr3","Qtr4")))</f>
        <v>Qtr3</v>
      </c>
      <c r="O5112" s="32" t="str">
        <f>TEXT(Data[[#This Row],[Ngày giao]],"MMM")</f>
        <v>Jul</v>
      </c>
    </row>
    <row r="5113" spans="1:15" ht="13" x14ac:dyDescent="0.3">
      <c r="A5113" s="1">
        <v>4518122210</v>
      </c>
      <c r="B5113" s="1">
        <v>2989761</v>
      </c>
      <c r="C5113" s="34"/>
      <c r="D5113" s="35">
        <v>320</v>
      </c>
      <c r="E5113" s="3">
        <v>1022</v>
      </c>
      <c r="F5113" s="3">
        <f t="shared" si="145"/>
        <v>327040</v>
      </c>
      <c r="G5113" s="5">
        <v>44739</v>
      </c>
      <c r="H5113" s="4">
        <v>44739</v>
      </c>
      <c r="I5113" s="6">
        <f t="shared" si="146"/>
        <v>0</v>
      </c>
      <c r="J5113" s="32" t="str">
        <f>IF(Data[[#This Row],[Chênh lệch ngày]]&lt;-2,"ADVANCE", IF(Data[[#This Row],[Chênh lệch ngày]]&lt;4, "ON TIME", IF(Data[[#This Row],[REASON OF LATE]]="SUPPLIER","LATE BY SUPPLIER", "LATE")))</f>
        <v>ON TIME</v>
      </c>
      <c r="K5113" s="12"/>
      <c r="L5113" s="16"/>
      <c r="M5113" s="32" t="str">
        <f>TEXT(Data[[#This Row],[Ngày giao]],"yyyy")</f>
        <v>2022</v>
      </c>
      <c r="N5113" s="32" t="str">
        <f>IF(MONTH(Data[[#This Row],[Ngày giao]])&lt;4,"Qtr1", IF(MONTH(Data[[#This Row],[Ngày giao]])&lt;7,"Qtr2",IF(MONTH(Data[[#This Row],[Ngày giao]])&lt;10,"Qtr3","Qtr4")))</f>
        <v>Qtr2</v>
      </c>
      <c r="O5113" s="32" t="str">
        <f>TEXT(Data[[#This Row],[Ngày giao]],"MMM")</f>
        <v>Jun</v>
      </c>
    </row>
    <row r="5114" spans="1:15" ht="13" x14ac:dyDescent="0.3">
      <c r="A5114" s="1">
        <v>4518123855</v>
      </c>
      <c r="B5114" s="1">
        <v>2899635</v>
      </c>
      <c r="C5114" s="34"/>
      <c r="D5114" s="35">
        <v>320</v>
      </c>
      <c r="E5114" s="3">
        <v>412</v>
      </c>
      <c r="F5114" s="3">
        <f t="shared" si="145"/>
        <v>131840</v>
      </c>
      <c r="G5114" s="5">
        <v>44739</v>
      </c>
      <c r="H5114" s="4">
        <v>44739</v>
      </c>
      <c r="I5114" s="6">
        <f t="shared" si="146"/>
        <v>0</v>
      </c>
      <c r="J5114" s="32" t="str">
        <f>IF(Data[[#This Row],[Chênh lệch ngày]]&lt;-2,"ADVANCE", IF(Data[[#This Row],[Chênh lệch ngày]]&lt;4, "ON TIME", IF(Data[[#This Row],[REASON OF LATE]]="SUPPLIER","LATE BY SUPPLIER", "LATE")))</f>
        <v>ON TIME</v>
      </c>
      <c r="K5114" s="12"/>
      <c r="L5114" s="16"/>
      <c r="M5114" s="32" t="str">
        <f>TEXT(Data[[#This Row],[Ngày giao]],"yyyy")</f>
        <v>2022</v>
      </c>
      <c r="N5114" s="32" t="str">
        <f>IF(MONTH(Data[[#This Row],[Ngày giao]])&lt;4,"Qtr1", IF(MONTH(Data[[#This Row],[Ngày giao]])&lt;7,"Qtr2",IF(MONTH(Data[[#This Row],[Ngày giao]])&lt;10,"Qtr3","Qtr4")))</f>
        <v>Qtr2</v>
      </c>
      <c r="O5114" s="32" t="str">
        <f>TEXT(Data[[#This Row],[Ngày giao]],"MMM")</f>
        <v>Jun</v>
      </c>
    </row>
    <row r="5115" spans="1:15" ht="13" x14ac:dyDescent="0.3">
      <c r="A5115" s="1">
        <v>4518250563</v>
      </c>
      <c r="B5115" s="1">
        <v>4228041</v>
      </c>
      <c r="C5115" s="34"/>
      <c r="D5115" s="35">
        <v>60</v>
      </c>
      <c r="E5115" s="3">
        <v>1228</v>
      </c>
      <c r="F5115" s="3">
        <f t="shared" si="145"/>
        <v>73680</v>
      </c>
      <c r="G5115" s="5">
        <v>44784</v>
      </c>
      <c r="H5115" s="4">
        <v>44784</v>
      </c>
      <c r="I5115" s="6">
        <f t="shared" si="146"/>
        <v>0</v>
      </c>
      <c r="J5115" s="32" t="str">
        <f>IF(Data[[#This Row],[Chênh lệch ngày]]&lt;-2,"ADVANCE", IF(Data[[#This Row],[Chênh lệch ngày]]&lt;4, "ON TIME", IF(Data[[#This Row],[REASON OF LATE]]="SUPPLIER","LATE BY SUPPLIER", "LATE")))</f>
        <v>ON TIME</v>
      </c>
      <c r="K5115" s="12"/>
      <c r="L5115" s="16"/>
      <c r="M5115" s="32" t="str">
        <f>TEXT(Data[[#This Row],[Ngày giao]],"yyyy")</f>
        <v>2022</v>
      </c>
      <c r="N5115" s="32" t="str">
        <f>IF(MONTH(Data[[#This Row],[Ngày giao]])&lt;4,"Qtr1", IF(MONTH(Data[[#This Row],[Ngày giao]])&lt;7,"Qtr2",IF(MONTH(Data[[#This Row],[Ngày giao]])&lt;10,"Qtr3","Qtr4")))</f>
        <v>Qtr3</v>
      </c>
      <c r="O5115" s="32" t="str">
        <f>TEXT(Data[[#This Row],[Ngày giao]],"MMM")</f>
        <v>Aug</v>
      </c>
    </row>
    <row r="5116" spans="1:15" ht="13" x14ac:dyDescent="0.3">
      <c r="A5116" s="1">
        <v>4518271317</v>
      </c>
      <c r="B5116" s="1">
        <v>2899631</v>
      </c>
      <c r="C5116" s="34"/>
      <c r="D5116" s="35">
        <v>320</v>
      </c>
      <c r="E5116" s="3">
        <v>786</v>
      </c>
      <c r="F5116" s="3">
        <f t="shared" si="145"/>
        <v>251520</v>
      </c>
      <c r="G5116" s="5">
        <v>44833</v>
      </c>
      <c r="H5116" s="4">
        <v>44784</v>
      </c>
      <c r="I5116" s="6">
        <f t="shared" si="146"/>
        <v>49</v>
      </c>
      <c r="J5116" s="32" t="str">
        <f>IF(Data[[#This Row],[Chênh lệch ngày]]&lt;-2,"ADVANCE", IF(Data[[#This Row],[Chênh lệch ngày]]&lt;4, "ON TIME", IF(Data[[#This Row],[REASON OF LATE]]="SUPPLIER","LATE BY SUPPLIER", "LATE")))</f>
        <v>LATE</v>
      </c>
      <c r="K5116" s="32" t="s">
        <v>6</v>
      </c>
      <c r="L5116" s="16"/>
      <c r="M5116" s="32" t="str">
        <f>TEXT(Data[[#This Row],[Ngày giao]],"yyyy")</f>
        <v>2022</v>
      </c>
      <c r="N5116" s="32" t="str">
        <f>IF(MONTH(Data[[#This Row],[Ngày giao]])&lt;4,"Qtr1", IF(MONTH(Data[[#This Row],[Ngày giao]])&lt;7,"Qtr2",IF(MONTH(Data[[#This Row],[Ngày giao]])&lt;10,"Qtr3","Qtr4")))</f>
        <v>Qtr3</v>
      </c>
      <c r="O5116" s="32" t="str">
        <f>TEXT(Data[[#This Row],[Ngày giao]],"MMM")</f>
        <v>Sep</v>
      </c>
    </row>
    <row r="5117" spans="1:15" ht="13" x14ac:dyDescent="0.3">
      <c r="A5117" s="1">
        <v>4518224582</v>
      </c>
      <c r="B5117" s="1">
        <v>4334436</v>
      </c>
      <c r="C5117" s="34"/>
      <c r="D5117" s="35">
        <v>512</v>
      </c>
      <c r="E5117" s="3">
        <v>775</v>
      </c>
      <c r="F5117" s="3">
        <f t="shared" si="145"/>
        <v>396800</v>
      </c>
      <c r="G5117" s="5">
        <v>44774</v>
      </c>
      <c r="H5117" s="4">
        <v>44760</v>
      </c>
      <c r="I5117" s="6">
        <f t="shared" si="146"/>
        <v>14</v>
      </c>
      <c r="J5117" s="32" t="str">
        <f>IF(Data[[#This Row],[Chênh lệch ngày]]&lt;-2,"ADVANCE", IF(Data[[#This Row],[Chênh lệch ngày]]&lt;4, "ON TIME", IF(Data[[#This Row],[REASON OF LATE]]="SUPPLIER","LATE BY SUPPLIER", "LATE")))</f>
        <v>LATE</v>
      </c>
      <c r="K5117" s="32" t="s">
        <v>6</v>
      </c>
      <c r="L5117" s="16"/>
      <c r="M5117" s="32" t="str">
        <f>TEXT(Data[[#This Row],[Ngày giao]],"yyyy")</f>
        <v>2022</v>
      </c>
      <c r="N5117" s="32" t="str">
        <f>IF(MONTH(Data[[#This Row],[Ngày giao]])&lt;4,"Qtr1", IF(MONTH(Data[[#This Row],[Ngày giao]])&lt;7,"Qtr2",IF(MONTH(Data[[#This Row],[Ngày giao]])&lt;10,"Qtr3","Qtr4")))</f>
        <v>Qtr3</v>
      </c>
      <c r="O5117" s="32" t="str">
        <f>TEXT(Data[[#This Row],[Ngày giao]],"MMM")</f>
        <v>Aug</v>
      </c>
    </row>
    <row r="5118" spans="1:15" ht="13" x14ac:dyDescent="0.3">
      <c r="A5118" s="1">
        <v>4518245328</v>
      </c>
      <c r="B5118" s="1">
        <v>4436942</v>
      </c>
      <c r="C5118" s="34"/>
      <c r="D5118" s="35">
        <v>108</v>
      </c>
      <c r="E5118" s="3">
        <v>1032</v>
      </c>
      <c r="F5118" s="3">
        <f t="shared" si="145"/>
        <v>111456</v>
      </c>
      <c r="G5118" s="5">
        <v>44805</v>
      </c>
      <c r="H5118" s="4">
        <v>44759</v>
      </c>
      <c r="I5118" s="6">
        <f t="shared" si="146"/>
        <v>46</v>
      </c>
      <c r="J5118" s="32" t="str">
        <f>IF(Data[[#This Row],[Chênh lệch ngày]]&lt;-2,"ADVANCE", IF(Data[[#This Row],[Chênh lệch ngày]]&lt;4, "ON TIME", IF(Data[[#This Row],[REASON OF LATE]]="SUPPLIER","LATE BY SUPPLIER", "LATE")))</f>
        <v>LATE</v>
      </c>
      <c r="K5118" s="32" t="s">
        <v>6</v>
      </c>
      <c r="L5118" s="16"/>
      <c r="M5118" s="32" t="str">
        <f>TEXT(Data[[#This Row],[Ngày giao]],"yyyy")</f>
        <v>2022</v>
      </c>
      <c r="N5118" s="32" t="str">
        <f>IF(MONTH(Data[[#This Row],[Ngày giao]])&lt;4,"Qtr1", IF(MONTH(Data[[#This Row],[Ngày giao]])&lt;7,"Qtr2",IF(MONTH(Data[[#This Row],[Ngày giao]])&lt;10,"Qtr3","Qtr4")))</f>
        <v>Qtr3</v>
      </c>
      <c r="O5118" s="32" t="str">
        <f>TEXT(Data[[#This Row],[Ngày giao]],"MMM")</f>
        <v>Sep</v>
      </c>
    </row>
    <row r="5119" spans="1:15" ht="13" x14ac:dyDescent="0.3">
      <c r="A5119" s="1">
        <v>5501267303</v>
      </c>
      <c r="B5119" s="1">
        <v>2903183</v>
      </c>
      <c r="C5119" s="34"/>
      <c r="D5119" s="35">
        <v>20</v>
      </c>
      <c r="E5119" s="3">
        <v>750</v>
      </c>
      <c r="F5119" s="3">
        <f t="shared" si="145"/>
        <v>15000</v>
      </c>
      <c r="G5119" s="5">
        <v>44795</v>
      </c>
      <c r="H5119" s="4">
        <v>44774</v>
      </c>
      <c r="I5119" s="6">
        <f t="shared" si="146"/>
        <v>21</v>
      </c>
      <c r="J5119" s="32" t="str">
        <f>IF(Data[[#This Row],[Chênh lệch ngày]]&lt;-2,"ADVANCE", IF(Data[[#This Row],[Chênh lệch ngày]]&lt;4, "ON TIME", IF(Data[[#This Row],[REASON OF LATE]]="SUPPLIER","LATE BY SUPPLIER", "LATE")))</f>
        <v>LATE</v>
      </c>
      <c r="K5119" s="32" t="s">
        <v>6</v>
      </c>
      <c r="L5119" s="16"/>
      <c r="M5119" s="32" t="str">
        <f>TEXT(Data[[#This Row],[Ngày giao]],"yyyy")</f>
        <v>2022</v>
      </c>
      <c r="N5119" s="32" t="str">
        <f>IF(MONTH(Data[[#This Row],[Ngày giao]])&lt;4,"Qtr1", IF(MONTH(Data[[#This Row],[Ngày giao]])&lt;7,"Qtr2",IF(MONTH(Data[[#This Row],[Ngày giao]])&lt;10,"Qtr3","Qtr4")))</f>
        <v>Qtr3</v>
      </c>
      <c r="O5119" s="32" t="str">
        <f>TEXT(Data[[#This Row],[Ngày giao]],"MMM")</f>
        <v>Aug</v>
      </c>
    </row>
    <row r="5120" spans="1:15" ht="13" x14ac:dyDescent="0.3">
      <c r="A5120" s="1">
        <v>4518080247</v>
      </c>
      <c r="B5120" s="1">
        <v>2899631</v>
      </c>
      <c r="C5120" s="34"/>
      <c r="D5120" s="35">
        <v>320</v>
      </c>
      <c r="E5120" s="3">
        <v>946</v>
      </c>
      <c r="F5120" s="3">
        <f t="shared" si="145"/>
        <v>302720</v>
      </c>
      <c r="G5120" s="5">
        <v>44749</v>
      </c>
      <c r="H5120" s="4">
        <v>44749</v>
      </c>
      <c r="I5120" s="6">
        <f t="shared" si="146"/>
        <v>0</v>
      </c>
      <c r="J5120" s="32" t="str">
        <f>IF(Data[[#This Row],[Chênh lệch ngày]]&lt;-2,"ADVANCE", IF(Data[[#This Row],[Chênh lệch ngày]]&lt;4, "ON TIME", IF(Data[[#This Row],[REASON OF LATE]]="SUPPLIER","LATE BY SUPPLIER", "LATE")))</f>
        <v>ON TIME</v>
      </c>
      <c r="K5120" s="12"/>
      <c r="L5120" s="16"/>
      <c r="M5120" s="32" t="str">
        <f>TEXT(Data[[#This Row],[Ngày giao]],"yyyy")</f>
        <v>2022</v>
      </c>
      <c r="N5120" s="32" t="str">
        <f>IF(MONTH(Data[[#This Row],[Ngày giao]])&lt;4,"Qtr1", IF(MONTH(Data[[#This Row],[Ngày giao]])&lt;7,"Qtr2",IF(MONTH(Data[[#This Row],[Ngày giao]])&lt;10,"Qtr3","Qtr4")))</f>
        <v>Qtr3</v>
      </c>
      <c r="O5120" s="32" t="str">
        <f>TEXT(Data[[#This Row],[Ngày giao]],"MMM")</f>
        <v>Jul</v>
      </c>
    </row>
    <row r="5121" spans="1:15" ht="13" x14ac:dyDescent="0.3">
      <c r="A5121" s="1">
        <v>4518112744</v>
      </c>
      <c r="B5121" s="1">
        <v>2899635</v>
      </c>
      <c r="C5121" s="34"/>
      <c r="D5121" s="35">
        <v>320</v>
      </c>
      <c r="E5121" s="3">
        <v>1155</v>
      </c>
      <c r="F5121" s="3">
        <f t="shared" si="145"/>
        <v>369600</v>
      </c>
      <c r="G5121" s="5">
        <v>44749</v>
      </c>
      <c r="H5121" s="4">
        <v>44749</v>
      </c>
      <c r="I5121" s="6">
        <f t="shared" si="146"/>
        <v>0</v>
      </c>
      <c r="J5121" s="32" t="str">
        <f>IF(Data[[#This Row],[Chênh lệch ngày]]&lt;-2,"ADVANCE", IF(Data[[#This Row],[Chênh lệch ngày]]&lt;4, "ON TIME", IF(Data[[#This Row],[REASON OF LATE]]="SUPPLIER","LATE BY SUPPLIER", "LATE")))</f>
        <v>ON TIME</v>
      </c>
      <c r="K5121" s="12"/>
      <c r="L5121" s="16"/>
      <c r="M5121" s="32" t="str">
        <f>TEXT(Data[[#This Row],[Ngày giao]],"yyyy")</f>
        <v>2022</v>
      </c>
      <c r="N5121" s="32" t="str">
        <f>IF(MONTH(Data[[#This Row],[Ngày giao]])&lt;4,"Qtr1", IF(MONTH(Data[[#This Row],[Ngày giao]])&lt;7,"Qtr2",IF(MONTH(Data[[#This Row],[Ngày giao]])&lt;10,"Qtr3","Qtr4")))</f>
        <v>Qtr3</v>
      </c>
      <c r="O5121" s="32" t="str">
        <f>TEXT(Data[[#This Row],[Ngày giao]],"MMM")</f>
        <v>Jul</v>
      </c>
    </row>
    <row r="5122" spans="1:15" ht="13" x14ac:dyDescent="0.3">
      <c r="A5122" s="1">
        <v>4518060011</v>
      </c>
      <c r="B5122" s="1">
        <v>2899631</v>
      </c>
      <c r="C5122" s="34"/>
      <c r="D5122" s="35">
        <v>320</v>
      </c>
      <c r="E5122" s="3">
        <v>640</v>
      </c>
      <c r="F5122" s="3">
        <f t="shared" si="145"/>
        <v>204800</v>
      </c>
      <c r="G5122" s="5">
        <v>44760</v>
      </c>
      <c r="H5122" s="4">
        <v>44760</v>
      </c>
      <c r="I5122" s="6">
        <f t="shared" si="146"/>
        <v>0</v>
      </c>
      <c r="J5122" s="32" t="str">
        <f>IF(Data[[#This Row],[Chênh lệch ngày]]&lt;-2,"ADVANCE", IF(Data[[#This Row],[Chênh lệch ngày]]&lt;4, "ON TIME", IF(Data[[#This Row],[REASON OF LATE]]="SUPPLIER","LATE BY SUPPLIER", "LATE")))</f>
        <v>ON TIME</v>
      </c>
      <c r="K5122" s="12"/>
      <c r="L5122" s="16"/>
      <c r="M5122" s="32" t="str">
        <f>TEXT(Data[[#This Row],[Ngày giao]],"yyyy")</f>
        <v>2022</v>
      </c>
      <c r="N5122" s="32" t="str">
        <f>IF(MONTH(Data[[#This Row],[Ngày giao]])&lt;4,"Qtr1", IF(MONTH(Data[[#This Row],[Ngày giao]])&lt;7,"Qtr2",IF(MONTH(Data[[#This Row],[Ngày giao]])&lt;10,"Qtr3","Qtr4")))</f>
        <v>Qtr3</v>
      </c>
      <c r="O5122" s="32" t="str">
        <f>TEXT(Data[[#This Row],[Ngày giao]],"MMM")</f>
        <v>Jul</v>
      </c>
    </row>
    <row r="5123" spans="1:15" ht="13" x14ac:dyDescent="0.3">
      <c r="A5123" s="1">
        <v>4518096884</v>
      </c>
      <c r="B5123" s="1">
        <v>2899632</v>
      </c>
      <c r="C5123" s="34"/>
      <c r="D5123" s="35">
        <v>800</v>
      </c>
      <c r="E5123" s="3">
        <v>335</v>
      </c>
      <c r="F5123" s="3">
        <f t="shared" si="145"/>
        <v>268000</v>
      </c>
      <c r="G5123" s="5">
        <v>44823</v>
      </c>
      <c r="H5123" s="4">
        <v>44760</v>
      </c>
      <c r="I5123" s="6">
        <f t="shared" si="146"/>
        <v>63</v>
      </c>
      <c r="J5123" s="32" t="str">
        <f>IF(Data[[#This Row],[Chênh lệch ngày]]&lt;-2,"ADVANCE", IF(Data[[#This Row],[Chênh lệch ngày]]&lt;4, "ON TIME", IF(Data[[#This Row],[REASON OF LATE]]="SUPPLIER","LATE BY SUPPLIER", "LATE")))</f>
        <v>LATE</v>
      </c>
      <c r="K5123" s="32" t="s">
        <v>6</v>
      </c>
      <c r="L5123" s="16"/>
      <c r="M5123" s="32" t="str">
        <f>TEXT(Data[[#This Row],[Ngày giao]],"yyyy")</f>
        <v>2022</v>
      </c>
      <c r="N5123" s="32" t="str">
        <f>IF(MONTH(Data[[#This Row],[Ngày giao]])&lt;4,"Qtr1", IF(MONTH(Data[[#This Row],[Ngày giao]])&lt;7,"Qtr2",IF(MONTH(Data[[#This Row],[Ngày giao]])&lt;10,"Qtr3","Qtr4")))</f>
        <v>Qtr3</v>
      </c>
      <c r="O5123" s="32" t="str">
        <f>TEXT(Data[[#This Row],[Ngày giao]],"MMM")</f>
        <v>Sep</v>
      </c>
    </row>
    <row r="5124" spans="1:15" ht="13" x14ac:dyDescent="0.3">
      <c r="A5124" s="1">
        <v>4518239967</v>
      </c>
      <c r="B5124" s="1">
        <v>2899478</v>
      </c>
      <c r="C5124" s="34"/>
      <c r="D5124" s="35">
        <v>200</v>
      </c>
      <c r="E5124" s="3">
        <v>474</v>
      </c>
      <c r="F5124" s="3">
        <f t="shared" si="145"/>
        <v>94800</v>
      </c>
      <c r="G5124" s="5">
        <v>44774</v>
      </c>
      <c r="H5124" s="4">
        <v>44774</v>
      </c>
      <c r="I5124" s="6">
        <f t="shared" si="146"/>
        <v>0</v>
      </c>
      <c r="J5124" s="32" t="str">
        <f>IF(Data[[#This Row],[Chênh lệch ngày]]&lt;-2,"ADVANCE", IF(Data[[#This Row],[Chênh lệch ngày]]&lt;4, "ON TIME", IF(Data[[#This Row],[REASON OF LATE]]="SUPPLIER","LATE BY SUPPLIER", "LATE")))</f>
        <v>ON TIME</v>
      </c>
      <c r="K5124" s="12"/>
      <c r="L5124" s="16"/>
      <c r="M5124" s="32" t="str">
        <f>TEXT(Data[[#This Row],[Ngày giao]],"yyyy")</f>
        <v>2022</v>
      </c>
      <c r="N5124" s="32" t="str">
        <f>IF(MONTH(Data[[#This Row],[Ngày giao]])&lt;4,"Qtr1", IF(MONTH(Data[[#This Row],[Ngày giao]])&lt;7,"Qtr2",IF(MONTH(Data[[#This Row],[Ngày giao]])&lt;10,"Qtr3","Qtr4")))</f>
        <v>Qtr3</v>
      </c>
      <c r="O5124" s="32" t="str">
        <f>TEXT(Data[[#This Row],[Ngày giao]],"MMM")</f>
        <v>Aug</v>
      </c>
    </row>
    <row r="5125" spans="1:15" ht="13" x14ac:dyDescent="0.3">
      <c r="A5125" s="1">
        <v>4518172727</v>
      </c>
      <c r="B5125" s="1">
        <v>2899635</v>
      </c>
      <c r="C5125" s="34"/>
      <c r="D5125" s="35">
        <v>320</v>
      </c>
      <c r="E5125" s="3">
        <v>800</v>
      </c>
      <c r="F5125" s="3">
        <f t="shared" si="145"/>
        <v>256000</v>
      </c>
      <c r="G5125" s="5">
        <v>44760</v>
      </c>
      <c r="H5125" s="4">
        <v>44760</v>
      </c>
      <c r="I5125" s="6">
        <f t="shared" si="146"/>
        <v>0</v>
      </c>
      <c r="J5125" s="32" t="str">
        <f>IF(Data[[#This Row],[Chênh lệch ngày]]&lt;-2,"ADVANCE", IF(Data[[#This Row],[Chênh lệch ngày]]&lt;4, "ON TIME", IF(Data[[#This Row],[REASON OF LATE]]="SUPPLIER","LATE BY SUPPLIER", "LATE")))</f>
        <v>ON TIME</v>
      </c>
      <c r="K5125" s="12"/>
      <c r="L5125" s="16"/>
      <c r="M5125" s="32" t="str">
        <f>TEXT(Data[[#This Row],[Ngày giao]],"yyyy")</f>
        <v>2022</v>
      </c>
      <c r="N5125" s="32" t="str">
        <f>IF(MONTH(Data[[#This Row],[Ngày giao]])&lt;4,"Qtr1", IF(MONTH(Data[[#This Row],[Ngày giao]])&lt;7,"Qtr2",IF(MONTH(Data[[#This Row],[Ngày giao]])&lt;10,"Qtr3","Qtr4")))</f>
        <v>Qtr3</v>
      </c>
      <c r="O5125" s="32" t="str">
        <f>TEXT(Data[[#This Row],[Ngày giao]],"MMM")</f>
        <v>Jul</v>
      </c>
    </row>
    <row r="5126" spans="1:15" ht="13" x14ac:dyDescent="0.3">
      <c r="A5126" s="1">
        <v>4518112659</v>
      </c>
      <c r="B5126" s="1">
        <v>2899632</v>
      </c>
      <c r="C5126" s="34"/>
      <c r="D5126" s="35">
        <v>480</v>
      </c>
      <c r="E5126" s="3">
        <v>418</v>
      </c>
      <c r="F5126" s="3">
        <f t="shared" si="145"/>
        <v>200640</v>
      </c>
      <c r="G5126" s="5">
        <v>44823</v>
      </c>
      <c r="H5126" s="4">
        <v>44763</v>
      </c>
      <c r="I5126" s="6">
        <f t="shared" si="146"/>
        <v>60</v>
      </c>
      <c r="J5126" s="32" t="str">
        <f>IF(Data[[#This Row],[Chênh lệch ngày]]&lt;-2,"ADVANCE", IF(Data[[#This Row],[Chênh lệch ngày]]&lt;4, "ON TIME", IF(Data[[#This Row],[REASON OF LATE]]="SUPPLIER","LATE BY SUPPLIER", "LATE")))</f>
        <v>LATE</v>
      </c>
      <c r="K5126" s="32" t="s">
        <v>6</v>
      </c>
      <c r="L5126" s="16"/>
      <c r="M5126" s="32" t="str">
        <f>TEXT(Data[[#This Row],[Ngày giao]],"yyyy")</f>
        <v>2022</v>
      </c>
      <c r="N5126" s="32" t="str">
        <f>IF(MONTH(Data[[#This Row],[Ngày giao]])&lt;4,"Qtr1", IF(MONTH(Data[[#This Row],[Ngày giao]])&lt;7,"Qtr2",IF(MONTH(Data[[#This Row],[Ngày giao]])&lt;10,"Qtr3","Qtr4")))</f>
        <v>Qtr3</v>
      </c>
      <c r="O5126" s="32" t="str">
        <f>TEXT(Data[[#This Row],[Ngày giao]],"MMM")</f>
        <v>Sep</v>
      </c>
    </row>
    <row r="5127" spans="1:15" ht="13" x14ac:dyDescent="0.3">
      <c r="A5127" s="1">
        <v>5501268096</v>
      </c>
      <c r="B5127" s="1">
        <v>2903183</v>
      </c>
      <c r="C5127" s="34"/>
      <c r="D5127" s="35">
        <v>80</v>
      </c>
      <c r="E5127" s="3">
        <v>1389</v>
      </c>
      <c r="F5127" s="3">
        <f t="shared" si="145"/>
        <v>111120</v>
      </c>
      <c r="G5127" s="5">
        <v>44795</v>
      </c>
      <c r="H5127" s="4">
        <v>44795</v>
      </c>
      <c r="I5127" s="6">
        <f t="shared" si="146"/>
        <v>0</v>
      </c>
      <c r="J5127" s="32" t="str">
        <f>IF(Data[[#This Row],[Chênh lệch ngày]]&lt;-2,"ADVANCE", IF(Data[[#This Row],[Chênh lệch ngày]]&lt;4, "ON TIME", IF(Data[[#This Row],[REASON OF LATE]]="SUPPLIER","LATE BY SUPPLIER", "LATE")))</f>
        <v>ON TIME</v>
      </c>
      <c r="K5127" s="12"/>
      <c r="L5127" s="16"/>
      <c r="M5127" s="32" t="str">
        <f>TEXT(Data[[#This Row],[Ngày giao]],"yyyy")</f>
        <v>2022</v>
      </c>
      <c r="N5127" s="32" t="str">
        <f>IF(MONTH(Data[[#This Row],[Ngày giao]])&lt;4,"Qtr1", IF(MONTH(Data[[#This Row],[Ngày giao]])&lt;7,"Qtr2",IF(MONTH(Data[[#This Row],[Ngày giao]])&lt;10,"Qtr3","Qtr4")))</f>
        <v>Qtr3</v>
      </c>
      <c r="O5127" s="32" t="str">
        <f>TEXT(Data[[#This Row],[Ngày giao]],"MMM")</f>
        <v>Aug</v>
      </c>
    </row>
    <row r="5128" spans="1:15" ht="13" x14ac:dyDescent="0.3">
      <c r="A5128" s="1">
        <v>4518240926</v>
      </c>
      <c r="B5128" s="1">
        <v>2899475</v>
      </c>
      <c r="C5128" s="34"/>
      <c r="D5128" s="35">
        <v>100</v>
      </c>
      <c r="E5128" s="3">
        <v>1472</v>
      </c>
      <c r="F5128" s="3">
        <f t="shared" si="145"/>
        <v>147200</v>
      </c>
      <c r="G5128" s="5">
        <v>44788</v>
      </c>
      <c r="H5128" s="4">
        <v>44788</v>
      </c>
      <c r="I5128" s="6">
        <f t="shared" si="146"/>
        <v>0</v>
      </c>
      <c r="J5128" s="32" t="str">
        <f>IF(Data[[#This Row],[Chênh lệch ngày]]&lt;-2,"ADVANCE", IF(Data[[#This Row],[Chênh lệch ngày]]&lt;4, "ON TIME", IF(Data[[#This Row],[REASON OF LATE]]="SUPPLIER","LATE BY SUPPLIER", "LATE")))</f>
        <v>ON TIME</v>
      </c>
      <c r="K5128" s="12" t="s">
        <v>11</v>
      </c>
      <c r="L5128" s="16"/>
      <c r="M5128" s="32" t="str">
        <f>TEXT(Data[[#This Row],[Ngày giao]],"yyyy")</f>
        <v>2022</v>
      </c>
      <c r="N5128" s="32" t="str">
        <f>IF(MONTH(Data[[#This Row],[Ngày giao]])&lt;4,"Qtr1", IF(MONTH(Data[[#This Row],[Ngày giao]])&lt;7,"Qtr2",IF(MONTH(Data[[#This Row],[Ngày giao]])&lt;10,"Qtr3","Qtr4")))</f>
        <v>Qtr3</v>
      </c>
      <c r="O5128" s="32" t="str">
        <f>TEXT(Data[[#This Row],[Ngày giao]],"MMM")</f>
        <v>Aug</v>
      </c>
    </row>
    <row r="5129" spans="1:15" ht="13" x14ac:dyDescent="0.3">
      <c r="A5129" s="1">
        <v>4518228131</v>
      </c>
      <c r="B5129" s="1">
        <v>2899632</v>
      </c>
      <c r="C5129" s="34"/>
      <c r="D5129" s="35">
        <v>320</v>
      </c>
      <c r="E5129" s="3">
        <v>414</v>
      </c>
      <c r="F5129" s="3">
        <f t="shared" si="145"/>
        <v>132480</v>
      </c>
      <c r="G5129" s="5">
        <v>44830</v>
      </c>
      <c r="H5129" s="4">
        <v>44795</v>
      </c>
      <c r="I5129" s="6">
        <f t="shared" si="146"/>
        <v>35</v>
      </c>
      <c r="J5129" s="32" t="str">
        <f>IF(Data[[#This Row],[Chênh lệch ngày]]&lt;-2,"ADVANCE", IF(Data[[#This Row],[Chênh lệch ngày]]&lt;4, "ON TIME", IF(Data[[#This Row],[REASON OF LATE]]="SUPPLIER","LATE BY SUPPLIER", "LATE")))</f>
        <v>LATE</v>
      </c>
      <c r="K5129" s="32" t="s">
        <v>6</v>
      </c>
      <c r="L5129" s="16"/>
      <c r="M5129" s="32" t="str">
        <f>TEXT(Data[[#This Row],[Ngày giao]],"yyyy")</f>
        <v>2022</v>
      </c>
      <c r="N5129" s="32" t="str">
        <f>IF(MONTH(Data[[#This Row],[Ngày giao]])&lt;4,"Qtr1", IF(MONTH(Data[[#This Row],[Ngày giao]])&lt;7,"Qtr2",IF(MONTH(Data[[#This Row],[Ngày giao]])&lt;10,"Qtr3","Qtr4")))</f>
        <v>Qtr3</v>
      </c>
      <c r="O5129" s="32" t="str">
        <f>TEXT(Data[[#This Row],[Ngày giao]],"MMM")</f>
        <v>Sep</v>
      </c>
    </row>
    <row r="5130" spans="1:15" ht="13" x14ac:dyDescent="0.3">
      <c r="A5130" s="1">
        <v>4518235988</v>
      </c>
      <c r="B5130" s="1">
        <v>2899475</v>
      </c>
      <c r="C5130" s="34"/>
      <c r="D5130" s="35">
        <v>300</v>
      </c>
      <c r="E5130" s="3">
        <v>536</v>
      </c>
      <c r="F5130" s="3">
        <f t="shared" si="145"/>
        <v>160800</v>
      </c>
      <c r="G5130" s="5">
        <v>44802</v>
      </c>
      <c r="H5130" s="4">
        <v>44795</v>
      </c>
      <c r="I5130" s="6">
        <f t="shared" si="146"/>
        <v>7</v>
      </c>
      <c r="J5130" s="32" t="str">
        <f>IF(Data[[#This Row],[Chênh lệch ngày]]&lt;-2,"ADVANCE", IF(Data[[#This Row],[Chênh lệch ngày]]&lt;4, "ON TIME", IF(Data[[#This Row],[REASON OF LATE]]="SUPPLIER","LATE BY SUPPLIER", "LATE")))</f>
        <v>LATE</v>
      </c>
      <c r="K5130" s="32" t="s">
        <v>6</v>
      </c>
      <c r="L5130" s="16"/>
      <c r="M5130" s="32" t="str">
        <f>TEXT(Data[[#This Row],[Ngày giao]],"yyyy")</f>
        <v>2022</v>
      </c>
      <c r="N5130" s="32" t="str">
        <f>IF(MONTH(Data[[#This Row],[Ngày giao]])&lt;4,"Qtr1", IF(MONTH(Data[[#This Row],[Ngày giao]])&lt;7,"Qtr2",IF(MONTH(Data[[#This Row],[Ngày giao]])&lt;10,"Qtr3","Qtr4")))</f>
        <v>Qtr3</v>
      </c>
      <c r="O5130" s="32" t="str">
        <f>TEXT(Data[[#This Row],[Ngày giao]],"MMM")</f>
        <v>Aug</v>
      </c>
    </row>
    <row r="5131" spans="1:15" ht="13" x14ac:dyDescent="0.3">
      <c r="A5131" s="1">
        <v>4518272306</v>
      </c>
      <c r="B5131" s="1">
        <v>2899475</v>
      </c>
      <c r="C5131" s="34"/>
      <c r="D5131" s="35">
        <v>400</v>
      </c>
      <c r="E5131" s="3">
        <v>1350</v>
      </c>
      <c r="F5131" s="3">
        <f t="shared" si="145"/>
        <v>540000</v>
      </c>
      <c r="G5131" s="5">
        <v>44795</v>
      </c>
      <c r="H5131" s="4">
        <v>44795</v>
      </c>
      <c r="I5131" s="6">
        <f t="shared" si="146"/>
        <v>0</v>
      </c>
      <c r="J5131" s="32" t="str">
        <f>IF(Data[[#This Row],[Chênh lệch ngày]]&lt;-2,"ADVANCE", IF(Data[[#This Row],[Chênh lệch ngày]]&lt;4, "ON TIME", IF(Data[[#This Row],[REASON OF LATE]]="SUPPLIER","LATE BY SUPPLIER", "LATE")))</f>
        <v>ON TIME</v>
      </c>
      <c r="K5131" s="12"/>
      <c r="L5131" s="16"/>
      <c r="M5131" s="32" t="str">
        <f>TEXT(Data[[#This Row],[Ngày giao]],"yyyy")</f>
        <v>2022</v>
      </c>
      <c r="N5131" s="32" t="str">
        <f>IF(MONTH(Data[[#This Row],[Ngày giao]])&lt;4,"Qtr1", IF(MONTH(Data[[#This Row],[Ngày giao]])&lt;7,"Qtr2",IF(MONTH(Data[[#This Row],[Ngày giao]])&lt;10,"Qtr3","Qtr4")))</f>
        <v>Qtr3</v>
      </c>
      <c r="O5131" s="32" t="str">
        <f>TEXT(Data[[#This Row],[Ngày giao]],"MMM")</f>
        <v>Aug</v>
      </c>
    </row>
    <row r="5132" spans="1:15" ht="13" x14ac:dyDescent="0.3">
      <c r="A5132" s="1">
        <v>4518210369</v>
      </c>
      <c r="B5132" s="1">
        <v>2899635</v>
      </c>
      <c r="C5132" s="34"/>
      <c r="D5132" s="35">
        <v>320</v>
      </c>
      <c r="E5132" s="3">
        <v>549</v>
      </c>
      <c r="F5132" s="3">
        <f t="shared" si="145"/>
        <v>175680</v>
      </c>
      <c r="G5132" s="5">
        <v>44781</v>
      </c>
      <c r="H5132" s="4">
        <v>44781</v>
      </c>
      <c r="I5132" s="6">
        <f t="shared" si="146"/>
        <v>0</v>
      </c>
      <c r="J5132" s="32" t="str">
        <f>IF(Data[[#This Row],[Chênh lệch ngày]]&lt;-2,"ADVANCE", IF(Data[[#This Row],[Chênh lệch ngày]]&lt;4, "ON TIME", IF(Data[[#This Row],[REASON OF LATE]]="SUPPLIER","LATE BY SUPPLIER", "LATE")))</f>
        <v>ON TIME</v>
      </c>
      <c r="K5132" s="12"/>
      <c r="L5132" s="16"/>
      <c r="M5132" s="32" t="str">
        <f>TEXT(Data[[#This Row],[Ngày giao]],"yyyy")</f>
        <v>2022</v>
      </c>
      <c r="N5132" s="32" t="str">
        <f>IF(MONTH(Data[[#This Row],[Ngày giao]])&lt;4,"Qtr1", IF(MONTH(Data[[#This Row],[Ngày giao]])&lt;7,"Qtr2",IF(MONTH(Data[[#This Row],[Ngày giao]])&lt;10,"Qtr3","Qtr4")))</f>
        <v>Qtr3</v>
      </c>
      <c r="O5132" s="32" t="str">
        <f>TEXT(Data[[#This Row],[Ngày giao]],"MMM")</f>
        <v>Aug</v>
      </c>
    </row>
    <row r="5133" spans="1:15" ht="13" x14ac:dyDescent="0.3">
      <c r="A5133" s="1">
        <v>4518266471</v>
      </c>
      <c r="B5133" s="1">
        <v>2899632</v>
      </c>
      <c r="C5133" s="34"/>
      <c r="D5133" s="35">
        <v>9600</v>
      </c>
      <c r="E5133" s="3">
        <v>1038</v>
      </c>
      <c r="F5133" s="3">
        <f t="shared" si="145"/>
        <v>9964800</v>
      </c>
      <c r="G5133" s="5">
        <v>44921</v>
      </c>
      <c r="H5133" s="4">
        <v>44921</v>
      </c>
      <c r="I5133" s="6">
        <f t="shared" si="146"/>
        <v>0</v>
      </c>
      <c r="J5133" s="32" t="str">
        <f>IF(Data[[#This Row],[Chênh lệch ngày]]&lt;-2,"ADVANCE", IF(Data[[#This Row],[Chênh lệch ngày]]&lt;4, "ON TIME", IF(Data[[#This Row],[REASON OF LATE]]="SUPPLIER","LATE BY SUPPLIER", "LATE")))</f>
        <v>ON TIME</v>
      </c>
      <c r="K5133" s="12" t="s">
        <v>11</v>
      </c>
      <c r="L5133" s="16"/>
      <c r="M5133" s="32" t="str">
        <f>TEXT(Data[[#This Row],[Ngày giao]],"yyyy")</f>
        <v>2022</v>
      </c>
      <c r="N5133" s="32" t="str">
        <f>IF(MONTH(Data[[#This Row],[Ngày giao]])&lt;4,"Qtr1", IF(MONTH(Data[[#This Row],[Ngày giao]])&lt;7,"Qtr2",IF(MONTH(Data[[#This Row],[Ngày giao]])&lt;10,"Qtr3","Qtr4")))</f>
        <v>Qtr4</v>
      </c>
      <c r="O5133" s="32" t="str">
        <f>TEXT(Data[[#This Row],[Ngày giao]],"MMM")</f>
        <v>Dec</v>
      </c>
    </row>
    <row r="5134" spans="1:15" ht="13" x14ac:dyDescent="0.3">
      <c r="A5134" s="1">
        <v>4518270423</v>
      </c>
      <c r="B5134" s="1">
        <v>2899475</v>
      </c>
      <c r="C5134" s="34"/>
      <c r="D5134" s="35">
        <v>100</v>
      </c>
      <c r="E5134" s="3">
        <v>339</v>
      </c>
      <c r="F5134" s="3">
        <f t="shared" si="145"/>
        <v>33900</v>
      </c>
      <c r="G5134" s="5">
        <v>44802</v>
      </c>
      <c r="H5134" s="4">
        <v>44802</v>
      </c>
      <c r="I5134" s="6">
        <f t="shared" si="146"/>
        <v>0</v>
      </c>
      <c r="J5134" s="32" t="str">
        <f>IF(Data[[#This Row],[Chênh lệch ngày]]&lt;-2,"ADVANCE", IF(Data[[#This Row],[Chênh lệch ngày]]&lt;4, "ON TIME", IF(Data[[#This Row],[REASON OF LATE]]="SUPPLIER","LATE BY SUPPLIER", "LATE")))</f>
        <v>ON TIME</v>
      </c>
      <c r="K5134" s="12"/>
      <c r="L5134" s="16"/>
      <c r="M5134" s="32" t="str">
        <f>TEXT(Data[[#This Row],[Ngày giao]],"yyyy")</f>
        <v>2022</v>
      </c>
      <c r="N5134" s="32" t="str">
        <f>IF(MONTH(Data[[#This Row],[Ngày giao]])&lt;4,"Qtr1", IF(MONTH(Data[[#This Row],[Ngày giao]])&lt;7,"Qtr2",IF(MONTH(Data[[#This Row],[Ngày giao]])&lt;10,"Qtr3","Qtr4")))</f>
        <v>Qtr3</v>
      </c>
      <c r="O5134" s="32" t="str">
        <f>TEXT(Data[[#This Row],[Ngày giao]],"MMM")</f>
        <v>Aug</v>
      </c>
    </row>
    <row r="5135" spans="1:15" ht="13" x14ac:dyDescent="0.3">
      <c r="A5135" s="1">
        <v>4518218337</v>
      </c>
      <c r="B5135" s="1">
        <v>2899475</v>
      </c>
      <c r="C5135" s="34"/>
      <c r="D5135" s="35">
        <v>400</v>
      </c>
      <c r="E5135" s="3">
        <v>1053</v>
      </c>
      <c r="F5135" s="3">
        <f t="shared" si="145"/>
        <v>421200</v>
      </c>
      <c r="G5135" s="5">
        <v>44802</v>
      </c>
      <c r="H5135" s="4">
        <v>44795</v>
      </c>
      <c r="I5135" s="6">
        <f t="shared" si="146"/>
        <v>7</v>
      </c>
      <c r="J5135" s="32" t="str">
        <f>IF(Data[[#This Row],[Chênh lệch ngày]]&lt;-2,"ADVANCE", IF(Data[[#This Row],[Chênh lệch ngày]]&lt;4, "ON TIME", IF(Data[[#This Row],[REASON OF LATE]]="SUPPLIER","LATE BY SUPPLIER", "LATE")))</f>
        <v>LATE</v>
      </c>
      <c r="K5135" s="32" t="s">
        <v>6</v>
      </c>
      <c r="L5135" s="16"/>
      <c r="M5135" s="32" t="str">
        <f>TEXT(Data[[#This Row],[Ngày giao]],"yyyy")</f>
        <v>2022</v>
      </c>
      <c r="N5135" s="32" t="str">
        <f>IF(MONTH(Data[[#This Row],[Ngày giao]])&lt;4,"Qtr1", IF(MONTH(Data[[#This Row],[Ngày giao]])&lt;7,"Qtr2",IF(MONTH(Data[[#This Row],[Ngày giao]])&lt;10,"Qtr3","Qtr4")))</f>
        <v>Qtr3</v>
      </c>
      <c r="O5135" s="32" t="str">
        <f>TEXT(Data[[#This Row],[Ngày giao]],"MMM")</f>
        <v>Aug</v>
      </c>
    </row>
    <row r="5136" spans="1:15" ht="13" x14ac:dyDescent="0.3">
      <c r="A5136" s="1">
        <v>4518220626</v>
      </c>
      <c r="B5136" s="1">
        <v>2899634</v>
      </c>
      <c r="C5136" s="34"/>
      <c r="D5136" s="35">
        <v>320</v>
      </c>
      <c r="E5136" s="3">
        <v>512</v>
      </c>
      <c r="F5136" s="3">
        <f t="shared" si="145"/>
        <v>163840</v>
      </c>
      <c r="G5136" s="5">
        <v>44921</v>
      </c>
      <c r="H5136" s="4">
        <v>44937</v>
      </c>
      <c r="I5136" s="6">
        <f t="shared" si="146"/>
        <v>-16</v>
      </c>
      <c r="J5136" s="32" t="str">
        <f>IF(Data[[#This Row],[Chênh lệch ngày]]&lt;-2,"ADVANCE", IF(Data[[#This Row],[Chênh lệch ngày]]&lt;4, "ON TIME", IF(Data[[#This Row],[REASON OF LATE]]="SUPPLIER","LATE BY SUPPLIER", "LATE")))</f>
        <v>ADVANCE</v>
      </c>
      <c r="K5136" s="13" t="s">
        <v>11</v>
      </c>
      <c r="L5136" s="16"/>
      <c r="M5136" s="32" t="str">
        <f>TEXT(Data[[#This Row],[Ngày giao]],"yyyy")</f>
        <v>2022</v>
      </c>
      <c r="N5136" s="32" t="str">
        <f>IF(MONTH(Data[[#This Row],[Ngày giao]])&lt;4,"Qtr1", IF(MONTH(Data[[#This Row],[Ngày giao]])&lt;7,"Qtr2",IF(MONTH(Data[[#This Row],[Ngày giao]])&lt;10,"Qtr3","Qtr4")))</f>
        <v>Qtr4</v>
      </c>
      <c r="O5136" s="32" t="str">
        <f>TEXT(Data[[#This Row],[Ngày giao]],"MMM")</f>
        <v>Dec</v>
      </c>
    </row>
    <row r="5137" spans="1:15" ht="13" x14ac:dyDescent="0.3">
      <c r="A5137" s="1">
        <v>4518221342</v>
      </c>
      <c r="B5137" s="1">
        <v>2899632</v>
      </c>
      <c r="C5137" s="34"/>
      <c r="D5137" s="35">
        <v>640</v>
      </c>
      <c r="E5137" s="3">
        <v>566</v>
      </c>
      <c r="F5137" s="3">
        <f t="shared" si="145"/>
        <v>362240</v>
      </c>
      <c r="G5137" s="5">
        <v>44830</v>
      </c>
      <c r="H5137" s="4">
        <v>44795</v>
      </c>
      <c r="I5137" s="6">
        <f t="shared" si="146"/>
        <v>35</v>
      </c>
      <c r="J5137" s="32" t="str">
        <f>IF(Data[[#This Row],[Chênh lệch ngày]]&lt;-2,"ADVANCE", IF(Data[[#This Row],[Chênh lệch ngày]]&lt;4, "ON TIME", IF(Data[[#This Row],[REASON OF LATE]]="SUPPLIER","LATE BY SUPPLIER", "LATE")))</f>
        <v>LATE</v>
      </c>
      <c r="K5137" s="32" t="s">
        <v>6</v>
      </c>
      <c r="L5137" s="16"/>
      <c r="M5137" s="32" t="str">
        <f>TEXT(Data[[#This Row],[Ngày giao]],"yyyy")</f>
        <v>2022</v>
      </c>
      <c r="N5137" s="32" t="str">
        <f>IF(MONTH(Data[[#This Row],[Ngày giao]])&lt;4,"Qtr1", IF(MONTH(Data[[#This Row],[Ngày giao]])&lt;7,"Qtr2",IF(MONTH(Data[[#This Row],[Ngày giao]])&lt;10,"Qtr3","Qtr4")))</f>
        <v>Qtr3</v>
      </c>
      <c r="O5137" s="32" t="str">
        <f>TEXT(Data[[#This Row],[Ngày giao]],"MMM")</f>
        <v>Sep</v>
      </c>
    </row>
    <row r="5138" spans="1:15" ht="13" x14ac:dyDescent="0.3">
      <c r="A5138" s="1">
        <v>4518237510</v>
      </c>
      <c r="B5138" s="1">
        <v>2899475</v>
      </c>
      <c r="C5138" s="34"/>
      <c r="D5138" s="35">
        <v>300</v>
      </c>
      <c r="E5138" s="3">
        <v>1017</v>
      </c>
      <c r="F5138" s="3">
        <f t="shared" si="145"/>
        <v>305100</v>
      </c>
      <c r="G5138" s="5">
        <v>44802</v>
      </c>
      <c r="H5138" s="4">
        <v>44802</v>
      </c>
      <c r="I5138" s="6">
        <f t="shared" si="146"/>
        <v>0</v>
      </c>
      <c r="J5138" s="32" t="str">
        <f>IF(Data[[#This Row],[Chênh lệch ngày]]&lt;-2,"ADVANCE", IF(Data[[#This Row],[Chênh lệch ngày]]&lt;4, "ON TIME", IF(Data[[#This Row],[REASON OF LATE]]="SUPPLIER","LATE BY SUPPLIER", "LATE")))</f>
        <v>ON TIME</v>
      </c>
      <c r="K5138" s="12"/>
      <c r="L5138" s="16"/>
      <c r="M5138" s="32" t="str">
        <f>TEXT(Data[[#This Row],[Ngày giao]],"yyyy")</f>
        <v>2022</v>
      </c>
      <c r="N5138" s="32" t="str">
        <f>IF(MONTH(Data[[#This Row],[Ngày giao]])&lt;4,"Qtr1", IF(MONTH(Data[[#This Row],[Ngày giao]])&lt;7,"Qtr2",IF(MONTH(Data[[#This Row],[Ngày giao]])&lt;10,"Qtr3","Qtr4")))</f>
        <v>Qtr3</v>
      </c>
      <c r="O5138" s="32" t="str">
        <f>TEXT(Data[[#This Row],[Ngày giao]],"MMM")</f>
        <v>Aug</v>
      </c>
    </row>
    <row r="5139" spans="1:15" ht="13" x14ac:dyDescent="0.3">
      <c r="A5139" s="1">
        <v>4518250291</v>
      </c>
      <c r="B5139" s="1">
        <v>2899478</v>
      </c>
      <c r="C5139" s="34"/>
      <c r="D5139" s="35">
        <v>400</v>
      </c>
      <c r="E5139" s="3">
        <v>598</v>
      </c>
      <c r="F5139" s="3">
        <f t="shared" si="145"/>
        <v>239200</v>
      </c>
      <c r="G5139" s="5">
        <v>44788</v>
      </c>
      <c r="H5139" s="4">
        <v>44802</v>
      </c>
      <c r="I5139" s="6">
        <f t="shared" si="146"/>
        <v>-14</v>
      </c>
      <c r="J5139" s="32" t="str">
        <f>IF(Data[[#This Row],[Chênh lệch ngày]]&lt;-2,"ADVANCE", IF(Data[[#This Row],[Chênh lệch ngày]]&lt;4, "ON TIME", IF(Data[[#This Row],[REASON OF LATE]]="SUPPLIER","LATE BY SUPPLIER", "LATE")))</f>
        <v>ADVANCE</v>
      </c>
      <c r="K5139" s="12"/>
      <c r="L5139" s="16"/>
      <c r="M5139" s="32" t="str">
        <f>TEXT(Data[[#This Row],[Ngày giao]],"yyyy")</f>
        <v>2022</v>
      </c>
      <c r="N5139" s="32" t="str">
        <f>IF(MONTH(Data[[#This Row],[Ngày giao]])&lt;4,"Qtr1", IF(MONTH(Data[[#This Row],[Ngày giao]])&lt;7,"Qtr2",IF(MONTH(Data[[#This Row],[Ngày giao]])&lt;10,"Qtr3","Qtr4")))</f>
        <v>Qtr3</v>
      </c>
      <c r="O5139" s="32" t="str">
        <f>TEXT(Data[[#This Row],[Ngày giao]],"MMM")</f>
        <v>Aug</v>
      </c>
    </row>
    <row r="5140" spans="1:15" ht="13" x14ac:dyDescent="0.3">
      <c r="A5140" s="1">
        <v>4518255916</v>
      </c>
      <c r="B5140" s="1">
        <v>2899634</v>
      </c>
      <c r="C5140" s="34"/>
      <c r="D5140" s="35">
        <v>640</v>
      </c>
      <c r="E5140" s="3">
        <v>1344</v>
      </c>
      <c r="F5140" s="3">
        <f t="shared" si="145"/>
        <v>860160</v>
      </c>
      <c r="G5140" s="5">
        <v>44921</v>
      </c>
      <c r="H5140" s="4">
        <v>44921</v>
      </c>
      <c r="I5140" s="6">
        <f t="shared" si="146"/>
        <v>0</v>
      </c>
      <c r="J5140" s="32" t="str">
        <f>IF(Data[[#This Row],[Chênh lệch ngày]]&lt;-2,"ADVANCE", IF(Data[[#This Row],[Chênh lệch ngày]]&lt;4, "ON TIME", IF(Data[[#This Row],[REASON OF LATE]]="SUPPLIER","LATE BY SUPPLIER", "LATE")))</f>
        <v>ON TIME</v>
      </c>
      <c r="K5140" s="13" t="s">
        <v>11</v>
      </c>
      <c r="L5140" s="16"/>
      <c r="M5140" s="32" t="str">
        <f>TEXT(Data[[#This Row],[Ngày giao]],"yyyy")</f>
        <v>2022</v>
      </c>
      <c r="N5140" s="32" t="str">
        <f>IF(MONTH(Data[[#This Row],[Ngày giao]])&lt;4,"Qtr1", IF(MONTH(Data[[#This Row],[Ngày giao]])&lt;7,"Qtr2",IF(MONTH(Data[[#This Row],[Ngày giao]])&lt;10,"Qtr3","Qtr4")))</f>
        <v>Qtr4</v>
      </c>
      <c r="O5140" s="32" t="str">
        <f>TEXT(Data[[#This Row],[Ngày giao]],"MMM")</f>
        <v>Dec</v>
      </c>
    </row>
    <row r="5141" spans="1:15" ht="13" x14ac:dyDescent="0.3">
      <c r="A5141" s="1">
        <v>4518253764</v>
      </c>
      <c r="B5141" s="1">
        <v>2899632</v>
      </c>
      <c r="C5141" s="34"/>
      <c r="D5141" s="35">
        <v>1920</v>
      </c>
      <c r="E5141" s="3">
        <v>864</v>
      </c>
      <c r="F5141" s="3">
        <f t="shared" si="145"/>
        <v>1658880</v>
      </c>
      <c r="G5141" s="5">
        <v>44837</v>
      </c>
      <c r="H5141" s="4">
        <v>44837</v>
      </c>
      <c r="I5141" s="6">
        <f t="shared" si="146"/>
        <v>0</v>
      </c>
      <c r="J5141" s="32" t="str">
        <f>IF(Data[[#This Row],[Chênh lệch ngày]]&lt;-2,"ADVANCE", IF(Data[[#This Row],[Chênh lệch ngày]]&lt;4, "ON TIME", IF(Data[[#This Row],[REASON OF LATE]]="SUPPLIER","LATE BY SUPPLIER", "LATE")))</f>
        <v>ON TIME</v>
      </c>
      <c r="K5141" s="12"/>
      <c r="L5141" s="16"/>
      <c r="M5141" s="32" t="str">
        <f>TEXT(Data[[#This Row],[Ngày giao]],"yyyy")</f>
        <v>2022</v>
      </c>
      <c r="N5141" s="32" t="str">
        <f>IF(MONTH(Data[[#This Row],[Ngày giao]])&lt;4,"Qtr1", IF(MONTH(Data[[#This Row],[Ngày giao]])&lt;7,"Qtr2",IF(MONTH(Data[[#This Row],[Ngày giao]])&lt;10,"Qtr3","Qtr4")))</f>
        <v>Qtr4</v>
      </c>
      <c r="O5141" s="32" t="str">
        <f>TEXT(Data[[#This Row],[Ngày giao]],"MMM")</f>
        <v>Oct</v>
      </c>
    </row>
    <row r="5142" spans="1:15" ht="13" x14ac:dyDescent="0.3">
      <c r="A5142" s="1">
        <v>4518193594</v>
      </c>
      <c r="B5142" s="1">
        <v>2663481</v>
      </c>
      <c r="C5142" s="37" t="s">
        <v>52</v>
      </c>
      <c r="D5142" s="35">
        <v>1380</v>
      </c>
      <c r="E5142" s="3">
        <v>473</v>
      </c>
      <c r="F5142" s="3">
        <f t="shared" si="145"/>
        <v>652740</v>
      </c>
      <c r="G5142" s="5">
        <v>44760</v>
      </c>
      <c r="H5142" s="4">
        <v>44746</v>
      </c>
      <c r="I5142" s="6">
        <v>14</v>
      </c>
      <c r="J5142" s="32" t="str">
        <f>IF(Data[[#This Row],[Chênh lệch ngày]]&lt;-2,"ADVANCE", IF(Data[[#This Row],[Chênh lệch ngày]]&lt;4, "ON TIME", IF(Data[[#This Row],[REASON OF LATE]]="SUPPLIER","LATE BY SUPPLIER", "LATE")))</f>
        <v>LATE</v>
      </c>
      <c r="K5142" s="32" t="s">
        <v>6</v>
      </c>
      <c r="L5142" s="16"/>
      <c r="M5142" s="32" t="str">
        <f>TEXT(Data[[#This Row],[Ngày giao]],"yyyy")</f>
        <v>2022</v>
      </c>
      <c r="N5142" s="32" t="str">
        <f>IF(MONTH(Data[[#This Row],[Ngày giao]])&lt;4,"Qtr1", IF(MONTH(Data[[#This Row],[Ngày giao]])&lt;7,"Qtr2",IF(MONTH(Data[[#This Row],[Ngày giao]])&lt;10,"Qtr3","Qtr4")))</f>
        <v>Qtr3</v>
      </c>
      <c r="O5142" s="32" t="str">
        <f>TEXT(Data[[#This Row],[Ngày giao]],"MMM")</f>
        <v>Jul</v>
      </c>
    </row>
    <row r="5143" spans="1:15" ht="13" x14ac:dyDescent="0.3">
      <c r="A5143" s="1">
        <v>4518265315</v>
      </c>
      <c r="B5143" s="1">
        <v>2487061</v>
      </c>
      <c r="C5143" s="37" t="s">
        <v>52</v>
      </c>
      <c r="D5143" s="35">
        <v>2970</v>
      </c>
      <c r="E5143" s="3">
        <v>917</v>
      </c>
      <c r="F5143" s="3">
        <f t="shared" si="145"/>
        <v>2723490</v>
      </c>
      <c r="G5143" s="5">
        <v>44788</v>
      </c>
      <c r="H5143" s="4">
        <v>44788</v>
      </c>
      <c r="I5143" s="6">
        <v>0</v>
      </c>
      <c r="J5143" s="32" t="str">
        <f>IF(Data[[#This Row],[Chênh lệch ngày]]&lt;-2,"ADVANCE", IF(Data[[#This Row],[Chênh lệch ngày]]&lt;4, "ON TIME", IF(Data[[#This Row],[REASON OF LATE]]="SUPPLIER","LATE BY SUPPLIER", "LATE")))</f>
        <v>ON TIME</v>
      </c>
      <c r="K5143" s="12"/>
      <c r="L5143" s="16"/>
      <c r="M5143" s="32" t="str">
        <f>TEXT(Data[[#This Row],[Ngày giao]],"yyyy")</f>
        <v>2022</v>
      </c>
      <c r="N5143" s="32" t="str">
        <f>IF(MONTH(Data[[#This Row],[Ngày giao]])&lt;4,"Qtr1", IF(MONTH(Data[[#This Row],[Ngày giao]])&lt;7,"Qtr2",IF(MONTH(Data[[#This Row],[Ngày giao]])&lt;10,"Qtr3","Qtr4")))</f>
        <v>Qtr3</v>
      </c>
      <c r="O5143" s="32" t="str">
        <f>TEXT(Data[[#This Row],[Ngày giao]],"MMM")</f>
        <v>Aug</v>
      </c>
    </row>
    <row r="5144" spans="1:15" ht="13" x14ac:dyDescent="0.3">
      <c r="A5144" s="1">
        <v>4518267728</v>
      </c>
      <c r="B5144" s="1">
        <v>4013297</v>
      </c>
      <c r="C5144" s="37" t="s">
        <v>52</v>
      </c>
      <c r="D5144" s="35">
        <v>225</v>
      </c>
      <c r="E5144" s="3">
        <v>448</v>
      </c>
      <c r="F5144" s="3">
        <f t="shared" si="145"/>
        <v>100800</v>
      </c>
      <c r="G5144" s="5">
        <v>44816</v>
      </c>
      <c r="H5144" s="4">
        <v>44788</v>
      </c>
      <c r="I5144" s="6">
        <v>29</v>
      </c>
      <c r="J5144" s="32" t="str">
        <f>IF(Data[[#This Row],[Chênh lệch ngày]]&lt;-2,"ADVANCE", IF(Data[[#This Row],[Chênh lệch ngày]]&lt;4, "ON TIME", IF(Data[[#This Row],[REASON OF LATE]]="SUPPLIER","LATE BY SUPPLIER", "LATE")))</f>
        <v>LATE BY SUPPLIER</v>
      </c>
      <c r="K5144" s="13" t="s">
        <v>8</v>
      </c>
      <c r="L5144" s="16" t="s">
        <v>71</v>
      </c>
      <c r="M5144" s="32" t="str">
        <f>TEXT(Data[[#This Row],[Ngày giao]],"yyyy")</f>
        <v>2022</v>
      </c>
      <c r="N5144" s="32" t="str">
        <f>IF(MONTH(Data[[#This Row],[Ngày giao]])&lt;4,"Qtr1", IF(MONTH(Data[[#This Row],[Ngày giao]])&lt;7,"Qtr2",IF(MONTH(Data[[#This Row],[Ngày giao]])&lt;10,"Qtr3","Qtr4")))</f>
        <v>Qtr3</v>
      </c>
      <c r="O5144" s="32" t="str">
        <f>TEXT(Data[[#This Row],[Ngày giao]],"MMM")</f>
        <v>Sep</v>
      </c>
    </row>
    <row r="5145" spans="1:15" ht="13" x14ac:dyDescent="0.3">
      <c r="A5145" s="1">
        <v>4518271355</v>
      </c>
      <c r="B5145" s="1">
        <v>4013305</v>
      </c>
      <c r="C5145" s="37" t="s">
        <v>52</v>
      </c>
      <c r="D5145" s="35">
        <v>1176</v>
      </c>
      <c r="E5145" s="3">
        <v>895</v>
      </c>
      <c r="F5145" s="3">
        <f t="shared" si="145"/>
        <v>1052520</v>
      </c>
      <c r="G5145" s="5">
        <v>44788</v>
      </c>
      <c r="H5145" s="4">
        <v>44788</v>
      </c>
      <c r="I5145" s="6">
        <v>0</v>
      </c>
      <c r="J5145" s="32" t="str">
        <f>IF(Data[[#This Row],[Chênh lệch ngày]]&lt;-2,"ADVANCE", IF(Data[[#This Row],[Chênh lệch ngày]]&lt;4, "ON TIME", IF(Data[[#This Row],[REASON OF LATE]]="SUPPLIER","LATE BY SUPPLIER", "LATE")))</f>
        <v>ON TIME</v>
      </c>
      <c r="K5145" s="12"/>
      <c r="L5145" s="16"/>
      <c r="M5145" s="32" t="str">
        <f>TEXT(Data[[#This Row],[Ngày giao]],"yyyy")</f>
        <v>2022</v>
      </c>
      <c r="N5145" s="32" t="str">
        <f>IF(MONTH(Data[[#This Row],[Ngày giao]])&lt;4,"Qtr1", IF(MONTH(Data[[#This Row],[Ngày giao]])&lt;7,"Qtr2",IF(MONTH(Data[[#This Row],[Ngày giao]])&lt;10,"Qtr3","Qtr4")))</f>
        <v>Qtr3</v>
      </c>
      <c r="O5145" s="32" t="str">
        <f>TEXT(Data[[#This Row],[Ngày giao]],"MMM")</f>
        <v>Aug</v>
      </c>
    </row>
    <row r="5146" spans="1:15" ht="13" x14ac:dyDescent="0.3">
      <c r="A5146" s="1">
        <v>4518130772</v>
      </c>
      <c r="B5146" s="1">
        <v>4013293</v>
      </c>
      <c r="C5146" s="34" t="s">
        <v>61</v>
      </c>
      <c r="D5146" s="35">
        <v>270</v>
      </c>
      <c r="E5146" s="3">
        <v>1151</v>
      </c>
      <c r="F5146" s="3">
        <f t="shared" si="145"/>
        <v>310770</v>
      </c>
      <c r="G5146" s="5">
        <v>44788</v>
      </c>
      <c r="H5146" s="4">
        <v>44788</v>
      </c>
      <c r="I5146" s="6">
        <v>0</v>
      </c>
      <c r="J5146" s="32" t="str">
        <f>IF(Data[[#This Row],[Chênh lệch ngày]]&lt;-2,"ADVANCE", IF(Data[[#This Row],[Chênh lệch ngày]]&lt;4, "ON TIME", IF(Data[[#This Row],[REASON OF LATE]]="SUPPLIER","LATE BY SUPPLIER", "LATE")))</f>
        <v>ON TIME</v>
      </c>
      <c r="K5146" s="12"/>
      <c r="L5146" s="16"/>
      <c r="M5146" s="32" t="str">
        <f>TEXT(Data[[#This Row],[Ngày giao]],"yyyy")</f>
        <v>2022</v>
      </c>
      <c r="N5146" s="32" t="str">
        <f>IF(MONTH(Data[[#This Row],[Ngày giao]])&lt;4,"Qtr1", IF(MONTH(Data[[#This Row],[Ngày giao]])&lt;7,"Qtr2",IF(MONTH(Data[[#This Row],[Ngày giao]])&lt;10,"Qtr3","Qtr4")))</f>
        <v>Qtr3</v>
      </c>
      <c r="O5146" s="32" t="str">
        <f>TEXT(Data[[#This Row],[Ngày giao]],"MMM")</f>
        <v>Aug</v>
      </c>
    </row>
    <row r="5147" spans="1:15" ht="13" x14ac:dyDescent="0.3">
      <c r="A5147" s="1">
        <v>4518271592</v>
      </c>
      <c r="B5147" s="1">
        <v>2663481</v>
      </c>
      <c r="C5147" s="34" t="s">
        <v>61</v>
      </c>
      <c r="D5147" s="35">
        <v>150</v>
      </c>
      <c r="E5147" s="3">
        <v>355</v>
      </c>
      <c r="F5147" s="3">
        <f t="shared" si="145"/>
        <v>53250</v>
      </c>
      <c r="G5147" s="5">
        <v>44788</v>
      </c>
      <c r="H5147" s="4">
        <v>44788</v>
      </c>
      <c r="I5147" s="6">
        <v>0</v>
      </c>
      <c r="J5147" s="32" t="str">
        <f>IF(Data[[#This Row],[Chênh lệch ngày]]&lt;-2,"ADVANCE", IF(Data[[#This Row],[Chênh lệch ngày]]&lt;4, "ON TIME", IF(Data[[#This Row],[REASON OF LATE]]="SUPPLIER","LATE BY SUPPLIER", "LATE")))</f>
        <v>ON TIME</v>
      </c>
      <c r="K5147" s="12"/>
      <c r="L5147" s="16"/>
      <c r="M5147" s="32" t="str">
        <f>TEXT(Data[[#This Row],[Ngày giao]],"yyyy")</f>
        <v>2022</v>
      </c>
      <c r="N5147" s="32" t="str">
        <f>IF(MONTH(Data[[#This Row],[Ngày giao]])&lt;4,"Qtr1", IF(MONTH(Data[[#This Row],[Ngày giao]])&lt;7,"Qtr2",IF(MONTH(Data[[#This Row],[Ngày giao]])&lt;10,"Qtr3","Qtr4")))</f>
        <v>Qtr3</v>
      </c>
      <c r="O5147" s="32" t="str">
        <f>TEXT(Data[[#This Row],[Ngày giao]],"MMM")</f>
        <v>Aug</v>
      </c>
    </row>
    <row r="5148" spans="1:15" ht="13" x14ac:dyDescent="0.3">
      <c r="A5148" s="1">
        <v>4518273849</v>
      </c>
      <c r="B5148" s="1">
        <v>4333116</v>
      </c>
      <c r="C5148" s="34" t="s">
        <v>61</v>
      </c>
      <c r="D5148" s="35">
        <v>84</v>
      </c>
      <c r="E5148" s="3">
        <v>1035</v>
      </c>
      <c r="F5148" s="3">
        <f t="shared" si="145"/>
        <v>86940</v>
      </c>
      <c r="G5148" s="5">
        <v>44788</v>
      </c>
      <c r="H5148" s="4">
        <v>44788</v>
      </c>
      <c r="I5148" s="6">
        <v>0</v>
      </c>
      <c r="J5148" s="32" t="str">
        <f>IF(Data[[#This Row],[Chênh lệch ngày]]&lt;-2,"ADVANCE", IF(Data[[#This Row],[Chênh lệch ngày]]&lt;4, "ON TIME", IF(Data[[#This Row],[REASON OF LATE]]="SUPPLIER","LATE BY SUPPLIER", "LATE")))</f>
        <v>ON TIME</v>
      </c>
      <c r="K5148" s="12"/>
      <c r="L5148" s="16"/>
      <c r="M5148" s="32" t="str">
        <f>TEXT(Data[[#This Row],[Ngày giao]],"yyyy")</f>
        <v>2022</v>
      </c>
      <c r="N5148" s="32" t="str">
        <f>IF(MONTH(Data[[#This Row],[Ngày giao]])&lt;4,"Qtr1", IF(MONTH(Data[[#This Row],[Ngày giao]])&lt;7,"Qtr2",IF(MONTH(Data[[#This Row],[Ngày giao]])&lt;10,"Qtr3","Qtr4")))</f>
        <v>Qtr3</v>
      </c>
      <c r="O5148" s="32" t="str">
        <f>TEXT(Data[[#This Row],[Ngày giao]],"MMM")</f>
        <v>Aug</v>
      </c>
    </row>
    <row r="5149" spans="1:15" ht="13" x14ac:dyDescent="0.3">
      <c r="A5149" s="1">
        <v>4518280534</v>
      </c>
      <c r="B5149" s="1">
        <v>2778106</v>
      </c>
      <c r="C5149" s="34" t="s">
        <v>61</v>
      </c>
      <c r="D5149" s="35">
        <v>60</v>
      </c>
      <c r="E5149" s="3">
        <v>817</v>
      </c>
      <c r="F5149" s="3">
        <f t="shared" si="145"/>
        <v>49020</v>
      </c>
      <c r="G5149" s="5">
        <v>44788</v>
      </c>
      <c r="H5149" s="4">
        <v>44788</v>
      </c>
      <c r="I5149" s="6">
        <v>0</v>
      </c>
      <c r="J5149" s="32" t="str">
        <f>IF(Data[[#This Row],[Chênh lệch ngày]]&lt;-2,"ADVANCE", IF(Data[[#This Row],[Chênh lệch ngày]]&lt;4, "ON TIME", IF(Data[[#This Row],[REASON OF LATE]]="SUPPLIER","LATE BY SUPPLIER", "LATE")))</f>
        <v>ON TIME</v>
      </c>
      <c r="K5149" s="12"/>
      <c r="L5149" s="16"/>
      <c r="M5149" s="32" t="str">
        <f>TEXT(Data[[#This Row],[Ngày giao]],"yyyy")</f>
        <v>2022</v>
      </c>
      <c r="N5149" s="32" t="str">
        <f>IF(MONTH(Data[[#This Row],[Ngày giao]])&lt;4,"Qtr1", IF(MONTH(Data[[#This Row],[Ngày giao]])&lt;7,"Qtr2",IF(MONTH(Data[[#This Row],[Ngày giao]])&lt;10,"Qtr3","Qtr4")))</f>
        <v>Qtr3</v>
      </c>
      <c r="O5149" s="32" t="str">
        <f>TEXT(Data[[#This Row],[Ngày giao]],"MMM")</f>
        <v>Aug</v>
      </c>
    </row>
    <row r="5150" spans="1:15" ht="13" x14ac:dyDescent="0.3">
      <c r="A5150" s="1">
        <v>4518283553</v>
      </c>
      <c r="B5150" s="1">
        <v>4013305</v>
      </c>
      <c r="C5150" s="34" t="s">
        <v>61</v>
      </c>
      <c r="D5150" s="35">
        <v>60</v>
      </c>
      <c r="E5150" s="3">
        <v>839</v>
      </c>
      <c r="F5150" s="3">
        <f t="shared" si="145"/>
        <v>50340</v>
      </c>
      <c r="G5150" s="5">
        <v>44788</v>
      </c>
      <c r="H5150" s="4">
        <v>44788</v>
      </c>
      <c r="I5150" s="6">
        <v>0</v>
      </c>
      <c r="J5150" s="32" t="str">
        <f>IF(Data[[#This Row],[Chênh lệch ngày]]&lt;-2,"ADVANCE", IF(Data[[#This Row],[Chênh lệch ngày]]&lt;4, "ON TIME", IF(Data[[#This Row],[REASON OF LATE]]="SUPPLIER","LATE BY SUPPLIER", "LATE")))</f>
        <v>ON TIME</v>
      </c>
      <c r="K5150" s="12"/>
      <c r="L5150" s="16"/>
      <c r="M5150" s="32" t="str">
        <f>TEXT(Data[[#This Row],[Ngày giao]],"yyyy")</f>
        <v>2022</v>
      </c>
      <c r="N5150" s="32" t="str">
        <f>IF(MONTH(Data[[#This Row],[Ngày giao]])&lt;4,"Qtr1", IF(MONTH(Data[[#This Row],[Ngày giao]])&lt;7,"Qtr2",IF(MONTH(Data[[#This Row],[Ngày giao]])&lt;10,"Qtr3","Qtr4")))</f>
        <v>Qtr3</v>
      </c>
      <c r="O5150" s="32" t="str">
        <f>TEXT(Data[[#This Row],[Ngày giao]],"MMM")</f>
        <v>Aug</v>
      </c>
    </row>
    <row r="5151" spans="1:15" ht="13" x14ac:dyDescent="0.3">
      <c r="A5151" s="1">
        <v>4518286198</v>
      </c>
      <c r="B5151" s="1">
        <v>4013297</v>
      </c>
      <c r="C5151" s="34" t="s">
        <v>61</v>
      </c>
      <c r="D5151" s="35">
        <v>30</v>
      </c>
      <c r="E5151" s="3">
        <v>870</v>
      </c>
      <c r="F5151" s="3">
        <f t="shared" si="145"/>
        <v>26100</v>
      </c>
      <c r="G5151" s="5">
        <v>44788</v>
      </c>
      <c r="H5151" s="4">
        <v>44788</v>
      </c>
      <c r="I5151" s="6">
        <v>0</v>
      </c>
      <c r="J5151" s="32" t="str">
        <f>IF(Data[[#This Row],[Chênh lệch ngày]]&lt;-2,"ADVANCE", IF(Data[[#This Row],[Chênh lệch ngày]]&lt;4, "ON TIME", IF(Data[[#This Row],[REASON OF LATE]]="SUPPLIER","LATE BY SUPPLIER", "LATE")))</f>
        <v>ON TIME</v>
      </c>
      <c r="K5151" s="12"/>
      <c r="L5151" s="16"/>
      <c r="M5151" s="32" t="str">
        <f>TEXT(Data[[#This Row],[Ngày giao]],"yyyy")</f>
        <v>2022</v>
      </c>
      <c r="N5151" s="32" t="str">
        <f>IF(MONTH(Data[[#This Row],[Ngày giao]])&lt;4,"Qtr1", IF(MONTH(Data[[#This Row],[Ngày giao]])&lt;7,"Qtr2",IF(MONTH(Data[[#This Row],[Ngày giao]])&lt;10,"Qtr3","Qtr4")))</f>
        <v>Qtr3</v>
      </c>
      <c r="O5151" s="32" t="str">
        <f>TEXT(Data[[#This Row],[Ngày giao]],"MMM")</f>
        <v>Aug</v>
      </c>
    </row>
    <row r="5152" spans="1:15" ht="13" x14ac:dyDescent="0.3">
      <c r="A5152" s="1">
        <v>4518262434</v>
      </c>
      <c r="B5152" s="1">
        <v>2487053</v>
      </c>
      <c r="C5152" s="34" t="s">
        <v>55</v>
      </c>
      <c r="D5152" s="35">
        <v>720</v>
      </c>
      <c r="E5152" s="3">
        <v>408</v>
      </c>
      <c r="F5152" s="3">
        <f t="shared" si="145"/>
        <v>293760</v>
      </c>
      <c r="G5152" s="5">
        <v>44784</v>
      </c>
      <c r="H5152" s="4">
        <v>44784</v>
      </c>
      <c r="I5152" s="6">
        <v>0</v>
      </c>
      <c r="J5152" s="32" t="str">
        <f>IF(Data[[#This Row],[Chênh lệch ngày]]&lt;-2,"ADVANCE", IF(Data[[#This Row],[Chênh lệch ngày]]&lt;4, "ON TIME", IF(Data[[#This Row],[REASON OF LATE]]="SUPPLIER","LATE BY SUPPLIER", "LATE")))</f>
        <v>ON TIME</v>
      </c>
      <c r="K5152" s="12"/>
      <c r="L5152" s="16"/>
      <c r="M5152" s="32" t="str">
        <f>TEXT(Data[[#This Row],[Ngày giao]],"yyyy")</f>
        <v>2022</v>
      </c>
      <c r="N5152" s="32" t="str">
        <f>IF(MONTH(Data[[#This Row],[Ngày giao]])&lt;4,"Qtr1", IF(MONTH(Data[[#This Row],[Ngày giao]])&lt;7,"Qtr2",IF(MONTH(Data[[#This Row],[Ngày giao]])&lt;10,"Qtr3","Qtr4")))</f>
        <v>Qtr3</v>
      </c>
      <c r="O5152" s="32" t="str">
        <f>TEXT(Data[[#This Row],[Ngày giao]],"MMM")</f>
        <v>Aug</v>
      </c>
    </row>
    <row r="5153" spans="1:15" ht="13" x14ac:dyDescent="0.3">
      <c r="A5153" s="1">
        <v>4518274039</v>
      </c>
      <c r="B5153" s="1">
        <v>4455281</v>
      </c>
      <c r="C5153" s="34" t="s">
        <v>55</v>
      </c>
      <c r="D5153" s="35">
        <v>1440</v>
      </c>
      <c r="E5153" s="3">
        <v>1085</v>
      </c>
      <c r="F5153" s="3">
        <f t="shared" si="145"/>
        <v>1562400</v>
      </c>
      <c r="G5153" s="14">
        <v>44819</v>
      </c>
      <c r="H5153" s="15">
        <v>44784</v>
      </c>
      <c r="I5153" s="6">
        <v>36</v>
      </c>
      <c r="J5153" s="32" t="str">
        <f>IF(Data[[#This Row],[Chênh lệch ngày]]&lt;-2,"ADVANCE", IF(Data[[#This Row],[Chênh lệch ngày]]&lt;4, "ON TIME", IF(Data[[#This Row],[REASON OF LATE]]="SUPPLIER","LATE BY SUPPLIER", "LATE")))</f>
        <v>LATE</v>
      </c>
      <c r="K5153" s="32" t="s">
        <v>6</v>
      </c>
      <c r="L5153" s="16"/>
      <c r="M5153" s="32" t="str">
        <f>TEXT(Data[[#This Row],[Ngày giao]],"yyyy")</f>
        <v>2022</v>
      </c>
      <c r="N5153" s="32" t="str">
        <f>IF(MONTH(Data[[#This Row],[Ngày giao]])&lt;4,"Qtr1", IF(MONTH(Data[[#This Row],[Ngày giao]])&lt;7,"Qtr2",IF(MONTH(Data[[#This Row],[Ngày giao]])&lt;10,"Qtr3","Qtr4")))</f>
        <v>Qtr3</v>
      </c>
      <c r="O5153" s="32" t="str">
        <f>TEXT(Data[[#This Row],[Ngày giao]],"MMM")</f>
        <v>Sep</v>
      </c>
    </row>
    <row r="5154" spans="1:15" ht="13" x14ac:dyDescent="0.3">
      <c r="A5154" s="1">
        <v>4518253457</v>
      </c>
      <c r="B5154" s="1">
        <v>4455280</v>
      </c>
      <c r="C5154" s="34" t="s">
        <v>56</v>
      </c>
      <c r="D5154" s="35">
        <v>360</v>
      </c>
      <c r="E5154" s="3">
        <v>1022</v>
      </c>
      <c r="F5154" s="3">
        <f t="shared" ref="F5154:F5210" si="147" xml:space="preserve"> D5154 * E5154</f>
        <v>367920</v>
      </c>
      <c r="G5154" s="5">
        <v>44791</v>
      </c>
      <c r="H5154" s="4">
        <v>44791</v>
      </c>
      <c r="I5154" s="6">
        <v>0</v>
      </c>
      <c r="J5154" s="32" t="str">
        <f>IF(Data[[#This Row],[Chênh lệch ngày]]&lt;-2,"ADVANCE", IF(Data[[#This Row],[Chênh lệch ngày]]&lt;4, "ON TIME", IF(Data[[#This Row],[REASON OF LATE]]="SUPPLIER","LATE BY SUPPLIER", "LATE")))</f>
        <v>ON TIME</v>
      </c>
      <c r="K5154" s="12"/>
      <c r="L5154" s="16"/>
      <c r="M5154" s="32" t="str">
        <f>TEXT(Data[[#This Row],[Ngày giao]],"yyyy")</f>
        <v>2022</v>
      </c>
      <c r="N5154" s="32" t="str">
        <f>IF(MONTH(Data[[#This Row],[Ngày giao]])&lt;4,"Qtr1", IF(MONTH(Data[[#This Row],[Ngày giao]])&lt;7,"Qtr2",IF(MONTH(Data[[#This Row],[Ngày giao]])&lt;10,"Qtr3","Qtr4")))</f>
        <v>Qtr3</v>
      </c>
      <c r="O5154" s="32" t="str">
        <f>TEXT(Data[[#This Row],[Ngày giao]],"MMM")</f>
        <v>Aug</v>
      </c>
    </row>
    <row r="5155" spans="1:15" ht="13" x14ac:dyDescent="0.3">
      <c r="A5155" s="1">
        <v>4518270541</v>
      </c>
      <c r="B5155" s="1">
        <v>2765851</v>
      </c>
      <c r="C5155" s="34" t="s">
        <v>56</v>
      </c>
      <c r="D5155" s="35">
        <v>32</v>
      </c>
      <c r="E5155" s="3">
        <v>1065</v>
      </c>
      <c r="F5155" s="3">
        <f t="shared" si="147"/>
        <v>34080</v>
      </c>
      <c r="G5155" s="5">
        <v>44791</v>
      </c>
      <c r="H5155" s="4">
        <v>44805</v>
      </c>
      <c r="I5155" s="6">
        <v>-14</v>
      </c>
      <c r="J5155" s="32" t="str">
        <f>IF(Data[[#This Row],[Chênh lệch ngày]]&lt;-2,"ADVANCE", IF(Data[[#This Row],[Chênh lệch ngày]]&lt;4, "ON TIME", IF(Data[[#This Row],[REASON OF LATE]]="SUPPLIER","LATE BY SUPPLIER", "LATE")))</f>
        <v>ADVANCE</v>
      </c>
      <c r="K5155" s="12"/>
      <c r="L5155" s="16"/>
      <c r="M5155" s="32" t="str">
        <f>TEXT(Data[[#This Row],[Ngày giao]],"yyyy")</f>
        <v>2022</v>
      </c>
      <c r="N5155" s="32" t="str">
        <f>IF(MONTH(Data[[#This Row],[Ngày giao]])&lt;4,"Qtr1", IF(MONTH(Data[[#This Row],[Ngày giao]])&lt;7,"Qtr2",IF(MONTH(Data[[#This Row],[Ngày giao]])&lt;10,"Qtr3","Qtr4")))</f>
        <v>Qtr3</v>
      </c>
      <c r="O5155" s="32" t="str">
        <f>TEXT(Data[[#This Row],[Ngày giao]],"MMM")</f>
        <v>Aug</v>
      </c>
    </row>
    <row r="5156" spans="1:15" ht="13" x14ac:dyDescent="0.3">
      <c r="A5156" s="1">
        <v>4518269309</v>
      </c>
      <c r="B5156" s="1">
        <v>4454506</v>
      </c>
      <c r="C5156" s="34" t="s">
        <v>66</v>
      </c>
      <c r="D5156" s="35">
        <v>540</v>
      </c>
      <c r="E5156" s="3">
        <v>454</v>
      </c>
      <c r="F5156" s="3">
        <f t="shared" si="147"/>
        <v>245160</v>
      </c>
      <c r="G5156" s="5">
        <v>44788</v>
      </c>
      <c r="H5156" s="4">
        <v>44788</v>
      </c>
      <c r="I5156" s="6">
        <v>0</v>
      </c>
      <c r="J5156" s="32" t="str">
        <f>IF(Data[[#This Row],[Chênh lệch ngày]]&lt;-2,"ADVANCE", IF(Data[[#This Row],[Chênh lệch ngày]]&lt;4, "ON TIME", IF(Data[[#This Row],[REASON OF LATE]]="SUPPLIER","LATE BY SUPPLIER", "LATE")))</f>
        <v>ON TIME</v>
      </c>
      <c r="K5156" s="12"/>
      <c r="L5156" s="16"/>
      <c r="M5156" s="32" t="str">
        <f>TEXT(Data[[#This Row],[Ngày giao]],"yyyy")</f>
        <v>2022</v>
      </c>
      <c r="N5156" s="32" t="str">
        <f>IF(MONTH(Data[[#This Row],[Ngày giao]])&lt;4,"Qtr1", IF(MONTH(Data[[#This Row],[Ngày giao]])&lt;7,"Qtr2",IF(MONTH(Data[[#This Row],[Ngày giao]])&lt;10,"Qtr3","Qtr4")))</f>
        <v>Qtr3</v>
      </c>
      <c r="O5156" s="32" t="str">
        <f>TEXT(Data[[#This Row],[Ngày giao]],"MMM")</f>
        <v>Aug</v>
      </c>
    </row>
    <row r="5157" spans="1:15" ht="13" x14ac:dyDescent="0.3">
      <c r="A5157" s="1">
        <v>4516451444</v>
      </c>
      <c r="B5157" s="1">
        <v>2899945</v>
      </c>
      <c r="C5157" s="2" t="s">
        <v>53</v>
      </c>
      <c r="D5157" s="3">
        <v>528</v>
      </c>
      <c r="E5157" s="3">
        <v>880</v>
      </c>
      <c r="F5157" s="3">
        <f t="shared" si="147"/>
        <v>464640</v>
      </c>
      <c r="G5157" s="5">
        <v>44613</v>
      </c>
      <c r="H5157" s="4">
        <v>44614</v>
      </c>
      <c r="I5157" s="6">
        <f>G5157-H5157</f>
        <v>-1</v>
      </c>
      <c r="J5157" s="32" t="str">
        <f>IF(Data[[#This Row],[Chênh lệch ngày]]&lt;-2,"ADVANCE", IF(Data[[#This Row],[Chênh lệch ngày]]&lt;4, "ON TIME", IF(Data[[#This Row],[REASON OF LATE]]="SUPPLIER","LATE BY SUPPLIER", "LATE")))</f>
        <v>ON TIME</v>
      </c>
      <c r="K5157" s="2"/>
      <c r="L5157" s="32"/>
      <c r="M5157" s="32" t="str">
        <f>TEXT(Data[[#This Row],[Ngày giao]],"yyyy")</f>
        <v>2022</v>
      </c>
      <c r="N5157" s="32" t="str">
        <f>IF(MONTH(Data[[#This Row],[Ngày giao]])&lt;4,"Qtr1", IF(MONTH(Data[[#This Row],[Ngày giao]])&lt;7,"Qtr2",IF(MONTH(Data[[#This Row],[Ngày giao]])&lt;10,"Qtr3","Qtr4")))</f>
        <v>Qtr1</v>
      </c>
      <c r="O5157" s="32" t="str">
        <f>TEXT(Data[[#This Row],[Ngày giao]],"MMM")</f>
        <v>Feb</v>
      </c>
    </row>
    <row r="5158" spans="1:15" ht="14.5" x14ac:dyDescent="0.35">
      <c r="A5158" s="7">
        <v>4516654742</v>
      </c>
      <c r="B5158" s="7">
        <v>4013293</v>
      </c>
      <c r="C5158" s="8" t="s">
        <v>53</v>
      </c>
      <c r="D5158" s="9">
        <v>210</v>
      </c>
      <c r="E5158" s="3">
        <v>516</v>
      </c>
      <c r="F5158" s="3">
        <f t="shared" si="147"/>
        <v>108360</v>
      </c>
      <c r="G5158" s="5">
        <v>44613</v>
      </c>
      <c r="H5158" s="4">
        <v>44622</v>
      </c>
      <c r="I5158" s="10">
        <v>-9</v>
      </c>
      <c r="J5158" s="32" t="str">
        <f>IF(Data[[#This Row],[Chênh lệch ngày]]&lt;-2,"ADVANCE", IF(Data[[#This Row],[Chênh lệch ngày]]&lt;4, "ON TIME", IF(Data[[#This Row],[REASON OF LATE]]="SUPPLIER","LATE BY SUPPLIER", "LATE")))</f>
        <v>ADVANCE</v>
      </c>
      <c r="K5158" s="16"/>
      <c r="L5158" s="16"/>
      <c r="M5158" s="32" t="str">
        <f>TEXT(Data[[#This Row],[Ngày giao]],"yyyy")</f>
        <v>2022</v>
      </c>
      <c r="N5158" s="32" t="str">
        <f>IF(MONTH(Data[[#This Row],[Ngày giao]])&lt;4,"Qtr1", IF(MONTH(Data[[#This Row],[Ngày giao]])&lt;7,"Qtr2",IF(MONTH(Data[[#This Row],[Ngày giao]])&lt;10,"Qtr3","Qtr4")))</f>
        <v>Qtr1</v>
      </c>
      <c r="O5158" s="32" t="str">
        <f>TEXT(Data[[#This Row],[Ngày giao]],"MMM")</f>
        <v>Feb</v>
      </c>
    </row>
    <row r="5159" spans="1:15" ht="13" x14ac:dyDescent="0.3">
      <c r="A5159" s="1">
        <v>4518262172</v>
      </c>
      <c r="B5159" s="1">
        <v>4455281</v>
      </c>
      <c r="C5159" s="34" t="s">
        <v>58</v>
      </c>
      <c r="D5159" s="35">
        <v>1620</v>
      </c>
      <c r="E5159" s="3">
        <v>642</v>
      </c>
      <c r="F5159" s="3">
        <f t="shared" si="147"/>
        <v>1040040</v>
      </c>
      <c r="G5159" s="14">
        <v>44833</v>
      </c>
      <c r="H5159" s="15">
        <v>44805</v>
      </c>
      <c r="I5159" s="6">
        <v>28</v>
      </c>
      <c r="J5159" s="32" t="str">
        <f>IF(Data[[#This Row],[Chênh lệch ngày]]&lt;-2,"ADVANCE", IF(Data[[#This Row],[Chênh lệch ngày]]&lt;4, "ON TIME", IF(Data[[#This Row],[REASON OF LATE]]="SUPPLIER","LATE BY SUPPLIER", "LATE")))</f>
        <v>LATE</v>
      </c>
      <c r="K5159" s="32" t="s">
        <v>6</v>
      </c>
      <c r="L5159" s="16"/>
      <c r="M5159" s="32" t="str">
        <f>TEXT(Data[[#This Row],[Ngày giao]],"yyyy")</f>
        <v>2022</v>
      </c>
      <c r="N5159" s="32" t="str">
        <f>IF(MONTH(Data[[#This Row],[Ngày giao]])&lt;4,"Qtr1", IF(MONTH(Data[[#This Row],[Ngày giao]])&lt;7,"Qtr2",IF(MONTH(Data[[#This Row],[Ngày giao]])&lt;10,"Qtr3","Qtr4")))</f>
        <v>Qtr3</v>
      </c>
      <c r="O5159" s="32" t="str">
        <f>TEXT(Data[[#This Row],[Ngày giao]],"MMM")</f>
        <v>Sep</v>
      </c>
    </row>
    <row r="5160" spans="1:15" ht="13" x14ac:dyDescent="0.3">
      <c r="A5160" s="1">
        <v>4518254740</v>
      </c>
      <c r="B5160" s="1">
        <v>4455281</v>
      </c>
      <c r="C5160" s="34" t="s">
        <v>57</v>
      </c>
      <c r="D5160" s="35">
        <v>3600</v>
      </c>
      <c r="E5160" s="3">
        <v>649</v>
      </c>
      <c r="F5160" s="3">
        <f t="shared" si="147"/>
        <v>2336400</v>
      </c>
      <c r="G5160" s="14">
        <v>44819</v>
      </c>
      <c r="H5160" s="15">
        <v>44785</v>
      </c>
      <c r="I5160" s="6">
        <v>35</v>
      </c>
      <c r="J5160" s="32" t="str">
        <f>IF(Data[[#This Row],[Chênh lệch ngày]]&lt;-2,"ADVANCE", IF(Data[[#This Row],[Chênh lệch ngày]]&lt;4, "ON TIME", IF(Data[[#This Row],[REASON OF LATE]]="SUPPLIER","LATE BY SUPPLIER", "LATE")))</f>
        <v>LATE</v>
      </c>
      <c r="K5160" s="32" t="s">
        <v>6</v>
      </c>
      <c r="L5160" s="16"/>
      <c r="M5160" s="32" t="str">
        <f>TEXT(Data[[#This Row],[Ngày giao]],"yyyy")</f>
        <v>2022</v>
      </c>
      <c r="N5160" s="32" t="str">
        <f>IF(MONTH(Data[[#This Row],[Ngày giao]])&lt;4,"Qtr1", IF(MONTH(Data[[#This Row],[Ngày giao]])&lt;7,"Qtr2",IF(MONTH(Data[[#This Row],[Ngày giao]])&lt;10,"Qtr3","Qtr4")))</f>
        <v>Qtr3</v>
      </c>
      <c r="O5160" s="32" t="str">
        <f>TEXT(Data[[#This Row],[Ngày giao]],"MMM")</f>
        <v>Sep</v>
      </c>
    </row>
    <row r="5161" spans="1:15" ht="13" x14ac:dyDescent="0.3">
      <c r="A5161" s="1">
        <v>4518271344</v>
      </c>
      <c r="B5161" s="1">
        <v>2765851</v>
      </c>
      <c r="C5161" s="34" t="s">
        <v>53</v>
      </c>
      <c r="D5161" s="35">
        <v>368</v>
      </c>
      <c r="E5161" s="3">
        <v>760</v>
      </c>
      <c r="F5161" s="3">
        <f t="shared" si="147"/>
        <v>279680</v>
      </c>
      <c r="G5161" s="5">
        <v>44788</v>
      </c>
      <c r="H5161" s="4">
        <v>44802</v>
      </c>
      <c r="I5161" s="6">
        <v>-14</v>
      </c>
      <c r="J5161" s="32" t="str">
        <f>IF(Data[[#This Row],[Chênh lệch ngày]]&lt;-2,"ADVANCE", IF(Data[[#This Row],[Chênh lệch ngày]]&lt;4, "ON TIME", IF(Data[[#This Row],[REASON OF LATE]]="SUPPLIER","LATE BY SUPPLIER", "LATE")))</f>
        <v>ADVANCE</v>
      </c>
      <c r="K5161" s="12"/>
      <c r="L5161" s="16"/>
      <c r="M5161" s="32" t="str">
        <f>TEXT(Data[[#This Row],[Ngày giao]],"yyyy")</f>
        <v>2022</v>
      </c>
      <c r="N5161" s="32" t="str">
        <f>IF(MONTH(Data[[#This Row],[Ngày giao]])&lt;4,"Qtr1", IF(MONTH(Data[[#This Row],[Ngày giao]])&lt;7,"Qtr2",IF(MONTH(Data[[#This Row],[Ngày giao]])&lt;10,"Qtr3","Qtr4")))</f>
        <v>Qtr3</v>
      </c>
      <c r="O5161" s="32" t="str">
        <f>TEXT(Data[[#This Row],[Ngày giao]],"MMM")</f>
        <v>Aug</v>
      </c>
    </row>
    <row r="5162" spans="1:15" ht="13" x14ac:dyDescent="0.3">
      <c r="A5162" s="1">
        <v>4518268761</v>
      </c>
      <c r="B5162" s="1">
        <v>4013297</v>
      </c>
      <c r="C5162" s="34" t="s">
        <v>58</v>
      </c>
      <c r="D5162" s="35">
        <v>480</v>
      </c>
      <c r="E5162" s="3">
        <v>1201</v>
      </c>
      <c r="F5162" s="3">
        <f t="shared" si="147"/>
        <v>576480</v>
      </c>
      <c r="G5162" s="5">
        <v>44819</v>
      </c>
      <c r="H5162" s="4">
        <v>44819</v>
      </c>
      <c r="I5162" s="6">
        <v>0</v>
      </c>
      <c r="J5162" s="32" t="str">
        <f>IF(Data[[#This Row],[Chênh lệch ngày]]&lt;-2,"ADVANCE", IF(Data[[#This Row],[Chênh lệch ngày]]&lt;4, "ON TIME", IF(Data[[#This Row],[REASON OF LATE]]="SUPPLIER","LATE BY SUPPLIER", "LATE")))</f>
        <v>ON TIME</v>
      </c>
      <c r="K5162" s="12"/>
      <c r="L5162" s="16"/>
      <c r="M5162" s="32" t="str">
        <f>TEXT(Data[[#This Row],[Ngày giao]],"yyyy")</f>
        <v>2022</v>
      </c>
      <c r="N5162" s="32" t="str">
        <f>IF(MONTH(Data[[#This Row],[Ngày giao]])&lt;4,"Qtr1", IF(MONTH(Data[[#This Row],[Ngày giao]])&lt;7,"Qtr2",IF(MONTH(Data[[#This Row],[Ngày giao]])&lt;10,"Qtr3","Qtr4")))</f>
        <v>Qtr3</v>
      </c>
      <c r="O5162" s="32" t="str">
        <f>TEXT(Data[[#This Row],[Ngày giao]],"MMM")</f>
        <v>Sep</v>
      </c>
    </row>
    <row r="5163" spans="1:15" ht="13" x14ac:dyDescent="0.3">
      <c r="A5163" s="1">
        <v>4518248996</v>
      </c>
      <c r="B5163" s="1">
        <v>2765851</v>
      </c>
      <c r="C5163" s="34" t="s">
        <v>53</v>
      </c>
      <c r="D5163" s="35">
        <v>1184</v>
      </c>
      <c r="E5163" s="3">
        <v>1071</v>
      </c>
      <c r="F5163" s="3">
        <f t="shared" si="147"/>
        <v>1268064</v>
      </c>
      <c r="G5163" s="5">
        <v>44788</v>
      </c>
      <c r="H5163" s="4">
        <v>44802</v>
      </c>
      <c r="I5163" s="6">
        <v>-14</v>
      </c>
      <c r="J5163" s="32" t="str">
        <f>IF(Data[[#This Row],[Chênh lệch ngày]]&lt;-2,"ADVANCE", IF(Data[[#This Row],[Chênh lệch ngày]]&lt;4, "ON TIME", IF(Data[[#This Row],[REASON OF LATE]]="SUPPLIER","LATE BY SUPPLIER", "LATE")))</f>
        <v>ADVANCE</v>
      </c>
      <c r="K5163" s="12"/>
      <c r="L5163" s="16"/>
      <c r="M5163" s="32" t="str">
        <f>TEXT(Data[[#This Row],[Ngày giao]],"yyyy")</f>
        <v>2022</v>
      </c>
      <c r="N5163" s="32" t="str">
        <f>IF(MONTH(Data[[#This Row],[Ngày giao]])&lt;4,"Qtr1", IF(MONTH(Data[[#This Row],[Ngày giao]])&lt;7,"Qtr2",IF(MONTH(Data[[#This Row],[Ngày giao]])&lt;10,"Qtr3","Qtr4")))</f>
        <v>Qtr3</v>
      </c>
      <c r="O5163" s="32" t="str">
        <f>TEXT(Data[[#This Row],[Ngày giao]],"MMM")</f>
        <v>Aug</v>
      </c>
    </row>
    <row r="5164" spans="1:15" ht="13" x14ac:dyDescent="0.3">
      <c r="A5164" s="1">
        <v>4518252579</v>
      </c>
      <c r="B5164" s="1">
        <v>2765851</v>
      </c>
      <c r="C5164" s="34" t="s">
        <v>53</v>
      </c>
      <c r="D5164" s="35">
        <v>320</v>
      </c>
      <c r="E5164" s="3">
        <v>873</v>
      </c>
      <c r="F5164" s="3">
        <f t="shared" si="147"/>
        <v>279360</v>
      </c>
      <c r="G5164" s="5">
        <v>44788</v>
      </c>
      <c r="H5164" s="4">
        <v>44809</v>
      </c>
      <c r="I5164" s="6">
        <v>-21</v>
      </c>
      <c r="J5164" s="32" t="str">
        <f>IF(Data[[#This Row],[Chênh lệch ngày]]&lt;-2,"ADVANCE", IF(Data[[#This Row],[Chênh lệch ngày]]&lt;4, "ON TIME", IF(Data[[#This Row],[REASON OF LATE]]="SUPPLIER","LATE BY SUPPLIER", "LATE")))</f>
        <v>ADVANCE</v>
      </c>
      <c r="K5164" s="12"/>
      <c r="L5164" s="16"/>
      <c r="M5164" s="32" t="str">
        <f>TEXT(Data[[#This Row],[Ngày giao]],"yyyy")</f>
        <v>2022</v>
      </c>
      <c r="N5164" s="32" t="str">
        <f>IF(MONTH(Data[[#This Row],[Ngày giao]])&lt;4,"Qtr1", IF(MONTH(Data[[#This Row],[Ngày giao]])&lt;7,"Qtr2",IF(MONTH(Data[[#This Row],[Ngày giao]])&lt;10,"Qtr3","Qtr4")))</f>
        <v>Qtr3</v>
      </c>
      <c r="O5164" s="32" t="str">
        <f>TEXT(Data[[#This Row],[Ngày giao]],"MMM")</f>
        <v>Aug</v>
      </c>
    </row>
    <row r="5165" spans="1:15" ht="13" x14ac:dyDescent="0.3">
      <c r="A5165" s="1">
        <v>4518299963</v>
      </c>
      <c r="B5165" s="1">
        <v>2461389</v>
      </c>
      <c r="C5165" s="34" t="s">
        <v>53</v>
      </c>
      <c r="D5165" s="35">
        <v>1600</v>
      </c>
      <c r="E5165" s="3">
        <v>1248</v>
      </c>
      <c r="F5165" s="3">
        <f t="shared" si="147"/>
        <v>1996800</v>
      </c>
      <c r="G5165" s="5">
        <v>44809</v>
      </c>
      <c r="H5165" s="4">
        <v>44809</v>
      </c>
      <c r="I5165" s="6">
        <f t="shared" ref="I5165:I5185" si="148">G5165-H5165</f>
        <v>0</v>
      </c>
      <c r="J5165" s="32" t="str">
        <f>IF(Data[[#This Row],[Chênh lệch ngày]]&lt;-2,"ADVANCE", IF(Data[[#This Row],[Chênh lệch ngày]]&lt;4, "ON TIME", IF(Data[[#This Row],[REASON OF LATE]]="SUPPLIER","LATE BY SUPPLIER", "LATE")))</f>
        <v>ON TIME</v>
      </c>
      <c r="K5165" s="12"/>
      <c r="L5165" s="16"/>
      <c r="M5165" s="32" t="str">
        <f>TEXT(Data[[#This Row],[Ngày giao]],"yyyy")</f>
        <v>2022</v>
      </c>
      <c r="N5165" s="32" t="str">
        <f>IF(MONTH(Data[[#This Row],[Ngày giao]])&lt;4,"Qtr1", IF(MONTH(Data[[#This Row],[Ngày giao]])&lt;7,"Qtr2",IF(MONTH(Data[[#This Row],[Ngày giao]])&lt;10,"Qtr3","Qtr4")))</f>
        <v>Qtr3</v>
      </c>
      <c r="O5165" s="32" t="str">
        <f>TEXT(Data[[#This Row],[Ngày giao]],"MMM")</f>
        <v>Sep</v>
      </c>
    </row>
    <row r="5166" spans="1:15" ht="13" x14ac:dyDescent="0.3">
      <c r="A5166" s="1">
        <v>5501275303</v>
      </c>
      <c r="B5166" s="1">
        <v>2461389</v>
      </c>
      <c r="C5166" s="34" t="s">
        <v>60</v>
      </c>
      <c r="D5166" s="35">
        <v>200</v>
      </c>
      <c r="E5166" s="3">
        <v>1484</v>
      </c>
      <c r="F5166" s="3">
        <f t="shared" si="147"/>
        <v>296800</v>
      </c>
      <c r="G5166" s="5">
        <v>44823</v>
      </c>
      <c r="H5166" s="4">
        <v>44823</v>
      </c>
      <c r="I5166" s="6">
        <f t="shared" si="148"/>
        <v>0</v>
      </c>
      <c r="J5166" s="32" t="str">
        <f>IF(Data[[#This Row],[Chênh lệch ngày]]&lt;-2,"ADVANCE", IF(Data[[#This Row],[Chênh lệch ngày]]&lt;4, "ON TIME", IF(Data[[#This Row],[REASON OF LATE]]="SUPPLIER","LATE BY SUPPLIER", "LATE")))</f>
        <v>ON TIME</v>
      </c>
      <c r="K5166" s="12"/>
      <c r="L5166" s="16"/>
      <c r="M5166" s="32" t="str">
        <f>TEXT(Data[[#This Row],[Ngày giao]],"yyyy")</f>
        <v>2022</v>
      </c>
      <c r="N5166" s="32" t="str">
        <f>IF(MONTH(Data[[#This Row],[Ngày giao]])&lt;4,"Qtr1", IF(MONTH(Data[[#This Row],[Ngày giao]])&lt;7,"Qtr2",IF(MONTH(Data[[#This Row],[Ngày giao]])&lt;10,"Qtr3","Qtr4")))</f>
        <v>Qtr3</v>
      </c>
      <c r="O5166" s="32" t="str">
        <f>TEXT(Data[[#This Row],[Ngày giao]],"MMM")</f>
        <v>Sep</v>
      </c>
    </row>
    <row r="5167" spans="1:15" ht="13" x14ac:dyDescent="0.3">
      <c r="A5167" s="1">
        <v>4518301074</v>
      </c>
      <c r="B5167" s="1">
        <v>2461389</v>
      </c>
      <c r="C5167" s="34" t="s">
        <v>53</v>
      </c>
      <c r="D5167" s="35">
        <v>600</v>
      </c>
      <c r="E5167" s="3">
        <v>658</v>
      </c>
      <c r="F5167" s="3">
        <f t="shared" si="147"/>
        <v>394800</v>
      </c>
      <c r="G5167" s="5">
        <v>44809</v>
      </c>
      <c r="H5167" s="4">
        <v>44809</v>
      </c>
      <c r="I5167" s="6">
        <f t="shared" si="148"/>
        <v>0</v>
      </c>
      <c r="J5167" s="32" t="str">
        <f>IF(Data[[#This Row],[Chênh lệch ngày]]&lt;-2,"ADVANCE", IF(Data[[#This Row],[Chênh lệch ngày]]&lt;4, "ON TIME", IF(Data[[#This Row],[REASON OF LATE]]="SUPPLIER","LATE BY SUPPLIER", "LATE")))</f>
        <v>ON TIME</v>
      </c>
      <c r="K5167" s="12"/>
      <c r="L5167" s="16"/>
      <c r="M5167" s="32" t="str">
        <f>TEXT(Data[[#This Row],[Ngày giao]],"yyyy")</f>
        <v>2022</v>
      </c>
      <c r="N5167" s="32" t="str">
        <f>IF(MONTH(Data[[#This Row],[Ngày giao]])&lt;4,"Qtr1", IF(MONTH(Data[[#This Row],[Ngày giao]])&lt;7,"Qtr2",IF(MONTH(Data[[#This Row],[Ngày giao]])&lt;10,"Qtr3","Qtr4")))</f>
        <v>Qtr3</v>
      </c>
      <c r="O5167" s="32" t="str">
        <f>TEXT(Data[[#This Row],[Ngày giao]],"MMM")</f>
        <v>Sep</v>
      </c>
    </row>
    <row r="5168" spans="1:15" ht="13" x14ac:dyDescent="0.3">
      <c r="A5168" s="1">
        <v>4518270786</v>
      </c>
      <c r="B5168" s="1">
        <v>2461389</v>
      </c>
      <c r="C5168" s="37" t="s">
        <v>52</v>
      </c>
      <c r="D5168" s="35">
        <v>200</v>
      </c>
      <c r="E5168" s="3">
        <v>419</v>
      </c>
      <c r="F5168" s="3">
        <f t="shared" si="147"/>
        <v>83800</v>
      </c>
      <c r="G5168" s="5">
        <v>44788</v>
      </c>
      <c r="H5168" s="4">
        <v>44788</v>
      </c>
      <c r="I5168" s="6">
        <f t="shared" si="148"/>
        <v>0</v>
      </c>
      <c r="J5168" s="32" t="str">
        <f>IF(Data[[#This Row],[Chênh lệch ngày]]&lt;-2,"ADVANCE", IF(Data[[#This Row],[Chênh lệch ngày]]&lt;4, "ON TIME", IF(Data[[#This Row],[REASON OF LATE]]="SUPPLIER","LATE BY SUPPLIER", "LATE")))</f>
        <v>ON TIME</v>
      </c>
      <c r="K5168" s="12"/>
      <c r="L5168" s="16"/>
      <c r="M5168" s="32" t="str">
        <f>TEXT(Data[[#This Row],[Ngày giao]],"yyyy")</f>
        <v>2022</v>
      </c>
      <c r="N5168" s="32" t="str">
        <f>IF(MONTH(Data[[#This Row],[Ngày giao]])&lt;4,"Qtr1", IF(MONTH(Data[[#This Row],[Ngày giao]])&lt;7,"Qtr2",IF(MONTH(Data[[#This Row],[Ngày giao]])&lt;10,"Qtr3","Qtr4")))</f>
        <v>Qtr3</v>
      </c>
      <c r="O5168" s="32" t="str">
        <f>TEXT(Data[[#This Row],[Ngày giao]],"MMM")</f>
        <v>Aug</v>
      </c>
    </row>
    <row r="5169" spans="1:15" ht="13" x14ac:dyDescent="0.3">
      <c r="A5169" s="1">
        <v>4518271603</v>
      </c>
      <c r="B5169" s="1">
        <v>2923264</v>
      </c>
      <c r="C5169" s="34" t="s">
        <v>56</v>
      </c>
      <c r="D5169" s="35">
        <v>560</v>
      </c>
      <c r="E5169" s="3">
        <v>1383</v>
      </c>
      <c r="F5169" s="3">
        <f t="shared" si="147"/>
        <v>774480</v>
      </c>
      <c r="G5169" s="5">
        <v>44791</v>
      </c>
      <c r="H5169" s="4">
        <v>44791</v>
      </c>
      <c r="I5169" s="6">
        <f t="shared" si="148"/>
        <v>0</v>
      </c>
      <c r="J5169" s="32" t="str">
        <f>IF(Data[[#This Row],[Chênh lệch ngày]]&lt;-2,"ADVANCE", IF(Data[[#This Row],[Chênh lệch ngày]]&lt;4, "ON TIME", IF(Data[[#This Row],[REASON OF LATE]]="SUPPLIER","LATE BY SUPPLIER", "LATE")))</f>
        <v>ON TIME</v>
      </c>
      <c r="K5169" s="12"/>
      <c r="L5169" s="16"/>
      <c r="M5169" s="32" t="str">
        <f>TEXT(Data[[#This Row],[Ngày giao]],"yyyy")</f>
        <v>2022</v>
      </c>
      <c r="N5169" s="32" t="str">
        <f>IF(MONTH(Data[[#This Row],[Ngày giao]])&lt;4,"Qtr1", IF(MONTH(Data[[#This Row],[Ngày giao]])&lt;7,"Qtr2",IF(MONTH(Data[[#This Row],[Ngày giao]])&lt;10,"Qtr3","Qtr4")))</f>
        <v>Qtr3</v>
      </c>
      <c r="O5169" s="32" t="str">
        <f>TEXT(Data[[#This Row],[Ngày giao]],"MMM")</f>
        <v>Aug</v>
      </c>
    </row>
    <row r="5170" spans="1:15" ht="13" x14ac:dyDescent="0.3">
      <c r="A5170" s="1">
        <v>4518266468</v>
      </c>
      <c r="B5170" s="1">
        <v>2461389</v>
      </c>
      <c r="C5170" s="34" t="s">
        <v>53</v>
      </c>
      <c r="D5170" s="35">
        <v>1200</v>
      </c>
      <c r="E5170" s="3">
        <v>1377</v>
      </c>
      <c r="F5170" s="3">
        <f t="shared" si="147"/>
        <v>1652400</v>
      </c>
      <c r="G5170" s="5">
        <v>44802</v>
      </c>
      <c r="H5170" s="4">
        <v>44802</v>
      </c>
      <c r="I5170" s="6">
        <f t="shared" si="148"/>
        <v>0</v>
      </c>
      <c r="J5170" s="32" t="str">
        <f>IF(Data[[#This Row],[Chênh lệch ngày]]&lt;-2,"ADVANCE", IF(Data[[#This Row],[Chênh lệch ngày]]&lt;4, "ON TIME", IF(Data[[#This Row],[REASON OF LATE]]="SUPPLIER","LATE BY SUPPLIER", "LATE")))</f>
        <v>ON TIME</v>
      </c>
      <c r="K5170" s="12"/>
      <c r="L5170" s="16"/>
      <c r="M5170" s="32" t="str">
        <f>TEXT(Data[[#This Row],[Ngày giao]],"yyyy")</f>
        <v>2022</v>
      </c>
      <c r="N5170" s="32" t="str">
        <f>IF(MONTH(Data[[#This Row],[Ngày giao]])&lt;4,"Qtr1", IF(MONTH(Data[[#This Row],[Ngày giao]])&lt;7,"Qtr2",IF(MONTH(Data[[#This Row],[Ngày giao]])&lt;10,"Qtr3","Qtr4")))</f>
        <v>Qtr3</v>
      </c>
      <c r="O5170" s="32" t="str">
        <f>TEXT(Data[[#This Row],[Ngày giao]],"MMM")</f>
        <v>Aug</v>
      </c>
    </row>
    <row r="5171" spans="1:15" ht="13" x14ac:dyDescent="0.3">
      <c r="A5171" s="1">
        <v>4518251692</v>
      </c>
      <c r="B5171" s="1">
        <v>2461389</v>
      </c>
      <c r="C5171" s="34" t="s">
        <v>53</v>
      </c>
      <c r="D5171" s="35">
        <v>600</v>
      </c>
      <c r="E5171" s="3">
        <v>1338</v>
      </c>
      <c r="F5171" s="3">
        <f t="shared" si="147"/>
        <v>802800</v>
      </c>
      <c r="G5171" s="5">
        <v>44802</v>
      </c>
      <c r="H5171" s="4">
        <v>44802</v>
      </c>
      <c r="I5171" s="6">
        <f t="shared" si="148"/>
        <v>0</v>
      </c>
      <c r="J5171" s="32" t="str">
        <f>IF(Data[[#This Row],[Chênh lệch ngày]]&lt;-2,"ADVANCE", IF(Data[[#This Row],[Chênh lệch ngày]]&lt;4, "ON TIME", IF(Data[[#This Row],[REASON OF LATE]]="SUPPLIER","LATE BY SUPPLIER", "LATE")))</f>
        <v>ON TIME</v>
      </c>
      <c r="K5171" s="12"/>
      <c r="L5171" s="16"/>
      <c r="M5171" s="32" t="str">
        <f>TEXT(Data[[#This Row],[Ngày giao]],"yyyy")</f>
        <v>2022</v>
      </c>
      <c r="N5171" s="32" t="str">
        <f>IF(MONTH(Data[[#This Row],[Ngày giao]])&lt;4,"Qtr1", IF(MONTH(Data[[#This Row],[Ngày giao]])&lt;7,"Qtr2",IF(MONTH(Data[[#This Row],[Ngày giao]])&lt;10,"Qtr3","Qtr4")))</f>
        <v>Qtr3</v>
      </c>
      <c r="O5171" s="32" t="str">
        <f>TEXT(Data[[#This Row],[Ngày giao]],"MMM")</f>
        <v>Aug</v>
      </c>
    </row>
    <row r="5172" spans="1:15" ht="13" x14ac:dyDescent="0.3">
      <c r="A5172" s="1">
        <v>4518274349</v>
      </c>
      <c r="B5172" s="1">
        <v>2899634</v>
      </c>
      <c r="C5172" s="34"/>
      <c r="D5172" s="35">
        <v>320</v>
      </c>
      <c r="E5172" s="3">
        <v>680</v>
      </c>
      <c r="F5172" s="3">
        <f t="shared" si="147"/>
        <v>217600</v>
      </c>
      <c r="G5172" s="5">
        <v>44788</v>
      </c>
      <c r="H5172" s="4">
        <v>44788</v>
      </c>
      <c r="I5172" s="6">
        <f t="shared" si="148"/>
        <v>0</v>
      </c>
      <c r="J5172" s="32" t="str">
        <f>IF(Data[[#This Row],[Chênh lệch ngày]]&lt;-2,"ADVANCE", IF(Data[[#This Row],[Chênh lệch ngày]]&lt;4, "ON TIME", IF(Data[[#This Row],[REASON OF LATE]]="SUPPLIER","LATE BY SUPPLIER", "LATE")))</f>
        <v>ON TIME</v>
      </c>
      <c r="K5172" s="12"/>
      <c r="L5172" s="16"/>
      <c r="M5172" s="32" t="str">
        <f>TEXT(Data[[#This Row],[Ngày giao]],"yyyy")</f>
        <v>2022</v>
      </c>
      <c r="N5172" s="32" t="str">
        <f>IF(MONTH(Data[[#This Row],[Ngày giao]])&lt;4,"Qtr1", IF(MONTH(Data[[#This Row],[Ngày giao]])&lt;7,"Qtr2",IF(MONTH(Data[[#This Row],[Ngày giao]])&lt;10,"Qtr3","Qtr4")))</f>
        <v>Qtr3</v>
      </c>
      <c r="O5172" s="32" t="str">
        <f>TEXT(Data[[#This Row],[Ngày giao]],"MMM")</f>
        <v>Aug</v>
      </c>
    </row>
    <row r="5173" spans="1:15" ht="13" x14ac:dyDescent="0.3">
      <c r="A5173" s="1">
        <v>4518305729</v>
      </c>
      <c r="B5173" s="1">
        <v>4334436</v>
      </c>
      <c r="C5173" s="34"/>
      <c r="D5173" s="35">
        <v>160</v>
      </c>
      <c r="E5173" s="3">
        <v>1353</v>
      </c>
      <c r="F5173" s="3">
        <f t="shared" si="147"/>
        <v>216480</v>
      </c>
      <c r="G5173" s="5">
        <v>44795</v>
      </c>
      <c r="H5173" s="4">
        <v>44795</v>
      </c>
      <c r="I5173" s="6">
        <f t="shared" si="148"/>
        <v>0</v>
      </c>
      <c r="J5173" s="32" t="str">
        <f>IF(Data[[#This Row],[Chênh lệch ngày]]&lt;-2,"ADVANCE", IF(Data[[#This Row],[Chênh lệch ngày]]&lt;4, "ON TIME", IF(Data[[#This Row],[REASON OF LATE]]="SUPPLIER","LATE BY SUPPLIER", "LATE")))</f>
        <v>ON TIME</v>
      </c>
      <c r="K5173" s="12"/>
      <c r="L5173" s="16"/>
      <c r="M5173" s="32" t="str">
        <f>TEXT(Data[[#This Row],[Ngày giao]],"yyyy")</f>
        <v>2022</v>
      </c>
      <c r="N5173" s="32" t="str">
        <f>IF(MONTH(Data[[#This Row],[Ngày giao]])&lt;4,"Qtr1", IF(MONTH(Data[[#This Row],[Ngày giao]])&lt;7,"Qtr2",IF(MONTH(Data[[#This Row],[Ngày giao]])&lt;10,"Qtr3","Qtr4")))</f>
        <v>Qtr3</v>
      </c>
      <c r="O5173" s="32" t="str">
        <f>TEXT(Data[[#This Row],[Ngày giao]],"MMM")</f>
        <v>Aug</v>
      </c>
    </row>
    <row r="5174" spans="1:15" ht="13" x14ac:dyDescent="0.3">
      <c r="A5174" s="1">
        <v>4518300211</v>
      </c>
      <c r="B5174" s="1">
        <v>4451134</v>
      </c>
      <c r="C5174" s="34"/>
      <c r="D5174" s="35">
        <v>20</v>
      </c>
      <c r="E5174" s="3">
        <v>1153</v>
      </c>
      <c r="F5174" s="3">
        <f t="shared" si="147"/>
        <v>23060</v>
      </c>
      <c r="G5174" s="5">
        <v>44788</v>
      </c>
      <c r="H5174" s="4">
        <v>44802</v>
      </c>
      <c r="I5174" s="6">
        <f t="shared" si="148"/>
        <v>-14</v>
      </c>
      <c r="J5174" s="32" t="str">
        <f>IF(Data[[#This Row],[Chênh lệch ngày]]&lt;-2,"ADVANCE", IF(Data[[#This Row],[Chênh lệch ngày]]&lt;4, "ON TIME", IF(Data[[#This Row],[REASON OF LATE]]="SUPPLIER","LATE BY SUPPLIER", "LATE")))</f>
        <v>ADVANCE</v>
      </c>
      <c r="K5174" s="12"/>
      <c r="L5174" s="16"/>
      <c r="M5174" s="32" t="str">
        <f>TEXT(Data[[#This Row],[Ngày giao]],"yyyy")</f>
        <v>2022</v>
      </c>
      <c r="N5174" s="32" t="str">
        <f>IF(MONTH(Data[[#This Row],[Ngày giao]])&lt;4,"Qtr1", IF(MONTH(Data[[#This Row],[Ngày giao]])&lt;7,"Qtr2",IF(MONTH(Data[[#This Row],[Ngày giao]])&lt;10,"Qtr3","Qtr4")))</f>
        <v>Qtr3</v>
      </c>
      <c r="O5174" s="32" t="str">
        <f>TEXT(Data[[#This Row],[Ngày giao]],"MMM")</f>
        <v>Aug</v>
      </c>
    </row>
    <row r="5175" spans="1:15" ht="13" x14ac:dyDescent="0.3">
      <c r="A5175" s="1">
        <v>4518310187</v>
      </c>
      <c r="B5175" s="1">
        <v>4451121</v>
      </c>
      <c r="C5175" s="34"/>
      <c r="D5175" s="35">
        <v>75</v>
      </c>
      <c r="E5175" s="3">
        <v>804</v>
      </c>
      <c r="F5175" s="3">
        <f t="shared" si="147"/>
        <v>60300</v>
      </c>
      <c r="G5175" s="5">
        <v>44802</v>
      </c>
      <c r="H5175" s="4">
        <v>44802</v>
      </c>
      <c r="I5175" s="6">
        <f t="shared" si="148"/>
        <v>0</v>
      </c>
      <c r="J5175" s="32" t="str">
        <f>IF(Data[[#This Row],[Chênh lệch ngày]]&lt;-2,"ADVANCE", IF(Data[[#This Row],[Chênh lệch ngày]]&lt;4, "ON TIME", IF(Data[[#This Row],[REASON OF LATE]]="SUPPLIER","LATE BY SUPPLIER", "LATE")))</f>
        <v>ON TIME</v>
      </c>
      <c r="K5175" s="12"/>
      <c r="L5175" s="16"/>
      <c r="M5175" s="32" t="str">
        <f>TEXT(Data[[#This Row],[Ngày giao]],"yyyy")</f>
        <v>2022</v>
      </c>
      <c r="N5175" s="32" t="str">
        <f>IF(MONTH(Data[[#This Row],[Ngày giao]])&lt;4,"Qtr1", IF(MONTH(Data[[#This Row],[Ngày giao]])&lt;7,"Qtr2",IF(MONTH(Data[[#This Row],[Ngày giao]])&lt;10,"Qtr3","Qtr4")))</f>
        <v>Qtr3</v>
      </c>
      <c r="O5175" s="32" t="str">
        <f>TEXT(Data[[#This Row],[Ngày giao]],"MMM")</f>
        <v>Aug</v>
      </c>
    </row>
    <row r="5176" spans="1:15" ht="13" x14ac:dyDescent="0.3">
      <c r="A5176" s="1">
        <v>4518310276</v>
      </c>
      <c r="B5176" s="1">
        <v>4334436</v>
      </c>
      <c r="C5176" s="34"/>
      <c r="D5176" s="35">
        <v>160</v>
      </c>
      <c r="E5176" s="3">
        <v>1305</v>
      </c>
      <c r="F5176" s="3">
        <f t="shared" si="147"/>
        <v>208800</v>
      </c>
      <c r="G5176" s="5">
        <v>44788</v>
      </c>
      <c r="H5176" s="4">
        <v>44802</v>
      </c>
      <c r="I5176" s="6">
        <f t="shared" si="148"/>
        <v>-14</v>
      </c>
      <c r="J5176" s="32" t="str">
        <f>IF(Data[[#This Row],[Chênh lệch ngày]]&lt;-2,"ADVANCE", IF(Data[[#This Row],[Chênh lệch ngày]]&lt;4, "ON TIME", IF(Data[[#This Row],[REASON OF LATE]]="SUPPLIER","LATE BY SUPPLIER", "LATE")))</f>
        <v>ADVANCE</v>
      </c>
      <c r="K5176" s="12"/>
      <c r="L5176" s="16"/>
      <c r="M5176" s="32" t="str">
        <f>TEXT(Data[[#This Row],[Ngày giao]],"yyyy")</f>
        <v>2022</v>
      </c>
      <c r="N5176" s="32" t="str">
        <f>IF(MONTH(Data[[#This Row],[Ngày giao]])&lt;4,"Qtr1", IF(MONTH(Data[[#This Row],[Ngày giao]])&lt;7,"Qtr2",IF(MONTH(Data[[#This Row],[Ngày giao]])&lt;10,"Qtr3","Qtr4")))</f>
        <v>Qtr3</v>
      </c>
      <c r="O5176" s="32" t="str">
        <f>TEXT(Data[[#This Row],[Ngày giao]],"MMM")</f>
        <v>Aug</v>
      </c>
    </row>
    <row r="5177" spans="1:15" ht="13" x14ac:dyDescent="0.3">
      <c r="A5177" s="1">
        <v>5501275891</v>
      </c>
      <c r="B5177" s="1">
        <v>2903183</v>
      </c>
      <c r="C5177" s="34"/>
      <c r="D5177" s="35">
        <v>20</v>
      </c>
      <c r="E5177" s="3">
        <v>1138</v>
      </c>
      <c r="F5177" s="3">
        <f t="shared" si="147"/>
        <v>22760</v>
      </c>
      <c r="G5177" s="5">
        <v>44809</v>
      </c>
      <c r="H5177" s="4">
        <v>44809</v>
      </c>
      <c r="I5177" s="6">
        <f t="shared" si="148"/>
        <v>0</v>
      </c>
      <c r="J5177" s="32" t="str">
        <f>IF(Data[[#This Row],[Chênh lệch ngày]]&lt;-2,"ADVANCE", IF(Data[[#This Row],[Chênh lệch ngày]]&lt;4, "ON TIME", IF(Data[[#This Row],[REASON OF LATE]]="SUPPLIER","LATE BY SUPPLIER", "LATE")))</f>
        <v>ON TIME</v>
      </c>
      <c r="K5177" s="12"/>
      <c r="L5177" s="16"/>
      <c r="M5177" s="32" t="str">
        <f>TEXT(Data[[#This Row],[Ngày giao]],"yyyy")</f>
        <v>2022</v>
      </c>
      <c r="N5177" s="32" t="str">
        <f>IF(MONTH(Data[[#This Row],[Ngày giao]])&lt;4,"Qtr1", IF(MONTH(Data[[#This Row],[Ngày giao]])&lt;7,"Qtr2",IF(MONTH(Data[[#This Row],[Ngày giao]])&lt;10,"Qtr3","Qtr4")))</f>
        <v>Qtr3</v>
      </c>
      <c r="O5177" s="32" t="str">
        <f>TEXT(Data[[#This Row],[Ngày giao]],"MMM")</f>
        <v>Sep</v>
      </c>
    </row>
    <row r="5178" spans="1:15" ht="13" x14ac:dyDescent="0.3">
      <c r="A5178" s="1">
        <v>4518278558</v>
      </c>
      <c r="B5178" s="1">
        <v>4451134</v>
      </c>
      <c r="C5178" s="34"/>
      <c r="D5178" s="35">
        <v>44</v>
      </c>
      <c r="E5178" s="3">
        <v>1371</v>
      </c>
      <c r="F5178" s="3">
        <f t="shared" si="147"/>
        <v>60324</v>
      </c>
      <c r="G5178" s="5">
        <v>44809</v>
      </c>
      <c r="H5178" s="4">
        <v>44809</v>
      </c>
      <c r="I5178" s="6">
        <f t="shared" si="148"/>
        <v>0</v>
      </c>
      <c r="J5178" s="32" t="str">
        <f>IF(Data[[#This Row],[Chênh lệch ngày]]&lt;-2,"ADVANCE", IF(Data[[#This Row],[Chênh lệch ngày]]&lt;4, "ON TIME", IF(Data[[#This Row],[REASON OF LATE]]="SUPPLIER","LATE BY SUPPLIER", "LATE")))</f>
        <v>ON TIME</v>
      </c>
      <c r="K5178" s="12"/>
      <c r="L5178" s="16"/>
      <c r="M5178" s="32" t="str">
        <f>TEXT(Data[[#This Row],[Ngày giao]],"yyyy")</f>
        <v>2022</v>
      </c>
      <c r="N5178" s="32" t="str">
        <f>IF(MONTH(Data[[#This Row],[Ngày giao]])&lt;4,"Qtr1", IF(MONTH(Data[[#This Row],[Ngày giao]])&lt;7,"Qtr2",IF(MONTH(Data[[#This Row],[Ngày giao]])&lt;10,"Qtr3","Qtr4")))</f>
        <v>Qtr3</v>
      </c>
      <c r="O5178" s="32" t="str">
        <f>TEXT(Data[[#This Row],[Ngày giao]],"MMM")</f>
        <v>Sep</v>
      </c>
    </row>
    <row r="5179" spans="1:15" ht="13" x14ac:dyDescent="0.3">
      <c r="A5179" s="1">
        <v>4518285287</v>
      </c>
      <c r="B5179" s="1">
        <v>2899632</v>
      </c>
      <c r="C5179" s="34"/>
      <c r="D5179" s="35">
        <v>640</v>
      </c>
      <c r="E5179" s="3">
        <v>858</v>
      </c>
      <c r="F5179" s="3">
        <f t="shared" si="147"/>
        <v>549120</v>
      </c>
      <c r="G5179" s="5">
        <v>44830</v>
      </c>
      <c r="H5179" s="4">
        <v>44809</v>
      </c>
      <c r="I5179" s="6">
        <f t="shared" si="148"/>
        <v>21</v>
      </c>
      <c r="J5179" s="32" t="str">
        <f>IF(Data[[#This Row],[Chênh lệch ngày]]&lt;-2,"ADVANCE", IF(Data[[#This Row],[Chênh lệch ngày]]&lt;4, "ON TIME", IF(Data[[#This Row],[REASON OF LATE]]="SUPPLIER","LATE BY SUPPLIER", "LATE")))</f>
        <v>LATE</v>
      </c>
      <c r="K5179" s="32" t="s">
        <v>6</v>
      </c>
      <c r="L5179" s="16"/>
      <c r="M5179" s="32" t="str">
        <f>TEXT(Data[[#This Row],[Ngày giao]],"yyyy")</f>
        <v>2022</v>
      </c>
      <c r="N5179" s="32" t="str">
        <f>IF(MONTH(Data[[#This Row],[Ngày giao]])&lt;4,"Qtr1", IF(MONTH(Data[[#This Row],[Ngày giao]])&lt;7,"Qtr2",IF(MONTH(Data[[#This Row],[Ngày giao]])&lt;10,"Qtr3","Qtr4")))</f>
        <v>Qtr3</v>
      </c>
      <c r="O5179" s="32" t="str">
        <f>TEXT(Data[[#This Row],[Ngày giao]],"MMM")</f>
        <v>Sep</v>
      </c>
    </row>
    <row r="5180" spans="1:15" ht="13" x14ac:dyDescent="0.3">
      <c r="A5180" s="1">
        <v>4518289022</v>
      </c>
      <c r="B5180" s="1">
        <v>2899634</v>
      </c>
      <c r="C5180" s="34"/>
      <c r="D5180" s="35">
        <v>320</v>
      </c>
      <c r="E5180" s="3">
        <v>1367</v>
      </c>
      <c r="F5180" s="3">
        <f t="shared" si="147"/>
        <v>437440</v>
      </c>
      <c r="G5180" s="5">
        <v>44788</v>
      </c>
      <c r="H5180" s="4">
        <v>44809</v>
      </c>
      <c r="I5180" s="6">
        <f t="shared" si="148"/>
        <v>-21</v>
      </c>
      <c r="J5180" s="32" t="str">
        <f>IF(Data[[#This Row],[Chênh lệch ngày]]&lt;-2,"ADVANCE", IF(Data[[#This Row],[Chênh lệch ngày]]&lt;4, "ON TIME", IF(Data[[#This Row],[REASON OF LATE]]="SUPPLIER","LATE BY SUPPLIER", "LATE")))</f>
        <v>ADVANCE</v>
      </c>
      <c r="K5180" s="12"/>
      <c r="L5180" s="16"/>
      <c r="M5180" s="32" t="str">
        <f>TEXT(Data[[#This Row],[Ngày giao]],"yyyy")</f>
        <v>2022</v>
      </c>
      <c r="N5180" s="32" t="str">
        <f>IF(MONTH(Data[[#This Row],[Ngày giao]])&lt;4,"Qtr1", IF(MONTH(Data[[#This Row],[Ngày giao]])&lt;7,"Qtr2",IF(MONTH(Data[[#This Row],[Ngày giao]])&lt;10,"Qtr3","Qtr4")))</f>
        <v>Qtr3</v>
      </c>
      <c r="O5180" s="32" t="str">
        <f>TEXT(Data[[#This Row],[Ngày giao]],"MMM")</f>
        <v>Aug</v>
      </c>
    </row>
    <row r="5181" spans="1:15" ht="13" x14ac:dyDescent="0.3">
      <c r="A5181" s="1">
        <v>4518300258</v>
      </c>
      <c r="B5181" s="1">
        <v>2899475</v>
      </c>
      <c r="C5181" s="34"/>
      <c r="D5181" s="35">
        <v>800</v>
      </c>
      <c r="E5181" s="3">
        <v>465</v>
      </c>
      <c r="F5181" s="3">
        <f t="shared" si="147"/>
        <v>372000</v>
      </c>
      <c r="G5181" s="5">
        <v>44809</v>
      </c>
      <c r="H5181" s="4">
        <v>44809</v>
      </c>
      <c r="I5181" s="6">
        <f t="shared" si="148"/>
        <v>0</v>
      </c>
      <c r="J5181" s="32" t="str">
        <f>IF(Data[[#This Row],[Chênh lệch ngày]]&lt;-2,"ADVANCE", IF(Data[[#This Row],[Chênh lệch ngày]]&lt;4, "ON TIME", IF(Data[[#This Row],[REASON OF LATE]]="SUPPLIER","LATE BY SUPPLIER", "LATE")))</f>
        <v>ON TIME</v>
      </c>
      <c r="K5181" s="12"/>
      <c r="L5181" s="16"/>
      <c r="M5181" s="32" t="str">
        <f>TEXT(Data[[#This Row],[Ngày giao]],"yyyy")</f>
        <v>2022</v>
      </c>
      <c r="N5181" s="32" t="str">
        <f>IF(MONTH(Data[[#This Row],[Ngày giao]])&lt;4,"Qtr1", IF(MONTH(Data[[#This Row],[Ngày giao]])&lt;7,"Qtr2",IF(MONTH(Data[[#This Row],[Ngày giao]])&lt;10,"Qtr3","Qtr4")))</f>
        <v>Qtr3</v>
      </c>
      <c r="O5181" s="32" t="str">
        <f>TEXT(Data[[#This Row],[Ngày giao]],"MMM")</f>
        <v>Sep</v>
      </c>
    </row>
    <row r="5182" spans="1:15" ht="13" x14ac:dyDescent="0.3">
      <c r="A5182" s="1">
        <v>4518301159</v>
      </c>
      <c r="B5182" s="1">
        <v>4334436</v>
      </c>
      <c r="C5182" s="34"/>
      <c r="D5182" s="35">
        <v>160</v>
      </c>
      <c r="E5182" s="3">
        <v>962</v>
      </c>
      <c r="F5182" s="3">
        <f t="shared" si="147"/>
        <v>153920</v>
      </c>
      <c r="G5182" s="5">
        <v>44809</v>
      </c>
      <c r="H5182" s="4">
        <v>44809</v>
      </c>
      <c r="I5182" s="6">
        <f t="shared" si="148"/>
        <v>0</v>
      </c>
      <c r="J5182" s="32" t="str">
        <f>IF(Data[[#This Row],[Chênh lệch ngày]]&lt;-2,"ADVANCE", IF(Data[[#This Row],[Chênh lệch ngày]]&lt;4, "ON TIME", IF(Data[[#This Row],[REASON OF LATE]]="SUPPLIER","LATE BY SUPPLIER", "LATE")))</f>
        <v>ON TIME</v>
      </c>
      <c r="K5182" s="12"/>
      <c r="L5182" s="16"/>
      <c r="M5182" s="32" t="str">
        <f>TEXT(Data[[#This Row],[Ngày giao]],"yyyy")</f>
        <v>2022</v>
      </c>
      <c r="N5182" s="32" t="str">
        <f>IF(MONTH(Data[[#This Row],[Ngày giao]])&lt;4,"Qtr1", IF(MONTH(Data[[#This Row],[Ngày giao]])&lt;7,"Qtr2",IF(MONTH(Data[[#This Row],[Ngày giao]])&lt;10,"Qtr3","Qtr4")))</f>
        <v>Qtr3</v>
      </c>
      <c r="O5182" s="32" t="str">
        <f>TEXT(Data[[#This Row],[Ngày giao]],"MMM")</f>
        <v>Sep</v>
      </c>
    </row>
    <row r="5183" spans="1:15" ht="13" x14ac:dyDescent="0.3">
      <c r="A5183" s="1">
        <v>4518310568</v>
      </c>
      <c r="B5183" s="1">
        <v>4451121</v>
      </c>
      <c r="C5183" s="34"/>
      <c r="D5183" s="35">
        <v>75</v>
      </c>
      <c r="E5183" s="3">
        <v>419</v>
      </c>
      <c r="F5183" s="3">
        <f t="shared" si="147"/>
        <v>31425</v>
      </c>
      <c r="G5183" s="5">
        <v>44809</v>
      </c>
      <c r="H5183" s="4">
        <v>44809</v>
      </c>
      <c r="I5183" s="6">
        <f t="shared" si="148"/>
        <v>0</v>
      </c>
      <c r="J5183" s="32" t="str">
        <f>IF(Data[[#This Row],[Chênh lệch ngày]]&lt;-2,"ADVANCE", IF(Data[[#This Row],[Chênh lệch ngày]]&lt;4, "ON TIME", IF(Data[[#This Row],[REASON OF LATE]]="SUPPLIER","LATE BY SUPPLIER", "LATE")))</f>
        <v>ON TIME</v>
      </c>
      <c r="K5183" s="12"/>
      <c r="L5183" s="16"/>
      <c r="M5183" s="32" t="str">
        <f>TEXT(Data[[#This Row],[Ngày giao]],"yyyy")</f>
        <v>2022</v>
      </c>
      <c r="N5183" s="32" t="str">
        <f>IF(MONTH(Data[[#This Row],[Ngày giao]])&lt;4,"Qtr1", IF(MONTH(Data[[#This Row],[Ngày giao]])&lt;7,"Qtr2",IF(MONTH(Data[[#This Row],[Ngày giao]])&lt;10,"Qtr3","Qtr4")))</f>
        <v>Qtr3</v>
      </c>
      <c r="O5183" s="32" t="str">
        <f>TEXT(Data[[#This Row],[Ngày giao]],"MMM")</f>
        <v>Sep</v>
      </c>
    </row>
    <row r="5184" spans="1:15" ht="13" x14ac:dyDescent="0.3">
      <c r="A5184" s="1">
        <v>4518247852</v>
      </c>
      <c r="B5184" s="1">
        <v>2899634</v>
      </c>
      <c r="C5184" s="34"/>
      <c r="D5184" s="35">
        <v>640</v>
      </c>
      <c r="E5184" s="3">
        <v>1251</v>
      </c>
      <c r="F5184" s="3">
        <f t="shared" si="147"/>
        <v>800640</v>
      </c>
      <c r="G5184" s="5">
        <v>44788</v>
      </c>
      <c r="H5184" s="4">
        <v>44809</v>
      </c>
      <c r="I5184" s="6">
        <f t="shared" si="148"/>
        <v>-21</v>
      </c>
      <c r="J5184" s="32" t="str">
        <f>IF(Data[[#This Row],[Chênh lệch ngày]]&lt;-2,"ADVANCE", IF(Data[[#This Row],[Chênh lệch ngày]]&lt;4, "ON TIME", IF(Data[[#This Row],[REASON OF LATE]]="SUPPLIER","LATE BY SUPPLIER", "LATE")))</f>
        <v>ADVANCE</v>
      </c>
      <c r="K5184" s="12"/>
      <c r="L5184" s="16"/>
      <c r="M5184" s="32" t="str">
        <f>TEXT(Data[[#This Row],[Ngày giao]],"yyyy")</f>
        <v>2022</v>
      </c>
      <c r="N5184" s="32" t="str">
        <f>IF(MONTH(Data[[#This Row],[Ngày giao]])&lt;4,"Qtr1", IF(MONTH(Data[[#This Row],[Ngày giao]])&lt;7,"Qtr2",IF(MONTH(Data[[#This Row],[Ngày giao]])&lt;10,"Qtr3","Qtr4")))</f>
        <v>Qtr3</v>
      </c>
      <c r="O5184" s="32" t="str">
        <f>TEXT(Data[[#This Row],[Ngày giao]],"MMM")</f>
        <v>Aug</v>
      </c>
    </row>
    <row r="5185" spans="1:15" ht="13" x14ac:dyDescent="0.3">
      <c r="A5185" s="1">
        <v>4518278919</v>
      </c>
      <c r="B5185" s="1">
        <v>2899475</v>
      </c>
      <c r="C5185" s="34"/>
      <c r="D5185" s="35">
        <v>300</v>
      </c>
      <c r="E5185" s="3">
        <v>1272</v>
      </c>
      <c r="F5185" s="3">
        <f t="shared" si="147"/>
        <v>381600</v>
      </c>
      <c r="G5185" s="5">
        <v>44809</v>
      </c>
      <c r="H5185" s="4">
        <v>44809</v>
      </c>
      <c r="I5185" s="6">
        <f t="shared" si="148"/>
        <v>0</v>
      </c>
      <c r="J5185" s="32" t="str">
        <f>IF(Data[[#This Row],[Chênh lệch ngày]]&lt;-2,"ADVANCE", IF(Data[[#This Row],[Chênh lệch ngày]]&lt;4, "ON TIME", IF(Data[[#This Row],[REASON OF LATE]]="SUPPLIER","LATE BY SUPPLIER", "LATE")))</f>
        <v>ON TIME</v>
      </c>
      <c r="K5185" s="12"/>
      <c r="L5185" s="16"/>
      <c r="M5185" s="32" t="str">
        <f>TEXT(Data[[#This Row],[Ngày giao]],"yyyy")</f>
        <v>2022</v>
      </c>
      <c r="N5185" s="32" t="str">
        <f>IF(MONTH(Data[[#This Row],[Ngày giao]])&lt;4,"Qtr1", IF(MONTH(Data[[#This Row],[Ngày giao]])&lt;7,"Qtr2",IF(MONTH(Data[[#This Row],[Ngày giao]])&lt;10,"Qtr3","Qtr4")))</f>
        <v>Qtr3</v>
      </c>
      <c r="O5185" s="32" t="str">
        <f>TEXT(Data[[#This Row],[Ngày giao]],"MMM")</f>
        <v>Sep</v>
      </c>
    </row>
    <row r="5186" spans="1:15" ht="13" x14ac:dyDescent="0.3">
      <c r="A5186" s="1">
        <v>5501275773</v>
      </c>
      <c r="B5186" s="1">
        <v>2765851</v>
      </c>
      <c r="C5186" s="34" t="s">
        <v>60</v>
      </c>
      <c r="D5186" s="35">
        <v>96</v>
      </c>
      <c r="E5186" s="3">
        <v>930</v>
      </c>
      <c r="F5186" s="3">
        <f t="shared" si="147"/>
        <v>89280</v>
      </c>
      <c r="G5186" s="41">
        <v>44823</v>
      </c>
      <c r="H5186" s="40">
        <v>44823</v>
      </c>
      <c r="I5186" s="6">
        <v>0</v>
      </c>
      <c r="J5186" s="32" t="str">
        <f>IF(Data[[#This Row],[Chênh lệch ngày]]&lt;-2,"ADVANCE", IF(Data[[#This Row],[Chênh lệch ngày]]&lt;4, "ON TIME", IF(Data[[#This Row],[REASON OF LATE]]="SUPPLIER","LATE BY SUPPLIER", "LATE")))</f>
        <v>ON TIME</v>
      </c>
      <c r="K5186" s="12"/>
      <c r="L5186" s="16"/>
      <c r="M5186" s="32" t="str">
        <f>TEXT(Data[[#This Row],[Ngày giao]],"yyyy")</f>
        <v>2022</v>
      </c>
      <c r="N5186" s="32" t="str">
        <f>IF(MONTH(Data[[#This Row],[Ngày giao]])&lt;4,"Qtr1", IF(MONTH(Data[[#This Row],[Ngày giao]])&lt;7,"Qtr2",IF(MONTH(Data[[#This Row],[Ngày giao]])&lt;10,"Qtr3","Qtr4")))</f>
        <v>Qtr3</v>
      </c>
      <c r="O5186" s="32" t="str">
        <f>TEXT(Data[[#This Row],[Ngày giao]],"MMM")</f>
        <v>Sep</v>
      </c>
    </row>
    <row r="5187" spans="1:15" ht="13" x14ac:dyDescent="0.3">
      <c r="A5187" s="1">
        <v>4518273057</v>
      </c>
      <c r="B5187" s="1">
        <v>2778106</v>
      </c>
      <c r="C5187" s="37" t="s">
        <v>52</v>
      </c>
      <c r="D5187" s="35">
        <v>924</v>
      </c>
      <c r="E5187" s="3">
        <v>734</v>
      </c>
      <c r="F5187" s="3">
        <f t="shared" si="147"/>
        <v>678216</v>
      </c>
      <c r="G5187" s="41">
        <v>44788</v>
      </c>
      <c r="H5187" s="40">
        <v>44802</v>
      </c>
      <c r="I5187" s="6">
        <v>-14</v>
      </c>
      <c r="J5187" s="32" t="str">
        <f>IF(Data[[#This Row],[Chênh lệch ngày]]&lt;-2,"ADVANCE", IF(Data[[#This Row],[Chênh lệch ngày]]&lt;4, "ON TIME", IF(Data[[#This Row],[REASON OF LATE]]="SUPPLIER","LATE BY SUPPLIER", "LATE")))</f>
        <v>ADVANCE</v>
      </c>
      <c r="K5187" s="12"/>
      <c r="L5187" s="16"/>
      <c r="M5187" s="32" t="str">
        <f>TEXT(Data[[#This Row],[Ngày giao]],"yyyy")</f>
        <v>2022</v>
      </c>
      <c r="N5187" s="32" t="str">
        <f>IF(MONTH(Data[[#This Row],[Ngày giao]])&lt;4,"Qtr1", IF(MONTH(Data[[#This Row],[Ngày giao]])&lt;7,"Qtr2",IF(MONTH(Data[[#This Row],[Ngày giao]])&lt;10,"Qtr3","Qtr4")))</f>
        <v>Qtr3</v>
      </c>
      <c r="O5187" s="32" t="str">
        <f>TEXT(Data[[#This Row],[Ngày giao]],"MMM")</f>
        <v>Aug</v>
      </c>
    </row>
    <row r="5188" spans="1:15" ht="13" x14ac:dyDescent="0.3">
      <c r="A5188" s="1">
        <v>4518274629</v>
      </c>
      <c r="B5188" s="1">
        <v>2778106</v>
      </c>
      <c r="C5188" s="34" t="s">
        <v>55</v>
      </c>
      <c r="D5188" s="35">
        <v>120</v>
      </c>
      <c r="E5188" s="3">
        <v>390</v>
      </c>
      <c r="F5188" s="3">
        <f t="shared" si="147"/>
        <v>46800</v>
      </c>
      <c r="G5188" s="41">
        <v>44791</v>
      </c>
      <c r="H5188" s="40">
        <v>44791</v>
      </c>
      <c r="I5188" s="6">
        <v>0</v>
      </c>
      <c r="J5188" s="32" t="str">
        <f>IF(Data[[#This Row],[Chênh lệch ngày]]&lt;-2,"ADVANCE", IF(Data[[#This Row],[Chênh lệch ngày]]&lt;4, "ON TIME", IF(Data[[#This Row],[REASON OF LATE]]="SUPPLIER","LATE BY SUPPLIER", "LATE")))</f>
        <v>ON TIME</v>
      </c>
      <c r="K5188" s="12"/>
      <c r="L5188" s="16"/>
      <c r="M5188" s="32" t="str">
        <f>TEXT(Data[[#This Row],[Ngày giao]],"yyyy")</f>
        <v>2022</v>
      </c>
      <c r="N5188" s="32" t="str">
        <f>IF(MONTH(Data[[#This Row],[Ngày giao]])&lt;4,"Qtr1", IF(MONTH(Data[[#This Row],[Ngày giao]])&lt;7,"Qtr2",IF(MONTH(Data[[#This Row],[Ngày giao]])&lt;10,"Qtr3","Qtr4")))</f>
        <v>Qtr3</v>
      </c>
      <c r="O5188" s="32" t="str">
        <f>TEXT(Data[[#This Row],[Ngày giao]],"MMM")</f>
        <v>Aug</v>
      </c>
    </row>
    <row r="5189" spans="1:15" ht="13" x14ac:dyDescent="0.3">
      <c r="A5189" s="1">
        <v>4518288431</v>
      </c>
      <c r="B5189" s="1">
        <v>4013297</v>
      </c>
      <c r="C5189" s="34" t="s">
        <v>58</v>
      </c>
      <c r="D5189" s="35">
        <v>525</v>
      </c>
      <c r="E5189" s="3">
        <v>725</v>
      </c>
      <c r="F5189" s="3">
        <f t="shared" si="147"/>
        <v>380625</v>
      </c>
      <c r="G5189" s="41">
        <v>44826</v>
      </c>
      <c r="H5189" s="40">
        <v>44826</v>
      </c>
      <c r="I5189" s="6">
        <v>0</v>
      </c>
      <c r="J5189" s="32" t="str">
        <f>IF(Data[[#This Row],[Chênh lệch ngày]]&lt;-2,"ADVANCE", IF(Data[[#This Row],[Chênh lệch ngày]]&lt;4, "ON TIME", IF(Data[[#This Row],[REASON OF LATE]]="SUPPLIER","LATE BY SUPPLIER", "LATE")))</f>
        <v>ON TIME</v>
      </c>
      <c r="K5189" s="12"/>
      <c r="L5189" s="16"/>
      <c r="M5189" s="32" t="str">
        <f>TEXT(Data[[#This Row],[Ngày giao]],"yyyy")</f>
        <v>2022</v>
      </c>
      <c r="N5189" s="32" t="str">
        <f>IF(MONTH(Data[[#This Row],[Ngày giao]])&lt;4,"Qtr1", IF(MONTH(Data[[#This Row],[Ngày giao]])&lt;7,"Qtr2",IF(MONTH(Data[[#This Row],[Ngày giao]])&lt;10,"Qtr3","Qtr4")))</f>
        <v>Qtr3</v>
      </c>
      <c r="O5189" s="32" t="str">
        <f>TEXT(Data[[#This Row],[Ngày giao]],"MMM")</f>
        <v>Sep</v>
      </c>
    </row>
    <row r="5190" spans="1:15" ht="13" x14ac:dyDescent="0.3">
      <c r="A5190" s="1">
        <v>4518314394</v>
      </c>
      <c r="B5190" s="1">
        <v>4335195</v>
      </c>
      <c r="C5190" s="34" t="s">
        <v>53</v>
      </c>
      <c r="D5190" s="35">
        <v>432</v>
      </c>
      <c r="E5190" s="3">
        <v>1123</v>
      </c>
      <c r="F5190" s="3">
        <f t="shared" si="147"/>
        <v>485136</v>
      </c>
      <c r="G5190" s="41">
        <v>44935</v>
      </c>
      <c r="H5190" s="40">
        <v>44935</v>
      </c>
      <c r="I5190" s="6">
        <v>0</v>
      </c>
      <c r="J5190" s="32" t="str">
        <f>IF(Data[[#This Row],[Chênh lệch ngày]]&lt;-2,"ADVANCE", IF(Data[[#This Row],[Chênh lệch ngày]]&lt;4, "ON TIME", IF(Data[[#This Row],[REASON OF LATE]]="SUPPLIER","LATE BY SUPPLIER", "LATE")))</f>
        <v>ON TIME</v>
      </c>
      <c r="K5190" s="12"/>
      <c r="L5190" s="16"/>
      <c r="M5190" s="32" t="str">
        <f>TEXT(Data[[#This Row],[Ngày giao]],"yyyy")</f>
        <v>2023</v>
      </c>
      <c r="N5190" s="32" t="str">
        <f>IF(MONTH(Data[[#This Row],[Ngày giao]])&lt;4,"Qtr1", IF(MONTH(Data[[#This Row],[Ngày giao]])&lt;7,"Qtr2",IF(MONTH(Data[[#This Row],[Ngày giao]])&lt;10,"Qtr3","Qtr4")))</f>
        <v>Qtr1</v>
      </c>
      <c r="O5190" s="32" t="str">
        <f>TEXT(Data[[#This Row],[Ngày giao]],"MMM")</f>
        <v>Jan</v>
      </c>
    </row>
    <row r="5191" spans="1:15" ht="13" x14ac:dyDescent="0.3">
      <c r="A5191" s="1">
        <v>4518299600</v>
      </c>
      <c r="B5191" s="1">
        <v>4454507</v>
      </c>
      <c r="C5191" s="34" t="s">
        <v>55</v>
      </c>
      <c r="D5191" s="35">
        <v>270</v>
      </c>
      <c r="E5191" s="3">
        <v>705</v>
      </c>
      <c r="F5191" s="3">
        <f t="shared" si="147"/>
        <v>190350</v>
      </c>
      <c r="G5191" s="41">
        <v>44791</v>
      </c>
      <c r="H5191" s="40">
        <v>44791</v>
      </c>
      <c r="I5191" s="6">
        <v>0</v>
      </c>
      <c r="J5191" s="32" t="str">
        <f>IF(Data[[#This Row],[Chênh lệch ngày]]&lt;-2,"ADVANCE", IF(Data[[#This Row],[Chênh lệch ngày]]&lt;4, "ON TIME", IF(Data[[#This Row],[REASON OF LATE]]="SUPPLIER","LATE BY SUPPLIER", "LATE")))</f>
        <v>ON TIME</v>
      </c>
      <c r="K5191" s="12"/>
      <c r="L5191" s="16"/>
      <c r="M5191" s="32" t="str">
        <f>TEXT(Data[[#This Row],[Ngày giao]],"yyyy")</f>
        <v>2022</v>
      </c>
      <c r="N5191" s="32" t="str">
        <f>IF(MONTH(Data[[#This Row],[Ngày giao]])&lt;4,"Qtr1", IF(MONTH(Data[[#This Row],[Ngày giao]])&lt;7,"Qtr2",IF(MONTH(Data[[#This Row],[Ngày giao]])&lt;10,"Qtr3","Qtr4")))</f>
        <v>Qtr3</v>
      </c>
      <c r="O5191" s="32" t="str">
        <f>TEXT(Data[[#This Row],[Ngày giao]],"MMM")</f>
        <v>Aug</v>
      </c>
    </row>
    <row r="5192" spans="1:15" ht="13" x14ac:dyDescent="0.3">
      <c r="A5192" s="1">
        <v>4518304331</v>
      </c>
      <c r="B5192" s="1">
        <v>2899478</v>
      </c>
      <c r="C5192" s="34" t="s">
        <v>66</v>
      </c>
      <c r="D5192" s="35">
        <v>100</v>
      </c>
      <c r="E5192" s="3">
        <v>519</v>
      </c>
      <c r="F5192" s="3">
        <f t="shared" si="147"/>
        <v>51900</v>
      </c>
      <c r="G5192" s="41">
        <v>44788</v>
      </c>
      <c r="H5192" s="40">
        <v>44788</v>
      </c>
      <c r="I5192" s="6">
        <f t="shared" ref="I5192:I5327" si="149">ROUND(G5192,0)-ROUND(H5192,0)</f>
        <v>0</v>
      </c>
      <c r="J5192" s="32" t="str">
        <f>IF(Data[[#This Row],[Chênh lệch ngày]]&lt;-2,"ADVANCE", IF(Data[[#This Row],[Chênh lệch ngày]]&lt;4, "ON TIME", IF(Data[[#This Row],[REASON OF LATE]]="SUPPLIER","LATE BY SUPPLIER", "LATE")))</f>
        <v>ON TIME</v>
      </c>
      <c r="K5192" s="12"/>
      <c r="L5192" s="16"/>
      <c r="M5192" s="32" t="str">
        <f>TEXT(Data[[#This Row],[Ngày giao]],"yyyy")</f>
        <v>2022</v>
      </c>
      <c r="N5192" s="32" t="str">
        <f>IF(MONTH(Data[[#This Row],[Ngày giao]])&lt;4,"Qtr1", IF(MONTH(Data[[#This Row],[Ngày giao]])&lt;7,"Qtr2",IF(MONTH(Data[[#This Row],[Ngày giao]])&lt;10,"Qtr3","Qtr4")))</f>
        <v>Qtr3</v>
      </c>
      <c r="O5192" s="32" t="str">
        <f>TEXT(Data[[#This Row],[Ngày giao]],"MMM")</f>
        <v>Aug</v>
      </c>
    </row>
    <row r="5193" spans="1:15" ht="13" x14ac:dyDescent="0.3">
      <c r="A5193" s="1">
        <v>4518330084</v>
      </c>
      <c r="B5193" s="1">
        <v>2899631</v>
      </c>
      <c r="C5193" s="34" t="s">
        <v>66</v>
      </c>
      <c r="D5193" s="35">
        <v>320</v>
      </c>
      <c r="E5193" s="3">
        <v>943</v>
      </c>
      <c r="F5193" s="3">
        <f t="shared" si="147"/>
        <v>301760</v>
      </c>
      <c r="G5193" s="41">
        <v>44816</v>
      </c>
      <c r="H5193" s="40">
        <v>44788</v>
      </c>
      <c r="I5193" s="6">
        <f t="shared" si="149"/>
        <v>28</v>
      </c>
      <c r="J5193" s="32" t="str">
        <f>IF(Data[[#This Row],[Chênh lệch ngày]]&lt;-2,"ADVANCE", IF(Data[[#This Row],[Chênh lệch ngày]]&lt;4, "ON TIME", IF(Data[[#This Row],[REASON OF LATE]]="SUPPLIER","LATE BY SUPPLIER", "LATE")))</f>
        <v>LATE</v>
      </c>
      <c r="K5193" s="32" t="s">
        <v>6</v>
      </c>
      <c r="L5193" s="16"/>
      <c r="M5193" s="32" t="str">
        <f>TEXT(Data[[#This Row],[Ngày giao]],"yyyy")</f>
        <v>2022</v>
      </c>
      <c r="N5193" s="32" t="str">
        <f>IF(MONTH(Data[[#This Row],[Ngày giao]])&lt;4,"Qtr1", IF(MONTH(Data[[#This Row],[Ngày giao]])&lt;7,"Qtr2",IF(MONTH(Data[[#This Row],[Ngày giao]])&lt;10,"Qtr3","Qtr4")))</f>
        <v>Qtr3</v>
      </c>
      <c r="O5193" s="32" t="str">
        <f>TEXT(Data[[#This Row],[Ngày giao]],"MMM")</f>
        <v>Sep</v>
      </c>
    </row>
    <row r="5194" spans="1:15" ht="13" x14ac:dyDescent="0.3">
      <c r="A5194" s="1">
        <v>4518331337</v>
      </c>
      <c r="B5194" s="1">
        <v>2899944</v>
      </c>
      <c r="C5194" s="34" t="s">
        <v>66</v>
      </c>
      <c r="D5194" s="35">
        <v>96</v>
      </c>
      <c r="E5194" s="3">
        <v>612</v>
      </c>
      <c r="F5194" s="3">
        <f t="shared" si="147"/>
        <v>58752</v>
      </c>
      <c r="G5194" s="41">
        <v>44788</v>
      </c>
      <c r="H5194" s="40">
        <v>44788</v>
      </c>
      <c r="I5194" s="6">
        <f t="shared" si="149"/>
        <v>0</v>
      </c>
      <c r="J5194" s="32" t="str">
        <f>IF(Data[[#This Row],[Chênh lệch ngày]]&lt;-2,"ADVANCE", IF(Data[[#This Row],[Chênh lệch ngày]]&lt;4, "ON TIME", IF(Data[[#This Row],[REASON OF LATE]]="SUPPLIER","LATE BY SUPPLIER", "LATE")))</f>
        <v>ON TIME</v>
      </c>
      <c r="K5194" s="12"/>
      <c r="L5194" s="16"/>
      <c r="M5194" s="32" t="str">
        <f>TEXT(Data[[#This Row],[Ngày giao]],"yyyy")</f>
        <v>2022</v>
      </c>
      <c r="N5194" s="32" t="str">
        <f>IF(MONTH(Data[[#This Row],[Ngày giao]])&lt;4,"Qtr1", IF(MONTH(Data[[#This Row],[Ngày giao]])&lt;7,"Qtr2",IF(MONTH(Data[[#This Row],[Ngày giao]])&lt;10,"Qtr3","Qtr4")))</f>
        <v>Qtr3</v>
      </c>
      <c r="O5194" s="32" t="str">
        <f>TEXT(Data[[#This Row],[Ngày giao]],"MMM")</f>
        <v>Aug</v>
      </c>
    </row>
    <row r="5195" spans="1:15" ht="13" x14ac:dyDescent="0.3">
      <c r="A5195" s="1">
        <v>4518334153</v>
      </c>
      <c r="B5195" s="1">
        <v>2899475</v>
      </c>
      <c r="C5195" s="34" t="s">
        <v>55</v>
      </c>
      <c r="D5195" s="35">
        <v>200</v>
      </c>
      <c r="E5195" s="3">
        <v>1130</v>
      </c>
      <c r="F5195" s="3">
        <f t="shared" si="147"/>
        <v>226000</v>
      </c>
      <c r="G5195" s="41">
        <v>44798</v>
      </c>
      <c r="H5195" s="40">
        <v>44798</v>
      </c>
      <c r="I5195" s="6">
        <f t="shared" si="149"/>
        <v>0</v>
      </c>
      <c r="J5195" s="32" t="str">
        <f>IF(Data[[#This Row],[Chênh lệch ngày]]&lt;-2,"ADVANCE", IF(Data[[#This Row],[Chênh lệch ngày]]&lt;4, "ON TIME", IF(Data[[#This Row],[REASON OF LATE]]="SUPPLIER","LATE BY SUPPLIER", "LATE")))</f>
        <v>ON TIME</v>
      </c>
      <c r="K5195" s="12"/>
      <c r="L5195" s="16"/>
      <c r="M5195" s="32" t="str">
        <f>TEXT(Data[[#This Row],[Ngày giao]],"yyyy")</f>
        <v>2022</v>
      </c>
      <c r="N5195" s="32" t="str">
        <f>IF(MONTH(Data[[#This Row],[Ngày giao]])&lt;4,"Qtr1", IF(MONTH(Data[[#This Row],[Ngày giao]])&lt;7,"Qtr2",IF(MONTH(Data[[#This Row],[Ngày giao]])&lt;10,"Qtr3","Qtr4")))</f>
        <v>Qtr3</v>
      </c>
      <c r="O5195" s="32" t="str">
        <f>TEXT(Data[[#This Row],[Ngày giao]],"MMM")</f>
        <v>Aug</v>
      </c>
    </row>
    <row r="5196" spans="1:15" ht="13" x14ac:dyDescent="0.3">
      <c r="A5196" s="1">
        <v>4518201925</v>
      </c>
      <c r="B5196" s="1">
        <v>4228041</v>
      </c>
      <c r="C5196" s="37" t="s">
        <v>52</v>
      </c>
      <c r="D5196" s="35">
        <v>180</v>
      </c>
      <c r="E5196" s="3">
        <v>866</v>
      </c>
      <c r="F5196" s="3">
        <f t="shared" si="147"/>
        <v>155880</v>
      </c>
      <c r="G5196" s="41">
        <v>44788</v>
      </c>
      <c r="H5196" s="40">
        <v>44802</v>
      </c>
      <c r="I5196" s="6">
        <f t="shared" si="149"/>
        <v>-14</v>
      </c>
      <c r="J5196" s="32" t="str">
        <f>IF(Data[[#This Row],[Chênh lệch ngày]]&lt;-2,"ADVANCE", IF(Data[[#This Row],[Chênh lệch ngày]]&lt;4, "ON TIME", IF(Data[[#This Row],[REASON OF LATE]]="SUPPLIER","LATE BY SUPPLIER", "LATE")))</f>
        <v>ADVANCE</v>
      </c>
      <c r="K5196" s="12"/>
      <c r="L5196" s="16"/>
      <c r="M5196" s="32" t="str">
        <f>TEXT(Data[[#This Row],[Ngày giao]],"yyyy")</f>
        <v>2022</v>
      </c>
      <c r="N5196" s="32" t="str">
        <f>IF(MONTH(Data[[#This Row],[Ngày giao]])&lt;4,"Qtr1", IF(MONTH(Data[[#This Row],[Ngày giao]])&lt;7,"Qtr2",IF(MONTH(Data[[#This Row],[Ngày giao]])&lt;10,"Qtr3","Qtr4")))</f>
        <v>Qtr3</v>
      </c>
      <c r="O5196" s="32" t="str">
        <f>TEXT(Data[[#This Row],[Ngày giao]],"MMM")</f>
        <v>Aug</v>
      </c>
    </row>
    <row r="5197" spans="1:15" ht="13" x14ac:dyDescent="0.3">
      <c r="A5197" s="1">
        <v>4518236180</v>
      </c>
      <c r="B5197" s="1">
        <v>2899475</v>
      </c>
      <c r="C5197" s="37" t="s">
        <v>52</v>
      </c>
      <c r="D5197" s="35">
        <v>400</v>
      </c>
      <c r="E5197" s="3">
        <v>1336</v>
      </c>
      <c r="F5197" s="3">
        <f t="shared" si="147"/>
        <v>534400</v>
      </c>
      <c r="G5197" s="41">
        <v>44802</v>
      </c>
      <c r="H5197" s="40">
        <v>44802</v>
      </c>
      <c r="I5197" s="6">
        <f t="shared" si="149"/>
        <v>0</v>
      </c>
      <c r="J5197" s="32" t="str">
        <f>IF(Data[[#This Row],[Chênh lệch ngày]]&lt;-2,"ADVANCE", IF(Data[[#This Row],[Chênh lệch ngày]]&lt;4, "ON TIME", IF(Data[[#This Row],[REASON OF LATE]]="SUPPLIER","LATE BY SUPPLIER", "LATE")))</f>
        <v>ON TIME</v>
      </c>
      <c r="K5197" s="12"/>
      <c r="L5197" s="16"/>
      <c r="M5197" s="32" t="str">
        <f>TEXT(Data[[#This Row],[Ngày giao]],"yyyy")</f>
        <v>2022</v>
      </c>
      <c r="N5197" s="32" t="str">
        <f>IF(MONTH(Data[[#This Row],[Ngày giao]])&lt;4,"Qtr1", IF(MONTH(Data[[#This Row],[Ngày giao]])&lt;7,"Qtr2",IF(MONTH(Data[[#This Row],[Ngày giao]])&lt;10,"Qtr3","Qtr4")))</f>
        <v>Qtr3</v>
      </c>
      <c r="O5197" s="32" t="str">
        <f>TEXT(Data[[#This Row],[Ngày giao]],"MMM")</f>
        <v>Aug</v>
      </c>
    </row>
    <row r="5198" spans="1:15" ht="13" x14ac:dyDescent="0.3">
      <c r="A5198" s="1">
        <v>4518334814</v>
      </c>
      <c r="B5198" s="1">
        <v>2899631</v>
      </c>
      <c r="C5198" s="37" t="s">
        <v>52</v>
      </c>
      <c r="D5198" s="35">
        <v>1280</v>
      </c>
      <c r="E5198" s="3">
        <v>1118</v>
      </c>
      <c r="F5198" s="3">
        <f t="shared" si="147"/>
        <v>1431040</v>
      </c>
      <c r="G5198" s="41">
        <v>44830</v>
      </c>
      <c r="H5198" s="40">
        <v>44802</v>
      </c>
      <c r="I5198" s="6">
        <f t="shared" si="149"/>
        <v>28</v>
      </c>
      <c r="J5198" s="32" t="str">
        <f>IF(Data[[#This Row],[Chênh lệch ngày]]&lt;-2,"ADVANCE", IF(Data[[#This Row],[Chênh lệch ngày]]&lt;4, "ON TIME", IF(Data[[#This Row],[REASON OF LATE]]="SUPPLIER","LATE BY SUPPLIER", "LATE")))</f>
        <v>LATE</v>
      </c>
      <c r="K5198" s="32" t="s">
        <v>6</v>
      </c>
      <c r="L5198" s="16"/>
      <c r="M5198" s="32" t="str">
        <f>TEXT(Data[[#This Row],[Ngày giao]],"yyyy")</f>
        <v>2022</v>
      </c>
      <c r="N5198" s="32" t="str">
        <f>IF(MONTH(Data[[#This Row],[Ngày giao]])&lt;4,"Qtr1", IF(MONTH(Data[[#This Row],[Ngày giao]])&lt;7,"Qtr2",IF(MONTH(Data[[#This Row],[Ngày giao]])&lt;10,"Qtr3","Qtr4")))</f>
        <v>Qtr3</v>
      </c>
      <c r="O5198" s="32" t="str">
        <f>TEXT(Data[[#This Row],[Ngày giao]],"MMM")</f>
        <v>Sep</v>
      </c>
    </row>
    <row r="5199" spans="1:15" ht="13" x14ac:dyDescent="0.3">
      <c r="A5199" s="1">
        <v>4518314266</v>
      </c>
      <c r="B5199" s="1">
        <v>2899475</v>
      </c>
      <c r="C5199" s="34" t="s">
        <v>53</v>
      </c>
      <c r="D5199" s="35">
        <v>100</v>
      </c>
      <c r="E5199" s="3">
        <v>799</v>
      </c>
      <c r="F5199" s="3">
        <f t="shared" si="147"/>
        <v>79900</v>
      </c>
      <c r="G5199" s="41">
        <v>44802</v>
      </c>
      <c r="H5199" s="40">
        <v>44802</v>
      </c>
      <c r="I5199" s="6">
        <f t="shared" si="149"/>
        <v>0</v>
      </c>
      <c r="J5199" s="32" t="str">
        <f>IF(Data[[#This Row],[Chênh lệch ngày]]&lt;-2,"ADVANCE", IF(Data[[#This Row],[Chênh lệch ngày]]&lt;4, "ON TIME", IF(Data[[#This Row],[REASON OF LATE]]="SUPPLIER","LATE BY SUPPLIER", "LATE")))</f>
        <v>ON TIME</v>
      </c>
      <c r="K5199" s="12"/>
      <c r="L5199" s="16"/>
      <c r="M5199" s="32" t="str">
        <f>TEXT(Data[[#This Row],[Ngày giao]],"yyyy")</f>
        <v>2022</v>
      </c>
      <c r="N5199" s="32" t="str">
        <f>IF(MONTH(Data[[#This Row],[Ngày giao]])&lt;4,"Qtr1", IF(MONTH(Data[[#This Row],[Ngày giao]])&lt;7,"Qtr2",IF(MONTH(Data[[#This Row],[Ngày giao]])&lt;10,"Qtr3","Qtr4")))</f>
        <v>Qtr3</v>
      </c>
      <c r="O5199" s="32" t="str">
        <f>TEXT(Data[[#This Row],[Ngày giao]],"MMM")</f>
        <v>Aug</v>
      </c>
    </row>
    <row r="5200" spans="1:15" ht="13" x14ac:dyDescent="0.3">
      <c r="A5200" s="1">
        <v>4518323263</v>
      </c>
      <c r="B5200" s="1">
        <v>4334436</v>
      </c>
      <c r="C5200" s="34" t="s">
        <v>53</v>
      </c>
      <c r="D5200" s="35">
        <v>96</v>
      </c>
      <c r="E5200" s="3">
        <v>1477</v>
      </c>
      <c r="F5200" s="3">
        <f t="shared" si="147"/>
        <v>141792</v>
      </c>
      <c r="G5200" s="41">
        <v>44788</v>
      </c>
      <c r="H5200" s="40">
        <v>44802</v>
      </c>
      <c r="I5200" s="6">
        <f t="shared" si="149"/>
        <v>-14</v>
      </c>
      <c r="J5200" s="32" t="str">
        <f>IF(Data[[#This Row],[Chênh lệch ngày]]&lt;-2,"ADVANCE", IF(Data[[#This Row],[Chênh lệch ngày]]&lt;4, "ON TIME", IF(Data[[#This Row],[REASON OF LATE]]="SUPPLIER","LATE BY SUPPLIER", "LATE")))</f>
        <v>ADVANCE</v>
      </c>
      <c r="K5200" s="12"/>
      <c r="L5200" s="16"/>
      <c r="M5200" s="32" t="str">
        <f>TEXT(Data[[#This Row],[Ngày giao]],"yyyy")</f>
        <v>2022</v>
      </c>
      <c r="N5200" s="32" t="str">
        <f>IF(MONTH(Data[[#This Row],[Ngày giao]])&lt;4,"Qtr1", IF(MONTH(Data[[#This Row],[Ngày giao]])&lt;7,"Qtr2",IF(MONTH(Data[[#This Row],[Ngày giao]])&lt;10,"Qtr3","Qtr4")))</f>
        <v>Qtr3</v>
      </c>
      <c r="O5200" s="32" t="str">
        <f>TEXT(Data[[#This Row],[Ngày giao]],"MMM")</f>
        <v>Aug</v>
      </c>
    </row>
    <row r="5201" spans="1:15" ht="13" x14ac:dyDescent="0.3">
      <c r="A5201" s="1">
        <v>4518316268</v>
      </c>
      <c r="B5201" s="1">
        <v>2899475</v>
      </c>
      <c r="C5201" s="34" t="s">
        <v>53</v>
      </c>
      <c r="D5201" s="35">
        <v>100</v>
      </c>
      <c r="E5201" s="3">
        <v>1235</v>
      </c>
      <c r="F5201" s="3">
        <f t="shared" si="147"/>
        <v>123500</v>
      </c>
      <c r="G5201" s="41">
        <v>44809</v>
      </c>
      <c r="H5201" s="40">
        <v>44809</v>
      </c>
      <c r="I5201" s="6">
        <f t="shared" si="149"/>
        <v>0</v>
      </c>
      <c r="J5201" s="32" t="str">
        <f>IF(Data[[#This Row],[Chênh lệch ngày]]&lt;-2,"ADVANCE", IF(Data[[#This Row],[Chênh lệch ngày]]&lt;4, "ON TIME", IF(Data[[#This Row],[REASON OF LATE]]="SUPPLIER","LATE BY SUPPLIER", "LATE")))</f>
        <v>ON TIME</v>
      </c>
      <c r="K5201" s="12"/>
      <c r="L5201" s="16"/>
      <c r="M5201" s="32" t="str">
        <f>TEXT(Data[[#This Row],[Ngày giao]],"yyyy")</f>
        <v>2022</v>
      </c>
      <c r="N5201" s="32" t="str">
        <f>IF(MONTH(Data[[#This Row],[Ngày giao]])&lt;4,"Qtr1", IF(MONTH(Data[[#This Row],[Ngày giao]])&lt;7,"Qtr2",IF(MONTH(Data[[#This Row],[Ngày giao]])&lt;10,"Qtr3","Qtr4")))</f>
        <v>Qtr3</v>
      </c>
      <c r="O5201" s="32" t="str">
        <f>TEXT(Data[[#This Row],[Ngày giao]],"MMM")</f>
        <v>Sep</v>
      </c>
    </row>
    <row r="5202" spans="1:15" ht="13" x14ac:dyDescent="0.3">
      <c r="A5202" s="1">
        <v>4518316307</v>
      </c>
      <c r="B5202" s="1">
        <v>2899475</v>
      </c>
      <c r="C5202" s="34" t="s">
        <v>53</v>
      </c>
      <c r="D5202" s="35">
        <v>200</v>
      </c>
      <c r="E5202" s="3">
        <v>1150</v>
      </c>
      <c r="F5202" s="3">
        <f t="shared" si="147"/>
        <v>230000</v>
      </c>
      <c r="G5202" s="41">
        <v>44809</v>
      </c>
      <c r="H5202" s="40">
        <v>44809</v>
      </c>
      <c r="I5202" s="6">
        <f t="shared" si="149"/>
        <v>0</v>
      </c>
      <c r="J5202" s="32" t="str">
        <f>IF(Data[[#This Row],[Chênh lệch ngày]]&lt;-2,"ADVANCE", IF(Data[[#This Row],[Chênh lệch ngày]]&lt;4, "ON TIME", IF(Data[[#This Row],[REASON OF LATE]]="SUPPLIER","LATE BY SUPPLIER", "LATE")))</f>
        <v>ON TIME</v>
      </c>
      <c r="K5202" s="12"/>
      <c r="L5202" s="16"/>
      <c r="M5202" s="32" t="str">
        <f>TEXT(Data[[#This Row],[Ngày giao]],"yyyy")</f>
        <v>2022</v>
      </c>
      <c r="N5202" s="32" t="str">
        <f>IF(MONTH(Data[[#This Row],[Ngày giao]])&lt;4,"Qtr1", IF(MONTH(Data[[#This Row],[Ngày giao]])&lt;7,"Qtr2",IF(MONTH(Data[[#This Row],[Ngày giao]])&lt;10,"Qtr3","Qtr4")))</f>
        <v>Qtr3</v>
      </c>
      <c r="O5202" s="32" t="str">
        <f>TEXT(Data[[#This Row],[Ngày giao]],"MMM")</f>
        <v>Sep</v>
      </c>
    </row>
    <row r="5203" spans="1:15" ht="13" x14ac:dyDescent="0.3">
      <c r="A5203" s="1">
        <v>4518324845</v>
      </c>
      <c r="B5203" s="1">
        <v>4334436</v>
      </c>
      <c r="C5203" s="34" t="s">
        <v>53</v>
      </c>
      <c r="D5203" s="35">
        <v>48</v>
      </c>
      <c r="E5203" s="3">
        <v>1085</v>
      </c>
      <c r="F5203" s="3">
        <f t="shared" si="147"/>
        <v>52080</v>
      </c>
      <c r="G5203" s="41">
        <v>44809</v>
      </c>
      <c r="H5203" s="40">
        <v>44809</v>
      </c>
      <c r="I5203" s="6">
        <f t="shared" si="149"/>
        <v>0</v>
      </c>
      <c r="J5203" s="32" t="str">
        <f>IF(Data[[#This Row],[Chênh lệch ngày]]&lt;-2,"ADVANCE", IF(Data[[#This Row],[Chênh lệch ngày]]&lt;4, "ON TIME", IF(Data[[#This Row],[REASON OF LATE]]="SUPPLIER","LATE BY SUPPLIER", "LATE")))</f>
        <v>ON TIME</v>
      </c>
      <c r="K5203" s="12"/>
      <c r="L5203" s="16"/>
      <c r="M5203" s="32" t="str">
        <f>TEXT(Data[[#This Row],[Ngày giao]],"yyyy")</f>
        <v>2022</v>
      </c>
      <c r="N5203" s="32" t="str">
        <f>IF(MONTH(Data[[#This Row],[Ngày giao]])&lt;4,"Qtr1", IF(MONTH(Data[[#This Row],[Ngày giao]])&lt;7,"Qtr2",IF(MONTH(Data[[#This Row],[Ngày giao]])&lt;10,"Qtr3","Qtr4")))</f>
        <v>Qtr3</v>
      </c>
      <c r="O5203" s="32" t="str">
        <f>TEXT(Data[[#This Row],[Ngày giao]],"MMM")</f>
        <v>Sep</v>
      </c>
    </row>
    <row r="5204" spans="1:15" ht="13" x14ac:dyDescent="0.3">
      <c r="A5204" s="1">
        <v>4518327278</v>
      </c>
      <c r="B5204" s="1">
        <v>2899634</v>
      </c>
      <c r="C5204" s="34" t="s">
        <v>53</v>
      </c>
      <c r="D5204" s="35">
        <v>320</v>
      </c>
      <c r="E5204" s="3">
        <v>1099</v>
      </c>
      <c r="F5204" s="3">
        <f t="shared" si="147"/>
        <v>351680</v>
      </c>
      <c r="G5204" s="41">
        <v>44788</v>
      </c>
      <c r="H5204" s="40">
        <v>44809</v>
      </c>
      <c r="I5204" s="6">
        <f t="shared" si="149"/>
        <v>-21</v>
      </c>
      <c r="J5204" s="32" t="str">
        <f>IF(Data[[#This Row],[Chênh lệch ngày]]&lt;-2,"ADVANCE", IF(Data[[#This Row],[Chênh lệch ngày]]&lt;4, "ON TIME", IF(Data[[#This Row],[REASON OF LATE]]="SUPPLIER","LATE BY SUPPLIER", "LATE")))</f>
        <v>ADVANCE</v>
      </c>
      <c r="K5204" s="13" t="s">
        <v>11</v>
      </c>
      <c r="L5204" s="16"/>
      <c r="M5204" s="32" t="str">
        <f>TEXT(Data[[#This Row],[Ngày giao]],"yyyy")</f>
        <v>2022</v>
      </c>
      <c r="N5204" s="32" t="str">
        <f>IF(MONTH(Data[[#This Row],[Ngày giao]])&lt;4,"Qtr1", IF(MONTH(Data[[#This Row],[Ngày giao]])&lt;7,"Qtr2",IF(MONTH(Data[[#This Row],[Ngày giao]])&lt;10,"Qtr3","Qtr4")))</f>
        <v>Qtr3</v>
      </c>
      <c r="O5204" s="32" t="str">
        <f>TEXT(Data[[#This Row],[Ngày giao]],"MMM")</f>
        <v>Aug</v>
      </c>
    </row>
    <row r="5205" spans="1:15" ht="13" x14ac:dyDescent="0.3">
      <c r="A5205" s="1">
        <v>4518306842</v>
      </c>
      <c r="B5205" s="1">
        <v>2899475</v>
      </c>
      <c r="C5205" s="34" t="s">
        <v>53</v>
      </c>
      <c r="D5205" s="35">
        <v>300</v>
      </c>
      <c r="E5205" s="3">
        <v>631</v>
      </c>
      <c r="F5205" s="3">
        <f t="shared" si="147"/>
        <v>189300</v>
      </c>
      <c r="G5205" s="41">
        <v>44809</v>
      </c>
      <c r="H5205" s="40">
        <v>44809</v>
      </c>
      <c r="I5205" s="6">
        <f t="shared" si="149"/>
        <v>0</v>
      </c>
      <c r="J5205" s="32" t="str">
        <f>IF(Data[[#This Row],[Chênh lệch ngày]]&lt;-2,"ADVANCE", IF(Data[[#This Row],[Chênh lệch ngày]]&lt;4, "ON TIME", IF(Data[[#This Row],[REASON OF LATE]]="SUPPLIER","LATE BY SUPPLIER", "LATE")))</f>
        <v>ON TIME</v>
      </c>
      <c r="K5205" s="12"/>
      <c r="L5205" s="16"/>
      <c r="M5205" s="32" t="str">
        <f>TEXT(Data[[#This Row],[Ngày giao]],"yyyy")</f>
        <v>2022</v>
      </c>
      <c r="N5205" s="32" t="str">
        <f>IF(MONTH(Data[[#This Row],[Ngày giao]])&lt;4,"Qtr1", IF(MONTH(Data[[#This Row],[Ngày giao]])&lt;7,"Qtr2",IF(MONTH(Data[[#This Row],[Ngày giao]])&lt;10,"Qtr3","Qtr4")))</f>
        <v>Qtr3</v>
      </c>
      <c r="O5205" s="32" t="str">
        <f>TEXT(Data[[#This Row],[Ngày giao]],"MMM")</f>
        <v>Sep</v>
      </c>
    </row>
    <row r="5206" spans="1:15" ht="13" x14ac:dyDescent="0.3">
      <c r="A5206" s="1">
        <v>4518254521</v>
      </c>
      <c r="B5206" s="1">
        <v>2899634</v>
      </c>
      <c r="C5206" s="34" t="s">
        <v>53</v>
      </c>
      <c r="D5206" s="35">
        <v>640</v>
      </c>
      <c r="E5206" s="3">
        <v>638</v>
      </c>
      <c r="F5206" s="3">
        <f t="shared" si="147"/>
        <v>408320</v>
      </c>
      <c r="G5206" s="41">
        <v>44830</v>
      </c>
      <c r="H5206" s="40">
        <v>44816</v>
      </c>
      <c r="I5206" s="6">
        <f t="shared" si="149"/>
        <v>14</v>
      </c>
      <c r="J5206" s="32" t="str">
        <f>IF(Data[[#This Row],[Chênh lệch ngày]]&lt;-2,"ADVANCE", IF(Data[[#This Row],[Chênh lệch ngày]]&lt;4, "ON TIME", IF(Data[[#This Row],[REASON OF LATE]]="SUPPLIER","LATE BY SUPPLIER", "LATE")))</f>
        <v>LATE</v>
      </c>
      <c r="K5206" s="32" t="s">
        <v>6</v>
      </c>
      <c r="L5206" s="16"/>
      <c r="M5206" s="32" t="str">
        <f>TEXT(Data[[#This Row],[Ngày giao]],"yyyy")</f>
        <v>2022</v>
      </c>
      <c r="N5206" s="32" t="str">
        <f>IF(MONTH(Data[[#This Row],[Ngày giao]])&lt;4,"Qtr1", IF(MONTH(Data[[#This Row],[Ngày giao]])&lt;7,"Qtr2",IF(MONTH(Data[[#This Row],[Ngày giao]])&lt;10,"Qtr3","Qtr4")))</f>
        <v>Qtr3</v>
      </c>
      <c r="O5206" s="32" t="str">
        <f>TEXT(Data[[#This Row],[Ngày giao]],"MMM")</f>
        <v>Sep</v>
      </c>
    </row>
    <row r="5207" spans="1:15" ht="13" x14ac:dyDescent="0.3">
      <c r="A5207" s="1">
        <v>4518295420</v>
      </c>
      <c r="B5207" s="1">
        <v>2899475</v>
      </c>
      <c r="C5207" s="34" t="s">
        <v>53</v>
      </c>
      <c r="D5207" s="35">
        <v>300</v>
      </c>
      <c r="E5207" s="3">
        <v>1447</v>
      </c>
      <c r="F5207" s="3">
        <f t="shared" si="147"/>
        <v>434100</v>
      </c>
      <c r="G5207" s="41">
        <v>44816</v>
      </c>
      <c r="H5207" s="40">
        <v>44816</v>
      </c>
      <c r="I5207" s="6">
        <f t="shared" si="149"/>
        <v>0</v>
      </c>
      <c r="J5207" s="32" t="str">
        <f>IF(Data[[#This Row],[Chênh lệch ngày]]&lt;-2,"ADVANCE", IF(Data[[#This Row],[Chênh lệch ngày]]&lt;4, "ON TIME", IF(Data[[#This Row],[REASON OF LATE]]="SUPPLIER","LATE BY SUPPLIER", "LATE")))</f>
        <v>ON TIME</v>
      </c>
      <c r="K5207" s="12"/>
      <c r="L5207" s="16"/>
      <c r="M5207" s="32" t="str">
        <f>TEXT(Data[[#This Row],[Ngày giao]],"yyyy")</f>
        <v>2022</v>
      </c>
      <c r="N5207" s="32" t="str">
        <f>IF(MONTH(Data[[#This Row],[Ngày giao]])&lt;4,"Qtr1", IF(MONTH(Data[[#This Row],[Ngày giao]])&lt;7,"Qtr2",IF(MONTH(Data[[#This Row],[Ngày giao]])&lt;10,"Qtr3","Qtr4")))</f>
        <v>Qtr3</v>
      </c>
      <c r="O5207" s="32" t="str">
        <f>TEXT(Data[[#This Row],[Ngày giao]],"MMM")</f>
        <v>Sep</v>
      </c>
    </row>
    <row r="5208" spans="1:15" ht="13" x14ac:dyDescent="0.3">
      <c r="A5208" s="1">
        <v>4518313949</v>
      </c>
      <c r="B5208" s="1">
        <v>4334436</v>
      </c>
      <c r="C5208" s="34" t="s">
        <v>53</v>
      </c>
      <c r="D5208" s="35">
        <v>96</v>
      </c>
      <c r="E5208" s="3">
        <v>1136</v>
      </c>
      <c r="F5208" s="3">
        <f t="shared" si="147"/>
        <v>109056</v>
      </c>
      <c r="G5208" s="41">
        <v>44816</v>
      </c>
      <c r="H5208" s="40">
        <v>44816</v>
      </c>
      <c r="I5208" s="6">
        <f t="shared" si="149"/>
        <v>0</v>
      </c>
      <c r="J5208" s="32" t="str">
        <f>IF(Data[[#This Row],[Chênh lệch ngày]]&lt;-2,"ADVANCE", IF(Data[[#This Row],[Chênh lệch ngày]]&lt;4, "ON TIME", IF(Data[[#This Row],[REASON OF LATE]]="SUPPLIER","LATE BY SUPPLIER", "LATE")))</f>
        <v>ON TIME</v>
      </c>
      <c r="K5208" s="12"/>
      <c r="L5208" s="16"/>
      <c r="M5208" s="32" t="str">
        <f>TEXT(Data[[#This Row],[Ngày giao]],"yyyy")</f>
        <v>2022</v>
      </c>
      <c r="N5208" s="32" t="str">
        <f>IF(MONTH(Data[[#This Row],[Ngày giao]])&lt;4,"Qtr1", IF(MONTH(Data[[#This Row],[Ngày giao]])&lt;7,"Qtr2",IF(MONTH(Data[[#This Row],[Ngày giao]])&lt;10,"Qtr3","Qtr4")))</f>
        <v>Qtr3</v>
      </c>
      <c r="O5208" s="32" t="str">
        <f>TEXT(Data[[#This Row],[Ngày giao]],"MMM")</f>
        <v>Sep</v>
      </c>
    </row>
    <row r="5209" spans="1:15" ht="13" x14ac:dyDescent="0.3">
      <c r="A5209" s="1">
        <v>4518263517</v>
      </c>
      <c r="B5209" s="1">
        <v>2899475</v>
      </c>
      <c r="C5209" s="34" t="s">
        <v>53</v>
      </c>
      <c r="D5209" s="35">
        <v>100</v>
      </c>
      <c r="E5209" s="3">
        <v>570</v>
      </c>
      <c r="F5209" s="3">
        <f t="shared" si="147"/>
        <v>57000</v>
      </c>
      <c r="G5209" s="41">
        <v>44816</v>
      </c>
      <c r="H5209" s="40">
        <v>44816</v>
      </c>
      <c r="I5209" s="6">
        <f t="shared" si="149"/>
        <v>0</v>
      </c>
      <c r="J5209" s="32" t="str">
        <f>IF(Data[[#This Row],[Chênh lệch ngày]]&lt;-2,"ADVANCE", IF(Data[[#This Row],[Chênh lệch ngày]]&lt;4, "ON TIME", IF(Data[[#This Row],[REASON OF LATE]]="SUPPLIER","LATE BY SUPPLIER", "LATE")))</f>
        <v>ON TIME</v>
      </c>
      <c r="K5209" s="12"/>
      <c r="L5209" s="16"/>
      <c r="M5209" s="32" t="str">
        <f>TEXT(Data[[#This Row],[Ngày giao]],"yyyy")</f>
        <v>2022</v>
      </c>
      <c r="N5209" s="32" t="str">
        <f>IF(MONTH(Data[[#This Row],[Ngày giao]])&lt;4,"Qtr1", IF(MONTH(Data[[#This Row],[Ngày giao]])&lt;7,"Qtr2",IF(MONTH(Data[[#This Row],[Ngày giao]])&lt;10,"Qtr3","Qtr4")))</f>
        <v>Qtr3</v>
      </c>
      <c r="O5209" s="32" t="str">
        <f>TEXT(Data[[#This Row],[Ngày giao]],"MMM")</f>
        <v>Sep</v>
      </c>
    </row>
    <row r="5210" spans="1:15" ht="13" x14ac:dyDescent="0.3">
      <c r="A5210" s="1">
        <v>4518332664</v>
      </c>
      <c r="B5210" s="1">
        <v>2899634</v>
      </c>
      <c r="C5210" s="34" t="s">
        <v>53</v>
      </c>
      <c r="D5210" s="35">
        <v>320</v>
      </c>
      <c r="E5210" s="3">
        <v>1486</v>
      </c>
      <c r="F5210" s="3">
        <f t="shared" si="147"/>
        <v>475520</v>
      </c>
      <c r="G5210" s="41">
        <v>44830</v>
      </c>
      <c r="H5210" s="40">
        <v>44816</v>
      </c>
      <c r="I5210" s="6">
        <f t="shared" si="149"/>
        <v>14</v>
      </c>
      <c r="J5210" s="32" t="str">
        <f>IF(Data[[#This Row],[Chênh lệch ngày]]&lt;-2,"ADVANCE", IF(Data[[#This Row],[Chênh lệch ngày]]&lt;4, "ON TIME", IF(Data[[#This Row],[REASON OF LATE]]="SUPPLIER","LATE BY SUPPLIER", "LATE")))</f>
        <v>LATE</v>
      </c>
      <c r="K5210" s="32" t="s">
        <v>6</v>
      </c>
      <c r="L5210" s="16"/>
      <c r="M5210" s="32" t="str">
        <f>TEXT(Data[[#This Row],[Ngày giao]],"yyyy")</f>
        <v>2022</v>
      </c>
      <c r="N5210" s="32" t="str">
        <f>IF(MONTH(Data[[#This Row],[Ngày giao]])&lt;4,"Qtr1", IF(MONTH(Data[[#This Row],[Ngày giao]])&lt;7,"Qtr2",IF(MONTH(Data[[#This Row],[Ngày giao]])&lt;10,"Qtr3","Qtr4")))</f>
        <v>Qtr3</v>
      </c>
      <c r="O5210" s="32" t="str">
        <f>TEXT(Data[[#This Row],[Ngày giao]],"MMM")</f>
        <v>Sep</v>
      </c>
    </row>
    <row r="5211" spans="1:15" ht="13" x14ac:dyDescent="0.3">
      <c r="A5211" s="1">
        <v>4518315691</v>
      </c>
      <c r="B5211" s="1">
        <v>2899944</v>
      </c>
      <c r="C5211" s="34" t="s">
        <v>53</v>
      </c>
      <c r="D5211" s="35">
        <v>144</v>
      </c>
      <c r="E5211" s="3">
        <v>831</v>
      </c>
      <c r="F5211" s="3">
        <f t="shared" ref="F5211:F5274" si="150" xml:space="preserve"> D5211 * E5211</f>
        <v>119664</v>
      </c>
      <c r="G5211" s="41">
        <v>44879</v>
      </c>
      <c r="H5211" s="40">
        <v>44879</v>
      </c>
      <c r="I5211" s="6">
        <f t="shared" si="149"/>
        <v>0</v>
      </c>
      <c r="J5211" s="32" t="str">
        <f>IF(Data[[#This Row],[Chênh lệch ngày]]&lt;-2,"ADVANCE", IF(Data[[#This Row],[Chênh lệch ngày]]&lt;4, "ON TIME", IF(Data[[#This Row],[REASON OF LATE]]="SUPPLIER","LATE BY SUPPLIER", "LATE")))</f>
        <v>ON TIME</v>
      </c>
      <c r="K5211" s="12"/>
      <c r="L5211" s="16"/>
      <c r="M5211" s="32" t="str">
        <f>TEXT(Data[[#This Row],[Ngày giao]],"yyyy")</f>
        <v>2022</v>
      </c>
      <c r="N5211" s="32" t="str">
        <f>IF(MONTH(Data[[#This Row],[Ngày giao]])&lt;4,"Qtr1", IF(MONTH(Data[[#This Row],[Ngày giao]])&lt;7,"Qtr2",IF(MONTH(Data[[#This Row],[Ngày giao]])&lt;10,"Qtr3","Qtr4")))</f>
        <v>Qtr4</v>
      </c>
      <c r="O5211" s="32" t="str">
        <f>TEXT(Data[[#This Row],[Ngày giao]],"MMM")</f>
        <v>Nov</v>
      </c>
    </row>
    <row r="5212" spans="1:15" ht="13" x14ac:dyDescent="0.3">
      <c r="A5212" s="1">
        <v>4518319821</v>
      </c>
      <c r="B5212" s="1">
        <v>2899945</v>
      </c>
      <c r="C5212" s="34" t="s">
        <v>53</v>
      </c>
      <c r="D5212" s="35">
        <v>480</v>
      </c>
      <c r="E5212" s="3">
        <v>1307</v>
      </c>
      <c r="F5212" s="3">
        <f t="shared" si="150"/>
        <v>627360</v>
      </c>
      <c r="G5212" s="41">
        <v>44879</v>
      </c>
      <c r="H5212" s="40">
        <v>44879</v>
      </c>
      <c r="I5212" s="6">
        <f t="shared" si="149"/>
        <v>0</v>
      </c>
      <c r="J5212" s="32" t="str">
        <f>IF(Data[[#This Row],[Chênh lệch ngày]]&lt;-2,"ADVANCE", IF(Data[[#This Row],[Chênh lệch ngày]]&lt;4, "ON TIME", IF(Data[[#This Row],[REASON OF LATE]]="SUPPLIER","LATE BY SUPPLIER", "LATE")))</f>
        <v>ON TIME</v>
      </c>
      <c r="K5212" s="12"/>
      <c r="L5212" s="16"/>
      <c r="M5212" s="32" t="str">
        <f>TEXT(Data[[#This Row],[Ngày giao]],"yyyy")</f>
        <v>2022</v>
      </c>
      <c r="N5212" s="32" t="str">
        <f>IF(MONTH(Data[[#This Row],[Ngày giao]])&lt;4,"Qtr1", IF(MONTH(Data[[#This Row],[Ngày giao]])&lt;7,"Qtr2",IF(MONTH(Data[[#This Row],[Ngày giao]])&lt;10,"Qtr3","Qtr4")))</f>
        <v>Qtr4</v>
      </c>
      <c r="O5212" s="32" t="str">
        <f>TEXT(Data[[#This Row],[Ngày giao]],"MMM")</f>
        <v>Nov</v>
      </c>
    </row>
    <row r="5213" spans="1:15" ht="13" x14ac:dyDescent="0.3">
      <c r="A5213" s="1">
        <v>4518306092</v>
      </c>
      <c r="B5213" s="1">
        <v>2899945</v>
      </c>
      <c r="C5213" s="34" t="s">
        <v>53</v>
      </c>
      <c r="D5213" s="35">
        <v>144</v>
      </c>
      <c r="E5213" s="3">
        <v>1268</v>
      </c>
      <c r="F5213" s="3">
        <f t="shared" si="150"/>
        <v>182592</v>
      </c>
      <c r="G5213" s="41">
        <v>44886</v>
      </c>
      <c r="H5213" s="40">
        <v>44886</v>
      </c>
      <c r="I5213" s="6">
        <f t="shared" si="149"/>
        <v>0</v>
      </c>
      <c r="J5213" s="32" t="str">
        <f>IF(Data[[#This Row],[Chênh lệch ngày]]&lt;-2,"ADVANCE", IF(Data[[#This Row],[Chênh lệch ngày]]&lt;4, "ON TIME", IF(Data[[#This Row],[REASON OF LATE]]="SUPPLIER","LATE BY SUPPLIER", "LATE")))</f>
        <v>ON TIME</v>
      </c>
      <c r="K5213" s="12"/>
      <c r="L5213" s="16"/>
      <c r="M5213" s="32" t="str">
        <f>TEXT(Data[[#This Row],[Ngày giao]],"yyyy")</f>
        <v>2022</v>
      </c>
      <c r="N5213" s="32" t="str">
        <f>IF(MONTH(Data[[#This Row],[Ngày giao]])&lt;4,"Qtr1", IF(MONTH(Data[[#This Row],[Ngày giao]])&lt;7,"Qtr2",IF(MONTH(Data[[#This Row],[Ngày giao]])&lt;10,"Qtr3","Qtr4")))</f>
        <v>Qtr4</v>
      </c>
      <c r="O5213" s="32" t="str">
        <f>TEXT(Data[[#This Row],[Ngày giao]],"MMM")</f>
        <v>Nov</v>
      </c>
    </row>
    <row r="5214" spans="1:15" ht="13" x14ac:dyDescent="0.3">
      <c r="A5214" s="1">
        <v>4518326704</v>
      </c>
      <c r="B5214" s="1">
        <v>2899944</v>
      </c>
      <c r="C5214" s="34" t="s">
        <v>53</v>
      </c>
      <c r="D5214" s="35">
        <v>96</v>
      </c>
      <c r="E5214" s="3">
        <v>599</v>
      </c>
      <c r="F5214" s="3">
        <f t="shared" si="150"/>
        <v>57504</v>
      </c>
      <c r="G5214" s="41">
        <v>44886</v>
      </c>
      <c r="H5214" s="40">
        <v>44886</v>
      </c>
      <c r="I5214" s="6">
        <f t="shared" si="149"/>
        <v>0</v>
      </c>
      <c r="J5214" s="32" t="str">
        <f>IF(Data[[#This Row],[Chênh lệch ngày]]&lt;-2,"ADVANCE", IF(Data[[#This Row],[Chênh lệch ngày]]&lt;4, "ON TIME", IF(Data[[#This Row],[REASON OF LATE]]="SUPPLIER","LATE BY SUPPLIER", "LATE")))</f>
        <v>ON TIME</v>
      </c>
      <c r="K5214" s="12"/>
      <c r="L5214" s="16"/>
      <c r="M5214" s="32" t="str">
        <f>TEXT(Data[[#This Row],[Ngày giao]],"yyyy")</f>
        <v>2022</v>
      </c>
      <c r="N5214" s="32" t="str">
        <f>IF(MONTH(Data[[#This Row],[Ngày giao]])&lt;4,"Qtr1", IF(MONTH(Data[[#This Row],[Ngày giao]])&lt;7,"Qtr2",IF(MONTH(Data[[#This Row],[Ngày giao]])&lt;10,"Qtr3","Qtr4")))</f>
        <v>Qtr4</v>
      </c>
      <c r="O5214" s="32" t="str">
        <f>TEXT(Data[[#This Row],[Ngày giao]],"MMM")</f>
        <v>Nov</v>
      </c>
    </row>
    <row r="5215" spans="1:15" ht="13" x14ac:dyDescent="0.3">
      <c r="A5215" s="1">
        <v>4518320608</v>
      </c>
      <c r="B5215" s="1">
        <v>2899944</v>
      </c>
      <c r="C5215" s="34" t="s">
        <v>53</v>
      </c>
      <c r="D5215" s="35">
        <v>432</v>
      </c>
      <c r="E5215" s="3">
        <v>801</v>
      </c>
      <c r="F5215" s="3">
        <f t="shared" si="150"/>
        <v>346032</v>
      </c>
      <c r="G5215" s="41">
        <v>44893</v>
      </c>
      <c r="H5215" s="40">
        <v>44893</v>
      </c>
      <c r="I5215" s="6">
        <f t="shared" si="149"/>
        <v>0</v>
      </c>
      <c r="J5215" s="32" t="str">
        <f>IF(Data[[#This Row],[Chênh lệch ngày]]&lt;-2,"ADVANCE", IF(Data[[#This Row],[Chênh lệch ngày]]&lt;4, "ON TIME", IF(Data[[#This Row],[REASON OF LATE]]="SUPPLIER","LATE BY SUPPLIER", "LATE")))</f>
        <v>ON TIME</v>
      </c>
      <c r="K5215" s="12"/>
      <c r="L5215" s="16"/>
      <c r="M5215" s="32" t="str">
        <f>TEXT(Data[[#This Row],[Ngày giao]],"yyyy")</f>
        <v>2022</v>
      </c>
      <c r="N5215" s="32" t="str">
        <f>IF(MONTH(Data[[#This Row],[Ngày giao]])&lt;4,"Qtr1", IF(MONTH(Data[[#This Row],[Ngày giao]])&lt;7,"Qtr2",IF(MONTH(Data[[#This Row],[Ngày giao]])&lt;10,"Qtr3","Qtr4")))</f>
        <v>Qtr4</v>
      </c>
      <c r="O5215" s="32" t="str">
        <f>TEXT(Data[[#This Row],[Ngày giao]],"MMM")</f>
        <v>Nov</v>
      </c>
    </row>
    <row r="5216" spans="1:15" ht="13" x14ac:dyDescent="0.3">
      <c r="A5216" s="1">
        <v>4518319945</v>
      </c>
      <c r="B5216" s="1">
        <v>2899945</v>
      </c>
      <c r="C5216" s="34" t="s">
        <v>53</v>
      </c>
      <c r="D5216" s="35">
        <v>96</v>
      </c>
      <c r="E5216" s="3">
        <v>1313</v>
      </c>
      <c r="F5216" s="3">
        <f t="shared" si="150"/>
        <v>126048</v>
      </c>
      <c r="G5216" s="41">
        <v>44893</v>
      </c>
      <c r="H5216" s="40">
        <v>44893</v>
      </c>
      <c r="I5216" s="6">
        <f t="shared" si="149"/>
        <v>0</v>
      </c>
      <c r="J5216" s="32" t="str">
        <f>IF(Data[[#This Row],[Chênh lệch ngày]]&lt;-2,"ADVANCE", IF(Data[[#This Row],[Chênh lệch ngày]]&lt;4, "ON TIME", IF(Data[[#This Row],[REASON OF LATE]]="SUPPLIER","LATE BY SUPPLIER", "LATE")))</f>
        <v>ON TIME</v>
      </c>
      <c r="K5216" s="12"/>
      <c r="L5216" s="16"/>
      <c r="M5216" s="32" t="str">
        <f>TEXT(Data[[#This Row],[Ngày giao]],"yyyy")</f>
        <v>2022</v>
      </c>
      <c r="N5216" s="32" t="str">
        <f>IF(MONTH(Data[[#This Row],[Ngày giao]])&lt;4,"Qtr1", IF(MONTH(Data[[#This Row],[Ngày giao]])&lt;7,"Qtr2",IF(MONTH(Data[[#This Row],[Ngày giao]])&lt;10,"Qtr3","Qtr4")))</f>
        <v>Qtr4</v>
      </c>
      <c r="O5216" s="32" t="str">
        <f>TEXT(Data[[#This Row],[Ngày giao]],"MMM")</f>
        <v>Nov</v>
      </c>
    </row>
    <row r="5217" spans="1:15" ht="13" x14ac:dyDescent="0.3">
      <c r="A5217" s="1">
        <v>4518328582</v>
      </c>
      <c r="B5217" s="1">
        <v>2899944</v>
      </c>
      <c r="C5217" s="34" t="s">
        <v>53</v>
      </c>
      <c r="D5217" s="35">
        <v>48</v>
      </c>
      <c r="E5217" s="3">
        <v>714</v>
      </c>
      <c r="F5217" s="3">
        <f t="shared" si="150"/>
        <v>34272</v>
      </c>
      <c r="G5217" s="41">
        <v>44893</v>
      </c>
      <c r="H5217" s="40">
        <v>44893</v>
      </c>
      <c r="I5217" s="6">
        <f t="shared" si="149"/>
        <v>0</v>
      </c>
      <c r="J5217" s="32" t="str">
        <f>IF(Data[[#This Row],[Chênh lệch ngày]]&lt;-2,"ADVANCE", IF(Data[[#This Row],[Chênh lệch ngày]]&lt;4, "ON TIME", IF(Data[[#This Row],[REASON OF LATE]]="SUPPLIER","LATE BY SUPPLIER", "LATE")))</f>
        <v>ON TIME</v>
      </c>
      <c r="K5217" s="12"/>
      <c r="L5217" s="16"/>
      <c r="M5217" s="32" t="str">
        <f>TEXT(Data[[#This Row],[Ngày giao]],"yyyy")</f>
        <v>2022</v>
      </c>
      <c r="N5217" s="32" t="str">
        <f>IF(MONTH(Data[[#This Row],[Ngày giao]])&lt;4,"Qtr1", IF(MONTH(Data[[#This Row],[Ngày giao]])&lt;7,"Qtr2",IF(MONTH(Data[[#This Row],[Ngày giao]])&lt;10,"Qtr3","Qtr4")))</f>
        <v>Qtr4</v>
      </c>
      <c r="O5217" s="32" t="str">
        <f>TEXT(Data[[#This Row],[Ngày giao]],"MMM")</f>
        <v>Nov</v>
      </c>
    </row>
    <row r="5218" spans="1:15" ht="13" x14ac:dyDescent="0.3">
      <c r="A5218" s="1">
        <v>4518319668</v>
      </c>
      <c r="B5218" s="1">
        <v>2899944</v>
      </c>
      <c r="C5218" s="34" t="s">
        <v>53</v>
      </c>
      <c r="D5218" s="35">
        <v>336</v>
      </c>
      <c r="E5218" s="3">
        <v>1122</v>
      </c>
      <c r="F5218" s="3">
        <f t="shared" si="150"/>
        <v>376992</v>
      </c>
      <c r="G5218" s="41">
        <v>44900</v>
      </c>
      <c r="H5218" s="40">
        <v>44900</v>
      </c>
      <c r="I5218" s="6">
        <f t="shared" si="149"/>
        <v>0</v>
      </c>
      <c r="J5218" s="32" t="str">
        <f>IF(Data[[#This Row],[Chênh lệch ngày]]&lt;-2,"ADVANCE", IF(Data[[#This Row],[Chênh lệch ngày]]&lt;4, "ON TIME", IF(Data[[#This Row],[REASON OF LATE]]="SUPPLIER","LATE BY SUPPLIER", "LATE")))</f>
        <v>ON TIME</v>
      </c>
      <c r="K5218" s="12"/>
      <c r="L5218" s="16"/>
      <c r="M5218" s="32" t="str">
        <f>TEXT(Data[[#This Row],[Ngày giao]],"yyyy")</f>
        <v>2022</v>
      </c>
      <c r="N5218" s="32" t="str">
        <f>IF(MONTH(Data[[#This Row],[Ngày giao]])&lt;4,"Qtr1", IF(MONTH(Data[[#This Row],[Ngày giao]])&lt;7,"Qtr2",IF(MONTH(Data[[#This Row],[Ngày giao]])&lt;10,"Qtr3","Qtr4")))</f>
        <v>Qtr4</v>
      </c>
      <c r="O5218" s="32" t="str">
        <f>TEXT(Data[[#This Row],[Ngày giao]],"MMM")</f>
        <v>Dec</v>
      </c>
    </row>
    <row r="5219" spans="1:15" ht="13" x14ac:dyDescent="0.3">
      <c r="A5219" s="1">
        <v>4518326183</v>
      </c>
      <c r="B5219" s="1">
        <v>2899944</v>
      </c>
      <c r="C5219" s="34" t="s">
        <v>53</v>
      </c>
      <c r="D5219" s="35">
        <v>48</v>
      </c>
      <c r="E5219" s="3">
        <v>1077</v>
      </c>
      <c r="F5219" s="3">
        <f t="shared" si="150"/>
        <v>51696</v>
      </c>
      <c r="G5219" s="41">
        <v>44900</v>
      </c>
      <c r="H5219" s="40">
        <v>44900</v>
      </c>
      <c r="I5219" s="6">
        <f t="shared" si="149"/>
        <v>0</v>
      </c>
      <c r="J5219" s="32" t="str">
        <f>IF(Data[[#This Row],[Chênh lệch ngày]]&lt;-2,"ADVANCE", IF(Data[[#This Row],[Chênh lệch ngày]]&lt;4, "ON TIME", IF(Data[[#This Row],[REASON OF LATE]]="SUPPLIER","LATE BY SUPPLIER", "LATE")))</f>
        <v>ON TIME</v>
      </c>
      <c r="K5219" s="12"/>
      <c r="L5219" s="16"/>
      <c r="M5219" s="32" t="str">
        <f>TEXT(Data[[#This Row],[Ngày giao]],"yyyy")</f>
        <v>2022</v>
      </c>
      <c r="N5219" s="32" t="str">
        <f>IF(MONTH(Data[[#This Row],[Ngày giao]])&lt;4,"Qtr1", IF(MONTH(Data[[#This Row],[Ngày giao]])&lt;7,"Qtr2",IF(MONTH(Data[[#This Row],[Ngày giao]])&lt;10,"Qtr3","Qtr4")))</f>
        <v>Qtr4</v>
      </c>
      <c r="O5219" s="32" t="str">
        <f>TEXT(Data[[#This Row],[Ngày giao]],"MMM")</f>
        <v>Dec</v>
      </c>
    </row>
    <row r="5220" spans="1:15" ht="13" x14ac:dyDescent="0.3">
      <c r="A5220" s="1">
        <v>4518328823</v>
      </c>
      <c r="B5220" s="1">
        <v>4228041</v>
      </c>
      <c r="C5220" s="34" t="s">
        <v>53</v>
      </c>
      <c r="D5220" s="35">
        <v>60</v>
      </c>
      <c r="E5220" s="3">
        <v>1230</v>
      </c>
      <c r="F5220" s="3">
        <f t="shared" si="150"/>
        <v>73800</v>
      </c>
      <c r="G5220" s="41">
        <v>44900</v>
      </c>
      <c r="H5220" s="40">
        <v>44900</v>
      </c>
      <c r="I5220" s="6">
        <f t="shared" si="149"/>
        <v>0</v>
      </c>
      <c r="J5220" s="32" t="str">
        <f>IF(Data[[#This Row],[Chênh lệch ngày]]&lt;-2,"ADVANCE", IF(Data[[#This Row],[Chênh lệch ngày]]&lt;4, "ON TIME", IF(Data[[#This Row],[REASON OF LATE]]="SUPPLIER","LATE BY SUPPLIER", "LATE")))</f>
        <v>ON TIME</v>
      </c>
      <c r="K5220" s="12"/>
      <c r="L5220" s="16"/>
      <c r="M5220" s="32" t="str">
        <f>TEXT(Data[[#This Row],[Ngày giao]],"yyyy")</f>
        <v>2022</v>
      </c>
      <c r="N5220" s="32" t="str">
        <f>IF(MONTH(Data[[#This Row],[Ngày giao]])&lt;4,"Qtr1", IF(MONTH(Data[[#This Row],[Ngày giao]])&lt;7,"Qtr2",IF(MONTH(Data[[#This Row],[Ngày giao]])&lt;10,"Qtr3","Qtr4")))</f>
        <v>Qtr4</v>
      </c>
      <c r="O5220" s="32" t="str">
        <f>TEXT(Data[[#This Row],[Ngày giao]],"MMM")</f>
        <v>Dec</v>
      </c>
    </row>
    <row r="5221" spans="1:15" ht="13" x14ac:dyDescent="0.3">
      <c r="A5221" s="1">
        <v>4518322695</v>
      </c>
      <c r="B5221" s="1">
        <v>2899944</v>
      </c>
      <c r="C5221" s="34" t="s">
        <v>53</v>
      </c>
      <c r="D5221" s="35">
        <v>192</v>
      </c>
      <c r="E5221" s="3">
        <v>442</v>
      </c>
      <c r="F5221" s="3">
        <f t="shared" si="150"/>
        <v>84864</v>
      </c>
      <c r="G5221" s="41">
        <v>44907</v>
      </c>
      <c r="H5221" s="40">
        <v>44907</v>
      </c>
      <c r="I5221" s="6">
        <f t="shared" si="149"/>
        <v>0</v>
      </c>
      <c r="J5221" s="32" t="str">
        <f>IF(Data[[#This Row],[Chênh lệch ngày]]&lt;-2,"ADVANCE", IF(Data[[#This Row],[Chênh lệch ngày]]&lt;4, "ON TIME", IF(Data[[#This Row],[REASON OF LATE]]="SUPPLIER","LATE BY SUPPLIER", "LATE")))</f>
        <v>ON TIME</v>
      </c>
      <c r="K5221" s="12"/>
      <c r="L5221" s="16"/>
      <c r="M5221" s="32" t="str">
        <f>TEXT(Data[[#This Row],[Ngày giao]],"yyyy")</f>
        <v>2022</v>
      </c>
      <c r="N5221" s="32" t="str">
        <f>IF(MONTH(Data[[#This Row],[Ngày giao]])&lt;4,"Qtr1", IF(MONTH(Data[[#This Row],[Ngày giao]])&lt;7,"Qtr2",IF(MONTH(Data[[#This Row],[Ngày giao]])&lt;10,"Qtr3","Qtr4")))</f>
        <v>Qtr4</v>
      </c>
      <c r="O5221" s="32" t="str">
        <f>TEXT(Data[[#This Row],[Ngày giao]],"MMM")</f>
        <v>Dec</v>
      </c>
    </row>
    <row r="5222" spans="1:15" ht="13" x14ac:dyDescent="0.3">
      <c r="A5222" s="1">
        <v>4518319874</v>
      </c>
      <c r="B5222" s="1">
        <v>4228041</v>
      </c>
      <c r="C5222" s="34" t="s">
        <v>53</v>
      </c>
      <c r="D5222" s="35">
        <v>60</v>
      </c>
      <c r="E5222" s="3">
        <v>353</v>
      </c>
      <c r="F5222" s="3">
        <f t="shared" si="150"/>
        <v>21180</v>
      </c>
      <c r="G5222" s="41">
        <v>44907</v>
      </c>
      <c r="H5222" s="40">
        <v>44907</v>
      </c>
      <c r="I5222" s="6">
        <f t="shared" si="149"/>
        <v>0</v>
      </c>
      <c r="J5222" s="32" t="str">
        <f>IF(Data[[#This Row],[Chênh lệch ngày]]&lt;-2,"ADVANCE", IF(Data[[#This Row],[Chênh lệch ngày]]&lt;4, "ON TIME", IF(Data[[#This Row],[REASON OF LATE]]="SUPPLIER","LATE BY SUPPLIER", "LATE")))</f>
        <v>ON TIME</v>
      </c>
      <c r="K5222" s="12"/>
      <c r="L5222" s="16"/>
      <c r="M5222" s="32" t="str">
        <f>TEXT(Data[[#This Row],[Ngày giao]],"yyyy")</f>
        <v>2022</v>
      </c>
      <c r="N5222" s="32" t="str">
        <f>IF(MONTH(Data[[#This Row],[Ngày giao]])&lt;4,"Qtr1", IF(MONTH(Data[[#This Row],[Ngày giao]])&lt;7,"Qtr2",IF(MONTH(Data[[#This Row],[Ngày giao]])&lt;10,"Qtr3","Qtr4")))</f>
        <v>Qtr4</v>
      </c>
      <c r="O5222" s="32" t="str">
        <f>TEXT(Data[[#This Row],[Ngày giao]],"MMM")</f>
        <v>Dec</v>
      </c>
    </row>
    <row r="5223" spans="1:15" ht="13" x14ac:dyDescent="0.3">
      <c r="A5223" s="1">
        <v>4518322389</v>
      </c>
      <c r="B5223" s="1">
        <v>2899944</v>
      </c>
      <c r="C5223" s="34" t="s">
        <v>53</v>
      </c>
      <c r="D5223" s="35">
        <v>144</v>
      </c>
      <c r="E5223" s="3">
        <v>440</v>
      </c>
      <c r="F5223" s="3">
        <f t="shared" si="150"/>
        <v>63360</v>
      </c>
      <c r="G5223" s="41">
        <v>44907</v>
      </c>
      <c r="H5223" s="40">
        <v>44907</v>
      </c>
      <c r="I5223" s="6">
        <f t="shared" si="149"/>
        <v>0</v>
      </c>
      <c r="J5223" s="32" t="str">
        <f>IF(Data[[#This Row],[Chênh lệch ngày]]&lt;-2,"ADVANCE", IF(Data[[#This Row],[Chênh lệch ngày]]&lt;4, "ON TIME", IF(Data[[#This Row],[REASON OF LATE]]="SUPPLIER","LATE BY SUPPLIER", "LATE")))</f>
        <v>ON TIME</v>
      </c>
      <c r="K5223" s="12"/>
      <c r="L5223" s="16"/>
      <c r="M5223" s="32" t="str">
        <f>TEXT(Data[[#This Row],[Ngày giao]],"yyyy")</f>
        <v>2022</v>
      </c>
      <c r="N5223" s="32" t="str">
        <f>IF(MONTH(Data[[#This Row],[Ngày giao]])&lt;4,"Qtr1", IF(MONTH(Data[[#This Row],[Ngày giao]])&lt;7,"Qtr2",IF(MONTH(Data[[#This Row],[Ngày giao]])&lt;10,"Qtr3","Qtr4")))</f>
        <v>Qtr4</v>
      </c>
      <c r="O5223" s="32" t="str">
        <f>TEXT(Data[[#This Row],[Ngày giao]],"MMM")</f>
        <v>Dec</v>
      </c>
    </row>
    <row r="5224" spans="1:15" ht="13" x14ac:dyDescent="0.3">
      <c r="A5224" s="1">
        <v>4518319147</v>
      </c>
      <c r="B5224" s="1">
        <v>4228041</v>
      </c>
      <c r="C5224" s="34" t="s">
        <v>53</v>
      </c>
      <c r="D5224" s="35">
        <v>1170</v>
      </c>
      <c r="E5224" s="3">
        <v>430</v>
      </c>
      <c r="F5224" s="3">
        <f t="shared" si="150"/>
        <v>503100</v>
      </c>
      <c r="G5224" s="41">
        <v>44914</v>
      </c>
      <c r="H5224" s="40">
        <v>44914</v>
      </c>
      <c r="I5224" s="6">
        <f t="shared" si="149"/>
        <v>0</v>
      </c>
      <c r="J5224" s="32" t="str">
        <f>IF(Data[[#This Row],[Chênh lệch ngày]]&lt;-2,"ADVANCE", IF(Data[[#This Row],[Chênh lệch ngày]]&lt;4, "ON TIME", IF(Data[[#This Row],[REASON OF LATE]]="SUPPLIER","LATE BY SUPPLIER", "LATE")))</f>
        <v>ON TIME</v>
      </c>
      <c r="K5224" s="12"/>
      <c r="L5224" s="16"/>
      <c r="M5224" s="32" t="str">
        <f>TEXT(Data[[#This Row],[Ngày giao]],"yyyy")</f>
        <v>2022</v>
      </c>
      <c r="N5224" s="32" t="str">
        <f>IF(MONTH(Data[[#This Row],[Ngày giao]])&lt;4,"Qtr1", IF(MONTH(Data[[#This Row],[Ngày giao]])&lt;7,"Qtr2",IF(MONTH(Data[[#This Row],[Ngày giao]])&lt;10,"Qtr3","Qtr4")))</f>
        <v>Qtr4</v>
      </c>
      <c r="O5224" s="32" t="str">
        <f>TEXT(Data[[#This Row],[Ngày giao]],"MMM")</f>
        <v>Dec</v>
      </c>
    </row>
    <row r="5225" spans="1:15" ht="13" x14ac:dyDescent="0.3">
      <c r="A5225" s="1">
        <v>4518322099</v>
      </c>
      <c r="B5225" s="1">
        <v>2899944</v>
      </c>
      <c r="C5225" s="34" t="s">
        <v>53</v>
      </c>
      <c r="D5225" s="35">
        <v>576</v>
      </c>
      <c r="E5225" s="3">
        <v>1180</v>
      </c>
      <c r="F5225" s="3">
        <f t="shared" si="150"/>
        <v>679680</v>
      </c>
      <c r="G5225" s="41">
        <v>44914</v>
      </c>
      <c r="H5225" s="40">
        <v>44914</v>
      </c>
      <c r="I5225" s="6">
        <f t="shared" si="149"/>
        <v>0</v>
      </c>
      <c r="J5225" s="32" t="str">
        <f>IF(Data[[#This Row],[Chênh lệch ngày]]&lt;-2,"ADVANCE", IF(Data[[#This Row],[Chênh lệch ngày]]&lt;4, "ON TIME", IF(Data[[#This Row],[REASON OF LATE]]="SUPPLIER","LATE BY SUPPLIER", "LATE")))</f>
        <v>ON TIME</v>
      </c>
      <c r="K5225" s="12"/>
      <c r="L5225" s="16"/>
      <c r="M5225" s="32" t="str">
        <f>TEXT(Data[[#This Row],[Ngày giao]],"yyyy")</f>
        <v>2022</v>
      </c>
      <c r="N5225" s="32" t="str">
        <f>IF(MONTH(Data[[#This Row],[Ngày giao]])&lt;4,"Qtr1", IF(MONTH(Data[[#This Row],[Ngày giao]])&lt;7,"Qtr2",IF(MONTH(Data[[#This Row],[Ngày giao]])&lt;10,"Qtr3","Qtr4")))</f>
        <v>Qtr4</v>
      </c>
      <c r="O5225" s="32" t="str">
        <f>TEXT(Data[[#This Row],[Ngày giao]],"MMM")</f>
        <v>Dec</v>
      </c>
    </row>
    <row r="5226" spans="1:15" ht="13" x14ac:dyDescent="0.3">
      <c r="A5226" s="1">
        <v>4518337105</v>
      </c>
      <c r="B5226" s="1">
        <v>2899945</v>
      </c>
      <c r="C5226" s="34" t="s">
        <v>53</v>
      </c>
      <c r="D5226" s="35">
        <v>144</v>
      </c>
      <c r="E5226" s="3">
        <v>869</v>
      </c>
      <c r="F5226" s="3">
        <f t="shared" si="150"/>
        <v>125136</v>
      </c>
      <c r="G5226" s="41">
        <v>44914</v>
      </c>
      <c r="H5226" s="40">
        <v>44914</v>
      </c>
      <c r="I5226" s="6">
        <f t="shared" si="149"/>
        <v>0</v>
      </c>
      <c r="J5226" s="32" t="str">
        <f>IF(Data[[#This Row],[Chênh lệch ngày]]&lt;-2,"ADVANCE", IF(Data[[#This Row],[Chênh lệch ngày]]&lt;4, "ON TIME", IF(Data[[#This Row],[REASON OF LATE]]="SUPPLIER","LATE BY SUPPLIER", "LATE")))</f>
        <v>ON TIME</v>
      </c>
      <c r="K5226" s="12"/>
      <c r="L5226" s="16"/>
      <c r="M5226" s="32" t="str">
        <f>TEXT(Data[[#This Row],[Ngày giao]],"yyyy")</f>
        <v>2022</v>
      </c>
      <c r="N5226" s="32" t="str">
        <f>IF(MONTH(Data[[#This Row],[Ngày giao]])&lt;4,"Qtr1", IF(MONTH(Data[[#This Row],[Ngày giao]])&lt;7,"Qtr2",IF(MONTH(Data[[#This Row],[Ngày giao]])&lt;10,"Qtr3","Qtr4")))</f>
        <v>Qtr4</v>
      </c>
      <c r="O5226" s="32" t="str">
        <f>TEXT(Data[[#This Row],[Ngày giao]],"MMM")</f>
        <v>Dec</v>
      </c>
    </row>
    <row r="5227" spans="1:15" ht="13" x14ac:dyDescent="0.3">
      <c r="A5227" s="1">
        <v>4518309860</v>
      </c>
      <c r="B5227" s="1">
        <v>2899945</v>
      </c>
      <c r="C5227" s="34" t="s">
        <v>53</v>
      </c>
      <c r="D5227" s="35">
        <v>48</v>
      </c>
      <c r="E5227" s="3">
        <v>1393</v>
      </c>
      <c r="F5227" s="3">
        <f t="shared" si="150"/>
        <v>66864</v>
      </c>
      <c r="G5227" s="41">
        <v>44914</v>
      </c>
      <c r="H5227" s="40">
        <v>44914</v>
      </c>
      <c r="I5227" s="6">
        <f t="shared" si="149"/>
        <v>0</v>
      </c>
      <c r="J5227" s="32" t="str">
        <f>IF(Data[[#This Row],[Chênh lệch ngày]]&lt;-2,"ADVANCE", IF(Data[[#This Row],[Chênh lệch ngày]]&lt;4, "ON TIME", IF(Data[[#This Row],[REASON OF LATE]]="SUPPLIER","LATE BY SUPPLIER", "LATE")))</f>
        <v>ON TIME</v>
      </c>
      <c r="K5227" s="12"/>
      <c r="L5227" s="16"/>
      <c r="M5227" s="32" t="str">
        <f>TEXT(Data[[#This Row],[Ngày giao]],"yyyy")</f>
        <v>2022</v>
      </c>
      <c r="N5227" s="32" t="str">
        <f>IF(MONTH(Data[[#This Row],[Ngày giao]])&lt;4,"Qtr1", IF(MONTH(Data[[#This Row],[Ngày giao]])&lt;7,"Qtr2",IF(MONTH(Data[[#This Row],[Ngày giao]])&lt;10,"Qtr3","Qtr4")))</f>
        <v>Qtr4</v>
      </c>
      <c r="O5227" s="32" t="str">
        <f>TEXT(Data[[#This Row],[Ngày giao]],"MMM")</f>
        <v>Dec</v>
      </c>
    </row>
    <row r="5228" spans="1:15" ht="13" x14ac:dyDescent="0.3">
      <c r="A5228" s="1">
        <v>4518312835</v>
      </c>
      <c r="B5228" s="1">
        <v>4228041</v>
      </c>
      <c r="C5228" s="34" t="s">
        <v>53</v>
      </c>
      <c r="D5228" s="35">
        <v>90</v>
      </c>
      <c r="E5228" s="3">
        <v>769</v>
      </c>
      <c r="F5228" s="3">
        <f t="shared" si="150"/>
        <v>69210</v>
      </c>
      <c r="G5228" s="41">
        <v>44914</v>
      </c>
      <c r="H5228" s="40">
        <v>44914</v>
      </c>
      <c r="I5228" s="6">
        <f t="shared" si="149"/>
        <v>0</v>
      </c>
      <c r="J5228" s="32" t="str">
        <f>IF(Data[[#This Row],[Chênh lệch ngày]]&lt;-2,"ADVANCE", IF(Data[[#This Row],[Chênh lệch ngày]]&lt;4, "ON TIME", IF(Data[[#This Row],[REASON OF LATE]]="SUPPLIER","LATE BY SUPPLIER", "LATE")))</f>
        <v>ON TIME</v>
      </c>
      <c r="K5228" s="12"/>
      <c r="L5228" s="16"/>
      <c r="M5228" s="32" t="str">
        <f>TEXT(Data[[#This Row],[Ngày giao]],"yyyy")</f>
        <v>2022</v>
      </c>
      <c r="N5228" s="32" t="str">
        <f>IF(MONTH(Data[[#This Row],[Ngày giao]])&lt;4,"Qtr1", IF(MONTH(Data[[#This Row],[Ngày giao]])&lt;7,"Qtr2",IF(MONTH(Data[[#This Row],[Ngày giao]])&lt;10,"Qtr3","Qtr4")))</f>
        <v>Qtr4</v>
      </c>
      <c r="O5228" s="32" t="str">
        <f>TEXT(Data[[#This Row],[Ngày giao]],"MMM")</f>
        <v>Dec</v>
      </c>
    </row>
    <row r="5229" spans="1:15" ht="13" x14ac:dyDescent="0.3">
      <c r="A5229" s="1">
        <v>4518332221</v>
      </c>
      <c r="B5229" s="1">
        <v>2899944</v>
      </c>
      <c r="C5229" s="34" t="s">
        <v>53</v>
      </c>
      <c r="D5229" s="35">
        <v>96</v>
      </c>
      <c r="E5229" s="3">
        <v>892</v>
      </c>
      <c r="F5229" s="3">
        <f t="shared" si="150"/>
        <v>85632</v>
      </c>
      <c r="G5229" s="41">
        <v>44914</v>
      </c>
      <c r="H5229" s="40">
        <v>44914</v>
      </c>
      <c r="I5229" s="6">
        <f t="shared" si="149"/>
        <v>0</v>
      </c>
      <c r="J5229" s="32" t="str">
        <f>IF(Data[[#This Row],[Chênh lệch ngày]]&lt;-2,"ADVANCE", IF(Data[[#This Row],[Chênh lệch ngày]]&lt;4, "ON TIME", IF(Data[[#This Row],[REASON OF LATE]]="SUPPLIER","LATE BY SUPPLIER", "LATE")))</f>
        <v>ON TIME</v>
      </c>
      <c r="K5229" s="12"/>
      <c r="L5229" s="16"/>
      <c r="M5229" s="32" t="str">
        <f>TEXT(Data[[#This Row],[Ngày giao]],"yyyy")</f>
        <v>2022</v>
      </c>
      <c r="N5229" s="32" t="str">
        <f>IF(MONTH(Data[[#This Row],[Ngày giao]])&lt;4,"Qtr1", IF(MONTH(Data[[#This Row],[Ngày giao]])&lt;7,"Qtr2",IF(MONTH(Data[[#This Row],[Ngày giao]])&lt;10,"Qtr3","Qtr4")))</f>
        <v>Qtr4</v>
      </c>
      <c r="O5229" s="32" t="str">
        <f>TEXT(Data[[#This Row],[Ngày giao]],"MMM")</f>
        <v>Dec</v>
      </c>
    </row>
    <row r="5230" spans="1:15" ht="13" x14ac:dyDescent="0.3">
      <c r="A5230" s="1">
        <v>4518309746</v>
      </c>
      <c r="B5230" s="1">
        <v>4228041</v>
      </c>
      <c r="C5230" s="34" t="s">
        <v>53</v>
      </c>
      <c r="D5230" s="35">
        <v>1410</v>
      </c>
      <c r="E5230" s="3">
        <v>1308</v>
      </c>
      <c r="F5230" s="3">
        <f t="shared" si="150"/>
        <v>1844280</v>
      </c>
      <c r="G5230" s="41">
        <v>44921</v>
      </c>
      <c r="H5230" s="40">
        <v>44921</v>
      </c>
      <c r="I5230" s="6">
        <f t="shared" si="149"/>
        <v>0</v>
      </c>
      <c r="J5230" s="32" t="str">
        <f>IF(Data[[#This Row],[Chênh lệch ngày]]&lt;-2,"ADVANCE", IF(Data[[#This Row],[Chênh lệch ngày]]&lt;4, "ON TIME", IF(Data[[#This Row],[REASON OF LATE]]="SUPPLIER","LATE BY SUPPLIER", "LATE")))</f>
        <v>ON TIME</v>
      </c>
      <c r="K5230" s="12"/>
      <c r="L5230" s="16"/>
      <c r="M5230" s="32" t="str">
        <f>TEXT(Data[[#This Row],[Ngày giao]],"yyyy")</f>
        <v>2022</v>
      </c>
      <c r="N5230" s="32" t="str">
        <f>IF(MONTH(Data[[#This Row],[Ngày giao]])&lt;4,"Qtr1", IF(MONTH(Data[[#This Row],[Ngày giao]])&lt;7,"Qtr2",IF(MONTH(Data[[#This Row],[Ngày giao]])&lt;10,"Qtr3","Qtr4")))</f>
        <v>Qtr4</v>
      </c>
      <c r="O5230" s="32" t="str">
        <f>TEXT(Data[[#This Row],[Ngày giao]],"MMM")</f>
        <v>Dec</v>
      </c>
    </row>
    <row r="5231" spans="1:15" ht="13" x14ac:dyDescent="0.3">
      <c r="A5231" s="1">
        <v>4518322605</v>
      </c>
      <c r="B5231" s="1">
        <v>2899944</v>
      </c>
      <c r="C5231" s="34" t="s">
        <v>53</v>
      </c>
      <c r="D5231" s="35">
        <v>960</v>
      </c>
      <c r="E5231" s="3">
        <v>1106</v>
      </c>
      <c r="F5231" s="3">
        <f t="shared" si="150"/>
        <v>1061760</v>
      </c>
      <c r="G5231" s="41">
        <v>44921</v>
      </c>
      <c r="H5231" s="40">
        <v>44921</v>
      </c>
      <c r="I5231" s="6">
        <f t="shared" si="149"/>
        <v>0</v>
      </c>
      <c r="J5231" s="32" t="str">
        <f>IF(Data[[#This Row],[Chênh lệch ngày]]&lt;-2,"ADVANCE", IF(Data[[#This Row],[Chênh lệch ngày]]&lt;4, "ON TIME", IF(Data[[#This Row],[REASON OF LATE]]="SUPPLIER","LATE BY SUPPLIER", "LATE")))</f>
        <v>ON TIME</v>
      </c>
      <c r="K5231" s="12"/>
      <c r="L5231" s="16"/>
      <c r="M5231" s="32" t="str">
        <f>TEXT(Data[[#This Row],[Ngày giao]],"yyyy")</f>
        <v>2022</v>
      </c>
      <c r="N5231" s="32" t="str">
        <f>IF(MONTH(Data[[#This Row],[Ngày giao]])&lt;4,"Qtr1", IF(MONTH(Data[[#This Row],[Ngày giao]])&lt;7,"Qtr2",IF(MONTH(Data[[#This Row],[Ngày giao]])&lt;10,"Qtr3","Qtr4")))</f>
        <v>Qtr4</v>
      </c>
      <c r="O5231" s="32" t="str">
        <f>TEXT(Data[[#This Row],[Ngày giao]],"MMM")</f>
        <v>Dec</v>
      </c>
    </row>
    <row r="5232" spans="1:15" ht="13" x14ac:dyDescent="0.3">
      <c r="A5232" s="1">
        <v>4518331444</v>
      </c>
      <c r="B5232" s="1">
        <v>2899945</v>
      </c>
      <c r="C5232" s="34" t="s">
        <v>53</v>
      </c>
      <c r="D5232" s="35">
        <v>240</v>
      </c>
      <c r="E5232" s="3">
        <v>929</v>
      </c>
      <c r="F5232" s="3">
        <f t="shared" si="150"/>
        <v>222960</v>
      </c>
      <c r="G5232" s="41">
        <v>44921</v>
      </c>
      <c r="H5232" s="40">
        <v>44921</v>
      </c>
      <c r="I5232" s="6">
        <f t="shared" si="149"/>
        <v>0</v>
      </c>
      <c r="J5232" s="32" t="str">
        <f>IF(Data[[#This Row],[Chênh lệch ngày]]&lt;-2,"ADVANCE", IF(Data[[#This Row],[Chênh lệch ngày]]&lt;4, "ON TIME", IF(Data[[#This Row],[REASON OF LATE]]="SUPPLIER","LATE BY SUPPLIER", "LATE")))</f>
        <v>ON TIME</v>
      </c>
      <c r="K5232" s="12"/>
      <c r="L5232" s="16"/>
      <c r="M5232" s="32" t="str">
        <f>TEXT(Data[[#This Row],[Ngày giao]],"yyyy")</f>
        <v>2022</v>
      </c>
      <c r="N5232" s="32" t="str">
        <f>IF(MONTH(Data[[#This Row],[Ngày giao]])&lt;4,"Qtr1", IF(MONTH(Data[[#This Row],[Ngày giao]])&lt;7,"Qtr2",IF(MONTH(Data[[#This Row],[Ngày giao]])&lt;10,"Qtr3","Qtr4")))</f>
        <v>Qtr4</v>
      </c>
      <c r="O5232" s="32" t="str">
        <f>TEXT(Data[[#This Row],[Ngày giao]],"MMM")</f>
        <v>Dec</v>
      </c>
    </row>
    <row r="5233" spans="1:15" ht="13" x14ac:dyDescent="0.3">
      <c r="A5233" s="1">
        <v>4518310212</v>
      </c>
      <c r="B5233" s="1">
        <v>2899945</v>
      </c>
      <c r="C5233" s="34" t="s">
        <v>53</v>
      </c>
      <c r="D5233" s="35">
        <v>48</v>
      </c>
      <c r="E5233" s="3">
        <v>1433</v>
      </c>
      <c r="F5233" s="3">
        <f t="shared" si="150"/>
        <v>68784</v>
      </c>
      <c r="G5233" s="41">
        <v>44921</v>
      </c>
      <c r="H5233" s="40">
        <v>44921</v>
      </c>
      <c r="I5233" s="6">
        <f t="shared" si="149"/>
        <v>0</v>
      </c>
      <c r="J5233" s="32" t="str">
        <f>IF(Data[[#This Row],[Chênh lệch ngày]]&lt;-2,"ADVANCE", IF(Data[[#This Row],[Chênh lệch ngày]]&lt;4, "ON TIME", IF(Data[[#This Row],[REASON OF LATE]]="SUPPLIER","LATE BY SUPPLIER", "LATE")))</f>
        <v>ON TIME</v>
      </c>
      <c r="K5233" s="12"/>
      <c r="L5233" s="16"/>
      <c r="M5233" s="32" t="str">
        <f>TEXT(Data[[#This Row],[Ngày giao]],"yyyy")</f>
        <v>2022</v>
      </c>
      <c r="N5233" s="32" t="str">
        <f>IF(MONTH(Data[[#This Row],[Ngày giao]])&lt;4,"Qtr1", IF(MONTH(Data[[#This Row],[Ngày giao]])&lt;7,"Qtr2",IF(MONTH(Data[[#This Row],[Ngày giao]])&lt;10,"Qtr3","Qtr4")))</f>
        <v>Qtr4</v>
      </c>
      <c r="O5233" s="32" t="str">
        <f>TEXT(Data[[#This Row],[Ngày giao]],"MMM")</f>
        <v>Dec</v>
      </c>
    </row>
    <row r="5234" spans="1:15" ht="13" x14ac:dyDescent="0.3">
      <c r="A5234" s="1">
        <v>4518317959</v>
      </c>
      <c r="B5234" s="1">
        <v>4228041</v>
      </c>
      <c r="C5234" s="34" t="s">
        <v>53</v>
      </c>
      <c r="D5234" s="35">
        <v>210</v>
      </c>
      <c r="E5234" s="3">
        <v>1053</v>
      </c>
      <c r="F5234" s="3">
        <f t="shared" si="150"/>
        <v>221130</v>
      </c>
      <c r="G5234" s="41">
        <v>44921</v>
      </c>
      <c r="H5234" s="40">
        <v>44921</v>
      </c>
      <c r="I5234" s="6">
        <f t="shared" si="149"/>
        <v>0</v>
      </c>
      <c r="J5234" s="32" t="str">
        <f>IF(Data[[#This Row],[Chênh lệch ngày]]&lt;-2,"ADVANCE", IF(Data[[#This Row],[Chênh lệch ngày]]&lt;4, "ON TIME", IF(Data[[#This Row],[REASON OF LATE]]="SUPPLIER","LATE BY SUPPLIER", "LATE")))</f>
        <v>ON TIME</v>
      </c>
      <c r="K5234" s="12"/>
      <c r="L5234" s="16"/>
      <c r="M5234" s="32" t="str">
        <f>TEXT(Data[[#This Row],[Ngày giao]],"yyyy")</f>
        <v>2022</v>
      </c>
      <c r="N5234" s="32" t="str">
        <f>IF(MONTH(Data[[#This Row],[Ngày giao]])&lt;4,"Qtr1", IF(MONTH(Data[[#This Row],[Ngày giao]])&lt;7,"Qtr2",IF(MONTH(Data[[#This Row],[Ngày giao]])&lt;10,"Qtr3","Qtr4")))</f>
        <v>Qtr4</v>
      </c>
      <c r="O5234" s="32" t="str">
        <f>TEXT(Data[[#This Row],[Ngày giao]],"MMM")</f>
        <v>Dec</v>
      </c>
    </row>
    <row r="5235" spans="1:15" ht="13" x14ac:dyDescent="0.3">
      <c r="A5235" s="1">
        <v>4518323621</v>
      </c>
      <c r="B5235" s="1">
        <v>2899944</v>
      </c>
      <c r="C5235" s="34" t="s">
        <v>53</v>
      </c>
      <c r="D5235" s="35">
        <v>336</v>
      </c>
      <c r="E5235" s="3">
        <v>1490</v>
      </c>
      <c r="F5235" s="3">
        <f t="shared" si="150"/>
        <v>500640</v>
      </c>
      <c r="G5235" s="41">
        <v>44921</v>
      </c>
      <c r="H5235" s="40">
        <v>44921</v>
      </c>
      <c r="I5235" s="6">
        <f t="shared" si="149"/>
        <v>0</v>
      </c>
      <c r="J5235" s="32" t="str">
        <f>IF(Data[[#This Row],[Chênh lệch ngày]]&lt;-2,"ADVANCE", IF(Data[[#This Row],[Chênh lệch ngày]]&lt;4, "ON TIME", IF(Data[[#This Row],[REASON OF LATE]]="SUPPLIER","LATE BY SUPPLIER", "LATE")))</f>
        <v>ON TIME</v>
      </c>
      <c r="K5235" s="12"/>
      <c r="L5235" s="16"/>
      <c r="M5235" s="32" t="str">
        <f>TEXT(Data[[#This Row],[Ngày giao]],"yyyy")</f>
        <v>2022</v>
      </c>
      <c r="N5235" s="32" t="str">
        <f>IF(MONTH(Data[[#This Row],[Ngày giao]])&lt;4,"Qtr1", IF(MONTH(Data[[#This Row],[Ngày giao]])&lt;7,"Qtr2",IF(MONTH(Data[[#This Row],[Ngày giao]])&lt;10,"Qtr3","Qtr4")))</f>
        <v>Qtr4</v>
      </c>
      <c r="O5235" s="32" t="str">
        <f>TEXT(Data[[#This Row],[Ngày giao]],"MMM")</f>
        <v>Dec</v>
      </c>
    </row>
    <row r="5236" spans="1:15" ht="13" x14ac:dyDescent="0.3">
      <c r="A5236" s="1">
        <v>4518313416</v>
      </c>
      <c r="B5236" s="1">
        <v>2899945</v>
      </c>
      <c r="C5236" s="34" t="s">
        <v>53</v>
      </c>
      <c r="D5236" s="35">
        <v>48</v>
      </c>
      <c r="E5236" s="3">
        <v>1049</v>
      </c>
      <c r="F5236" s="3">
        <f t="shared" si="150"/>
        <v>50352</v>
      </c>
      <c r="G5236" s="41">
        <v>44924</v>
      </c>
      <c r="H5236" s="40">
        <v>44924</v>
      </c>
      <c r="I5236" s="6">
        <f t="shared" si="149"/>
        <v>0</v>
      </c>
      <c r="J5236" s="32" t="str">
        <f>IF(Data[[#This Row],[Chênh lệch ngày]]&lt;-2,"ADVANCE", IF(Data[[#This Row],[Chênh lệch ngày]]&lt;4, "ON TIME", IF(Data[[#This Row],[REASON OF LATE]]="SUPPLIER","LATE BY SUPPLIER", "LATE")))</f>
        <v>ON TIME</v>
      </c>
      <c r="K5236" s="12"/>
      <c r="L5236" s="16"/>
      <c r="M5236" s="32" t="str">
        <f>TEXT(Data[[#This Row],[Ngày giao]],"yyyy")</f>
        <v>2022</v>
      </c>
      <c r="N5236" s="32" t="str">
        <f>IF(MONTH(Data[[#This Row],[Ngày giao]])&lt;4,"Qtr1", IF(MONTH(Data[[#This Row],[Ngày giao]])&lt;7,"Qtr2",IF(MONTH(Data[[#This Row],[Ngày giao]])&lt;10,"Qtr3","Qtr4")))</f>
        <v>Qtr4</v>
      </c>
      <c r="O5236" s="32" t="str">
        <f>TEXT(Data[[#This Row],[Ngày giao]],"MMM")</f>
        <v>Dec</v>
      </c>
    </row>
    <row r="5237" spans="1:15" ht="13" x14ac:dyDescent="0.3">
      <c r="A5237" s="1">
        <v>4518318168</v>
      </c>
      <c r="B5237" s="1">
        <v>4228041</v>
      </c>
      <c r="C5237" s="34" t="s">
        <v>53</v>
      </c>
      <c r="D5237" s="35">
        <v>90</v>
      </c>
      <c r="E5237" s="3">
        <v>557</v>
      </c>
      <c r="F5237" s="3">
        <f t="shared" si="150"/>
        <v>50130</v>
      </c>
      <c r="G5237" s="41">
        <v>44924</v>
      </c>
      <c r="H5237" s="40">
        <v>44924</v>
      </c>
      <c r="I5237" s="6">
        <f t="shared" si="149"/>
        <v>0</v>
      </c>
      <c r="J5237" s="32" t="str">
        <f>IF(Data[[#This Row],[Chênh lệch ngày]]&lt;-2,"ADVANCE", IF(Data[[#This Row],[Chênh lệch ngày]]&lt;4, "ON TIME", IF(Data[[#This Row],[REASON OF LATE]]="SUPPLIER","LATE BY SUPPLIER", "LATE")))</f>
        <v>ON TIME</v>
      </c>
      <c r="K5237" s="12"/>
      <c r="L5237" s="16"/>
      <c r="M5237" s="32" t="str">
        <f>TEXT(Data[[#This Row],[Ngày giao]],"yyyy")</f>
        <v>2022</v>
      </c>
      <c r="N5237" s="32" t="str">
        <f>IF(MONTH(Data[[#This Row],[Ngày giao]])&lt;4,"Qtr1", IF(MONTH(Data[[#This Row],[Ngày giao]])&lt;7,"Qtr2",IF(MONTH(Data[[#This Row],[Ngày giao]])&lt;10,"Qtr3","Qtr4")))</f>
        <v>Qtr4</v>
      </c>
      <c r="O5237" s="32" t="str">
        <f>TEXT(Data[[#This Row],[Ngày giao]],"MMM")</f>
        <v>Dec</v>
      </c>
    </row>
    <row r="5238" spans="1:15" ht="13" x14ac:dyDescent="0.3">
      <c r="A5238" s="1">
        <v>4518318675</v>
      </c>
      <c r="B5238" s="1">
        <v>2899944</v>
      </c>
      <c r="C5238" s="34" t="s">
        <v>53</v>
      </c>
      <c r="D5238" s="35">
        <v>144</v>
      </c>
      <c r="E5238" s="3">
        <v>409</v>
      </c>
      <c r="F5238" s="3">
        <f t="shared" si="150"/>
        <v>58896</v>
      </c>
      <c r="G5238" s="41">
        <v>44924</v>
      </c>
      <c r="H5238" s="40">
        <v>44924</v>
      </c>
      <c r="I5238" s="6">
        <f t="shared" si="149"/>
        <v>0</v>
      </c>
      <c r="J5238" s="32" t="str">
        <f>IF(Data[[#This Row],[Chênh lệch ngày]]&lt;-2,"ADVANCE", IF(Data[[#This Row],[Chênh lệch ngày]]&lt;4, "ON TIME", IF(Data[[#This Row],[REASON OF LATE]]="SUPPLIER","LATE BY SUPPLIER", "LATE")))</f>
        <v>ON TIME</v>
      </c>
      <c r="K5238" s="12"/>
      <c r="L5238" s="16"/>
      <c r="M5238" s="32" t="str">
        <f>TEXT(Data[[#This Row],[Ngày giao]],"yyyy")</f>
        <v>2022</v>
      </c>
      <c r="N5238" s="32" t="str">
        <f>IF(MONTH(Data[[#This Row],[Ngày giao]])&lt;4,"Qtr1", IF(MONTH(Data[[#This Row],[Ngày giao]])&lt;7,"Qtr2",IF(MONTH(Data[[#This Row],[Ngày giao]])&lt;10,"Qtr3","Qtr4")))</f>
        <v>Qtr4</v>
      </c>
      <c r="O5238" s="32" t="str">
        <f>TEXT(Data[[#This Row],[Ngày giao]],"MMM")</f>
        <v>Dec</v>
      </c>
    </row>
    <row r="5239" spans="1:15" ht="13" x14ac:dyDescent="0.3">
      <c r="A5239" s="1">
        <v>4518288655</v>
      </c>
      <c r="B5239" s="1">
        <v>2899944</v>
      </c>
      <c r="C5239" s="34" t="s">
        <v>53</v>
      </c>
      <c r="D5239" s="35">
        <v>1056</v>
      </c>
      <c r="E5239" s="3">
        <v>1233</v>
      </c>
      <c r="F5239" s="3">
        <f t="shared" si="150"/>
        <v>1302048</v>
      </c>
      <c r="G5239" s="41">
        <v>44928</v>
      </c>
      <c r="H5239" s="40">
        <v>44928</v>
      </c>
      <c r="I5239" s="6">
        <f t="shared" si="149"/>
        <v>0</v>
      </c>
      <c r="J5239" s="32" t="str">
        <f>IF(Data[[#This Row],[Chênh lệch ngày]]&lt;-2,"ADVANCE", IF(Data[[#This Row],[Chênh lệch ngày]]&lt;4, "ON TIME", IF(Data[[#This Row],[REASON OF LATE]]="SUPPLIER","LATE BY SUPPLIER", "LATE")))</f>
        <v>ON TIME</v>
      </c>
      <c r="K5239" s="12"/>
      <c r="L5239" s="16"/>
      <c r="M5239" s="32" t="str">
        <f>TEXT(Data[[#This Row],[Ngày giao]],"yyyy")</f>
        <v>2023</v>
      </c>
      <c r="N5239" s="32" t="str">
        <f>IF(MONTH(Data[[#This Row],[Ngày giao]])&lt;4,"Qtr1", IF(MONTH(Data[[#This Row],[Ngày giao]])&lt;7,"Qtr2",IF(MONTH(Data[[#This Row],[Ngày giao]])&lt;10,"Qtr3","Qtr4")))</f>
        <v>Qtr1</v>
      </c>
      <c r="O5239" s="32" t="str">
        <f>TEXT(Data[[#This Row],[Ngày giao]],"MMM")</f>
        <v>Jan</v>
      </c>
    </row>
    <row r="5240" spans="1:15" ht="13" x14ac:dyDescent="0.3">
      <c r="A5240" s="1">
        <v>4518302770</v>
      </c>
      <c r="B5240" s="1">
        <v>2903183</v>
      </c>
      <c r="C5240" s="34" t="s">
        <v>53</v>
      </c>
      <c r="D5240" s="35">
        <v>220</v>
      </c>
      <c r="E5240" s="3">
        <v>444</v>
      </c>
      <c r="F5240" s="3">
        <f t="shared" si="150"/>
        <v>97680</v>
      </c>
      <c r="G5240" s="41">
        <v>44928</v>
      </c>
      <c r="H5240" s="40">
        <v>44928</v>
      </c>
      <c r="I5240" s="6">
        <f t="shared" si="149"/>
        <v>0</v>
      </c>
      <c r="J5240" s="32" t="str">
        <f>IF(Data[[#This Row],[Chênh lệch ngày]]&lt;-2,"ADVANCE", IF(Data[[#This Row],[Chênh lệch ngày]]&lt;4, "ON TIME", IF(Data[[#This Row],[REASON OF LATE]]="SUPPLIER","LATE BY SUPPLIER", "LATE")))</f>
        <v>ON TIME</v>
      </c>
      <c r="K5240" s="12"/>
      <c r="L5240" s="16"/>
      <c r="M5240" s="32" t="str">
        <f>TEXT(Data[[#This Row],[Ngày giao]],"yyyy")</f>
        <v>2023</v>
      </c>
      <c r="N5240" s="32" t="str">
        <f>IF(MONTH(Data[[#This Row],[Ngày giao]])&lt;4,"Qtr1", IF(MONTH(Data[[#This Row],[Ngày giao]])&lt;7,"Qtr2",IF(MONTH(Data[[#This Row],[Ngày giao]])&lt;10,"Qtr3","Qtr4")))</f>
        <v>Qtr1</v>
      </c>
      <c r="O5240" s="32" t="str">
        <f>TEXT(Data[[#This Row],[Ngày giao]],"MMM")</f>
        <v>Jan</v>
      </c>
    </row>
    <row r="5241" spans="1:15" ht="13" x14ac:dyDescent="0.3">
      <c r="A5241" s="1">
        <v>4518309421</v>
      </c>
      <c r="B5241" s="1">
        <v>4228041</v>
      </c>
      <c r="C5241" s="34" t="s">
        <v>53</v>
      </c>
      <c r="D5241" s="35">
        <v>1710</v>
      </c>
      <c r="E5241" s="3">
        <v>789</v>
      </c>
      <c r="F5241" s="3">
        <f t="shared" si="150"/>
        <v>1349190</v>
      </c>
      <c r="G5241" s="41">
        <v>44928</v>
      </c>
      <c r="H5241" s="40">
        <v>44928</v>
      </c>
      <c r="I5241" s="6">
        <f t="shared" si="149"/>
        <v>0</v>
      </c>
      <c r="J5241" s="32" t="str">
        <f>IF(Data[[#This Row],[Chênh lệch ngày]]&lt;-2,"ADVANCE", IF(Data[[#This Row],[Chênh lệch ngày]]&lt;4, "ON TIME", IF(Data[[#This Row],[REASON OF LATE]]="SUPPLIER","LATE BY SUPPLIER", "LATE")))</f>
        <v>ON TIME</v>
      </c>
      <c r="K5241" s="12"/>
      <c r="L5241" s="16"/>
      <c r="M5241" s="32" t="str">
        <f>TEXT(Data[[#This Row],[Ngày giao]],"yyyy")</f>
        <v>2023</v>
      </c>
      <c r="N5241" s="32" t="str">
        <f>IF(MONTH(Data[[#This Row],[Ngày giao]])&lt;4,"Qtr1", IF(MONTH(Data[[#This Row],[Ngày giao]])&lt;7,"Qtr2",IF(MONTH(Data[[#This Row],[Ngày giao]])&lt;10,"Qtr3","Qtr4")))</f>
        <v>Qtr1</v>
      </c>
      <c r="O5241" s="32" t="str">
        <f>TEXT(Data[[#This Row],[Ngày giao]],"MMM")</f>
        <v>Jan</v>
      </c>
    </row>
    <row r="5242" spans="1:15" ht="13" x14ac:dyDescent="0.3">
      <c r="A5242" s="1">
        <v>4518323200</v>
      </c>
      <c r="B5242" s="1">
        <v>2899945</v>
      </c>
      <c r="C5242" s="34" t="s">
        <v>53</v>
      </c>
      <c r="D5242" s="35">
        <v>432</v>
      </c>
      <c r="E5242" s="3">
        <v>1360</v>
      </c>
      <c r="F5242" s="3">
        <f t="shared" si="150"/>
        <v>587520</v>
      </c>
      <c r="G5242" s="41">
        <v>44928</v>
      </c>
      <c r="H5242" s="40">
        <v>44928</v>
      </c>
      <c r="I5242" s="6">
        <f t="shared" si="149"/>
        <v>0</v>
      </c>
      <c r="J5242" s="32" t="str">
        <f>IF(Data[[#This Row],[Chênh lệch ngày]]&lt;-2,"ADVANCE", IF(Data[[#This Row],[Chênh lệch ngày]]&lt;4, "ON TIME", IF(Data[[#This Row],[REASON OF LATE]]="SUPPLIER","LATE BY SUPPLIER", "LATE")))</f>
        <v>ON TIME</v>
      </c>
      <c r="K5242" s="12"/>
      <c r="L5242" s="16"/>
      <c r="M5242" s="32" t="str">
        <f>TEXT(Data[[#This Row],[Ngày giao]],"yyyy")</f>
        <v>2023</v>
      </c>
      <c r="N5242" s="32" t="str">
        <f>IF(MONTH(Data[[#This Row],[Ngày giao]])&lt;4,"Qtr1", IF(MONTH(Data[[#This Row],[Ngày giao]])&lt;7,"Qtr2",IF(MONTH(Data[[#This Row],[Ngày giao]])&lt;10,"Qtr3","Qtr4")))</f>
        <v>Qtr1</v>
      </c>
      <c r="O5242" s="32" t="str">
        <f>TEXT(Data[[#This Row],[Ngày giao]],"MMM")</f>
        <v>Jan</v>
      </c>
    </row>
    <row r="5243" spans="1:15" ht="13" x14ac:dyDescent="0.3">
      <c r="A5243" s="1">
        <v>4518302250</v>
      </c>
      <c r="B5243" s="1">
        <v>4228041</v>
      </c>
      <c r="C5243" s="34" t="s">
        <v>53</v>
      </c>
      <c r="D5243" s="35">
        <v>4200</v>
      </c>
      <c r="E5243" s="3">
        <v>730</v>
      </c>
      <c r="F5243" s="3">
        <f t="shared" si="150"/>
        <v>3066000</v>
      </c>
      <c r="G5243" s="41">
        <v>44935</v>
      </c>
      <c r="H5243" s="40">
        <v>44935</v>
      </c>
      <c r="I5243" s="6">
        <f t="shared" si="149"/>
        <v>0</v>
      </c>
      <c r="J5243" s="32" t="str">
        <f>IF(Data[[#This Row],[Chênh lệch ngày]]&lt;-2,"ADVANCE", IF(Data[[#This Row],[Chênh lệch ngày]]&lt;4, "ON TIME", IF(Data[[#This Row],[REASON OF LATE]]="SUPPLIER","LATE BY SUPPLIER", "LATE")))</f>
        <v>ON TIME</v>
      </c>
      <c r="K5243" s="12"/>
      <c r="L5243" s="16"/>
      <c r="M5243" s="32" t="str">
        <f>TEXT(Data[[#This Row],[Ngày giao]],"yyyy")</f>
        <v>2023</v>
      </c>
      <c r="N5243" s="32" t="str">
        <f>IF(MONTH(Data[[#This Row],[Ngày giao]])&lt;4,"Qtr1", IF(MONTH(Data[[#This Row],[Ngày giao]])&lt;7,"Qtr2",IF(MONTH(Data[[#This Row],[Ngày giao]])&lt;10,"Qtr3","Qtr4")))</f>
        <v>Qtr1</v>
      </c>
      <c r="O5243" s="32" t="str">
        <f>TEXT(Data[[#This Row],[Ngày giao]],"MMM")</f>
        <v>Jan</v>
      </c>
    </row>
    <row r="5244" spans="1:15" ht="13" x14ac:dyDescent="0.3">
      <c r="A5244" s="1">
        <v>4518314905</v>
      </c>
      <c r="B5244" s="1">
        <v>2903183</v>
      </c>
      <c r="C5244" s="34" t="s">
        <v>53</v>
      </c>
      <c r="D5244" s="35">
        <v>680</v>
      </c>
      <c r="E5244" s="3">
        <v>715</v>
      </c>
      <c r="F5244" s="3">
        <f t="shared" si="150"/>
        <v>486200</v>
      </c>
      <c r="G5244" s="41">
        <v>44935</v>
      </c>
      <c r="H5244" s="40">
        <v>44935</v>
      </c>
      <c r="I5244" s="6">
        <f t="shared" si="149"/>
        <v>0</v>
      </c>
      <c r="J5244" s="32" t="str">
        <f>IF(Data[[#This Row],[Chênh lệch ngày]]&lt;-2,"ADVANCE", IF(Data[[#This Row],[Chênh lệch ngày]]&lt;4, "ON TIME", IF(Data[[#This Row],[REASON OF LATE]]="SUPPLIER","LATE BY SUPPLIER", "LATE")))</f>
        <v>ON TIME</v>
      </c>
      <c r="K5244" s="12"/>
      <c r="L5244" s="16"/>
      <c r="M5244" s="32" t="str">
        <f>TEXT(Data[[#This Row],[Ngày giao]],"yyyy")</f>
        <v>2023</v>
      </c>
      <c r="N5244" s="32" t="str">
        <f>IF(MONTH(Data[[#This Row],[Ngày giao]])&lt;4,"Qtr1", IF(MONTH(Data[[#This Row],[Ngày giao]])&lt;7,"Qtr2",IF(MONTH(Data[[#This Row],[Ngày giao]])&lt;10,"Qtr3","Qtr4")))</f>
        <v>Qtr1</v>
      </c>
      <c r="O5244" s="32" t="str">
        <f>TEXT(Data[[#This Row],[Ngày giao]],"MMM")</f>
        <v>Jan</v>
      </c>
    </row>
    <row r="5245" spans="1:15" ht="13" x14ac:dyDescent="0.3">
      <c r="A5245" s="1">
        <v>4518322636</v>
      </c>
      <c r="B5245" s="1">
        <v>2899944</v>
      </c>
      <c r="C5245" s="34" t="s">
        <v>53</v>
      </c>
      <c r="D5245" s="35">
        <v>2544</v>
      </c>
      <c r="E5245" s="3">
        <v>447</v>
      </c>
      <c r="F5245" s="3">
        <f t="shared" si="150"/>
        <v>1137168</v>
      </c>
      <c r="G5245" s="41">
        <v>44935</v>
      </c>
      <c r="H5245" s="40">
        <v>44935</v>
      </c>
      <c r="I5245" s="6">
        <f t="shared" si="149"/>
        <v>0</v>
      </c>
      <c r="J5245" s="32" t="str">
        <f>IF(Data[[#This Row],[Chênh lệch ngày]]&lt;-2,"ADVANCE", IF(Data[[#This Row],[Chênh lệch ngày]]&lt;4, "ON TIME", IF(Data[[#This Row],[REASON OF LATE]]="SUPPLIER","LATE BY SUPPLIER", "LATE")))</f>
        <v>ON TIME</v>
      </c>
      <c r="K5245" s="12"/>
      <c r="L5245" s="16"/>
      <c r="M5245" s="32" t="str">
        <f>TEXT(Data[[#This Row],[Ngày giao]],"yyyy")</f>
        <v>2023</v>
      </c>
      <c r="N5245" s="32" t="str">
        <f>IF(MONTH(Data[[#This Row],[Ngày giao]])&lt;4,"Qtr1", IF(MONTH(Data[[#This Row],[Ngày giao]])&lt;7,"Qtr2",IF(MONTH(Data[[#This Row],[Ngày giao]])&lt;10,"Qtr3","Qtr4")))</f>
        <v>Qtr1</v>
      </c>
      <c r="O5245" s="32" t="str">
        <f>TEXT(Data[[#This Row],[Ngày giao]],"MMM")</f>
        <v>Jan</v>
      </c>
    </row>
    <row r="5246" spans="1:15" ht="13" x14ac:dyDescent="0.3">
      <c r="A5246" s="1">
        <v>4518338927</v>
      </c>
      <c r="B5246" s="1">
        <v>2899945</v>
      </c>
      <c r="C5246" s="34" t="s">
        <v>53</v>
      </c>
      <c r="D5246" s="35">
        <v>864</v>
      </c>
      <c r="E5246" s="3">
        <v>1056</v>
      </c>
      <c r="F5246" s="3">
        <f t="shared" si="150"/>
        <v>912384</v>
      </c>
      <c r="G5246" s="41">
        <v>44935</v>
      </c>
      <c r="H5246" s="40">
        <v>44935</v>
      </c>
      <c r="I5246" s="6">
        <f t="shared" si="149"/>
        <v>0</v>
      </c>
      <c r="J5246" s="32" t="str">
        <f>IF(Data[[#This Row],[Chênh lệch ngày]]&lt;-2,"ADVANCE", IF(Data[[#This Row],[Chênh lệch ngày]]&lt;4, "ON TIME", IF(Data[[#This Row],[REASON OF LATE]]="SUPPLIER","LATE BY SUPPLIER", "LATE")))</f>
        <v>ON TIME</v>
      </c>
      <c r="K5246" s="12"/>
      <c r="L5246" s="16"/>
      <c r="M5246" s="32" t="str">
        <f>TEXT(Data[[#This Row],[Ngày giao]],"yyyy")</f>
        <v>2023</v>
      </c>
      <c r="N5246" s="32" t="str">
        <f>IF(MONTH(Data[[#This Row],[Ngày giao]])&lt;4,"Qtr1", IF(MONTH(Data[[#This Row],[Ngày giao]])&lt;7,"Qtr2",IF(MONTH(Data[[#This Row],[Ngày giao]])&lt;10,"Qtr3","Qtr4")))</f>
        <v>Qtr1</v>
      </c>
      <c r="O5246" s="32" t="str">
        <f>TEXT(Data[[#This Row],[Ngày giao]],"MMM")</f>
        <v>Jan</v>
      </c>
    </row>
    <row r="5247" spans="1:15" ht="13" x14ac:dyDescent="0.3">
      <c r="A5247" s="1">
        <v>4518307916</v>
      </c>
      <c r="B5247" s="1">
        <v>4228041</v>
      </c>
      <c r="C5247" s="34" t="s">
        <v>53</v>
      </c>
      <c r="D5247" s="35">
        <v>150</v>
      </c>
      <c r="E5247" s="3">
        <v>733</v>
      </c>
      <c r="F5247" s="3">
        <f t="shared" si="150"/>
        <v>109950</v>
      </c>
      <c r="G5247" s="41">
        <v>44935</v>
      </c>
      <c r="H5247" s="40">
        <v>44935</v>
      </c>
      <c r="I5247" s="6">
        <f t="shared" si="149"/>
        <v>0</v>
      </c>
      <c r="J5247" s="32" t="str">
        <f>IF(Data[[#This Row],[Chênh lệch ngày]]&lt;-2,"ADVANCE", IF(Data[[#This Row],[Chênh lệch ngày]]&lt;4, "ON TIME", IF(Data[[#This Row],[REASON OF LATE]]="SUPPLIER","LATE BY SUPPLIER", "LATE")))</f>
        <v>ON TIME</v>
      </c>
      <c r="K5247" s="12"/>
      <c r="L5247" s="16"/>
      <c r="M5247" s="32" t="str">
        <f>TEXT(Data[[#This Row],[Ngày giao]],"yyyy")</f>
        <v>2023</v>
      </c>
      <c r="N5247" s="32" t="str">
        <f>IF(MONTH(Data[[#This Row],[Ngày giao]])&lt;4,"Qtr1", IF(MONTH(Data[[#This Row],[Ngày giao]])&lt;7,"Qtr2",IF(MONTH(Data[[#This Row],[Ngày giao]])&lt;10,"Qtr3","Qtr4")))</f>
        <v>Qtr1</v>
      </c>
      <c r="O5247" s="32" t="str">
        <f>TEXT(Data[[#This Row],[Ngày giao]],"MMM")</f>
        <v>Jan</v>
      </c>
    </row>
    <row r="5248" spans="1:15" ht="13" x14ac:dyDescent="0.3">
      <c r="A5248" s="1">
        <v>4518319107</v>
      </c>
      <c r="B5248" s="1">
        <v>2899944</v>
      </c>
      <c r="C5248" s="34" t="s">
        <v>53</v>
      </c>
      <c r="D5248" s="35">
        <v>192</v>
      </c>
      <c r="E5248" s="3">
        <v>1424</v>
      </c>
      <c r="F5248" s="3">
        <f t="shared" si="150"/>
        <v>273408</v>
      </c>
      <c r="G5248" s="41">
        <v>44935</v>
      </c>
      <c r="H5248" s="40">
        <v>44935</v>
      </c>
      <c r="I5248" s="6">
        <f t="shared" si="149"/>
        <v>0</v>
      </c>
      <c r="J5248" s="32" t="str">
        <f>IF(Data[[#This Row],[Chênh lệch ngày]]&lt;-2,"ADVANCE", IF(Data[[#This Row],[Chênh lệch ngày]]&lt;4, "ON TIME", IF(Data[[#This Row],[REASON OF LATE]]="SUPPLIER","LATE BY SUPPLIER", "LATE")))</f>
        <v>ON TIME</v>
      </c>
      <c r="K5248" s="12"/>
      <c r="L5248" s="16"/>
      <c r="M5248" s="32" t="str">
        <f>TEXT(Data[[#This Row],[Ngày giao]],"yyyy")</f>
        <v>2023</v>
      </c>
      <c r="N5248" s="32" t="str">
        <f>IF(MONTH(Data[[#This Row],[Ngày giao]])&lt;4,"Qtr1", IF(MONTH(Data[[#This Row],[Ngày giao]])&lt;7,"Qtr2",IF(MONTH(Data[[#This Row],[Ngày giao]])&lt;10,"Qtr3","Qtr4")))</f>
        <v>Qtr1</v>
      </c>
      <c r="O5248" s="32" t="str">
        <f>TEXT(Data[[#This Row],[Ngày giao]],"MMM")</f>
        <v>Jan</v>
      </c>
    </row>
    <row r="5249" spans="1:15" ht="13" x14ac:dyDescent="0.3">
      <c r="A5249" s="1">
        <v>4518307236</v>
      </c>
      <c r="B5249" s="1">
        <v>4228041</v>
      </c>
      <c r="C5249" s="34" t="s">
        <v>53</v>
      </c>
      <c r="D5249" s="35">
        <v>1890</v>
      </c>
      <c r="E5249" s="3">
        <v>1325</v>
      </c>
      <c r="F5249" s="3">
        <f t="shared" si="150"/>
        <v>2504250</v>
      </c>
      <c r="G5249" s="41">
        <v>44942</v>
      </c>
      <c r="H5249" s="40">
        <v>44942</v>
      </c>
      <c r="I5249" s="6">
        <f t="shared" si="149"/>
        <v>0</v>
      </c>
      <c r="J5249" s="32" t="str">
        <f>IF(Data[[#This Row],[Chênh lệch ngày]]&lt;-2,"ADVANCE", IF(Data[[#This Row],[Chênh lệch ngày]]&lt;4, "ON TIME", IF(Data[[#This Row],[REASON OF LATE]]="SUPPLIER","LATE BY SUPPLIER", "LATE")))</f>
        <v>ON TIME</v>
      </c>
      <c r="K5249" s="12"/>
      <c r="L5249" s="16"/>
      <c r="M5249" s="32" t="str">
        <f>TEXT(Data[[#This Row],[Ngày giao]],"yyyy")</f>
        <v>2023</v>
      </c>
      <c r="N5249" s="32" t="str">
        <f>IF(MONTH(Data[[#This Row],[Ngày giao]])&lt;4,"Qtr1", IF(MONTH(Data[[#This Row],[Ngày giao]])&lt;7,"Qtr2",IF(MONTH(Data[[#This Row],[Ngày giao]])&lt;10,"Qtr3","Qtr4")))</f>
        <v>Qtr1</v>
      </c>
      <c r="O5249" s="32" t="str">
        <f>TEXT(Data[[#This Row],[Ngày giao]],"MMM")</f>
        <v>Jan</v>
      </c>
    </row>
    <row r="5250" spans="1:15" ht="13" x14ac:dyDescent="0.3">
      <c r="A5250" s="1">
        <v>4518315303</v>
      </c>
      <c r="B5250" s="1">
        <v>2899944</v>
      </c>
      <c r="C5250" s="34" t="s">
        <v>53</v>
      </c>
      <c r="D5250" s="35">
        <v>4080</v>
      </c>
      <c r="E5250" s="3">
        <v>885</v>
      </c>
      <c r="F5250" s="3">
        <f t="shared" si="150"/>
        <v>3610800</v>
      </c>
      <c r="G5250" s="41">
        <v>44942</v>
      </c>
      <c r="H5250" s="40">
        <v>44942</v>
      </c>
      <c r="I5250" s="6">
        <f t="shared" si="149"/>
        <v>0</v>
      </c>
      <c r="J5250" s="32" t="str">
        <f>IF(Data[[#This Row],[Chênh lệch ngày]]&lt;-2,"ADVANCE", IF(Data[[#This Row],[Chênh lệch ngày]]&lt;4, "ON TIME", IF(Data[[#This Row],[REASON OF LATE]]="SUPPLIER","LATE BY SUPPLIER", "LATE")))</f>
        <v>ON TIME</v>
      </c>
      <c r="K5250" s="12"/>
      <c r="L5250" s="16"/>
      <c r="M5250" s="32" t="str">
        <f>TEXT(Data[[#This Row],[Ngày giao]],"yyyy")</f>
        <v>2023</v>
      </c>
      <c r="N5250" s="32" t="str">
        <f>IF(MONTH(Data[[#This Row],[Ngày giao]])&lt;4,"Qtr1", IF(MONTH(Data[[#This Row],[Ngày giao]])&lt;7,"Qtr2",IF(MONTH(Data[[#This Row],[Ngày giao]])&lt;10,"Qtr3","Qtr4")))</f>
        <v>Qtr1</v>
      </c>
      <c r="O5250" s="32" t="str">
        <f>TEXT(Data[[#This Row],[Ngày giao]],"MMM")</f>
        <v>Jan</v>
      </c>
    </row>
    <row r="5251" spans="1:15" ht="13" x14ac:dyDescent="0.3">
      <c r="A5251" s="1">
        <v>4518322845</v>
      </c>
      <c r="B5251" s="1">
        <v>2903183</v>
      </c>
      <c r="C5251" s="34" t="s">
        <v>53</v>
      </c>
      <c r="D5251" s="35">
        <v>1060</v>
      </c>
      <c r="E5251" s="3">
        <v>819</v>
      </c>
      <c r="F5251" s="3">
        <f t="shared" si="150"/>
        <v>868140</v>
      </c>
      <c r="G5251" s="41">
        <v>44942</v>
      </c>
      <c r="H5251" s="40">
        <v>44942</v>
      </c>
      <c r="I5251" s="6">
        <f t="shared" si="149"/>
        <v>0</v>
      </c>
      <c r="J5251" s="32" t="str">
        <f>IF(Data[[#This Row],[Chênh lệch ngày]]&lt;-2,"ADVANCE", IF(Data[[#This Row],[Chênh lệch ngày]]&lt;4, "ON TIME", IF(Data[[#This Row],[REASON OF LATE]]="SUPPLIER","LATE BY SUPPLIER", "LATE")))</f>
        <v>ON TIME</v>
      </c>
      <c r="K5251" s="12"/>
      <c r="L5251" s="16"/>
      <c r="M5251" s="32" t="str">
        <f>TEXT(Data[[#This Row],[Ngày giao]],"yyyy")</f>
        <v>2023</v>
      </c>
      <c r="N5251" s="32" t="str">
        <f>IF(MONTH(Data[[#This Row],[Ngày giao]])&lt;4,"Qtr1", IF(MONTH(Data[[#This Row],[Ngày giao]])&lt;7,"Qtr2",IF(MONTH(Data[[#This Row],[Ngày giao]])&lt;10,"Qtr3","Qtr4")))</f>
        <v>Qtr1</v>
      </c>
      <c r="O5251" s="32" t="str">
        <f>TEXT(Data[[#This Row],[Ngày giao]],"MMM")</f>
        <v>Jan</v>
      </c>
    </row>
    <row r="5252" spans="1:15" ht="13" x14ac:dyDescent="0.3">
      <c r="A5252" s="1">
        <v>4518335811</v>
      </c>
      <c r="B5252" s="1">
        <v>2899945</v>
      </c>
      <c r="C5252" s="34" t="s">
        <v>53</v>
      </c>
      <c r="D5252" s="35">
        <v>1488</v>
      </c>
      <c r="E5252" s="3">
        <v>1059</v>
      </c>
      <c r="F5252" s="3">
        <f t="shared" si="150"/>
        <v>1575792</v>
      </c>
      <c r="G5252" s="41">
        <v>44942</v>
      </c>
      <c r="H5252" s="40">
        <v>44942</v>
      </c>
      <c r="I5252" s="6">
        <f t="shared" si="149"/>
        <v>0</v>
      </c>
      <c r="J5252" s="32" t="str">
        <f>IF(Data[[#This Row],[Chênh lệch ngày]]&lt;-2,"ADVANCE", IF(Data[[#This Row],[Chênh lệch ngày]]&lt;4, "ON TIME", IF(Data[[#This Row],[REASON OF LATE]]="SUPPLIER","LATE BY SUPPLIER", "LATE")))</f>
        <v>ON TIME</v>
      </c>
      <c r="K5252" s="12"/>
      <c r="L5252" s="16"/>
      <c r="M5252" s="32" t="str">
        <f>TEXT(Data[[#This Row],[Ngày giao]],"yyyy")</f>
        <v>2023</v>
      </c>
      <c r="N5252" s="32" t="str">
        <f>IF(MONTH(Data[[#This Row],[Ngày giao]])&lt;4,"Qtr1", IF(MONTH(Data[[#This Row],[Ngày giao]])&lt;7,"Qtr2",IF(MONTH(Data[[#This Row],[Ngày giao]])&lt;10,"Qtr3","Qtr4")))</f>
        <v>Qtr1</v>
      </c>
      <c r="O5252" s="32" t="str">
        <f>TEXT(Data[[#This Row],[Ngày giao]],"MMM")</f>
        <v>Jan</v>
      </c>
    </row>
    <row r="5253" spans="1:15" ht="13" x14ac:dyDescent="0.3">
      <c r="A5253" s="1">
        <v>4518304946</v>
      </c>
      <c r="B5253" s="1">
        <v>2899945</v>
      </c>
      <c r="C5253" s="34" t="s">
        <v>53</v>
      </c>
      <c r="D5253" s="35">
        <v>48</v>
      </c>
      <c r="E5253" s="3">
        <v>1256</v>
      </c>
      <c r="F5253" s="3">
        <f t="shared" si="150"/>
        <v>60288</v>
      </c>
      <c r="G5253" s="41">
        <v>44942</v>
      </c>
      <c r="H5253" s="40">
        <v>44942</v>
      </c>
      <c r="I5253" s="6">
        <f t="shared" si="149"/>
        <v>0</v>
      </c>
      <c r="J5253" s="32" t="str">
        <f>IF(Data[[#This Row],[Chênh lệch ngày]]&lt;-2,"ADVANCE", IF(Data[[#This Row],[Chênh lệch ngày]]&lt;4, "ON TIME", IF(Data[[#This Row],[REASON OF LATE]]="SUPPLIER","LATE BY SUPPLIER", "LATE")))</f>
        <v>ON TIME</v>
      </c>
      <c r="K5253" s="12"/>
      <c r="L5253" s="16"/>
      <c r="M5253" s="32" t="str">
        <f>TEXT(Data[[#This Row],[Ngày giao]],"yyyy")</f>
        <v>2023</v>
      </c>
      <c r="N5253" s="32" t="str">
        <f>IF(MONTH(Data[[#This Row],[Ngày giao]])&lt;4,"Qtr1", IF(MONTH(Data[[#This Row],[Ngày giao]])&lt;7,"Qtr2",IF(MONTH(Data[[#This Row],[Ngày giao]])&lt;10,"Qtr3","Qtr4")))</f>
        <v>Qtr1</v>
      </c>
      <c r="O5253" s="32" t="str">
        <f>TEXT(Data[[#This Row],[Ngày giao]],"MMM")</f>
        <v>Jan</v>
      </c>
    </row>
    <row r="5254" spans="1:15" ht="13" x14ac:dyDescent="0.3">
      <c r="A5254" s="1">
        <v>4518312274</v>
      </c>
      <c r="B5254" s="1">
        <v>4228041</v>
      </c>
      <c r="C5254" s="34" t="s">
        <v>53</v>
      </c>
      <c r="D5254" s="35">
        <v>150</v>
      </c>
      <c r="E5254" s="3">
        <v>973</v>
      </c>
      <c r="F5254" s="3">
        <f t="shared" si="150"/>
        <v>145950</v>
      </c>
      <c r="G5254" s="41">
        <v>44942</v>
      </c>
      <c r="H5254" s="40">
        <v>44942</v>
      </c>
      <c r="I5254" s="6">
        <f t="shared" si="149"/>
        <v>0</v>
      </c>
      <c r="J5254" s="32" t="str">
        <f>IF(Data[[#This Row],[Chênh lệch ngày]]&lt;-2,"ADVANCE", IF(Data[[#This Row],[Chênh lệch ngày]]&lt;4, "ON TIME", IF(Data[[#This Row],[REASON OF LATE]]="SUPPLIER","LATE BY SUPPLIER", "LATE")))</f>
        <v>ON TIME</v>
      </c>
      <c r="K5254" s="12"/>
      <c r="L5254" s="16"/>
      <c r="M5254" s="32" t="str">
        <f>TEXT(Data[[#This Row],[Ngày giao]],"yyyy")</f>
        <v>2023</v>
      </c>
      <c r="N5254" s="32" t="str">
        <f>IF(MONTH(Data[[#This Row],[Ngày giao]])&lt;4,"Qtr1", IF(MONTH(Data[[#This Row],[Ngày giao]])&lt;7,"Qtr2",IF(MONTH(Data[[#This Row],[Ngày giao]])&lt;10,"Qtr3","Qtr4")))</f>
        <v>Qtr1</v>
      </c>
      <c r="O5254" s="32" t="str">
        <f>TEXT(Data[[#This Row],[Ngày giao]],"MMM")</f>
        <v>Jan</v>
      </c>
    </row>
    <row r="5255" spans="1:15" ht="13" x14ac:dyDescent="0.3">
      <c r="A5255" s="1">
        <v>4518315626</v>
      </c>
      <c r="B5255" s="1">
        <v>2899944</v>
      </c>
      <c r="C5255" s="34" t="s">
        <v>53</v>
      </c>
      <c r="D5255" s="35">
        <v>192</v>
      </c>
      <c r="E5255" s="3">
        <v>1151</v>
      </c>
      <c r="F5255" s="3">
        <f t="shared" si="150"/>
        <v>220992</v>
      </c>
      <c r="G5255" s="41">
        <v>44942</v>
      </c>
      <c r="H5255" s="40">
        <v>44942</v>
      </c>
      <c r="I5255" s="6">
        <f t="shared" si="149"/>
        <v>0</v>
      </c>
      <c r="J5255" s="32" t="str">
        <f>IF(Data[[#This Row],[Chênh lệch ngày]]&lt;-2,"ADVANCE", IF(Data[[#This Row],[Chênh lệch ngày]]&lt;4, "ON TIME", IF(Data[[#This Row],[REASON OF LATE]]="SUPPLIER","LATE BY SUPPLIER", "LATE")))</f>
        <v>ON TIME</v>
      </c>
      <c r="K5255" s="12"/>
      <c r="L5255" s="16"/>
      <c r="M5255" s="32" t="str">
        <f>TEXT(Data[[#This Row],[Ngày giao]],"yyyy")</f>
        <v>2023</v>
      </c>
      <c r="N5255" s="32" t="str">
        <f>IF(MONTH(Data[[#This Row],[Ngày giao]])&lt;4,"Qtr1", IF(MONTH(Data[[#This Row],[Ngày giao]])&lt;7,"Qtr2",IF(MONTH(Data[[#This Row],[Ngày giao]])&lt;10,"Qtr3","Qtr4")))</f>
        <v>Qtr1</v>
      </c>
      <c r="O5255" s="32" t="str">
        <f>TEXT(Data[[#This Row],[Ngày giao]],"MMM")</f>
        <v>Jan</v>
      </c>
    </row>
    <row r="5256" spans="1:15" ht="13" x14ac:dyDescent="0.3">
      <c r="A5256" s="1">
        <v>4518316343</v>
      </c>
      <c r="B5256" s="1">
        <v>2899944</v>
      </c>
      <c r="C5256" s="34" t="s">
        <v>53</v>
      </c>
      <c r="D5256" s="35">
        <v>384</v>
      </c>
      <c r="E5256" s="3">
        <v>721</v>
      </c>
      <c r="F5256" s="3">
        <f t="shared" si="150"/>
        <v>276864</v>
      </c>
      <c r="G5256" s="41">
        <v>44945</v>
      </c>
      <c r="H5256" s="40">
        <v>44945</v>
      </c>
      <c r="I5256" s="6">
        <f t="shared" si="149"/>
        <v>0</v>
      </c>
      <c r="J5256" s="32" t="str">
        <f>IF(Data[[#This Row],[Chênh lệch ngày]]&lt;-2,"ADVANCE", IF(Data[[#This Row],[Chênh lệch ngày]]&lt;4, "ON TIME", IF(Data[[#This Row],[REASON OF LATE]]="SUPPLIER","LATE BY SUPPLIER", "LATE")))</f>
        <v>ON TIME</v>
      </c>
      <c r="K5256" s="12"/>
      <c r="L5256" s="16"/>
      <c r="M5256" s="32" t="str">
        <f>TEXT(Data[[#This Row],[Ngày giao]],"yyyy")</f>
        <v>2023</v>
      </c>
      <c r="N5256" s="32" t="str">
        <f>IF(MONTH(Data[[#This Row],[Ngày giao]])&lt;4,"Qtr1", IF(MONTH(Data[[#This Row],[Ngày giao]])&lt;7,"Qtr2",IF(MONTH(Data[[#This Row],[Ngày giao]])&lt;10,"Qtr3","Qtr4")))</f>
        <v>Qtr1</v>
      </c>
      <c r="O5256" s="32" t="str">
        <f>TEXT(Data[[#This Row],[Ngày giao]],"MMM")</f>
        <v>Jan</v>
      </c>
    </row>
    <row r="5257" spans="1:15" ht="13" x14ac:dyDescent="0.3">
      <c r="A5257" s="1">
        <v>4518322190</v>
      </c>
      <c r="B5257" s="1">
        <v>2899945</v>
      </c>
      <c r="C5257" s="34" t="s">
        <v>53</v>
      </c>
      <c r="D5257" s="35">
        <v>48</v>
      </c>
      <c r="E5257" s="3">
        <v>632</v>
      </c>
      <c r="F5257" s="3">
        <f t="shared" si="150"/>
        <v>30336</v>
      </c>
      <c r="G5257" s="41">
        <v>44945</v>
      </c>
      <c r="H5257" s="40">
        <v>44945</v>
      </c>
      <c r="I5257" s="6">
        <f t="shared" si="149"/>
        <v>0</v>
      </c>
      <c r="J5257" s="32" t="str">
        <f>IF(Data[[#This Row],[Chênh lệch ngày]]&lt;-2,"ADVANCE", IF(Data[[#This Row],[Chênh lệch ngày]]&lt;4, "ON TIME", IF(Data[[#This Row],[REASON OF LATE]]="SUPPLIER","LATE BY SUPPLIER", "LATE")))</f>
        <v>ON TIME</v>
      </c>
      <c r="K5257" s="12"/>
      <c r="L5257" s="16"/>
      <c r="M5257" s="32" t="str">
        <f>TEXT(Data[[#This Row],[Ngày giao]],"yyyy")</f>
        <v>2023</v>
      </c>
      <c r="N5257" s="32" t="str">
        <f>IF(MONTH(Data[[#This Row],[Ngày giao]])&lt;4,"Qtr1", IF(MONTH(Data[[#This Row],[Ngày giao]])&lt;7,"Qtr2",IF(MONTH(Data[[#This Row],[Ngày giao]])&lt;10,"Qtr3","Qtr4")))</f>
        <v>Qtr1</v>
      </c>
      <c r="O5257" s="32" t="str">
        <f>TEXT(Data[[#This Row],[Ngày giao]],"MMM")</f>
        <v>Jan</v>
      </c>
    </row>
    <row r="5258" spans="1:15" ht="13" x14ac:dyDescent="0.3">
      <c r="A5258" s="1">
        <v>4518322637</v>
      </c>
      <c r="B5258" s="1">
        <v>4228041</v>
      </c>
      <c r="C5258" s="34" t="s">
        <v>53</v>
      </c>
      <c r="D5258" s="35">
        <v>330</v>
      </c>
      <c r="E5258" s="3">
        <v>773</v>
      </c>
      <c r="F5258" s="3">
        <f t="shared" si="150"/>
        <v>255090</v>
      </c>
      <c r="G5258" s="41">
        <v>44945</v>
      </c>
      <c r="H5258" s="40">
        <v>44945</v>
      </c>
      <c r="I5258" s="6">
        <f t="shared" si="149"/>
        <v>0</v>
      </c>
      <c r="J5258" s="32" t="str">
        <f>IF(Data[[#This Row],[Chênh lệch ngày]]&lt;-2,"ADVANCE", IF(Data[[#This Row],[Chênh lệch ngày]]&lt;4, "ON TIME", IF(Data[[#This Row],[REASON OF LATE]]="SUPPLIER","LATE BY SUPPLIER", "LATE")))</f>
        <v>ON TIME</v>
      </c>
      <c r="K5258" s="12"/>
      <c r="L5258" s="16"/>
      <c r="M5258" s="32" t="str">
        <f>TEXT(Data[[#This Row],[Ngày giao]],"yyyy")</f>
        <v>2023</v>
      </c>
      <c r="N5258" s="32" t="str">
        <f>IF(MONTH(Data[[#This Row],[Ngày giao]])&lt;4,"Qtr1", IF(MONTH(Data[[#This Row],[Ngày giao]])&lt;7,"Qtr2",IF(MONTH(Data[[#This Row],[Ngày giao]])&lt;10,"Qtr3","Qtr4")))</f>
        <v>Qtr1</v>
      </c>
      <c r="O5258" s="32" t="str">
        <f>TEXT(Data[[#This Row],[Ngày giao]],"MMM")</f>
        <v>Jan</v>
      </c>
    </row>
    <row r="5259" spans="1:15" ht="13" x14ac:dyDescent="0.3">
      <c r="A5259" s="1">
        <v>4518315786</v>
      </c>
      <c r="B5259" s="1">
        <v>2899944</v>
      </c>
      <c r="C5259" s="34" t="s">
        <v>53</v>
      </c>
      <c r="D5259" s="35">
        <v>1392</v>
      </c>
      <c r="E5259" s="3">
        <v>974</v>
      </c>
      <c r="F5259" s="3">
        <f t="shared" si="150"/>
        <v>1355808</v>
      </c>
      <c r="G5259" s="41">
        <v>44963</v>
      </c>
      <c r="H5259" s="40">
        <v>44963</v>
      </c>
      <c r="I5259" s="6">
        <f t="shared" si="149"/>
        <v>0</v>
      </c>
      <c r="J5259" s="32" t="str">
        <f>IF(Data[[#This Row],[Chênh lệch ngày]]&lt;-2,"ADVANCE", IF(Data[[#This Row],[Chênh lệch ngày]]&lt;4, "ON TIME", IF(Data[[#This Row],[REASON OF LATE]]="SUPPLIER","LATE BY SUPPLIER", "LATE")))</f>
        <v>ON TIME</v>
      </c>
      <c r="K5259" s="12"/>
      <c r="L5259" s="16"/>
      <c r="M5259" s="32" t="str">
        <f>TEXT(Data[[#This Row],[Ngày giao]],"yyyy")</f>
        <v>2023</v>
      </c>
      <c r="N5259" s="32" t="str">
        <f>IF(MONTH(Data[[#This Row],[Ngày giao]])&lt;4,"Qtr1", IF(MONTH(Data[[#This Row],[Ngày giao]])&lt;7,"Qtr2",IF(MONTH(Data[[#This Row],[Ngày giao]])&lt;10,"Qtr3","Qtr4")))</f>
        <v>Qtr1</v>
      </c>
      <c r="O5259" s="32" t="str">
        <f>TEXT(Data[[#This Row],[Ngày giao]],"MMM")</f>
        <v>Feb</v>
      </c>
    </row>
    <row r="5260" spans="1:15" ht="13" x14ac:dyDescent="0.3">
      <c r="A5260" s="1">
        <v>4518319602</v>
      </c>
      <c r="B5260" s="1">
        <v>2903183</v>
      </c>
      <c r="C5260" s="34" t="s">
        <v>53</v>
      </c>
      <c r="D5260" s="35">
        <v>340</v>
      </c>
      <c r="E5260" s="3">
        <v>315</v>
      </c>
      <c r="F5260" s="3">
        <f t="shared" si="150"/>
        <v>107100</v>
      </c>
      <c r="G5260" s="41">
        <v>44963</v>
      </c>
      <c r="H5260" s="40">
        <v>44963</v>
      </c>
      <c r="I5260" s="6">
        <f t="shared" si="149"/>
        <v>0</v>
      </c>
      <c r="J5260" s="32" t="str">
        <f>IF(Data[[#This Row],[Chênh lệch ngày]]&lt;-2,"ADVANCE", IF(Data[[#This Row],[Chênh lệch ngày]]&lt;4, "ON TIME", IF(Data[[#This Row],[REASON OF LATE]]="SUPPLIER","LATE BY SUPPLIER", "LATE")))</f>
        <v>ON TIME</v>
      </c>
      <c r="K5260" s="12"/>
      <c r="L5260" s="16"/>
      <c r="M5260" s="32" t="str">
        <f>TEXT(Data[[#This Row],[Ngày giao]],"yyyy")</f>
        <v>2023</v>
      </c>
      <c r="N5260" s="32" t="str">
        <f>IF(MONTH(Data[[#This Row],[Ngày giao]])&lt;4,"Qtr1", IF(MONTH(Data[[#This Row],[Ngày giao]])&lt;7,"Qtr2",IF(MONTH(Data[[#This Row],[Ngày giao]])&lt;10,"Qtr3","Qtr4")))</f>
        <v>Qtr1</v>
      </c>
      <c r="O5260" s="32" t="str">
        <f>TEXT(Data[[#This Row],[Ngày giao]],"MMM")</f>
        <v>Feb</v>
      </c>
    </row>
    <row r="5261" spans="1:15" ht="13" x14ac:dyDescent="0.3">
      <c r="A5261" s="1">
        <v>4518333174</v>
      </c>
      <c r="B5261" s="1">
        <v>4228041</v>
      </c>
      <c r="C5261" s="34" t="s">
        <v>53</v>
      </c>
      <c r="D5261" s="35">
        <v>1500</v>
      </c>
      <c r="E5261" s="3">
        <v>1308</v>
      </c>
      <c r="F5261" s="3">
        <f t="shared" si="150"/>
        <v>1962000</v>
      </c>
      <c r="G5261" s="41">
        <v>44963</v>
      </c>
      <c r="H5261" s="40">
        <v>44963</v>
      </c>
      <c r="I5261" s="6">
        <f t="shared" si="149"/>
        <v>0</v>
      </c>
      <c r="J5261" s="32" t="str">
        <f>IF(Data[[#This Row],[Chênh lệch ngày]]&lt;-2,"ADVANCE", IF(Data[[#This Row],[Chênh lệch ngày]]&lt;4, "ON TIME", IF(Data[[#This Row],[REASON OF LATE]]="SUPPLIER","LATE BY SUPPLIER", "LATE")))</f>
        <v>ON TIME</v>
      </c>
      <c r="K5261" s="12"/>
      <c r="L5261" s="16"/>
      <c r="M5261" s="32" t="str">
        <f>TEXT(Data[[#This Row],[Ngày giao]],"yyyy")</f>
        <v>2023</v>
      </c>
      <c r="N5261" s="32" t="str">
        <f>IF(MONTH(Data[[#This Row],[Ngày giao]])&lt;4,"Qtr1", IF(MONTH(Data[[#This Row],[Ngày giao]])&lt;7,"Qtr2",IF(MONTH(Data[[#This Row],[Ngày giao]])&lt;10,"Qtr3","Qtr4")))</f>
        <v>Qtr1</v>
      </c>
      <c r="O5261" s="32" t="str">
        <f>TEXT(Data[[#This Row],[Ngày giao]],"MMM")</f>
        <v>Feb</v>
      </c>
    </row>
    <row r="5262" spans="1:15" ht="13" x14ac:dyDescent="0.3">
      <c r="A5262" s="1">
        <v>4518339164</v>
      </c>
      <c r="B5262" s="1">
        <v>2899945</v>
      </c>
      <c r="C5262" s="34" t="s">
        <v>53</v>
      </c>
      <c r="D5262" s="35">
        <v>528</v>
      </c>
      <c r="E5262" s="3">
        <v>883</v>
      </c>
      <c r="F5262" s="3">
        <f t="shared" si="150"/>
        <v>466224</v>
      </c>
      <c r="G5262" s="41">
        <v>44963</v>
      </c>
      <c r="H5262" s="40">
        <v>44963</v>
      </c>
      <c r="I5262" s="6">
        <f t="shared" si="149"/>
        <v>0</v>
      </c>
      <c r="J5262" s="32" t="str">
        <f>IF(Data[[#This Row],[Chênh lệch ngày]]&lt;-2,"ADVANCE", IF(Data[[#This Row],[Chênh lệch ngày]]&lt;4, "ON TIME", IF(Data[[#This Row],[REASON OF LATE]]="SUPPLIER","LATE BY SUPPLIER", "LATE")))</f>
        <v>ON TIME</v>
      </c>
      <c r="K5262" s="12"/>
      <c r="L5262" s="16"/>
      <c r="M5262" s="32" t="str">
        <f>TEXT(Data[[#This Row],[Ngày giao]],"yyyy")</f>
        <v>2023</v>
      </c>
      <c r="N5262" s="32" t="str">
        <f>IF(MONTH(Data[[#This Row],[Ngày giao]])&lt;4,"Qtr1", IF(MONTH(Data[[#This Row],[Ngày giao]])&lt;7,"Qtr2",IF(MONTH(Data[[#This Row],[Ngày giao]])&lt;10,"Qtr3","Qtr4")))</f>
        <v>Qtr1</v>
      </c>
      <c r="O5262" s="32" t="str">
        <f>TEXT(Data[[#This Row],[Ngày giao]],"MMM")</f>
        <v>Feb</v>
      </c>
    </row>
    <row r="5263" spans="1:15" ht="13" x14ac:dyDescent="0.3">
      <c r="A5263" s="1">
        <v>4518313382</v>
      </c>
      <c r="B5263" s="1">
        <v>4228041</v>
      </c>
      <c r="C5263" s="34" t="s">
        <v>53</v>
      </c>
      <c r="D5263" s="35">
        <v>270</v>
      </c>
      <c r="E5263" s="3">
        <v>676</v>
      </c>
      <c r="F5263" s="3">
        <f t="shared" si="150"/>
        <v>182520</v>
      </c>
      <c r="G5263" s="41">
        <v>44963</v>
      </c>
      <c r="H5263" s="40">
        <v>44963</v>
      </c>
      <c r="I5263" s="6">
        <f t="shared" si="149"/>
        <v>0</v>
      </c>
      <c r="J5263" s="32" t="str">
        <f>IF(Data[[#This Row],[Chênh lệch ngày]]&lt;-2,"ADVANCE", IF(Data[[#This Row],[Chênh lệch ngày]]&lt;4, "ON TIME", IF(Data[[#This Row],[REASON OF LATE]]="SUPPLIER","LATE BY SUPPLIER", "LATE")))</f>
        <v>ON TIME</v>
      </c>
      <c r="K5263" s="12"/>
      <c r="L5263" s="16"/>
      <c r="M5263" s="32" t="str">
        <f>TEXT(Data[[#This Row],[Ngày giao]],"yyyy")</f>
        <v>2023</v>
      </c>
      <c r="N5263" s="32" t="str">
        <f>IF(MONTH(Data[[#This Row],[Ngày giao]])&lt;4,"Qtr1", IF(MONTH(Data[[#This Row],[Ngày giao]])&lt;7,"Qtr2",IF(MONTH(Data[[#This Row],[Ngày giao]])&lt;10,"Qtr3","Qtr4")))</f>
        <v>Qtr1</v>
      </c>
      <c r="O5263" s="32" t="str">
        <f>TEXT(Data[[#This Row],[Ngày giao]],"MMM")</f>
        <v>Feb</v>
      </c>
    </row>
    <row r="5264" spans="1:15" ht="13" x14ac:dyDescent="0.3">
      <c r="A5264" s="1">
        <v>4518313538</v>
      </c>
      <c r="B5264" s="1">
        <v>2899945</v>
      </c>
      <c r="C5264" s="34" t="s">
        <v>53</v>
      </c>
      <c r="D5264" s="35">
        <v>48</v>
      </c>
      <c r="E5264" s="3">
        <v>1255</v>
      </c>
      <c r="F5264" s="3">
        <f t="shared" si="150"/>
        <v>60240</v>
      </c>
      <c r="G5264" s="41">
        <v>44963</v>
      </c>
      <c r="H5264" s="40">
        <v>44963</v>
      </c>
      <c r="I5264" s="6">
        <f t="shared" si="149"/>
        <v>0</v>
      </c>
      <c r="J5264" s="32" t="str">
        <f>IF(Data[[#This Row],[Chênh lệch ngày]]&lt;-2,"ADVANCE", IF(Data[[#This Row],[Chênh lệch ngày]]&lt;4, "ON TIME", IF(Data[[#This Row],[REASON OF LATE]]="SUPPLIER","LATE BY SUPPLIER", "LATE")))</f>
        <v>ON TIME</v>
      </c>
      <c r="K5264" s="12"/>
      <c r="L5264" s="16"/>
      <c r="M5264" s="32" t="str">
        <f>TEXT(Data[[#This Row],[Ngày giao]],"yyyy")</f>
        <v>2023</v>
      </c>
      <c r="N5264" s="32" t="str">
        <f>IF(MONTH(Data[[#This Row],[Ngày giao]])&lt;4,"Qtr1", IF(MONTH(Data[[#This Row],[Ngày giao]])&lt;7,"Qtr2",IF(MONTH(Data[[#This Row],[Ngày giao]])&lt;10,"Qtr3","Qtr4")))</f>
        <v>Qtr1</v>
      </c>
      <c r="O5264" s="32" t="str">
        <f>TEXT(Data[[#This Row],[Ngày giao]],"MMM")</f>
        <v>Feb</v>
      </c>
    </row>
    <row r="5265" spans="1:15" ht="13" x14ac:dyDescent="0.3">
      <c r="A5265" s="1">
        <v>4518317573</v>
      </c>
      <c r="B5265" s="1">
        <v>2899944</v>
      </c>
      <c r="C5265" s="34" t="s">
        <v>53</v>
      </c>
      <c r="D5265" s="35">
        <v>288</v>
      </c>
      <c r="E5265" s="3">
        <v>616</v>
      </c>
      <c r="F5265" s="3">
        <f t="shared" si="150"/>
        <v>177408</v>
      </c>
      <c r="G5265" s="41">
        <v>44963</v>
      </c>
      <c r="H5265" s="40">
        <v>44963</v>
      </c>
      <c r="I5265" s="6">
        <f t="shared" si="149"/>
        <v>0</v>
      </c>
      <c r="J5265" s="32" t="str">
        <f>IF(Data[[#This Row],[Chênh lệch ngày]]&lt;-2,"ADVANCE", IF(Data[[#This Row],[Chênh lệch ngày]]&lt;4, "ON TIME", IF(Data[[#This Row],[REASON OF LATE]]="SUPPLIER","LATE BY SUPPLIER", "LATE")))</f>
        <v>ON TIME</v>
      </c>
      <c r="K5265" s="12"/>
      <c r="L5265" s="16"/>
      <c r="M5265" s="32" t="str">
        <f>TEXT(Data[[#This Row],[Ngày giao]],"yyyy")</f>
        <v>2023</v>
      </c>
      <c r="N5265" s="32" t="str">
        <f>IF(MONTH(Data[[#This Row],[Ngày giao]])&lt;4,"Qtr1", IF(MONTH(Data[[#This Row],[Ngày giao]])&lt;7,"Qtr2",IF(MONTH(Data[[#This Row],[Ngày giao]])&lt;10,"Qtr3","Qtr4")))</f>
        <v>Qtr1</v>
      </c>
      <c r="O5265" s="32" t="str">
        <f>TEXT(Data[[#This Row],[Ngày giao]],"MMM")</f>
        <v>Feb</v>
      </c>
    </row>
    <row r="5266" spans="1:15" ht="13" x14ac:dyDescent="0.3">
      <c r="A5266" s="1">
        <v>4518311411</v>
      </c>
      <c r="B5266" s="1">
        <v>4228041</v>
      </c>
      <c r="C5266" s="34" t="s">
        <v>53</v>
      </c>
      <c r="D5266" s="35">
        <v>1950</v>
      </c>
      <c r="E5266" s="3">
        <v>644</v>
      </c>
      <c r="F5266" s="3">
        <f t="shared" si="150"/>
        <v>1255800</v>
      </c>
      <c r="G5266" s="41">
        <v>44970</v>
      </c>
      <c r="H5266" s="40">
        <v>44970</v>
      </c>
      <c r="I5266" s="6">
        <f t="shared" si="149"/>
        <v>0</v>
      </c>
      <c r="J5266" s="32" t="str">
        <f>IF(Data[[#This Row],[Chênh lệch ngày]]&lt;-2,"ADVANCE", IF(Data[[#This Row],[Chênh lệch ngày]]&lt;4, "ON TIME", IF(Data[[#This Row],[REASON OF LATE]]="SUPPLIER","LATE BY SUPPLIER", "LATE")))</f>
        <v>ON TIME</v>
      </c>
      <c r="K5266" s="12"/>
      <c r="L5266" s="16"/>
      <c r="M5266" s="32" t="str">
        <f>TEXT(Data[[#This Row],[Ngày giao]],"yyyy")</f>
        <v>2023</v>
      </c>
      <c r="N5266" s="32" t="str">
        <f>IF(MONTH(Data[[#This Row],[Ngày giao]])&lt;4,"Qtr1", IF(MONTH(Data[[#This Row],[Ngày giao]])&lt;7,"Qtr2",IF(MONTH(Data[[#This Row],[Ngày giao]])&lt;10,"Qtr3","Qtr4")))</f>
        <v>Qtr1</v>
      </c>
      <c r="O5266" s="32" t="str">
        <f>TEXT(Data[[#This Row],[Ngày giao]],"MMM")</f>
        <v>Feb</v>
      </c>
    </row>
    <row r="5267" spans="1:15" ht="13" x14ac:dyDescent="0.3">
      <c r="A5267" s="1">
        <v>4518318379</v>
      </c>
      <c r="B5267" s="1">
        <v>2903183</v>
      </c>
      <c r="C5267" s="34" t="s">
        <v>53</v>
      </c>
      <c r="D5267" s="35">
        <v>420</v>
      </c>
      <c r="E5267" s="3">
        <v>451</v>
      </c>
      <c r="F5267" s="3">
        <f t="shared" si="150"/>
        <v>189420</v>
      </c>
      <c r="G5267" s="41">
        <v>44970</v>
      </c>
      <c r="H5267" s="40">
        <v>44970</v>
      </c>
      <c r="I5267" s="6">
        <f t="shared" si="149"/>
        <v>0</v>
      </c>
      <c r="J5267" s="32" t="str">
        <f>IF(Data[[#This Row],[Chênh lệch ngày]]&lt;-2,"ADVANCE", IF(Data[[#This Row],[Chênh lệch ngày]]&lt;4, "ON TIME", IF(Data[[#This Row],[REASON OF LATE]]="SUPPLIER","LATE BY SUPPLIER", "LATE")))</f>
        <v>ON TIME</v>
      </c>
      <c r="K5267" s="12"/>
      <c r="L5267" s="16"/>
      <c r="M5267" s="32" t="str">
        <f>TEXT(Data[[#This Row],[Ngày giao]],"yyyy")</f>
        <v>2023</v>
      </c>
      <c r="N5267" s="32" t="str">
        <f>IF(MONTH(Data[[#This Row],[Ngày giao]])&lt;4,"Qtr1", IF(MONTH(Data[[#This Row],[Ngày giao]])&lt;7,"Qtr2",IF(MONTH(Data[[#This Row],[Ngày giao]])&lt;10,"Qtr3","Qtr4")))</f>
        <v>Qtr1</v>
      </c>
      <c r="O5267" s="32" t="str">
        <f>TEXT(Data[[#This Row],[Ngày giao]],"MMM")</f>
        <v>Feb</v>
      </c>
    </row>
    <row r="5268" spans="1:15" ht="13" x14ac:dyDescent="0.3">
      <c r="A5268" s="1">
        <v>4518322933</v>
      </c>
      <c r="B5268" s="1">
        <v>2899944</v>
      </c>
      <c r="C5268" s="34" t="s">
        <v>53</v>
      </c>
      <c r="D5268" s="35">
        <v>1632</v>
      </c>
      <c r="E5268" s="3">
        <v>391</v>
      </c>
      <c r="F5268" s="3">
        <f t="shared" si="150"/>
        <v>638112</v>
      </c>
      <c r="G5268" s="41">
        <v>44970</v>
      </c>
      <c r="H5268" s="40">
        <v>44970</v>
      </c>
      <c r="I5268" s="6">
        <f t="shared" si="149"/>
        <v>0</v>
      </c>
      <c r="J5268" s="32" t="str">
        <f>IF(Data[[#This Row],[Chênh lệch ngày]]&lt;-2,"ADVANCE", IF(Data[[#This Row],[Chênh lệch ngày]]&lt;4, "ON TIME", IF(Data[[#This Row],[REASON OF LATE]]="SUPPLIER","LATE BY SUPPLIER", "LATE")))</f>
        <v>ON TIME</v>
      </c>
      <c r="K5268" s="12"/>
      <c r="L5268" s="16"/>
      <c r="M5268" s="32" t="str">
        <f>TEXT(Data[[#This Row],[Ngày giao]],"yyyy")</f>
        <v>2023</v>
      </c>
      <c r="N5268" s="32" t="str">
        <f>IF(MONTH(Data[[#This Row],[Ngày giao]])&lt;4,"Qtr1", IF(MONTH(Data[[#This Row],[Ngày giao]])&lt;7,"Qtr2",IF(MONTH(Data[[#This Row],[Ngày giao]])&lt;10,"Qtr3","Qtr4")))</f>
        <v>Qtr1</v>
      </c>
      <c r="O5268" s="32" t="str">
        <f>TEXT(Data[[#This Row],[Ngày giao]],"MMM")</f>
        <v>Feb</v>
      </c>
    </row>
    <row r="5269" spans="1:15" ht="13" x14ac:dyDescent="0.3">
      <c r="A5269" s="1">
        <v>4518336799</v>
      </c>
      <c r="B5269" s="1">
        <v>2899945</v>
      </c>
      <c r="C5269" s="34" t="s">
        <v>53</v>
      </c>
      <c r="D5269" s="35">
        <v>528</v>
      </c>
      <c r="E5269" s="3">
        <v>425</v>
      </c>
      <c r="F5269" s="3">
        <f t="shared" si="150"/>
        <v>224400</v>
      </c>
      <c r="G5269" s="41">
        <v>44970</v>
      </c>
      <c r="H5269" s="40">
        <v>44970</v>
      </c>
      <c r="I5269" s="6">
        <f t="shared" si="149"/>
        <v>0</v>
      </c>
      <c r="J5269" s="32" t="str">
        <f>IF(Data[[#This Row],[Chênh lệch ngày]]&lt;-2,"ADVANCE", IF(Data[[#This Row],[Chênh lệch ngày]]&lt;4, "ON TIME", IF(Data[[#This Row],[REASON OF LATE]]="SUPPLIER","LATE BY SUPPLIER", "LATE")))</f>
        <v>ON TIME</v>
      </c>
      <c r="K5269" s="12"/>
      <c r="L5269" s="16"/>
      <c r="M5269" s="32" t="str">
        <f>TEXT(Data[[#This Row],[Ngày giao]],"yyyy")</f>
        <v>2023</v>
      </c>
      <c r="N5269" s="32" t="str">
        <f>IF(MONTH(Data[[#This Row],[Ngày giao]])&lt;4,"Qtr1", IF(MONTH(Data[[#This Row],[Ngày giao]])&lt;7,"Qtr2",IF(MONTH(Data[[#This Row],[Ngày giao]])&lt;10,"Qtr3","Qtr4")))</f>
        <v>Qtr1</v>
      </c>
      <c r="O5269" s="32" t="str">
        <f>TEXT(Data[[#This Row],[Ngày giao]],"MMM")</f>
        <v>Feb</v>
      </c>
    </row>
    <row r="5270" spans="1:15" ht="13" x14ac:dyDescent="0.3">
      <c r="A5270" s="1">
        <v>4518307776</v>
      </c>
      <c r="B5270" s="1">
        <v>4228041</v>
      </c>
      <c r="C5270" s="34" t="s">
        <v>53</v>
      </c>
      <c r="D5270" s="35">
        <v>2910</v>
      </c>
      <c r="E5270" s="3">
        <v>444</v>
      </c>
      <c r="F5270" s="3">
        <f t="shared" si="150"/>
        <v>1292040</v>
      </c>
      <c r="G5270" s="41">
        <v>44977</v>
      </c>
      <c r="H5270" s="40">
        <v>44977</v>
      </c>
      <c r="I5270" s="6">
        <f t="shared" si="149"/>
        <v>0</v>
      </c>
      <c r="J5270" s="32" t="str">
        <f>IF(Data[[#This Row],[Chênh lệch ngày]]&lt;-2,"ADVANCE", IF(Data[[#This Row],[Chênh lệch ngày]]&lt;4, "ON TIME", IF(Data[[#This Row],[REASON OF LATE]]="SUPPLIER","LATE BY SUPPLIER", "LATE")))</f>
        <v>ON TIME</v>
      </c>
      <c r="K5270" s="12"/>
      <c r="L5270" s="16"/>
      <c r="M5270" s="32" t="str">
        <f>TEXT(Data[[#This Row],[Ngày giao]],"yyyy")</f>
        <v>2023</v>
      </c>
      <c r="N5270" s="32" t="str">
        <f>IF(MONTH(Data[[#This Row],[Ngày giao]])&lt;4,"Qtr1", IF(MONTH(Data[[#This Row],[Ngày giao]])&lt;7,"Qtr2",IF(MONTH(Data[[#This Row],[Ngày giao]])&lt;10,"Qtr3","Qtr4")))</f>
        <v>Qtr1</v>
      </c>
      <c r="O5270" s="32" t="str">
        <f>TEXT(Data[[#This Row],[Ngày giao]],"MMM")</f>
        <v>Feb</v>
      </c>
    </row>
    <row r="5271" spans="1:15" ht="13" x14ac:dyDescent="0.3">
      <c r="A5271" s="1">
        <v>4518315871</v>
      </c>
      <c r="B5271" s="1">
        <v>2899944</v>
      </c>
      <c r="C5271" s="34" t="s">
        <v>53</v>
      </c>
      <c r="D5271" s="35">
        <v>2544</v>
      </c>
      <c r="E5271" s="3">
        <v>1259</v>
      </c>
      <c r="F5271" s="3">
        <f t="shared" si="150"/>
        <v>3202896</v>
      </c>
      <c r="G5271" s="41">
        <v>44977</v>
      </c>
      <c r="H5271" s="40">
        <v>44977</v>
      </c>
      <c r="I5271" s="6">
        <f t="shared" si="149"/>
        <v>0</v>
      </c>
      <c r="J5271" s="32" t="str">
        <f>IF(Data[[#This Row],[Chênh lệch ngày]]&lt;-2,"ADVANCE", IF(Data[[#This Row],[Chênh lệch ngày]]&lt;4, "ON TIME", IF(Data[[#This Row],[REASON OF LATE]]="SUPPLIER","LATE BY SUPPLIER", "LATE")))</f>
        <v>ON TIME</v>
      </c>
      <c r="K5271" s="12"/>
      <c r="L5271" s="16"/>
      <c r="M5271" s="32" t="str">
        <f>TEXT(Data[[#This Row],[Ngày giao]],"yyyy")</f>
        <v>2023</v>
      </c>
      <c r="N5271" s="32" t="str">
        <f>IF(MONTH(Data[[#This Row],[Ngày giao]])&lt;4,"Qtr1", IF(MONTH(Data[[#This Row],[Ngày giao]])&lt;7,"Qtr2",IF(MONTH(Data[[#This Row],[Ngày giao]])&lt;10,"Qtr3","Qtr4")))</f>
        <v>Qtr1</v>
      </c>
      <c r="O5271" s="32" t="str">
        <f>TEXT(Data[[#This Row],[Ngày giao]],"MMM")</f>
        <v>Feb</v>
      </c>
    </row>
    <row r="5272" spans="1:15" ht="13" x14ac:dyDescent="0.3">
      <c r="A5272" s="1">
        <v>4518318827</v>
      </c>
      <c r="B5272" s="1">
        <v>2903183</v>
      </c>
      <c r="C5272" s="34" t="s">
        <v>53</v>
      </c>
      <c r="D5272" s="35">
        <v>700</v>
      </c>
      <c r="E5272" s="3">
        <v>1339</v>
      </c>
      <c r="F5272" s="3">
        <f t="shared" si="150"/>
        <v>937300</v>
      </c>
      <c r="G5272" s="41">
        <v>44977</v>
      </c>
      <c r="H5272" s="40">
        <v>44977</v>
      </c>
      <c r="I5272" s="6">
        <f t="shared" si="149"/>
        <v>0</v>
      </c>
      <c r="J5272" s="32" t="str">
        <f>IF(Data[[#This Row],[Chênh lệch ngày]]&lt;-2,"ADVANCE", IF(Data[[#This Row],[Chênh lệch ngày]]&lt;4, "ON TIME", IF(Data[[#This Row],[REASON OF LATE]]="SUPPLIER","LATE BY SUPPLIER", "LATE")))</f>
        <v>ON TIME</v>
      </c>
      <c r="K5272" s="12"/>
      <c r="L5272" s="16"/>
      <c r="M5272" s="32" t="str">
        <f>TEXT(Data[[#This Row],[Ngày giao]],"yyyy")</f>
        <v>2023</v>
      </c>
      <c r="N5272" s="32" t="str">
        <f>IF(MONTH(Data[[#This Row],[Ngày giao]])&lt;4,"Qtr1", IF(MONTH(Data[[#This Row],[Ngày giao]])&lt;7,"Qtr2",IF(MONTH(Data[[#This Row],[Ngày giao]])&lt;10,"Qtr3","Qtr4")))</f>
        <v>Qtr1</v>
      </c>
      <c r="O5272" s="32" t="str">
        <f>TEXT(Data[[#This Row],[Ngày giao]],"MMM")</f>
        <v>Feb</v>
      </c>
    </row>
    <row r="5273" spans="1:15" ht="13" x14ac:dyDescent="0.3">
      <c r="A5273" s="1">
        <v>4518335101</v>
      </c>
      <c r="B5273" s="1">
        <v>2899945</v>
      </c>
      <c r="C5273" s="34" t="s">
        <v>53</v>
      </c>
      <c r="D5273" s="35">
        <v>960</v>
      </c>
      <c r="E5273" s="3">
        <v>757</v>
      </c>
      <c r="F5273" s="3">
        <f t="shared" si="150"/>
        <v>726720</v>
      </c>
      <c r="G5273" s="41">
        <v>44977</v>
      </c>
      <c r="H5273" s="40">
        <v>44977</v>
      </c>
      <c r="I5273" s="6">
        <f t="shared" si="149"/>
        <v>0</v>
      </c>
      <c r="J5273" s="32" t="str">
        <f>IF(Data[[#This Row],[Chênh lệch ngày]]&lt;-2,"ADVANCE", IF(Data[[#This Row],[Chênh lệch ngày]]&lt;4, "ON TIME", IF(Data[[#This Row],[REASON OF LATE]]="SUPPLIER","LATE BY SUPPLIER", "LATE")))</f>
        <v>ON TIME</v>
      </c>
      <c r="K5273" s="12"/>
      <c r="L5273" s="16"/>
      <c r="M5273" s="32" t="str">
        <f>TEXT(Data[[#This Row],[Ngày giao]],"yyyy")</f>
        <v>2023</v>
      </c>
      <c r="N5273" s="32" t="str">
        <f>IF(MONTH(Data[[#This Row],[Ngày giao]])&lt;4,"Qtr1", IF(MONTH(Data[[#This Row],[Ngày giao]])&lt;7,"Qtr2",IF(MONTH(Data[[#This Row],[Ngày giao]])&lt;10,"Qtr3","Qtr4")))</f>
        <v>Qtr1</v>
      </c>
      <c r="O5273" s="32" t="str">
        <f>TEXT(Data[[#This Row],[Ngày giao]],"MMM")</f>
        <v>Feb</v>
      </c>
    </row>
    <row r="5274" spans="1:15" ht="13" x14ac:dyDescent="0.3">
      <c r="A5274" s="1">
        <v>4518249539</v>
      </c>
      <c r="B5274" s="1">
        <v>2899945</v>
      </c>
      <c r="C5274" s="34" t="s">
        <v>53</v>
      </c>
      <c r="D5274" s="35">
        <v>96</v>
      </c>
      <c r="E5274" s="3">
        <v>459</v>
      </c>
      <c r="F5274" s="3">
        <f t="shared" si="150"/>
        <v>44064</v>
      </c>
      <c r="G5274" s="41">
        <v>44977</v>
      </c>
      <c r="H5274" s="40">
        <v>44977</v>
      </c>
      <c r="I5274" s="6">
        <f t="shared" si="149"/>
        <v>0</v>
      </c>
      <c r="J5274" s="32" t="str">
        <f>IF(Data[[#This Row],[Chênh lệch ngày]]&lt;-2,"ADVANCE", IF(Data[[#This Row],[Chênh lệch ngày]]&lt;4, "ON TIME", IF(Data[[#This Row],[REASON OF LATE]]="SUPPLIER","LATE BY SUPPLIER", "LATE")))</f>
        <v>ON TIME</v>
      </c>
      <c r="K5274" s="12"/>
      <c r="L5274" s="16"/>
      <c r="M5274" s="32" t="str">
        <f>TEXT(Data[[#This Row],[Ngày giao]],"yyyy")</f>
        <v>2023</v>
      </c>
      <c r="N5274" s="32" t="str">
        <f>IF(MONTH(Data[[#This Row],[Ngày giao]])&lt;4,"Qtr1", IF(MONTH(Data[[#This Row],[Ngày giao]])&lt;7,"Qtr2",IF(MONTH(Data[[#This Row],[Ngày giao]])&lt;10,"Qtr3","Qtr4")))</f>
        <v>Qtr1</v>
      </c>
      <c r="O5274" s="32" t="str">
        <f>TEXT(Data[[#This Row],[Ngày giao]],"MMM")</f>
        <v>Feb</v>
      </c>
    </row>
    <row r="5275" spans="1:15" ht="13" x14ac:dyDescent="0.3">
      <c r="A5275" s="1">
        <v>4518294940</v>
      </c>
      <c r="B5275" s="1">
        <v>4228041</v>
      </c>
      <c r="C5275" s="34" t="s">
        <v>53</v>
      </c>
      <c r="D5275" s="35">
        <v>300</v>
      </c>
      <c r="E5275" s="3">
        <v>862</v>
      </c>
      <c r="F5275" s="3">
        <f t="shared" ref="F5275:F5338" si="151" xml:space="preserve"> D5275 * E5275</f>
        <v>258600</v>
      </c>
      <c r="G5275" s="41">
        <v>44977</v>
      </c>
      <c r="H5275" s="40">
        <v>44977</v>
      </c>
      <c r="I5275" s="6">
        <f t="shared" si="149"/>
        <v>0</v>
      </c>
      <c r="J5275" s="32" t="str">
        <f>IF(Data[[#This Row],[Chênh lệch ngày]]&lt;-2,"ADVANCE", IF(Data[[#This Row],[Chênh lệch ngày]]&lt;4, "ON TIME", IF(Data[[#This Row],[REASON OF LATE]]="SUPPLIER","LATE BY SUPPLIER", "LATE")))</f>
        <v>ON TIME</v>
      </c>
      <c r="K5275" s="12"/>
      <c r="L5275" s="16"/>
      <c r="M5275" s="32" t="str">
        <f>TEXT(Data[[#This Row],[Ngày giao]],"yyyy")</f>
        <v>2023</v>
      </c>
      <c r="N5275" s="32" t="str">
        <f>IF(MONTH(Data[[#This Row],[Ngày giao]])&lt;4,"Qtr1", IF(MONTH(Data[[#This Row],[Ngày giao]])&lt;7,"Qtr2",IF(MONTH(Data[[#This Row],[Ngày giao]])&lt;10,"Qtr3","Qtr4")))</f>
        <v>Qtr1</v>
      </c>
      <c r="O5275" s="32" t="str">
        <f>TEXT(Data[[#This Row],[Ngày giao]],"MMM")</f>
        <v>Feb</v>
      </c>
    </row>
    <row r="5276" spans="1:15" ht="13" x14ac:dyDescent="0.3">
      <c r="A5276" s="1">
        <v>4518306721</v>
      </c>
      <c r="B5276" s="1">
        <v>2899944</v>
      </c>
      <c r="C5276" s="34" t="s">
        <v>53</v>
      </c>
      <c r="D5276" s="35">
        <v>384</v>
      </c>
      <c r="E5276" s="3">
        <v>410</v>
      </c>
      <c r="F5276" s="3">
        <f t="shared" si="151"/>
        <v>157440</v>
      </c>
      <c r="G5276" s="41">
        <v>44977</v>
      </c>
      <c r="H5276" s="40">
        <v>44977</v>
      </c>
      <c r="I5276" s="6">
        <f t="shared" si="149"/>
        <v>0</v>
      </c>
      <c r="J5276" s="32" t="str">
        <f>IF(Data[[#This Row],[Chênh lệch ngày]]&lt;-2,"ADVANCE", IF(Data[[#This Row],[Chênh lệch ngày]]&lt;4, "ON TIME", IF(Data[[#This Row],[REASON OF LATE]]="SUPPLIER","LATE BY SUPPLIER", "LATE")))</f>
        <v>ON TIME</v>
      </c>
      <c r="K5276" s="12"/>
      <c r="L5276" s="16"/>
      <c r="M5276" s="32" t="str">
        <f>TEXT(Data[[#This Row],[Ngày giao]],"yyyy")</f>
        <v>2023</v>
      </c>
      <c r="N5276" s="32" t="str">
        <f>IF(MONTH(Data[[#This Row],[Ngày giao]])&lt;4,"Qtr1", IF(MONTH(Data[[#This Row],[Ngày giao]])&lt;7,"Qtr2",IF(MONTH(Data[[#This Row],[Ngày giao]])&lt;10,"Qtr3","Qtr4")))</f>
        <v>Qtr1</v>
      </c>
      <c r="O5276" s="32" t="str">
        <f>TEXT(Data[[#This Row],[Ngày giao]],"MMM")</f>
        <v>Feb</v>
      </c>
    </row>
    <row r="5277" spans="1:15" ht="13" x14ac:dyDescent="0.3">
      <c r="A5277" s="1">
        <v>4518318616</v>
      </c>
      <c r="B5277" s="1">
        <v>4228041</v>
      </c>
      <c r="C5277" s="34" t="s">
        <v>53</v>
      </c>
      <c r="D5277" s="35">
        <v>150</v>
      </c>
      <c r="E5277" s="3">
        <v>738</v>
      </c>
      <c r="F5277" s="3">
        <f t="shared" si="151"/>
        <v>110700</v>
      </c>
      <c r="G5277" s="41">
        <v>44984</v>
      </c>
      <c r="H5277" s="40">
        <v>44984</v>
      </c>
      <c r="I5277" s="6">
        <f t="shared" si="149"/>
        <v>0</v>
      </c>
      <c r="J5277" s="32" t="str">
        <f>IF(Data[[#This Row],[Chênh lệch ngày]]&lt;-2,"ADVANCE", IF(Data[[#This Row],[Chênh lệch ngày]]&lt;4, "ON TIME", IF(Data[[#This Row],[REASON OF LATE]]="SUPPLIER","LATE BY SUPPLIER", "LATE")))</f>
        <v>ON TIME</v>
      </c>
      <c r="K5277" s="12"/>
      <c r="L5277" s="16"/>
      <c r="M5277" s="32" t="str">
        <f>TEXT(Data[[#This Row],[Ngày giao]],"yyyy")</f>
        <v>2023</v>
      </c>
      <c r="N5277" s="32" t="str">
        <f>IF(MONTH(Data[[#This Row],[Ngày giao]])&lt;4,"Qtr1", IF(MONTH(Data[[#This Row],[Ngày giao]])&lt;7,"Qtr2",IF(MONTH(Data[[#This Row],[Ngày giao]])&lt;10,"Qtr3","Qtr4")))</f>
        <v>Qtr1</v>
      </c>
      <c r="O5277" s="32" t="str">
        <f>TEXT(Data[[#This Row],[Ngày giao]],"MMM")</f>
        <v>Feb</v>
      </c>
    </row>
    <row r="5278" spans="1:15" ht="13" x14ac:dyDescent="0.3">
      <c r="A5278" s="1">
        <v>4518333061</v>
      </c>
      <c r="B5278" s="1">
        <v>2899945</v>
      </c>
      <c r="C5278" s="34" t="s">
        <v>53</v>
      </c>
      <c r="D5278" s="35">
        <v>192</v>
      </c>
      <c r="E5278" s="3">
        <v>1007</v>
      </c>
      <c r="F5278" s="3">
        <f t="shared" si="151"/>
        <v>193344</v>
      </c>
      <c r="G5278" s="41">
        <v>44984</v>
      </c>
      <c r="H5278" s="40">
        <v>44984</v>
      </c>
      <c r="I5278" s="6">
        <f t="shared" si="149"/>
        <v>0</v>
      </c>
      <c r="J5278" s="32" t="str">
        <f>IF(Data[[#This Row],[Chênh lệch ngày]]&lt;-2,"ADVANCE", IF(Data[[#This Row],[Chênh lệch ngày]]&lt;4, "ON TIME", IF(Data[[#This Row],[REASON OF LATE]]="SUPPLIER","LATE BY SUPPLIER", "LATE")))</f>
        <v>ON TIME</v>
      </c>
      <c r="K5278" s="12"/>
      <c r="L5278" s="16"/>
      <c r="M5278" s="32" t="str">
        <f>TEXT(Data[[#This Row],[Ngày giao]],"yyyy")</f>
        <v>2023</v>
      </c>
      <c r="N5278" s="32" t="str">
        <f>IF(MONTH(Data[[#This Row],[Ngày giao]])&lt;4,"Qtr1", IF(MONTH(Data[[#This Row],[Ngày giao]])&lt;7,"Qtr2",IF(MONTH(Data[[#This Row],[Ngày giao]])&lt;10,"Qtr3","Qtr4")))</f>
        <v>Qtr1</v>
      </c>
      <c r="O5278" s="32" t="str">
        <f>TEXT(Data[[#This Row],[Ngày giao]],"MMM")</f>
        <v>Feb</v>
      </c>
    </row>
    <row r="5279" spans="1:15" ht="13" x14ac:dyDescent="0.3">
      <c r="A5279" s="1">
        <v>4518306912</v>
      </c>
      <c r="B5279" s="1">
        <v>4451121</v>
      </c>
      <c r="C5279" s="34" t="s">
        <v>53</v>
      </c>
      <c r="D5279" s="35">
        <v>115</v>
      </c>
      <c r="E5279" s="3">
        <v>763</v>
      </c>
      <c r="F5279" s="3">
        <f t="shared" si="151"/>
        <v>87745</v>
      </c>
      <c r="G5279" s="41">
        <v>44984</v>
      </c>
      <c r="H5279" s="40">
        <v>44984</v>
      </c>
      <c r="I5279" s="6">
        <f t="shared" si="149"/>
        <v>0</v>
      </c>
      <c r="J5279" s="32" t="str">
        <f>IF(Data[[#This Row],[Chênh lệch ngày]]&lt;-2,"ADVANCE", IF(Data[[#This Row],[Chênh lệch ngày]]&lt;4, "ON TIME", IF(Data[[#This Row],[REASON OF LATE]]="SUPPLIER","LATE BY SUPPLIER", "LATE")))</f>
        <v>ON TIME</v>
      </c>
      <c r="K5279" s="12"/>
      <c r="L5279" s="16"/>
      <c r="M5279" s="32" t="str">
        <f>TEXT(Data[[#This Row],[Ngày giao]],"yyyy")</f>
        <v>2023</v>
      </c>
      <c r="N5279" s="32" t="str">
        <f>IF(MONTH(Data[[#This Row],[Ngày giao]])&lt;4,"Qtr1", IF(MONTH(Data[[#This Row],[Ngày giao]])&lt;7,"Qtr2",IF(MONTH(Data[[#This Row],[Ngày giao]])&lt;10,"Qtr3","Qtr4")))</f>
        <v>Qtr1</v>
      </c>
      <c r="O5279" s="32" t="str">
        <f>TEXT(Data[[#This Row],[Ngày giao]],"MMM")</f>
        <v>Feb</v>
      </c>
    </row>
    <row r="5280" spans="1:15" ht="13" x14ac:dyDescent="0.3">
      <c r="A5280" s="1">
        <v>4518312402</v>
      </c>
      <c r="B5280" s="1">
        <v>2899944</v>
      </c>
      <c r="C5280" s="34" t="s">
        <v>53</v>
      </c>
      <c r="D5280" s="35">
        <v>960</v>
      </c>
      <c r="E5280" s="3">
        <v>1189</v>
      </c>
      <c r="F5280" s="3">
        <f t="shared" si="151"/>
        <v>1141440</v>
      </c>
      <c r="G5280" s="41">
        <v>44984</v>
      </c>
      <c r="H5280" s="40">
        <v>44984</v>
      </c>
      <c r="I5280" s="6">
        <f t="shared" si="149"/>
        <v>0</v>
      </c>
      <c r="J5280" s="32" t="str">
        <f>IF(Data[[#This Row],[Chênh lệch ngày]]&lt;-2,"ADVANCE", IF(Data[[#This Row],[Chênh lệch ngày]]&lt;4, "ON TIME", IF(Data[[#This Row],[REASON OF LATE]]="SUPPLIER","LATE BY SUPPLIER", "LATE")))</f>
        <v>ON TIME</v>
      </c>
      <c r="K5280" s="12"/>
      <c r="L5280" s="16"/>
      <c r="M5280" s="32" t="str">
        <f>TEXT(Data[[#This Row],[Ngày giao]],"yyyy")</f>
        <v>2023</v>
      </c>
      <c r="N5280" s="32" t="str">
        <f>IF(MONTH(Data[[#This Row],[Ngày giao]])&lt;4,"Qtr1", IF(MONTH(Data[[#This Row],[Ngày giao]])&lt;7,"Qtr2",IF(MONTH(Data[[#This Row],[Ngày giao]])&lt;10,"Qtr3","Qtr4")))</f>
        <v>Qtr1</v>
      </c>
      <c r="O5280" s="32" t="str">
        <f>TEXT(Data[[#This Row],[Ngày giao]],"MMM")</f>
        <v>Feb</v>
      </c>
    </row>
    <row r="5281" spans="1:15" ht="13" x14ac:dyDescent="0.3">
      <c r="A5281" s="1">
        <v>4518315872</v>
      </c>
      <c r="B5281" s="1">
        <v>2899945</v>
      </c>
      <c r="C5281" s="34" t="s">
        <v>53</v>
      </c>
      <c r="D5281" s="35">
        <v>96</v>
      </c>
      <c r="E5281" s="3">
        <v>447</v>
      </c>
      <c r="F5281" s="3">
        <f t="shared" si="151"/>
        <v>42912</v>
      </c>
      <c r="G5281" s="41">
        <v>44984</v>
      </c>
      <c r="H5281" s="40">
        <v>44984</v>
      </c>
      <c r="I5281" s="6">
        <f t="shared" si="149"/>
        <v>0</v>
      </c>
      <c r="J5281" s="32" t="str">
        <f>IF(Data[[#This Row],[Chênh lệch ngày]]&lt;-2,"ADVANCE", IF(Data[[#This Row],[Chênh lệch ngày]]&lt;4, "ON TIME", IF(Data[[#This Row],[REASON OF LATE]]="SUPPLIER","LATE BY SUPPLIER", "LATE")))</f>
        <v>ON TIME</v>
      </c>
      <c r="K5281" s="12"/>
      <c r="L5281" s="16"/>
      <c r="M5281" s="32" t="str">
        <f>TEXT(Data[[#This Row],[Ngày giao]],"yyyy")</f>
        <v>2023</v>
      </c>
      <c r="N5281" s="32" t="str">
        <f>IF(MONTH(Data[[#This Row],[Ngày giao]])&lt;4,"Qtr1", IF(MONTH(Data[[#This Row],[Ngày giao]])&lt;7,"Qtr2",IF(MONTH(Data[[#This Row],[Ngày giao]])&lt;10,"Qtr3","Qtr4")))</f>
        <v>Qtr1</v>
      </c>
      <c r="O5281" s="32" t="str">
        <f>TEXT(Data[[#This Row],[Ngày giao]],"MMM")</f>
        <v>Feb</v>
      </c>
    </row>
    <row r="5282" spans="1:15" ht="13" x14ac:dyDescent="0.3">
      <c r="A5282" s="1">
        <v>4518320377</v>
      </c>
      <c r="B5282" s="1">
        <v>4228041</v>
      </c>
      <c r="C5282" s="34" t="s">
        <v>53</v>
      </c>
      <c r="D5282" s="35">
        <v>330</v>
      </c>
      <c r="E5282" s="3">
        <v>1480</v>
      </c>
      <c r="F5282" s="3">
        <f t="shared" si="151"/>
        <v>488400</v>
      </c>
      <c r="G5282" s="41">
        <v>44984</v>
      </c>
      <c r="H5282" s="40">
        <v>44984</v>
      </c>
      <c r="I5282" s="6">
        <f t="shared" si="149"/>
        <v>0</v>
      </c>
      <c r="J5282" s="32" t="str">
        <f>IF(Data[[#This Row],[Chênh lệch ngày]]&lt;-2,"ADVANCE", IF(Data[[#This Row],[Chênh lệch ngày]]&lt;4, "ON TIME", IF(Data[[#This Row],[REASON OF LATE]]="SUPPLIER","LATE BY SUPPLIER", "LATE")))</f>
        <v>ON TIME</v>
      </c>
      <c r="K5282" s="12"/>
      <c r="L5282" s="16"/>
      <c r="M5282" s="32" t="str">
        <f>TEXT(Data[[#This Row],[Ngày giao]],"yyyy")</f>
        <v>2023</v>
      </c>
      <c r="N5282" s="32" t="str">
        <f>IF(MONTH(Data[[#This Row],[Ngày giao]])&lt;4,"Qtr1", IF(MONTH(Data[[#This Row],[Ngày giao]])&lt;7,"Qtr2",IF(MONTH(Data[[#This Row],[Ngày giao]])&lt;10,"Qtr3","Qtr4")))</f>
        <v>Qtr1</v>
      </c>
      <c r="O5282" s="32" t="str">
        <f>TEXT(Data[[#This Row],[Ngày giao]],"MMM")</f>
        <v>Feb</v>
      </c>
    </row>
    <row r="5283" spans="1:15" ht="13" x14ac:dyDescent="0.3">
      <c r="A5283" s="1">
        <v>4518302376</v>
      </c>
      <c r="B5283" s="1">
        <v>4451134</v>
      </c>
      <c r="C5283" s="34" t="s">
        <v>53</v>
      </c>
      <c r="D5283" s="35">
        <v>44</v>
      </c>
      <c r="E5283" s="3">
        <v>1172</v>
      </c>
      <c r="F5283" s="3">
        <f t="shared" si="151"/>
        <v>51568</v>
      </c>
      <c r="G5283" s="41">
        <v>44991</v>
      </c>
      <c r="H5283" s="40">
        <v>44991</v>
      </c>
      <c r="I5283" s="6">
        <f t="shared" si="149"/>
        <v>0</v>
      </c>
      <c r="J5283" s="32" t="str">
        <f>IF(Data[[#This Row],[Chênh lệch ngày]]&lt;-2,"ADVANCE", IF(Data[[#This Row],[Chênh lệch ngày]]&lt;4, "ON TIME", IF(Data[[#This Row],[REASON OF LATE]]="SUPPLIER","LATE BY SUPPLIER", "LATE")))</f>
        <v>ON TIME</v>
      </c>
      <c r="K5283" s="12"/>
      <c r="L5283" s="16"/>
      <c r="M5283" s="32" t="str">
        <f>TEXT(Data[[#This Row],[Ngày giao]],"yyyy")</f>
        <v>2023</v>
      </c>
      <c r="N5283" s="32" t="str">
        <f>IF(MONTH(Data[[#This Row],[Ngày giao]])&lt;4,"Qtr1", IF(MONTH(Data[[#This Row],[Ngày giao]])&lt;7,"Qtr2",IF(MONTH(Data[[#This Row],[Ngày giao]])&lt;10,"Qtr3","Qtr4")))</f>
        <v>Qtr1</v>
      </c>
      <c r="O5283" s="32" t="str">
        <f>TEXT(Data[[#This Row],[Ngày giao]],"MMM")</f>
        <v>Mar</v>
      </c>
    </row>
    <row r="5284" spans="1:15" ht="13" x14ac:dyDescent="0.3">
      <c r="A5284" s="1">
        <v>4518267849</v>
      </c>
      <c r="B5284" s="1">
        <v>2899945</v>
      </c>
      <c r="C5284" s="34" t="s">
        <v>53</v>
      </c>
      <c r="D5284" s="35">
        <v>1344</v>
      </c>
      <c r="E5284" s="3">
        <v>1017</v>
      </c>
      <c r="F5284" s="3">
        <f t="shared" si="151"/>
        <v>1366848</v>
      </c>
      <c r="G5284" s="41">
        <v>44991</v>
      </c>
      <c r="H5284" s="40">
        <v>44991</v>
      </c>
      <c r="I5284" s="6">
        <f t="shared" si="149"/>
        <v>0</v>
      </c>
      <c r="J5284" s="32" t="str">
        <f>IF(Data[[#This Row],[Chênh lệch ngày]]&lt;-2,"ADVANCE", IF(Data[[#This Row],[Chênh lệch ngày]]&lt;4, "ON TIME", IF(Data[[#This Row],[REASON OF LATE]]="SUPPLIER","LATE BY SUPPLIER", "LATE")))</f>
        <v>ON TIME</v>
      </c>
      <c r="K5284" s="12"/>
      <c r="L5284" s="16"/>
      <c r="M5284" s="32" t="str">
        <f>TEXT(Data[[#This Row],[Ngày giao]],"yyyy")</f>
        <v>2023</v>
      </c>
      <c r="N5284" s="32" t="str">
        <f>IF(MONTH(Data[[#This Row],[Ngày giao]])&lt;4,"Qtr1", IF(MONTH(Data[[#This Row],[Ngày giao]])&lt;7,"Qtr2",IF(MONTH(Data[[#This Row],[Ngày giao]])&lt;10,"Qtr3","Qtr4")))</f>
        <v>Qtr1</v>
      </c>
      <c r="O5284" s="32" t="str">
        <f>TEXT(Data[[#This Row],[Ngày giao]],"MMM")</f>
        <v>Mar</v>
      </c>
    </row>
    <row r="5285" spans="1:15" ht="13" x14ac:dyDescent="0.3">
      <c r="A5285" s="1">
        <v>4518314281</v>
      </c>
      <c r="B5285" s="1">
        <v>2899944</v>
      </c>
      <c r="C5285" s="34" t="s">
        <v>53</v>
      </c>
      <c r="D5285" s="35">
        <v>3072</v>
      </c>
      <c r="E5285" s="3">
        <v>983</v>
      </c>
      <c r="F5285" s="3">
        <f t="shared" si="151"/>
        <v>3019776</v>
      </c>
      <c r="G5285" s="41">
        <v>44991</v>
      </c>
      <c r="H5285" s="40">
        <v>44991</v>
      </c>
      <c r="I5285" s="6">
        <f t="shared" si="149"/>
        <v>0</v>
      </c>
      <c r="J5285" s="32" t="str">
        <f>IF(Data[[#This Row],[Chênh lệch ngày]]&lt;-2,"ADVANCE", IF(Data[[#This Row],[Chênh lệch ngày]]&lt;4, "ON TIME", IF(Data[[#This Row],[REASON OF LATE]]="SUPPLIER","LATE BY SUPPLIER", "LATE")))</f>
        <v>ON TIME</v>
      </c>
      <c r="K5285" s="12"/>
      <c r="L5285" s="16"/>
      <c r="M5285" s="32" t="str">
        <f>TEXT(Data[[#This Row],[Ngày giao]],"yyyy")</f>
        <v>2023</v>
      </c>
      <c r="N5285" s="32" t="str">
        <f>IF(MONTH(Data[[#This Row],[Ngày giao]])&lt;4,"Qtr1", IF(MONTH(Data[[#This Row],[Ngày giao]])&lt;7,"Qtr2",IF(MONTH(Data[[#This Row],[Ngày giao]])&lt;10,"Qtr3","Qtr4")))</f>
        <v>Qtr1</v>
      </c>
      <c r="O5285" s="32" t="str">
        <f>TEXT(Data[[#This Row],[Ngày giao]],"MMM")</f>
        <v>Mar</v>
      </c>
    </row>
    <row r="5286" spans="1:15" ht="13" x14ac:dyDescent="0.3">
      <c r="A5286" s="1">
        <v>4518317396</v>
      </c>
      <c r="B5286" s="1">
        <v>2903183</v>
      </c>
      <c r="C5286" s="34" t="s">
        <v>53</v>
      </c>
      <c r="D5286" s="35">
        <v>740</v>
      </c>
      <c r="E5286" s="3">
        <v>1075</v>
      </c>
      <c r="F5286" s="3">
        <f t="shared" si="151"/>
        <v>795500</v>
      </c>
      <c r="G5286" s="41">
        <v>44991</v>
      </c>
      <c r="H5286" s="40">
        <v>44991</v>
      </c>
      <c r="I5286" s="6">
        <f t="shared" si="149"/>
        <v>0</v>
      </c>
      <c r="J5286" s="32" t="str">
        <f>IF(Data[[#This Row],[Chênh lệch ngày]]&lt;-2,"ADVANCE", IF(Data[[#This Row],[Chênh lệch ngày]]&lt;4, "ON TIME", IF(Data[[#This Row],[REASON OF LATE]]="SUPPLIER","LATE BY SUPPLIER", "LATE")))</f>
        <v>ON TIME</v>
      </c>
      <c r="K5286" s="12"/>
      <c r="L5286" s="16"/>
      <c r="M5286" s="32" t="str">
        <f>TEXT(Data[[#This Row],[Ngày giao]],"yyyy")</f>
        <v>2023</v>
      </c>
      <c r="N5286" s="32" t="str">
        <f>IF(MONTH(Data[[#This Row],[Ngày giao]])&lt;4,"Qtr1", IF(MONTH(Data[[#This Row],[Ngày giao]])&lt;7,"Qtr2",IF(MONTH(Data[[#This Row],[Ngày giao]])&lt;10,"Qtr3","Qtr4")))</f>
        <v>Qtr1</v>
      </c>
      <c r="O5286" s="32" t="str">
        <f>TEXT(Data[[#This Row],[Ngày giao]],"MMM")</f>
        <v>Mar</v>
      </c>
    </row>
    <row r="5287" spans="1:15" ht="13" x14ac:dyDescent="0.3">
      <c r="A5287" s="1">
        <v>4518318736</v>
      </c>
      <c r="B5287" s="1">
        <v>4228041</v>
      </c>
      <c r="C5287" s="34" t="s">
        <v>53</v>
      </c>
      <c r="D5287" s="35">
        <v>3180</v>
      </c>
      <c r="E5287" s="3">
        <v>1020</v>
      </c>
      <c r="F5287" s="3">
        <f t="shared" si="151"/>
        <v>3243600</v>
      </c>
      <c r="G5287" s="41">
        <v>44991</v>
      </c>
      <c r="H5287" s="40">
        <v>44991</v>
      </c>
      <c r="I5287" s="6">
        <f t="shared" si="149"/>
        <v>0</v>
      </c>
      <c r="J5287" s="32" t="str">
        <f>IF(Data[[#This Row],[Chênh lệch ngày]]&lt;-2,"ADVANCE", IF(Data[[#This Row],[Chênh lệch ngày]]&lt;4, "ON TIME", IF(Data[[#This Row],[REASON OF LATE]]="SUPPLIER","LATE BY SUPPLIER", "LATE")))</f>
        <v>ON TIME</v>
      </c>
      <c r="K5287" s="12"/>
      <c r="L5287" s="16"/>
      <c r="M5287" s="32" t="str">
        <f>TEXT(Data[[#This Row],[Ngày giao]],"yyyy")</f>
        <v>2023</v>
      </c>
      <c r="N5287" s="32" t="str">
        <f>IF(MONTH(Data[[#This Row],[Ngày giao]])&lt;4,"Qtr1", IF(MONTH(Data[[#This Row],[Ngày giao]])&lt;7,"Qtr2",IF(MONTH(Data[[#This Row],[Ngày giao]])&lt;10,"Qtr3","Qtr4")))</f>
        <v>Qtr1</v>
      </c>
      <c r="O5287" s="32" t="str">
        <f>TEXT(Data[[#This Row],[Ngày giao]],"MMM")</f>
        <v>Mar</v>
      </c>
    </row>
    <row r="5288" spans="1:15" ht="13" x14ac:dyDescent="0.3">
      <c r="A5288" s="1">
        <v>4518305453</v>
      </c>
      <c r="B5288" s="1">
        <v>4228041</v>
      </c>
      <c r="C5288" s="34" t="s">
        <v>53</v>
      </c>
      <c r="D5288" s="35">
        <v>390</v>
      </c>
      <c r="E5288" s="3">
        <v>641</v>
      </c>
      <c r="F5288" s="3">
        <f t="shared" si="151"/>
        <v>249990</v>
      </c>
      <c r="G5288" s="41">
        <v>44991</v>
      </c>
      <c r="H5288" s="40">
        <v>44991</v>
      </c>
      <c r="I5288" s="6">
        <f t="shared" si="149"/>
        <v>0</v>
      </c>
      <c r="J5288" s="32" t="str">
        <f>IF(Data[[#This Row],[Chênh lệch ngày]]&lt;-2,"ADVANCE", IF(Data[[#This Row],[Chênh lệch ngày]]&lt;4, "ON TIME", IF(Data[[#This Row],[REASON OF LATE]]="SUPPLIER","LATE BY SUPPLIER", "LATE")))</f>
        <v>ON TIME</v>
      </c>
      <c r="K5288" s="12"/>
      <c r="L5288" s="16"/>
      <c r="M5288" s="32" t="str">
        <f>TEXT(Data[[#This Row],[Ngày giao]],"yyyy")</f>
        <v>2023</v>
      </c>
      <c r="N5288" s="32" t="str">
        <f>IF(MONTH(Data[[#This Row],[Ngày giao]])&lt;4,"Qtr1", IF(MONTH(Data[[#This Row],[Ngày giao]])&lt;7,"Qtr2",IF(MONTH(Data[[#This Row],[Ngày giao]])&lt;10,"Qtr3","Qtr4")))</f>
        <v>Qtr1</v>
      </c>
      <c r="O5288" s="32" t="str">
        <f>TEXT(Data[[#This Row],[Ngày giao]],"MMM")</f>
        <v>Mar</v>
      </c>
    </row>
    <row r="5289" spans="1:15" ht="13" x14ac:dyDescent="0.3">
      <c r="A5289" s="1">
        <v>4518317491</v>
      </c>
      <c r="B5289" s="1">
        <v>2899945</v>
      </c>
      <c r="C5289" s="34" t="s">
        <v>53</v>
      </c>
      <c r="D5289" s="35">
        <v>96</v>
      </c>
      <c r="E5289" s="3">
        <v>1225</v>
      </c>
      <c r="F5289" s="3">
        <f t="shared" si="151"/>
        <v>117600</v>
      </c>
      <c r="G5289" s="41">
        <v>44991</v>
      </c>
      <c r="H5289" s="40">
        <v>44991</v>
      </c>
      <c r="I5289" s="6">
        <f t="shared" si="149"/>
        <v>0</v>
      </c>
      <c r="J5289" s="32" t="str">
        <f>IF(Data[[#This Row],[Chênh lệch ngày]]&lt;-2,"ADVANCE", IF(Data[[#This Row],[Chênh lệch ngày]]&lt;4, "ON TIME", IF(Data[[#This Row],[REASON OF LATE]]="SUPPLIER","LATE BY SUPPLIER", "LATE")))</f>
        <v>ON TIME</v>
      </c>
      <c r="K5289" s="12"/>
      <c r="L5289" s="16"/>
      <c r="M5289" s="32" t="str">
        <f>TEXT(Data[[#This Row],[Ngày giao]],"yyyy")</f>
        <v>2023</v>
      </c>
      <c r="N5289" s="32" t="str">
        <f>IF(MONTH(Data[[#This Row],[Ngày giao]])&lt;4,"Qtr1", IF(MONTH(Data[[#This Row],[Ngày giao]])&lt;7,"Qtr2",IF(MONTH(Data[[#This Row],[Ngày giao]])&lt;10,"Qtr3","Qtr4")))</f>
        <v>Qtr1</v>
      </c>
      <c r="O5289" s="32" t="str">
        <f>TEXT(Data[[#This Row],[Ngày giao]],"MMM")</f>
        <v>Mar</v>
      </c>
    </row>
    <row r="5290" spans="1:15" ht="13" x14ac:dyDescent="0.3">
      <c r="A5290" s="1">
        <v>4518320548</v>
      </c>
      <c r="B5290" s="1">
        <v>2899944</v>
      </c>
      <c r="C5290" s="34" t="s">
        <v>53</v>
      </c>
      <c r="D5290" s="35">
        <v>1344</v>
      </c>
      <c r="E5290" s="3">
        <v>411</v>
      </c>
      <c r="F5290" s="3">
        <f t="shared" si="151"/>
        <v>552384</v>
      </c>
      <c r="G5290" s="41">
        <v>44991</v>
      </c>
      <c r="H5290" s="40">
        <v>44991</v>
      </c>
      <c r="I5290" s="6">
        <f t="shared" si="149"/>
        <v>0</v>
      </c>
      <c r="J5290" s="32" t="str">
        <f>IF(Data[[#This Row],[Chênh lệch ngày]]&lt;-2,"ADVANCE", IF(Data[[#This Row],[Chênh lệch ngày]]&lt;4, "ON TIME", IF(Data[[#This Row],[REASON OF LATE]]="SUPPLIER","LATE BY SUPPLIER", "LATE")))</f>
        <v>ON TIME</v>
      </c>
      <c r="K5290" s="12"/>
      <c r="L5290" s="16"/>
      <c r="M5290" s="32" t="str">
        <f>TEXT(Data[[#This Row],[Ngày giao]],"yyyy")</f>
        <v>2023</v>
      </c>
      <c r="N5290" s="32" t="str">
        <f>IF(MONTH(Data[[#This Row],[Ngày giao]])&lt;4,"Qtr1", IF(MONTH(Data[[#This Row],[Ngày giao]])&lt;7,"Qtr2",IF(MONTH(Data[[#This Row],[Ngày giao]])&lt;10,"Qtr3","Qtr4")))</f>
        <v>Qtr1</v>
      </c>
      <c r="O5290" s="32" t="str">
        <f>TEXT(Data[[#This Row],[Ngày giao]],"MMM")</f>
        <v>Mar</v>
      </c>
    </row>
    <row r="5291" spans="1:15" ht="13" x14ac:dyDescent="0.3">
      <c r="A5291" s="1">
        <v>4518322069</v>
      </c>
      <c r="B5291" s="1">
        <v>4451121</v>
      </c>
      <c r="C5291" s="34" t="s">
        <v>53</v>
      </c>
      <c r="D5291" s="35">
        <v>350</v>
      </c>
      <c r="E5291" s="3">
        <v>591</v>
      </c>
      <c r="F5291" s="3">
        <f t="shared" si="151"/>
        <v>206850</v>
      </c>
      <c r="G5291" s="41">
        <v>44991</v>
      </c>
      <c r="H5291" s="40">
        <v>44991</v>
      </c>
      <c r="I5291" s="6">
        <f t="shared" si="149"/>
        <v>0</v>
      </c>
      <c r="J5291" s="32" t="str">
        <f>IF(Data[[#This Row],[Chênh lệch ngày]]&lt;-2,"ADVANCE", IF(Data[[#This Row],[Chênh lệch ngày]]&lt;4, "ON TIME", IF(Data[[#This Row],[REASON OF LATE]]="SUPPLIER","LATE BY SUPPLIER", "LATE")))</f>
        <v>ON TIME</v>
      </c>
      <c r="K5291" s="12"/>
      <c r="L5291" s="16"/>
      <c r="M5291" s="32" t="str">
        <f>TEXT(Data[[#This Row],[Ngày giao]],"yyyy")</f>
        <v>2023</v>
      </c>
      <c r="N5291" s="32" t="str">
        <f>IF(MONTH(Data[[#This Row],[Ngày giao]])&lt;4,"Qtr1", IF(MONTH(Data[[#This Row],[Ngày giao]])&lt;7,"Qtr2",IF(MONTH(Data[[#This Row],[Ngày giao]])&lt;10,"Qtr3","Qtr4")))</f>
        <v>Qtr1</v>
      </c>
      <c r="O5291" s="32" t="str">
        <f>TEXT(Data[[#This Row],[Ngày giao]],"MMM")</f>
        <v>Mar</v>
      </c>
    </row>
    <row r="5292" spans="1:15" ht="13" x14ac:dyDescent="0.3">
      <c r="A5292" s="1">
        <v>4518317301</v>
      </c>
      <c r="B5292" s="1">
        <v>4451134</v>
      </c>
      <c r="C5292" s="34" t="s">
        <v>53</v>
      </c>
      <c r="D5292" s="35">
        <v>284</v>
      </c>
      <c r="E5292" s="3">
        <v>938</v>
      </c>
      <c r="F5292" s="3">
        <f t="shared" si="151"/>
        <v>266392</v>
      </c>
      <c r="G5292" s="41">
        <v>44998</v>
      </c>
      <c r="H5292" s="40">
        <v>44998</v>
      </c>
      <c r="I5292" s="6">
        <f t="shared" si="149"/>
        <v>0</v>
      </c>
      <c r="J5292" s="32" t="str">
        <f>IF(Data[[#This Row],[Chênh lệch ngày]]&lt;-2,"ADVANCE", IF(Data[[#This Row],[Chênh lệch ngày]]&lt;4, "ON TIME", IF(Data[[#This Row],[REASON OF LATE]]="SUPPLIER","LATE BY SUPPLIER", "LATE")))</f>
        <v>ON TIME</v>
      </c>
      <c r="K5292" s="12"/>
      <c r="L5292" s="16"/>
      <c r="M5292" s="32" t="str">
        <f>TEXT(Data[[#This Row],[Ngày giao]],"yyyy")</f>
        <v>2023</v>
      </c>
      <c r="N5292" s="32" t="str">
        <f>IF(MONTH(Data[[#This Row],[Ngày giao]])&lt;4,"Qtr1", IF(MONTH(Data[[#This Row],[Ngày giao]])&lt;7,"Qtr2",IF(MONTH(Data[[#This Row],[Ngày giao]])&lt;10,"Qtr3","Qtr4")))</f>
        <v>Qtr1</v>
      </c>
      <c r="O5292" s="32" t="str">
        <f>TEXT(Data[[#This Row],[Ngày giao]],"MMM")</f>
        <v>Mar</v>
      </c>
    </row>
    <row r="5293" spans="1:15" ht="13" x14ac:dyDescent="0.3">
      <c r="A5293" s="1">
        <v>4518328198</v>
      </c>
      <c r="B5293" s="1">
        <v>4451121</v>
      </c>
      <c r="C5293" s="34" t="s">
        <v>53</v>
      </c>
      <c r="D5293" s="35">
        <v>435</v>
      </c>
      <c r="E5293" s="3">
        <v>602</v>
      </c>
      <c r="F5293" s="3">
        <f t="shared" si="151"/>
        <v>261870</v>
      </c>
      <c r="G5293" s="41">
        <v>44998</v>
      </c>
      <c r="H5293" s="40">
        <v>44998</v>
      </c>
      <c r="I5293" s="6">
        <f t="shared" si="149"/>
        <v>0</v>
      </c>
      <c r="J5293" s="32" t="str">
        <f>IF(Data[[#This Row],[Chênh lệch ngày]]&lt;-2,"ADVANCE", IF(Data[[#This Row],[Chênh lệch ngày]]&lt;4, "ON TIME", IF(Data[[#This Row],[REASON OF LATE]]="SUPPLIER","LATE BY SUPPLIER", "LATE")))</f>
        <v>ON TIME</v>
      </c>
      <c r="K5293" s="12"/>
      <c r="L5293" s="16"/>
      <c r="M5293" s="32" t="str">
        <f>TEXT(Data[[#This Row],[Ngày giao]],"yyyy")</f>
        <v>2023</v>
      </c>
      <c r="N5293" s="32" t="str">
        <f>IF(MONTH(Data[[#This Row],[Ngày giao]])&lt;4,"Qtr1", IF(MONTH(Data[[#This Row],[Ngày giao]])&lt;7,"Qtr2",IF(MONTH(Data[[#This Row],[Ngày giao]])&lt;10,"Qtr3","Qtr4")))</f>
        <v>Qtr1</v>
      </c>
      <c r="O5293" s="32" t="str">
        <f>TEXT(Data[[#This Row],[Ngày giao]],"MMM")</f>
        <v>Mar</v>
      </c>
    </row>
    <row r="5294" spans="1:15" ht="13" x14ac:dyDescent="0.3">
      <c r="A5294" s="1">
        <v>4518308496</v>
      </c>
      <c r="B5294" s="1">
        <v>4228041</v>
      </c>
      <c r="C5294" s="34" t="s">
        <v>53</v>
      </c>
      <c r="D5294" s="35">
        <v>3480</v>
      </c>
      <c r="E5294" s="3">
        <v>967</v>
      </c>
      <c r="F5294" s="3">
        <f t="shared" si="151"/>
        <v>3365160</v>
      </c>
      <c r="G5294" s="41">
        <v>44998</v>
      </c>
      <c r="H5294" s="40">
        <v>44998</v>
      </c>
      <c r="I5294" s="6">
        <f t="shared" si="149"/>
        <v>0</v>
      </c>
      <c r="J5294" s="32" t="str">
        <f>IF(Data[[#This Row],[Chênh lệch ngày]]&lt;-2,"ADVANCE", IF(Data[[#This Row],[Chênh lệch ngày]]&lt;4, "ON TIME", IF(Data[[#This Row],[REASON OF LATE]]="SUPPLIER","LATE BY SUPPLIER", "LATE")))</f>
        <v>ON TIME</v>
      </c>
      <c r="K5294" s="12"/>
      <c r="L5294" s="16"/>
      <c r="M5294" s="32" t="str">
        <f>TEXT(Data[[#This Row],[Ngày giao]],"yyyy")</f>
        <v>2023</v>
      </c>
      <c r="N5294" s="32" t="str">
        <f>IF(MONTH(Data[[#This Row],[Ngày giao]])&lt;4,"Qtr1", IF(MONTH(Data[[#This Row],[Ngày giao]])&lt;7,"Qtr2",IF(MONTH(Data[[#This Row],[Ngày giao]])&lt;10,"Qtr3","Qtr4")))</f>
        <v>Qtr1</v>
      </c>
      <c r="O5294" s="32" t="str">
        <f>TEXT(Data[[#This Row],[Ngày giao]],"MMM")</f>
        <v>Mar</v>
      </c>
    </row>
    <row r="5295" spans="1:15" ht="13" x14ac:dyDescent="0.3">
      <c r="A5295" s="1">
        <v>4518309158</v>
      </c>
      <c r="B5295" s="1">
        <v>2899944</v>
      </c>
      <c r="C5295" s="34" t="s">
        <v>53</v>
      </c>
      <c r="D5295" s="35">
        <v>2016</v>
      </c>
      <c r="E5295" s="3">
        <v>1097</v>
      </c>
      <c r="F5295" s="3">
        <f t="shared" si="151"/>
        <v>2211552</v>
      </c>
      <c r="G5295" s="41">
        <v>44998</v>
      </c>
      <c r="H5295" s="40">
        <v>44998</v>
      </c>
      <c r="I5295" s="6">
        <f t="shared" si="149"/>
        <v>0</v>
      </c>
      <c r="J5295" s="32" t="str">
        <f>IF(Data[[#This Row],[Chênh lệch ngày]]&lt;-2,"ADVANCE", IF(Data[[#This Row],[Chênh lệch ngày]]&lt;4, "ON TIME", IF(Data[[#This Row],[REASON OF LATE]]="SUPPLIER","LATE BY SUPPLIER", "LATE")))</f>
        <v>ON TIME</v>
      </c>
      <c r="K5295" s="12"/>
      <c r="L5295" s="16"/>
      <c r="M5295" s="32" t="str">
        <f>TEXT(Data[[#This Row],[Ngày giao]],"yyyy")</f>
        <v>2023</v>
      </c>
      <c r="N5295" s="32" t="str">
        <f>IF(MONTH(Data[[#This Row],[Ngày giao]])&lt;4,"Qtr1", IF(MONTH(Data[[#This Row],[Ngày giao]])&lt;7,"Qtr2",IF(MONTH(Data[[#This Row],[Ngày giao]])&lt;10,"Qtr3","Qtr4")))</f>
        <v>Qtr1</v>
      </c>
      <c r="O5295" s="32" t="str">
        <f>TEXT(Data[[#This Row],[Ngày giao]],"MMM")</f>
        <v>Mar</v>
      </c>
    </row>
    <row r="5296" spans="1:15" ht="13" x14ac:dyDescent="0.3">
      <c r="A5296" s="1">
        <v>4518311940</v>
      </c>
      <c r="B5296" s="1">
        <v>2903183</v>
      </c>
      <c r="C5296" s="34" t="s">
        <v>53</v>
      </c>
      <c r="D5296" s="35">
        <v>760</v>
      </c>
      <c r="E5296" s="3">
        <v>1237</v>
      </c>
      <c r="F5296" s="3">
        <f t="shared" si="151"/>
        <v>940120</v>
      </c>
      <c r="G5296" s="41">
        <v>44998</v>
      </c>
      <c r="H5296" s="40">
        <v>44998</v>
      </c>
      <c r="I5296" s="6">
        <f t="shared" si="149"/>
        <v>0</v>
      </c>
      <c r="J5296" s="32" t="str">
        <f>IF(Data[[#This Row],[Chênh lệch ngày]]&lt;-2,"ADVANCE", IF(Data[[#This Row],[Chênh lệch ngày]]&lt;4, "ON TIME", IF(Data[[#This Row],[REASON OF LATE]]="SUPPLIER","LATE BY SUPPLIER", "LATE")))</f>
        <v>ON TIME</v>
      </c>
      <c r="K5296" s="12"/>
      <c r="L5296" s="16"/>
      <c r="M5296" s="32" t="str">
        <f>TEXT(Data[[#This Row],[Ngày giao]],"yyyy")</f>
        <v>2023</v>
      </c>
      <c r="N5296" s="32" t="str">
        <f>IF(MONTH(Data[[#This Row],[Ngày giao]])&lt;4,"Qtr1", IF(MONTH(Data[[#This Row],[Ngày giao]])&lt;7,"Qtr2",IF(MONTH(Data[[#This Row],[Ngày giao]])&lt;10,"Qtr3","Qtr4")))</f>
        <v>Qtr1</v>
      </c>
      <c r="O5296" s="32" t="str">
        <f>TEXT(Data[[#This Row],[Ngày giao]],"MMM")</f>
        <v>Mar</v>
      </c>
    </row>
    <row r="5297" spans="1:15" ht="13" x14ac:dyDescent="0.3">
      <c r="A5297" s="1">
        <v>4518339045</v>
      </c>
      <c r="B5297" s="1">
        <v>2899945</v>
      </c>
      <c r="C5297" s="34" t="s">
        <v>53</v>
      </c>
      <c r="D5297" s="35">
        <v>1296</v>
      </c>
      <c r="E5297" s="3">
        <v>1045</v>
      </c>
      <c r="F5297" s="3">
        <f t="shared" si="151"/>
        <v>1354320</v>
      </c>
      <c r="G5297" s="41">
        <v>44998</v>
      </c>
      <c r="H5297" s="40">
        <v>44998</v>
      </c>
      <c r="I5297" s="6">
        <f t="shared" si="149"/>
        <v>0</v>
      </c>
      <c r="J5297" s="32" t="str">
        <f>IF(Data[[#This Row],[Chênh lệch ngày]]&lt;-2,"ADVANCE", IF(Data[[#This Row],[Chênh lệch ngày]]&lt;4, "ON TIME", IF(Data[[#This Row],[REASON OF LATE]]="SUPPLIER","LATE BY SUPPLIER", "LATE")))</f>
        <v>ON TIME</v>
      </c>
      <c r="K5297" s="12"/>
      <c r="L5297" s="16"/>
      <c r="M5297" s="32" t="str">
        <f>TEXT(Data[[#This Row],[Ngày giao]],"yyyy")</f>
        <v>2023</v>
      </c>
      <c r="N5297" s="32" t="str">
        <f>IF(MONTH(Data[[#This Row],[Ngày giao]])&lt;4,"Qtr1", IF(MONTH(Data[[#This Row],[Ngày giao]])&lt;7,"Qtr2",IF(MONTH(Data[[#This Row],[Ngày giao]])&lt;10,"Qtr3","Qtr4")))</f>
        <v>Qtr1</v>
      </c>
      <c r="O5297" s="32" t="str">
        <f>TEXT(Data[[#This Row],[Ngày giao]],"MMM")</f>
        <v>Mar</v>
      </c>
    </row>
    <row r="5298" spans="1:15" ht="13" x14ac:dyDescent="0.3">
      <c r="A5298" s="1">
        <v>4518271149</v>
      </c>
      <c r="B5298" s="1">
        <v>4451121</v>
      </c>
      <c r="C5298" s="34" t="s">
        <v>53</v>
      </c>
      <c r="D5298" s="35">
        <v>1280</v>
      </c>
      <c r="E5298" s="3">
        <v>1195</v>
      </c>
      <c r="F5298" s="3">
        <f t="shared" si="151"/>
        <v>1529600</v>
      </c>
      <c r="G5298" s="41">
        <v>45005</v>
      </c>
      <c r="H5298" s="40">
        <v>45005</v>
      </c>
      <c r="I5298" s="6">
        <f t="shared" si="149"/>
        <v>0</v>
      </c>
      <c r="J5298" s="32" t="str">
        <f>IF(Data[[#This Row],[Chênh lệch ngày]]&lt;-2,"ADVANCE", IF(Data[[#This Row],[Chênh lệch ngày]]&lt;4, "ON TIME", IF(Data[[#This Row],[REASON OF LATE]]="SUPPLIER","LATE BY SUPPLIER", "LATE")))</f>
        <v>ON TIME</v>
      </c>
      <c r="K5298" s="12"/>
      <c r="L5298" s="16"/>
      <c r="M5298" s="32" t="str">
        <f>TEXT(Data[[#This Row],[Ngày giao]],"yyyy")</f>
        <v>2023</v>
      </c>
      <c r="N5298" s="32" t="str">
        <f>IF(MONTH(Data[[#This Row],[Ngày giao]])&lt;4,"Qtr1", IF(MONTH(Data[[#This Row],[Ngày giao]])&lt;7,"Qtr2",IF(MONTH(Data[[#This Row],[Ngày giao]])&lt;10,"Qtr3","Qtr4")))</f>
        <v>Qtr1</v>
      </c>
      <c r="O5298" s="32" t="str">
        <f>TEXT(Data[[#This Row],[Ngày giao]],"MMM")</f>
        <v>Mar</v>
      </c>
    </row>
    <row r="5299" spans="1:15" ht="13" x14ac:dyDescent="0.3">
      <c r="A5299" s="1">
        <v>4518313444</v>
      </c>
      <c r="B5299" s="1">
        <v>4451134</v>
      </c>
      <c r="C5299" s="34" t="s">
        <v>53</v>
      </c>
      <c r="D5299" s="35">
        <v>360</v>
      </c>
      <c r="E5299" s="3">
        <v>796</v>
      </c>
      <c r="F5299" s="3">
        <f t="shared" si="151"/>
        <v>286560</v>
      </c>
      <c r="G5299" s="41">
        <v>45005</v>
      </c>
      <c r="H5299" s="40">
        <v>45005</v>
      </c>
      <c r="I5299" s="6">
        <f t="shared" si="149"/>
        <v>0</v>
      </c>
      <c r="J5299" s="32" t="str">
        <f>IF(Data[[#This Row],[Chênh lệch ngày]]&lt;-2,"ADVANCE", IF(Data[[#This Row],[Chênh lệch ngày]]&lt;4, "ON TIME", IF(Data[[#This Row],[REASON OF LATE]]="SUPPLIER","LATE BY SUPPLIER", "LATE")))</f>
        <v>ON TIME</v>
      </c>
      <c r="K5299" s="12"/>
      <c r="L5299" s="16"/>
      <c r="M5299" s="32" t="str">
        <f>TEXT(Data[[#This Row],[Ngày giao]],"yyyy")</f>
        <v>2023</v>
      </c>
      <c r="N5299" s="32" t="str">
        <f>IF(MONTH(Data[[#This Row],[Ngày giao]])&lt;4,"Qtr1", IF(MONTH(Data[[#This Row],[Ngày giao]])&lt;7,"Qtr2",IF(MONTH(Data[[#This Row],[Ngày giao]])&lt;10,"Qtr3","Qtr4")))</f>
        <v>Qtr1</v>
      </c>
      <c r="O5299" s="32" t="str">
        <f>TEXT(Data[[#This Row],[Ngày giao]],"MMM")</f>
        <v>Mar</v>
      </c>
    </row>
    <row r="5300" spans="1:15" ht="13" x14ac:dyDescent="0.3">
      <c r="A5300" s="1">
        <v>4518301267</v>
      </c>
      <c r="B5300" s="1">
        <v>2899944</v>
      </c>
      <c r="C5300" s="34" t="s">
        <v>53</v>
      </c>
      <c r="D5300" s="35">
        <v>2880</v>
      </c>
      <c r="E5300" s="3">
        <v>488</v>
      </c>
      <c r="F5300" s="3">
        <f t="shared" si="151"/>
        <v>1405440</v>
      </c>
      <c r="G5300" s="41">
        <v>45005</v>
      </c>
      <c r="H5300" s="40">
        <v>45005</v>
      </c>
      <c r="I5300" s="6">
        <f t="shared" si="149"/>
        <v>0</v>
      </c>
      <c r="J5300" s="32" t="str">
        <f>IF(Data[[#This Row],[Chênh lệch ngày]]&lt;-2,"ADVANCE", IF(Data[[#This Row],[Chênh lệch ngày]]&lt;4, "ON TIME", IF(Data[[#This Row],[REASON OF LATE]]="SUPPLIER","LATE BY SUPPLIER", "LATE")))</f>
        <v>ON TIME</v>
      </c>
      <c r="K5300" s="12"/>
      <c r="L5300" s="16"/>
      <c r="M5300" s="32" t="str">
        <f>TEXT(Data[[#This Row],[Ngày giao]],"yyyy")</f>
        <v>2023</v>
      </c>
      <c r="N5300" s="32" t="str">
        <f>IF(MONTH(Data[[#This Row],[Ngày giao]])&lt;4,"Qtr1", IF(MONTH(Data[[#This Row],[Ngày giao]])&lt;7,"Qtr2",IF(MONTH(Data[[#This Row],[Ngày giao]])&lt;10,"Qtr3","Qtr4")))</f>
        <v>Qtr1</v>
      </c>
      <c r="O5300" s="32" t="str">
        <f>TEXT(Data[[#This Row],[Ngày giao]],"MMM")</f>
        <v>Mar</v>
      </c>
    </row>
    <row r="5301" spans="1:15" ht="13" x14ac:dyDescent="0.3">
      <c r="A5301" s="1">
        <v>4518306879</v>
      </c>
      <c r="B5301" s="1">
        <v>4228041</v>
      </c>
      <c r="C5301" s="34" t="s">
        <v>53</v>
      </c>
      <c r="D5301" s="35">
        <v>4440</v>
      </c>
      <c r="E5301" s="3">
        <v>923</v>
      </c>
      <c r="F5301" s="3">
        <f t="shared" si="151"/>
        <v>4098120</v>
      </c>
      <c r="G5301" s="41">
        <v>45005</v>
      </c>
      <c r="H5301" s="40">
        <v>45005</v>
      </c>
      <c r="I5301" s="6">
        <f t="shared" si="149"/>
        <v>0</v>
      </c>
      <c r="J5301" s="32" t="str">
        <f>IF(Data[[#This Row],[Chênh lệch ngày]]&lt;-2,"ADVANCE", IF(Data[[#This Row],[Chênh lệch ngày]]&lt;4, "ON TIME", IF(Data[[#This Row],[REASON OF LATE]]="SUPPLIER","LATE BY SUPPLIER", "LATE")))</f>
        <v>ON TIME</v>
      </c>
      <c r="K5301" s="12"/>
      <c r="L5301" s="16"/>
      <c r="M5301" s="32" t="str">
        <f>TEXT(Data[[#This Row],[Ngày giao]],"yyyy")</f>
        <v>2023</v>
      </c>
      <c r="N5301" s="32" t="str">
        <f>IF(MONTH(Data[[#This Row],[Ngày giao]])&lt;4,"Qtr1", IF(MONTH(Data[[#This Row],[Ngày giao]])&lt;7,"Qtr2",IF(MONTH(Data[[#This Row],[Ngày giao]])&lt;10,"Qtr3","Qtr4")))</f>
        <v>Qtr1</v>
      </c>
      <c r="O5301" s="32" t="str">
        <f>TEXT(Data[[#This Row],[Ngày giao]],"MMM")</f>
        <v>Mar</v>
      </c>
    </row>
    <row r="5302" spans="1:15" ht="13" x14ac:dyDescent="0.3">
      <c r="A5302" s="1">
        <v>4518316219</v>
      </c>
      <c r="B5302" s="1">
        <v>2903183</v>
      </c>
      <c r="C5302" s="34" t="s">
        <v>53</v>
      </c>
      <c r="D5302" s="35">
        <v>860</v>
      </c>
      <c r="E5302" s="3">
        <v>713</v>
      </c>
      <c r="F5302" s="3">
        <f t="shared" si="151"/>
        <v>613180</v>
      </c>
      <c r="G5302" s="41">
        <v>45005</v>
      </c>
      <c r="H5302" s="40">
        <v>45005</v>
      </c>
      <c r="I5302" s="6">
        <f t="shared" si="149"/>
        <v>0</v>
      </c>
      <c r="J5302" s="32" t="str">
        <f>IF(Data[[#This Row],[Chênh lệch ngày]]&lt;-2,"ADVANCE", IF(Data[[#This Row],[Chênh lệch ngày]]&lt;4, "ON TIME", IF(Data[[#This Row],[REASON OF LATE]]="SUPPLIER","LATE BY SUPPLIER", "LATE")))</f>
        <v>ON TIME</v>
      </c>
      <c r="K5302" s="12"/>
      <c r="L5302" s="16"/>
      <c r="M5302" s="32" t="str">
        <f>TEXT(Data[[#This Row],[Ngày giao]],"yyyy")</f>
        <v>2023</v>
      </c>
      <c r="N5302" s="32" t="str">
        <f>IF(MONTH(Data[[#This Row],[Ngày giao]])&lt;4,"Qtr1", IF(MONTH(Data[[#This Row],[Ngày giao]])&lt;7,"Qtr2",IF(MONTH(Data[[#This Row],[Ngày giao]])&lt;10,"Qtr3","Qtr4")))</f>
        <v>Qtr1</v>
      </c>
      <c r="O5302" s="32" t="str">
        <f>TEXT(Data[[#This Row],[Ngày giao]],"MMM")</f>
        <v>Mar</v>
      </c>
    </row>
    <row r="5303" spans="1:15" ht="13" x14ac:dyDescent="0.3">
      <c r="A5303" s="1">
        <v>4518333175</v>
      </c>
      <c r="B5303" s="1">
        <v>2899945</v>
      </c>
      <c r="C5303" s="34" t="s">
        <v>53</v>
      </c>
      <c r="D5303" s="35">
        <v>1632</v>
      </c>
      <c r="E5303" s="3">
        <v>1269</v>
      </c>
      <c r="F5303" s="3">
        <f t="shared" si="151"/>
        <v>2071008</v>
      </c>
      <c r="G5303" s="41">
        <v>45005</v>
      </c>
      <c r="H5303" s="40">
        <v>45005</v>
      </c>
      <c r="I5303" s="6">
        <f t="shared" si="149"/>
        <v>0</v>
      </c>
      <c r="J5303" s="32" t="str">
        <f>IF(Data[[#This Row],[Chênh lệch ngày]]&lt;-2,"ADVANCE", IF(Data[[#This Row],[Chênh lệch ngày]]&lt;4, "ON TIME", IF(Data[[#This Row],[REASON OF LATE]]="SUPPLIER","LATE BY SUPPLIER", "LATE")))</f>
        <v>ON TIME</v>
      </c>
      <c r="K5303" s="12"/>
      <c r="L5303" s="16"/>
      <c r="M5303" s="32" t="str">
        <f>TEXT(Data[[#This Row],[Ngày giao]],"yyyy")</f>
        <v>2023</v>
      </c>
      <c r="N5303" s="32" t="str">
        <f>IF(MONTH(Data[[#This Row],[Ngày giao]])&lt;4,"Qtr1", IF(MONTH(Data[[#This Row],[Ngày giao]])&lt;7,"Qtr2",IF(MONTH(Data[[#This Row],[Ngày giao]])&lt;10,"Qtr3","Qtr4")))</f>
        <v>Qtr1</v>
      </c>
      <c r="O5303" s="32" t="str">
        <f>TEXT(Data[[#This Row],[Ngày giao]],"MMM")</f>
        <v>Mar</v>
      </c>
    </row>
    <row r="5304" spans="1:15" ht="13" x14ac:dyDescent="0.3">
      <c r="A5304" s="1">
        <v>4518321308</v>
      </c>
      <c r="B5304" s="1">
        <v>2461389</v>
      </c>
      <c r="C5304" s="34" t="s">
        <v>55</v>
      </c>
      <c r="D5304" s="35">
        <v>400</v>
      </c>
      <c r="E5304" s="3">
        <v>824</v>
      </c>
      <c r="F5304" s="3">
        <f t="shared" si="151"/>
        <v>329600</v>
      </c>
      <c r="G5304" s="41">
        <v>44798</v>
      </c>
      <c r="H5304" s="40">
        <v>44798</v>
      </c>
      <c r="I5304" s="6">
        <f t="shared" si="149"/>
        <v>0</v>
      </c>
      <c r="J5304" s="32" t="str">
        <f>IF(Data[[#This Row],[Chênh lệch ngày]]&lt;-2,"ADVANCE", IF(Data[[#This Row],[Chênh lệch ngày]]&lt;4, "ON TIME", IF(Data[[#This Row],[REASON OF LATE]]="SUPPLIER","LATE BY SUPPLIER", "LATE")))</f>
        <v>ON TIME</v>
      </c>
      <c r="K5304" s="12"/>
      <c r="L5304" s="16"/>
      <c r="M5304" s="32" t="str">
        <f>TEXT(Data[[#This Row],[Ngày giao]],"yyyy")</f>
        <v>2022</v>
      </c>
      <c r="N5304" s="32" t="str">
        <f>IF(MONTH(Data[[#This Row],[Ngày giao]])&lt;4,"Qtr1", IF(MONTH(Data[[#This Row],[Ngày giao]])&lt;7,"Qtr2",IF(MONTH(Data[[#This Row],[Ngày giao]])&lt;10,"Qtr3","Qtr4")))</f>
        <v>Qtr3</v>
      </c>
      <c r="O5304" s="32" t="str">
        <f>TEXT(Data[[#This Row],[Ngày giao]],"MMM")</f>
        <v>Aug</v>
      </c>
    </row>
    <row r="5305" spans="1:15" ht="13" x14ac:dyDescent="0.3">
      <c r="A5305" s="1">
        <v>4518329364</v>
      </c>
      <c r="B5305" s="1">
        <v>2923264</v>
      </c>
      <c r="C5305" s="34" t="s">
        <v>56</v>
      </c>
      <c r="D5305" s="35">
        <v>70</v>
      </c>
      <c r="E5305" s="3">
        <v>485</v>
      </c>
      <c r="F5305" s="3">
        <f t="shared" si="151"/>
        <v>33950</v>
      </c>
      <c r="G5305" s="41">
        <v>44805</v>
      </c>
      <c r="H5305" s="40">
        <v>44805</v>
      </c>
      <c r="I5305" s="6">
        <f t="shared" si="149"/>
        <v>0</v>
      </c>
      <c r="J5305" s="32" t="str">
        <f>IF(Data[[#This Row],[Chênh lệch ngày]]&lt;-2,"ADVANCE", IF(Data[[#This Row],[Chênh lệch ngày]]&lt;4, "ON TIME", IF(Data[[#This Row],[REASON OF LATE]]="SUPPLIER","LATE BY SUPPLIER", "LATE")))</f>
        <v>ON TIME</v>
      </c>
      <c r="K5305" s="12"/>
      <c r="L5305" s="16"/>
      <c r="M5305" s="32" t="str">
        <f>TEXT(Data[[#This Row],[Ngày giao]],"yyyy")</f>
        <v>2022</v>
      </c>
      <c r="N5305" s="32" t="str">
        <f>IF(MONTH(Data[[#This Row],[Ngày giao]])&lt;4,"Qtr1", IF(MONTH(Data[[#This Row],[Ngày giao]])&lt;7,"Qtr2",IF(MONTH(Data[[#This Row],[Ngày giao]])&lt;10,"Qtr3","Qtr4")))</f>
        <v>Qtr3</v>
      </c>
      <c r="O5305" s="32" t="str">
        <f>TEXT(Data[[#This Row],[Ngày giao]],"MMM")</f>
        <v>Sep</v>
      </c>
    </row>
    <row r="5306" spans="1:15" ht="13" x14ac:dyDescent="0.3">
      <c r="A5306" s="43">
        <v>4518333923</v>
      </c>
      <c r="B5306" s="43">
        <v>2461389</v>
      </c>
      <c r="C5306" s="44" t="s">
        <v>53</v>
      </c>
      <c r="D5306" s="45">
        <v>200</v>
      </c>
      <c r="E5306" s="3">
        <v>1100</v>
      </c>
      <c r="F5306" s="3">
        <f t="shared" si="151"/>
        <v>220000</v>
      </c>
      <c r="G5306" s="47">
        <v>44816</v>
      </c>
      <c r="H5306" s="46">
        <v>44816</v>
      </c>
      <c r="I5306" s="48">
        <f t="shared" si="149"/>
        <v>0</v>
      </c>
      <c r="J5306" s="32" t="str">
        <f>IF(Data[[#This Row],[Chênh lệch ngày]]&lt;-2,"ADVANCE", IF(Data[[#This Row],[Chênh lệch ngày]]&lt;4, "ON TIME", IF(Data[[#This Row],[REASON OF LATE]]="SUPPLIER","LATE BY SUPPLIER", "LATE")))</f>
        <v>ON TIME</v>
      </c>
      <c r="K5306" s="49"/>
      <c r="L5306" s="49"/>
      <c r="M5306" s="17" t="str">
        <f>TEXT(Data[[#This Row],[Ngày giao]],"yyyy")</f>
        <v>2022</v>
      </c>
      <c r="N5306" s="17" t="str">
        <f>IF(MONTH(Data[[#This Row],[Ngày giao]])&lt;4,"Qtr1", IF(MONTH(Data[[#This Row],[Ngày giao]])&lt;7,"Qtr2",IF(MONTH(Data[[#This Row],[Ngày giao]])&lt;10,"Qtr3","Qtr4")))</f>
        <v>Qtr3</v>
      </c>
      <c r="O5306" s="17" t="str">
        <f>TEXT(Data[[#This Row],[Ngày giao]],"MMM")</f>
        <v>Sep</v>
      </c>
    </row>
    <row r="5307" spans="1:15" ht="13" x14ac:dyDescent="0.3">
      <c r="A5307" s="1">
        <v>4518308251</v>
      </c>
      <c r="B5307" s="1">
        <v>2461389</v>
      </c>
      <c r="C5307" s="34" t="s">
        <v>53</v>
      </c>
      <c r="D5307" s="35">
        <v>400</v>
      </c>
      <c r="E5307" s="3">
        <v>699</v>
      </c>
      <c r="F5307" s="3">
        <f t="shared" si="151"/>
        <v>279600</v>
      </c>
      <c r="G5307" s="41">
        <v>44809</v>
      </c>
      <c r="H5307" s="40">
        <v>44809</v>
      </c>
      <c r="I5307" s="6">
        <f t="shared" si="149"/>
        <v>0</v>
      </c>
      <c r="J5307" s="32" t="str">
        <f>IF(Data[[#This Row],[Chênh lệch ngày]]&lt;-2,"ADVANCE", IF(Data[[#This Row],[Chênh lệch ngày]]&lt;4, "ON TIME", IF(Data[[#This Row],[REASON OF LATE]]="SUPPLIER","LATE BY SUPPLIER", "LATE")))</f>
        <v>ON TIME</v>
      </c>
      <c r="K5307" s="12"/>
      <c r="L5307" s="16"/>
      <c r="M5307" s="32" t="str">
        <f>TEXT(Data[[#This Row],[Ngày giao]],"yyyy")</f>
        <v>2022</v>
      </c>
      <c r="N5307" s="32" t="str">
        <f>IF(MONTH(Data[[#This Row],[Ngày giao]])&lt;4,"Qtr1", IF(MONTH(Data[[#This Row],[Ngày giao]])&lt;7,"Qtr2",IF(MONTH(Data[[#This Row],[Ngày giao]])&lt;10,"Qtr3","Qtr4")))</f>
        <v>Qtr3</v>
      </c>
      <c r="O5307" s="32" t="str">
        <f>TEXT(Data[[#This Row],[Ngày giao]],"MMM")</f>
        <v>Sep</v>
      </c>
    </row>
    <row r="5308" spans="1:15" ht="13" x14ac:dyDescent="0.3">
      <c r="A5308" s="43">
        <v>4518314591</v>
      </c>
      <c r="B5308" s="43">
        <v>2461389</v>
      </c>
      <c r="C5308" s="44" t="s">
        <v>53</v>
      </c>
      <c r="D5308" s="45">
        <v>600</v>
      </c>
      <c r="E5308" s="3">
        <v>455</v>
      </c>
      <c r="F5308" s="3">
        <f t="shared" si="151"/>
        <v>273000</v>
      </c>
      <c r="G5308" s="47">
        <v>44816</v>
      </c>
      <c r="H5308" s="46">
        <v>44816</v>
      </c>
      <c r="I5308" s="48">
        <f t="shared" si="149"/>
        <v>0</v>
      </c>
      <c r="J5308" s="32" t="str">
        <f>IF(Data[[#This Row],[Chênh lệch ngày]]&lt;-2,"ADVANCE", IF(Data[[#This Row],[Chênh lệch ngày]]&lt;4, "ON TIME", IF(Data[[#This Row],[REASON OF LATE]]="SUPPLIER","LATE BY SUPPLIER", "LATE")))</f>
        <v>ON TIME</v>
      </c>
      <c r="K5308" s="49"/>
      <c r="L5308" s="49"/>
      <c r="M5308" s="17" t="str">
        <f>TEXT(Data[[#This Row],[Ngày giao]],"yyyy")</f>
        <v>2022</v>
      </c>
      <c r="N5308" s="17" t="str">
        <f>IF(MONTH(Data[[#This Row],[Ngày giao]])&lt;4,"Qtr1", IF(MONTH(Data[[#This Row],[Ngày giao]])&lt;7,"Qtr2",IF(MONTH(Data[[#This Row],[Ngày giao]])&lt;10,"Qtr3","Qtr4")))</f>
        <v>Qtr3</v>
      </c>
      <c r="O5308" s="17" t="str">
        <f>TEXT(Data[[#This Row],[Ngày giao]],"MMM")</f>
        <v>Sep</v>
      </c>
    </row>
    <row r="5309" spans="1:15" ht="13" x14ac:dyDescent="0.3">
      <c r="A5309" s="1">
        <v>4518350837</v>
      </c>
      <c r="B5309" s="1">
        <v>2899654</v>
      </c>
      <c r="C5309" s="37" t="s">
        <v>52</v>
      </c>
      <c r="D5309" s="35">
        <v>160</v>
      </c>
      <c r="E5309" s="3">
        <v>356</v>
      </c>
      <c r="F5309" s="3">
        <f t="shared" si="151"/>
        <v>56960</v>
      </c>
      <c r="G5309" s="41">
        <v>44816</v>
      </c>
      <c r="H5309" s="40">
        <v>44816</v>
      </c>
      <c r="I5309" s="6">
        <f t="shared" si="149"/>
        <v>0</v>
      </c>
      <c r="J5309" s="32" t="str">
        <f>IF(Data[[#This Row],[Chênh lệch ngày]]&lt;-2,"ADVANCE", IF(Data[[#This Row],[Chênh lệch ngày]]&lt;4, "ON TIME", IF(Data[[#This Row],[REASON OF LATE]]="SUPPLIER","LATE BY SUPPLIER", "LATE")))</f>
        <v>ON TIME</v>
      </c>
      <c r="K5309" s="12"/>
      <c r="L5309" s="16"/>
      <c r="M5309" s="32" t="str">
        <f>TEXT(Data[[#This Row],[Ngày giao]],"yyyy")</f>
        <v>2022</v>
      </c>
      <c r="N5309" s="32" t="str">
        <f>IF(MONTH(Data[[#This Row],[Ngày giao]])&lt;4,"Qtr1", IF(MONTH(Data[[#This Row],[Ngày giao]])&lt;7,"Qtr2",IF(MONTH(Data[[#This Row],[Ngày giao]])&lt;10,"Qtr3","Qtr4")))</f>
        <v>Qtr3</v>
      </c>
      <c r="O5309" s="32" t="str">
        <f>TEXT(Data[[#This Row],[Ngày giao]],"MMM")</f>
        <v>Sep</v>
      </c>
    </row>
    <row r="5310" spans="1:15" ht="13" x14ac:dyDescent="0.3">
      <c r="A5310" s="1">
        <v>4518338749</v>
      </c>
      <c r="B5310" s="1">
        <v>2899631</v>
      </c>
      <c r="C5310" s="34" t="s">
        <v>55</v>
      </c>
      <c r="D5310" s="35">
        <v>640</v>
      </c>
      <c r="E5310" s="3">
        <v>1177</v>
      </c>
      <c r="F5310" s="3">
        <f t="shared" si="151"/>
        <v>753280</v>
      </c>
      <c r="G5310" s="41">
        <v>44833</v>
      </c>
      <c r="H5310" s="40">
        <v>44805</v>
      </c>
      <c r="I5310" s="6">
        <f t="shared" si="149"/>
        <v>28</v>
      </c>
      <c r="J5310" s="32" t="str">
        <f>IF(Data[[#This Row],[Chênh lệch ngày]]&lt;-2,"ADVANCE", IF(Data[[#This Row],[Chênh lệch ngày]]&lt;4, "ON TIME", IF(Data[[#This Row],[REASON OF LATE]]="SUPPLIER","LATE BY SUPPLIER", "LATE")))</f>
        <v>LATE</v>
      </c>
      <c r="K5310" s="32" t="s">
        <v>6</v>
      </c>
      <c r="L5310" s="16"/>
      <c r="M5310" s="32" t="str">
        <f>TEXT(Data[[#This Row],[Ngày giao]],"yyyy")</f>
        <v>2022</v>
      </c>
      <c r="N5310" s="32" t="str">
        <f>IF(MONTH(Data[[#This Row],[Ngày giao]])&lt;4,"Qtr1", IF(MONTH(Data[[#This Row],[Ngày giao]])&lt;7,"Qtr2",IF(MONTH(Data[[#This Row],[Ngày giao]])&lt;10,"Qtr3","Qtr4")))</f>
        <v>Qtr3</v>
      </c>
      <c r="O5310" s="32" t="str">
        <f>TEXT(Data[[#This Row],[Ngày giao]],"MMM")</f>
        <v>Sep</v>
      </c>
    </row>
    <row r="5311" spans="1:15" ht="13" x14ac:dyDescent="0.3">
      <c r="A5311" s="1">
        <v>4518352671</v>
      </c>
      <c r="B5311" s="1">
        <v>2899944</v>
      </c>
      <c r="C5311" s="34" t="s">
        <v>55</v>
      </c>
      <c r="D5311" s="35">
        <v>48</v>
      </c>
      <c r="E5311" s="3">
        <v>955</v>
      </c>
      <c r="F5311" s="3">
        <f t="shared" si="151"/>
        <v>45840</v>
      </c>
      <c r="G5311" s="41">
        <v>44791</v>
      </c>
      <c r="H5311" s="40">
        <v>44805</v>
      </c>
      <c r="I5311" s="6">
        <f t="shared" si="149"/>
        <v>-14</v>
      </c>
      <c r="J5311" s="32" t="str">
        <f>IF(Data[[#This Row],[Chênh lệch ngày]]&lt;-2,"ADVANCE", IF(Data[[#This Row],[Chênh lệch ngày]]&lt;4, "ON TIME", IF(Data[[#This Row],[REASON OF LATE]]="SUPPLIER","LATE BY SUPPLIER", "LATE")))</f>
        <v>ADVANCE</v>
      </c>
      <c r="K5311" s="12"/>
      <c r="L5311" s="16"/>
      <c r="M5311" s="32" t="str">
        <f>TEXT(Data[[#This Row],[Ngày giao]],"yyyy")</f>
        <v>2022</v>
      </c>
      <c r="N5311" s="32" t="str">
        <f>IF(MONTH(Data[[#This Row],[Ngày giao]])&lt;4,"Qtr1", IF(MONTH(Data[[#This Row],[Ngày giao]])&lt;7,"Qtr2",IF(MONTH(Data[[#This Row],[Ngày giao]])&lt;10,"Qtr3","Qtr4")))</f>
        <v>Qtr3</v>
      </c>
      <c r="O5311" s="32" t="str">
        <f>TEXT(Data[[#This Row],[Ngày giao]],"MMM")</f>
        <v>Aug</v>
      </c>
    </row>
    <row r="5312" spans="1:15" ht="13" x14ac:dyDescent="0.3">
      <c r="A5312" s="1">
        <v>4518365929</v>
      </c>
      <c r="B5312" s="1">
        <v>4228041</v>
      </c>
      <c r="C5312" s="34" t="s">
        <v>55</v>
      </c>
      <c r="D5312" s="35">
        <v>60</v>
      </c>
      <c r="E5312" s="3">
        <v>600</v>
      </c>
      <c r="F5312" s="3">
        <f t="shared" si="151"/>
        <v>36000</v>
      </c>
      <c r="G5312" s="41">
        <v>44791</v>
      </c>
      <c r="H5312" s="40">
        <v>44805</v>
      </c>
      <c r="I5312" s="6">
        <f t="shared" si="149"/>
        <v>-14</v>
      </c>
      <c r="J5312" s="32" t="str">
        <f>IF(Data[[#This Row],[Chênh lệch ngày]]&lt;-2,"ADVANCE", IF(Data[[#This Row],[Chênh lệch ngày]]&lt;4, "ON TIME", IF(Data[[#This Row],[REASON OF LATE]]="SUPPLIER","LATE BY SUPPLIER", "LATE")))</f>
        <v>ADVANCE</v>
      </c>
      <c r="K5312" s="12"/>
      <c r="L5312" s="16"/>
      <c r="M5312" s="32" t="str">
        <f>TEXT(Data[[#This Row],[Ngày giao]],"yyyy")</f>
        <v>2022</v>
      </c>
      <c r="N5312" s="32" t="str">
        <f>IF(MONTH(Data[[#This Row],[Ngày giao]])&lt;4,"Qtr1", IF(MONTH(Data[[#This Row],[Ngày giao]])&lt;7,"Qtr2",IF(MONTH(Data[[#This Row],[Ngày giao]])&lt;10,"Qtr3","Qtr4")))</f>
        <v>Qtr3</v>
      </c>
      <c r="O5312" s="32" t="str">
        <f>TEXT(Data[[#This Row],[Ngày giao]],"MMM")</f>
        <v>Aug</v>
      </c>
    </row>
    <row r="5313" spans="1:15" ht="13" x14ac:dyDescent="0.3">
      <c r="A5313" s="1">
        <v>4518361056</v>
      </c>
      <c r="B5313" s="1">
        <v>2899632</v>
      </c>
      <c r="C5313" s="34" t="s">
        <v>59</v>
      </c>
      <c r="D5313" s="35">
        <v>160</v>
      </c>
      <c r="E5313" s="3">
        <v>358</v>
      </c>
      <c r="F5313" s="3">
        <f t="shared" si="151"/>
        <v>57280</v>
      </c>
      <c r="G5313" s="41">
        <v>44865</v>
      </c>
      <c r="H5313" s="40">
        <v>44802</v>
      </c>
      <c r="I5313" s="6">
        <f t="shared" si="149"/>
        <v>63</v>
      </c>
      <c r="J5313" s="32" t="str">
        <f>IF(Data[[#This Row],[Chênh lệch ngày]]&lt;-2,"ADVANCE", IF(Data[[#This Row],[Chênh lệch ngày]]&lt;4, "ON TIME", IF(Data[[#This Row],[REASON OF LATE]]="SUPPLIER","LATE BY SUPPLIER", "LATE")))</f>
        <v>LATE</v>
      </c>
      <c r="K5313" s="32" t="s">
        <v>6</v>
      </c>
      <c r="L5313" s="16"/>
      <c r="M5313" s="32" t="str">
        <f>TEXT(Data[[#This Row],[Ngày giao]],"yyyy")</f>
        <v>2022</v>
      </c>
      <c r="N5313" s="32" t="str">
        <f>IF(MONTH(Data[[#This Row],[Ngày giao]])&lt;4,"Qtr1", IF(MONTH(Data[[#This Row],[Ngày giao]])&lt;7,"Qtr2",IF(MONTH(Data[[#This Row],[Ngày giao]])&lt;10,"Qtr3","Qtr4")))</f>
        <v>Qtr4</v>
      </c>
      <c r="O5313" s="32" t="str">
        <f>TEXT(Data[[#This Row],[Ngày giao]],"MMM")</f>
        <v>Oct</v>
      </c>
    </row>
    <row r="5314" spans="1:15" ht="13" x14ac:dyDescent="0.3">
      <c r="A5314" s="1">
        <v>4518362278</v>
      </c>
      <c r="B5314" s="1">
        <v>2989761</v>
      </c>
      <c r="C5314" s="34" t="s">
        <v>59</v>
      </c>
      <c r="D5314" s="35">
        <v>320</v>
      </c>
      <c r="E5314" s="3">
        <v>547</v>
      </c>
      <c r="F5314" s="3">
        <f t="shared" si="151"/>
        <v>175040</v>
      </c>
      <c r="G5314" s="41">
        <v>44802</v>
      </c>
      <c r="H5314" s="40">
        <v>44802</v>
      </c>
      <c r="I5314" s="6">
        <f t="shared" si="149"/>
        <v>0</v>
      </c>
      <c r="J5314" s="32" t="str">
        <f>IF(Data[[#This Row],[Chênh lệch ngày]]&lt;-2,"ADVANCE", IF(Data[[#This Row],[Chênh lệch ngày]]&lt;4, "ON TIME", IF(Data[[#This Row],[REASON OF LATE]]="SUPPLIER","LATE BY SUPPLIER", "LATE")))</f>
        <v>ON TIME</v>
      </c>
      <c r="K5314" s="12"/>
      <c r="L5314" s="16"/>
      <c r="M5314" s="32" t="str">
        <f>TEXT(Data[[#This Row],[Ngày giao]],"yyyy")</f>
        <v>2022</v>
      </c>
      <c r="N5314" s="32" t="str">
        <f>IF(MONTH(Data[[#This Row],[Ngày giao]])&lt;4,"Qtr1", IF(MONTH(Data[[#This Row],[Ngày giao]])&lt;7,"Qtr2",IF(MONTH(Data[[#This Row],[Ngày giao]])&lt;10,"Qtr3","Qtr4")))</f>
        <v>Qtr3</v>
      </c>
      <c r="O5314" s="32" t="str">
        <f>TEXT(Data[[#This Row],[Ngày giao]],"MMM")</f>
        <v>Aug</v>
      </c>
    </row>
    <row r="5315" spans="1:15" ht="13" x14ac:dyDescent="0.3">
      <c r="A5315" s="1">
        <v>4518349967</v>
      </c>
      <c r="B5315" s="1">
        <v>2899634</v>
      </c>
      <c r="C5315" s="34" t="s">
        <v>53</v>
      </c>
      <c r="D5315" s="35">
        <v>640</v>
      </c>
      <c r="E5315" s="3">
        <v>1091</v>
      </c>
      <c r="F5315" s="3">
        <f t="shared" si="151"/>
        <v>698240</v>
      </c>
      <c r="G5315" s="41">
        <v>44816</v>
      </c>
      <c r="H5315" s="40">
        <v>44816</v>
      </c>
      <c r="I5315" s="6">
        <f t="shared" si="149"/>
        <v>0</v>
      </c>
      <c r="J5315" s="32" t="str">
        <f>IF(Data[[#This Row],[Chênh lệch ngày]]&lt;-2,"ADVANCE", IF(Data[[#This Row],[Chênh lệch ngày]]&lt;4, "ON TIME", IF(Data[[#This Row],[REASON OF LATE]]="SUPPLIER","LATE BY SUPPLIER", "LATE")))</f>
        <v>ON TIME</v>
      </c>
      <c r="K5315" s="12"/>
      <c r="L5315" s="16"/>
      <c r="M5315" s="32" t="str">
        <f>TEXT(Data[[#This Row],[Ngày giao]],"yyyy")</f>
        <v>2022</v>
      </c>
      <c r="N5315" s="32" t="str">
        <f>IF(MONTH(Data[[#This Row],[Ngày giao]])&lt;4,"Qtr1", IF(MONTH(Data[[#This Row],[Ngày giao]])&lt;7,"Qtr2",IF(MONTH(Data[[#This Row],[Ngày giao]])&lt;10,"Qtr3","Qtr4")))</f>
        <v>Qtr3</v>
      </c>
      <c r="O5315" s="32" t="str">
        <f>TEXT(Data[[#This Row],[Ngày giao]],"MMM")</f>
        <v>Sep</v>
      </c>
    </row>
    <row r="5316" spans="1:15" ht="13" x14ac:dyDescent="0.3">
      <c r="A5316" s="1">
        <v>4518354465</v>
      </c>
      <c r="B5316" s="1">
        <v>4334436</v>
      </c>
      <c r="C5316" s="34" t="s">
        <v>53</v>
      </c>
      <c r="D5316" s="35">
        <v>64</v>
      </c>
      <c r="E5316" s="3">
        <v>899</v>
      </c>
      <c r="F5316" s="3">
        <f t="shared" si="151"/>
        <v>57536</v>
      </c>
      <c r="G5316" s="41">
        <v>44816</v>
      </c>
      <c r="H5316" s="40">
        <v>44816</v>
      </c>
      <c r="I5316" s="6">
        <f t="shared" si="149"/>
        <v>0</v>
      </c>
      <c r="J5316" s="32" t="str">
        <f>IF(Data[[#This Row],[Chênh lệch ngày]]&lt;-2,"ADVANCE", IF(Data[[#This Row],[Chênh lệch ngày]]&lt;4, "ON TIME", IF(Data[[#This Row],[REASON OF LATE]]="SUPPLIER","LATE BY SUPPLIER", "LATE")))</f>
        <v>ON TIME</v>
      </c>
      <c r="K5316" s="12"/>
      <c r="L5316" s="16"/>
      <c r="M5316" s="32" t="str">
        <f>TEXT(Data[[#This Row],[Ngày giao]],"yyyy")</f>
        <v>2022</v>
      </c>
      <c r="N5316" s="32" t="str">
        <f>IF(MONTH(Data[[#This Row],[Ngày giao]])&lt;4,"Qtr1", IF(MONTH(Data[[#This Row],[Ngày giao]])&lt;7,"Qtr2",IF(MONTH(Data[[#This Row],[Ngày giao]])&lt;10,"Qtr3","Qtr4")))</f>
        <v>Qtr3</v>
      </c>
      <c r="O5316" s="32" t="str">
        <f>TEXT(Data[[#This Row],[Ngày giao]],"MMM")</f>
        <v>Sep</v>
      </c>
    </row>
    <row r="5317" spans="1:15" ht="13" x14ac:dyDescent="0.3">
      <c r="A5317" s="1">
        <v>5501279820</v>
      </c>
      <c r="B5317" s="1">
        <v>2903183</v>
      </c>
      <c r="C5317" s="34" t="s">
        <v>60</v>
      </c>
      <c r="D5317" s="35">
        <v>20</v>
      </c>
      <c r="E5317" s="3">
        <v>1254</v>
      </c>
      <c r="F5317" s="3">
        <f t="shared" si="151"/>
        <v>25080</v>
      </c>
      <c r="G5317" s="41">
        <v>44823</v>
      </c>
      <c r="H5317" s="40">
        <v>44823</v>
      </c>
      <c r="I5317" s="6">
        <f t="shared" si="149"/>
        <v>0</v>
      </c>
      <c r="J5317" s="32" t="str">
        <f>IF(Data[[#This Row],[Chênh lệch ngày]]&lt;-2,"ADVANCE", IF(Data[[#This Row],[Chênh lệch ngày]]&lt;4, "ON TIME", IF(Data[[#This Row],[REASON OF LATE]]="SUPPLIER","LATE BY SUPPLIER", "LATE")))</f>
        <v>ON TIME</v>
      </c>
      <c r="K5317" s="12"/>
      <c r="L5317" s="16"/>
      <c r="M5317" s="32" t="str">
        <f>TEXT(Data[[#This Row],[Ngày giao]],"yyyy")</f>
        <v>2022</v>
      </c>
      <c r="N5317" s="32" t="str">
        <f>IF(MONTH(Data[[#This Row],[Ngày giao]])&lt;4,"Qtr1", IF(MONTH(Data[[#This Row],[Ngày giao]])&lt;7,"Qtr2",IF(MONTH(Data[[#This Row],[Ngày giao]])&lt;10,"Qtr3","Qtr4")))</f>
        <v>Qtr3</v>
      </c>
      <c r="O5317" s="32" t="str">
        <f>TEXT(Data[[#This Row],[Ngày giao]],"MMM")</f>
        <v>Sep</v>
      </c>
    </row>
    <row r="5318" spans="1:15" ht="13" x14ac:dyDescent="0.3">
      <c r="A5318" s="1">
        <v>4518341130</v>
      </c>
      <c r="B5318" s="1">
        <v>2899475</v>
      </c>
      <c r="C5318" s="34" t="s">
        <v>53</v>
      </c>
      <c r="D5318" s="35">
        <v>300</v>
      </c>
      <c r="E5318" s="3">
        <v>973</v>
      </c>
      <c r="F5318" s="3">
        <f t="shared" si="151"/>
        <v>291900</v>
      </c>
      <c r="G5318" s="41">
        <v>44823</v>
      </c>
      <c r="H5318" s="40">
        <v>44823</v>
      </c>
      <c r="I5318" s="6">
        <f t="shared" si="149"/>
        <v>0</v>
      </c>
      <c r="J5318" s="32" t="str">
        <f>IF(Data[[#This Row],[Chênh lệch ngày]]&lt;-2,"ADVANCE", IF(Data[[#This Row],[Chênh lệch ngày]]&lt;4, "ON TIME", IF(Data[[#This Row],[REASON OF LATE]]="SUPPLIER","LATE BY SUPPLIER", "LATE")))</f>
        <v>ON TIME</v>
      </c>
      <c r="K5318" s="12"/>
      <c r="L5318" s="16"/>
      <c r="M5318" s="32" t="str">
        <f>TEXT(Data[[#This Row],[Ngày giao]],"yyyy")</f>
        <v>2022</v>
      </c>
      <c r="N5318" s="32" t="str">
        <f>IF(MONTH(Data[[#This Row],[Ngày giao]])&lt;4,"Qtr1", IF(MONTH(Data[[#This Row],[Ngày giao]])&lt;7,"Qtr2",IF(MONTH(Data[[#This Row],[Ngày giao]])&lt;10,"Qtr3","Qtr4")))</f>
        <v>Qtr3</v>
      </c>
      <c r="O5318" s="32" t="str">
        <f>TEXT(Data[[#This Row],[Ngày giao]],"MMM")</f>
        <v>Sep</v>
      </c>
    </row>
    <row r="5319" spans="1:15" ht="13" x14ac:dyDescent="0.3">
      <c r="A5319" s="1">
        <v>4518347913</v>
      </c>
      <c r="B5319" s="1">
        <v>2899634</v>
      </c>
      <c r="C5319" s="34" t="s">
        <v>53</v>
      </c>
      <c r="D5319" s="35">
        <v>320</v>
      </c>
      <c r="E5319" s="3">
        <v>933</v>
      </c>
      <c r="F5319" s="3">
        <f t="shared" si="151"/>
        <v>298560</v>
      </c>
      <c r="G5319" s="41">
        <v>44823</v>
      </c>
      <c r="H5319" s="40">
        <v>44823</v>
      </c>
      <c r="I5319" s="6">
        <f t="shared" si="149"/>
        <v>0</v>
      </c>
      <c r="J5319" s="32" t="str">
        <f>IF(Data[[#This Row],[Chênh lệch ngày]]&lt;-2,"ADVANCE", IF(Data[[#This Row],[Chênh lệch ngày]]&lt;4, "ON TIME", IF(Data[[#This Row],[REASON OF LATE]]="SUPPLIER","LATE BY SUPPLIER", "LATE")))</f>
        <v>ON TIME</v>
      </c>
      <c r="K5319" s="12"/>
      <c r="L5319" s="16"/>
      <c r="M5319" s="32" t="str">
        <f>TEXT(Data[[#This Row],[Ngày giao]],"yyyy")</f>
        <v>2022</v>
      </c>
      <c r="N5319" s="32" t="str">
        <f>IF(MONTH(Data[[#This Row],[Ngày giao]])&lt;4,"Qtr1", IF(MONTH(Data[[#This Row],[Ngày giao]])&lt;7,"Qtr2",IF(MONTH(Data[[#This Row],[Ngày giao]])&lt;10,"Qtr3","Qtr4")))</f>
        <v>Qtr3</v>
      </c>
      <c r="O5319" s="32" t="str">
        <f>TEXT(Data[[#This Row],[Ngày giao]],"MMM")</f>
        <v>Sep</v>
      </c>
    </row>
    <row r="5320" spans="1:15" ht="13" x14ac:dyDescent="0.3">
      <c r="A5320" s="1">
        <v>4518351105</v>
      </c>
      <c r="B5320" s="1">
        <v>4334436</v>
      </c>
      <c r="C5320" s="34" t="s">
        <v>53</v>
      </c>
      <c r="D5320" s="35">
        <v>16</v>
      </c>
      <c r="E5320" s="3">
        <v>1139</v>
      </c>
      <c r="F5320" s="3">
        <f t="shared" si="151"/>
        <v>18224</v>
      </c>
      <c r="G5320" s="41">
        <v>44823</v>
      </c>
      <c r="H5320" s="40">
        <v>44823</v>
      </c>
      <c r="I5320" s="6">
        <f t="shared" si="149"/>
        <v>0</v>
      </c>
      <c r="J5320" s="32" t="str">
        <f>IF(Data[[#This Row],[Chênh lệch ngày]]&lt;-2,"ADVANCE", IF(Data[[#This Row],[Chênh lệch ngày]]&lt;4, "ON TIME", IF(Data[[#This Row],[REASON OF LATE]]="SUPPLIER","LATE BY SUPPLIER", "LATE")))</f>
        <v>ON TIME</v>
      </c>
      <c r="K5320" s="12"/>
      <c r="L5320" s="16"/>
      <c r="M5320" s="32" t="str">
        <f>TEXT(Data[[#This Row],[Ngày giao]],"yyyy")</f>
        <v>2022</v>
      </c>
      <c r="N5320" s="32" t="str">
        <f>IF(MONTH(Data[[#This Row],[Ngày giao]])&lt;4,"Qtr1", IF(MONTH(Data[[#This Row],[Ngày giao]])&lt;7,"Qtr2",IF(MONTH(Data[[#This Row],[Ngày giao]])&lt;10,"Qtr3","Qtr4")))</f>
        <v>Qtr3</v>
      </c>
      <c r="O5320" s="32" t="str">
        <f>TEXT(Data[[#This Row],[Ngày giao]],"MMM")</f>
        <v>Sep</v>
      </c>
    </row>
    <row r="5321" spans="1:15" ht="13" x14ac:dyDescent="0.3">
      <c r="A5321" s="1">
        <v>4518363747</v>
      </c>
      <c r="B5321" s="1">
        <v>2899634</v>
      </c>
      <c r="C5321" s="34" t="s">
        <v>53</v>
      </c>
      <c r="D5321" s="35">
        <v>640</v>
      </c>
      <c r="E5321" s="3">
        <v>1447</v>
      </c>
      <c r="F5321" s="3">
        <f t="shared" si="151"/>
        <v>926080</v>
      </c>
      <c r="G5321" s="41">
        <v>44823</v>
      </c>
      <c r="H5321" s="40">
        <v>44823</v>
      </c>
      <c r="I5321" s="6">
        <f t="shared" si="149"/>
        <v>0</v>
      </c>
      <c r="J5321" s="32" t="str">
        <f>IF(Data[[#This Row],[Chênh lệch ngày]]&lt;-2,"ADVANCE", IF(Data[[#This Row],[Chênh lệch ngày]]&lt;4, "ON TIME", IF(Data[[#This Row],[REASON OF LATE]]="SUPPLIER","LATE BY SUPPLIER", "LATE")))</f>
        <v>ON TIME</v>
      </c>
      <c r="K5321" s="12"/>
      <c r="L5321" s="16"/>
      <c r="M5321" s="32" t="str">
        <f>TEXT(Data[[#This Row],[Ngày giao]],"yyyy")</f>
        <v>2022</v>
      </c>
      <c r="N5321" s="32" t="str">
        <f>IF(MONTH(Data[[#This Row],[Ngày giao]])&lt;4,"Qtr1", IF(MONTH(Data[[#This Row],[Ngày giao]])&lt;7,"Qtr2",IF(MONTH(Data[[#This Row],[Ngày giao]])&lt;10,"Qtr3","Qtr4")))</f>
        <v>Qtr3</v>
      </c>
      <c r="O5321" s="32" t="str">
        <f>TEXT(Data[[#This Row],[Ngày giao]],"MMM")</f>
        <v>Sep</v>
      </c>
    </row>
    <row r="5322" spans="1:15" ht="13" x14ac:dyDescent="0.3">
      <c r="A5322" s="1">
        <v>4518353449</v>
      </c>
      <c r="B5322" s="1">
        <v>4334436</v>
      </c>
      <c r="C5322" s="34" t="s">
        <v>53</v>
      </c>
      <c r="D5322" s="35">
        <v>32</v>
      </c>
      <c r="E5322" s="3">
        <v>410</v>
      </c>
      <c r="F5322" s="3">
        <f t="shared" si="151"/>
        <v>13120</v>
      </c>
      <c r="G5322" s="41">
        <v>44809</v>
      </c>
      <c r="H5322" s="40">
        <v>44809</v>
      </c>
      <c r="I5322" s="6">
        <f t="shared" si="149"/>
        <v>0</v>
      </c>
      <c r="J5322" s="32" t="str">
        <f>IF(Data[[#This Row],[Chênh lệch ngày]]&lt;-2,"ADVANCE", IF(Data[[#This Row],[Chênh lệch ngày]]&lt;4, "ON TIME", IF(Data[[#This Row],[REASON OF LATE]]="SUPPLIER","LATE BY SUPPLIER", "LATE")))</f>
        <v>ON TIME</v>
      </c>
      <c r="K5322" s="12"/>
      <c r="L5322" s="16"/>
      <c r="M5322" s="32" t="str">
        <f>TEXT(Data[[#This Row],[Ngày giao]],"yyyy")</f>
        <v>2022</v>
      </c>
      <c r="N5322" s="32" t="str">
        <f>IF(MONTH(Data[[#This Row],[Ngày giao]])&lt;4,"Qtr1", IF(MONTH(Data[[#This Row],[Ngày giao]])&lt;7,"Qtr2",IF(MONTH(Data[[#This Row],[Ngày giao]])&lt;10,"Qtr3","Qtr4")))</f>
        <v>Qtr3</v>
      </c>
      <c r="O5322" s="32" t="str">
        <f>TEXT(Data[[#This Row],[Ngày giao]],"MMM")</f>
        <v>Sep</v>
      </c>
    </row>
    <row r="5323" spans="1:15" ht="13" x14ac:dyDescent="0.3">
      <c r="A5323" s="1">
        <v>4518346657</v>
      </c>
      <c r="B5323" s="1">
        <v>2899475</v>
      </c>
      <c r="C5323" s="34" t="s">
        <v>53</v>
      </c>
      <c r="D5323" s="35">
        <v>300</v>
      </c>
      <c r="E5323" s="3">
        <v>1309</v>
      </c>
      <c r="F5323" s="3">
        <f t="shared" si="151"/>
        <v>392700</v>
      </c>
      <c r="G5323" s="41">
        <v>44823</v>
      </c>
      <c r="H5323" s="40">
        <v>44823</v>
      </c>
      <c r="I5323" s="6">
        <f t="shared" si="149"/>
        <v>0</v>
      </c>
      <c r="J5323" s="32" t="str">
        <f>IF(Data[[#This Row],[Chênh lệch ngày]]&lt;-2,"ADVANCE", IF(Data[[#This Row],[Chênh lệch ngày]]&lt;4, "ON TIME", IF(Data[[#This Row],[REASON OF LATE]]="SUPPLIER","LATE BY SUPPLIER", "LATE")))</f>
        <v>ON TIME</v>
      </c>
      <c r="K5323" s="12"/>
      <c r="L5323" s="16"/>
      <c r="M5323" s="32" t="str">
        <f>TEXT(Data[[#This Row],[Ngày giao]],"yyyy")</f>
        <v>2022</v>
      </c>
      <c r="N5323" s="32" t="str">
        <f>IF(MONTH(Data[[#This Row],[Ngày giao]])&lt;4,"Qtr1", IF(MONTH(Data[[#This Row],[Ngày giao]])&lt;7,"Qtr2",IF(MONTH(Data[[#This Row],[Ngày giao]])&lt;10,"Qtr3","Qtr4")))</f>
        <v>Qtr3</v>
      </c>
      <c r="O5323" s="32" t="str">
        <f>TEXT(Data[[#This Row],[Ngày giao]],"MMM")</f>
        <v>Sep</v>
      </c>
    </row>
    <row r="5324" spans="1:15" ht="13" x14ac:dyDescent="0.3">
      <c r="A5324" s="1">
        <v>4518352943</v>
      </c>
      <c r="B5324" s="1">
        <v>2899634</v>
      </c>
      <c r="C5324" s="34" t="s">
        <v>53</v>
      </c>
      <c r="D5324" s="35">
        <v>320</v>
      </c>
      <c r="E5324" s="3">
        <v>470</v>
      </c>
      <c r="F5324" s="3">
        <f t="shared" si="151"/>
        <v>150400</v>
      </c>
      <c r="G5324" s="41">
        <v>44823</v>
      </c>
      <c r="H5324" s="40">
        <v>44823</v>
      </c>
      <c r="I5324" s="6">
        <f t="shared" si="149"/>
        <v>0</v>
      </c>
      <c r="J5324" s="32" t="str">
        <f>IF(Data[[#This Row],[Chênh lệch ngày]]&lt;-2,"ADVANCE", IF(Data[[#This Row],[Chênh lệch ngày]]&lt;4, "ON TIME", IF(Data[[#This Row],[REASON OF LATE]]="SUPPLIER","LATE BY SUPPLIER", "LATE")))</f>
        <v>ON TIME</v>
      </c>
      <c r="K5324" s="12"/>
      <c r="L5324" s="16"/>
      <c r="M5324" s="32" t="str">
        <f>TEXT(Data[[#This Row],[Ngày giao]],"yyyy")</f>
        <v>2022</v>
      </c>
      <c r="N5324" s="32" t="str">
        <f>IF(MONTH(Data[[#This Row],[Ngày giao]])&lt;4,"Qtr1", IF(MONTH(Data[[#This Row],[Ngày giao]])&lt;7,"Qtr2",IF(MONTH(Data[[#This Row],[Ngày giao]])&lt;10,"Qtr3","Qtr4")))</f>
        <v>Qtr3</v>
      </c>
      <c r="O5324" s="32" t="str">
        <f>TEXT(Data[[#This Row],[Ngày giao]],"MMM")</f>
        <v>Sep</v>
      </c>
    </row>
    <row r="5325" spans="1:15" ht="13" x14ac:dyDescent="0.3">
      <c r="A5325" s="1">
        <v>4518375706</v>
      </c>
      <c r="B5325" s="1">
        <v>2899634</v>
      </c>
      <c r="C5325" s="34" t="s">
        <v>53</v>
      </c>
      <c r="D5325" s="35">
        <v>320</v>
      </c>
      <c r="E5325" s="3">
        <v>918</v>
      </c>
      <c r="F5325" s="3">
        <f t="shared" si="151"/>
        <v>293760</v>
      </c>
      <c r="G5325" s="41">
        <v>44823</v>
      </c>
      <c r="H5325" s="40">
        <v>44823</v>
      </c>
      <c r="I5325" s="6">
        <f t="shared" si="149"/>
        <v>0</v>
      </c>
      <c r="J5325" s="32" t="str">
        <f>IF(Data[[#This Row],[Chênh lệch ngày]]&lt;-2,"ADVANCE", IF(Data[[#This Row],[Chênh lệch ngày]]&lt;4, "ON TIME", IF(Data[[#This Row],[REASON OF LATE]]="SUPPLIER","LATE BY SUPPLIER", "LATE")))</f>
        <v>ON TIME</v>
      </c>
      <c r="K5325" s="12"/>
      <c r="L5325" s="16"/>
      <c r="M5325" s="32" t="str">
        <f>TEXT(Data[[#This Row],[Ngày giao]],"yyyy")</f>
        <v>2022</v>
      </c>
      <c r="N5325" s="32" t="str">
        <f>IF(MONTH(Data[[#This Row],[Ngày giao]])&lt;4,"Qtr1", IF(MONTH(Data[[#This Row],[Ngày giao]])&lt;7,"Qtr2",IF(MONTH(Data[[#This Row],[Ngày giao]])&lt;10,"Qtr3","Qtr4")))</f>
        <v>Qtr3</v>
      </c>
      <c r="O5325" s="32" t="str">
        <f>TEXT(Data[[#This Row],[Ngày giao]],"MMM")</f>
        <v>Sep</v>
      </c>
    </row>
    <row r="5326" spans="1:15" ht="13" x14ac:dyDescent="0.3">
      <c r="A5326" s="1">
        <v>4518371573</v>
      </c>
      <c r="B5326" s="1">
        <v>2899945</v>
      </c>
      <c r="C5326" s="34" t="s">
        <v>53</v>
      </c>
      <c r="D5326" s="35">
        <v>4992</v>
      </c>
      <c r="E5326" s="3">
        <v>501</v>
      </c>
      <c r="F5326" s="3">
        <f t="shared" si="151"/>
        <v>2500992</v>
      </c>
      <c r="G5326" s="41">
        <v>44907</v>
      </c>
      <c r="H5326" s="40">
        <v>44907</v>
      </c>
      <c r="I5326" s="6">
        <f t="shared" si="149"/>
        <v>0</v>
      </c>
      <c r="J5326" s="32" t="str">
        <f>IF(Data[[#This Row],[Chênh lệch ngày]]&lt;-2,"ADVANCE", IF(Data[[#This Row],[Chênh lệch ngày]]&lt;4, "ON TIME", IF(Data[[#This Row],[REASON OF LATE]]="SUPPLIER","LATE BY SUPPLIER", "LATE")))</f>
        <v>ON TIME</v>
      </c>
      <c r="K5326" s="12"/>
      <c r="L5326" s="16"/>
      <c r="M5326" s="32" t="str">
        <f>TEXT(Data[[#This Row],[Ngày giao]],"yyyy")</f>
        <v>2022</v>
      </c>
      <c r="N5326" s="32" t="str">
        <f>IF(MONTH(Data[[#This Row],[Ngày giao]])&lt;4,"Qtr1", IF(MONTH(Data[[#This Row],[Ngày giao]])&lt;7,"Qtr2",IF(MONTH(Data[[#This Row],[Ngày giao]])&lt;10,"Qtr3","Qtr4")))</f>
        <v>Qtr4</v>
      </c>
      <c r="O5326" s="32" t="str">
        <f>TEXT(Data[[#This Row],[Ngày giao]],"MMM")</f>
        <v>Dec</v>
      </c>
    </row>
    <row r="5327" spans="1:15" ht="13" x14ac:dyDescent="0.3">
      <c r="A5327" s="1">
        <v>4518373580</v>
      </c>
      <c r="B5327" s="1">
        <v>2899945</v>
      </c>
      <c r="C5327" s="34" t="s">
        <v>53</v>
      </c>
      <c r="D5327" s="35">
        <v>1872</v>
      </c>
      <c r="E5327" s="3">
        <v>926</v>
      </c>
      <c r="F5327" s="3">
        <f t="shared" si="151"/>
        <v>1733472</v>
      </c>
      <c r="G5327" s="41">
        <v>44914</v>
      </c>
      <c r="H5327" s="40">
        <v>44914</v>
      </c>
      <c r="I5327" s="6">
        <f t="shared" si="149"/>
        <v>0</v>
      </c>
      <c r="J5327" s="32" t="str">
        <f>IF(Data[[#This Row],[Chênh lệch ngày]]&lt;-2,"ADVANCE", IF(Data[[#This Row],[Chênh lệch ngày]]&lt;4, "ON TIME", IF(Data[[#This Row],[REASON OF LATE]]="SUPPLIER","LATE BY SUPPLIER", "LATE")))</f>
        <v>ON TIME</v>
      </c>
      <c r="K5327" s="12"/>
      <c r="L5327" s="16"/>
      <c r="M5327" s="32" t="str">
        <f>TEXT(Data[[#This Row],[Ngày giao]],"yyyy")</f>
        <v>2022</v>
      </c>
      <c r="N5327" s="32" t="str">
        <f>IF(MONTH(Data[[#This Row],[Ngày giao]])&lt;4,"Qtr1", IF(MONTH(Data[[#This Row],[Ngày giao]])&lt;7,"Qtr2",IF(MONTH(Data[[#This Row],[Ngày giao]])&lt;10,"Qtr3","Qtr4")))</f>
        <v>Qtr4</v>
      </c>
      <c r="O5327" s="32" t="str">
        <f>TEXT(Data[[#This Row],[Ngày giao]],"MMM")</f>
        <v>Dec</v>
      </c>
    </row>
    <row r="5328" spans="1:15" ht="13" x14ac:dyDescent="0.3">
      <c r="A5328" s="1">
        <v>882012032</v>
      </c>
      <c r="B5328" s="1">
        <v>2778179</v>
      </c>
      <c r="C5328" s="34" t="s">
        <v>53</v>
      </c>
      <c r="D5328" s="35">
        <v>2880</v>
      </c>
      <c r="E5328" s="3">
        <v>337</v>
      </c>
      <c r="F5328" s="3">
        <f t="shared" si="151"/>
        <v>970560</v>
      </c>
      <c r="G5328" s="41">
        <v>44795</v>
      </c>
      <c r="H5328" s="40">
        <v>44728</v>
      </c>
      <c r="I5328" s="6">
        <v>67</v>
      </c>
      <c r="J5328" s="32" t="str">
        <f>IF(Data[[#This Row],[Chênh lệch ngày]]&lt;-2,"ADVANCE", IF(Data[[#This Row],[Chênh lệch ngày]]&lt;4, "ON TIME", IF(Data[[#This Row],[REASON OF LATE]]="SUPPLIER","LATE BY SUPPLIER", "LATE")))</f>
        <v>LATE BY SUPPLIER</v>
      </c>
      <c r="K5328" s="13" t="s">
        <v>8</v>
      </c>
      <c r="L5328" s="16" t="s">
        <v>71</v>
      </c>
      <c r="M5328" s="32" t="str">
        <f>TEXT(Data[[#This Row],[Ngày giao]],"yyyy")</f>
        <v>2022</v>
      </c>
      <c r="N5328" s="32" t="str">
        <f>IF(MONTH(Data[[#This Row],[Ngày giao]])&lt;4,"Qtr1", IF(MONTH(Data[[#This Row],[Ngày giao]])&lt;7,"Qtr2",IF(MONTH(Data[[#This Row],[Ngày giao]])&lt;10,"Qtr3","Qtr4")))</f>
        <v>Qtr3</v>
      </c>
      <c r="O5328" s="32" t="str">
        <f>TEXT(Data[[#This Row],[Ngày giao]],"MMM")</f>
        <v>Aug</v>
      </c>
    </row>
    <row r="5329" spans="1:15" ht="13" x14ac:dyDescent="0.3">
      <c r="A5329" s="1">
        <v>882015629</v>
      </c>
      <c r="B5329" s="1">
        <v>4454507</v>
      </c>
      <c r="C5329" s="37" t="s">
        <v>52</v>
      </c>
      <c r="D5329" s="35">
        <v>6120</v>
      </c>
      <c r="E5329" s="3">
        <v>911</v>
      </c>
      <c r="F5329" s="3">
        <f t="shared" si="151"/>
        <v>5575320</v>
      </c>
      <c r="G5329" s="41">
        <v>44844</v>
      </c>
      <c r="H5329" s="40">
        <v>44841</v>
      </c>
      <c r="I5329" s="6">
        <v>3</v>
      </c>
      <c r="J5329" s="32" t="str">
        <f>IF(Data[[#This Row],[Chênh lệch ngày]]&lt;-2,"ADVANCE", IF(Data[[#This Row],[Chênh lệch ngày]]&lt;4, "ON TIME", IF(Data[[#This Row],[REASON OF LATE]]="SUPPLIER","LATE BY SUPPLIER", "LATE")))</f>
        <v>ON TIME</v>
      </c>
      <c r="K5329" s="13" t="s">
        <v>8</v>
      </c>
      <c r="L5329" s="16" t="s">
        <v>71</v>
      </c>
      <c r="M5329" s="32" t="str">
        <f>TEXT(Data[[#This Row],[Ngày giao]],"yyyy")</f>
        <v>2022</v>
      </c>
      <c r="N5329" s="32" t="str">
        <f>IF(MONTH(Data[[#This Row],[Ngày giao]])&lt;4,"Qtr1", IF(MONTH(Data[[#This Row],[Ngày giao]])&lt;7,"Qtr2",IF(MONTH(Data[[#This Row],[Ngày giao]])&lt;10,"Qtr3","Qtr4")))</f>
        <v>Qtr4</v>
      </c>
      <c r="O5329" s="32" t="str">
        <f>TEXT(Data[[#This Row],[Ngày giao]],"MMM")</f>
        <v>Oct</v>
      </c>
    </row>
    <row r="5330" spans="1:15" ht="13" x14ac:dyDescent="0.3">
      <c r="A5330" s="1">
        <v>4518266262</v>
      </c>
      <c r="B5330" s="1">
        <v>4013297</v>
      </c>
      <c r="C5330" s="37" t="s">
        <v>52</v>
      </c>
      <c r="D5330" s="35">
        <v>525</v>
      </c>
      <c r="E5330" s="3">
        <v>1212</v>
      </c>
      <c r="F5330" s="3">
        <f t="shared" si="151"/>
        <v>636300</v>
      </c>
      <c r="G5330" s="41">
        <v>44802</v>
      </c>
      <c r="H5330" s="40">
        <v>44802</v>
      </c>
      <c r="I5330" s="6">
        <v>0</v>
      </c>
      <c r="J5330" s="32" t="str">
        <f>IF(Data[[#This Row],[Chênh lệch ngày]]&lt;-2,"ADVANCE", IF(Data[[#This Row],[Chênh lệch ngày]]&lt;4, "ON TIME", IF(Data[[#This Row],[REASON OF LATE]]="SUPPLIER","LATE BY SUPPLIER", "LATE")))</f>
        <v>ON TIME</v>
      </c>
      <c r="K5330" s="12"/>
      <c r="L5330" s="16"/>
      <c r="M5330" s="32" t="str">
        <f>TEXT(Data[[#This Row],[Ngày giao]],"yyyy")</f>
        <v>2022</v>
      </c>
      <c r="N5330" s="32" t="str">
        <f>IF(MONTH(Data[[#This Row],[Ngày giao]])&lt;4,"Qtr1", IF(MONTH(Data[[#This Row],[Ngày giao]])&lt;7,"Qtr2",IF(MONTH(Data[[#This Row],[Ngày giao]])&lt;10,"Qtr3","Qtr4")))</f>
        <v>Qtr3</v>
      </c>
      <c r="O5330" s="32" t="str">
        <f>TEXT(Data[[#This Row],[Ngày giao]],"MMM")</f>
        <v>Aug</v>
      </c>
    </row>
    <row r="5331" spans="1:15" ht="13" x14ac:dyDescent="0.3">
      <c r="A5331" s="1">
        <v>4518329998</v>
      </c>
      <c r="B5331" s="1">
        <v>4455298</v>
      </c>
      <c r="C5331" s="37" t="s">
        <v>52</v>
      </c>
      <c r="D5331" s="35">
        <v>150</v>
      </c>
      <c r="E5331" s="3">
        <v>1307</v>
      </c>
      <c r="F5331" s="3">
        <f t="shared" si="151"/>
        <v>196050</v>
      </c>
      <c r="G5331" s="41">
        <v>44802</v>
      </c>
      <c r="H5331" s="40">
        <v>44802</v>
      </c>
      <c r="I5331" s="6">
        <v>0</v>
      </c>
      <c r="J5331" s="32" t="str">
        <f>IF(Data[[#This Row],[Chênh lệch ngày]]&lt;-2,"ADVANCE", IF(Data[[#This Row],[Chênh lệch ngày]]&lt;4, "ON TIME", IF(Data[[#This Row],[REASON OF LATE]]="SUPPLIER","LATE BY SUPPLIER", "LATE")))</f>
        <v>ON TIME</v>
      </c>
      <c r="K5331" s="12"/>
      <c r="L5331" s="16"/>
      <c r="M5331" s="32" t="str">
        <f>TEXT(Data[[#This Row],[Ngày giao]],"yyyy")</f>
        <v>2022</v>
      </c>
      <c r="N5331" s="32" t="str">
        <f>IF(MONTH(Data[[#This Row],[Ngày giao]])&lt;4,"Qtr1", IF(MONTH(Data[[#This Row],[Ngày giao]])&lt;7,"Qtr2",IF(MONTH(Data[[#This Row],[Ngày giao]])&lt;10,"Qtr3","Qtr4")))</f>
        <v>Qtr3</v>
      </c>
      <c r="O5331" s="32" t="str">
        <f>TEXT(Data[[#This Row],[Ngày giao]],"MMM")</f>
        <v>Aug</v>
      </c>
    </row>
    <row r="5332" spans="1:15" ht="13" x14ac:dyDescent="0.3">
      <c r="A5332" s="1">
        <v>4518330515</v>
      </c>
      <c r="B5332" s="1">
        <v>4013305</v>
      </c>
      <c r="C5332" s="37" t="s">
        <v>52</v>
      </c>
      <c r="D5332" s="35">
        <v>864</v>
      </c>
      <c r="E5332" s="3">
        <v>1437</v>
      </c>
      <c r="F5332" s="3">
        <f t="shared" si="151"/>
        <v>1241568</v>
      </c>
      <c r="G5332" s="41">
        <v>44802</v>
      </c>
      <c r="H5332" s="40">
        <v>44802</v>
      </c>
      <c r="I5332" s="6">
        <v>0</v>
      </c>
      <c r="J5332" s="32" t="str">
        <f>IF(Data[[#This Row],[Chênh lệch ngày]]&lt;-2,"ADVANCE", IF(Data[[#This Row],[Chênh lệch ngày]]&lt;4, "ON TIME", IF(Data[[#This Row],[REASON OF LATE]]="SUPPLIER","LATE BY SUPPLIER", "LATE")))</f>
        <v>ON TIME</v>
      </c>
      <c r="K5332" s="12"/>
      <c r="L5332" s="16"/>
      <c r="M5332" s="32" t="str">
        <f>TEXT(Data[[#This Row],[Ngày giao]],"yyyy")</f>
        <v>2022</v>
      </c>
      <c r="N5332" s="32" t="str">
        <f>IF(MONTH(Data[[#This Row],[Ngày giao]])&lt;4,"Qtr1", IF(MONTH(Data[[#This Row],[Ngày giao]])&lt;7,"Qtr2",IF(MONTH(Data[[#This Row],[Ngày giao]])&lt;10,"Qtr3","Qtr4")))</f>
        <v>Qtr3</v>
      </c>
      <c r="O5332" s="32" t="str">
        <f>TEXT(Data[[#This Row],[Ngày giao]],"MMM")</f>
        <v>Aug</v>
      </c>
    </row>
    <row r="5333" spans="1:15" ht="13" x14ac:dyDescent="0.3">
      <c r="A5333" s="1">
        <v>4518334156</v>
      </c>
      <c r="B5333" s="1">
        <v>2779823</v>
      </c>
      <c r="C5333" s="37" t="s">
        <v>52</v>
      </c>
      <c r="D5333" s="35">
        <v>1260</v>
      </c>
      <c r="E5333" s="3">
        <v>1156</v>
      </c>
      <c r="F5333" s="3">
        <f t="shared" si="151"/>
        <v>1456560</v>
      </c>
      <c r="G5333" s="41">
        <v>44788</v>
      </c>
      <c r="H5333" s="40">
        <v>44802</v>
      </c>
      <c r="I5333" s="6">
        <v>-14</v>
      </c>
      <c r="J5333" s="32" t="str">
        <f>IF(Data[[#This Row],[Chênh lệch ngày]]&lt;-2,"ADVANCE", IF(Data[[#This Row],[Chênh lệch ngày]]&lt;4, "ON TIME", IF(Data[[#This Row],[REASON OF LATE]]="SUPPLIER","LATE BY SUPPLIER", "LATE")))</f>
        <v>ADVANCE</v>
      </c>
      <c r="K5333" s="12"/>
      <c r="L5333" s="16"/>
      <c r="M5333" s="32" t="str">
        <f>TEXT(Data[[#This Row],[Ngày giao]],"yyyy")</f>
        <v>2022</v>
      </c>
      <c r="N5333" s="32" t="str">
        <f>IF(MONTH(Data[[#This Row],[Ngày giao]])&lt;4,"Qtr1", IF(MONTH(Data[[#This Row],[Ngày giao]])&lt;7,"Qtr2",IF(MONTH(Data[[#This Row],[Ngày giao]])&lt;10,"Qtr3","Qtr4")))</f>
        <v>Qtr3</v>
      </c>
      <c r="O5333" s="32" t="str">
        <f>TEXT(Data[[#This Row],[Ngày giao]],"MMM")</f>
        <v>Aug</v>
      </c>
    </row>
    <row r="5334" spans="1:15" ht="13" x14ac:dyDescent="0.3">
      <c r="A5334" s="1">
        <v>4518366023</v>
      </c>
      <c r="B5334" s="1">
        <v>2765851</v>
      </c>
      <c r="C5334" s="34" t="s">
        <v>68</v>
      </c>
      <c r="D5334" s="35">
        <v>160</v>
      </c>
      <c r="E5334" s="3">
        <v>776</v>
      </c>
      <c r="F5334" s="3">
        <f t="shared" si="151"/>
        <v>124160</v>
      </c>
      <c r="G5334" s="41">
        <v>44812</v>
      </c>
      <c r="H5334" s="40">
        <v>44805</v>
      </c>
      <c r="I5334" s="6">
        <v>7</v>
      </c>
      <c r="J5334" s="32" t="str">
        <f>IF(Data[[#This Row],[Chênh lệch ngày]]&lt;-2,"ADVANCE", IF(Data[[#This Row],[Chênh lệch ngày]]&lt;4, "ON TIME", IF(Data[[#This Row],[REASON OF LATE]]="SUPPLIER","LATE BY SUPPLIER", "LATE")))</f>
        <v>LATE</v>
      </c>
      <c r="K5334" s="32" t="s">
        <v>6</v>
      </c>
      <c r="L5334" s="16"/>
      <c r="M5334" s="32" t="str">
        <f>TEXT(Data[[#This Row],[Ngày giao]],"yyyy")</f>
        <v>2022</v>
      </c>
      <c r="N5334" s="32" t="str">
        <f>IF(MONTH(Data[[#This Row],[Ngày giao]])&lt;4,"Qtr1", IF(MONTH(Data[[#This Row],[Ngày giao]])&lt;7,"Qtr2",IF(MONTH(Data[[#This Row],[Ngày giao]])&lt;10,"Qtr3","Qtr4")))</f>
        <v>Qtr3</v>
      </c>
      <c r="O5334" s="32" t="str">
        <f>TEXT(Data[[#This Row],[Ngày giao]],"MMM")</f>
        <v>Sep</v>
      </c>
    </row>
    <row r="5335" spans="1:15" ht="13" x14ac:dyDescent="0.3">
      <c r="A5335" s="1">
        <v>4518381015</v>
      </c>
      <c r="B5335" s="1">
        <v>4335198</v>
      </c>
      <c r="C5335" s="34" t="s">
        <v>68</v>
      </c>
      <c r="D5335" s="35">
        <v>18</v>
      </c>
      <c r="E5335" s="3">
        <v>1350</v>
      </c>
      <c r="F5335" s="3">
        <f t="shared" si="151"/>
        <v>24300</v>
      </c>
      <c r="G5335" s="41">
        <v>44805</v>
      </c>
      <c r="H5335" s="40">
        <v>44805</v>
      </c>
      <c r="I5335" s="6">
        <v>0</v>
      </c>
      <c r="J5335" s="32" t="str">
        <f>IF(Data[[#This Row],[Chênh lệch ngày]]&lt;-2,"ADVANCE", IF(Data[[#This Row],[Chênh lệch ngày]]&lt;4, "ON TIME", IF(Data[[#This Row],[REASON OF LATE]]="SUPPLIER","LATE BY SUPPLIER", "LATE")))</f>
        <v>ON TIME</v>
      </c>
      <c r="K5335" s="12"/>
      <c r="L5335" s="16"/>
      <c r="M5335" s="32" t="str">
        <f>TEXT(Data[[#This Row],[Ngày giao]],"yyyy")</f>
        <v>2022</v>
      </c>
      <c r="N5335" s="32" t="str">
        <f>IF(MONTH(Data[[#This Row],[Ngày giao]])&lt;4,"Qtr1", IF(MONTH(Data[[#This Row],[Ngày giao]])&lt;7,"Qtr2",IF(MONTH(Data[[#This Row],[Ngày giao]])&lt;10,"Qtr3","Qtr4")))</f>
        <v>Qtr3</v>
      </c>
      <c r="O5335" s="32" t="str">
        <f>TEXT(Data[[#This Row],[Ngày giao]],"MMM")</f>
        <v>Sep</v>
      </c>
    </row>
    <row r="5336" spans="1:15" ht="13" x14ac:dyDescent="0.3">
      <c r="A5336" s="1">
        <v>4518323291</v>
      </c>
      <c r="B5336" s="1">
        <v>2778106</v>
      </c>
      <c r="C5336" s="34" t="s">
        <v>55</v>
      </c>
      <c r="D5336" s="35">
        <v>60</v>
      </c>
      <c r="E5336" s="3">
        <v>1003</v>
      </c>
      <c r="F5336" s="3">
        <f t="shared" si="151"/>
        <v>60180</v>
      </c>
      <c r="G5336" s="41">
        <v>44791</v>
      </c>
      <c r="H5336" s="40">
        <v>44798</v>
      </c>
      <c r="I5336" s="6">
        <v>-7</v>
      </c>
      <c r="J5336" s="32" t="str">
        <f>IF(Data[[#This Row],[Chênh lệch ngày]]&lt;-2,"ADVANCE", IF(Data[[#This Row],[Chênh lệch ngày]]&lt;4, "ON TIME", IF(Data[[#This Row],[REASON OF LATE]]="SUPPLIER","LATE BY SUPPLIER", "LATE")))</f>
        <v>ADVANCE</v>
      </c>
      <c r="K5336" s="12"/>
      <c r="L5336" s="16"/>
      <c r="M5336" s="32" t="str">
        <f>TEXT(Data[[#This Row],[Ngày giao]],"yyyy")</f>
        <v>2022</v>
      </c>
      <c r="N5336" s="32" t="str">
        <f>IF(MONTH(Data[[#This Row],[Ngày giao]])&lt;4,"Qtr1", IF(MONTH(Data[[#This Row],[Ngày giao]])&lt;7,"Qtr2",IF(MONTH(Data[[#This Row],[Ngày giao]])&lt;10,"Qtr3","Qtr4")))</f>
        <v>Qtr3</v>
      </c>
      <c r="O5336" s="32" t="str">
        <f>TEXT(Data[[#This Row],[Ngày giao]],"MMM")</f>
        <v>Aug</v>
      </c>
    </row>
    <row r="5337" spans="1:15" ht="13" x14ac:dyDescent="0.3">
      <c r="A5337" s="1">
        <v>4518330652</v>
      </c>
      <c r="B5337" s="1">
        <v>2765851</v>
      </c>
      <c r="C5337" s="34" t="s">
        <v>55</v>
      </c>
      <c r="D5337" s="35">
        <v>16</v>
      </c>
      <c r="E5337" s="3">
        <v>442</v>
      </c>
      <c r="F5337" s="3">
        <f t="shared" si="151"/>
        <v>7072</v>
      </c>
      <c r="G5337" s="41">
        <v>44791</v>
      </c>
      <c r="H5337" s="40">
        <v>44798</v>
      </c>
      <c r="I5337" s="6">
        <v>-7</v>
      </c>
      <c r="J5337" s="32" t="str">
        <f>IF(Data[[#This Row],[Chênh lệch ngày]]&lt;-2,"ADVANCE", IF(Data[[#This Row],[Chênh lệch ngày]]&lt;4, "ON TIME", IF(Data[[#This Row],[REASON OF LATE]]="SUPPLIER","LATE BY SUPPLIER", "LATE")))</f>
        <v>ADVANCE</v>
      </c>
      <c r="K5337" s="12"/>
      <c r="L5337" s="16"/>
      <c r="M5337" s="32" t="str">
        <f>TEXT(Data[[#This Row],[Ngày giao]],"yyyy")</f>
        <v>2022</v>
      </c>
      <c r="N5337" s="32" t="str">
        <f>IF(MONTH(Data[[#This Row],[Ngày giao]])&lt;4,"Qtr1", IF(MONTH(Data[[#This Row],[Ngày giao]])&lt;7,"Qtr2",IF(MONTH(Data[[#This Row],[Ngày giao]])&lt;10,"Qtr3","Qtr4")))</f>
        <v>Qtr3</v>
      </c>
      <c r="O5337" s="32" t="str">
        <f>TEXT(Data[[#This Row],[Ngày giao]],"MMM")</f>
        <v>Aug</v>
      </c>
    </row>
    <row r="5338" spans="1:15" ht="13" x14ac:dyDescent="0.3">
      <c r="A5338" s="1">
        <v>4518332904</v>
      </c>
      <c r="B5338" s="1">
        <v>4454507</v>
      </c>
      <c r="C5338" s="34" t="s">
        <v>55</v>
      </c>
      <c r="D5338" s="35">
        <v>270</v>
      </c>
      <c r="E5338" s="3">
        <v>810</v>
      </c>
      <c r="F5338" s="3">
        <f t="shared" si="151"/>
        <v>218700</v>
      </c>
      <c r="G5338" s="41">
        <v>44791</v>
      </c>
      <c r="H5338" s="40">
        <v>44798</v>
      </c>
      <c r="I5338" s="6">
        <v>-7</v>
      </c>
      <c r="J5338" s="32" t="str">
        <f>IF(Data[[#This Row],[Chênh lệch ngày]]&lt;-2,"ADVANCE", IF(Data[[#This Row],[Chênh lệch ngày]]&lt;4, "ON TIME", IF(Data[[#This Row],[REASON OF LATE]]="SUPPLIER","LATE BY SUPPLIER", "LATE")))</f>
        <v>ADVANCE</v>
      </c>
      <c r="K5338" s="12"/>
      <c r="L5338" s="16"/>
      <c r="M5338" s="32" t="str">
        <f>TEXT(Data[[#This Row],[Ngày giao]],"yyyy")</f>
        <v>2022</v>
      </c>
      <c r="N5338" s="32" t="str">
        <f>IF(MONTH(Data[[#This Row],[Ngày giao]])&lt;4,"Qtr1", IF(MONTH(Data[[#This Row],[Ngày giao]])&lt;7,"Qtr2",IF(MONTH(Data[[#This Row],[Ngày giao]])&lt;10,"Qtr3","Qtr4")))</f>
        <v>Qtr3</v>
      </c>
      <c r="O5338" s="32" t="str">
        <f>TEXT(Data[[#This Row],[Ngày giao]],"MMM")</f>
        <v>Aug</v>
      </c>
    </row>
    <row r="5339" spans="1:15" ht="13" x14ac:dyDescent="0.3">
      <c r="A5339" s="1">
        <v>4518347162</v>
      </c>
      <c r="B5339" s="1">
        <v>2778106</v>
      </c>
      <c r="C5339" s="37" t="s">
        <v>52</v>
      </c>
      <c r="D5339" s="35">
        <v>1284</v>
      </c>
      <c r="E5339" s="3">
        <v>401</v>
      </c>
      <c r="F5339" s="3">
        <f t="shared" ref="F5339:F5349" si="152" xml:space="preserve"> D5339 * E5339</f>
        <v>514884</v>
      </c>
      <c r="G5339" s="41">
        <v>44816</v>
      </c>
      <c r="H5339" s="40">
        <v>44816</v>
      </c>
      <c r="I5339" s="6">
        <v>1</v>
      </c>
      <c r="J5339" s="32" t="str">
        <f>IF(Data[[#This Row],[Chênh lệch ngày]]&lt;-2,"ADVANCE", IF(Data[[#This Row],[Chênh lệch ngày]]&lt;4, "ON TIME", IF(Data[[#This Row],[REASON OF LATE]]="SUPPLIER","LATE BY SUPPLIER", "LATE")))</f>
        <v>ON TIME</v>
      </c>
      <c r="K5339" s="12"/>
      <c r="L5339" s="16"/>
      <c r="M5339" s="32" t="str">
        <f>TEXT(Data[[#This Row],[Ngày giao]],"yyyy")</f>
        <v>2022</v>
      </c>
      <c r="N5339" s="32" t="str">
        <f>IF(MONTH(Data[[#This Row],[Ngày giao]])&lt;4,"Qtr1", IF(MONTH(Data[[#This Row],[Ngày giao]])&lt;7,"Qtr2",IF(MONTH(Data[[#This Row],[Ngày giao]])&lt;10,"Qtr3","Qtr4")))</f>
        <v>Qtr3</v>
      </c>
      <c r="O5339" s="32" t="str">
        <f>TEXT(Data[[#This Row],[Ngày giao]],"MMM")</f>
        <v>Sep</v>
      </c>
    </row>
    <row r="5340" spans="1:15" ht="13" x14ac:dyDescent="0.3">
      <c r="A5340" s="1">
        <v>4518363757</v>
      </c>
      <c r="B5340" s="1">
        <v>4455298</v>
      </c>
      <c r="C5340" s="37" t="s">
        <v>52</v>
      </c>
      <c r="D5340" s="35">
        <v>30</v>
      </c>
      <c r="E5340" s="3">
        <v>408</v>
      </c>
      <c r="F5340" s="3">
        <f t="shared" si="152"/>
        <v>12240</v>
      </c>
      <c r="G5340" s="41">
        <v>44816</v>
      </c>
      <c r="H5340" s="40">
        <v>44816</v>
      </c>
      <c r="I5340" s="6">
        <v>1</v>
      </c>
      <c r="J5340" s="32" t="str">
        <f>IF(Data[[#This Row],[Chênh lệch ngày]]&lt;-2,"ADVANCE", IF(Data[[#This Row],[Chênh lệch ngày]]&lt;4, "ON TIME", IF(Data[[#This Row],[REASON OF LATE]]="SUPPLIER","LATE BY SUPPLIER", "LATE")))</f>
        <v>ON TIME</v>
      </c>
      <c r="K5340" s="12"/>
      <c r="L5340" s="16"/>
      <c r="M5340" s="32" t="str">
        <f>TEXT(Data[[#This Row],[Ngày giao]],"yyyy")</f>
        <v>2022</v>
      </c>
      <c r="N5340" s="32" t="str">
        <f>IF(MONTH(Data[[#This Row],[Ngày giao]])&lt;4,"Qtr1", IF(MONTH(Data[[#This Row],[Ngày giao]])&lt;7,"Qtr2",IF(MONTH(Data[[#This Row],[Ngày giao]])&lt;10,"Qtr3","Qtr4")))</f>
        <v>Qtr3</v>
      </c>
      <c r="O5340" s="32" t="str">
        <f>TEXT(Data[[#This Row],[Ngày giao]],"MMM")</f>
        <v>Sep</v>
      </c>
    </row>
    <row r="5341" spans="1:15" ht="13" x14ac:dyDescent="0.3">
      <c r="A5341" s="1">
        <v>4518375007</v>
      </c>
      <c r="B5341" s="1">
        <v>2765851</v>
      </c>
      <c r="C5341" s="37" t="s">
        <v>52</v>
      </c>
      <c r="D5341" s="35">
        <v>208</v>
      </c>
      <c r="E5341" s="3">
        <v>609</v>
      </c>
      <c r="F5341" s="3">
        <f t="shared" si="152"/>
        <v>126672</v>
      </c>
      <c r="G5341" s="41">
        <v>44816</v>
      </c>
      <c r="H5341" s="40">
        <v>44816</v>
      </c>
      <c r="I5341" s="6">
        <v>1</v>
      </c>
      <c r="J5341" s="32" t="str">
        <f>IF(Data[[#This Row],[Chênh lệch ngày]]&lt;-2,"ADVANCE", IF(Data[[#This Row],[Chênh lệch ngày]]&lt;4, "ON TIME", IF(Data[[#This Row],[REASON OF LATE]]="SUPPLIER","LATE BY SUPPLIER", "LATE")))</f>
        <v>ON TIME</v>
      </c>
      <c r="K5341" s="12"/>
      <c r="L5341" s="16"/>
      <c r="M5341" s="32" t="str">
        <f>TEXT(Data[[#This Row],[Ngày giao]],"yyyy")</f>
        <v>2022</v>
      </c>
      <c r="N5341" s="32" t="str">
        <f>IF(MONTH(Data[[#This Row],[Ngày giao]])&lt;4,"Qtr1", IF(MONTH(Data[[#This Row],[Ngày giao]])&lt;7,"Qtr2",IF(MONTH(Data[[#This Row],[Ngày giao]])&lt;10,"Qtr3","Qtr4")))</f>
        <v>Qtr3</v>
      </c>
      <c r="O5341" s="32" t="str">
        <f>TEXT(Data[[#This Row],[Ngày giao]],"MMM")</f>
        <v>Sep</v>
      </c>
    </row>
    <row r="5342" spans="1:15" ht="13" x14ac:dyDescent="0.3">
      <c r="A5342" s="1">
        <v>4518375544</v>
      </c>
      <c r="B5342" s="1">
        <v>4333114</v>
      </c>
      <c r="C5342" s="37" t="s">
        <v>52</v>
      </c>
      <c r="D5342" s="35">
        <v>105</v>
      </c>
      <c r="E5342" s="3">
        <v>620</v>
      </c>
      <c r="F5342" s="3">
        <f t="shared" si="152"/>
        <v>65100</v>
      </c>
      <c r="G5342" s="41">
        <v>44816</v>
      </c>
      <c r="H5342" s="40">
        <v>44816</v>
      </c>
      <c r="I5342" s="6">
        <v>1</v>
      </c>
      <c r="J5342" s="32" t="str">
        <f>IF(Data[[#This Row],[Chênh lệch ngày]]&lt;-2,"ADVANCE", IF(Data[[#This Row],[Chênh lệch ngày]]&lt;4, "ON TIME", IF(Data[[#This Row],[REASON OF LATE]]="SUPPLIER","LATE BY SUPPLIER", "LATE")))</f>
        <v>ON TIME</v>
      </c>
      <c r="K5342" s="12"/>
      <c r="L5342" s="16"/>
      <c r="M5342" s="32" t="str">
        <f>TEXT(Data[[#This Row],[Ngày giao]],"yyyy")</f>
        <v>2022</v>
      </c>
      <c r="N5342" s="32" t="str">
        <f>IF(MONTH(Data[[#This Row],[Ngày giao]])&lt;4,"Qtr1", IF(MONTH(Data[[#This Row],[Ngày giao]])&lt;7,"Qtr2",IF(MONTH(Data[[#This Row],[Ngày giao]])&lt;10,"Qtr3","Qtr4")))</f>
        <v>Qtr3</v>
      </c>
      <c r="O5342" s="32" t="str">
        <f>TEXT(Data[[#This Row],[Ngày giao]],"MMM")</f>
        <v>Sep</v>
      </c>
    </row>
    <row r="5343" spans="1:15" ht="13" x14ac:dyDescent="0.3">
      <c r="A5343" s="1">
        <v>4518376902</v>
      </c>
      <c r="B5343" s="1">
        <v>2487061</v>
      </c>
      <c r="C5343" s="37" t="s">
        <v>52</v>
      </c>
      <c r="D5343" s="35">
        <v>2160</v>
      </c>
      <c r="E5343" s="3">
        <v>998</v>
      </c>
      <c r="F5343" s="3">
        <f t="shared" si="152"/>
        <v>2155680</v>
      </c>
      <c r="G5343" s="41">
        <v>44816</v>
      </c>
      <c r="H5343" s="40">
        <v>44816</v>
      </c>
      <c r="I5343" s="6">
        <v>0</v>
      </c>
      <c r="J5343" s="32" t="str">
        <f>IF(Data[[#This Row],[Chênh lệch ngày]]&lt;-2,"ADVANCE", IF(Data[[#This Row],[Chênh lệch ngày]]&lt;4, "ON TIME", IF(Data[[#This Row],[REASON OF LATE]]="SUPPLIER","LATE BY SUPPLIER", "LATE")))</f>
        <v>ON TIME</v>
      </c>
      <c r="K5343" s="12"/>
      <c r="L5343" s="16"/>
      <c r="M5343" s="32" t="str">
        <f>TEXT(Data[[#This Row],[Ngày giao]],"yyyy")</f>
        <v>2022</v>
      </c>
      <c r="N5343" s="32" t="str">
        <f>IF(MONTH(Data[[#This Row],[Ngày giao]])&lt;4,"Qtr1", IF(MONTH(Data[[#This Row],[Ngày giao]])&lt;7,"Qtr2",IF(MONTH(Data[[#This Row],[Ngày giao]])&lt;10,"Qtr3","Qtr4")))</f>
        <v>Qtr3</v>
      </c>
      <c r="O5343" s="32" t="str">
        <f>TEXT(Data[[#This Row],[Ngày giao]],"MMM")</f>
        <v>Sep</v>
      </c>
    </row>
    <row r="5344" spans="1:15" ht="13" x14ac:dyDescent="0.3">
      <c r="A5344" s="1">
        <v>4518361197</v>
      </c>
      <c r="B5344" s="1">
        <v>2778106</v>
      </c>
      <c r="C5344" s="34" t="s">
        <v>55</v>
      </c>
      <c r="D5344" s="35">
        <v>120</v>
      </c>
      <c r="E5344" s="3">
        <v>1185</v>
      </c>
      <c r="F5344" s="3">
        <f t="shared" si="152"/>
        <v>142200</v>
      </c>
      <c r="G5344" s="41">
        <v>44791</v>
      </c>
      <c r="H5344" s="40">
        <v>44805</v>
      </c>
      <c r="I5344" s="6">
        <v>-14</v>
      </c>
      <c r="J5344" s="32" t="str">
        <f>IF(Data[[#This Row],[Chênh lệch ngày]]&lt;-2,"ADVANCE", IF(Data[[#This Row],[Chênh lệch ngày]]&lt;4, "ON TIME", IF(Data[[#This Row],[REASON OF LATE]]="SUPPLIER","LATE BY SUPPLIER", "LATE")))</f>
        <v>ADVANCE</v>
      </c>
      <c r="K5344" s="12"/>
      <c r="L5344" s="16"/>
      <c r="M5344" s="32" t="str">
        <f>TEXT(Data[[#This Row],[Ngày giao]],"yyyy")</f>
        <v>2022</v>
      </c>
      <c r="N5344" s="32" t="str">
        <f>IF(MONTH(Data[[#This Row],[Ngày giao]])&lt;4,"Qtr1", IF(MONTH(Data[[#This Row],[Ngày giao]])&lt;7,"Qtr2",IF(MONTH(Data[[#This Row],[Ngày giao]])&lt;10,"Qtr3","Qtr4")))</f>
        <v>Qtr3</v>
      </c>
      <c r="O5344" s="32" t="str">
        <f>TEXT(Data[[#This Row],[Ngày giao]],"MMM")</f>
        <v>Aug</v>
      </c>
    </row>
    <row r="5345" spans="1:15" ht="13" x14ac:dyDescent="0.3">
      <c r="A5345" s="1">
        <v>882015628</v>
      </c>
      <c r="B5345" s="1">
        <v>4454507</v>
      </c>
      <c r="C5345" s="37" t="s">
        <v>52</v>
      </c>
      <c r="D5345" s="35">
        <v>4500</v>
      </c>
      <c r="E5345" s="3">
        <v>1457</v>
      </c>
      <c r="F5345" s="3">
        <f t="shared" si="152"/>
        <v>6556500</v>
      </c>
      <c r="G5345" s="41">
        <v>44816</v>
      </c>
      <c r="H5345" s="40">
        <v>44826</v>
      </c>
      <c r="I5345" s="6">
        <v>-9</v>
      </c>
      <c r="J5345" s="32" t="str">
        <f>IF(Data[[#This Row],[Chênh lệch ngày]]&lt;-2,"ADVANCE", IF(Data[[#This Row],[Chênh lệch ngày]]&lt;4, "ON TIME", IF(Data[[#This Row],[REASON OF LATE]]="SUPPLIER","LATE BY SUPPLIER", "LATE")))</f>
        <v>ADVANCE</v>
      </c>
      <c r="K5345" s="12"/>
      <c r="L5345" s="16"/>
      <c r="M5345" s="32" t="str">
        <f>TEXT(Data[[#This Row],[Ngày giao]],"yyyy")</f>
        <v>2022</v>
      </c>
      <c r="N5345" s="32" t="str">
        <f>IF(MONTH(Data[[#This Row],[Ngày giao]])&lt;4,"Qtr1", IF(MONTH(Data[[#This Row],[Ngày giao]])&lt;7,"Qtr2",IF(MONTH(Data[[#This Row],[Ngày giao]])&lt;10,"Qtr3","Qtr4")))</f>
        <v>Qtr3</v>
      </c>
      <c r="O5345" s="32" t="str">
        <f>TEXT(Data[[#This Row],[Ngày giao]],"MMM")</f>
        <v>Sep</v>
      </c>
    </row>
    <row r="5346" spans="1:15" ht="13" x14ac:dyDescent="0.3">
      <c r="A5346" s="1">
        <v>4518381065</v>
      </c>
      <c r="B5346" s="1">
        <v>2765851</v>
      </c>
      <c r="C5346" s="34" t="s">
        <v>55</v>
      </c>
      <c r="D5346" s="35">
        <v>16</v>
      </c>
      <c r="E5346" s="3">
        <v>1184</v>
      </c>
      <c r="F5346" s="3">
        <f t="shared" si="152"/>
        <v>18944</v>
      </c>
      <c r="G5346" s="41">
        <v>44812</v>
      </c>
      <c r="H5346" s="40">
        <v>44812</v>
      </c>
      <c r="I5346" s="6">
        <v>0</v>
      </c>
      <c r="J5346" s="32" t="str">
        <f>IF(Data[[#This Row],[Chênh lệch ngày]]&lt;-2,"ADVANCE", IF(Data[[#This Row],[Chênh lệch ngày]]&lt;4, "ON TIME", IF(Data[[#This Row],[REASON OF LATE]]="SUPPLIER","LATE BY SUPPLIER", "LATE")))</f>
        <v>ON TIME</v>
      </c>
      <c r="K5346" s="12"/>
      <c r="L5346" s="16"/>
      <c r="M5346" s="32" t="str">
        <f>TEXT(Data[[#This Row],[Ngày giao]],"yyyy")</f>
        <v>2022</v>
      </c>
      <c r="N5346" s="32" t="str">
        <f>IF(MONTH(Data[[#This Row],[Ngày giao]])&lt;4,"Qtr1", IF(MONTH(Data[[#This Row],[Ngày giao]])&lt;7,"Qtr2",IF(MONTH(Data[[#This Row],[Ngày giao]])&lt;10,"Qtr3","Qtr4")))</f>
        <v>Qtr3</v>
      </c>
      <c r="O5346" s="32" t="str">
        <f>TEXT(Data[[#This Row],[Ngày giao]],"MMM")</f>
        <v>Sep</v>
      </c>
    </row>
    <row r="5347" spans="1:15" ht="13" x14ac:dyDescent="0.3">
      <c r="A5347" s="1">
        <v>4518392092</v>
      </c>
      <c r="B5347" s="1">
        <v>2487053</v>
      </c>
      <c r="C5347" s="34" t="s">
        <v>55</v>
      </c>
      <c r="D5347" s="35">
        <v>360</v>
      </c>
      <c r="E5347" s="3">
        <v>1321</v>
      </c>
      <c r="F5347" s="3">
        <f t="shared" si="152"/>
        <v>475560</v>
      </c>
      <c r="G5347" s="41">
        <v>44812</v>
      </c>
      <c r="H5347" s="40">
        <v>44812</v>
      </c>
      <c r="I5347" s="6">
        <v>0</v>
      </c>
      <c r="J5347" s="32" t="str">
        <f>IF(Data[[#This Row],[Chênh lệch ngày]]&lt;-2,"ADVANCE", IF(Data[[#This Row],[Chênh lệch ngày]]&lt;4, "ON TIME", IF(Data[[#This Row],[REASON OF LATE]]="SUPPLIER","LATE BY SUPPLIER", "LATE")))</f>
        <v>ON TIME</v>
      </c>
      <c r="K5347" s="12"/>
      <c r="L5347" s="16"/>
      <c r="M5347" s="32" t="str">
        <f>TEXT(Data[[#This Row],[Ngày giao]],"yyyy")</f>
        <v>2022</v>
      </c>
      <c r="N5347" s="32" t="str">
        <f>IF(MONTH(Data[[#This Row],[Ngày giao]])&lt;4,"Qtr1", IF(MONTH(Data[[#This Row],[Ngày giao]])&lt;7,"Qtr2",IF(MONTH(Data[[#This Row],[Ngày giao]])&lt;10,"Qtr3","Qtr4")))</f>
        <v>Qtr3</v>
      </c>
      <c r="O5347" s="32" t="str">
        <f>TEXT(Data[[#This Row],[Ngày giao]],"MMM")</f>
        <v>Sep</v>
      </c>
    </row>
    <row r="5348" spans="1:15" ht="13" x14ac:dyDescent="0.3">
      <c r="A5348" s="1">
        <v>4518329367</v>
      </c>
      <c r="B5348" s="1">
        <v>2779823</v>
      </c>
      <c r="C5348" s="34" t="s">
        <v>66</v>
      </c>
      <c r="D5348" s="35">
        <v>270</v>
      </c>
      <c r="E5348" s="3">
        <v>795</v>
      </c>
      <c r="F5348" s="3">
        <f t="shared" si="152"/>
        <v>214650</v>
      </c>
      <c r="G5348" s="41">
        <v>44788</v>
      </c>
      <c r="H5348" s="40">
        <v>44788</v>
      </c>
      <c r="I5348" s="6">
        <v>0</v>
      </c>
      <c r="J5348" s="32" t="str">
        <f>IF(Data[[#This Row],[Chênh lệch ngày]]&lt;-2,"ADVANCE", IF(Data[[#This Row],[Chênh lệch ngày]]&lt;4, "ON TIME", IF(Data[[#This Row],[REASON OF LATE]]="SUPPLIER","LATE BY SUPPLIER", "LATE")))</f>
        <v>ON TIME</v>
      </c>
      <c r="K5348" s="12"/>
      <c r="L5348" s="16"/>
      <c r="M5348" s="32" t="str">
        <f>TEXT(Data[[#This Row],[Ngày giao]],"yyyy")</f>
        <v>2022</v>
      </c>
      <c r="N5348" s="32" t="str">
        <f>IF(MONTH(Data[[#This Row],[Ngày giao]])&lt;4,"Qtr1", IF(MONTH(Data[[#This Row],[Ngày giao]])&lt;7,"Qtr2",IF(MONTH(Data[[#This Row],[Ngày giao]])&lt;10,"Qtr3","Qtr4")))</f>
        <v>Qtr3</v>
      </c>
      <c r="O5348" s="32" t="str">
        <f>TEXT(Data[[#This Row],[Ngày giao]],"MMM")</f>
        <v>Aug</v>
      </c>
    </row>
    <row r="5349" spans="1:15" ht="13" x14ac:dyDescent="0.3">
      <c r="A5349" s="1">
        <v>4518377301</v>
      </c>
      <c r="B5349" s="1">
        <v>4455281</v>
      </c>
      <c r="C5349" s="34" t="s">
        <v>63</v>
      </c>
      <c r="D5349" s="35">
        <v>4500</v>
      </c>
      <c r="E5349" s="3">
        <v>1462</v>
      </c>
      <c r="F5349" s="3">
        <f t="shared" si="152"/>
        <v>6579000</v>
      </c>
      <c r="G5349" s="14">
        <v>44826</v>
      </c>
      <c r="H5349" s="15">
        <v>44812</v>
      </c>
      <c r="I5349" s="6">
        <v>14</v>
      </c>
      <c r="J5349" s="32" t="str">
        <f>IF(Data[[#This Row],[Chênh lệch ngày]]&lt;-2,"ADVANCE", IF(Data[[#This Row],[Chênh lệch ngày]]&lt;4, "ON TIME", IF(Data[[#This Row],[REASON OF LATE]]="SUPPLIER","LATE BY SUPPLIER", "LATE")))</f>
        <v>LATE BY SUPPLIER</v>
      </c>
      <c r="K5349" s="13" t="s">
        <v>8</v>
      </c>
      <c r="L5349" s="16" t="s">
        <v>71</v>
      </c>
      <c r="M5349" s="32" t="str">
        <f>TEXT(Data[[#This Row],[Ngày giao]],"yyyy")</f>
        <v>2022</v>
      </c>
      <c r="N5349" s="32" t="str">
        <f>IF(MONTH(Data[[#This Row],[Ngày giao]])&lt;4,"Qtr1", IF(MONTH(Data[[#This Row],[Ngày giao]])&lt;7,"Qtr2",IF(MONTH(Data[[#This Row],[Ngày giao]])&lt;10,"Qtr3","Qtr4")))</f>
        <v>Qtr3</v>
      </c>
      <c r="O5349" s="32" t="str">
        <f>TEXT(Data[[#This Row],[Ngày giao]],"MMM")</f>
        <v>Sep</v>
      </c>
    </row>
    <row r="5350" spans="1:15" ht="13" x14ac:dyDescent="0.3">
      <c r="A5350" s="1">
        <v>4518300159</v>
      </c>
      <c r="B5350" s="1">
        <v>2779068</v>
      </c>
      <c r="C5350" s="34" t="s">
        <v>66</v>
      </c>
      <c r="D5350" s="35">
        <v>582</v>
      </c>
      <c r="E5350" s="3">
        <v>1294</v>
      </c>
      <c r="F5350" s="3">
        <f xml:space="preserve"> D5350 * E5350</f>
        <v>753108</v>
      </c>
      <c r="G5350" s="41">
        <v>44872</v>
      </c>
      <c r="H5350" s="40">
        <v>44816</v>
      </c>
      <c r="I5350" s="6">
        <v>56</v>
      </c>
      <c r="J5350" s="32" t="str">
        <f>IF(Data[[#This Row],[Chênh lệch ngày]]&lt;-2,"ADVANCE", IF(Data[[#This Row],[Chênh lệch ngày]]&lt;4, "ON TIME", IF(Data[[#This Row],[REASON OF LATE]]="SUPPLIER","LATE BY SUPPLIER", "LATE")))</f>
        <v>LATE</v>
      </c>
      <c r="K5350" s="32" t="s">
        <v>6</v>
      </c>
      <c r="L5350" s="33"/>
      <c r="M5350" s="32" t="str">
        <f>TEXT(Data[[#This Row],[Ngày giao]],"yyyy")</f>
        <v>2022</v>
      </c>
      <c r="N5350" s="32" t="str">
        <f>IF(MONTH(Data[[#This Row],[Ngày giao]])&lt;4,"Qtr1", IF(MONTH(Data[[#This Row],[Ngày giao]])&lt;7,"Qtr2",IF(MONTH(Data[[#This Row],[Ngày giao]])&lt;10,"Qtr3","Qtr4")))</f>
        <v>Qtr4</v>
      </c>
      <c r="O5350" s="32" t="str">
        <f>TEXT(Data[[#This Row],[Ngày giao]],"MMM")</f>
        <v>Nov</v>
      </c>
    </row>
    <row r="5351" spans="1:15" ht="13" x14ac:dyDescent="0.3">
      <c r="A5351" s="1">
        <v>4518333709</v>
      </c>
      <c r="B5351" s="1">
        <v>4455281</v>
      </c>
      <c r="C5351" s="34" t="s">
        <v>58</v>
      </c>
      <c r="D5351" s="35">
        <v>11970</v>
      </c>
      <c r="E5351" s="3">
        <v>664</v>
      </c>
      <c r="F5351" s="3">
        <f t="shared" ref="F5351:F5388" si="153" xml:space="preserve"> D5351 * E5351</f>
        <v>7948080</v>
      </c>
      <c r="G5351" s="14">
        <v>44819</v>
      </c>
      <c r="H5351" s="15">
        <v>44819</v>
      </c>
      <c r="I5351" s="6">
        <v>0</v>
      </c>
      <c r="J5351" s="32" t="str">
        <f>IF(Data[[#This Row],[Chênh lệch ngày]]&lt;-2,"ADVANCE", IF(Data[[#This Row],[Chênh lệch ngày]]&lt;4, "ON TIME", IF(Data[[#This Row],[REASON OF LATE]]="SUPPLIER","LATE BY SUPPLIER", "LATE")))</f>
        <v>ON TIME</v>
      </c>
      <c r="K5351" s="12"/>
      <c r="L5351" s="16"/>
      <c r="M5351" s="32" t="str">
        <f>TEXT(Data[[#This Row],[Ngày giao]],"yyyy")</f>
        <v>2022</v>
      </c>
      <c r="N5351" s="32" t="str">
        <f>IF(MONTH(Data[[#This Row],[Ngày giao]])&lt;4,"Qtr1", IF(MONTH(Data[[#This Row],[Ngày giao]])&lt;7,"Qtr2",IF(MONTH(Data[[#This Row],[Ngày giao]])&lt;10,"Qtr3","Qtr4")))</f>
        <v>Qtr3</v>
      </c>
      <c r="O5351" s="32" t="str">
        <f>TEXT(Data[[#This Row],[Ngày giao]],"MMM")</f>
        <v>Sep</v>
      </c>
    </row>
    <row r="5352" spans="1:15" ht="13" x14ac:dyDescent="0.3">
      <c r="A5352" s="1">
        <v>4518332966</v>
      </c>
      <c r="B5352" s="1">
        <v>4455281</v>
      </c>
      <c r="C5352" s="34" t="s">
        <v>57</v>
      </c>
      <c r="D5352" s="35">
        <v>4590</v>
      </c>
      <c r="E5352" s="3">
        <v>1269</v>
      </c>
      <c r="F5352" s="3">
        <f t="shared" si="153"/>
        <v>5824710</v>
      </c>
      <c r="G5352" s="14">
        <v>44819</v>
      </c>
      <c r="H5352" s="15">
        <v>44799</v>
      </c>
      <c r="I5352" s="6">
        <v>20</v>
      </c>
      <c r="J5352" s="32" t="str">
        <f>IF(Data[[#This Row],[Chênh lệch ngày]]&lt;-2,"ADVANCE", IF(Data[[#This Row],[Chênh lệch ngày]]&lt;4, "ON TIME", IF(Data[[#This Row],[REASON OF LATE]]="SUPPLIER","LATE BY SUPPLIER", "LATE")))</f>
        <v>LATE BY SUPPLIER</v>
      </c>
      <c r="K5352" s="13" t="s">
        <v>8</v>
      </c>
      <c r="L5352" s="16" t="s">
        <v>71</v>
      </c>
      <c r="M5352" s="32" t="str">
        <f>TEXT(Data[[#This Row],[Ngày giao]],"yyyy")</f>
        <v>2022</v>
      </c>
      <c r="N5352" s="32" t="str">
        <f>IF(MONTH(Data[[#This Row],[Ngày giao]])&lt;4,"Qtr1", IF(MONTH(Data[[#This Row],[Ngày giao]])&lt;7,"Qtr2",IF(MONTH(Data[[#This Row],[Ngày giao]])&lt;10,"Qtr3","Qtr4")))</f>
        <v>Qtr3</v>
      </c>
      <c r="O5352" s="32" t="str">
        <f>TEXT(Data[[#This Row],[Ngày giao]],"MMM")</f>
        <v>Sep</v>
      </c>
    </row>
    <row r="5353" spans="1:15" ht="13" x14ac:dyDescent="0.3">
      <c r="A5353" s="1">
        <v>4518283747</v>
      </c>
      <c r="B5353" s="1">
        <v>2765851</v>
      </c>
      <c r="C5353" s="34" t="s">
        <v>53</v>
      </c>
      <c r="D5353" s="35">
        <v>352</v>
      </c>
      <c r="E5353" s="3">
        <v>538</v>
      </c>
      <c r="F5353" s="3">
        <f t="shared" si="153"/>
        <v>189376</v>
      </c>
      <c r="G5353" s="41">
        <v>44823</v>
      </c>
      <c r="H5353" s="40">
        <v>44823</v>
      </c>
      <c r="I5353" s="6">
        <v>0</v>
      </c>
      <c r="J5353" s="32" t="str">
        <f>IF(Data[[#This Row],[Chênh lệch ngày]]&lt;-2,"ADVANCE", IF(Data[[#This Row],[Chênh lệch ngày]]&lt;4, "ON TIME", IF(Data[[#This Row],[REASON OF LATE]]="SUPPLIER","LATE BY SUPPLIER", "LATE")))</f>
        <v>ON TIME</v>
      </c>
      <c r="K5353" s="12"/>
      <c r="L5353" s="16"/>
      <c r="M5353" s="32" t="str">
        <f>TEXT(Data[[#This Row],[Ngày giao]],"yyyy")</f>
        <v>2022</v>
      </c>
      <c r="N5353" s="32" t="str">
        <f>IF(MONTH(Data[[#This Row],[Ngày giao]])&lt;4,"Qtr1", IF(MONTH(Data[[#This Row],[Ngày giao]])&lt;7,"Qtr2",IF(MONTH(Data[[#This Row],[Ngày giao]])&lt;10,"Qtr3","Qtr4")))</f>
        <v>Qtr3</v>
      </c>
      <c r="O5353" s="32" t="str">
        <f>TEXT(Data[[#This Row],[Ngày giao]],"MMM")</f>
        <v>Sep</v>
      </c>
    </row>
    <row r="5354" spans="1:15" ht="13" x14ac:dyDescent="0.3">
      <c r="A5354" s="1">
        <v>4518337964</v>
      </c>
      <c r="B5354" s="1">
        <v>4013297</v>
      </c>
      <c r="C5354" s="34" t="s">
        <v>58</v>
      </c>
      <c r="D5354" s="35">
        <v>390</v>
      </c>
      <c r="E5354" s="3">
        <v>1453</v>
      </c>
      <c r="F5354" s="3">
        <f t="shared" si="153"/>
        <v>566670</v>
      </c>
      <c r="G5354" s="41">
        <v>44833</v>
      </c>
      <c r="H5354" s="40">
        <v>44833</v>
      </c>
      <c r="I5354" s="6">
        <v>0</v>
      </c>
      <c r="J5354" s="32" t="str">
        <f>IF(Data[[#This Row],[Chênh lệch ngày]]&lt;-2,"ADVANCE", IF(Data[[#This Row],[Chênh lệch ngày]]&lt;4, "ON TIME", IF(Data[[#This Row],[REASON OF LATE]]="SUPPLIER","LATE BY SUPPLIER", "LATE")))</f>
        <v>ON TIME</v>
      </c>
      <c r="K5354" s="12"/>
      <c r="L5354" s="16"/>
      <c r="M5354" s="32" t="str">
        <f>TEXT(Data[[#This Row],[Ngày giao]],"yyyy")</f>
        <v>2022</v>
      </c>
      <c r="N5354" s="32" t="str">
        <f>IF(MONTH(Data[[#This Row],[Ngày giao]])&lt;4,"Qtr1", IF(MONTH(Data[[#This Row],[Ngày giao]])&lt;7,"Qtr2",IF(MONTH(Data[[#This Row],[Ngày giao]])&lt;10,"Qtr3","Qtr4")))</f>
        <v>Qtr3</v>
      </c>
      <c r="O5354" s="32" t="str">
        <f>TEXT(Data[[#This Row],[Ngày giao]],"MMM")</f>
        <v>Sep</v>
      </c>
    </row>
    <row r="5355" spans="1:15" ht="13" x14ac:dyDescent="0.3">
      <c r="A5355" s="1">
        <v>4518354169</v>
      </c>
      <c r="B5355" s="1">
        <v>2778106</v>
      </c>
      <c r="C5355" s="34" t="s">
        <v>53</v>
      </c>
      <c r="D5355" s="35">
        <v>288</v>
      </c>
      <c r="E5355" s="3">
        <v>1411</v>
      </c>
      <c r="F5355" s="3">
        <f t="shared" si="153"/>
        <v>406368</v>
      </c>
      <c r="G5355" s="41">
        <v>44823</v>
      </c>
      <c r="H5355" s="40">
        <v>44823</v>
      </c>
      <c r="I5355" s="6">
        <v>0</v>
      </c>
      <c r="J5355" s="32" t="str">
        <f>IF(Data[[#This Row],[Chênh lệch ngày]]&lt;-2,"ADVANCE", IF(Data[[#This Row],[Chênh lệch ngày]]&lt;4, "ON TIME", IF(Data[[#This Row],[REASON OF LATE]]="SUPPLIER","LATE BY SUPPLIER", "LATE")))</f>
        <v>ON TIME</v>
      </c>
      <c r="K5355" s="12"/>
      <c r="L5355" s="16"/>
      <c r="M5355" s="32" t="str">
        <f>TEXT(Data[[#This Row],[Ngày giao]],"yyyy")</f>
        <v>2022</v>
      </c>
      <c r="N5355" s="32" t="str">
        <f>IF(MONTH(Data[[#This Row],[Ngày giao]])&lt;4,"Qtr1", IF(MONTH(Data[[#This Row],[Ngày giao]])&lt;7,"Qtr2",IF(MONTH(Data[[#This Row],[Ngày giao]])&lt;10,"Qtr3","Qtr4")))</f>
        <v>Qtr3</v>
      </c>
      <c r="O5355" s="32" t="str">
        <f>TEXT(Data[[#This Row],[Ngày giao]],"MMM")</f>
        <v>Sep</v>
      </c>
    </row>
    <row r="5356" spans="1:15" ht="13" x14ac:dyDescent="0.3">
      <c r="A5356" s="1">
        <v>4518357009</v>
      </c>
      <c r="B5356" s="1">
        <v>4455281</v>
      </c>
      <c r="C5356" s="34" t="s">
        <v>57</v>
      </c>
      <c r="D5356" s="35">
        <v>720</v>
      </c>
      <c r="E5356" s="3">
        <v>638</v>
      </c>
      <c r="F5356" s="3">
        <f t="shared" si="153"/>
        <v>459360</v>
      </c>
      <c r="G5356" s="14">
        <v>44805</v>
      </c>
      <c r="H5356" s="15">
        <v>44806</v>
      </c>
      <c r="I5356" s="6">
        <v>-1</v>
      </c>
      <c r="J5356" s="32" t="str">
        <f>IF(Data[[#This Row],[Chênh lệch ngày]]&lt;-2,"ADVANCE", IF(Data[[#This Row],[Chênh lệch ngày]]&lt;4, "ON TIME", IF(Data[[#This Row],[REASON OF LATE]]="SUPPLIER","LATE BY SUPPLIER", "LATE")))</f>
        <v>ON TIME</v>
      </c>
      <c r="K5356" s="12"/>
      <c r="L5356" s="16"/>
      <c r="M5356" s="32" t="str">
        <f>TEXT(Data[[#This Row],[Ngày giao]],"yyyy")</f>
        <v>2022</v>
      </c>
      <c r="N5356" s="32" t="str">
        <f>IF(MONTH(Data[[#This Row],[Ngày giao]])&lt;4,"Qtr1", IF(MONTH(Data[[#This Row],[Ngày giao]])&lt;7,"Qtr2",IF(MONTH(Data[[#This Row],[Ngày giao]])&lt;10,"Qtr3","Qtr4")))</f>
        <v>Qtr3</v>
      </c>
      <c r="O5356" s="32" t="str">
        <f>TEXT(Data[[#This Row],[Ngày giao]],"MMM")</f>
        <v>Sep</v>
      </c>
    </row>
    <row r="5357" spans="1:15" ht="13" x14ac:dyDescent="0.3">
      <c r="A5357" s="1">
        <v>4518390744</v>
      </c>
      <c r="B5357" s="1">
        <v>2778106</v>
      </c>
      <c r="C5357" s="34" t="s">
        <v>53</v>
      </c>
      <c r="D5357" s="35">
        <v>72</v>
      </c>
      <c r="E5357" s="3">
        <v>631</v>
      </c>
      <c r="F5357" s="3">
        <f t="shared" si="153"/>
        <v>45432</v>
      </c>
      <c r="G5357" s="41">
        <v>44823</v>
      </c>
      <c r="H5357" s="40">
        <v>44823</v>
      </c>
      <c r="I5357" s="6">
        <v>0</v>
      </c>
      <c r="J5357" s="32" t="str">
        <f>IF(Data[[#This Row],[Chênh lệch ngày]]&lt;-2,"ADVANCE", IF(Data[[#This Row],[Chênh lệch ngày]]&lt;4, "ON TIME", IF(Data[[#This Row],[REASON OF LATE]]="SUPPLIER","LATE BY SUPPLIER", "LATE")))</f>
        <v>ON TIME</v>
      </c>
      <c r="K5357" s="12"/>
      <c r="L5357" s="16"/>
      <c r="M5357" s="32" t="str">
        <f>TEXT(Data[[#This Row],[Ngày giao]],"yyyy")</f>
        <v>2022</v>
      </c>
      <c r="N5357" s="32" t="str">
        <f>IF(MONTH(Data[[#This Row],[Ngày giao]])&lt;4,"Qtr1", IF(MONTH(Data[[#This Row],[Ngày giao]])&lt;7,"Qtr2",IF(MONTH(Data[[#This Row],[Ngày giao]])&lt;10,"Qtr3","Qtr4")))</f>
        <v>Qtr3</v>
      </c>
      <c r="O5357" s="32" t="str">
        <f>TEXT(Data[[#This Row],[Ngày giao]],"MMM")</f>
        <v>Sep</v>
      </c>
    </row>
    <row r="5358" spans="1:15" ht="13" x14ac:dyDescent="0.3">
      <c r="A5358" s="1">
        <v>4518348006</v>
      </c>
      <c r="B5358" s="1">
        <v>2778106</v>
      </c>
      <c r="C5358" s="34" t="s">
        <v>53</v>
      </c>
      <c r="D5358" s="35">
        <v>216</v>
      </c>
      <c r="E5358" s="3">
        <v>713</v>
      </c>
      <c r="F5358" s="3">
        <f t="shared" si="153"/>
        <v>154008</v>
      </c>
      <c r="G5358" s="41">
        <v>44809</v>
      </c>
      <c r="H5358" s="40">
        <v>44809</v>
      </c>
      <c r="I5358" s="6">
        <v>0</v>
      </c>
      <c r="J5358" s="32" t="str">
        <f>IF(Data[[#This Row],[Chênh lệch ngày]]&lt;-2,"ADVANCE", IF(Data[[#This Row],[Chênh lệch ngày]]&lt;4, "ON TIME", IF(Data[[#This Row],[REASON OF LATE]]="SUPPLIER","LATE BY SUPPLIER", "LATE")))</f>
        <v>ON TIME</v>
      </c>
      <c r="K5358" s="12"/>
      <c r="L5358" s="16"/>
      <c r="M5358" s="32" t="str">
        <f>TEXT(Data[[#This Row],[Ngày giao]],"yyyy")</f>
        <v>2022</v>
      </c>
      <c r="N5358" s="32" t="str">
        <f>IF(MONTH(Data[[#This Row],[Ngày giao]])&lt;4,"Qtr1", IF(MONTH(Data[[#This Row],[Ngày giao]])&lt;7,"Qtr2",IF(MONTH(Data[[#This Row],[Ngày giao]])&lt;10,"Qtr3","Qtr4")))</f>
        <v>Qtr3</v>
      </c>
      <c r="O5358" s="32" t="str">
        <f>TEXT(Data[[#This Row],[Ngày giao]],"MMM")</f>
        <v>Sep</v>
      </c>
    </row>
    <row r="5359" spans="1:15" ht="13" x14ac:dyDescent="0.3">
      <c r="A5359" s="1">
        <v>4518349192</v>
      </c>
      <c r="B5359" s="1">
        <v>4013297</v>
      </c>
      <c r="C5359" s="34" t="s">
        <v>58</v>
      </c>
      <c r="D5359" s="35">
        <v>480</v>
      </c>
      <c r="E5359" s="3">
        <v>1406</v>
      </c>
      <c r="F5359" s="3">
        <f t="shared" si="153"/>
        <v>674880</v>
      </c>
      <c r="G5359" s="41">
        <v>44840</v>
      </c>
      <c r="H5359" s="40">
        <v>44840</v>
      </c>
      <c r="I5359" s="6">
        <v>0</v>
      </c>
      <c r="J5359" s="32" t="str">
        <f>IF(Data[[#This Row],[Chênh lệch ngày]]&lt;-2,"ADVANCE", IF(Data[[#This Row],[Chênh lệch ngày]]&lt;4, "ON TIME", IF(Data[[#This Row],[REASON OF LATE]]="SUPPLIER","LATE BY SUPPLIER", "LATE")))</f>
        <v>ON TIME</v>
      </c>
      <c r="K5359" s="12"/>
      <c r="L5359" s="16"/>
      <c r="M5359" s="32" t="str">
        <f>TEXT(Data[[#This Row],[Ngày giao]],"yyyy")</f>
        <v>2022</v>
      </c>
      <c r="N5359" s="32" t="str">
        <f>IF(MONTH(Data[[#This Row],[Ngày giao]])&lt;4,"Qtr1", IF(MONTH(Data[[#This Row],[Ngày giao]])&lt;7,"Qtr2",IF(MONTH(Data[[#This Row],[Ngày giao]])&lt;10,"Qtr3","Qtr4")))</f>
        <v>Qtr4</v>
      </c>
      <c r="O5359" s="32" t="str">
        <f>TEXT(Data[[#This Row],[Ngày giao]],"MMM")</f>
        <v>Oct</v>
      </c>
    </row>
    <row r="5360" spans="1:15" ht="13" x14ac:dyDescent="0.3">
      <c r="A5360" s="1">
        <v>4518368282</v>
      </c>
      <c r="B5360" s="1">
        <v>4455281</v>
      </c>
      <c r="C5360" s="34" t="s">
        <v>57</v>
      </c>
      <c r="D5360" s="35">
        <v>720</v>
      </c>
      <c r="E5360" s="3">
        <v>1362</v>
      </c>
      <c r="F5360" s="3">
        <f t="shared" si="153"/>
        <v>980640</v>
      </c>
      <c r="G5360" s="14">
        <v>44826</v>
      </c>
      <c r="H5360" s="15">
        <v>44813</v>
      </c>
      <c r="I5360" s="6">
        <v>13</v>
      </c>
      <c r="J5360" s="32" t="str">
        <f>IF(Data[[#This Row],[Chênh lệch ngày]]&lt;-2,"ADVANCE", IF(Data[[#This Row],[Chênh lệch ngày]]&lt;4, "ON TIME", IF(Data[[#This Row],[REASON OF LATE]]="SUPPLIER","LATE BY SUPPLIER", "LATE")))</f>
        <v>LATE BY SUPPLIER</v>
      </c>
      <c r="K5360" s="33" t="s">
        <v>8</v>
      </c>
      <c r="L5360" s="16" t="s">
        <v>71</v>
      </c>
      <c r="M5360" s="32" t="str">
        <f>TEXT(Data[[#This Row],[Ngày giao]],"yyyy")</f>
        <v>2022</v>
      </c>
      <c r="N5360" s="32" t="str">
        <f>IF(MONTH(Data[[#This Row],[Ngày giao]])&lt;4,"Qtr1", IF(MONTH(Data[[#This Row],[Ngày giao]])&lt;7,"Qtr2",IF(MONTH(Data[[#This Row],[Ngày giao]])&lt;10,"Qtr3","Qtr4")))</f>
        <v>Qtr3</v>
      </c>
      <c r="O5360" s="32" t="str">
        <f>TEXT(Data[[#This Row],[Ngày giao]],"MMM")</f>
        <v>Sep</v>
      </c>
    </row>
    <row r="5361" spans="1:15" ht="13" x14ac:dyDescent="0.3">
      <c r="A5361" s="1">
        <v>4518369446</v>
      </c>
      <c r="B5361" s="1">
        <v>2765851</v>
      </c>
      <c r="C5361" s="34" t="s">
        <v>53</v>
      </c>
      <c r="D5361" s="35">
        <v>1232</v>
      </c>
      <c r="E5361" s="3">
        <v>708</v>
      </c>
      <c r="F5361" s="3">
        <f t="shared" si="153"/>
        <v>872256</v>
      </c>
      <c r="G5361" s="41">
        <v>44830</v>
      </c>
      <c r="H5361" s="40">
        <v>44830</v>
      </c>
      <c r="I5361" s="6">
        <v>0</v>
      </c>
      <c r="J5361" s="32" t="str">
        <f>IF(Data[[#This Row],[Chênh lệch ngày]]&lt;-2,"ADVANCE", IF(Data[[#This Row],[Chênh lệch ngày]]&lt;4, "ON TIME", IF(Data[[#This Row],[REASON OF LATE]]="SUPPLIER","LATE BY SUPPLIER", "LATE")))</f>
        <v>ON TIME</v>
      </c>
      <c r="K5361" s="12"/>
      <c r="L5361" s="16"/>
      <c r="M5361" s="32" t="str">
        <f>TEXT(Data[[#This Row],[Ngày giao]],"yyyy")</f>
        <v>2022</v>
      </c>
      <c r="N5361" s="32" t="str">
        <f>IF(MONTH(Data[[#This Row],[Ngày giao]])&lt;4,"Qtr1", IF(MONTH(Data[[#This Row],[Ngày giao]])&lt;7,"Qtr2",IF(MONTH(Data[[#This Row],[Ngày giao]])&lt;10,"Qtr3","Qtr4")))</f>
        <v>Qtr3</v>
      </c>
      <c r="O5361" s="32" t="str">
        <f>TEXT(Data[[#This Row],[Ngày giao]],"MMM")</f>
        <v>Sep</v>
      </c>
    </row>
    <row r="5362" spans="1:15" ht="13" x14ac:dyDescent="0.3">
      <c r="A5362" s="1">
        <v>4518383445</v>
      </c>
      <c r="B5362" s="1">
        <v>4013297</v>
      </c>
      <c r="C5362" s="34" t="s">
        <v>53</v>
      </c>
      <c r="D5362" s="35">
        <v>2280</v>
      </c>
      <c r="E5362" s="3">
        <v>1139</v>
      </c>
      <c r="F5362" s="3">
        <f t="shared" si="153"/>
        <v>2596920</v>
      </c>
      <c r="G5362" s="41">
        <v>44830</v>
      </c>
      <c r="H5362" s="40">
        <v>44830</v>
      </c>
      <c r="I5362" s="6">
        <v>0</v>
      </c>
      <c r="J5362" s="32" t="str">
        <f>IF(Data[[#This Row],[Chênh lệch ngày]]&lt;-2,"ADVANCE", IF(Data[[#This Row],[Chênh lệch ngày]]&lt;4, "ON TIME", IF(Data[[#This Row],[REASON OF LATE]]="SUPPLIER","LATE BY SUPPLIER", "LATE")))</f>
        <v>ON TIME</v>
      </c>
      <c r="K5362" s="12"/>
      <c r="L5362" s="16"/>
      <c r="M5362" s="32" t="str">
        <f>TEXT(Data[[#This Row],[Ngày giao]],"yyyy")</f>
        <v>2022</v>
      </c>
      <c r="N5362" s="32" t="str">
        <f>IF(MONTH(Data[[#This Row],[Ngày giao]])&lt;4,"Qtr1", IF(MONTH(Data[[#This Row],[Ngày giao]])&lt;7,"Qtr2",IF(MONTH(Data[[#This Row],[Ngày giao]])&lt;10,"Qtr3","Qtr4")))</f>
        <v>Qtr3</v>
      </c>
      <c r="O5362" s="32" t="str">
        <f>TEXT(Data[[#This Row],[Ngày giao]],"MMM")</f>
        <v>Sep</v>
      </c>
    </row>
    <row r="5363" spans="1:15" ht="13" x14ac:dyDescent="0.3">
      <c r="A5363" s="1">
        <v>4518383659</v>
      </c>
      <c r="B5363" s="1">
        <v>4013293</v>
      </c>
      <c r="C5363" s="34" t="s">
        <v>53</v>
      </c>
      <c r="D5363" s="35">
        <v>8250</v>
      </c>
      <c r="E5363" s="3">
        <v>1045</v>
      </c>
      <c r="F5363" s="3">
        <f t="shared" si="153"/>
        <v>8621250</v>
      </c>
      <c r="G5363" s="41">
        <v>44830</v>
      </c>
      <c r="H5363" s="40">
        <v>44830</v>
      </c>
      <c r="I5363" s="6">
        <v>0</v>
      </c>
      <c r="J5363" s="32" t="str">
        <f>IF(Data[[#This Row],[Chênh lệch ngày]]&lt;-2,"ADVANCE", IF(Data[[#This Row],[Chênh lệch ngày]]&lt;4, "ON TIME", IF(Data[[#This Row],[REASON OF LATE]]="SUPPLIER","LATE BY SUPPLIER", "LATE")))</f>
        <v>ON TIME</v>
      </c>
      <c r="K5363" s="12"/>
      <c r="L5363" s="16"/>
      <c r="M5363" s="32" t="str">
        <f>TEXT(Data[[#This Row],[Ngày giao]],"yyyy")</f>
        <v>2022</v>
      </c>
      <c r="N5363" s="32" t="str">
        <f>IF(MONTH(Data[[#This Row],[Ngày giao]])&lt;4,"Qtr1", IF(MONTH(Data[[#This Row],[Ngày giao]])&lt;7,"Qtr2",IF(MONTH(Data[[#This Row],[Ngày giao]])&lt;10,"Qtr3","Qtr4")))</f>
        <v>Qtr3</v>
      </c>
      <c r="O5363" s="32" t="str">
        <f>TEXT(Data[[#This Row],[Ngày giao]],"MMM")</f>
        <v>Sep</v>
      </c>
    </row>
    <row r="5364" spans="1:15" ht="13" x14ac:dyDescent="0.3">
      <c r="A5364" s="1">
        <v>4518389403</v>
      </c>
      <c r="B5364" s="1">
        <v>2778106</v>
      </c>
      <c r="C5364" s="34" t="s">
        <v>53</v>
      </c>
      <c r="D5364" s="35">
        <v>696</v>
      </c>
      <c r="E5364" s="3">
        <v>556</v>
      </c>
      <c r="F5364" s="3">
        <f t="shared" si="153"/>
        <v>386976</v>
      </c>
      <c r="G5364" s="41">
        <v>44830</v>
      </c>
      <c r="H5364" s="40">
        <v>44830</v>
      </c>
      <c r="I5364" s="6">
        <v>0</v>
      </c>
      <c r="J5364" s="32" t="str">
        <f>IF(Data[[#This Row],[Chênh lệch ngày]]&lt;-2,"ADVANCE", IF(Data[[#This Row],[Chênh lệch ngày]]&lt;4, "ON TIME", IF(Data[[#This Row],[REASON OF LATE]]="SUPPLIER","LATE BY SUPPLIER", "LATE")))</f>
        <v>ON TIME</v>
      </c>
      <c r="K5364" s="12"/>
      <c r="L5364" s="16"/>
      <c r="M5364" s="32" t="str">
        <f>TEXT(Data[[#This Row],[Ngày giao]],"yyyy")</f>
        <v>2022</v>
      </c>
      <c r="N5364" s="32" t="str">
        <f>IF(MONTH(Data[[#This Row],[Ngày giao]])&lt;4,"Qtr1", IF(MONTH(Data[[#This Row],[Ngày giao]])&lt;7,"Qtr2",IF(MONTH(Data[[#This Row],[Ngày giao]])&lt;10,"Qtr3","Qtr4")))</f>
        <v>Qtr3</v>
      </c>
      <c r="O5364" s="32" t="str">
        <f>TEXT(Data[[#This Row],[Ngày giao]],"MMM")</f>
        <v>Sep</v>
      </c>
    </row>
    <row r="5365" spans="1:15" ht="13" x14ac:dyDescent="0.3">
      <c r="A5365" s="1">
        <v>4518256314</v>
      </c>
      <c r="B5365" s="1">
        <v>2765851</v>
      </c>
      <c r="C5365" s="34" t="s">
        <v>53</v>
      </c>
      <c r="D5365" s="35">
        <v>1216</v>
      </c>
      <c r="E5365" s="3">
        <v>853</v>
      </c>
      <c r="F5365" s="3">
        <f t="shared" si="153"/>
        <v>1037248</v>
      </c>
      <c r="G5365" s="41">
        <v>44816</v>
      </c>
      <c r="H5365" s="40">
        <v>44816</v>
      </c>
      <c r="I5365" s="6">
        <v>1</v>
      </c>
      <c r="J5365" s="32" t="str">
        <f>IF(Data[[#This Row],[Chênh lệch ngày]]&lt;-2,"ADVANCE", IF(Data[[#This Row],[Chênh lệch ngày]]&lt;4, "ON TIME", IF(Data[[#This Row],[REASON OF LATE]]="SUPPLIER","LATE BY SUPPLIER", "LATE")))</f>
        <v>ON TIME</v>
      </c>
      <c r="K5365" s="12"/>
      <c r="L5365" s="16"/>
      <c r="M5365" s="32" t="str">
        <f>TEXT(Data[[#This Row],[Ngày giao]],"yyyy")</f>
        <v>2022</v>
      </c>
      <c r="N5365" s="32" t="str">
        <f>IF(MONTH(Data[[#This Row],[Ngày giao]])&lt;4,"Qtr1", IF(MONTH(Data[[#This Row],[Ngày giao]])&lt;7,"Qtr2",IF(MONTH(Data[[#This Row],[Ngày giao]])&lt;10,"Qtr3","Qtr4")))</f>
        <v>Qtr3</v>
      </c>
      <c r="O5365" s="32" t="str">
        <f>TEXT(Data[[#This Row],[Ngày giao]],"MMM")</f>
        <v>Sep</v>
      </c>
    </row>
    <row r="5366" spans="1:15" ht="13" x14ac:dyDescent="0.3">
      <c r="A5366" s="1">
        <v>4518312517</v>
      </c>
      <c r="B5366" s="1">
        <v>4013297</v>
      </c>
      <c r="C5366" s="34" t="s">
        <v>53</v>
      </c>
      <c r="D5366" s="35">
        <v>870</v>
      </c>
      <c r="E5366" s="3">
        <v>1349</v>
      </c>
      <c r="F5366" s="3">
        <f t="shared" si="153"/>
        <v>1173630</v>
      </c>
      <c r="G5366" s="41">
        <v>44816</v>
      </c>
      <c r="H5366" s="40">
        <v>44816</v>
      </c>
      <c r="I5366" s="6">
        <v>1</v>
      </c>
      <c r="J5366" s="32" t="str">
        <f>IF(Data[[#This Row],[Chênh lệch ngày]]&lt;-2,"ADVANCE", IF(Data[[#This Row],[Chênh lệch ngày]]&lt;4, "ON TIME", IF(Data[[#This Row],[REASON OF LATE]]="SUPPLIER","LATE BY SUPPLIER", "LATE")))</f>
        <v>ON TIME</v>
      </c>
      <c r="K5366" s="12"/>
      <c r="L5366" s="16"/>
      <c r="M5366" s="32" t="str">
        <f>TEXT(Data[[#This Row],[Ngày giao]],"yyyy")</f>
        <v>2022</v>
      </c>
      <c r="N5366" s="32" t="str">
        <f>IF(MONTH(Data[[#This Row],[Ngày giao]])&lt;4,"Qtr1", IF(MONTH(Data[[#This Row],[Ngày giao]])&lt;7,"Qtr2",IF(MONTH(Data[[#This Row],[Ngày giao]])&lt;10,"Qtr3","Qtr4")))</f>
        <v>Qtr3</v>
      </c>
      <c r="O5366" s="32" t="str">
        <f>TEXT(Data[[#This Row],[Ngày giao]],"MMM")</f>
        <v>Sep</v>
      </c>
    </row>
    <row r="5367" spans="1:15" ht="13" x14ac:dyDescent="0.3">
      <c r="A5367" s="1">
        <v>4518380513</v>
      </c>
      <c r="B5367" s="1">
        <v>2778106</v>
      </c>
      <c r="C5367" s="34" t="s">
        <v>53</v>
      </c>
      <c r="D5367" s="35">
        <v>408</v>
      </c>
      <c r="E5367" s="3">
        <v>1098</v>
      </c>
      <c r="F5367" s="3">
        <f t="shared" si="153"/>
        <v>447984</v>
      </c>
      <c r="G5367" s="41">
        <v>44816</v>
      </c>
      <c r="H5367" s="40">
        <v>44816</v>
      </c>
      <c r="I5367" s="6">
        <v>1</v>
      </c>
      <c r="J5367" s="32" t="str">
        <f>IF(Data[[#This Row],[Chênh lệch ngày]]&lt;-2,"ADVANCE", IF(Data[[#This Row],[Chênh lệch ngày]]&lt;4, "ON TIME", IF(Data[[#This Row],[REASON OF LATE]]="SUPPLIER","LATE BY SUPPLIER", "LATE")))</f>
        <v>ON TIME</v>
      </c>
      <c r="K5367" s="12"/>
      <c r="L5367" s="16"/>
      <c r="M5367" s="32" t="str">
        <f>TEXT(Data[[#This Row],[Ngày giao]],"yyyy")</f>
        <v>2022</v>
      </c>
      <c r="N5367" s="32" t="str">
        <f>IF(MONTH(Data[[#This Row],[Ngày giao]])&lt;4,"Qtr1", IF(MONTH(Data[[#This Row],[Ngày giao]])&lt;7,"Qtr2",IF(MONTH(Data[[#This Row],[Ngày giao]])&lt;10,"Qtr3","Qtr4")))</f>
        <v>Qtr3</v>
      </c>
      <c r="O5367" s="32" t="str">
        <f>TEXT(Data[[#This Row],[Ngày giao]],"MMM")</f>
        <v>Sep</v>
      </c>
    </row>
    <row r="5368" spans="1:15" ht="13" x14ac:dyDescent="0.3">
      <c r="A5368" s="1">
        <v>4518383178</v>
      </c>
      <c r="B5368" s="1">
        <v>2487053</v>
      </c>
      <c r="C5368" s="34" t="s">
        <v>53</v>
      </c>
      <c r="D5368" s="35">
        <v>4770</v>
      </c>
      <c r="E5368" s="3">
        <v>1350</v>
      </c>
      <c r="F5368" s="3">
        <f t="shared" si="153"/>
        <v>6439500</v>
      </c>
      <c r="G5368" s="41">
        <v>44816</v>
      </c>
      <c r="H5368" s="40">
        <v>44816</v>
      </c>
      <c r="I5368" s="6">
        <v>1</v>
      </c>
      <c r="J5368" s="32" t="str">
        <f>IF(Data[[#This Row],[Chênh lệch ngày]]&lt;-2,"ADVANCE", IF(Data[[#This Row],[Chênh lệch ngày]]&lt;4, "ON TIME", IF(Data[[#This Row],[REASON OF LATE]]="SUPPLIER","LATE BY SUPPLIER", "LATE")))</f>
        <v>ON TIME</v>
      </c>
      <c r="K5368" s="12"/>
      <c r="L5368" s="16"/>
      <c r="M5368" s="32" t="str">
        <f>TEXT(Data[[#This Row],[Ngày giao]],"yyyy")</f>
        <v>2022</v>
      </c>
      <c r="N5368" s="32" t="str">
        <f>IF(MONTH(Data[[#This Row],[Ngày giao]])&lt;4,"Qtr1", IF(MONTH(Data[[#This Row],[Ngày giao]])&lt;7,"Qtr2",IF(MONTH(Data[[#This Row],[Ngày giao]])&lt;10,"Qtr3","Qtr4")))</f>
        <v>Qtr3</v>
      </c>
      <c r="O5368" s="32" t="str">
        <f>TEXT(Data[[#This Row],[Ngày giao]],"MMM")</f>
        <v>Sep</v>
      </c>
    </row>
    <row r="5369" spans="1:15" ht="13" x14ac:dyDescent="0.3">
      <c r="A5369" s="1">
        <v>4518347167</v>
      </c>
      <c r="B5369" s="1">
        <v>4013297</v>
      </c>
      <c r="C5369" s="34" t="s">
        <v>53</v>
      </c>
      <c r="D5369" s="35">
        <v>495</v>
      </c>
      <c r="E5369" s="3">
        <v>611</v>
      </c>
      <c r="F5369" s="3">
        <f t="shared" si="153"/>
        <v>302445</v>
      </c>
      <c r="G5369" s="41">
        <v>44823</v>
      </c>
      <c r="H5369" s="40">
        <v>44823</v>
      </c>
      <c r="I5369" s="6">
        <v>0</v>
      </c>
      <c r="J5369" s="32" t="str">
        <f>IF(Data[[#This Row],[Chênh lệch ngày]]&lt;-2,"ADVANCE", IF(Data[[#This Row],[Chênh lệch ngày]]&lt;4, "ON TIME", IF(Data[[#This Row],[REASON OF LATE]]="SUPPLIER","LATE BY SUPPLIER", "LATE")))</f>
        <v>ON TIME</v>
      </c>
      <c r="K5369" s="12"/>
      <c r="L5369" s="16"/>
      <c r="M5369" s="32" t="str">
        <f>TEXT(Data[[#This Row],[Ngày giao]],"yyyy")</f>
        <v>2022</v>
      </c>
      <c r="N5369" s="32" t="str">
        <f>IF(MONTH(Data[[#This Row],[Ngày giao]])&lt;4,"Qtr1", IF(MONTH(Data[[#This Row],[Ngày giao]])&lt;7,"Qtr2",IF(MONTH(Data[[#This Row],[Ngày giao]])&lt;10,"Qtr3","Qtr4")))</f>
        <v>Qtr3</v>
      </c>
      <c r="O5369" s="32" t="str">
        <f>TEXT(Data[[#This Row],[Ngày giao]],"MMM")</f>
        <v>Sep</v>
      </c>
    </row>
    <row r="5370" spans="1:15" ht="13" x14ac:dyDescent="0.3">
      <c r="A5370" s="1">
        <v>4518368977</v>
      </c>
      <c r="B5370" s="1">
        <v>4013297</v>
      </c>
      <c r="C5370" s="34" t="s">
        <v>53</v>
      </c>
      <c r="D5370" s="35">
        <v>540</v>
      </c>
      <c r="E5370" s="3">
        <v>1318</v>
      </c>
      <c r="F5370" s="3">
        <f t="shared" si="153"/>
        <v>711720</v>
      </c>
      <c r="G5370" s="41">
        <v>44830</v>
      </c>
      <c r="H5370" s="40">
        <v>44830</v>
      </c>
      <c r="I5370" s="6">
        <v>0</v>
      </c>
      <c r="J5370" s="32" t="str">
        <f>IF(Data[[#This Row],[Chênh lệch ngày]]&lt;-2,"ADVANCE", IF(Data[[#This Row],[Chênh lệch ngày]]&lt;4, "ON TIME", IF(Data[[#This Row],[REASON OF LATE]]="SUPPLIER","LATE BY SUPPLIER", "LATE")))</f>
        <v>ON TIME</v>
      </c>
      <c r="K5370" s="12"/>
      <c r="L5370" s="16"/>
      <c r="M5370" s="32" t="str">
        <f>TEXT(Data[[#This Row],[Ngày giao]],"yyyy")</f>
        <v>2022</v>
      </c>
      <c r="N5370" s="32" t="str">
        <f>IF(MONTH(Data[[#This Row],[Ngày giao]])&lt;4,"Qtr1", IF(MONTH(Data[[#This Row],[Ngày giao]])&lt;7,"Qtr2",IF(MONTH(Data[[#This Row],[Ngày giao]])&lt;10,"Qtr3","Qtr4")))</f>
        <v>Qtr3</v>
      </c>
      <c r="O5370" s="32" t="str">
        <f>TEXT(Data[[#This Row],[Ngày giao]],"MMM")</f>
        <v>Sep</v>
      </c>
    </row>
    <row r="5371" spans="1:15" ht="13" x14ac:dyDescent="0.3">
      <c r="A5371" s="1">
        <v>4518379282</v>
      </c>
      <c r="B5371" s="1">
        <v>2765851</v>
      </c>
      <c r="C5371" s="34" t="s">
        <v>53</v>
      </c>
      <c r="D5371" s="35">
        <v>672</v>
      </c>
      <c r="E5371" s="3">
        <v>1392</v>
      </c>
      <c r="F5371" s="3">
        <f t="shared" si="153"/>
        <v>935424</v>
      </c>
      <c r="G5371" s="41">
        <v>44830</v>
      </c>
      <c r="H5371" s="40">
        <v>44830</v>
      </c>
      <c r="I5371" s="6">
        <v>0</v>
      </c>
      <c r="J5371" s="32" t="str">
        <f>IF(Data[[#This Row],[Chênh lệch ngày]]&lt;-2,"ADVANCE", IF(Data[[#This Row],[Chênh lệch ngày]]&lt;4, "ON TIME", IF(Data[[#This Row],[REASON OF LATE]]="SUPPLIER","LATE BY SUPPLIER", "LATE")))</f>
        <v>ON TIME</v>
      </c>
      <c r="K5371" s="12"/>
      <c r="L5371" s="16"/>
      <c r="M5371" s="32" t="str">
        <f>TEXT(Data[[#This Row],[Ngày giao]],"yyyy")</f>
        <v>2022</v>
      </c>
      <c r="N5371" s="32" t="str">
        <f>IF(MONTH(Data[[#This Row],[Ngày giao]])&lt;4,"Qtr1", IF(MONTH(Data[[#This Row],[Ngày giao]])&lt;7,"Qtr2",IF(MONTH(Data[[#This Row],[Ngày giao]])&lt;10,"Qtr3","Qtr4")))</f>
        <v>Qtr3</v>
      </c>
      <c r="O5371" s="32" t="str">
        <f>TEXT(Data[[#This Row],[Ngày giao]],"MMM")</f>
        <v>Sep</v>
      </c>
    </row>
    <row r="5372" spans="1:15" ht="13" x14ac:dyDescent="0.3">
      <c r="A5372" s="1">
        <v>4518380004</v>
      </c>
      <c r="B5372" s="1">
        <v>4454507</v>
      </c>
      <c r="C5372" s="34" t="s">
        <v>53</v>
      </c>
      <c r="D5372" s="35">
        <v>6120</v>
      </c>
      <c r="E5372" s="3">
        <v>1478</v>
      </c>
      <c r="F5372" s="3">
        <f t="shared" si="153"/>
        <v>9045360</v>
      </c>
      <c r="G5372" s="50">
        <v>44865</v>
      </c>
      <c r="H5372" s="42">
        <v>44865</v>
      </c>
      <c r="I5372" s="6">
        <v>0</v>
      </c>
      <c r="J5372" s="32" t="str">
        <f>IF(Data[[#This Row],[Chênh lệch ngày]]&lt;-2,"ADVANCE", IF(Data[[#This Row],[Chênh lệch ngày]]&lt;4, "ON TIME", IF(Data[[#This Row],[REASON OF LATE]]="SUPPLIER","LATE BY SUPPLIER", "LATE")))</f>
        <v>ON TIME</v>
      </c>
      <c r="K5372" s="12"/>
      <c r="L5372" s="16"/>
      <c r="M5372" s="32" t="str">
        <f>TEXT(Data[[#This Row],[Ngày giao]],"yyyy")</f>
        <v>2022</v>
      </c>
      <c r="N5372" s="32" t="str">
        <f>IF(MONTH(Data[[#This Row],[Ngày giao]])&lt;4,"Qtr1", IF(MONTH(Data[[#This Row],[Ngày giao]])&lt;7,"Qtr2",IF(MONTH(Data[[#This Row],[Ngày giao]])&lt;10,"Qtr3","Qtr4")))</f>
        <v>Qtr4</v>
      </c>
      <c r="O5372" s="32" t="str">
        <f>TEXT(Data[[#This Row],[Ngày giao]],"MMM")</f>
        <v>Oct</v>
      </c>
    </row>
    <row r="5373" spans="1:15" ht="13" x14ac:dyDescent="0.3">
      <c r="A5373" s="1">
        <v>4518156920</v>
      </c>
      <c r="B5373" s="1">
        <v>2044651</v>
      </c>
      <c r="C5373" s="34" t="s">
        <v>53</v>
      </c>
      <c r="D5373" s="35">
        <v>108000</v>
      </c>
      <c r="E5373" s="3">
        <v>375</v>
      </c>
      <c r="F5373" s="3">
        <f t="shared" si="153"/>
        <v>40500000</v>
      </c>
      <c r="G5373" s="41">
        <v>44907</v>
      </c>
      <c r="H5373" s="40">
        <v>44909</v>
      </c>
      <c r="I5373" s="6">
        <v>-2</v>
      </c>
      <c r="J5373" s="32" t="str">
        <f>IF(Data[[#This Row],[Chênh lệch ngày]]&lt;-2,"ADVANCE", IF(Data[[#This Row],[Chênh lệch ngày]]&lt;4, "ON TIME", IF(Data[[#This Row],[REASON OF LATE]]="SUPPLIER","LATE BY SUPPLIER", "LATE")))</f>
        <v>ON TIME</v>
      </c>
      <c r="K5373" s="12"/>
      <c r="L5373" s="16"/>
      <c r="M5373" s="32" t="str">
        <f>TEXT(Data[[#This Row],[Ngày giao]],"yyyy")</f>
        <v>2022</v>
      </c>
      <c r="N5373" s="32" t="str">
        <f>IF(MONTH(Data[[#This Row],[Ngày giao]])&lt;4,"Qtr1", IF(MONTH(Data[[#This Row],[Ngày giao]])&lt;7,"Qtr2",IF(MONTH(Data[[#This Row],[Ngày giao]])&lt;10,"Qtr3","Qtr4")))</f>
        <v>Qtr4</v>
      </c>
      <c r="O5373" s="32" t="str">
        <f>TEXT(Data[[#This Row],[Ngày giao]],"MMM")</f>
        <v>Dec</v>
      </c>
    </row>
    <row r="5374" spans="1:15" ht="13" x14ac:dyDescent="0.3">
      <c r="A5374" s="1">
        <v>4517960820</v>
      </c>
      <c r="B5374" s="1">
        <v>2044651</v>
      </c>
      <c r="C5374" s="34" t="s">
        <v>53</v>
      </c>
      <c r="D5374" s="35">
        <v>108000</v>
      </c>
      <c r="E5374" s="3">
        <v>781</v>
      </c>
      <c r="F5374" s="3">
        <f t="shared" si="153"/>
        <v>84348000</v>
      </c>
      <c r="G5374" s="41">
        <v>44921</v>
      </c>
      <c r="H5374" s="40">
        <v>44923</v>
      </c>
      <c r="I5374" s="6">
        <v>-2</v>
      </c>
      <c r="J5374" s="32" t="str">
        <f>IF(Data[[#This Row],[Chênh lệch ngày]]&lt;-2,"ADVANCE", IF(Data[[#This Row],[Chênh lệch ngày]]&lt;4, "ON TIME", IF(Data[[#This Row],[REASON OF LATE]]="SUPPLIER","LATE BY SUPPLIER", "LATE")))</f>
        <v>ON TIME</v>
      </c>
      <c r="K5374" s="12"/>
      <c r="L5374" s="16"/>
      <c r="M5374" s="32" t="str">
        <f>TEXT(Data[[#This Row],[Ngày giao]],"yyyy")</f>
        <v>2022</v>
      </c>
      <c r="N5374" s="32" t="str">
        <f>IF(MONTH(Data[[#This Row],[Ngày giao]])&lt;4,"Qtr1", IF(MONTH(Data[[#This Row],[Ngày giao]])&lt;7,"Qtr2",IF(MONTH(Data[[#This Row],[Ngày giao]])&lt;10,"Qtr3","Qtr4")))</f>
        <v>Qtr4</v>
      </c>
      <c r="O5374" s="32" t="str">
        <f>TEXT(Data[[#This Row],[Ngày giao]],"MMM")</f>
        <v>Dec</v>
      </c>
    </row>
    <row r="5375" spans="1:15" ht="13" x14ac:dyDescent="0.3">
      <c r="A5375" s="1">
        <v>4518365349</v>
      </c>
      <c r="B5375" s="1">
        <v>4335195</v>
      </c>
      <c r="C5375" s="34" t="s">
        <v>53</v>
      </c>
      <c r="D5375" s="35">
        <v>306</v>
      </c>
      <c r="E5375" s="3">
        <v>421</v>
      </c>
      <c r="F5375" s="3">
        <f t="shared" si="153"/>
        <v>128826</v>
      </c>
      <c r="G5375" s="41">
        <v>44935</v>
      </c>
      <c r="H5375" s="40">
        <v>44935</v>
      </c>
      <c r="I5375" s="6">
        <v>0</v>
      </c>
      <c r="J5375" s="32" t="str">
        <f>IF(Data[[#This Row],[Chênh lệch ngày]]&lt;-2,"ADVANCE", IF(Data[[#This Row],[Chênh lệch ngày]]&lt;4, "ON TIME", IF(Data[[#This Row],[REASON OF LATE]]="SUPPLIER","LATE BY SUPPLIER", "LATE")))</f>
        <v>ON TIME</v>
      </c>
      <c r="K5375" s="12"/>
      <c r="L5375" s="16"/>
      <c r="M5375" s="32" t="str">
        <f>TEXT(Data[[#This Row],[Ngày giao]],"yyyy")</f>
        <v>2023</v>
      </c>
      <c r="N5375" s="32" t="str">
        <f>IF(MONTH(Data[[#This Row],[Ngày giao]])&lt;4,"Qtr1", IF(MONTH(Data[[#This Row],[Ngày giao]])&lt;7,"Qtr2",IF(MONTH(Data[[#This Row],[Ngày giao]])&lt;10,"Qtr3","Qtr4")))</f>
        <v>Qtr1</v>
      </c>
      <c r="O5375" s="32" t="str">
        <f>TEXT(Data[[#This Row],[Ngày giao]],"MMM")</f>
        <v>Jan</v>
      </c>
    </row>
    <row r="5376" spans="1:15" ht="13" x14ac:dyDescent="0.3">
      <c r="A5376" s="1">
        <v>4518203844</v>
      </c>
      <c r="B5376" s="1">
        <v>2044651</v>
      </c>
      <c r="C5376" s="34" t="s">
        <v>53</v>
      </c>
      <c r="D5376" s="35">
        <v>108000</v>
      </c>
      <c r="E5376" s="3">
        <v>1128</v>
      </c>
      <c r="F5376" s="3">
        <f t="shared" si="153"/>
        <v>121824000</v>
      </c>
      <c r="G5376" s="41">
        <v>44928</v>
      </c>
      <c r="H5376" s="40">
        <v>44930</v>
      </c>
      <c r="I5376" s="6">
        <v>-2</v>
      </c>
      <c r="J5376" s="32" t="str">
        <f>IF(Data[[#This Row],[Chênh lệch ngày]]&lt;-2,"ADVANCE", IF(Data[[#This Row],[Chênh lệch ngày]]&lt;4, "ON TIME", IF(Data[[#This Row],[REASON OF LATE]]="SUPPLIER","LATE BY SUPPLIER", "LATE")))</f>
        <v>ON TIME</v>
      </c>
      <c r="K5376" s="12"/>
      <c r="L5376" s="16"/>
      <c r="M5376" s="32" t="str">
        <f>TEXT(Data[[#This Row],[Ngày giao]],"yyyy")</f>
        <v>2023</v>
      </c>
      <c r="N5376" s="32" t="str">
        <f>IF(MONTH(Data[[#This Row],[Ngày giao]])&lt;4,"Qtr1", IF(MONTH(Data[[#This Row],[Ngày giao]])&lt;7,"Qtr2",IF(MONTH(Data[[#This Row],[Ngày giao]])&lt;10,"Qtr3","Qtr4")))</f>
        <v>Qtr1</v>
      </c>
      <c r="O5376" s="32" t="str">
        <f>TEXT(Data[[#This Row],[Ngày giao]],"MMM")</f>
        <v>Jan</v>
      </c>
    </row>
    <row r="5377" spans="1:15" ht="13" x14ac:dyDescent="0.3">
      <c r="A5377" s="1">
        <v>4518376012</v>
      </c>
      <c r="B5377" s="1">
        <v>4335195</v>
      </c>
      <c r="C5377" s="34" t="s">
        <v>53</v>
      </c>
      <c r="D5377" s="35">
        <v>324</v>
      </c>
      <c r="E5377" s="3">
        <v>763</v>
      </c>
      <c r="F5377" s="3">
        <f t="shared" si="153"/>
        <v>247212</v>
      </c>
      <c r="G5377" s="41">
        <v>44963</v>
      </c>
      <c r="H5377" s="40">
        <v>44963</v>
      </c>
      <c r="I5377" s="6">
        <v>0</v>
      </c>
      <c r="J5377" s="32" t="str">
        <f>IF(Data[[#This Row],[Chênh lệch ngày]]&lt;-2,"ADVANCE", IF(Data[[#This Row],[Chênh lệch ngày]]&lt;4, "ON TIME", IF(Data[[#This Row],[REASON OF LATE]]="SUPPLIER","LATE BY SUPPLIER", "LATE")))</f>
        <v>ON TIME</v>
      </c>
      <c r="K5377" s="12"/>
      <c r="L5377" s="16"/>
      <c r="M5377" s="32" t="str">
        <f>TEXT(Data[[#This Row],[Ngày giao]],"yyyy")</f>
        <v>2023</v>
      </c>
      <c r="N5377" s="32" t="str">
        <f>IF(MONTH(Data[[#This Row],[Ngày giao]])&lt;4,"Qtr1", IF(MONTH(Data[[#This Row],[Ngày giao]])&lt;7,"Qtr2",IF(MONTH(Data[[#This Row],[Ngày giao]])&lt;10,"Qtr3","Qtr4")))</f>
        <v>Qtr1</v>
      </c>
      <c r="O5377" s="32" t="str">
        <f>TEXT(Data[[#This Row],[Ngày giao]],"MMM")</f>
        <v>Feb</v>
      </c>
    </row>
    <row r="5378" spans="1:15" ht="13" x14ac:dyDescent="0.3">
      <c r="A5378" s="1">
        <v>4518373703</v>
      </c>
      <c r="B5378" s="1">
        <v>4335195</v>
      </c>
      <c r="C5378" s="34" t="s">
        <v>53</v>
      </c>
      <c r="D5378" s="35">
        <v>702</v>
      </c>
      <c r="E5378" s="3">
        <v>827</v>
      </c>
      <c r="F5378" s="3">
        <f t="shared" si="153"/>
        <v>580554</v>
      </c>
      <c r="G5378" s="41">
        <v>44998</v>
      </c>
      <c r="H5378" s="40">
        <v>44998</v>
      </c>
      <c r="I5378" s="6">
        <v>0</v>
      </c>
      <c r="J5378" s="32" t="str">
        <f>IF(Data[[#This Row],[Chênh lệch ngày]]&lt;-2,"ADVANCE", IF(Data[[#This Row],[Chênh lệch ngày]]&lt;4, "ON TIME", IF(Data[[#This Row],[REASON OF LATE]]="SUPPLIER","LATE BY SUPPLIER", "LATE")))</f>
        <v>ON TIME</v>
      </c>
      <c r="K5378" s="12"/>
      <c r="L5378" s="16"/>
      <c r="M5378" s="32" t="str">
        <f>TEXT(Data[[#This Row],[Ngày giao]],"yyyy")</f>
        <v>2023</v>
      </c>
      <c r="N5378" s="32" t="str">
        <f>IF(MONTH(Data[[#This Row],[Ngày giao]])&lt;4,"Qtr1", IF(MONTH(Data[[#This Row],[Ngày giao]])&lt;7,"Qtr2",IF(MONTH(Data[[#This Row],[Ngày giao]])&lt;10,"Qtr3","Qtr4")))</f>
        <v>Qtr1</v>
      </c>
      <c r="O5378" s="32" t="str">
        <f>TEXT(Data[[#This Row],[Ngày giao]],"MMM")</f>
        <v>Mar</v>
      </c>
    </row>
    <row r="5379" spans="1:15" ht="13" x14ac:dyDescent="0.3">
      <c r="A5379" s="1">
        <v>4518220163</v>
      </c>
      <c r="B5379" s="1">
        <v>4455281</v>
      </c>
      <c r="C5379" s="34" t="s">
        <v>58</v>
      </c>
      <c r="D5379" s="35">
        <v>11970</v>
      </c>
      <c r="E5379" s="3">
        <v>438</v>
      </c>
      <c r="F5379" s="3">
        <f t="shared" si="153"/>
        <v>5242860</v>
      </c>
      <c r="G5379" s="14">
        <v>45012</v>
      </c>
      <c r="H5379" s="15">
        <v>45013</v>
      </c>
      <c r="I5379" s="6">
        <v>-1</v>
      </c>
      <c r="J5379" s="32" t="str">
        <f>IF(Data[[#This Row],[Chênh lệch ngày]]&lt;-2,"ADVANCE", IF(Data[[#This Row],[Chênh lệch ngày]]&lt;4, "ON TIME", IF(Data[[#This Row],[REASON OF LATE]]="SUPPLIER","LATE BY SUPPLIER", "LATE")))</f>
        <v>ON TIME</v>
      </c>
      <c r="K5379" s="12"/>
      <c r="L5379" s="16"/>
      <c r="M5379" s="32" t="str">
        <f>TEXT(Data[[#This Row],[Ngày giao]],"yyyy")</f>
        <v>2023</v>
      </c>
      <c r="N5379" s="32" t="str">
        <f>IF(MONTH(Data[[#This Row],[Ngày giao]])&lt;4,"Qtr1", IF(MONTH(Data[[#This Row],[Ngày giao]])&lt;7,"Qtr2",IF(MONTH(Data[[#This Row],[Ngày giao]])&lt;10,"Qtr3","Qtr4")))</f>
        <v>Qtr1</v>
      </c>
      <c r="O5379" s="32" t="str">
        <f>TEXT(Data[[#This Row],[Ngày giao]],"MMM")</f>
        <v>Mar</v>
      </c>
    </row>
    <row r="5380" spans="1:15" ht="13" x14ac:dyDescent="0.3">
      <c r="A5380" s="1">
        <v>4518359230</v>
      </c>
      <c r="B5380" s="1">
        <v>4335195</v>
      </c>
      <c r="C5380" s="34" t="s">
        <v>53</v>
      </c>
      <c r="D5380" s="35">
        <v>702</v>
      </c>
      <c r="E5380" s="3">
        <v>1331</v>
      </c>
      <c r="F5380" s="3">
        <f t="shared" si="153"/>
        <v>934362</v>
      </c>
      <c r="G5380" s="41">
        <v>45005</v>
      </c>
      <c r="H5380" s="40">
        <v>45005</v>
      </c>
      <c r="I5380" s="6">
        <v>0</v>
      </c>
      <c r="J5380" s="32" t="str">
        <f>IF(Data[[#This Row],[Chênh lệch ngày]]&lt;-2,"ADVANCE", IF(Data[[#This Row],[Chênh lệch ngày]]&lt;4, "ON TIME", IF(Data[[#This Row],[REASON OF LATE]]="SUPPLIER","LATE BY SUPPLIER", "LATE")))</f>
        <v>ON TIME</v>
      </c>
      <c r="K5380" s="12"/>
      <c r="L5380" s="16"/>
      <c r="M5380" s="32" t="str">
        <f>TEXT(Data[[#This Row],[Ngày giao]],"yyyy")</f>
        <v>2023</v>
      </c>
      <c r="N5380" s="32" t="str">
        <f>IF(MONTH(Data[[#This Row],[Ngày giao]])&lt;4,"Qtr1", IF(MONTH(Data[[#This Row],[Ngày giao]])&lt;7,"Qtr2",IF(MONTH(Data[[#This Row],[Ngày giao]])&lt;10,"Qtr3","Qtr4")))</f>
        <v>Qtr1</v>
      </c>
      <c r="O5380" s="32" t="str">
        <f>TEXT(Data[[#This Row],[Ngày giao]],"MMM")</f>
        <v>Mar</v>
      </c>
    </row>
    <row r="5381" spans="1:15" ht="13" x14ac:dyDescent="0.3">
      <c r="A5381" s="1">
        <v>4518365491</v>
      </c>
      <c r="B5381" s="1">
        <v>4335195</v>
      </c>
      <c r="C5381" s="34" t="s">
        <v>53</v>
      </c>
      <c r="D5381" s="35">
        <v>702</v>
      </c>
      <c r="E5381" s="3">
        <v>867</v>
      </c>
      <c r="F5381" s="3">
        <f t="shared" si="153"/>
        <v>608634</v>
      </c>
      <c r="G5381" s="41">
        <v>45012</v>
      </c>
      <c r="H5381" s="40">
        <v>45012</v>
      </c>
      <c r="I5381" s="6">
        <v>0</v>
      </c>
      <c r="J5381" s="32" t="str">
        <f>IF(Data[[#This Row],[Chênh lệch ngày]]&lt;-2,"ADVANCE", IF(Data[[#This Row],[Chênh lệch ngày]]&lt;4, "ON TIME", IF(Data[[#This Row],[REASON OF LATE]]="SUPPLIER","LATE BY SUPPLIER", "LATE")))</f>
        <v>ON TIME</v>
      </c>
      <c r="K5381" s="12"/>
      <c r="L5381" s="16"/>
      <c r="M5381" s="32" t="str">
        <f>TEXT(Data[[#This Row],[Ngày giao]],"yyyy")</f>
        <v>2023</v>
      </c>
      <c r="N5381" s="32" t="str">
        <f>IF(MONTH(Data[[#This Row],[Ngày giao]])&lt;4,"Qtr1", IF(MONTH(Data[[#This Row],[Ngày giao]])&lt;7,"Qtr2",IF(MONTH(Data[[#This Row],[Ngày giao]])&lt;10,"Qtr3","Qtr4")))</f>
        <v>Qtr1</v>
      </c>
      <c r="O5381" s="32" t="str">
        <f>TEXT(Data[[#This Row],[Ngày giao]],"MMM")</f>
        <v>Mar</v>
      </c>
    </row>
    <row r="5382" spans="1:15" ht="13" x14ac:dyDescent="0.3">
      <c r="A5382" s="1">
        <v>4518372928</v>
      </c>
      <c r="B5382" s="1">
        <v>4335195</v>
      </c>
      <c r="C5382" s="34" t="s">
        <v>53</v>
      </c>
      <c r="D5382" s="35">
        <v>810</v>
      </c>
      <c r="E5382" s="3">
        <v>1176</v>
      </c>
      <c r="F5382" s="3">
        <f t="shared" si="153"/>
        <v>952560</v>
      </c>
      <c r="G5382" s="41">
        <v>45019</v>
      </c>
      <c r="H5382" s="40">
        <v>45019</v>
      </c>
      <c r="I5382" s="6">
        <v>0</v>
      </c>
      <c r="J5382" s="32" t="str">
        <f>IF(Data[[#This Row],[Chênh lệch ngày]]&lt;-2,"ADVANCE", IF(Data[[#This Row],[Chênh lệch ngày]]&lt;4, "ON TIME", IF(Data[[#This Row],[REASON OF LATE]]="SUPPLIER","LATE BY SUPPLIER", "LATE")))</f>
        <v>ON TIME</v>
      </c>
      <c r="K5382" s="12"/>
      <c r="L5382" s="16"/>
      <c r="M5382" s="32" t="str">
        <f>TEXT(Data[[#This Row],[Ngày giao]],"yyyy")</f>
        <v>2023</v>
      </c>
      <c r="N5382" s="32" t="str">
        <f>IF(MONTH(Data[[#This Row],[Ngày giao]])&lt;4,"Qtr1", IF(MONTH(Data[[#This Row],[Ngày giao]])&lt;7,"Qtr2",IF(MONTH(Data[[#This Row],[Ngày giao]])&lt;10,"Qtr3","Qtr4")))</f>
        <v>Qtr2</v>
      </c>
      <c r="O5382" s="32" t="str">
        <f>TEXT(Data[[#This Row],[Ngày giao]],"MMM")</f>
        <v>Apr</v>
      </c>
    </row>
    <row r="5383" spans="1:15" ht="13" x14ac:dyDescent="0.3">
      <c r="A5383" s="1">
        <v>4518373343</v>
      </c>
      <c r="B5383" s="1">
        <v>4335195</v>
      </c>
      <c r="C5383" s="34" t="s">
        <v>53</v>
      </c>
      <c r="D5383" s="35">
        <v>846</v>
      </c>
      <c r="E5383" s="3">
        <v>1446</v>
      </c>
      <c r="F5383" s="3">
        <f t="shared" si="153"/>
        <v>1223316</v>
      </c>
      <c r="G5383" s="41">
        <v>45026</v>
      </c>
      <c r="H5383" s="40">
        <v>45026</v>
      </c>
      <c r="I5383" s="6">
        <v>0</v>
      </c>
      <c r="J5383" s="32" t="str">
        <f>IF(Data[[#This Row],[Chênh lệch ngày]]&lt;-2,"ADVANCE", IF(Data[[#This Row],[Chênh lệch ngày]]&lt;4, "ON TIME", IF(Data[[#This Row],[REASON OF LATE]]="SUPPLIER","LATE BY SUPPLIER", "LATE")))</f>
        <v>ON TIME</v>
      </c>
      <c r="K5383" s="12"/>
      <c r="L5383" s="16"/>
      <c r="M5383" s="32" t="str">
        <f>TEXT(Data[[#This Row],[Ngày giao]],"yyyy")</f>
        <v>2023</v>
      </c>
      <c r="N5383" s="32" t="str">
        <f>IF(MONTH(Data[[#This Row],[Ngày giao]])&lt;4,"Qtr1", IF(MONTH(Data[[#This Row],[Ngày giao]])&lt;7,"Qtr2",IF(MONTH(Data[[#This Row],[Ngày giao]])&lt;10,"Qtr3","Qtr4")))</f>
        <v>Qtr2</v>
      </c>
      <c r="O5383" s="32" t="str">
        <f>TEXT(Data[[#This Row],[Ngày giao]],"MMM")</f>
        <v>Apr</v>
      </c>
    </row>
    <row r="5384" spans="1:15" ht="13" x14ac:dyDescent="0.3">
      <c r="A5384" s="43">
        <v>4518427742</v>
      </c>
      <c r="B5384" s="43">
        <v>2461389</v>
      </c>
      <c r="C5384" s="44" t="s">
        <v>53</v>
      </c>
      <c r="D5384" s="45">
        <v>800</v>
      </c>
      <c r="E5384" s="3">
        <v>492</v>
      </c>
      <c r="F5384" s="3">
        <f t="shared" si="153"/>
        <v>393600</v>
      </c>
      <c r="G5384" s="47">
        <v>44837</v>
      </c>
      <c r="H5384" s="46">
        <v>44837</v>
      </c>
      <c r="I5384" s="48">
        <v>0</v>
      </c>
      <c r="J5384" s="32" t="str">
        <f>IF(Data[[#This Row],[Chênh lệch ngày]]&lt;-2,"ADVANCE", IF(Data[[#This Row],[Chênh lệch ngày]]&lt;4, "ON TIME", IF(Data[[#This Row],[REASON OF LATE]]="SUPPLIER","LATE BY SUPPLIER", "LATE")))</f>
        <v>ON TIME</v>
      </c>
      <c r="K5384" s="49"/>
      <c r="L5384" s="49"/>
      <c r="M5384" s="17" t="str">
        <f>TEXT(Data[[#This Row],[Ngày giao]],"yyyy")</f>
        <v>2022</v>
      </c>
      <c r="N5384" s="17" t="str">
        <f>IF(MONTH(Data[[#This Row],[Ngày giao]])&lt;4,"Qtr1", IF(MONTH(Data[[#This Row],[Ngày giao]])&lt;7,"Qtr2",IF(MONTH(Data[[#This Row],[Ngày giao]])&lt;10,"Qtr3","Qtr4")))</f>
        <v>Qtr4</v>
      </c>
      <c r="O5384" s="17" t="str">
        <f>TEXT(Data[[#This Row],[Ngày giao]],"MMM")</f>
        <v>Oct</v>
      </c>
    </row>
    <row r="5385" spans="1:15" ht="13" x14ac:dyDescent="0.3">
      <c r="A5385" s="1">
        <v>4518431385</v>
      </c>
      <c r="B5385" s="1">
        <v>4196588</v>
      </c>
      <c r="C5385" s="34" t="s">
        <v>53</v>
      </c>
      <c r="D5385" s="35">
        <v>400</v>
      </c>
      <c r="E5385" s="3">
        <v>456</v>
      </c>
      <c r="F5385" s="3">
        <f t="shared" si="153"/>
        <v>182400</v>
      </c>
      <c r="G5385" s="41">
        <v>44851</v>
      </c>
      <c r="H5385" s="40">
        <v>44851</v>
      </c>
      <c r="I5385" s="6">
        <v>0</v>
      </c>
      <c r="J5385" s="32" t="str">
        <f>IF(Data[[#This Row],[Chênh lệch ngày]]&lt;-2,"ADVANCE", IF(Data[[#This Row],[Chênh lệch ngày]]&lt;4, "ON TIME", IF(Data[[#This Row],[REASON OF LATE]]="SUPPLIER","LATE BY SUPPLIER", "LATE")))</f>
        <v>ON TIME</v>
      </c>
      <c r="K5385" s="12"/>
      <c r="L5385" s="16"/>
      <c r="M5385" s="32" t="str">
        <f>TEXT(Data[[#This Row],[Ngày giao]],"yyyy")</f>
        <v>2022</v>
      </c>
      <c r="N5385" s="32" t="str">
        <f>IF(MONTH(Data[[#This Row],[Ngày giao]])&lt;4,"Qtr1", IF(MONTH(Data[[#This Row],[Ngày giao]])&lt;7,"Qtr2",IF(MONTH(Data[[#This Row],[Ngày giao]])&lt;10,"Qtr3","Qtr4")))</f>
        <v>Qtr4</v>
      </c>
      <c r="O5385" s="32" t="str">
        <f>TEXT(Data[[#This Row],[Ngày giao]],"MMM")</f>
        <v>Oct</v>
      </c>
    </row>
    <row r="5386" spans="1:15" ht="13" x14ac:dyDescent="0.3">
      <c r="A5386" s="1">
        <v>4518412014</v>
      </c>
      <c r="B5386" s="1">
        <v>4196588</v>
      </c>
      <c r="C5386" s="34" t="s">
        <v>53</v>
      </c>
      <c r="D5386" s="35">
        <v>400</v>
      </c>
      <c r="E5386" s="3">
        <v>1169</v>
      </c>
      <c r="F5386" s="3">
        <f t="shared" si="153"/>
        <v>467600</v>
      </c>
      <c r="G5386" s="41">
        <v>44837</v>
      </c>
      <c r="H5386" s="40">
        <v>44837</v>
      </c>
      <c r="I5386" s="6">
        <v>0</v>
      </c>
      <c r="J5386" s="32" t="str">
        <f>IF(Data[[#This Row],[Chênh lệch ngày]]&lt;-2,"ADVANCE", IF(Data[[#This Row],[Chênh lệch ngày]]&lt;4, "ON TIME", IF(Data[[#This Row],[REASON OF LATE]]="SUPPLIER","LATE BY SUPPLIER", "LATE")))</f>
        <v>ON TIME</v>
      </c>
      <c r="K5386" s="12"/>
      <c r="L5386" s="16"/>
      <c r="M5386" s="32" t="str">
        <f>TEXT(Data[[#This Row],[Ngày giao]],"yyyy")</f>
        <v>2022</v>
      </c>
      <c r="N5386" s="32" t="str">
        <f>IF(MONTH(Data[[#This Row],[Ngày giao]])&lt;4,"Qtr1", IF(MONTH(Data[[#This Row],[Ngày giao]])&lt;7,"Qtr2",IF(MONTH(Data[[#This Row],[Ngày giao]])&lt;10,"Qtr3","Qtr4")))</f>
        <v>Qtr4</v>
      </c>
      <c r="O5386" s="32" t="str">
        <f>TEXT(Data[[#This Row],[Ngày giao]],"MMM")</f>
        <v>Oct</v>
      </c>
    </row>
    <row r="5387" spans="1:15" ht="13" x14ac:dyDescent="0.3">
      <c r="A5387" s="43">
        <v>4518430280</v>
      </c>
      <c r="B5387" s="43">
        <v>2461389</v>
      </c>
      <c r="C5387" s="44" t="s">
        <v>53</v>
      </c>
      <c r="D5387" s="45">
        <v>600</v>
      </c>
      <c r="E5387" s="3">
        <v>1287</v>
      </c>
      <c r="F5387" s="3">
        <f t="shared" si="153"/>
        <v>772200</v>
      </c>
      <c r="G5387" s="47">
        <v>44837</v>
      </c>
      <c r="H5387" s="46">
        <v>44837</v>
      </c>
      <c r="I5387" s="48">
        <v>0</v>
      </c>
      <c r="J5387" s="32" t="str">
        <f>IF(Data[[#This Row],[Chênh lệch ngày]]&lt;-2,"ADVANCE", IF(Data[[#This Row],[Chênh lệch ngày]]&lt;4, "ON TIME", IF(Data[[#This Row],[REASON OF LATE]]="SUPPLIER","LATE BY SUPPLIER", "LATE")))</f>
        <v>ON TIME</v>
      </c>
      <c r="K5387" s="49"/>
      <c r="L5387" s="49"/>
      <c r="M5387" s="17" t="str">
        <f>TEXT(Data[[#This Row],[Ngày giao]],"yyyy")</f>
        <v>2022</v>
      </c>
      <c r="N5387" s="17" t="str">
        <f>IF(MONTH(Data[[#This Row],[Ngày giao]])&lt;4,"Qtr1", IF(MONTH(Data[[#This Row],[Ngày giao]])&lt;7,"Qtr2",IF(MONTH(Data[[#This Row],[Ngày giao]])&lt;10,"Qtr3","Qtr4")))</f>
        <v>Qtr4</v>
      </c>
      <c r="O5387" s="17" t="str">
        <f>TEXT(Data[[#This Row],[Ngày giao]],"MMM")</f>
        <v>Oct</v>
      </c>
    </row>
    <row r="5388" spans="1:15" ht="13" x14ac:dyDescent="0.3">
      <c r="A5388" s="1">
        <v>4518394182</v>
      </c>
      <c r="B5388" s="1">
        <v>2578772</v>
      </c>
      <c r="C5388" s="37" t="s">
        <v>52</v>
      </c>
      <c r="D5388" s="35">
        <v>80</v>
      </c>
      <c r="E5388" s="3">
        <v>1401</v>
      </c>
      <c r="F5388" s="3">
        <f t="shared" si="153"/>
        <v>112080</v>
      </c>
      <c r="G5388" s="41">
        <v>44914</v>
      </c>
      <c r="H5388" s="40">
        <v>44914</v>
      </c>
      <c r="I5388" s="6">
        <v>0</v>
      </c>
      <c r="J5388" s="32" t="str">
        <f>IF(Data[[#This Row],[Chênh lệch ngày]]&lt;-2,"ADVANCE", IF(Data[[#This Row],[Chênh lệch ngày]]&lt;4, "ON TIME", IF(Data[[#This Row],[REASON OF LATE]]="SUPPLIER","LATE BY SUPPLIER", "LATE")))</f>
        <v>ON TIME</v>
      </c>
      <c r="K5388" s="12"/>
      <c r="L5388" s="16"/>
      <c r="M5388" s="32" t="str">
        <f>TEXT(Data[[#This Row],[Ngày giao]],"yyyy")</f>
        <v>2022</v>
      </c>
      <c r="N5388" s="32" t="str">
        <f>IF(MONTH(Data[[#This Row],[Ngày giao]])&lt;4,"Qtr1", IF(MONTH(Data[[#This Row],[Ngày giao]])&lt;7,"Qtr2",IF(MONTH(Data[[#This Row],[Ngày giao]])&lt;10,"Qtr3","Qtr4")))</f>
        <v>Qtr4</v>
      </c>
      <c r="O5388" s="32" t="str">
        <f>TEXT(Data[[#This Row],[Ngày giao]],"MMM")</f>
        <v>Dec</v>
      </c>
    </row>
    <row r="5389" spans="1:15" ht="13" x14ac:dyDescent="0.3">
      <c r="A5389" s="1">
        <v>5501283418</v>
      </c>
      <c r="B5389" s="1">
        <v>4196588</v>
      </c>
      <c r="C5389" s="34" t="s">
        <v>60</v>
      </c>
      <c r="D5389" s="35">
        <v>600</v>
      </c>
      <c r="E5389" s="3">
        <v>1124</v>
      </c>
      <c r="F5389" s="3">
        <f xml:space="preserve"> D5389 * E5389</f>
        <v>674400</v>
      </c>
      <c r="G5389" s="41">
        <v>44879</v>
      </c>
      <c r="H5389" s="40">
        <v>44879</v>
      </c>
      <c r="I5389" s="6">
        <v>0</v>
      </c>
      <c r="J5389" s="32" t="str">
        <f>IF(Data[[#This Row],[Chênh lệch ngày]]&lt;-2,"ADVANCE", IF(Data[[#This Row],[Chênh lệch ngày]]&lt;4, "ON TIME", IF(Data[[#This Row],[REASON OF LATE]]="SUPPLIER","LATE BY SUPPLIER", "LATE")))</f>
        <v>ON TIME</v>
      </c>
      <c r="K5389" s="12"/>
      <c r="L5389" s="16"/>
      <c r="M5389" s="32" t="str">
        <f>TEXT(Data[[#This Row],[Ngày giao]],"yyyy")</f>
        <v>2022</v>
      </c>
      <c r="N5389" s="32" t="str">
        <f>IF(MONTH(Data[[#This Row],[Ngày giao]])&lt;4,"Qtr1", IF(MONTH(Data[[#This Row],[Ngày giao]])&lt;7,"Qtr2",IF(MONTH(Data[[#This Row],[Ngày giao]])&lt;10,"Qtr3","Qtr4")))</f>
        <v>Qtr4</v>
      </c>
      <c r="O5389" s="32" t="str">
        <f>TEXT(Data[[#This Row],[Ngày giao]],"MMM")</f>
        <v>Nov</v>
      </c>
    </row>
    <row r="5390" spans="1:15" ht="13" x14ac:dyDescent="0.3">
      <c r="A5390" s="1">
        <v>4518380800</v>
      </c>
      <c r="B5390" s="1">
        <v>2578772</v>
      </c>
      <c r="C5390" s="37" t="s">
        <v>52</v>
      </c>
      <c r="D5390" s="35">
        <v>64</v>
      </c>
      <c r="E5390" s="3">
        <v>826</v>
      </c>
      <c r="F5390" s="3">
        <f t="shared" ref="F5390:F5453" si="154" xml:space="preserve"> D5390 * E5390</f>
        <v>52864</v>
      </c>
      <c r="G5390" s="41">
        <v>44928</v>
      </c>
      <c r="H5390" s="40">
        <v>44928</v>
      </c>
      <c r="I5390" s="6">
        <v>0</v>
      </c>
      <c r="J5390" s="32" t="str">
        <f>IF(Data[[#This Row],[Chênh lệch ngày]]&lt;-2,"ADVANCE", IF(Data[[#This Row],[Chênh lệch ngày]]&lt;4, "ON TIME", IF(Data[[#This Row],[REASON OF LATE]]="SUPPLIER","LATE BY SUPPLIER", "LATE")))</f>
        <v>ON TIME</v>
      </c>
      <c r="K5390" s="12"/>
      <c r="L5390" s="16"/>
      <c r="M5390" s="32" t="str">
        <f>TEXT(Data[[#This Row],[Ngày giao]],"yyyy")</f>
        <v>2023</v>
      </c>
      <c r="N5390" s="32" t="str">
        <f>IF(MONTH(Data[[#This Row],[Ngày giao]])&lt;4,"Qtr1", IF(MONTH(Data[[#This Row],[Ngày giao]])&lt;7,"Qtr2",IF(MONTH(Data[[#This Row],[Ngày giao]])&lt;10,"Qtr3","Qtr4")))</f>
        <v>Qtr1</v>
      </c>
      <c r="O5390" s="32" t="str">
        <f>TEXT(Data[[#This Row],[Ngày giao]],"MMM")</f>
        <v>Jan</v>
      </c>
    </row>
    <row r="5391" spans="1:15" ht="13" x14ac:dyDescent="0.3">
      <c r="A5391" s="1">
        <v>4518399892</v>
      </c>
      <c r="B5391" s="1">
        <v>2578772</v>
      </c>
      <c r="C5391" s="37" t="s">
        <v>52</v>
      </c>
      <c r="D5391" s="35">
        <v>16</v>
      </c>
      <c r="E5391" s="3">
        <v>1218</v>
      </c>
      <c r="F5391" s="3">
        <f t="shared" si="154"/>
        <v>19488</v>
      </c>
      <c r="G5391" s="41">
        <v>44942</v>
      </c>
      <c r="H5391" s="40">
        <v>44942</v>
      </c>
      <c r="I5391" s="6">
        <v>0</v>
      </c>
      <c r="J5391" s="32" t="str">
        <f>IF(Data[[#This Row],[Chênh lệch ngày]]&lt;-2,"ADVANCE", IF(Data[[#This Row],[Chênh lệch ngày]]&lt;4, "ON TIME", IF(Data[[#This Row],[REASON OF LATE]]="SUPPLIER","LATE BY SUPPLIER", "LATE")))</f>
        <v>ON TIME</v>
      </c>
      <c r="K5391" s="12"/>
      <c r="L5391" s="16"/>
      <c r="M5391" s="32" t="str">
        <f>TEXT(Data[[#This Row],[Ngày giao]],"yyyy")</f>
        <v>2023</v>
      </c>
      <c r="N5391" s="32" t="str">
        <f>IF(MONTH(Data[[#This Row],[Ngày giao]])&lt;4,"Qtr1", IF(MONTH(Data[[#This Row],[Ngày giao]])&lt;7,"Qtr2",IF(MONTH(Data[[#This Row],[Ngày giao]])&lt;10,"Qtr3","Qtr4")))</f>
        <v>Qtr1</v>
      </c>
      <c r="O5391" s="32" t="str">
        <f>TEXT(Data[[#This Row],[Ngày giao]],"MMM")</f>
        <v>Jan</v>
      </c>
    </row>
    <row r="5392" spans="1:15" ht="13" x14ac:dyDescent="0.3">
      <c r="A5392" s="1">
        <v>5501283536</v>
      </c>
      <c r="B5392" s="1">
        <v>4196588</v>
      </c>
      <c r="C5392" s="34" t="s">
        <v>60</v>
      </c>
      <c r="D5392" s="35">
        <v>400</v>
      </c>
      <c r="E5392" s="3">
        <v>521</v>
      </c>
      <c r="F5392" s="3">
        <f t="shared" si="154"/>
        <v>208400</v>
      </c>
      <c r="G5392" s="41">
        <v>44907</v>
      </c>
      <c r="H5392" s="40">
        <v>44907</v>
      </c>
      <c r="I5392" s="6">
        <v>0</v>
      </c>
      <c r="J5392" s="32" t="str">
        <f>IF(Data[[#This Row],[Chênh lệch ngày]]&lt;-2,"ADVANCE", IF(Data[[#This Row],[Chênh lệch ngày]]&lt;4, "ON TIME", IF(Data[[#This Row],[REASON OF LATE]]="SUPPLIER","LATE BY SUPPLIER", "LATE")))</f>
        <v>ON TIME</v>
      </c>
      <c r="K5392" s="12"/>
      <c r="L5392" s="16"/>
      <c r="M5392" s="32" t="str">
        <f>TEXT(Data[[#This Row],[Ngày giao]],"yyyy")</f>
        <v>2022</v>
      </c>
      <c r="N5392" s="32" t="str">
        <f>IF(MONTH(Data[[#This Row],[Ngày giao]])&lt;4,"Qtr1", IF(MONTH(Data[[#This Row],[Ngày giao]])&lt;7,"Qtr2",IF(MONTH(Data[[#This Row],[Ngày giao]])&lt;10,"Qtr3","Qtr4")))</f>
        <v>Qtr4</v>
      </c>
      <c r="O5392" s="32" t="str">
        <f>TEXT(Data[[#This Row],[Ngày giao]],"MMM")</f>
        <v>Dec</v>
      </c>
    </row>
    <row r="5393" spans="1:15" ht="13" x14ac:dyDescent="0.3">
      <c r="A5393" s="1">
        <v>4518395196</v>
      </c>
      <c r="B5393" s="1">
        <v>2578772</v>
      </c>
      <c r="C5393" s="37" t="s">
        <v>52</v>
      </c>
      <c r="D5393" s="35">
        <v>24</v>
      </c>
      <c r="E5393" s="3">
        <v>377</v>
      </c>
      <c r="F5393" s="3">
        <f t="shared" si="154"/>
        <v>9048</v>
      </c>
      <c r="G5393" s="41">
        <v>44956</v>
      </c>
      <c r="H5393" s="40">
        <v>44956</v>
      </c>
      <c r="I5393" s="6">
        <v>0</v>
      </c>
      <c r="J5393" s="32" t="str">
        <f>IF(Data[[#This Row],[Chênh lệch ngày]]&lt;-2,"ADVANCE", IF(Data[[#This Row],[Chênh lệch ngày]]&lt;4, "ON TIME", IF(Data[[#This Row],[REASON OF LATE]]="SUPPLIER","LATE BY SUPPLIER", "LATE")))</f>
        <v>ON TIME</v>
      </c>
      <c r="K5393" s="12"/>
      <c r="L5393" s="16"/>
      <c r="M5393" s="32" t="str">
        <f>TEXT(Data[[#This Row],[Ngày giao]],"yyyy")</f>
        <v>2023</v>
      </c>
      <c r="N5393" s="32" t="str">
        <f>IF(MONTH(Data[[#This Row],[Ngày giao]])&lt;4,"Qtr1", IF(MONTH(Data[[#This Row],[Ngày giao]])&lt;7,"Qtr2",IF(MONTH(Data[[#This Row],[Ngày giao]])&lt;10,"Qtr3","Qtr4")))</f>
        <v>Qtr1</v>
      </c>
      <c r="O5393" s="32" t="str">
        <f>TEXT(Data[[#This Row],[Ngày giao]],"MMM")</f>
        <v>Jan</v>
      </c>
    </row>
    <row r="5394" spans="1:15" ht="13" x14ac:dyDescent="0.3">
      <c r="A5394" s="1">
        <v>4518385959</v>
      </c>
      <c r="B5394" s="1">
        <v>2578772</v>
      </c>
      <c r="C5394" s="37" t="s">
        <v>52</v>
      </c>
      <c r="D5394" s="35">
        <v>16</v>
      </c>
      <c r="E5394" s="3">
        <v>1443</v>
      </c>
      <c r="F5394" s="3">
        <f t="shared" si="154"/>
        <v>23088</v>
      </c>
      <c r="G5394" s="41">
        <v>44970</v>
      </c>
      <c r="H5394" s="40">
        <v>44970</v>
      </c>
      <c r="I5394" s="6">
        <v>0</v>
      </c>
      <c r="J5394" s="32" t="str">
        <f>IF(Data[[#This Row],[Chênh lệch ngày]]&lt;-2,"ADVANCE", IF(Data[[#This Row],[Chênh lệch ngày]]&lt;4, "ON TIME", IF(Data[[#This Row],[REASON OF LATE]]="SUPPLIER","LATE BY SUPPLIER", "LATE")))</f>
        <v>ON TIME</v>
      </c>
      <c r="K5394" s="12"/>
      <c r="L5394" s="16"/>
      <c r="M5394" s="32" t="str">
        <f>TEXT(Data[[#This Row],[Ngày giao]],"yyyy")</f>
        <v>2023</v>
      </c>
      <c r="N5394" s="32" t="str">
        <f>IF(MONTH(Data[[#This Row],[Ngày giao]])&lt;4,"Qtr1", IF(MONTH(Data[[#This Row],[Ngày giao]])&lt;7,"Qtr2",IF(MONTH(Data[[#This Row],[Ngày giao]])&lt;10,"Qtr3","Qtr4")))</f>
        <v>Qtr1</v>
      </c>
      <c r="O5394" s="32" t="str">
        <f>TEXT(Data[[#This Row],[Ngày giao]],"MMM")</f>
        <v>Feb</v>
      </c>
    </row>
    <row r="5395" spans="1:15" ht="13" x14ac:dyDescent="0.3">
      <c r="A5395" s="1">
        <v>5501282422</v>
      </c>
      <c r="B5395" s="1">
        <v>4002010</v>
      </c>
      <c r="C5395" s="34" t="s">
        <v>60</v>
      </c>
      <c r="D5395" s="35">
        <v>120</v>
      </c>
      <c r="E5395" s="3">
        <v>1342</v>
      </c>
      <c r="F5395" s="3">
        <f t="shared" si="154"/>
        <v>161040</v>
      </c>
      <c r="G5395" s="41">
        <v>44921</v>
      </c>
      <c r="H5395" s="40">
        <v>44921</v>
      </c>
      <c r="I5395" s="6">
        <v>0</v>
      </c>
      <c r="J5395" s="32" t="str">
        <f>IF(Data[[#This Row],[Chênh lệch ngày]]&lt;-2,"ADVANCE", IF(Data[[#This Row],[Chênh lệch ngày]]&lt;4, "ON TIME", IF(Data[[#This Row],[REASON OF LATE]]="SUPPLIER","LATE BY SUPPLIER", "LATE")))</f>
        <v>ON TIME</v>
      </c>
      <c r="K5395" s="12"/>
      <c r="L5395" s="16"/>
      <c r="M5395" s="32" t="str">
        <f>TEXT(Data[[#This Row],[Ngày giao]],"yyyy")</f>
        <v>2022</v>
      </c>
      <c r="N5395" s="32" t="str">
        <f>IF(MONTH(Data[[#This Row],[Ngày giao]])&lt;4,"Qtr1", IF(MONTH(Data[[#This Row],[Ngày giao]])&lt;7,"Qtr2",IF(MONTH(Data[[#This Row],[Ngày giao]])&lt;10,"Qtr3","Qtr4")))</f>
        <v>Qtr4</v>
      </c>
      <c r="O5395" s="32" t="str">
        <f>TEXT(Data[[#This Row],[Ngày giao]],"MMM")</f>
        <v>Dec</v>
      </c>
    </row>
    <row r="5396" spans="1:15" ht="13" x14ac:dyDescent="0.3">
      <c r="A5396" s="1">
        <v>5501281023</v>
      </c>
      <c r="B5396" s="1">
        <v>4002010</v>
      </c>
      <c r="C5396" s="34" t="s">
        <v>60</v>
      </c>
      <c r="D5396" s="35">
        <v>48</v>
      </c>
      <c r="E5396" s="3">
        <v>487</v>
      </c>
      <c r="F5396" s="3">
        <f t="shared" si="154"/>
        <v>23376</v>
      </c>
      <c r="G5396" s="41">
        <v>44935</v>
      </c>
      <c r="H5396" s="40">
        <v>44935</v>
      </c>
      <c r="I5396" s="6">
        <v>0</v>
      </c>
      <c r="J5396" s="32" t="str">
        <f>IF(Data[[#This Row],[Chênh lệch ngày]]&lt;-2,"ADVANCE", IF(Data[[#This Row],[Chênh lệch ngày]]&lt;4, "ON TIME", IF(Data[[#This Row],[REASON OF LATE]]="SUPPLIER","LATE BY SUPPLIER", "LATE")))</f>
        <v>ON TIME</v>
      </c>
      <c r="K5396" s="12"/>
      <c r="L5396" s="16"/>
      <c r="M5396" s="32" t="str">
        <f>TEXT(Data[[#This Row],[Ngày giao]],"yyyy")</f>
        <v>2023</v>
      </c>
      <c r="N5396" s="32" t="str">
        <f>IF(MONTH(Data[[#This Row],[Ngày giao]])&lt;4,"Qtr1", IF(MONTH(Data[[#This Row],[Ngày giao]])&lt;7,"Qtr2",IF(MONTH(Data[[#This Row],[Ngày giao]])&lt;10,"Qtr3","Qtr4")))</f>
        <v>Qtr1</v>
      </c>
      <c r="O5396" s="32" t="str">
        <f>TEXT(Data[[#This Row],[Ngày giao]],"MMM")</f>
        <v>Jan</v>
      </c>
    </row>
    <row r="5397" spans="1:15" ht="13" x14ac:dyDescent="0.3">
      <c r="A5397" s="1">
        <v>4518403125</v>
      </c>
      <c r="B5397" s="1">
        <v>2578772</v>
      </c>
      <c r="C5397" s="37" t="s">
        <v>52</v>
      </c>
      <c r="D5397" s="35">
        <v>16</v>
      </c>
      <c r="E5397" s="3">
        <v>562</v>
      </c>
      <c r="F5397" s="3">
        <f t="shared" si="154"/>
        <v>8992</v>
      </c>
      <c r="G5397" s="41">
        <v>44984</v>
      </c>
      <c r="H5397" s="40">
        <v>44984</v>
      </c>
      <c r="I5397" s="6">
        <v>0</v>
      </c>
      <c r="J5397" s="32" t="str">
        <f>IF(Data[[#This Row],[Chênh lệch ngày]]&lt;-2,"ADVANCE", IF(Data[[#This Row],[Chênh lệch ngày]]&lt;4, "ON TIME", IF(Data[[#This Row],[REASON OF LATE]]="SUPPLIER","LATE BY SUPPLIER", "LATE")))</f>
        <v>ON TIME</v>
      </c>
      <c r="K5397" s="12"/>
      <c r="L5397" s="16"/>
      <c r="M5397" s="32" t="str">
        <f>TEXT(Data[[#This Row],[Ngày giao]],"yyyy")</f>
        <v>2023</v>
      </c>
      <c r="N5397" s="32" t="str">
        <f>IF(MONTH(Data[[#This Row],[Ngày giao]])&lt;4,"Qtr1", IF(MONTH(Data[[#This Row],[Ngày giao]])&lt;7,"Qtr2",IF(MONTH(Data[[#This Row],[Ngày giao]])&lt;10,"Qtr3","Qtr4")))</f>
        <v>Qtr1</v>
      </c>
      <c r="O5397" s="32" t="str">
        <f>TEXT(Data[[#This Row],[Ngày giao]],"MMM")</f>
        <v>Feb</v>
      </c>
    </row>
    <row r="5398" spans="1:15" ht="13" x14ac:dyDescent="0.3">
      <c r="A5398" s="1">
        <v>5501280953</v>
      </c>
      <c r="B5398" s="1">
        <v>4002010</v>
      </c>
      <c r="C5398" s="34" t="s">
        <v>60</v>
      </c>
      <c r="D5398" s="35">
        <v>72</v>
      </c>
      <c r="E5398" s="3">
        <v>319</v>
      </c>
      <c r="F5398" s="3">
        <f t="shared" si="154"/>
        <v>22968</v>
      </c>
      <c r="G5398" s="41">
        <v>44942</v>
      </c>
      <c r="H5398" s="40">
        <v>44942</v>
      </c>
      <c r="I5398" s="6">
        <v>0</v>
      </c>
      <c r="J5398" s="32" t="str">
        <f>IF(Data[[#This Row],[Chênh lệch ngày]]&lt;-2,"ADVANCE", IF(Data[[#This Row],[Chênh lệch ngày]]&lt;4, "ON TIME", IF(Data[[#This Row],[REASON OF LATE]]="SUPPLIER","LATE BY SUPPLIER", "LATE")))</f>
        <v>ON TIME</v>
      </c>
      <c r="K5398" s="12"/>
      <c r="L5398" s="16"/>
      <c r="M5398" s="32" t="str">
        <f>TEXT(Data[[#This Row],[Ngày giao]],"yyyy")</f>
        <v>2023</v>
      </c>
      <c r="N5398" s="32" t="str">
        <f>IF(MONTH(Data[[#This Row],[Ngày giao]])&lt;4,"Qtr1", IF(MONTH(Data[[#This Row],[Ngày giao]])&lt;7,"Qtr2",IF(MONTH(Data[[#This Row],[Ngày giao]])&lt;10,"Qtr3","Qtr4")))</f>
        <v>Qtr1</v>
      </c>
      <c r="O5398" s="32" t="str">
        <f>TEXT(Data[[#This Row],[Ngày giao]],"MMM")</f>
        <v>Jan</v>
      </c>
    </row>
    <row r="5399" spans="1:15" ht="13" x14ac:dyDescent="0.3">
      <c r="A5399" s="1">
        <v>5501281749</v>
      </c>
      <c r="B5399" s="1">
        <v>4196588</v>
      </c>
      <c r="C5399" s="34" t="s">
        <v>60</v>
      </c>
      <c r="D5399" s="35">
        <v>400</v>
      </c>
      <c r="E5399" s="3">
        <v>484</v>
      </c>
      <c r="F5399" s="3">
        <f t="shared" si="154"/>
        <v>193600</v>
      </c>
      <c r="G5399" s="41">
        <v>44949</v>
      </c>
      <c r="H5399" s="40">
        <v>44949</v>
      </c>
      <c r="I5399" s="6">
        <v>0</v>
      </c>
      <c r="J5399" s="32" t="str">
        <f>IF(Data[[#This Row],[Chênh lệch ngày]]&lt;-2,"ADVANCE", IF(Data[[#This Row],[Chênh lệch ngày]]&lt;4, "ON TIME", IF(Data[[#This Row],[REASON OF LATE]]="SUPPLIER","LATE BY SUPPLIER", "LATE")))</f>
        <v>ON TIME</v>
      </c>
      <c r="K5399" s="12"/>
      <c r="L5399" s="16"/>
      <c r="M5399" s="32" t="str">
        <f>TEXT(Data[[#This Row],[Ngày giao]],"yyyy")</f>
        <v>2023</v>
      </c>
      <c r="N5399" s="32" t="str">
        <f>IF(MONTH(Data[[#This Row],[Ngày giao]])&lt;4,"Qtr1", IF(MONTH(Data[[#This Row],[Ngày giao]])&lt;7,"Qtr2",IF(MONTH(Data[[#This Row],[Ngày giao]])&lt;10,"Qtr3","Qtr4")))</f>
        <v>Qtr1</v>
      </c>
      <c r="O5399" s="32" t="str">
        <f>TEXT(Data[[#This Row],[Ngày giao]],"MMM")</f>
        <v>Jan</v>
      </c>
    </row>
    <row r="5400" spans="1:15" ht="13" x14ac:dyDescent="0.3">
      <c r="A5400" s="1">
        <v>5501282593</v>
      </c>
      <c r="B5400" s="1">
        <v>4002010</v>
      </c>
      <c r="C5400" s="34" t="s">
        <v>60</v>
      </c>
      <c r="D5400" s="35">
        <v>168</v>
      </c>
      <c r="E5400" s="3">
        <v>959</v>
      </c>
      <c r="F5400" s="3">
        <f t="shared" si="154"/>
        <v>161112</v>
      </c>
      <c r="G5400" s="41">
        <v>44949</v>
      </c>
      <c r="H5400" s="40">
        <v>44949</v>
      </c>
      <c r="I5400" s="6">
        <v>0</v>
      </c>
      <c r="J5400" s="32" t="str">
        <f>IF(Data[[#This Row],[Chênh lệch ngày]]&lt;-2,"ADVANCE", IF(Data[[#This Row],[Chênh lệch ngày]]&lt;4, "ON TIME", IF(Data[[#This Row],[REASON OF LATE]]="SUPPLIER","LATE BY SUPPLIER", "LATE")))</f>
        <v>ON TIME</v>
      </c>
      <c r="K5400" s="12"/>
      <c r="L5400" s="16"/>
      <c r="M5400" s="32" t="str">
        <f>TEXT(Data[[#This Row],[Ngày giao]],"yyyy")</f>
        <v>2023</v>
      </c>
      <c r="N5400" s="32" t="str">
        <f>IF(MONTH(Data[[#This Row],[Ngày giao]])&lt;4,"Qtr1", IF(MONTH(Data[[#This Row],[Ngày giao]])&lt;7,"Qtr2",IF(MONTH(Data[[#This Row],[Ngày giao]])&lt;10,"Qtr3","Qtr4")))</f>
        <v>Qtr1</v>
      </c>
      <c r="O5400" s="32" t="str">
        <f>TEXT(Data[[#This Row],[Ngày giao]],"MMM")</f>
        <v>Jan</v>
      </c>
    </row>
    <row r="5401" spans="1:15" ht="13" x14ac:dyDescent="0.3">
      <c r="A5401" s="1">
        <v>5501281182</v>
      </c>
      <c r="B5401" s="1">
        <v>4002010</v>
      </c>
      <c r="C5401" s="34" t="s">
        <v>60</v>
      </c>
      <c r="D5401" s="35">
        <v>48</v>
      </c>
      <c r="E5401" s="3">
        <v>472</v>
      </c>
      <c r="F5401" s="3">
        <f t="shared" si="154"/>
        <v>22656</v>
      </c>
      <c r="G5401" s="41">
        <v>44970</v>
      </c>
      <c r="H5401" s="40">
        <v>44970</v>
      </c>
      <c r="I5401" s="6">
        <v>0</v>
      </c>
      <c r="J5401" s="32" t="str">
        <f>IF(Data[[#This Row],[Chênh lệch ngày]]&lt;-2,"ADVANCE", IF(Data[[#This Row],[Chênh lệch ngày]]&lt;4, "ON TIME", IF(Data[[#This Row],[REASON OF LATE]]="SUPPLIER","LATE BY SUPPLIER", "LATE")))</f>
        <v>ON TIME</v>
      </c>
      <c r="K5401" s="12"/>
      <c r="L5401" s="16"/>
      <c r="M5401" s="32" t="str">
        <f>TEXT(Data[[#This Row],[Ngày giao]],"yyyy")</f>
        <v>2023</v>
      </c>
      <c r="N5401" s="32" t="str">
        <f>IF(MONTH(Data[[#This Row],[Ngày giao]])&lt;4,"Qtr1", IF(MONTH(Data[[#This Row],[Ngày giao]])&lt;7,"Qtr2",IF(MONTH(Data[[#This Row],[Ngày giao]])&lt;10,"Qtr3","Qtr4")))</f>
        <v>Qtr1</v>
      </c>
      <c r="O5401" s="32" t="str">
        <f>TEXT(Data[[#This Row],[Ngày giao]],"MMM")</f>
        <v>Feb</v>
      </c>
    </row>
    <row r="5402" spans="1:15" ht="13" x14ac:dyDescent="0.3">
      <c r="A5402" s="1">
        <v>4518394691</v>
      </c>
      <c r="B5402" s="1">
        <v>2923264</v>
      </c>
      <c r="C5402" s="34" t="s">
        <v>56</v>
      </c>
      <c r="D5402" s="35">
        <v>210</v>
      </c>
      <c r="E5402" s="3">
        <v>678</v>
      </c>
      <c r="F5402" s="3">
        <f t="shared" si="154"/>
        <v>142380</v>
      </c>
      <c r="G5402" s="41">
        <v>44819</v>
      </c>
      <c r="H5402" s="40">
        <v>44819</v>
      </c>
      <c r="I5402" s="6">
        <v>0</v>
      </c>
      <c r="J5402" s="32" t="str">
        <f>IF(Data[[#This Row],[Chênh lệch ngày]]&lt;-2,"ADVANCE", IF(Data[[#This Row],[Chênh lệch ngày]]&lt;4, "ON TIME", IF(Data[[#This Row],[REASON OF LATE]]="SUPPLIER","LATE BY SUPPLIER", "LATE")))</f>
        <v>ON TIME</v>
      </c>
      <c r="K5402" s="12"/>
      <c r="L5402" s="16"/>
      <c r="M5402" s="32" t="str">
        <f>TEXT(Data[[#This Row],[Ngày giao]],"yyyy")</f>
        <v>2022</v>
      </c>
      <c r="N5402" s="32" t="str">
        <f>IF(MONTH(Data[[#This Row],[Ngày giao]])&lt;4,"Qtr1", IF(MONTH(Data[[#This Row],[Ngày giao]])&lt;7,"Qtr2",IF(MONTH(Data[[#This Row],[Ngày giao]])&lt;10,"Qtr3","Qtr4")))</f>
        <v>Qtr3</v>
      </c>
      <c r="O5402" s="32" t="str">
        <f>TEXT(Data[[#This Row],[Ngày giao]],"MMM")</f>
        <v>Sep</v>
      </c>
    </row>
    <row r="5403" spans="1:15" ht="13" x14ac:dyDescent="0.3">
      <c r="A5403" s="43">
        <v>4518326991</v>
      </c>
      <c r="B5403" s="43">
        <v>2461389</v>
      </c>
      <c r="C5403" s="44" t="s">
        <v>53</v>
      </c>
      <c r="D5403" s="45">
        <v>1000</v>
      </c>
      <c r="E5403" s="3">
        <v>1287</v>
      </c>
      <c r="F5403" s="3">
        <f t="shared" si="154"/>
        <v>1287000</v>
      </c>
      <c r="G5403" s="47">
        <v>44823</v>
      </c>
      <c r="H5403" s="46">
        <v>44823</v>
      </c>
      <c r="I5403" s="48">
        <v>0</v>
      </c>
      <c r="J5403" s="32" t="str">
        <f>IF(Data[[#This Row],[Chênh lệch ngày]]&lt;-2,"ADVANCE", IF(Data[[#This Row],[Chênh lệch ngày]]&lt;4, "ON TIME", IF(Data[[#This Row],[REASON OF LATE]]="SUPPLIER","LATE BY SUPPLIER", "LATE")))</f>
        <v>ON TIME</v>
      </c>
      <c r="K5403" s="49"/>
      <c r="L5403" s="49"/>
      <c r="M5403" s="17" t="str">
        <f>TEXT(Data[[#This Row],[Ngày giao]],"yyyy")</f>
        <v>2022</v>
      </c>
      <c r="N5403" s="17" t="str">
        <f>IF(MONTH(Data[[#This Row],[Ngày giao]])&lt;4,"Qtr1", IF(MONTH(Data[[#This Row],[Ngày giao]])&lt;7,"Qtr2",IF(MONTH(Data[[#This Row],[Ngày giao]])&lt;10,"Qtr3","Qtr4")))</f>
        <v>Qtr3</v>
      </c>
      <c r="O5403" s="17" t="str">
        <f>TEXT(Data[[#This Row],[Ngày giao]],"MMM")</f>
        <v>Sep</v>
      </c>
    </row>
    <row r="5404" spans="1:15" ht="13" x14ac:dyDescent="0.3">
      <c r="A5404" s="43">
        <v>4518383866</v>
      </c>
      <c r="B5404" s="43">
        <v>2461389</v>
      </c>
      <c r="C5404" s="44" t="s">
        <v>53</v>
      </c>
      <c r="D5404" s="45">
        <v>1000</v>
      </c>
      <c r="E5404" s="3">
        <v>981</v>
      </c>
      <c r="F5404" s="3">
        <f t="shared" si="154"/>
        <v>981000</v>
      </c>
      <c r="G5404" s="47">
        <v>44830</v>
      </c>
      <c r="H5404" s="46">
        <v>44830</v>
      </c>
      <c r="I5404" s="48">
        <v>0</v>
      </c>
      <c r="J5404" s="32" t="str">
        <f>IF(Data[[#This Row],[Chênh lệch ngày]]&lt;-2,"ADVANCE", IF(Data[[#This Row],[Chênh lệch ngày]]&lt;4, "ON TIME", IF(Data[[#This Row],[REASON OF LATE]]="SUPPLIER","LATE BY SUPPLIER", "LATE")))</f>
        <v>ON TIME</v>
      </c>
      <c r="K5404" s="49"/>
      <c r="L5404" s="49"/>
      <c r="M5404" s="17" t="str">
        <f>TEXT(Data[[#This Row],[Ngày giao]],"yyyy")</f>
        <v>2022</v>
      </c>
      <c r="N5404" s="17" t="str">
        <f>IF(MONTH(Data[[#This Row],[Ngày giao]])&lt;4,"Qtr1", IF(MONTH(Data[[#This Row],[Ngày giao]])&lt;7,"Qtr2",IF(MONTH(Data[[#This Row],[Ngày giao]])&lt;10,"Qtr3","Qtr4")))</f>
        <v>Qtr3</v>
      </c>
      <c r="O5404" s="17" t="str">
        <f>TEXT(Data[[#This Row],[Ngày giao]],"MMM")</f>
        <v>Sep</v>
      </c>
    </row>
    <row r="5405" spans="1:15" ht="13" x14ac:dyDescent="0.3">
      <c r="A5405" s="1">
        <v>4518372327</v>
      </c>
      <c r="B5405" s="1">
        <v>4196588</v>
      </c>
      <c r="C5405" s="34" t="s">
        <v>53</v>
      </c>
      <c r="D5405" s="35">
        <v>400</v>
      </c>
      <c r="E5405" s="3">
        <v>496</v>
      </c>
      <c r="F5405" s="3">
        <f t="shared" si="154"/>
        <v>198400</v>
      </c>
      <c r="G5405" s="41">
        <v>44837</v>
      </c>
      <c r="H5405" s="40">
        <v>44837</v>
      </c>
      <c r="I5405" s="6">
        <v>0</v>
      </c>
      <c r="J5405" s="32" t="str">
        <f>IF(Data[[#This Row],[Chênh lệch ngày]]&lt;-2,"ADVANCE", IF(Data[[#This Row],[Chênh lệch ngày]]&lt;4, "ON TIME", IF(Data[[#This Row],[REASON OF LATE]]="SUPPLIER","LATE BY SUPPLIER", "LATE")))</f>
        <v>ON TIME</v>
      </c>
      <c r="K5405" s="13" t="s">
        <v>14</v>
      </c>
      <c r="L5405" s="16"/>
      <c r="M5405" s="32" t="str">
        <f>TEXT(Data[[#This Row],[Ngày giao]],"yyyy")</f>
        <v>2022</v>
      </c>
      <c r="N5405" s="32" t="str">
        <f>IF(MONTH(Data[[#This Row],[Ngày giao]])&lt;4,"Qtr1", IF(MONTH(Data[[#This Row],[Ngày giao]])&lt;7,"Qtr2",IF(MONTH(Data[[#This Row],[Ngày giao]])&lt;10,"Qtr3","Qtr4")))</f>
        <v>Qtr4</v>
      </c>
      <c r="O5405" s="32" t="str">
        <f>TEXT(Data[[#This Row],[Ngày giao]],"MMM")</f>
        <v>Oct</v>
      </c>
    </row>
    <row r="5406" spans="1:15" ht="13" x14ac:dyDescent="0.3">
      <c r="A5406" s="43">
        <v>4518342783</v>
      </c>
      <c r="B5406" s="43">
        <v>2461389</v>
      </c>
      <c r="C5406" s="44" t="s">
        <v>53</v>
      </c>
      <c r="D5406" s="45">
        <v>200</v>
      </c>
      <c r="E5406" s="3">
        <v>652</v>
      </c>
      <c r="F5406" s="3">
        <f t="shared" si="154"/>
        <v>130400</v>
      </c>
      <c r="G5406" s="47">
        <v>44823</v>
      </c>
      <c r="H5406" s="46">
        <v>44823</v>
      </c>
      <c r="I5406" s="48">
        <v>0</v>
      </c>
      <c r="J5406" s="32" t="str">
        <f>IF(Data[[#This Row],[Chênh lệch ngày]]&lt;-2,"ADVANCE", IF(Data[[#This Row],[Chênh lệch ngày]]&lt;4, "ON TIME", IF(Data[[#This Row],[REASON OF LATE]]="SUPPLIER","LATE BY SUPPLIER", "LATE")))</f>
        <v>ON TIME</v>
      </c>
      <c r="K5406" s="49"/>
      <c r="L5406" s="49"/>
      <c r="M5406" s="17" t="str">
        <f>TEXT(Data[[#This Row],[Ngày giao]],"yyyy")</f>
        <v>2022</v>
      </c>
      <c r="N5406" s="17" t="str">
        <f>IF(MONTH(Data[[#This Row],[Ngày giao]])&lt;4,"Qtr1", IF(MONTH(Data[[#This Row],[Ngày giao]])&lt;7,"Qtr2",IF(MONTH(Data[[#This Row],[Ngày giao]])&lt;10,"Qtr3","Qtr4")))</f>
        <v>Qtr3</v>
      </c>
      <c r="O5406" s="17" t="str">
        <f>TEXT(Data[[#This Row],[Ngày giao]],"MMM")</f>
        <v>Sep</v>
      </c>
    </row>
    <row r="5407" spans="1:15" ht="13" x14ac:dyDescent="0.3">
      <c r="A5407" s="1">
        <v>4518372759</v>
      </c>
      <c r="B5407" s="1">
        <v>4196588</v>
      </c>
      <c r="C5407" s="34" t="s">
        <v>53</v>
      </c>
      <c r="D5407" s="35">
        <v>200</v>
      </c>
      <c r="E5407" s="3">
        <v>1346</v>
      </c>
      <c r="F5407" s="3">
        <f t="shared" si="154"/>
        <v>269200</v>
      </c>
      <c r="G5407" s="41">
        <v>44837</v>
      </c>
      <c r="H5407" s="40">
        <v>44830</v>
      </c>
      <c r="I5407" s="6">
        <v>7</v>
      </c>
      <c r="J5407" s="32" t="str">
        <f>IF(Data[[#This Row],[Chênh lệch ngày]]&lt;-2,"ADVANCE", IF(Data[[#This Row],[Chênh lệch ngày]]&lt;4, "ON TIME", IF(Data[[#This Row],[REASON OF LATE]]="SUPPLIER","LATE BY SUPPLIER", "LATE")))</f>
        <v>LATE</v>
      </c>
      <c r="K5407" s="32" t="s">
        <v>6</v>
      </c>
      <c r="L5407" s="16"/>
      <c r="M5407" s="32" t="str">
        <f>TEXT(Data[[#This Row],[Ngày giao]],"yyyy")</f>
        <v>2022</v>
      </c>
      <c r="N5407" s="32" t="str">
        <f>IF(MONTH(Data[[#This Row],[Ngày giao]])&lt;4,"Qtr1", IF(MONTH(Data[[#This Row],[Ngày giao]])&lt;7,"Qtr2",IF(MONTH(Data[[#This Row],[Ngày giao]])&lt;10,"Qtr3","Qtr4")))</f>
        <v>Qtr4</v>
      </c>
      <c r="O5407" s="32" t="str">
        <f>TEXT(Data[[#This Row],[Ngày giao]],"MMM")</f>
        <v>Oct</v>
      </c>
    </row>
    <row r="5408" spans="1:15" ht="13" x14ac:dyDescent="0.3">
      <c r="A5408" s="1">
        <v>4518376572</v>
      </c>
      <c r="B5408" s="1">
        <v>2461389</v>
      </c>
      <c r="C5408" s="34" t="s">
        <v>53</v>
      </c>
      <c r="D5408" s="35">
        <v>200</v>
      </c>
      <c r="E5408" s="3">
        <v>430</v>
      </c>
      <c r="F5408" s="3">
        <f t="shared" si="154"/>
        <v>86000</v>
      </c>
      <c r="G5408" s="41">
        <v>44830</v>
      </c>
      <c r="H5408" s="40">
        <v>44830</v>
      </c>
      <c r="I5408" s="6">
        <v>0</v>
      </c>
      <c r="J5408" s="32" t="str">
        <f>IF(Data[[#This Row],[Chênh lệch ngày]]&lt;-2,"ADVANCE", IF(Data[[#This Row],[Chênh lệch ngày]]&lt;4, "ON TIME", IF(Data[[#This Row],[REASON OF LATE]]="SUPPLIER","LATE BY SUPPLIER", "LATE")))</f>
        <v>ON TIME</v>
      </c>
      <c r="K5408" s="12"/>
      <c r="L5408" s="16"/>
      <c r="M5408" s="32" t="str">
        <f>TEXT(Data[[#This Row],[Ngày giao]],"yyyy")</f>
        <v>2022</v>
      </c>
      <c r="N5408" s="32" t="str">
        <f>IF(MONTH(Data[[#This Row],[Ngày giao]])&lt;4,"Qtr1", IF(MONTH(Data[[#This Row],[Ngày giao]])&lt;7,"Qtr2",IF(MONTH(Data[[#This Row],[Ngày giao]])&lt;10,"Qtr3","Qtr4")))</f>
        <v>Qtr3</v>
      </c>
      <c r="O5408" s="32" t="str">
        <f>TEXT(Data[[#This Row],[Ngày giao]],"MMM")</f>
        <v>Sep</v>
      </c>
    </row>
    <row r="5409" spans="1:15" ht="13" x14ac:dyDescent="0.3">
      <c r="A5409" s="1">
        <v>4518394463</v>
      </c>
      <c r="B5409" s="1">
        <v>4196588</v>
      </c>
      <c r="C5409" s="37" t="s">
        <v>52</v>
      </c>
      <c r="D5409" s="35">
        <v>2200</v>
      </c>
      <c r="E5409" s="3">
        <v>615</v>
      </c>
      <c r="F5409" s="3">
        <f t="shared" si="154"/>
        <v>1353000</v>
      </c>
      <c r="G5409" s="41">
        <v>44914</v>
      </c>
      <c r="H5409" s="40">
        <v>44914</v>
      </c>
      <c r="I5409" s="6">
        <v>0</v>
      </c>
      <c r="J5409" s="32" t="str">
        <f>IF(Data[[#This Row],[Chênh lệch ngày]]&lt;-2,"ADVANCE", IF(Data[[#This Row],[Chênh lệch ngày]]&lt;4, "ON TIME", IF(Data[[#This Row],[REASON OF LATE]]="SUPPLIER","LATE BY SUPPLIER", "LATE")))</f>
        <v>ON TIME</v>
      </c>
      <c r="K5409" s="12"/>
      <c r="L5409" s="16"/>
      <c r="M5409" s="32" t="str">
        <f>TEXT(Data[[#This Row],[Ngày giao]],"yyyy")</f>
        <v>2022</v>
      </c>
      <c r="N5409" s="32" t="str">
        <f>IF(MONTH(Data[[#This Row],[Ngày giao]])&lt;4,"Qtr1", IF(MONTH(Data[[#This Row],[Ngày giao]])&lt;7,"Qtr2",IF(MONTH(Data[[#This Row],[Ngày giao]])&lt;10,"Qtr3","Qtr4")))</f>
        <v>Qtr4</v>
      </c>
      <c r="O5409" s="32" t="str">
        <f>TEXT(Data[[#This Row],[Ngày giao]],"MMM")</f>
        <v>Dec</v>
      </c>
    </row>
    <row r="5410" spans="1:15" ht="13" x14ac:dyDescent="0.3">
      <c r="A5410" s="1">
        <v>4518404418</v>
      </c>
      <c r="B5410" s="1">
        <v>4196588</v>
      </c>
      <c r="C5410" s="37" t="s">
        <v>52</v>
      </c>
      <c r="D5410" s="35">
        <v>400</v>
      </c>
      <c r="E5410" s="3">
        <v>637</v>
      </c>
      <c r="F5410" s="3">
        <f t="shared" si="154"/>
        <v>254800</v>
      </c>
      <c r="G5410" s="41">
        <v>44914</v>
      </c>
      <c r="H5410" s="40">
        <v>44916</v>
      </c>
      <c r="I5410" s="6">
        <v>-2</v>
      </c>
      <c r="J5410" s="32" t="str">
        <f>IF(Data[[#This Row],[Chênh lệch ngày]]&lt;-2,"ADVANCE", IF(Data[[#This Row],[Chênh lệch ngày]]&lt;4, "ON TIME", IF(Data[[#This Row],[REASON OF LATE]]="SUPPLIER","LATE BY SUPPLIER", "LATE")))</f>
        <v>ON TIME</v>
      </c>
      <c r="K5410" s="12"/>
      <c r="L5410" s="16"/>
      <c r="M5410" s="32" t="str">
        <f>TEXT(Data[[#This Row],[Ngày giao]],"yyyy")</f>
        <v>2022</v>
      </c>
      <c r="N5410" s="32" t="str">
        <f>IF(MONTH(Data[[#This Row],[Ngày giao]])&lt;4,"Qtr1", IF(MONTH(Data[[#This Row],[Ngày giao]])&lt;7,"Qtr2",IF(MONTH(Data[[#This Row],[Ngày giao]])&lt;10,"Qtr3","Qtr4")))</f>
        <v>Qtr4</v>
      </c>
      <c r="O5410" s="32" t="str">
        <f>TEXT(Data[[#This Row],[Ngày giao]],"MMM")</f>
        <v>Dec</v>
      </c>
    </row>
    <row r="5411" spans="1:15" ht="13" x14ac:dyDescent="0.3">
      <c r="A5411" s="1">
        <v>4518374555</v>
      </c>
      <c r="B5411" s="1">
        <v>2461389</v>
      </c>
      <c r="C5411" s="34" t="s">
        <v>62</v>
      </c>
      <c r="D5411" s="35">
        <v>1400</v>
      </c>
      <c r="E5411" s="3">
        <v>1051</v>
      </c>
      <c r="F5411" s="3">
        <f t="shared" si="154"/>
        <v>1471400</v>
      </c>
      <c r="G5411" s="41">
        <v>44851</v>
      </c>
      <c r="H5411" s="40">
        <v>44851</v>
      </c>
      <c r="I5411" s="6">
        <v>0</v>
      </c>
      <c r="J5411" s="32" t="str">
        <f>IF(Data[[#This Row],[Chênh lệch ngày]]&lt;-2,"ADVANCE", IF(Data[[#This Row],[Chênh lệch ngày]]&lt;4, "ON TIME", IF(Data[[#This Row],[REASON OF LATE]]="SUPPLIER","LATE BY SUPPLIER", "LATE")))</f>
        <v>ON TIME</v>
      </c>
      <c r="K5411" s="12"/>
      <c r="L5411" s="16"/>
      <c r="M5411" s="32" t="str">
        <f>TEXT(Data[[#This Row],[Ngày giao]],"yyyy")</f>
        <v>2022</v>
      </c>
      <c r="N5411" s="32" t="str">
        <f>IF(MONTH(Data[[#This Row],[Ngày giao]])&lt;4,"Qtr1", IF(MONTH(Data[[#This Row],[Ngày giao]])&lt;7,"Qtr2",IF(MONTH(Data[[#This Row],[Ngày giao]])&lt;10,"Qtr3","Qtr4")))</f>
        <v>Qtr4</v>
      </c>
      <c r="O5411" s="32" t="str">
        <f>TEXT(Data[[#This Row],[Ngày giao]],"MMM")</f>
        <v>Oct</v>
      </c>
    </row>
    <row r="5412" spans="1:15" ht="13" x14ac:dyDescent="0.3">
      <c r="A5412" s="1">
        <v>4518404683</v>
      </c>
      <c r="B5412" s="1">
        <v>4196588</v>
      </c>
      <c r="C5412" s="37" t="s">
        <v>52</v>
      </c>
      <c r="D5412" s="35">
        <v>1400</v>
      </c>
      <c r="E5412" s="3">
        <v>857</v>
      </c>
      <c r="F5412" s="3">
        <f t="shared" si="154"/>
        <v>1199800</v>
      </c>
      <c r="G5412" s="41">
        <v>44928</v>
      </c>
      <c r="H5412" s="40">
        <v>44928</v>
      </c>
      <c r="I5412" s="6">
        <v>0</v>
      </c>
      <c r="J5412" s="32" t="str">
        <f>IF(Data[[#This Row],[Chênh lệch ngày]]&lt;-2,"ADVANCE", IF(Data[[#This Row],[Chênh lệch ngày]]&lt;4, "ON TIME", IF(Data[[#This Row],[REASON OF LATE]]="SUPPLIER","LATE BY SUPPLIER", "LATE")))</f>
        <v>ON TIME</v>
      </c>
      <c r="K5412" s="12"/>
      <c r="L5412" s="16"/>
      <c r="M5412" s="32" t="str">
        <f>TEXT(Data[[#This Row],[Ngày giao]],"yyyy")</f>
        <v>2023</v>
      </c>
      <c r="N5412" s="32" t="str">
        <f>IF(MONTH(Data[[#This Row],[Ngày giao]])&lt;4,"Qtr1", IF(MONTH(Data[[#This Row],[Ngày giao]])&lt;7,"Qtr2",IF(MONTH(Data[[#This Row],[Ngày giao]])&lt;10,"Qtr3","Qtr4")))</f>
        <v>Qtr1</v>
      </c>
      <c r="O5412" s="32" t="str">
        <f>TEXT(Data[[#This Row],[Ngày giao]],"MMM")</f>
        <v>Jan</v>
      </c>
    </row>
    <row r="5413" spans="1:15" ht="13" x14ac:dyDescent="0.3">
      <c r="A5413" s="1">
        <v>4518375838</v>
      </c>
      <c r="B5413" s="1">
        <v>4196588</v>
      </c>
      <c r="C5413" s="37" t="s">
        <v>52</v>
      </c>
      <c r="D5413" s="35">
        <v>1000</v>
      </c>
      <c r="E5413" s="3">
        <v>641</v>
      </c>
      <c r="F5413" s="3">
        <f t="shared" si="154"/>
        <v>641000</v>
      </c>
      <c r="G5413" s="41">
        <v>44942</v>
      </c>
      <c r="H5413" s="40">
        <v>44942</v>
      </c>
      <c r="I5413" s="6">
        <v>0</v>
      </c>
      <c r="J5413" s="32" t="str">
        <f>IF(Data[[#This Row],[Chênh lệch ngày]]&lt;-2,"ADVANCE", IF(Data[[#This Row],[Chênh lệch ngày]]&lt;4, "ON TIME", IF(Data[[#This Row],[REASON OF LATE]]="SUPPLIER","LATE BY SUPPLIER", "LATE")))</f>
        <v>ON TIME</v>
      </c>
      <c r="K5413" s="12"/>
      <c r="L5413" s="16"/>
      <c r="M5413" s="32" t="str">
        <f>TEXT(Data[[#This Row],[Ngày giao]],"yyyy")</f>
        <v>2023</v>
      </c>
      <c r="N5413" s="32" t="str">
        <f>IF(MONTH(Data[[#This Row],[Ngày giao]])&lt;4,"Qtr1", IF(MONTH(Data[[#This Row],[Ngày giao]])&lt;7,"Qtr2",IF(MONTH(Data[[#This Row],[Ngày giao]])&lt;10,"Qtr3","Qtr4")))</f>
        <v>Qtr1</v>
      </c>
      <c r="O5413" s="32" t="str">
        <f>TEXT(Data[[#This Row],[Ngày giao]],"MMM")</f>
        <v>Jan</v>
      </c>
    </row>
    <row r="5414" spans="1:15" ht="13" x14ac:dyDescent="0.3">
      <c r="A5414" s="1">
        <v>4518393601</v>
      </c>
      <c r="B5414" s="1">
        <v>4196588</v>
      </c>
      <c r="C5414" s="37" t="s">
        <v>52</v>
      </c>
      <c r="D5414" s="35">
        <v>800</v>
      </c>
      <c r="E5414" s="3">
        <v>659</v>
      </c>
      <c r="F5414" s="3">
        <f t="shared" si="154"/>
        <v>527200</v>
      </c>
      <c r="G5414" s="41">
        <v>44956</v>
      </c>
      <c r="H5414" s="40">
        <v>44956</v>
      </c>
      <c r="I5414" s="6">
        <v>0</v>
      </c>
      <c r="J5414" s="32" t="str">
        <f>IF(Data[[#This Row],[Chênh lệch ngày]]&lt;-2,"ADVANCE", IF(Data[[#This Row],[Chênh lệch ngày]]&lt;4, "ON TIME", IF(Data[[#This Row],[REASON OF LATE]]="SUPPLIER","LATE BY SUPPLIER", "LATE")))</f>
        <v>ON TIME</v>
      </c>
      <c r="K5414" s="12"/>
      <c r="L5414" s="16"/>
      <c r="M5414" s="32" t="str">
        <f>TEXT(Data[[#This Row],[Ngày giao]],"yyyy")</f>
        <v>2023</v>
      </c>
      <c r="N5414" s="32" t="str">
        <f>IF(MONTH(Data[[#This Row],[Ngày giao]])&lt;4,"Qtr1", IF(MONTH(Data[[#This Row],[Ngày giao]])&lt;7,"Qtr2",IF(MONTH(Data[[#This Row],[Ngày giao]])&lt;10,"Qtr3","Qtr4")))</f>
        <v>Qtr1</v>
      </c>
      <c r="O5414" s="32" t="str">
        <f>TEXT(Data[[#This Row],[Ngày giao]],"MMM")</f>
        <v>Jan</v>
      </c>
    </row>
    <row r="5415" spans="1:15" ht="13" x14ac:dyDescent="0.3">
      <c r="A5415" s="1">
        <v>4518423894</v>
      </c>
      <c r="B5415" s="1">
        <v>4047131</v>
      </c>
      <c r="C5415" s="34" t="s">
        <v>53</v>
      </c>
      <c r="D5415" s="35">
        <v>600</v>
      </c>
      <c r="E5415" s="3">
        <v>965</v>
      </c>
      <c r="F5415" s="3">
        <f t="shared" si="154"/>
        <v>579000</v>
      </c>
      <c r="G5415" s="41">
        <v>44914</v>
      </c>
      <c r="H5415" s="40">
        <v>44914</v>
      </c>
      <c r="I5415" s="6">
        <v>0</v>
      </c>
      <c r="J5415" s="32" t="str">
        <f>IF(Data[[#This Row],[Chênh lệch ngày]]&lt;-2,"ADVANCE", IF(Data[[#This Row],[Chênh lệch ngày]]&lt;4, "ON TIME", IF(Data[[#This Row],[REASON OF LATE]]="SUPPLIER","LATE BY SUPPLIER", "LATE")))</f>
        <v>ON TIME</v>
      </c>
      <c r="K5415" s="12"/>
      <c r="L5415" s="16"/>
      <c r="M5415" s="32" t="str">
        <f>TEXT(Data[[#This Row],[Ngày giao]],"yyyy")</f>
        <v>2022</v>
      </c>
      <c r="N5415" s="32" t="str">
        <f>IF(MONTH(Data[[#This Row],[Ngày giao]])&lt;4,"Qtr1", IF(MONTH(Data[[#This Row],[Ngày giao]])&lt;7,"Qtr2",IF(MONTH(Data[[#This Row],[Ngày giao]])&lt;10,"Qtr3","Qtr4")))</f>
        <v>Qtr4</v>
      </c>
      <c r="O5415" s="32" t="str">
        <f>TEXT(Data[[#This Row],[Ngày giao]],"MMM")</f>
        <v>Dec</v>
      </c>
    </row>
    <row r="5416" spans="1:15" ht="13" x14ac:dyDescent="0.3">
      <c r="A5416" s="1">
        <v>4518428778</v>
      </c>
      <c r="B5416" s="1">
        <v>2906346</v>
      </c>
      <c r="C5416" s="34" t="s">
        <v>53</v>
      </c>
      <c r="D5416" s="35">
        <v>120</v>
      </c>
      <c r="E5416" s="3">
        <v>722</v>
      </c>
      <c r="F5416" s="3">
        <f t="shared" si="154"/>
        <v>86640</v>
      </c>
      <c r="G5416" s="41">
        <v>44914</v>
      </c>
      <c r="H5416" s="40">
        <v>44914</v>
      </c>
      <c r="I5416" s="6">
        <v>0</v>
      </c>
      <c r="J5416" s="32" t="str">
        <f>IF(Data[[#This Row],[Chênh lệch ngày]]&lt;-2,"ADVANCE", IF(Data[[#This Row],[Chênh lệch ngày]]&lt;4, "ON TIME", IF(Data[[#This Row],[REASON OF LATE]]="SUPPLIER","LATE BY SUPPLIER", "LATE")))</f>
        <v>ON TIME</v>
      </c>
      <c r="K5416" s="12"/>
      <c r="L5416" s="16"/>
      <c r="M5416" s="32" t="str">
        <f>TEXT(Data[[#This Row],[Ngày giao]],"yyyy")</f>
        <v>2022</v>
      </c>
      <c r="N5416" s="32" t="str">
        <f>IF(MONTH(Data[[#This Row],[Ngày giao]])&lt;4,"Qtr1", IF(MONTH(Data[[#This Row],[Ngày giao]])&lt;7,"Qtr2",IF(MONTH(Data[[#This Row],[Ngày giao]])&lt;10,"Qtr3","Qtr4")))</f>
        <v>Qtr4</v>
      </c>
      <c r="O5416" s="32" t="str">
        <f>TEXT(Data[[#This Row],[Ngày giao]],"MMM")</f>
        <v>Dec</v>
      </c>
    </row>
    <row r="5417" spans="1:15" ht="13" x14ac:dyDescent="0.3">
      <c r="A5417" s="1">
        <v>4518413517</v>
      </c>
      <c r="B5417" s="1">
        <v>2906346</v>
      </c>
      <c r="C5417" s="34" t="s">
        <v>53</v>
      </c>
      <c r="D5417" s="35">
        <v>60</v>
      </c>
      <c r="E5417" s="3">
        <v>392</v>
      </c>
      <c r="F5417" s="3">
        <f t="shared" si="154"/>
        <v>23520</v>
      </c>
      <c r="G5417" s="41">
        <v>44900</v>
      </c>
      <c r="H5417" s="40">
        <v>44900</v>
      </c>
      <c r="I5417" s="6">
        <v>0</v>
      </c>
      <c r="J5417" s="32" t="str">
        <f>IF(Data[[#This Row],[Chênh lệch ngày]]&lt;-2,"ADVANCE", IF(Data[[#This Row],[Chênh lệch ngày]]&lt;4, "ON TIME", IF(Data[[#This Row],[REASON OF LATE]]="SUPPLIER","LATE BY SUPPLIER", "LATE")))</f>
        <v>ON TIME</v>
      </c>
      <c r="K5417" s="12"/>
      <c r="L5417" s="16"/>
      <c r="M5417" s="32" t="str">
        <f>TEXT(Data[[#This Row],[Ngày giao]],"yyyy")</f>
        <v>2022</v>
      </c>
      <c r="N5417" s="32" t="str">
        <f>IF(MONTH(Data[[#This Row],[Ngày giao]])&lt;4,"Qtr1", IF(MONTH(Data[[#This Row],[Ngày giao]])&lt;7,"Qtr2",IF(MONTH(Data[[#This Row],[Ngày giao]])&lt;10,"Qtr3","Qtr4")))</f>
        <v>Qtr4</v>
      </c>
      <c r="O5417" s="32" t="str">
        <f>TEXT(Data[[#This Row],[Ngày giao]],"MMM")</f>
        <v>Dec</v>
      </c>
    </row>
    <row r="5418" spans="1:15" ht="13" x14ac:dyDescent="0.3">
      <c r="A5418" s="1">
        <v>4518416535</v>
      </c>
      <c r="B5418" s="1">
        <v>4047131</v>
      </c>
      <c r="C5418" s="34" t="s">
        <v>53</v>
      </c>
      <c r="D5418" s="35">
        <v>50</v>
      </c>
      <c r="E5418" s="3">
        <v>910</v>
      </c>
      <c r="F5418" s="3">
        <f t="shared" si="154"/>
        <v>45500</v>
      </c>
      <c r="G5418" s="41">
        <v>44900</v>
      </c>
      <c r="H5418" s="40">
        <v>44900</v>
      </c>
      <c r="I5418" s="6">
        <v>0</v>
      </c>
      <c r="J5418" s="32" t="str">
        <f>IF(Data[[#This Row],[Chênh lệch ngày]]&lt;-2,"ADVANCE", IF(Data[[#This Row],[Chênh lệch ngày]]&lt;4, "ON TIME", IF(Data[[#This Row],[REASON OF LATE]]="SUPPLIER","LATE BY SUPPLIER", "LATE")))</f>
        <v>ON TIME</v>
      </c>
      <c r="K5418" s="12"/>
      <c r="L5418" s="16"/>
      <c r="M5418" s="32" t="str">
        <f>TEXT(Data[[#This Row],[Ngày giao]],"yyyy")</f>
        <v>2022</v>
      </c>
      <c r="N5418" s="32" t="str">
        <f>IF(MONTH(Data[[#This Row],[Ngày giao]])&lt;4,"Qtr1", IF(MONTH(Data[[#This Row],[Ngày giao]])&lt;7,"Qtr2",IF(MONTH(Data[[#This Row],[Ngày giao]])&lt;10,"Qtr3","Qtr4")))</f>
        <v>Qtr4</v>
      </c>
      <c r="O5418" s="32" t="str">
        <f>TEXT(Data[[#This Row],[Ngày giao]],"MMM")</f>
        <v>Dec</v>
      </c>
    </row>
    <row r="5419" spans="1:15" ht="13" x14ac:dyDescent="0.3">
      <c r="A5419" s="1">
        <v>4518411145</v>
      </c>
      <c r="B5419" s="1">
        <v>2906346</v>
      </c>
      <c r="C5419" s="34" t="s">
        <v>53</v>
      </c>
      <c r="D5419" s="35">
        <v>960</v>
      </c>
      <c r="E5419" s="3">
        <v>625</v>
      </c>
      <c r="F5419" s="3">
        <f t="shared" si="154"/>
        <v>600000</v>
      </c>
      <c r="G5419" s="41">
        <v>44921</v>
      </c>
      <c r="H5419" s="40">
        <v>44921</v>
      </c>
      <c r="I5419" s="6">
        <v>0</v>
      </c>
      <c r="J5419" s="32" t="str">
        <f>IF(Data[[#This Row],[Chênh lệch ngày]]&lt;-2,"ADVANCE", IF(Data[[#This Row],[Chênh lệch ngày]]&lt;4, "ON TIME", IF(Data[[#This Row],[REASON OF LATE]]="SUPPLIER","LATE BY SUPPLIER", "LATE")))</f>
        <v>ON TIME</v>
      </c>
      <c r="K5419" s="12"/>
      <c r="L5419" s="16"/>
      <c r="M5419" s="32" t="str">
        <f>TEXT(Data[[#This Row],[Ngày giao]],"yyyy")</f>
        <v>2022</v>
      </c>
      <c r="N5419" s="32" t="str">
        <f>IF(MONTH(Data[[#This Row],[Ngày giao]])&lt;4,"Qtr1", IF(MONTH(Data[[#This Row],[Ngày giao]])&lt;7,"Qtr2",IF(MONTH(Data[[#This Row],[Ngày giao]])&lt;10,"Qtr3","Qtr4")))</f>
        <v>Qtr4</v>
      </c>
      <c r="O5419" s="32" t="str">
        <f>TEXT(Data[[#This Row],[Ngày giao]],"MMM")</f>
        <v>Dec</v>
      </c>
    </row>
    <row r="5420" spans="1:15" ht="13" x14ac:dyDescent="0.3">
      <c r="A5420" s="1">
        <v>4518425100</v>
      </c>
      <c r="B5420" s="1">
        <v>4047131</v>
      </c>
      <c r="C5420" s="34" t="s">
        <v>53</v>
      </c>
      <c r="D5420" s="35">
        <v>1100</v>
      </c>
      <c r="E5420" s="3">
        <v>1337</v>
      </c>
      <c r="F5420" s="3">
        <f t="shared" si="154"/>
        <v>1470700</v>
      </c>
      <c r="G5420" s="41">
        <v>44921</v>
      </c>
      <c r="H5420" s="40">
        <v>44921</v>
      </c>
      <c r="I5420" s="6">
        <v>0</v>
      </c>
      <c r="J5420" s="32" t="str">
        <f>IF(Data[[#This Row],[Chênh lệch ngày]]&lt;-2,"ADVANCE", IF(Data[[#This Row],[Chênh lệch ngày]]&lt;4, "ON TIME", IF(Data[[#This Row],[REASON OF LATE]]="SUPPLIER","LATE BY SUPPLIER", "LATE")))</f>
        <v>ON TIME</v>
      </c>
      <c r="K5420" s="12"/>
      <c r="L5420" s="16"/>
      <c r="M5420" s="32" t="str">
        <f>TEXT(Data[[#This Row],[Ngày giao]],"yyyy")</f>
        <v>2022</v>
      </c>
      <c r="N5420" s="32" t="str">
        <f>IF(MONTH(Data[[#This Row],[Ngày giao]])&lt;4,"Qtr1", IF(MONTH(Data[[#This Row],[Ngày giao]])&lt;7,"Qtr2",IF(MONTH(Data[[#This Row],[Ngày giao]])&lt;10,"Qtr3","Qtr4")))</f>
        <v>Qtr4</v>
      </c>
      <c r="O5420" s="32" t="str">
        <f>TEXT(Data[[#This Row],[Ngày giao]],"MMM")</f>
        <v>Dec</v>
      </c>
    </row>
    <row r="5421" spans="1:15" ht="13" x14ac:dyDescent="0.3">
      <c r="A5421" s="1">
        <v>4518414971</v>
      </c>
      <c r="B5421" s="1">
        <v>2906346</v>
      </c>
      <c r="C5421" s="34" t="s">
        <v>53</v>
      </c>
      <c r="D5421" s="35">
        <v>330</v>
      </c>
      <c r="E5421" s="3">
        <v>671</v>
      </c>
      <c r="F5421" s="3">
        <f t="shared" si="154"/>
        <v>221430</v>
      </c>
      <c r="G5421" s="41">
        <v>44907</v>
      </c>
      <c r="H5421" s="40">
        <v>44907</v>
      </c>
      <c r="I5421" s="6">
        <v>0</v>
      </c>
      <c r="J5421" s="32" t="str">
        <f>IF(Data[[#This Row],[Chênh lệch ngày]]&lt;-2,"ADVANCE", IF(Data[[#This Row],[Chênh lệch ngày]]&lt;4, "ON TIME", IF(Data[[#This Row],[REASON OF LATE]]="SUPPLIER","LATE BY SUPPLIER", "LATE")))</f>
        <v>ON TIME</v>
      </c>
      <c r="K5421" s="12"/>
      <c r="L5421" s="16"/>
      <c r="M5421" s="32" t="str">
        <f>TEXT(Data[[#This Row],[Ngày giao]],"yyyy")</f>
        <v>2022</v>
      </c>
      <c r="N5421" s="32" t="str">
        <f>IF(MONTH(Data[[#This Row],[Ngày giao]])&lt;4,"Qtr1", IF(MONTH(Data[[#This Row],[Ngày giao]])&lt;7,"Qtr2",IF(MONTH(Data[[#This Row],[Ngày giao]])&lt;10,"Qtr3","Qtr4")))</f>
        <v>Qtr4</v>
      </c>
      <c r="O5421" s="32" t="str">
        <f>TEXT(Data[[#This Row],[Ngày giao]],"MMM")</f>
        <v>Dec</v>
      </c>
    </row>
    <row r="5422" spans="1:15" ht="13" x14ac:dyDescent="0.3">
      <c r="A5422" s="1">
        <v>4518416219</v>
      </c>
      <c r="B5422" s="1">
        <v>4047131</v>
      </c>
      <c r="C5422" s="34" t="s">
        <v>53</v>
      </c>
      <c r="D5422" s="35">
        <v>100</v>
      </c>
      <c r="E5422" s="3">
        <v>480</v>
      </c>
      <c r="F5422" s="3">
        <f t="shared" si="154"/>
        <v>48000</v>
      </c>
      <c r="G5422" s="41">
        <v>44907</v>
      </c>
      <c r="H5422" s="40">
        <v>44907</v>
      </c>
      <c r="I5422" s="6">
        <v>0</v>
      </c>
      <c r="J5422" s="32" t="str">
        <f>IF(Data[[#This Row],[Chênh lệch ngày]]&lt;-2,"ADVANCE", IF(Data[[#This Row],[Chênh lệch ngày]]&lt;4, "ON TIME", IF(Data[[#This Row],[REASON OF LATE]]="SUPPLIER","LATE BY SUPPLIER", "LATE")))</f>
        <v>ON TIME</v>
      </c>
      <c r="K5422" s="12"/>
      <c r="L5422" s="16"/>
      <c r="M5422" s="32" t="str">
        <f>TEXT(Data[[#This Row],[Ngày giao]],"yyyy")</f>
        <v>2022</v>
      </c>
      <c r="N5422" s="32" t="str">
        <f>IF(MONTH(Data[[#This Row],[Ngày giao]])&lt;4,"Qtr1", IF(MONTH(Data[[#This Row],[Ngày giao]])&lt;7,"Qtr2",IF(MONTH(Data[[#This Row],[Ngày giao]])&lt;10,"Qtr3","Qtr4")))</f>
        <v>Qtr4</v>
      </c>
      <c r="O5422" s="32" t="str">
        <f>TEXT(Data[[#This Row],[Ngày giao]],"MMM")</f>
        <v>Dec</v>
      </c>
    </row>
    <row r="5423" spans="1:15" ht="13" x14ac:dyDescent="0.3">
      <c r="A5423" s="1">
        <v>4518407191</v>
      </c>
      <c r="B5423" s="1">
        <v>2906346</v>
      </c>
      <c r="C5423" s="34" t="s">
        <v>53</v>
      </c>
      <c r="D5423" s="35">
        <v>1080</v>
      </c>
      <c r="E5423" s="3">
        <v>994</v>
      </c>
      <c r="F5423" s="3">
        <f t="shared" si="154"/>
        <v>1073520</v>
      </c>
      <c r="G5423" s="41">
        <v>44928</v>
      </c>
      <c r="H5423" s="40">
        <v>44928</v>
      </c>
      <c r="I5423" s="6">
        <v>0</v>
      </c>
      <c r="J5423" s="32" t="str">
        <f>IF(Data[[#This Row],[Chênh lệch ngày]]&lt;-2,"ADVANCE", IF(Data[[#This Row],[Chênh lệch ngày]]&lt;4, "ON TIME", IF(Data[[#This Row],[REASON OF LATE]]="SUPPLIER","LATE BY SUPPLIER", "LATE")))</f>
        <v>ON TIME</v>
      </c>
      <c r="K5423" s="12"/>
      <c r="L5423" s="16"/>
      <c r="M5423" s="32" t="str">
        <f>TEXT(Data[[#This Row],[Ngày giao]],"yyyy")</f>
        <v>2023</v>
      </c>
      <c r="N5423" s="32" t="str">
        <f>IF(MONTH(Data[[#This Row],[Ngày giao]])&lt;4,"Qtr1", IF(MONTH(Data[[#This Row],[Ngày giao]])&lt;7,"Qtr2",IF(MONTH(Data[[#This Row],[Ngày giao]])&lt;10,"Qtr3","Qtr4")))</f>
        <v>Qtr1</v>
      </c>
      <c r="O5423" s="32" t="str">
        <f>TEXT(Data[[#This Row],[Ngày giao]],"MMM")</f>
        <v>Jan</v>
      </c>
    </row>
    <row r="5424" spans="1:15" ht="13" x14ac:dyDescent="0.3">
      <c r="A5424" s="1">
        <v>4518423846</v>
      </c>
      <c r="B5424" s="1">
        <v>4047131</v>
      </c>
      <c r="C5424" s="34" t="s">
        <v>53</v>
      </c>
      <c r="D5424" s="35">
        <v>1400</v>
      </c>
      <c r="E5424" s="3">
        <v>1058</v>
      </c>
      <c r="F5424" s="3">
        <f t="shared" si="154"/>
        <v>1481200</v>
      </c>
      <c r="G5424" s="41">
        <v>44928</v>
      </c>
      <c r="H5424" s="40">
        <v>44928</v>
      </c>
      <c r="I5424" s="6">
        <v>0</v>
      </c>
      <c r="J5424" s="32" t="str">
        <f>IF(Data[[#This Row],[Chênh lệch ngày]]&lt;-2,"ADVANCE", IF(Data[[#This Row],[Chênh lệch ngày]]&lt;4, "ON TIME", IF(Data[[#This Row],[REASON OF LATE]]="SUPPLIER","LATE BY SUPPLIER", "LATE")))</f>
        <v>ON TIME</v>
      </c>
      <c r="K5424" s="12"/>
      <c r="L5424" s="16"/>
      <c r="M5424" s="32" t="str">
        <f>TEXT(Data[[#This Row],[Ngày giao]],"yyyy")</f>
        <v>2023</v>
      </c>
      <c r="N5424" s="32" t="str">
        <f>IF(MONTH(Data[[#This Row],[Ngày giao]])&lt;4,"Qtr1", IF(MONTH(Data[[#This Row],[Ngày giao]])&lt;7,"Qtr2",IF(MONTH(Data[[#This Row],[Ngày giao]])&lt;10,"Qtr3","Qtr4")))</f>
        <v>Qtr1</v>
      </c>
      <c r="O5424" s="32" t="str">
        <f>TEXT(Data[[#This Row],[Ngày giao]],"MMM")</f>
        <v>Jan</v>
      </c>
    </row>
    <row r="5425" spans="1:15" ht="13" x14ac:dyDescent="0.3">
      <c r="A5425" s="1">
        <v>4518405212</v>
      </c>
      <c r="B5425" s="1">
        <v>4047131</v>
      </c>
      <c r="C5425" s="34" t="s">
        <v>53</v>
      </c>
      <c r="D5425" s="35">
        <v>100</v>
      </c>
      <c r="E5425" s="3">
        <v>657</v>
      </c>
      <c r="F5425" s="3">
        <f t="shared" si="154"/>
        <v>65700</v>
      </c>
      <c r="G5425" s="41">
        <v>44914</v>
      </c>
      <c r="H5425" s="40">
        <v>44914</v>
      </c>
      <c r="I5425" s="6">
        <v>0</v>
      </c>
      <c r="J5425" s="32" t="str">
        <f>IF(Data[[#This Row],[Chênh lệch ngày]]&lt;-2,"ADVANCE", IF(Data[[#This Row],[Chênh lệch ngày]]&lt;4, "ON TIME", IF(Data[[#This Row],[REASON OF LATE]]="SUPPLIER","LATE BY SUPPLIER", "LATE")))</f>
        <v>ON TIME</v>
      </c>
      <c r="K5425" s="12"/>
      <c r="L5425" s="16"/>
      <c r="M5425" s="32" t="str">
        <f>TEXT(Data[[#This Row],[Ngày giao]],"yyyy")</f>
        <v>2022</v>
      </c>
      <c r="N5425" s="32" t="str">
        <f>IF(MONTH(Data[[#This Row],[Ngày giao]])&lt;4,"Qtr1", IF(MONTH(Data[[#This Row],[Ngày giao]])&lt;7,"Qtr2",IF(MONTH(Data[[#This Row],[Ngày giao]])&lt;10,"Qtr3","Qtr4")))</f>
        <v>Qtr4</v>
      </c>
      <c r="O5425" s="32" t="str">
        <f>TEXT(Data[[#This Row],[Ngày giao]],"MMM")</f>
        <v>Dec</v>
      </c>
    </row>
    <row r="5426" spans="1:15" ht="13" x14ac:dyDescent="0.3">
      <c r="A5426" s="1">
        <v>4518412922</v>
      </c>
      <c r="B5426" s="1">
        <v>2906346</v>
      </c>
      <c r="C5426" s="34" t="s">
        <v>53</v>
      </c>
      <c r="D5426" s="35">
        <v>360</v>
      </c>
      <c r="E5426" s="3">
        <v>910</v>
      </c>
      <c r="F5426" s="3">
        <f t="shared" si="154"/>
        <v>327600</v>
      </c>
      <c r="G5426" s="41">
        <v>44914</v>
      </c>
      <c r="H5426" s="40">
        <v>44914</v>
      </c>
      <c r="I5426" s="6">
        <v>0</v>
      </c>
      <c r="J5426" s="32" t="str">
        <f>IF(Data[[#This Row],[Chênh lệch ngày]]&lt;-2,"ADVANCE", IF(Data[[#This Row],[Chênh lệch ngày]]&lt;4, "ON TIME", IF(Data[[#This Row],[REASON OF LATE]]="SUPPLIER","LATE BY SUPPLIER", "LATE")))</f>
        <v>ON TIME</v>
      </c>
      <c r="K5426" s="12"/>
      <c r="L5426" s="16"/>
      <c r="M5426" s="32" t="str">
        <f>TEXT(Data[[#This Row],[Ngày giao]],"yyyy")</f>
        <v>2022</v>
      </c>
      <c r="N5426" s="32" t="str">
        <f>IF(MONTH(Data[[#This Row],[Ngày giao]])&lt;4,"Qtr1", IF(MONTH(Data[[#This Row],[Ngày giao]])&lt;7,"Qtr2",IF(MONTH(Data[[#This Row],[Ngày giao]])&lt;10,"Qtr3","Qtr4")))</f>
        <v>Qtr4</v>
      </c>
      <c r="O5426" s="32" t="str">
        <f>TEXT(Data[[#This Row],[Ngày giao]],"MMM")</f>
        <v>Dec</v>
      </c>
    </row>
    <row r="5427" spans="1:15" ht="13" x14ac:dyDescent="0.3">
      <c r="A5427" s="1">
        <v>4518410586</v>
      </c>
      <c r="B5427" s="1">
        <v>2906346</v>
      </c>
      <c r="C5427" s="34" t="s">
        <v>53</v>
      </c>
      <c r="D5427" s="35">
        <v>1110</v>
      </c>
      <c r="E5427" s="3">
        <v>487</v>
      </c>
      <c r="F5427" s="3">
        <f t="shared" si="154"/>
        <v>540570</v>
      </c>
      <c r="G5427" s="41">
        <v>44935</v>
      </c>
      <c r="H5427" s="40">
        <v>44935</v>
      </c>
      <c r="I5427" s="6">
        <v>0</v>
      </c>
      <c r="J5427" s="32" t="str">
        <f>IF(Data[[#This Row],[Chênh lệch ngày]]&lt;-2,"ADVANCE", IF(Data[[#This Row],[Chênh lệch ngày]]&lt;4, "ON TIME", IF(Data[[#This Row],[REASON OF LATE]]="SUPPLIER","LATE BY SUPPLIER", "LATE")))</f>
        <v>ON TIME</v>
      </c>
      <c r="K5427" s="12"/>
      <c r="L5427" s="16"/>
      <c r="M5427" s="32" t="str">
        <f>TEXT(Data[[#This Row],[Ngày giao]],"yyyy")</f>
        <v>2023</v>
      </c>
      <c r="N5427" s="32" t="str">
        <f>IF(MONTH(Data[[#This Row],[Ngày giao]])&lt;4,"Qtr1", IF(MONTH(Data[[#This Row],[Ngày giao]])&lt;7,"Qtr2",IF(MONTH(Data[[#This Row],[Ngày giao]])&lt;10,"Qtr3","Qtr4")))</f>
        <v>Qtr1</v>
      </c>
      <c r="O5427" s="32" t="str">
        <f>TEXT(Data[[#This Row],[Ngày giao]],"MMM")</f>
        <v>Jan</v>
      </c>
    </row>
    <row r="5428" spans="1:15" ht="13" x14ac:dyDescent="0.3">
      <c r="A5428" s="1">
        <v>4518425973</v>
      </c>
      <c r="B5428" s="1">
        <v>4047131</v>
      </c>
      <c r="C5428" s="34" t="s">
        <v>53</v>
      </c>
      <c r="D5428" s="35">
        <v>1150</v>
      </c>
      <c r="E5428" s="3">
        <v>1299</v>
      </c>
      <c r="F5428" s="3">
        <f t="shared" si="154"/>
        <v>1493850</v>
      </c>
      <c r="G5428" s="41">
        <v>44935</v>
      </c>
      <c r="H5428" s="40">
        <v>44935</v>
      </c>
      <c r="I5428" s="6">
        <v>0</v>
      </c>
      <c r="J5428" s="32" t="str">
        <f>IF(Data[[#This Row],[Chênh lệch ngày]]&lt;-2,"ADVANCE", IF(Data[[#This Row],[Chênh lệch ngày]]&lt;4, "ON TIME", IF(Data[[#This Row],[REASON OF LATE]]="SUPPLIER","LATE BY SUPPLIER", "LATE")))</f>
        <v>ON TIME</v>
      </c>
      <c r="K5428" s="12"/>
      <c r="L5428" s="16"/>
      <c r="M5428" s="32" t="str">
        <f>TEXT(Data[[#This Row],[Ngày giao]],"yyyy")</f>
        <v>2023</v>
      </c>
      <c r="N5428" s="32" t="str">
        <f>IF(MONTH(Data[[#This Row],[Ngày giao]])&lt;4,"Qtr1", IF(MONTH(Data[[#This Row],[Ngày giao]])&lt;7,"Qtr2",IF(MONTH(Data[[#This Row],[Ngày giao]])&lt;10,"Qtr3","Qtr4")))</f>
        <v>Qtr1</v>
      </c>
      <c r="O5428" s="32" t="str">
        <f>TEXT(Data[[#This Row],[Ngày giao]],"MMM")</f>
        <v>Jan</v>
      </c>
    </row>
    <row r="5429" spans="1:15" ht="13" x14ac:dyDescent="0.3">
      <c r="A5429" s="1">
        <v>4518407161</v>
      </c>
      <c r="B5429" s="1">
        <v>2906346</v>
      </c>
      <c r="C5429" s="34" t="s">
        <v>53</v>
      </c>
      <c r="D5429" s="35">
        <v>390</v>
      </c>
      <c r="E5429" s="3">
        <v>655</v>
      </c>
      <c r="F5429" s="3">
        <f t="shared" si="154"/>
        <v>255450</v>
      </c>
      <c r="G5429" s="41">
        <v>44921</v>
      </c>
      <c r="H5429" s="40">
        <v>44921</v>
      </c>
      <c r="I5429" s="6">
        <v>0</v>
      </c>
      <c r="J5429" s="32" t="str">
        <f>IF(Data[[#This Row],[Chênh lệch ngày]]&lt;-2,"ADVANCE", IF(Data[[#This Row],[Chênh lệch ngày]]&lt;4, "ON TIME", IF(Data[[#This Row],[REASON OF LATE]]="SUPPLIER","LATE BY SUPPLIER", "LATE")))</f>
        <v>ON TIME</v>
      </c>
      <c r="K5429" s="12"/>
      <c r="L5429" s="16"/>
      <c r="M5429" s="32" t="str">
        <f>TEXT(Data[[#This Row],[Ngày giao]],"yyyy")</f>
        <v>2022</v>
      </c>
      <c r="N5429" s="32" t="str">
        <f>IF(MONTH(Data[[#This Row],[Ngày giao]])&lt;4,"Qtr1", IF(MONTH(Data[[#This Row],[Ngày giao]])&lt;7,"Qtr2",IF(MONTH(Data[[#This Row],[Ngày giao]])&lt;10,"Qtr3","Qtr4")))</f>
        <v>Qtr4</v>
      </c>
      <c r="O5429" s="32" t="str">
        <f>TEXT(Data[[#This Row],[Ngày giao]],"MMM")</f>
        <v>Dec</v>
      </c>
    </row>
    <row r="5430" spans="1:15" ht="13" x14ac:dyDescent="0.3">
      <c r="A5430" s="1">
        <v>4518417888</v>
      </c>
      <c r="B5430" s="1">
        <v>4047131</v>
      </c>
      <c r="C5430" s="34" t="s">
        <v>53</v>
      </c>
      <c r="D5430" s="35">
        <v>100</v>
      </c>
      <c r="E5430" s="3">
        <v>1100</v>
      </c>
      <c r="F5430" s="3">
        <f t="shared" si="154"/>
        <v>110000</v>
      </c>
      <c r="G5430" s="41">
        <v>44921</v>
      </c>
      <c r="H5430" s="40">
        <v>44921</v>
      </c>
      <c r="I5430" s="6">
        <v>0</v>
      </c>
      <c r="J5430" s="32" t="str">
        <f>IF(Data[[#This Row],[Chênh lệch ngày]]&lt;-2,"ADVANCE", IF(Data[[#This Row],[Chênh lệch ngày]]&lt;4, "ON TIME", IF(Data[[#This Row],[REASON OF LATE]]="SUPPLIER","LATE BY SUPPLIER", "LATE")))</f>
        <v>ON TIME</v>
      </c>
      <c r="K5430" s="12"/>
      <c r="L5430" s="16"/>
      <c r="M5430" s="32" t="str">
        <f>TEXT(Data[[#This Row],[Ngày giao]],"yyyy")</f>
        <v>2022</v>
      </c>
      <c r="N5430" s="32" t="str">
        <f>IF(MONTH(Data[[#This Row],[Ngày giao]])&lt;4,"Qtr1", IF(MONTH(Data[[#This Row],[Ngày giao]])&lt;7,"Qtr2",IF(MONTH(Data[[#This Row],[Ngày giao]])&lt;10,"Qtr3","Qtr4")))</f>
        <v>Qtr4</v>
      </c>
      <c r="O5430" s="32" t="str">
        <f>TEXT(Data[[#This Row],[Ngày giao]],"MMM")</f>
        <v>Dec</v>
      </c>
    </row>
    <row r="5431" spans="1:15" ht="13" x14ac:dyDescent="0.3">
      <c r="A5431" s="1">
        <v>4518416638</v>
      </c>
      <c r="B5431" s="1">
        <v>4047131</v>
      </c>
      <c r="C5431" s="34" t="s">
        <v>53</v>
      </c>
      <c r="D5431" s="35">
        <v>50</v>
      </c>
      <c r="E5431" s="3">
        <v>880</v>
      </c>
      <c r="F5431" s="3">
        <f t="shared" si="154"/>
        <v>44000</v>
      </c>
      <c r="G5431" s="41">
        <v>44924</v>
      </c>
      <c r="H5431" s="40">
        <v>44924</v>
      </c>
      <c r="I5431" s="6">
        <v>0</v>
      </c>
      <c r="J5431" s="32" t="str">
        <f>IF(Data[[#This Row],[Chênh lệch ngày]]&lt;-2,"ADVANCE", IF(Data[[#This Row],[Chênh lệch ngày]]&lt;4, "ON TIME", IF(Data[[#This Row],[REASON OF LATE]]="SUPPLIER","LATE BY SUPPLIER", "LATE")))</f>
        <v>ON TIME</v>
      </c>
      <c r="K5431" s="12"/>
      <c r="L5431" s="16"/>
      <c r="M5431" s="32" t="str">
        <f>TEXT(Data[[#This Row],[Ngày giao]],"yyyy")</f>
        <v>2022</v>
      </c>
      <c r="N5431" s="32" t="str">
        <f>IF(MONTH(Data[[#This Row],[Ngày giao]])&lt;4,"Qtr1", IF(MONTH(Data[[#This Row],[Ngày giao]])&lt;7,"Qtr2",IF(MONTH(Data[[#This Row],[Ngày giao]])&lt;10,"Qtr3","Qtr4")))</f>
        <v>Qtr4</v>
      </c>
      <c r="O5431" s="32" t="str">
        <f>TEXT(Data[[#This Row],[Ngày giao]],"MMM")</f>
        <v>Dec</v>
      </c>
    </row>
    <row r="5432" spans="1:15" ht="13" x14ac:dyDescent="0.3">
      <c r="A5432" s="1">
        <v>4518419264</v>
      </c>
      <c r="B5432" s="1">
        <v>2906346</v>
      </c>
      <c r="C5432" s="34" t="s">
        <v>53</v>
      </c>
      <c r="D5432" s="35">
        <v>330</v>
      </c>
      <c r="E5432" s="3">
        <v>791</v>
      </c>
      <c r="F5432" s="3">
        <f t="shared" si="154"/>
        <v>261030</v>
      </c>
      <c r="G5432" s="41">
        <v>44924</v>
      </c>
      <c r="H5432" s="40">
        <v>44924</v>
      </c>
      <c r="I5432" s="6">
        <v>0</v>
      </c>
      <c r="J5432" s="32" t="str">
        <f>IF(Data[[#This Row],[Chênh lệch ngày]]&lt;-2,"ADVANCE", IF(Data[[#This Row],[Chênh lệch ngày]]&lt;4, "ON TIME", IF(Data[[#This Row],[REASON OF LATE]]="SUPPLIER","LATE BY SUPPLIER", "LATE")))</f>
        <v>ON TIME</v>
      </c>
      <c r="K5432" s="12"/>
      <c r="L5432" s="16"/>
      <c r="M5432" s="32" t="str">
        <f>TEXT(Data[[#This Row],[Ngày giao]],"yyyy")</f>
        <v>2022</v>
      </c>
      <c r="N5432" s="32" t="str">
        <f>IF(MONTH(Data[[#This Row],[Ngày giao]])&lt;4,"Qtr1", IF(MONTH(Data[[#This Row],[Ngày giao]])&lt;7,"Qtr2",IF(MONTH(Data[[#This Row],[Ngày giao]])&lt;10,"Qtr3","Qtr4")))</f>
        <v>Qtr4</v>
      </c>
      <c r="O5432" s="32" t="str">
        <f>TEXT(Data[[#This Row],[Ngày giao]],"MMM")</f>
        <v>Dec</v>
      </c>
    </row>
    <row r="5433" spans="1:15" ht="13" x14ac:dyDescent="0.3">
      <c r="A5433" s="1">
        <v>4518407641</v>
      </c>
      <c r="B5433" s="1">
        <v>2906346</v>
      </c>
      <c r="C5433" s="34" t="s">
        <v>53</v>
      </c>
      <c r="D5433" s="35">
        <v>3060</v>
      </c>
      <c r="E5433" s="3">
        <v>867</v>
      </c>
      <c r="F5433" s="3">
        <f t="shared" si="154"/>
        <v>2653020</v>
      </c>
      <c r="G5433" s="41">
        <v>44942</v>
      </c>
      <c r="H5433" s="40">
        <v>44942</v>
      </c>
      <c r="I5433" s="6">
        <v>0</v>
      </c>
      <c r="J5433" s="32" t="str">
        <f>IF(Data[[#This Row],[Chênh lệch ngày]]&lt;-2,"ADVANCE", IF(Data[[#This Row],[Chênh lệch ngày]]&lt;4, "ON TIME", IF(Data[[#This Row],[REASON OF LATE]]="SUPPLIER","LATE BY SUPPLIER", "LATE")))</f>
        <v>ON TIME</v>
      </c>
      <c r="K5433" s="12"/>
      <c r="L5433" s="16"/>
      <c r="M5433" s="32" t="str">
        <f>TEXT(Data[[#This Row],[Ngày giao]],"yyyy")</f>
        <v>2023</v>
      </c>
      <c r="N5433" s="32" t="str">
        <f>IF(MONTH(Data[[#This Row],[Ngày giao]])&lt;4,"Qtr1", IF(MONTH(Data[[#This Row],[Ngày giao]])&lt;7,"Qtr2",IF(MONTH(Data[[#This Row],[Ngày giao]])&lt;10,"Qtr3","Qtr4")))</f>
        <v>Qtr1</v>
      </c>
      <c r="O5433" s="32" t="str">
        <f>TEXT(Data[[#This Row],[Ngày giao]],"MMM")</f>
        <v>Jan</v>
      </c>
    </row>
    <row r="5434" spans="1:15" ht="13" x14ac:dyDescent="0.3">
      <c r="A5434" s="1">
        <v>4518428601</v>
      </c>
      <c r="B5434" s="1">
        <v>4047131</v>
      </c>
      <c r="C5434" s="34" t="s">
        <v>53</v>
      </c>
      <c r="D5434" s="35">
        <v>4050</v>
      </c>
      <c r="E5434" s="3">
        <v>688</v>
      </c>
      <c r="F5434" s="3">
        <f t="shared" si="154"/>
        <v>2786400</v>
      </c>
      <c r="G5434" s="41">
        <v>44942</v>
      </c>
      <c r="H5434" s="40">
        <v>44942</v>
      </c>
      <c r="I5434" s="6">
        <v>0</v>
      </c>
      <c r="J5434" s="32" t="str">
        <f>IF(Data[[#This Row],[Chênh lệch ngày]]&lt;-2,"ADVANCE", IF(Data[[#This Row],[Chênh lệch ngày]]&lt;4, "ON TIME", IF(Data[[#This Row],[REASON OF LATE]]="SUPPLIER","LATE BY SUPPLIER", "LATE")))</f>
        <v>ON TIME</v>
      </c>
      <c r="K5434" s="12"/>
      <c r="L5434" s="16"/>
      <c r="M5434" s="32" t="str">
        <f>TEXT(Data[[#This Row],[Ngày giao]],"yyyy")</f>
        <v>2023</v>
      </c>
      <c r="N5434" s="32" t="str">
        <f>IF(MONTH(Data[[#This Row],[Ngày giao]])&lt;4,"Qtr1", IF(MONTH(Data[[#This Row],[Ngày giao]])&lt;7,"Qtr2",IF(MONTH(Data[[#This Row],[Ngày giao]])&lt;10,"Qtr3","Qtr4")))</f>
        <v>Qtr1</v>
      </c>
      <c r="O5434" s="32" t="str">
        <f>TEXT(Data[[#This Row],[Ngày giao]],"MMM")</f>
        <v>Jan</v>
      </c>
    </row>
    <row r="5435" spans="1:15" ht="13" x14ac:dyDescent="0.3">
      <c r="A5435" s="1">
        <v>4518406684</v>
      </c>
      <c r="B5435" s="1">
        <v>2906346</v>
      </c>
      <c r="C5435" s="34" t="s">
        <v>53</v>
      </c>
      <c r="D5435" s="35">
        <v>330</v>
      </c>
      <c r="E5435" s="3">
        <v>581</v>
      </c>
      <c r="F5435" s="3">
        <f t="shared" si="154"/>
        <v>191730</v>
      </c>
      <c r="G5435" s="41">
        <v>44935</v>
      </c>
      <c r="H5435" s="40">
        <v>44935</v>
      </c>
      <c r="I5435" s="6">
        <v>0</v>
      </c>
      <c r="J5435" s="32" t="str">
        <f>IF(Data[[#This Row],[Chênh lệch ngày]]&lt;-2,"ADVANCE", IF(Data[[#This Row],[Chênh lệch ngày]]&lt;4, "ON TIME", IF(Data[[#This Row],[REASON OF LATE]]="SUPPLIER","LATE BY SUPPLIER", "LATE")))</f>
        <v>ON TIME</v>
      </c>
      <c r="K5435" s="12"/>
      <c r="L5435" s="16"/>
      <c r="M5435" s="32" t="str">
        <f>TEXT(Data[[#This Row],[Ngày giao]],"yyyy")</f>
        <v>2023</v>
      </c>
      <c r="N5435" s="32" t="str">
        <f>IF(MONTH(Data[[#This Row],[Ngày giao]])&lt;4,"Qtr1", IF(MONTH(Data[[#This Row],[Ngày giao]])&lt;7,"Qtr2",IF(MONTH(Data[[#This Row],[Ngày giao]])&lt;10,"Qtr3","Qtr4")))</f>
        <v>Qtr1</v>
      </c>
      <c r="O5435" s="32" t="str">
        <f>TEXT(Data[[#This Row],[Ngày giao]],"MMM")</f>
        <v>Jan</v>
      </c>
    </row>
    <row r="5436" spans="1:15" ht="13" x14ac:dyDescent="0.3">
      <c r="A5436" s="1">
        <v>4518414363</v>
      </c>
      <c r="B5436" s="1">
        <v>4047131</v>
      </c>
      <c r="C5436" s="34" t="s">
        <v>53</v>
      </c>
      <c r="D5436" s="35">
        <v>150</v>
      </c>
      <c r="E5436" s="3">
        <v>721</v>
      </c>
      <c r="F5436" s="3">
        <f t="shared" si="154"/>
        <v>108150</v>
      </c>
      <c r="G5436" s="41">
        <v>44935</v>
      </c>
      <c r="H5436" s="40">
        <v>44935</v>
      </c>
      <c r="I5436" s="6">
        <v>0</v>
      </c>
      <c r="J5436" s="32" t="str">
        <f>IF(Data[[#This Row],[Chênh lệch ngày]]&lt;-2,"ADVANCE", IF(Data[[#This Row],[Chênh lệch ngày]]&lt;4, "ON TIME", IF(Data[[#This Row],[REASON OF LATE]]="SUPPLIER","LATE BY SUPPLIER", "LATE")))</f>
        <v>ON TIME</v>
      </c>
      <c r="K5436" s="12"/>
      <c r="L5436" s="16"/>
      <c r="M5436" s="32" t="str">
        <f>TEXT(Data[[#This Row],[Ngày giao]],"yyyy")</f>
        <v>2023</v>
      </c>
      <c r="N5436" s="32" t="str">
        <f>IF(MONTH(Data[[#This Row],[Ngày giao]])&lt;4,"Qtr1", IF(MONTH(Data[[#This Row],[Ngày giao]])&lt;7,"Qtr2",IF(MONTH(Data[[#This Row],[Ngày giao]])&lt;10,"Qtr3","Qtr4")))</f>
        <v>Qtr1</v>
      </c>
      <c r="O5436" s="32" t="str">
        <f>TEXT(Data[[#This Row],[Ngày giao]],"MMM")</f>
        <v>Jan</v>
      </c>
    </row>
    <row r="5437" spans="1:15" ht="13" x14ac:dyDescent="0.3">
      <c r="A5437" s="1">
        <v>4518410128</v>
      </c>
      <c r="B5437" s="1">
        <v>4047131</v>
      </c>
      <c r="C5437" s="34" t="s">
        <v>53</v>
      </c>
      <c r="D5437" s="35">
        <v>150</v>
      </c>
      <c r="E5437" s="3">
        <v>1328</v>
      </c>
      <c r="F5437" s="3">
        <f t="shared" si="154"/>
        <v>199200</v>
      </c>
      <c r="G5437" s="41">
        <v>44942</v>
      </c>
      <c r="H5437" s="40">
        <v>44942</v>
      </c>
      <c r="I5437" s="6">
        <v>0</v>
      </c>
      <c r="J5437" s="32" t="str">
        <f>IF(Data[[#This Row],[Chênh lệch ngày]]&lt;-2,"ADVANCE", IF(Data[[#This Row],[Chênh lệch ngày]]&lt;4, "ON TIME", IF(Data[[#This Row],[REASON OF LATE]]="SUPPLIER","LATE BY SUPPLIER", "LATE")))</f>
        <v>ON TIME</v>
      </c>
      <c r="K5437" s="12"/>
      <c r="L5437" s="16"/>
      <c r="M5437" s="32" t="str">
        <f>TEXT(Data[[#This Row],[Ngày giao]],"yyyy")</f>
        <v>2023</v>
      </c>
      <c r="N5437" s="32" t="str">
        <f>IF(MONTH(Data[[#This Row],[Ngày giao]])&lt;4,"Qtr1", IF(MONTH(Data[[#This Row],[Ngày giao]])&lt;7,"Qtr2",IF(MONTH(Data[[#This Row],[Ngày giao]])&lt;10,"Qtr3","Qtr4")))</f>
        <v>Qtr1</v>
      </c>
      <c r="O5437" s="32" t="str">
        <f>TEXT(Data[[#This Row],[Ngày giao]],"MMM")</f>
        <v>Jan</v>
      </c>
    </row>
    <row r="5438" spans="1:15" ht="13" x14ac:dyDescent="0.3">
      <c r="A5438" s="1">
        <v>4518411773</v>
      </c>
      <c r="B5438" s="1">
        <v>2906346</v>
      </c>
      <c r="C5438" s="34" t="s">
        <v>53</v>
      </c>
      <c r="D5438" s="35">
        <v>390</v>
      </c>
      <c r="E5438" s="3">
        <v>546</v>
      </c>
      <c r="F5438" s="3">
        <f t="shared" si="154"/>
        <v>212940</v>
      </c>
      <c r="G5438" s="41">
        <v>44942</v>
      </c>
      <c r="H5438" s="40">
        <v>44942</v>
      </c>
      <c r="I5438" s="6">
        <v>0</v>
      </c>
      <c r="J5438" s="32" t="str">
        <f>IF(Data[[#This Row],[Chênh lệch ngày]]&lt;-2,"ADVANCE", IF(Data[[#This Row],[Chênh lệch ngày]]&lt;4, "ON TIME", IF(Data[[#This Row],[REASON OF LATE]]="SUPPLIER","LATE BY SUPPLIER", "LATE")))</f>
        <v>ON TIME</v>
      </c>
      <c r="K5438" s="12"/>
      <c r="L5438" s="16"/>
      <c r="M5438" s="32" t="str">
        <f>TEXT(Data[[#This Row],[Ngày giao]],"yyyy")</f>
        <v>2023</v>
      </c>
      <c r="N5438" s="32" t="str">
        <f>IF(MONTH(Data[[#This Row],[Ngày giao]])&lt;4,"Qtr1", IF(MONTH(Data[[#This Row],[Ngày giao]])&lt;7,"Qtr2",IF(MONTH(Data[[#This Row],[Ngày giao]])&lt;10,"Qtr3","Qtr4")))</f>
        <v>Qtr1</v>
      </c>
      <c r="O5438" s="32" t="str">
        <f>TEXT(Data[[#This Row],[Ngày giao]],"MMM")</f>
        <v>Jan</v>
      </c>
    </row>
    <row r="5439" spans="1:15" ht="13" x14ac:dyDescent="0.3">
      <c r="A5439" s="1">
        <v>4518396912</v>
      </c>
      <c r="B5439" s="1">
        <v>2906346</v>
      </c>
      <c r="C5439" s="34" t="s">
        <v>53</v>
      </c>
      <c r="D5439" s="35">
        <v>780</v>
      </c>
      <c r="E5439" s="3">
        <v>1402</v>
      </c>
      <c r="F5439" s="3">
        <f t="shared" si="154"/>
        <v>1093560</v>
      </c>
      <c r="G5439" s="41">
        <v>44945</v>
      </c>
      <c r="H5439" s="40">
        <v>44945</v>
      </c>
      <c r="I5439" s="6">
        <v>0</v>
      </c>
      <c r="J5439" s="32" t="str">
        <f>IF(Data[[#This Row],[Chênh lệch ngày]]&lt;-2,"ADVANCE", IF(Data[[#This Row],[Chênh lệch ngày]]&lt;4, "ON TIME", IF(Data[[#This Row],[REASON OF LATE]]="SUPPLIER","LATE BY SUPPLIER", "LATE")))</f>
        <v>ON TIME</v>
      </c>
      <c r="K5439" s="12"/>
      <c r="L5439" s="16"/>
      <c r="M5439" s="32" t="str">
        <f>TEXT(Data[[#This Row],[Ngày giao]],"yyyy")</f>
        <v>2023</v>
      </c>
      <c r="N5439" s="32" t="str">
        <f>IF(MONTH(Data[[#This Row],[Ngày giao]])&lt;4,"Qtr1", IF(MONTH(Data[[#This Row],[Ngày giao]])&lt;7,"Qtr2",IF(MONTH(Data[[#This Row],[Ngày giao]])&lt;10,"Qtr3","Qtr4")))</f>
        <v>Qtr1</v>
      </c>
      <c r="O5439" s="32" t="str">
        <f>TEXT(Data[[#This Row],[Ngày giao]],"MMM")</f>
        <v>Jan</v>
      </c>
    </row>
    <row r="5440" spans="1:15" ht="13" x14ac:dyDescent="0.3">
      <c r="A5440" s="1">
        <v>4518410214</v>
      </c>
      <c r="B5440" s="1">
        <v>4047131</v>
      </c>
      <c r="C5440" s="34" t="s">
        <v>53</v>
      </c>
      <c r="D5440" s="35">
        <v>400</v>
      </c>
      <c r="E5440" s="3">
        <v>642</v>
      </c>
      <c r="F5440" s="3">
        <f t="shared" si="154"/>
        <v>256800</v>
      </c>
      <c r="G5440" s="41">
        <v>44945</v>
      </c>
      <c r="H5440" s="40">
        <v>44945</v>
      </c>
      <c r="I5440" s="6">
        <v>0</v>
      </c>
      <c r="J5440" s="32" t="str">
        <f>IF(Data[[#This Row],[Chênh lệch ngày]]&lt;-2,"ADVANCE", IF(Data[[#This Row],[Chênh lệch ngày]]&lt;4, "ON TIME", IF(Data[[#This Row],[REASON OF LATE]]="SUPPLIER","LATE BY SUPPLIER", "LATE")))</f>
        <v>ON TIME</v>
      </c>
      <c r="K5440" s="12"/>
      <c r="L5440" s="16"/>
      <c r="M5440" s="32" t="str">
        <f>TEXT(Data[[#This Row],[Ngày giao]],"yyyy")</f>
        <v>2023</v>
      </c>
      <c r="N5440" s="32" t="str">
        <f>IF(MONTH(Data[[#This Row],[Ngày giao]])&lt;4,"Qtr1", IF(MONTH(Data[[#This Row],[Ngày giao]])&lt;7,"Qtr2",IF(MONTH(Data[[#This Row],[Ngày giao]])&lt;10,"Qtr3","Qtr4")))</f>
        <v>Qtr1</v>
      </c>
      <c r="O5440" s="32" t="str">
        <f>TEXT(Data[[#This Row],[Ngày giao]],"MMM")</f>
        <v>Jan</v>
      </c>
    </row>
    <row r="5441" spans="1:15" ht="13" x14ac:dyDescent="0.3">
      <c r="A5441" s="1">
        <v>4518414486</v>
      </c>
      <c r="B5441" s="1">
        <v>2906346</v>
      </c>
      <c r="C5441" s="34" t="s">
        <v>53</v>
      </c>
      <c r="D5441" s="35">
        <v>1260</v>
      </c>
      <c r="E5441" s="3">
        <v>676</v>
      </c>
      <c r="F5441" s="3">
        <f t="shared" si="154"/>
        <v>851760</v>
      </c>
      <c r="G5441" s="41">
        <v>44963</v>
      </c>
      <c r="H5441" s="40">
        <v>44963</v>
      </c>
      <c r="I5441" s="6">
        <v>0</v>
      </c>
      <c r="J5441" s="32" t="str">
        <f>IF(Data[[#This Row],[Chênh lệch ngày]]&lt;-2,"ADVANCE", IF(Data[[#This Row],[Chênh lệch ngày]]&lt;4, "ON TIME", IF(Data[[#This Row],[REASON OF LATE]]="SUPPLIER","LATE BY SUPPLIER", "LATE")))</f>
        <v>ON TIME</v>
      </c>
      <c r="K5441" s="12"/>
      <c r="L5441" s="16"/>
      <c r="M5441" s="32" t="str">
        <f>TEXT(Data[[#This Row],[Ngày giao]],"yyyy")</f>
        <v>2023</v>
      </c>
      <c r="N5441" s="32" t="str">
        <f>IF(MONTH(Data[[#This Row],[Ngày giao]])&lt;4,"Qtr1", IF(MONTH(Data[[#This Row],[Ngày giao]])&lt;7,"Qtr2",IF(MONTH(Data[[#This Row],[Ngày giao]])&lt;10,"Qtr3","Qtr4")))</f>
        <v>Qtr1</v>
      </c>
      <c r="O5441" s="32" t="str">
        <f>TEXT(Data[[#This Row],[Ngày giao]],"MMM")</f>
        <v>Feb</v>
      </c>
    </row>
    <row r="5442" spans="1:15" ht="13" x14ac:dyDescent="0.3">
      <c r="A5442" s="1">
        <v>4518423996</v>
      </c>
      <c r="B5442" s="1">
        <v>4047131</v>
      </c>
      <c r="C5442" s="34" t="s">
        <v>53</v>
      </c>
      <c r="D5442" s="35">
        <v>1900</v>
      </c>
      <c r="E5442" s="3">
        <v>798</v>
      </c>
      <c r="F5442" s="3">
        <f t="shared" si="154"/>
        <v>1516200</v>
      </c>
      <c r="G5442" s="41">
        <v>44963</v>
      </c>
      <c r="H5442" s="40">
        <v>44963</v>
      </c>
      <c r="I5442" s="6">
        <v>0</v>
      </c>
      <c r="J5442" s="32" t="str">
        <f>IF(Data[[#This Row],[Chênh lệch ngày]]&lt;-2,"ADVANCE", IF(Data[[#This Row],[Chênh lệch ngày]]&lt;4, "ON TIME", IF(Data[[#This Row],[REASON OF LATE]]="SUPPLIER","LATE BY SUPPLIER", "LATE")))</f>
        <v>ON TIME</v>
      </c>
      <c r="K5442" s="12"/>
      <c r="L5442" s="16"/>
      <c r="M5442" s="32" t="str">
        <f>TEXT(Data[[#This Row],[Ngày giao]],"yyyy")</f>
        <v>2023</v>
      </c>
      <c r="N5442" s="32" t="str">
        <f>IF(MONTH(Data[[#This Row],[Ngày giao]])&lt;4,"Qtr1", IF(MONTH(Data[[#This Row],[Ngày giao]])&lt;7,"Qtr2",IF(MONTH(Data[[#This Row],[Ngày giao]])&lt;10,"Qtr3","Qtr4")))</f>
        <v>Qtr1</v>
      </c>
      <c r="O5442" s="32" t="str">
        <f>TEXT(Data[[#This Row],[Ngày giao]],"MMM")</f>
        <v>Feb</v>
      </c>
    </row>
    <row r="5443" spans="1:15" ht="13" x14ac:dyDescent="0.3">
      <c r="A5443" s="1">
        <v>4518411482</v>
      </c>
      <c r="B5443" s="1">
        <v>2906346</v>
      </c>
      <c r="C5443" s="34" t="s">
        <v>53</v>
      </c>
      <c r="D5443" s="35">
        <v>1020</v>
      </c>
      <c r="E5443" s="3">
        <v>638</v>
      </c>
      <c r="F5443" s="3">
        <f t="shared" si="154"/>
        <v>650760</v>
      </c>
      <c r="G5443" s="41">
        <v>44970</v>
      </c>
      <c r="H5443" s="40">
        <v>44970</v>
      </c>
      <c r="I5443" s="6">
        <v>0</v>
      </c>
      <c r="J5443" s="32" t="str">
        <f>IF(Data[[#This Row],[Chênh lệch ngày]]&lt;-2,"ADVANCE", IF(Data[[#This Row],[Chênh lệch ngày]]&lt;4, "ON TIME", IF(Data[[#This Row],[REASON OF LATE]]="SUPPLIER","LATE BY SUPPLIER", "LATE")))</f>
        <v>ON TIME</v>
      </c>
      <c r="K5443" s="12"/>
      <c r="L5443" s="16"/>
      <c r="M5443" s="32" t="str">
        <f>TEXT(Data[[#This Row],[Ngày giao]],"yyyy")</f>
        <v>2023</v>
      </c>
      <c r="N5443" s="32" t="str">
        <f>IF(MONTH(Data[[#This Row],[Ngày giao]])&lt;4,"Qtr1", IF(MONTH(Data[[#This Row],[Ngày giao]])&lt;7,"Qtr2",IF(MONTH(Data[[#This Row],[Ngày giao]])&lt;10,"Qtr3","Qtr4")))</f>
        <v>Qtr1</v>
      </c>
      <c r="O5443" s="32" t="str">
        <f>TEXT(Data[[#This Row],[Ngày giao]],"MMM")</f>
        <v>Feb</v>
      </c>
    </row>
    <row r="5444" spans="1:15" ht="13" x14ac:dyDescent="0.3">
      <c r="A5444" s="1">
        <v>4518425879</v>
      </c>
      <c r="B5444" s="1">
        <v>4047131</v>
      </c>
      <c r="C5444" s="34" t="s">
        <v>53</v>
      </c>
      <c r="D5444" s="35">
        <v>2100</v>
      </c>
      <c r="E5444" s="3">
        <v>1457</v>
      </c>
      <c r="F5444" s="3">
        <f t="shared" si="154"/>
        <v>3059700</v>
      </c>
      <c r="G5444" s="41">
        <v>44970</v>
      </c>
      <c r="H5444" s="40">
        <v>44970</v>
      </c>
      <c r="I5444" s="6">
        <v>0</v>
      </c>
      <c r="J5444" s="32" t="str">
        <f>IF(Data[[#This Row],[Chênh lệch ngày]]&lt;-2,"ADVANCE", IF(Data[[#This Row],[Chênh lệch ngày]]&lt;4, "ON TIME", IF(Data[[#This Row],[REASON OF LATE]]="SUPPLIER","LATE BY SUPPLIER", "LATE")))</f>
        <v>ON TIME</v>
      </c>
      <c r="K5444" s="12"/>
      <c r="L5444" s="16"/>
      <c r="M5444" s="32" t="str">
        <f>TEXT(Data[[#This Row],[Ngày giao]],"yyyy")</f>
        <v>2023</v>
      </c>
      <c r="N5444" s="32" t="str">
        <f>IF(MONTH(Data[[#This Row],[Ngày giao]])&lt;4,"Qtr1", IF(MONTH(Data[[#This Row],[Ngày giao]])&lt;7,"Qtr2",IF(MONTH(Data[[#This Row],[Ngày giao]])&lt;10,"Qtr3","Qtr4")))</f>
        <v>Qtr1</v>
      </c>
      <c r="O5444" s="32" t="str">
        <f>TEXT(Data[[#This Row],[Ngày giao]],"MMM")</f>
        <v>Feb</v>
      </c>
    </row>
    <row r="5445" spans="1:15" ht="13" x14ac:dyDescent="0.3">
      <c r="A5445" s="1">
        <v>4518413062</v>
      </c>
      <c r="B5445" s="1">
        <v>2906346</v>
      </c>
      <c r="C5445" s="34" t="s">
        <v>53</v>
      </c>
      <c r="D5445" s="35">
        <v>930</v>
      </c>
      <c r="E5445" s="3">
        <v>1372</v>
      </c>
      <c r="F5445" s="3">
        <f t="shared" si="154"/>
        <v>1275960</v>
      </c>
      <c r="G5445" s="41">
        <v>44977</v>
      </c>
      <c r="H5445" s="40">
        <v>44977</v>
      </c>
      <c r="I5445" s="6">
        <v>0</v>
      </c>
      <c r="J5445" s="32" t="str">
        <f>IF(Data[[#This Row],[Chênh lệch ngày]]&lt;-2,"ADVANCE", IF(Data[[#This Row],[Chênh lệch ngày]]&lt;4, "ON TIME", IF(Data[[#This Row],[REASON OF LATE]]="SUPPLIER","LATE BY SUPPLIER", "LATE")))</f>
        <v>ON TIME</v>
      </c>
      <c r="K5445" s="12"/>
      <c r="L5445" s="16"/>
      <c r="M5445" s="32" t="str">
        <f>TEXT(Data[[#This Row],[Ngày giao]],"yyyy")</f>
        <v>2023</v>
      </c>
      <c r="N5445" s="32" t="str">
        <f>IF(MONTH(Data[[#This Row],[Ngày giao]])&lt;4,"Qtr1", IF(MONTH(Data[[#This Row],[Ngày giao]])&lt;7,"Qtr2",IF(MONTH(Data[[#This Row],[Ngày giao]])&lt;10,"Qtr3","Qtr4")))</f>
        <v>Qtr1</v>
      </c>
      <c r="O5445" s="32" t="str">
        <f>TEXT(Data[[#This Row],[Ngày giao]],"MMM")</f>
        <v>Feb</v>
      </c>
    </row>
    <row r="5446" spans="1:15" ht="13" x14ac:dyDescent="0.3">
      <c r="A5446" s="1">
        <v>4518425395</v>
      </c>
      <c r="B5446" s="1">
        <v>4047131</v>
      </c>
      <c r="C5446" s="34" t="s">
        <v>53</v>
      </c>
      <c r="D5446" s="35">
        <v>2000</v>
      </c>
      <c r="E5446" s="3">
        <v>778</v>
      </c>
      <c r="F5446" s="3">
        <f t="shared" si="154"/>
        <v>1556000</v>
      </c>
      <c r="G5446" s="41">
        <v>44977</v>
      </c>
      <c r="H5446" s="40">
        <v>44977</v>
      </c>
      <c r="I5446" s="6">
        <v>0</v>
      </c>
      <c r="J5446" s="32" t="str">
        <f>IF(Data[[#This Row],[Chênh lệch ngày]]&lt;-2,"ADVANCE", IF(Data[[#This Row],[Chênh lệch ngày]]&lt;4, "ON TIME", IF(Data[[#This Row],[REASON OF LATE]]="SUPPLIER","LATE BY SUPPLIER", "LATE")))</f>
        <v>ON TIME</v>
      </c>
      <c r="K5446" s="12"/>
      <c r="L5446" s="16"/>
      <c r="M5446" s="32" t="str">
        <f>TEXT(Data[[#This Row],[Ngày giao]],"yyyy")</f>
        <v>2023</v>
      </c>
      <c r="N5446" s="32" t="str">
        <f>IF(MONTH(Data[[#This Row],[Ngày giao]])&lt;4,"Qtr1", IF(MONTH(Data[[#This Row],[Ngày giao]])&lt;7,"Qtr2",IF(MONTH(Data[[#This Row],[Ngày giao]])&lt;10,"Qtr3","Qtr4")))</f>
        <v>Qtr1</v>
      </c>
      <c r="O5446" s="32" t="str">
        <f>TEXT(Data[[#This Row],[Ngày giao]],"MMM")</f>
        <v>Feb</v>
      </c>
    </row>
    <row r="5447" spans="1:15" ht="13" x14ac:dyDescent="0.3">
      <c r="A5447" s="1">
        <v>4518401381</v>
      </c>
      <c r="B5447" s="1">
        <v>2906346</v>
      </c>
      <c r="C5447" s="34" t="s">
        <v>53</v>
      </c>
      <c r="D5447" s="35">
        <v>300</v>
      </c>
      <c r="E5447" s="3">
        <v>580</v>
      </c>
      <c r="F5447" s="3">
        <f t="shared" si="154"/>
        <v>174000</v>
      </c>
      <c r="G5447" s="41">
        <v>44963</v>
      </c>
      <c r="H5447" s="40">
        <v>44963</v>
      </c>
      <c r="I5447" s="6">
        <v>0</v>
      </c>
      <c r="J5447" s="32" t="str">
        <f>IF(Data[[#This Row],[Chênh lệch ngày]]&lt;-2,"ADVANCE", IF(Data[[#This Row],[Chênh lệch ngày]]&lt;4, "ON TIME", IF(Data[[#This Row],[REASON OF LATE]]="SUPPLIER","LATE BY SUPPLIER", "LATE")))</f>
        <v>ON TIME</v>
      </c>
      <c r="K5447" s="12"/>
      <c r="L5447" s="16"/>
      <c r="M5447" s="32" t="str">
        <f>TEXT(Data[[#This Row],[Ngày giao]],"yyyy")</f>
        <v>2023</v>
      </c>
      <c r="N5447" s="32" t="str">
        <f>IF(MONTH(Data[[#This Row],[Ngày giao]])&lt;4,"Qtr1", IF(MONTH(Data[[#This Row],[Ngày giao]])&lt;7,"Qtr2",IF(MONTH(Data[[#This Row],[Ngày giao]])&lt;10,"Qtr3","Qtr4")))</f>
        <v>Qtr1</v>
      </c>
      <c r="O5447" s="32" t="str">
        <f>TEXT(Data[[#This Row],[Ngày giao]],"MMM")</f>
        <v>Feb</v>
      </c>
    </row>
    <row r="5448" spans="1:15" ht="13" x14ac:dyDescent="0.3">
      <c r="A5448" s="1">
        <v>4518418639</v>
      </c>
      <c r="B5448" s="1">
        <v>4047131</v>
      </c>
      <c r="C5448" s="34" t="s">
        <v>53</v>
      </c>
      <c r="D5448" s="35">
        <v>200</v>
      </c>
      <c r="E5448" s="3">
        <v>564</v>
      </c>
      <c r="F5448" s="3">
        <f t="shared" si="154"/>
        <v>112800</v>
      </c>
      <c r="G5448" s="41">
        <v>44963</v>
      </c>
      <c r="H5448" s="40">
        <v>44963</v>
      </c>
      <c r="I5448" s="6">
        <v>0</v>
      </c>
      <c r="J5448" s="32" t="str">
        <f>IF(Data[[#This Row],[Chênh lệch ngày]]&lt;-2,"ADVANCE", IF(Data[[#This Row],[Chênh lệch ngày]]&lt;4, "ON TIME", IF(Data[[#This Row],[REASON OF LATE]]="SUPPLIER","LATE BY SUPPLIER", "LATE")))</f>
        <v>ON TIME</v>
      </c>
      <c r="K5448" s="12"/>
      <c r="L5448" s="16"/>
      <c r="M5448" s="32" t="str">
        <f>TEXT(Data[[#This Row],[Ngày giao]],"yyyy")</f>
        <v>2023</v>
      </c>
      <c r="N5448" s="32" t="str">
        <f>IF(MONTH(Data[[#This Row],[Ngày giao]])&lt;4,"Qtr1", IF(MONTH(Data[[#This Row],[Ngày giao]])&lt;7,"Qtr2",IF(MONTH(Data[[#This Row],[Ngày giao]])&lt;10,"Qtr3","Qtr4")))</f>
        <v>Qtr1</v>
      </c>
      <c r="O5448" s="32" t="str">
        <f>TEXT(Data[[#This Row],[Ngày giao]],"MMM")</f>
        <v>Feb</v>
      </c>
    </row>
    <row r="5449" spans="1:15" ht="13" x14ac:dyDescent="0.3">
      <c r="A5449" s="1">
        <v>4518404133</v>
      </c>
      <c r="B5449" s="1">
        <v>2906346</v>
      </c>
      <c r="C5449" s="34" t="s">
        <v>53</v>
      </c>
      <c r="D5449" s="35">
        <v>840</v>
      </c>
      <c r="E5449" s="3">
        <v>1025</v>
      </c>
      <c r="F5449" s="3">
        <f t="shared" si="154"/>
        <v>861000</v>
      </c>
      <c r="G5449" s="41">
        <v>44984</v>
      </c>
      <c r="H5449" s="40">
        <v>44984</v>
      </c>
      <c r="I5449" s="6">
        <v>0</v>
      </c>
      <c r="J5449" s="32" t="str">
        <f>IF(Data[[#This Row],[Chênh lệch ngày]]&lt;-2,"ADVANCE", IF(Data[[#This Row],[Chênh lệch ngày]]&lt;4, "ON TIME", IF(Data[[#This Row],[REASON OF LATE]]="SUPPLIER","LATE BY SUPPLIER", "LATE")))</f>
        <v>ON TIME</v>
      </c>
      <c r="K5449" s="12"/>
      <c r="L5449" s="16"/>
      <c r="M5449" s="32" t="str">
        <f>TEXT(Data[[#This Row],[Ngày giao]],"yyyy")</f>
        <v>2023</v>
      </c>
      <c r="N5449" s="32" t="str">
        <f>IF(MONTH(Data[[#This Row],[Ngày giao]])&lt;4,"Qtr1", IF(MONTH(Data[[#This Row],[Ngày giao]])&lt;7,"Qtr2",IF(MONTH(Data[[#This Row],[Ngày giao]])&lt;10,"Qtr3","Qtr4")))</f>
        <v>Qtr1</v>
      </c>
      <c r="O5449" s="32" t="str">
        <f>TEXT(Data[[#This Row],[Ngày giao]],"MMM")</f>
        <v>Feb</v>
      </c>
    </row>
    <row r="5450" spans="1:15" ht="13" x14ac:dyDescent="0.3">
      <c r="A5450" s="1">
        <v>4518429562</v>
      </c>
      <c r="B5450" s="1">
        <v>4047131</v>
      </c>
      <c r="C5450" s="34" t="s">
        <v>53</v>
      </c>
      <c r="D5450" s="35">
        <v>1900</v>
      </c>
      <c r="E5450" s="3">
        <v>1076</v>
      </c>
      <c r="F5450" s="3">
        <f t="shared" si="154"/>
        <v>2044400</v>
      </c>
      <c r="G5450" s="41">
        <v>44984</v>
      </c>
      <c r="H5450" s="40">
        <v>44984</v>
      </c>
      <c r="I5450" s="6">
        <v>0</v>
      </c>
      <c r="J5450" s="32" t="str">
        <f>IF(Data[[#This Row],[Chênh lệch ngày]]&lt;-2,"ADVANCE", IF(Data[[#This Row],[Chênh lệch ngày]]&lt;4, "ON TIME", IF(Data[[#This Row],[REASON OF LATE]]="SUPPLIER","LATE BY SUPPLIER", "LATE")))</f>
        <v>ON TIME</v>
      </c>
      <c r="K5450" s="12"/>
      <c r="L5450" s="16"/>
      <c r="M5450" s="32" t="str">
        <f>TEXT(Data[[#This Row],[Ngày giao]],"yyyy")</f>
        <v>2023</v>
      </c>
      <c r="N5450" s="32" t="str">
        <f>IF(MONTH(Data[[#This Row],[Ngày giao]])&lt;4,"Qtr1", IF(MONTH(Data[[#This Row],[Ngày giao]])&lt;7,"Qtr2",IF(MONTH(Data[[#This Row],[Ngày giao]])&lt;10,"Qtr3","Qtr4")))</f>
        <v>Qtr1</v>
      </c>
      <c r="O5450" s="32" t="str">
        <f>TEXT(Data[[#This Row],[Ngày giao]],"MMM")</f>
        <v>Feb</v>
      </c>
    </row>
    <row r="5451" spans="1:15" ht="13" x14ac:dyDescent="0.3">
      <c r="A5451" s="1">
        <v>4518392380</v>
      </c>
      <c r="B5451" s="1">
        <v>2906346</v>
      </c>
      <c r="C5451" s="34" t="s">
        <v>53</v>
      </c>
      <c r="D5451" s="35">
        <v>300</v>
      </c>
      <c r="E5451" s="3">
        <v>1395</v>
      </c>
      <c r="F5451" s="3">
        <f t="shared" si="154"/>
        <v>418500</v>
      </c>
      <c r="G5451" s="41">
        <v>44970</v>
      </c>
      <c r="H5451" s="40">
        <v>44970</v>
      </c>
      <c r="I5451" s="6">
        <v>0</v>
      </c>
      <c r="J5451" s="32" t="str">
        <f>IF(Data[[#This Row],[Chênh lệch ngày]]&lt;-2,"ADVANCE", IF(Data[[#This Row],[Chênh lệch ngày]]&lt;4, "ON TIME", IF(Data[[#This Row],[REASON OF LATE]]="SUPPLIER","LATE BY SUPPLIER", "LATE")))</f>
        <v>ON TIME</v>
      </c>
      <c r="K5451" s="12"/>
      <c r="L5451" s="16"/>
      <c r="M5451" s="32" t="str">
        <f>TEXT(Data[[#This Row],[Ngày giao]],"yyyy")</f>
        <v>2023</v>
      </c>
      <c r="N5451" s="32" t="str">
        <f>IF(MONTH(Data[[#This Row],[Ngày giao]])&lt;4,"Qtr1", IF(MONTH(Data[[#This Row],[Ngày giao]])&lt;7,"Qtr2",IF(MONTH(Data[[#This Row],[Ngày giao]])&lt;10,"Qtr3","Qtr4")))</f>
        <v>Qtr1</v>
      </c>
      <c r="O5451" s="32" t="str">
        <f>TEXT(Data[[#This Row],[Ngày giao]],"MMM")</f>
        <v>Feb</v>
      </c>
    </row>
    <row r="5452" spans="1:15" ht="13" x14ac:dyDescent="0.3">
      <c r="A5452" s="1">
        <v>4518412991</v>
      </c>
      <c r="B5452" s="1">
        <v>4047131</v>
      </c>
      <c r="C5452" s="34" t="s">
        <v>53</v>
      </c>
      <c r="D5452" s="35">
        <v>200</v>
      </c>
      <c r="E5452" s="3">
        <v>741</v>
      </c>
      <c r="F5452" s="3">
        <f t="shared" si="154"/>
        <v>148200</v>
      </c>
      <c r="G5452" s="41">
        <v>44970</v>
      </c>
      <c r="H5452" s="40">
        <v>44970</v>
      </c>
      <c r="I5452" s="6">
        <v>0</v>
      </c>
      <c r="J5452" s="32" t="str">
        <f>IF(Data[[#This Row],[Chênh lệch ngày]]&lt;-2,"ADVANCE", IF(Data[[#This Row],[Chênh lệch ngày]]&lt;4, "ON TIME", IF(Data[[#This Row],[REASON OF LATE]]="SUPPLIER","LATE BY SUPPLIER", "LATE")))</f>
        <v>ON TIME</v>
      </c>
      <c r="K5452" s="12"/>
      <c r="L5452" s="16"/>
      <c r="M5452" s="32" t="str">
        <f>TEXT(Data[[#This Row],[Ngày giao]],"yyyy")</f>
        <v>2023</v>
      </c>
      <c r="N5452" s="32" t="str">
        <f>IF(MONTH(Data[[#This Row],[Ngày giao]])&lt;4,"Qtr1", IF(MONTH(Data[[#This Row],[Ngày giao]])&lt;7,"Qtr2",IF(MONTH(Data[[#This Row],[Ngày giao]])&lt;10,"Qtr3","Qtr4")))</f>
        <v>Qtr1</v>
      </c>
      <c r="O5452" s="32" t="str">
        <f>TEXT(Data[[#This Row],[Ngày giao]],"MMM")</f>
        <v>Feb</v>
      </c>
    </row>
    <row r="5453" spans="1:15" ht="13" x14ac:dyDescent="0.3">
      <c r="A5453" s="1">
        <v>4518412040</v>
      </c>
      <c r="B5453" s="1">
        <v>2906346</v>
      </c>
      <c r="C5453" s="34" t="s">
        <v>53</v>
      </c>
      <c r="D5453" s="35">
        <v>1860</v>
      </c>
      <c r="E5453" s="3">
        <v>750</v>
      </c>
      <c r="F5453" s="3">
        <f t="shared" si="154"/>
        <v>1395000</v>
      </c>
      <c r="G5453" s="41">
        <v>44991</v>
      </c>
      <c r="H5453" s="40">
        <v>44991</v>
      </c>
      <c r="I5453" s="6">
        <v>0</v>
      </c>
      <c r="J5453" s="32" t="str">
        <f>IF(Data[[#This Row],[Chênh lệch ngày]]&lt;-2,"ADVANCE", IF(Data[[#This Row],[Chênh lệch ngày]]&lt;4, "ON TIME", IF(Data[[#This Row],[REASON OF LATE]]="SUPPLIER","LATE BY SUPPLIER", "LATE")))</f>
        <v>ON TIME</v>
      </c>
      <c r="K5453" s="12"/>
      <c r="L5453" s="16"/>
      <c r="M5453" s="32" t="str">
        <f>TEXT(Data[[#This Row],[Ngày giao]],"yyyy")</f>
        <v>2023</v>
      </c>
      <c r="N5453" s="32" t="str">
        <f>IF(MONTH(Data[[#This Row],[Ngày giao]])&lt;4,"Qtr1", IF(MONTH(Data[[#This Row],[Ngày giao]])&lt;7,"Qtr2",IF(MONTH(Data[[#This Row],[Ngày giao]])&lt;10,"Qtr3","Qtr4")))</f>
        <v>Qtr1</v>
      </c>
      <c r="O5453" s="32" t="str">
        <f>TEXT(Data[[#This Row],[Ngày giao]],"MMM")</f>
        <v>Mar</v>
      </c>
    </row>
    <row r="5454" spans="1:15" ht="13" x14ac:dyDescent="0.3">
      <c r="A5454" s="1">
        <v>4518423307</v>
      </c>
      <c r="B5454" s="1">
        <v>4047131</v>
      </c>
      <c r="C5454" s="34" t="s">
        <v>53</v>
      </c>
      <c r="D5454" s="35">
        <v>1950</v>
      </c>
      <c r="E5454" s="3">
        <v>574</v>
      </c>
      <c r="F5454" s="3">
        <f t="shared" ref="F5454:F5490" si="155" xml:space="preserve"> D5454 * E5454</f>
        <v>1119300</v>
      </c>
      <c r="G5454" s="41">
        <v>44991</v>
      </c>
      <c r="H5454" s="40">
        <v>44991</v>
      </c>
      <c r="I5454" s="6">
        <v>0</v>
      </c>
      <c r="J5454" s="32" t="str">
        <f>IF(Data[[#This Row],[Chênh lệch ngày]]&lt;-2,"ADVANCE", IF(Data[[#This Row],[Chênh lệch ngày]]&lt;4, "ON TIME", IF(Data[[#This Row],[REASON OF LATE]]="SUPPLIER","LATE BY SUPPLIER", "LATE")))</f>
        <v>ON TIME</v>
      </c>
      <c r="K5454" s="12"/>
      <c r="L5454" s="16"/>
      <c r="M5454" s="32" t="str">
        <f>TEXT(Data[[#This Row],[Ngày giao]],"yyyy")</f>
        <v>2023</v>
      </c>
      <c r="N5454" s="32" t="str">
        <f>IF(MONTH(Data[[#This Row],[Ngày giao]])&lt;4,"Qtr1", IF(MONTH(Data[[#This Row],[Ngày giao]])&lt;7,"Qtr2",IF(MONTH(Data[[#This Row],[Ngày giao]])&lt;10,"Qtr3","Qtr4")))</f>
        <v>Qtr1</v>
      </c>
      <c r="O5454" s="32" t="str">
        <f>TEXT(Data[[#This Row],[Ngày giao]],"MMM")</f>
        <v>Mar</v>
      </c>
    </row>
    <row r="5455" spans="1:15" ht="13" x14ac:dyDescent="0.3">
      <c r="A5455" s="1">
        <v>4518408360</v>
      </c>
      <c r="B5455" s="1">
        <v>4047131</v>
      </c>
      <c r="C5455" s="34" t="s">
        <v>53</v>
      </c>
      <c r="D5455" s="35">
        <v>200</v>
      </c>
      <c r="E5455" s="3">
        <v>1082</v>
      </c>
      <c r="F5455" s="3">
        <f t="shared" si="155"/>
        <v>216400</v>
      </c>
      <c r="G5455" s="41">
        <v>44977</v>
      </c>
      <c r="H5455" s="40">
        <v>44977</v>
      </c>
      <c r="I5455" s="6">
        <v>0</v>
      </c>
      <c r="J5455" s="32" t="str">
        <f>IF(Data[[#This Row],[Chênh lệch ngày]]&lt;-2,"ADVANCE", IF(Data[[#This Row],[Chênh lệch ngày]]&lt;4, "ON TIME", IF(Data[[#This Row],[REASON OF LATE]]="SUPPLIER","LATE BY SUPPLIER", "LATE")))</f>
        <v>ON TIME</v>
      </c>
      <c r="K5455" s="12"/>
      <c r="L5455" s="16"/>
      <c r="M5455" s="32" t="str">
        <f>TEXT(Data[[#This Row],[Ngày giao]],"yyyy")</f>
        <v>2023</v>
      </c>
      <c r="N5455" s="32" t="str">
        <f>IF(MONTH(Data[[#This Row],[Ngày giao]])&lt;4,"Qtr1", IF(MONTH(Data[[#This Row],[Ngày giao]])&lt;7,"Qtr2",IF(MONTH(Data[[#This Row],[Ngày giao]])&lt;10,"Qtr3","Qtr4")))</f>
        <v>Qtr1</v>
      </c>
      <c r="O5455" s="32" t="str">
        <f>TEXT(Data[[#This Row],[Ngày giao]],"MMM")</f>
        <v>Feb</v>
      </c>
    </row>
    <row r="5456" spans="1:15" ht="13" x14ac:dyDescent="0.3">
      <c r="A5456" s="1">
        <v>4518415096</v>
      </c>
      <c r="B5456" s="1">
        <v>2906346</v>
      </c>
      <c r="C5456" s="34" t="s">
        <v>53</v>
      </c>
      <c r="D5456" s="35">
        <v>630</v>
      </c>
      <c r="E5456" s="3">
        <v>652</v>
      </c>
      <c r="F5456" s="3">
        <f t="shared" si="155"/>
        <v>410760</v>
      </c>
      <c r="G5456" s="41">
        <v>44977</v>
      </c>
      <c r="H5456" s="40">
        <v>44977</v>
      </c>
      <c r="I5456" s="6">
        <v>0</v>
      </c>
      <c r="J5456" s="32" t="str">
        <f>IF(Data[[#This Row],[Chênh lệch ngày]]&lt;-2,"ADVANCE", IF(Data[[#This Row],[Chênh lệch ngày]]&lt;4, "ON TIME", IF(Data[[#This Row],[REASON OF LATE]]="SUPPLIER","LATE BY SUPPLIER", "LATE")))</f>
        <v>ON TIME</v>
      </c>
      <c r="K5456" s="12"/>
      <c r="L5456" s="16"/>
      <c r="M5456" s="32" t="str">
        <f>TEXT(Data[[#This Row],[Ngày giao]],"yyyy")</f>
        <v>2023</v>
      </c>
      <c r="N5456" s="32" t="str">
        <f>IF(MONTH(Data[[#This Row],[Ngày giao]])&lt;4,"Qtr1", IF(MONTH(Data[[#This Row],[Ngày giao]])&lt;7,"Qtr2",IF(MONTH(Data[[#This Row],[Ngày giao]])&lt;10,"Qtr3","Qtr4")))</f>
        <v>Qtr1</v>
      </c>
      <c r="O5456" s="32" t="str">
        <f>TEXT(Data[[#This Row],[Ngày giao]],"MMM")</f>
        <v>Feb</v>
      </c>
    </row>
    <row r="5457" spans="1:15" ht="13" x14ac:dyDescent="0.3">
      <c r="A5457" s="1">
        <v>4518455370</v>
      </c>
      <c r="B5457" s="1">
        <v>2461389</v>
      </c>
      <c r="C5457" s="37" t="s">
        <v>52</v>
      </c>
      <c r="D5457" s="35">
        <v>400</v>
      </c>
      <c r="E5457" s="3">
        <v>950</v>
      </c>
      <c r="F5457" s="3">
        <f t="shared" si="155"/>
        <v>380000</v>
      </c>
      <c r="G5457" s="41">
        <v>44830</v>
      </c>
      <c r="H5457" s="40">
        <v>44830</v>
      </c>
      <c r="I5457" s="6">
        <v>0</v>
      </c>
      <c r="J5457" s="32" t="str">
        <f>IF(Data[[#This Row],[Chênh lệch ngày]]&lt;-2,"ADVANCE", IF(Data[[#This Row],[Chênh lệch ngày]]&lt;4, "ON TIME", IF(Data[[#This Row],[REASON OF LATE]]="SUPPLIER","LATE BY SUPPLIER", "LATE")))</f>
        <v>ON TIME</v>
      </c>
      <c r="K5457" s="12"/>
      <c r="L5457" s="16"/>
      <c r="M5457" s="32" t="str">
        <f>TEXT(Data[[#This Row],[Ngày giao]],"yyyy")</f>
        <v>2022</v>
      </c>
      <c r="N5457" s="32" t="str">
        <f>IF(MONTH(Data[[#This Row],[Ngày giao]])&lt;4,"Qtr1", IF(MONTH(Data[[#This Row],[Ngày giao]])&lt;7,"Qtr2",IF(MONTH(Data[[#This Row],[Ngày giao]])&lt;10,"Qtr3","Qtr4")))</f>
        <v>Qtr3</v>
      </c>
      <c r="O5457" s="32" t="str">
        <f>TEXT(Data[[#This Row],[Ngày giao]],"MMM")</f>
        <v>Sep</v>
      </c>
    </row>
    <row r="5458" spans="1:15" ht="13" x14ac:dyDescent="0.3">
      <c r="A5458" s="1">
        <v>4518444153</v>
      </c>
      <c r="B5458" s="1">
        <v>2923264</v>
      </c>
      <c r="C5458" s="34" t="s">
        <v>56</v>
      </c>
      <c r="D5458" s="35">
        <v>105</v>
      </c>
      <c r="E5458" s="3">
        <v>999</v>
      </c>
      <c r="F5458" s="3">
        <f t="shared" si="155"/>
        <v>104895</v>
      </c>
      <c r="G5458" s="41">
        <v>44833</v>
      </c>
      <c r="H5458" s="40">
        <v>44833</v>
      </c>
      <c r="I5458" s="6">
        <v>0</v>
      </c>
      <c r="J5458" s="32" t="str">
        <f>IF(Data[[#This Row],[Chênh lệch ngày]]&lt;-2,"ADVANCE", IF(Data[[#This Row],[Chênh lệch ngày]]&lt;4, "ON TIME", IF(Data[[#This Row],[REASON OF LATE]]="SUPPLIER","LATE BY SUPPLIER", "LATE")))</f>
        <v>ON TIME</v>
      </c>
      <c r="K5458" s="12"/>
      <c r="L5458" s="16"/>
      <c r="M5458" s="32" t="str">
        <f>TEXT(Data[[#This Row],[Ngày giao]],"yyyy")</f>
        <v>2022</v>
      </c>
      <c r="N5458" s="32" t="str">
        <f>IF(MONTH(Data[[#This Row],[Ngày giao]])&lt;4,"Qtr1", IF(MONTH(Data[[#This Row],[Ngày giao]])&lt;7,"Qtr2",IF(MONTH(Data[[#This Row],[Ngày giao]])&lt;10,"Qtr3","Qtr4")))</f>
        <v>Qtr3</v>
      </c>
      <c r="O5458" s="32" t="str">
        <f>TEXT(Data[[#This Row],[Ngày giao]],"MMM")</f>
        <v>Sep</v>
      </c>
    </row>
    <row r="5459" spans="1:15" ht="13" x14ac:dyDescent="0.3">
      <c r="A5459" s="1">
        <v>4518457975</v>
      </c>
      <c r="B5459" s="1">
        <v>4196588</v>
      </c>
      <c r="C5459" s="34" t="s">
        <v>53</v>
      </c>
      <c r="D5459" s="35">
        <v>400</v>
      </c>
      <c r="E5459" s="3">
        <v>1101</v>
      </c>
      <c r="F5459" s="3">
        <f t="shared" si="155"/>
        <v>440400</v>
      </c>
      <c r="G5459" s="41">
        <v>44858</v>
      </c>
      <c r="H5459" s="40">
        <v>44858</v>
      </c>
      <c r="I5459" s="6">
        <v>0</v>
      </c>
      <c r="J5459" s="32" t="str">
        <f>IF(Data[[#This Row],[Chênh lệch ngày]]&lt;-2,"ADVANCE", IF(Data[[#This Row],[Chênh lệch ngày]]&lt;4, "ON TIME", IF(Data[[#This Row],[REASON OF LATE]]="SUPPLIER","LATE BY SUPPLIER", "LATE")))</f>
        <v>ON TIME</v>
      </c>
      <c r="K5459" s="12"/>
      <c r="L5459" s="16"/>
      <c r="M5459" s="32" t="str">
        <f>TEXT(Data[[#This Row],[Ngày giao]],"yyyy")</f>
        <v>2022</v>
      </c>
      <c r="N5459" s="32" t="str">
        <f>IF(MONTH(Data[[#This Row],[Ngày giao]])&lt;4,"Qtr1", IF(MONTH(Data[[#This Row],[Ngày giao]])&lt;7,"Qtr2",IF(MONTH(Data[[#This Row],[Ngày giao]])&lt;10,"Qtr3","Qtr4")))</f>
        <v>Qtr4</v>
      </c>
      <c r="O5459" s="32" t="str">
        <f>TEXT(Data[[#This Row],[Ngày giao]],"MMM")</f>
        <v>Oct</v>
      </c>
    </row>
    <row r="5460" spans="1:15" ht="13" x14ac:dyDescent="0.3">
      <c r="A5460" s="1">
        <v>4518434999</v>
      </c>
      <c r="B5460" s="1">
        <v>4558855</v>
      </c>
      <c r="C5460" s="34" t="s">
        <v>53</v>
      </c>
      <c r="D5460" s="35">
        <v>13600</v>
      </c>
      <c r="E5460" s="3">
        <v>1384</v>
      </c>
      <c r="F5460" s="3">
        <f t="shared" si="155"/>
        <v>18822400</v>
      </c>
      <c r="G5460" s="41">
        <v>44921</v>
      </c>
      <c r="H5460" s="40">
        <v>44921</v>
      </c>
      <c r="I5460" s="6">
        <v>0</v>
      </c>
      <c r="J5460" s="32" t="str">
        <f>IF(Data[[#This Row],[Chênh lệch ngày]]&lt;-2,"ADVANCE", IF(Data[[#This Row],[Chênh lệch ngày]]&lt;4, "ON TIME", IF(Data[[#This Row],[REASON OF LATE]]="SUPPLIER","LATE BY SUPPLIER", "LATE")))</f>
        <v>ON TIME</v>
      </c>
      <c r="K5460" s="12"/>
      <c r="L5460" s="16"/>
      <c r="M5460" s="32" t="str">
        <f>TEXT(Data[[#This Row],[Ngày giao]],"yyyy")</f>
        <v>2022</v>
      </c>
      <c r="N5460" s="32" t="str">
        <f>IF(MONTH(Data[[#This Row],[Ngày giao]])&lt;4,"Qtr1", IF(MONTH(Data[[#This Row],[Ngày giao]])&lt;7,"Qtr2",IF(MONTH(Data[[#This Row],[Ngày giao]])&lt;10,"Qtr3","Qtr4")))</f>
        <v>Qtr4</v>
      </c>
      <c r="O5460" s="32" t="str">
        <f>TEXT(Data[[#This Row],[Ngày giao]],"MMM")</f>
        <v>Dec</v>
      </c>
    </row>
    <row r="5461" spans="1:15" ht="13" x14ac:dyDescent="0.3">
      <c r="A5461" s="1">
        <v>4518397472</v>
      </c>
      <c r="B5461" s="1">
        <v>2461389</v>
      </c>
      <c r="C5461" s="34" t="s">
        <v>62</v>
      </c>
      <c r="D5461" s="35">
        <v>1400</v>
      </c>
      <c r="E5461" s="3">
        <v>1216</v>
      </c>
      <c r="F5461" s="3">
        <f t="shared" si="155"/>
        <v>1702400</v>
      </c>
      <c r="G5461" s="41">
        <v>44935</v>
      </c>
      <c r="H5461" s="40">
        <v>44935</v>
      </c>
      <c r="I5461" s="6">
        <v>0</v>
      </c>
      <c r="J5461" s="32" t="str">
        <f>IF(Data[[#This Row],[Chênh lệch ngày]]&lt;-2,"ADVANCE", IF(Data[[#This Row],[Chênh lệch ngày]]&lt;4, "ON TIME", IF(Data[[#This Row],[REASON OF LATE]]="SUPPLIER","LATE BY SUPPLIER", "LATE")))</f>
        <v>ON TIME</v>
      </c>
      <c r="K5461" s="12"/>
      <c r="L5461" s="16"/>
      <c r="M5461" s="32" t="str">
        <f>TEXT(Data[[#This Row],[Ngày giao]],"yyyy")</f>
        <v>2023</v>
      </c>
      <c r="N5461" s="32" t="str">
        <f>IF(MONTH(Data[[#This Row],[Ngày giao]])&lt;4,"Qtr1", IF(MONTH(Data[[#This Row],[Ngày giao]])&lt;7,"Qtr2",IF(MONTH(Data[[#This Row],[Ngày giao]])&lt;10,"Qtr3","Qtr4")))</f>
        <v>Qtr1</v>
      </c>
      <c r="O5461" s="32" t="str">
        <f>TEXT(Data[[#This Row],[Ngày giao]],"MMM")</f>
        <v>Jan</v>
      </c>
    </row>
    <row r="5462" spans="1:15" ht="13" x14ac:dyDescent="0.3">
      <c r="A5462" s="1">
        <v>4518461442</v>
      </c>
      <c r="B5462" s="1">
        <v>2923264</v>
      </c>
      <c r="C5462" s="34" t="s">
        <v>56</v>
      </c>
      <c r="D5462" s="35">
        <v>70</v>
      </c>
      <c r="E5462" s="3">
        <v>951</v>
      </c>
      <c r="F5462" s="3">
        <f t="shared" si="155"/>
        <v>66570</v>
      </c>
      <c r="G5462" s="41">
        <v>44833</v>
      </c>
      <c r="H5462" s="41">
        <v>44833</v>
      </c>
      <c r="I5462" s="6">
        <v>0</v>
      </c>
      <c r="J5462" s="32" t="str">
        <f>IF(Data[[#This Row],[Chênh lệch ngày]]&lt;-2,"ADVANCE", IF(Data[[#This Row],[Chênh lệch ngày]]&lt;4, "ON TIME", IF(Data[[#This Row],[REASON OF LATE]]="SUPPLIER","LATE BY SUPPLIER", "LATE")))</f>
        <v>ON TIME</v>
      </c>
      <c r="K5462" s="12"/>
      <c r="L5462" s="16"/>
      <c r="M5462" s="32" t="str">
        <f>TEXT(Data[[#This Row],[Ngày giao]],"yyyy")</f>
        <v>2022</v>
      </c>
      <c r="N5462" s="32" t="str">
        <f>IF(MONTH(Data[[#This Row],[Ngày giao]])&lt;4,"Qtr1", IF(MONTH(Data[[#This Row],[Ngày giao]])&lt;7,"Qtr2",IF(MONTH(Data[[#This Row],[Ngày giao]])&lt;10,"Qtr3","Qtr4")))</f>
        <v>Qtr3</v>
      </c>
      <c r="O5462" s="32" t="str">
        <f>TEXT(Data[[#This Row],[Ngày giao]],"MMM")</f>
        <v>Sep</v>
      </c>
    </row>
    <row r="5463" spans="1:15" ht="13" x14ac:dyDescent="0.3">
      <c r="A5463" s="1">
        <v>4518417405</v>
      </c>
      <c r="B5463" s="1">
        <v>2663481</v>
      </c>
      <c r="C5463" s="34" t="s">
        <v>61</v>
      </c>
      <c r="D5463" s="35">
        <v>450</v>
      </c>
      <c r="E5463" s="3">
        <v>763</v>
      </c>
      <c r="F5463" s="3">
        <f t="shared" si="155"/>
        <v>343350</v>
      </c>
      <c r="G5463" s="41">
        <v>44816</v>
      </c>
      <c r="H5463" s="40">
        <v>44816</v>
      </c>
      <c r="I5463" s="6">
        <v>0</v>
      </c>
      <c r="J5463" s="32" t="str">
        <f>IF(Data[[#This Row],[Chênh lệch ngày]]&lt;-2,"ADVANCE", IF(Data[[#This Row],[Chênh lệch ngày]]&lt;4, "ON TIME", IF(Data[[#This Row],[REASON OF LATE]]="SUPPLIER","LATE BY SUPPLIER", "LATE")))</f>
        <v>ON TIME</v>
      </c>
      <c r="K5463" s="12"/>
      <c r="L5463" s="16"/>
      <c r="M5463" s="32" t="str">
        <f>TEXT(Data[[#This Row],[Ngày giao]],"yyyy")</f>
        <v>2022</v>
      </c>
      <c r="N5463" s="32" t="str">
        <f>IF(MONTH(Data[[#This Row],[Ngày giao]])&lt;4,"Qtr1", IF(MONTH(Data[[#This Row],[Ngày giao]])&lt;7,"Qtr2",IF(MONTH(Data[[#This Row],[Ngày giao]])&lt;10,"Qtr3","Qtr4")))</f>
        <v>Qtr3</v>
      </c>
      <c r="O5463" s="32" t="str">
        <f>TEXT(Data[[#This Row],[Ngày giao]],"MMM")</f>
        <v>Sep</v>
      </c>
    </row>
    <row r="5464" spans="1:15" ht="13" x14ac:dyDescent="0.3">
      <c r="A5464" s="1">
        <v>4518420398</v>
      </c>
      <c r="B5464" s="1">
        <v>2663481</v>
      </c>
      <c r="C5464" s="34" t="s">
        <v>53</v>
      </c>
      <c r="D5464" s="35">
        <v>630</v>
      </c>
      <c r="E5464" s="3">
        <v>365</v>
      </c>
      <c r="F5464" s="3">
        <f t="shared" si="155"/>
        <v>229950</v>
      </c>
      <c r="G5464" s="41">
        <v>44921</v>
      </c>
      <c r="H5464" s="40">
        <v>44921</v>
      </c>
      <c r="I5464" s="6">
        <v>0</v>
      </c>
      <c r="J5464" s="32" t="str">
        <f>IF(Data[[#This Row],[Chênh lệch ngày]]&lt;-2,"ADVANCE", IF(Data[[#This Row],[Chênh lệch ngày]]&lt;4, "ON TIME", IF(Data[[#This Row],[REASON OF LATE]]="SUPPLIER","LATE BY SUPPLIER", "LATE")))</f>
        <v>ON TIME</v>
      </c>
      <c r="K5464" s="12"/>
      <c r="L5464" s="16"/>
      <c r="M5464" s="32" t="str">
        <f>TEXT(Data[[#This Row],[Ngày giao]],"yyyy")</f>
        <v>2022</v>
      </c>
      <c r="N5464" s="32" t="str">
        <f>IF(MONTH(Data[[#This Row],[Ngày giao]])&lt;4,"Qtr1", IF(MONTH(Data[[#This Row],[Ngày giao]])&lt;7,"Qtr2",IF(MONTH(Data[[#This Row],[Ngày giao]])&lt;10,"Qtr3","Qtr4")))</f>
        <v>Qtr4</v>
      </c>
      <c r="O5464" s="32" t="str">
        <f>TEXT(Data[[#This Row],[Ngày giao]],"MMM")</f>
        <v>Dec</v>
      </c>
    </row>
    <row r="5465" spans="1:15" ht="13" x14ac:dyDescent="0.3">
      <c r="A5465" s="1">
        <v>4518431148</v>
      </c>
      <c r="B5465" s="1">
        <v>2663481</v>
      </c>
      <c r="C5465" s="34" t="s">
        <v>53</v>
      </c>
      <c r="D5465" s="35">
        <v>1470</v>
      </c>
      <c r="E5465" s="3">
        <v>633</v>
      </c>
      <c r="F5465" s="3">
        <f t="shared" si="155"/>
        <v>930510</v>
      </c>
      <c r="G5465" s="41">
        <v>44924</v>
      </c>
      <c r="H5465" s="40">
        <v>44924</v>
      </c>
      <c r="I5465" s="6">
        <v>0</v>
      </c>
      <c r="J5465" s="32" t="str">
        <f>IF(Data[[#This Row],[Chênh lệch ngày]]&lt;-2,"ADVANCE", IF(Data[[#This Row],[Chênh lệch ngày]]&lt;4, "ON TIME", IF(Data[[#This Row],[REASON OF LATE]]="SUPPLIER","LATE BY SUPPLIER", "LATE")))</f>
        <v>ON TIME</v>
      </c>
      <c r="K5465" s="12"/>
      <c r="L5465" s="16"/>
      <c r="M5465" s="32" t="str">
        <f>TEXT(Data[[#This Row],[Ngày giao]],"yyyy")</f>
        <v>2022</v>
      </c>
      <c r="N5465" s="32" t="str">
        <f>IF(MONTH(Data[[#This Row],[Ngày giao]])&lt;4,"Qtr1", IF(MONTH(Data[[#This Row],[Ngày giao]])&lt;7,"Qtr2",IF(MONTH(Data[[#This Row],[Ngày giao]])&lt;10,"Qtr3","Qtr4")))</f>
        <v>Qtr4</v>
      </c>
      <c r="O5465" s="32" t="str">
        <f>TEXT(Data[[#This Row],[Ngày giao]],"MMM")</f>
        <v>Dec</v>
      </c>
    </row>
    <row r="5466" spans="1:15" ht="13" x14ac:dyDescent="0.3">
      <c r="A5466" s="1">
        <v>4518398307</v>
      </c>
      <c r="B5466" s="1">
        <v>2663481</v>
      </c>
      <c r="C5466" s="34" t="s">
        <v>53</v>
      </c>
      <c r="D5466" s="35">
        <v>1575</v>
      </c>
      <c r="E5466" s="3">
        <v>587</v>
      </c>
      <c r="F5466" s="3">
        <f t="shared" si="155"/>
        <v>924525</v>
      </c>
      <c r="G5466" s="41">
        <v>44935</v>
      </c>
      <c r="H5466" s="40">
        <v>44935</v>
      </c>
      <c r="I5466" s="6">
        <v>0</v>
      </c>
      <c r="J5466" s="32" t="str">
        <f>IF(Data[[#This Row],[Chênh lệch ngày]]&lt;-2,"ADVANCE", IF(Data[[#This Row],[Chênh lệch ngày]]&lt;4, "ON TIME", IF(Data[[#This Row],[REASON OF LATE]]="SUPPLIER","LATE BY SUPPLIER", "LATE")))</f>
        <v>ON TIME</v>
      </c>
      <c r="K5466" s="12"/>
      <c r="L5466" s="16"/>
      <c r="M5466" s="32" t="str">
        <f>TEXT(Data[[#This Row],[Ngày giao]],"yyyy")</f>
        <v>2023</v>
      </c>
      <c r="N5466" s="32" t="str">
        <f>IF(MONTH(Data[[#This Row],[Ngày giao]])&lt;4,"Qtr1", IF(MONTH(Data[[#This Row],[Ngày giao]])&lt;7,"Qtr2",IF(MONTH(Data[[#This Row],[Ngày giao]])&lt;10,"Qtr3","Qtr4")))</f>
        <v>Qtr1</v>
      </c>
      <c r="O5466" s="32" t="str">
        <f>TEXT(Data[[#This Row],[Ngày giao]],"MMM")</f>
        <v>Jan</v>
      </c>
    </row>
    <row r="5467" spans="1:15" ht="13" x14ac:dyDescent="0.3">
      <c r="A5467" s="1">
        <v>4518429502</v>
      </c>
      <c r="B5467" s="1">
        <v>2663481</v>
      </c>
      <c r="C5467" s="34" t="s">
        <v>53</v>
      </c>
      <c r="D5467" s="35">
        <v>1590</v>
      </c>
      <c r="E5467" s="3">
        <v>792</v>
      </c>
      <c r="F5467" s="3">
        <f t="shared" si="155"/>
        <v>1259280</v>
      </c>
      <c r="G5467" s="41">
        <v>44942</v>
      </c>
      <c r="H5467" s="40">
        <v>44942</v>
      </c>
      <c r="I5467" s="6">
        <v>0</v>
      </c>
      <c r="J5467" s="32" t="str">
        <f>IF(Data[[#This Row],[Chênh lệch ngày]]&lt;-2,"ADVANCE", IF(Data[[#This Row],[Chênh lệch ngày]]&lt;4, "ON TIME", IF(Data[[#This Row],[REASON OF LATE]]="SUPPLIER","LATE BY SUPPLIER", "LATE")))</f>
        <v>ON TIME</v>
      </c>
      <c r="K5467" s="12"/>
      <c r="L5467" s="16"/>
      <c r="M5467" s="32" t="str">
        <f>TEXT(Data[[#This Row],[Ngày giao]],"yyyy")</f>
        <v>2023</v>
      </c>
      <c r="N5467" s="32" t="str">
        <f>IF(MONTH(Data[[#This Row],[Ngày giao]])&lt;4,"Qtr1", IF(MONTH(Data[[#This Row],[Ngày giao]])&lt;7,"Qtr2",IF(MONTH(Data[[#This Row],[Ngày giao]])&lt;10,"Qtr3","Qtr4")))</f>
        <v>Qtr1</v>
      </c>
      <c r="O5467" s="32" t="str">
        <f>TEXT(Data[[#This Row],[Ngày giao]],"MMM")</f>
        <v>Jan</v>
      </c>
    </row>
    <row r="5468" spans="1:15" ht="13" x14ac:dyDescent="0.3">
      <c r="A5468" s="1">
        <v>4518421261</v>
      </c>
      <c r="B5468" s="1">
        <v>2663481</v>
      </c>
      <c r="C5468" s="34" t="s">
        <v>53</v>
      </c>
      <c r="D5468" s="35">
        <v>3465</v>
      </c>
      <c r="E5468" s="3">
        <v>582</v>
      </c>
      <c r="F5468" s="3">
        <f t="shared" si="155"/>
        <v>2016630</v>
      </c>
      <c r="G5468" s="41">
        <v>44945</v>
      </c>
      <c r="H5468" s="40">
        <v>44945</v>
      </c>
      <c r="I5468" s="6">
        <v>0</v>
      </c>
      <c r="J5468" s="32" t="str">
        <f>IF(Data[[#This Row],[Chênh lệch ngày]]&lt;-2,"ADVANCE", IF(Data[[#This Row],[Chênh lệch ngày]]&lt;4, "ON TIME", IF(Data[[#This Row],[REASON OF LATE]]="SUPPLIER","LATE BY SUPPLIER", "LATE")))</f>
        <v>ON TIME</v>
      </c>
      <c r="K5468" s="12"/>
      <c r="L5468" s="16"/>
      <c r="M5468" s="32" t="str">
        <f>TEXT(Data[[#This Row],[Ngày giao]],"yyyy")</f>
        <v>2023</v>
      </c>
      <c r="N5468" s="32" t="str">
        <f>IF(MONTH(Data[[#This Row],[Ngày giao]])&lt;4,"Qtr1", IF(MONTH(Data[[#This Row],[Ngày giao]])&lt;7,"Qtr2",IF(MONTH(Data[[#This Row],[Ngày giao]])&lt;10,"Qtr3","Qtr4")))</f>
        <v>Qtr1</v>
      </c>
      <c r="O5468" s="32" t="str">
        <f>TEXT(Data[[#This Row],[Ngày giao]],"MMM")</f>
        <v>Jan</v>
      </c>
    </row>
    <row r="5469" spans="1:15" ht="13" x14ac:dyDescent="0.3">
      <c r="A5469" s="1">
        <v>4518428007</v>
      </c>
      <c r="B5469" s="1">
        <v>2663481</v>
      </c>
      <c r="C5469" s="34" t="s">
        <v>53</v>
      </c>
      <c r="D5469" s="35">
        <v>1800</v>
      </c>
      <c r="E5469" s="3">
        <v>721</v>
      </c>
      <c r="F5469" s="3">
        <f t="shared" si="155"/>
        <v>1297800</v>
      </c>
      <c r="G5469" s="41">
        <v>44963</v>
      </c>
      <c r="H5469" s="40">
        <v>44963</v>
      </c>
      <c r="I5469" s="6">
        <v>0</v>
      </c>
      <c r="J5469" s="32" t="str">
        <f>IF(Data[[#This Row],[Chênh lệch ngày]]&lt;-2,"ADVANCE", IF(Data[[#This Row],[Chênh lệch ngày]]&lt;4, "ON TIME", IF(Data[[#This Row],[REASON OF LATE]]="SUPPLIER","LATE BY SUPPLIER", "LATE")))</f>
        <v>ON TIME</v>
      </c>
      <c r="K5469" s="12"/>
      <c r="L5469" s="16"/>
      <c r="M5469" s="32" t="str">
        <f>TEXT(Data[[#This Row],[Ngày giao]],"yyyy")</f>
        <v>2023</v>
      </c>
      <c r="N5469" s="32" t="str">
        <f>IF(MONTH(Data[[#This Row],[Ngày giao]])&lt;4,"Qtr1", IF(MONTH(Data[[#This Row],[Ngày giao]])&lt;7,"Qtr2",IF(MONTH(Data[[#This Row],[Ngày giao]])&lt;10,"Qtr3","Qtr4")))</f>
        <v>Qtr1</v>
      </c>
      <c r="O5469" s="32" t="str">
        <f>TEXT(Data[[#This Row],[Ngày giao]],"MMM")</f>
        <v>Feb</v>
      </c>
    </row>
    <row r="5470" spans="1:15" ht="13" x14ac:dyDescent="0.3">
      <c r="A5470" s="1">
        <v>4518421361</v>
      </c>
      <c r="B5470" s="1">
        <v>2663481</v>
      </c>
      <c r="C5470" s="34" t="s">
        <v>53</v>
      </c>
      <c r="D5470" s="35">
        <v>2820</v>
      </c>
      <c r="E5470" s="3">
        <v>1445</v>
      </c>
      <c r="F5470" s="3">
        <f t="shared" si="155"/>
        <v>4074900</v>
      </c>
      <c r="G5470" s="41">
        <v>44970</v>
      </c>
      <c r="H5470" s="40">
        <v>44970</v>
      </c>
      <c r="I5470" s="6">
        <v>0</v>
      </c>
      <c r="J5470" s="32" t="str">
        <f>IF(Data[[#This Row],[Chênh lệch ngày]]&lt;-2,"ADVANCE", IF(Data[[#This Row],[Chênh lệch ngày]]&lt;4, "ON TIME", IF(Data[[#This Row],[REASON OF LATE]]="SUPPLIER","LATE BY SUPPLIER", "LATE")))</f>
        <v>ON TIME</v>
      </c>
      <c r="K5470" s="12"/>
      <c r="L5470" s="16"/>
      <c r="M5470" s="32" t="str">
        <f>TEXT(Data[[#This Row],[Ngày giao]],"yyyy")</f>
        <v>2023</v>
      </c>
      <c r="N5470" s="32" t="str">
        <f>IF(MONTH(Data[[#This Row],[Ngày giao]])&lt;4,"Qtr1", IF(MONTH(Data[[#This Row],[Ngày giao]])&lt;7,"Qtr2",IF(MONTH(Data[[#This Row],[Ngày giao]])&lt;10,"Qtr3","Qtr4")))</f>
        <v>Qtr1</v>
      </c>
      <c r="O5470" s="32" t="str">
        <f>TEXT(Data[[#This Row],[Ngày giao]],"MMM")</f>
        <v>Feb</v>
      </c>
    </row>
    <row r="5471" spans="1:15" ht="13" x14ac:dyDescent="0.3">
      <c r="A5471" s="1">
        <v>4518414241</v>
      </c>
      <c r="B5471" s="1">
        <v>2663481</v>
      </c>
      <c r="C5471" s="34" t="s">
        <v>53</v>
      </c>
      <c r="D5471" s="35">
        <v>2370</v>
      </c>
      <c r="E5471" s="3">
        <v>385</v>
      </c>
      <c r="F5471" s="3">
        <f t="shared" si="155"/>
        <v>912450</v>
      </c>
      <c r="G5471" s="41">
        <v>44977</v>
      </c>
      <c r="H5471" s="40">
        <v>44977</v>
      </c>
      <c r="I5471" s="6">
        <v>0</v>
      </c>
      <c r="J5471" s="32" t="str">
        <f>IF(Data[[#This Row],[Chênh lệch ngày]]&lt;-2,"ADVANCE", IF(Data[[#This Row],[Chênh lệch ngày]]&lt;4, "ON TIME", IF(Data[[#This Row],[REASON OF LATE]]="SUPPLIER","LATE BY SUPPLIER", "LATE")))</f>
        <v>ON TIME</v>
      </c>
      <c r="K5471" s="12"/>
      <c r="L5471" s="16"/>
      <c r="M5471" s="32" t="str">
        <f>TEXT(Data[[#This Row],[Ngày giao]],"yyyy")</f>
        <v>2023</v>
      </c>
      <c r="N5471" s="32" t="str">
        <f>IF(MONTH(Data[[#This Row],[Ngày giao]])&lt;4,"Qtr1", IF(MONTH(Data[[#This Row],[Ngày giao]])&lt;7,"Qtr2",IF(MONTH(Data[[#This Row],[Ngày giao]])&lt;10,"Qtr3","Qtr4")))</f>
        <v>Qtr1</v>
      </c>
      <c r="O5471" s="32" t="str">
        <f>TEXT(Data[[#This Row],[Ngày giao]],"MMM")</f>
        <v>Feb</v>
      </c>
    </row>
    <row r="5472" spans="1:15" ht="13" x14ac:dyDescent="0.3">
      <c r="A5472" s="1">
        <v>4518403124</v>
      </c>
      <c r="B5472" s="1">
        <v>2765851</v>
      </c>
      <c r="C5472" s="34" t="s">
        <v>68</v>
      </c>
      <c r="D5472" s="35">
        <v>160</v>
      </c>
      <c r="E5472" s="3">
        <v>899</v>
      </c>
      <c r="F5472" s="3">
        <f t="shared" si="155"/>
        <v>143840</v>
      </c>
      <c r="G5472" s="41">
        <v>44812</v>
      </c>
      <c r="H5472" s="40">
        <v>44812</v>
      </c>
      <c r="I5472" s="6">
        <v>0</v>
      </c>
      <c r="J5472" s="32" t="str">
        <f>IF(Data[[#This Row],[Chênh lệch ngày]]&lt;-2,"ADVANCE", IF(Data[[#This Row],[Chênh lệch ngày]]&lt;4, "ON TIME", IF(Data[[#This Row],[REASON OF LATE]]="SUPPLIER","LATE BY SUPPLIER", "LATE")))</f>
        <v>ON TIME</v>
      </c>
      <c r="K5472" s="12"/>
      <c r="L5472" s="16"/>
      <c r="M5472" s="32" t="str">
        <f>TEXT(Data[[#This Row],[Ngày giao]],"yyyy")</f>
        <v>2022</v>
      </c>
      <c r="N5472" s="32" t="str">
        <f>IF(MONTH(Data[[#This Row],[Ngày giao]])&lt;4,"Qtr1", IF(MONTH(Data[[#This Row],[Ngày giao]])&lt;7,"Qtr2",IF(MONTH(Data[[#This Row],[Ngày giao]])&lt;10,"Qtr3","Qtr4")))</f>
        <v>Qtr3</v>
      </c>
      <c r="O5472" s="32" t="str">
        <f>TEXT(Data[[#This Row],[Ngày giao]],"MMM")</f>
        <v>Sep</v>
      </c>
    </row>
    <row r="5473" spans="1:15" ht="13" x14ac:dyDescent="0.3">
      <c r="A5473" s="1">
        <v>4518409323</v>
      </c>
      <c r="B5473" s="1">
        <v>2765851</v>
      </c>
      <c r="C5473" s="37" t="s">
        <v>52</v>
      </c>
      <c r="D5473" s="35">
        <v>48</v>
      </c>
      <c r="E5473" s="3">
        <v>659</v>
      </c>
      <c r="F5473" s="3">
        <f t="shared" si="155"/>
        <v>31632</v>
      </c>
      <c r="G5473" s="41">
        <v>44816</v>
      </c>
      <c r="H5473" s="40">
        <v>44816</v>
      </c>
      <c r="I5473" s="6">
        <v>1</v>
      </c>
      <c r="J5473" s="32" t="str">
        <f>IF(Data[[#This Row],[Chênh lệch ngày]]&lt;-2,"ADVANCE", IF(Data[[#This Row],[Chênh lệch ngày]]&lt;4, "ON TIME", IF(Data[[#This Row],[REASON OF LATE]]="SUPPLIER","LATE BY SUPPLIER", "LATE")))</f>
        <v>ON TIME</v>
      </c>
      <c r="K5473" s="12"/>
      <c r="L5473" s="16"/>
      <c r="M5473" s="32" t="str">
        <f>TEXT(Data[[#This Row],[Ngày giao]],"yyyy")</f>
        <v>2022</v>
      </c>
      <c r="N5473" s="32" t="str">
        <f>IF(MONTH(Data[[#This Row],[Ngày giao]])&lt;4,"Qtr1", IF(MONTH(Data[[#This Row],[Ngày giao]])&lt;7,"Qtr2",IF(MONTH(Data[[#This Row],[Ngày giao]])&lt;10,"Qtr3","Qtr4")))</f>
        <v>Qtr3</v>
      </c>
      <c r="O5473" s="32" t="str">
        <f>TEXT(Data[[#This Row],[Ngày giao]],"MMM")</f>
        <v>Sep</v>
      </c>
    </row>
    <row r="5474" spans="1:15" ht="13" x14ac:dyDescent="0.3">
      <c r="A5474" s="1">
        <v>4518487814</v>
      </c>
      <c r="B5474" s="1">
        <v>2765851</v>
      </c>
      <c r="C5474" s="34" t="s">
        <v>68</v>
      </c>
      <c r="D5474" s="35">
        <v>160</v>
      </c>
      <c r="E5474" s="3">
        <v>637</v>
      </c>
      <c r="F5474" s="3">
        <f t="shared" si="155"/>
        <v>101920</v>
      </c>
      <c r="G5474" s="41">
        <v>44833</v>
      </c>
      <c r="H5474" s="40">
        <v>44833</v>
      </c>
      <c r="I5474" s="6">
        <v>0</v>
      </c>
      <c r="J5474" s="32" t="str">
        <f>IF(Data[[#This Row],[Chênh lệch ngày]]&lt;-2,"ADVANCE", IF(Data[[#This Row],[Chênh lệch ngày]]&lt;4, "ON TIME", IF(Data[[#This Row],[REASON OF LATE]]="SUPPLIER","LATE BY SUPPLIER", "LATE")))</f>
        <v>ON TIME</v>
      </c>
      <c r="K5474" s="12"/>
      <c r="L5474" s="16"/>
      <c r="M5474" s="32" t="str">
        <f>TEXT(Data[[#This Row],[Ngày giao]],"yyyy")</f>
        <v>2022</v>
      </c>
      <c r="N5474" s="32" t="str">
        <f>IF(MONTH(Data[[#This Row],[Ngày giao]])&lt;4,"Qtr1", IF(MONTH(Data[[#This Row],[Ngày giao]])&lt;7,"Qtr2",IF(MONTH(Data[[#This Row],[Ngày giao]])&lt;10,"Qtr3","Qtr4")))</f>
        <v>Qtr3</v>
      </c>
      <c r="O5474" s="32" t="str">
        <f>TEXT(Data[[#This Row],[Ngày giao]],"MMM")</f>
        <v>Sep</v>
      </c>
    </row>
    <row r="5475" spans="1:15" ht="13" x14ac:dyDescent="0.3">
      <c r="A5475" s="1">
        <v>4518452857</v>
      </c>
      <c r="B5475" s="1">
        <v>2765851</v>
      </c>
      <c r="C5475" s="37" t="s">
        <v>52</v>
      </c>
      <c r="D5475" s="35">
        <v>144</v>
      </c>
      <c r="E5475" s="3">
        <v>1282</v>
      </c>
      <c r="F5475" s="3">
        <f t="shared" si="155"/>
        <v>184608</v>
      </c>
      <c r="G5475" s="41">
        <v>44830</v>
      </c>
      <c r="H5475" s="40">
        <v>44830</v>
      </c>
      <c r="I5475" s="6">
        <v>0</v>
      </c>
      <c r="J5475" s="32" t="str">
        <f>IF(Data[[#This Row],[Chênh lệch ngày]]&lt;-2,"ADVANCE", IF(Data[[#This Row],[Chênh lệch ngày]]&lt;4, "ON TIME", IF(Data[[#This Row],[REASON OF LATE]]="SUPPLIER","LATE BY SUPPLIER", "LATE")))</f>
        <v>ON TIME</v>
      </c>
      <c r="K5475" s="12"/>
      <c r="L5475" s="16"/>
      <c r="M5475" s="32" t="str">
        <f>TEXT(Data[[#This Row],[Ngày giao]],"yyyy")</f>
        <v>2022</v>
      </c>
      <c r="N5475" s="32" t="str">
        <f>IF(MONTH(Data[[#This Row],[Ngày giao]])&lt;4,"Qtr1", IF(MONTH(Data[[#This Row],[Ngày giao]])&lt;7,"Qtr2",IF(MONTH(Data[[#This Row],[Ngày giao]])&lt;10,"Qtr3","Qtr4")))</f>
        <v>Qtr3</v>
      </c>
      <c r="O5475" s="32" t="str">
        <f>TEXT(Data[[#This Row],[Ngày giao]],"MMM")</f>
        <v>Sep</v>
      </c>
    </row>
    <row r="5476" spans="1:15" ht="13" x14ac:dyDescent="0.3">
      <c r="A5476" s="1">
        <v>4518440137</v>
      </c>
      <c r="B5476" s="1">
        <v>2765851</v>
      </c>
      <c r="C5476" s="34" t="s">
        <v>55</v>
      </c>
      <c r="D5476" s="35">
        <v>16</v>
      </c>
      <c r="E5476" s="3">
        <v>1200</v>
      </c>
      <c r="F5476" s="3">
        <f t="shared" si="155"/>
        <v>19200</v>
      </c>
      <c r="G5476" s="41">
        <v>44826</v>
      </c>
      <c r="H5476" s="40">
        <v>44826</v>
      </c>
      <c r="I5476" s="6">
        <v>0</v>
      </c>
      <c r="J5476" s="32" t="str">
        <f>IF(Data[[#This Row],[Chênh lệch ngày]]&lt;-2,"ADVANCE", IF(Data[[#This Row],[Chênh lệch ngày]]&lt;4, "ON TIME", IF(Data[[#This Row],[REASON OF LATE]]="SUPPLIER","LATE BY SUPPLIER", "LATE")))</f>
        <v>ON TIME</v>
      </c>
      <c r="K5476" s="12"/>
      <c r="L5476" s="16"/>
      <c r="M5476" s="32" t="str">
        <f>TEXT(Data[[#This Row],[Ngày giao]],"yyyy")</f>
        <v>2022</v>
      </c>
      <c r="N5476" s="32" t="str">
        <f>IF(MONTH(Data[[#This Row],[Ngày giao]])&lt;4,"Qtr1", IF(MONTH(Data[[#This Row],[Ngày giao]])&lt;7,"Qtr2",IF(MONTH(Data[[#This Row],[Ngày giao]])&lt;10,"Qtr3","Qtr4")))</f>
        <v>Qtr3</v>
      </c>
      <c r="O5476" s="32" t="str">
        <f>TEXT(Data[[#This Row],[Ngày giao]],"MMM")</f>
        <v>Sep</v>
      </c>
    </row>
    <row r="5477" spans="1:15" ht="13" x14ac:dyDescent="0.3">
      <c r="A5477" s="1">
        <v>4518477673</v>
      </c>
      <c r="B5477" s="1">
        <v>2765851</v>
      </c>
      <c r="C5477" s="34" t="s">
        <v>55</v>
      </c>
      <c r="D5477" s="35">
        <v>16</v>
      </c>
      <c r="E5477" s="3">
        <v>591</v>
      </c>
      <c r="F5477" s="3">
        <f t="shared" si="155"/>
        <v>9456</v>
      </c>
      <c r="G5477" s="41">
        <v>44833</v>
      </c>
      <c r="H5477" s="40">
        <v>44833</v>
      </c>
      <c r="I5477" s="6">
        <v>0</v>
      </c>
      <c r="J5477" s="32" t="str">
        <f>IF(Data[[#This Row],[Chênh lệch ngày]]&lt;-2,"ADVANCE", IF(Data[[#This Row],[Chênh lệch ngày]]&lt;4, "ON TIME", IF(Data[[#This Row],[REASON OF LATE]]="SUPPLIER","LATE BY SUPPLIER", "LATE")))</f>
        <v>ON TIME</v>
      </c>
      <c r="K5477" s="12"/>
      <c r="L5477" s="16"/>
      <c r="M5477" s="32" t="str">
        <f>TEXT(Data[[#This Row],[Ngày giao]],"yyyy")</f>
        <v>2022</v>
      </c>
      <c r="N5477" s="32" t="str">
        <f>IF(MONTH(Data[[#This Row],[Ngày giao]])&lt;4,"Qtr1", IF(MONTH(Data[[#This Row],[Ngày giao]])&lt;7,"Qtr2",IF(MONTH(Data[[#This Row],[Ngày giao]])&lt;10,"Qtr3","Qtr4")))</f>
        <v>Qtr3</v>
      </c>
      <c r="O5477" s="32" t="str">
        <f>TEXT(Data[[#This Row],[Ngày giao]],"MMM")</f>
        <v>Sep</v>
      </c>
    </row>
    <row r="5478" spans="1:15" ht="13" x14ac:dyDescent="0.3">
      <c r="A5478" s="1">
        <v>4518429930</v>
      </c>
      <c r="B5478" s="1">
        <v>2765851</v>
      </c>
      <c r="C5478" s="34" t="s">
        <v>53</v>
      </c>
      <c r="D5478" s="35">
        <v>3664</v>
      </c>
      <c r="E5478" s="3">
        <v>1012</v>
      </c>
      <c r="F5478" s="3">
        <f t="shared" si="155"/>
        <v>3707968</v>
      </c>
      <c r="G5478" s="41">
        <v>44837</v>
      </c>
      <c r="H5478" s="40">
        <v>44837</v>
      </c>
      <c r="I5478" s="6">
        <v>0</v>
      </c>
      <c r="J5478" s="32" t="str">
        <f>IF(Data[[#This Row],[Chênh lệch ngày]]&lt;-2,"ADVANCE", IF(Data[[#This Row],[Chênh lệch ngày]]&lt;4, "ON TIME", IF(Data[[#This Row],[REASON OF LATE]]="SUPPLIER","LATE BY SUPPLIER", "LATE")))</f>
        <v>ON TIME</v>
      </c>
      <c r="K5478" s="12"/>
      <c r="L5478" s="16"/>
      <c r="M5478" s="32" t="str">
        <f>TEXT(Data[[#This Row],[Ngày giao]],"yyyy")</f>
        <v>2022</v>
      </c>
      <c r="N5478" s="32" t="str">
        <f>IF(MONTH(Data[[#This Row],[Ngày giao]])&lt;4,"Qtr1", IF(MONTH(Data[[#This Row],[Ngày giao]])&lt;7,"Qtr2",IF(MONTH(Data[[#This Row],[Ngày giao]])&lt;10,"Qtr3","Qtr4")))</f>
        <v>Qtr4</v>
      </c>
      <c r="O5478" s="32" t="str">
        <f>TEXT(Data[[#This Row],[Ngày giao]],"MMM")</f>
        <v>Oct</v>
      </c>
    </row>
    <row r="5479" spans="1:15" ht="13" x14ac:dyDescent="0.3">
      <c r="A5479" s="1">
        <v>4518422973</v>
      </c>
      <c r="B5479" s="1">
        <v>2765851</v>
      </c>
      <c r="C5479" s="34" t="s">
        <v>53</v>
      </c>
      <c r="D5479" s="35">
        <v>1776</v>
      </c>
      <c r="E5479" s="3">
        <v>890</v>
      </c>
      <c r="F5479" s="3">
        <f t="shared" si="155"/>
        <v>1580640</v>
      </c>
      <c r="G5479" s="41">
        <v>44837</v>
      </c>
      <c r="H5479" s="40">
        <v>44837</v>
      </c>
      <c r="I5479" s="6">
        <v>0</v>
      </c>
      <c r="J5479" s="32" t="str">
        <f>IF(Data[[#This Row],[Chênh lệch ngày]]&lt;-2,"ADVANCE", IF(Data[[#This Row],[Chênh lệch ngày]]&lt;4, "ON TIME", IF(Data[[#This Row],[REASON OF LATE]]="SUPPLIER","LATE BY SUPPLIER", "LATE")))</f>
        <v>ON TIME</v>
      </c>
      <c r="K5479" s="12"/>
      <c r="L5479" s="16"/>
      <c r="M5479" s="32" t="str">
        <f>TEXT(Data[[#This Row],[Ngày giao]],"yyyy")</f>
        <v>2022</v>
      </c>
      <c r="N5479" s="32" t="str">
        <f>IF(MONTH(Data[[#This Row],[Ngày giao]])&lt;4,"Qtr1", IF(MONTH(Data[[#This Row],[Ngày giao]])&lt;7,"Qtr2",IF(MONTH(Data[[#This Row],[Ngày giao]])&lt;10,"Qtr3","Qtr4")))</f>
        <v>Qtr4</v>
      </c>
      <c r="O5479" s="32" t="str">
        <f>TEXT(Data[[#This Row],[Ngày giao]],"MMM")</f>
        <v>Oct</v>
      </c>
    </row>
    <row r="5480" spans="1:15" ht="13" x14ac:dyDescent="0.3">
      <c r="A5480" s="1">
        <v>4518461322</v>
      </c>
      <c r="B5480" s="1">
        <v>2765851</v>
      </c>
      <c r="C5480" s="34" t="s">
        <v>53</v>
      </c>
      <c r="D5480" s="35">
        <v>880</v>
      </c>
      <c r="E5480" s="3">
        <v>975</v>
      </c>
      <c r="F5480" s="3">
        <f t="shared" si="155"/>
        <v>858000</v>
      </c>
      <c r="G5480" s="50">
        <v>44851</v>
      </c>
      <c r="H5480" s="42">
        <v>44851</v>
      </c>
      <c r="I5480" s="6">
        <v>0</v>
      </c>
      <c r="J5480" s="32" t="str">
        <f>IF(Data[[#This Row],[Chênh lệch ngày]]&lt;-2,"ADVANCE", IF(Data[[#This Row],[Chênh lệch ngày]]&lt;4, "ON TIME", IF(Data[[#This Row],[REASON OF LATE]]="SUPPLIER","LATE BY SUPPLIER", "LATE")))</f>
        <v>ON TIME</v>
      </c>
      <c r="K5480" s="12"/>
      <c r="L5480" s="16"/>
      <c r="M5480" s="32" t="str">
        <f>TEXT(Data[[#This Row],[Ngày giao]],"yyyy")</f>
        <v>2022</v>
      </c>
      <c r="N5480" s="32" t="str">
        <f>IF(MONTH(Data[[#This Row],[Ngày giao]])&lt;4,"Qtr1", IF(MONTH(Data[[#This Row],[Ngày giao]])&lt;7,"Qtr2",IF(MONTH(Data[[#This Row],[Ngày giao]])&lt;10,"Qtr3","Qtr4")))</f>
        <v>Qtr4</v>
      </c>
      <c r="O5480" s="32" t="str">
        <f>TEXT(Data[[#This Row],[Ngày giao]],"MMM")</f>
        <v>Oct</v>
      </c>
    </row>
    <row r="5481" spans="1:15" ht="13" x14ac:dyDescent="0.3">
      <c r="A5481" s="1">
        <v>4518435428</v>
      </c>
      <c r="B5481" s="1">
        <v>2487053</v>
      </c>
      <c r="C5481" s="34" t="s">
        <v>55</v>
      </c>
      <c r="D5481" s="35">
        <v>720</v>
      </c>
      <c r="E5481" s="3">
        <v>523</v>
      </c>
      <c r="F5481" s="3">
        <f t="shared" si="155"/>
        <v>376560</v>
      </c>
      <c r="G5481" s="41">
        <v>44826</v>
      </c>
      <c r="H5481" s="40">
        <v>44826</v>
      </c>
      <c r="I5481" s="6">
        <v>0</v>
      </c>
      <c r="J5481" s="32" t="str">
        <f>IF(Data[[#This Row],[Chênh lệch ngày]]&lt;-2,"ADVANCE", IF(Data[[#This Row],[Chênh lệch ngày]]&lt;4, "ON TIME", IF(Data[[#This Row],[REASON OF LATE]]="SUPPLIER","LATE BY SUPPLIER", "LATE")))</f>
        <v>ON TIME</v>
      </c>
      <c r="K5481" s="12"/>
      <c r="L5481" s="16"/>
      <c r="M5481" s="32" t="str">
        <f>TEXT(Data[[#This Row],[Ngày giao]],"yyyy")</f>
        <v>2022</v>
      </c>
      <c r="N5481" s="32" t="str">
        <f>IF(MONTH(Data[[#This Row],[Ngày giao]])&lt;4,"Qtr1", IF(MONTH(Data[[#This Row],[Ngày giao]])&lt;7,"Qtr2",IF(MONTH(Data[[#This Row],[Ngày giao]])&lt;10,"Qtr3","Qtr4")))</f>
        <v>Qtr3</v>
      </c>
      <c r="O5481" s="32" t="str">
        <f>TEXT(Data[[#This Row],[Ngày giao]],"MMM")</f>
        <v>Sep</v>
      </c>
    </row>
    <row r="5482" spans="1:15" ht="13" x14ac:dyDescent="0.3">
      <c r="A5482" s="1">
        <v>4518277512</v>
      </c>
      <c r="B5482" s="1">
        <v>2487053</v>
      </c>
      <c r="C5482" s="34" t="s">
        <v>66</v>
      </c>
      <c r="D5482" s="35">
        <v>6390</v>
      </c>
      <c r="E5482" s="3">
        <v>964</v>
      </c>
      <c r="F5482" s="3">
        <f t="shared" si="155"/>
        <v>6159960</v>
      </c>
      <c r="G5482" s="41">
        <v>44816</v>
      </c>
      <c r="H5482" s="40">
        <v>44816</v>
      </c>
      <c r="I5482" s="6">
        <v>1</v>
      </c>
      <c r="J5482" s="32" t="str">
        <f>IF(Data[[#This Row],[Chênh lệch ngày]]&lt;-2,"ADVANCE", IF(Data[[#This Row],[Chênh lệch ngày]]&lt;4, "ON TIME", IF(Data[[#This Row],[REASON OF LATE]]="SUPPLIER","LATE BY SUPPLIER", "LATE")))</f>
        <v>ON TIME</v>
      </c>
      <c r="K5482" s="12"/>
      <c r="L5482" s="16"/>
      <c r="M5482" s="32" t="str">
        <f>TEXT(Data[[#This Row],[Ngày giao]],"yyyy")</f>
        <v>2022</v>
      </c>
      <c r="N5482" s="32" t="str">
        <f>IF(MONTH(Data[[#This Row],[Ngày giao]])&lt;4,"Qtr1", IF(MONTH(Data[[#This Row],[Ngày giao]])&lt;7,"Qtr2",IF(MONTH(Data[[#This Row],[Ngày giao]])&lt;10,"Qtr3","Qtr4")))</f>
        <v>Qtr3</v>
      </c>
      <c r="O5482" s="32" t="str">
        <f>TEXT(Data[[#This Row],[Ngày giao]],"MMM")</f>
        <v>Sep</v>
      </c>
    </row>
    <row r="5483" spans="1:15" ht="13" x14ac:dyDescent="0.3">
      <c r="A5483" s="1">
        <v>4518348310</v>
      </c>
      <c r="B5483" s="1">
        <v>2487053</v>
      </c>
      <c r="C5483" s="34" t="s">
        <v>53</v>
      </c>
      <c r="D5483" s="35">
        <v>10530</v>
      </c>
      <c r="E5483" s="3">
        <v>962</v>
      </c>
      <c r="F5483" s="3">
        <f t="shared" si="155"/>
        <v>10129860</v>
      </c>
      <c r="G5483" s="41">
        <v>44830</v>
      </c>
      <c r="H5483" s="40">
        <v>44830</v>
      </c>
      <c r="I5483" s="6">
        <v>0</v>
      </c>
      <c r="J5483" s="32" t="str">
        <f>IF(Data[[#This Row],[Chênh lệch ngày]]&lt;-2,"ADVANCE", IF(Data[[#This Row],[Chênh lệch ngày]]&lt;4, "ON TIME", IF(Data[[#This Row],[REASON OF LATE]]="SUPPLIER","LATE BY SUPPLIER", "LATE")))</f>
        <v>ON TIME</v>
      </c>
      <c r="K5483" s="12"/>
      <c r="L5483" s="16"/>
      <c r="M5483" s="32" t="str">
        <f>TEXT(Data[[#This Row],[Ngày giao]],"yyyy")</f>
        <v>2022</v>
      </c>
      <c r="N5483" s="32" t="str">
        <f>IF(MONTH(Data[[#This Row],[Ngày giao]])&lt;4,"Qtr1", IF(MONTH(Data[[#This Row],[Ngày giao]])&lt;7,"Qtr2",IF(MONTH(Data[[#This Row],[Ngày giao]])&lt;10,"Qtr3","Qtr4")))</f>
        <v>Qtr3</v>
      </c>
      <c r="O5483" s="32" t="str">
        <f>TEXT(Data[[#This Row],[Ngày giao]],"MMM")</f>
        <v>Sep</v>
      </c>
    </row>
    <row r="5484" spans="1:15" ht="13" x14ac:dyDescent="0.3">
      <c r="A5484" s="1">
        <v>4518459561</v>
      </c>
      <c r="B5484" s="1">
        <v>2487053</v>
      </c>
      <c r="C5484" s="34" t="s">
        <v>53</v>
      </c>
      <c r="D5484" s="35">
        <v>1170</v>
      </c>
      <c r="E5484" s="3">
        <v>1143</v>
      </c>
      <c r="F5484" s="3">
        <f t="shared" si="155"/>
        <v>1337310</v>
      </c>
      <c r="G5484" s="41">
        <v>44830</v>
      </c>
      <c r="H5484" s="40">
        <v>44830</v>
      </c>
      <c r="I5484" s="6">
        <v>0</v>
      </c>
      <c r="J5484" s="32" t="str">
        <f>IF(Data[[#This Row],[Chênh lệch ngày]]&lt;-2,"ADVANCE", IF(Data[[#This Row],[Chênh lệch ngày]]&lt;4, "ON TIME", IF(Data[[#This Row],[REASON OF LATE]]="SUPPLIER","LATE BY SUPPLIER", "LATE")))</f>
        <v>ON TIME</v>
      </c>
      <c r="K5484" s="12"/>
      <c r="L5484" s="16"/>
      <c r="M5484" s="32" t="str">
        <f>TEXT(Data[[#This Row],[Ngày giao]],"yyyy")</f>
        <v>2022</v>
      </c>
      <c r="N5484" s="32" t="str">
        <f>IF(MONTH(Data[[#This Row],[Ngày giao]])&lt;4,"Qtr1", IF(MONTH(Data[[#This Row],[Ngày giao]])&lt;7,"Qtr2",IF(MONTH(Data[[#This Row],[Ngày giao]])&lt;10,"Qtr3","Qtr4")))</f>
        <v>Qtr3</v>
      </c>
      <c r="O5484" s="32" t="str">
        <f>TEXT(Data[[#This Row],[Ngày giao]],"MMM")</f>
        <v>Sep</v>
      </c>
    </row>
    <row r="5485" spans="1:15" ht="13" x14ac:dyDescent="0.3">
      <c r="A5485" s="1">
        <v>4518456522</v>
      </c>
      <c r="B5485" s="1">
        <v>2487053</v>
      </c>
      <c r="C5485" s="34" t="s">
        <v>53</v>
      </c>
      <c r="D5485" s="35">
        <v>1710</v>
      </c>
      <c r="E5485" s="3">
        <v>1065</v>
      </c>
      <c r="F5485" s="3">
        <f t="shared" si="155"/>
        <v>1821150</v>
      </c>
      <c r="G5485" s="41">
        <v>44837</v>
      </c>
      <c r="H5485" s="40">
        <v>44837</v>
      </c>
      <c r="I5485" s="6">
        <v>0</v>
      </c>
      <c r="J5485" s="32" t="str">
        <f>IF(Data[[#This Row],[Chênh lệch ngày]]&lt;-2,"ADVANCE", IF(Data[[#This Row],[Chênh lệch ngày]]&lt;4, "ON TIME", IF(Data[[#This Row],[REASON OF LATE]]="SUPPLIER","LATE BY SUPPLIER", "LATE")))</f>
        <v>ON TIME</v>
      </c>
      <c r="K5485" s="12"/>
      <c r="L5485" s="16"/>
      <c r="M5485" s="32" t="str">
        <f>TEXT(Data[[#This Row],[Ngày giao]],"yyyy")</f>
        <v>2022</v>
      </c>
      <c r="N5485" s="32" t="str">
        <f>IF(MONTH(Data[[#This Row],[Ngày giao]])&lt;4,"Qtr1", IF(MONTH(Data[[#This Row],[Ngày giao]])&lt;7,"Qtr2",IF(MONTH(Data[[#This Row],[Ngày giao]])&lt;10,"Qtr3","Qtr4")))</f>
        <v>Qtr4</v>
      </c>
      <c r="O5485" s="32" t="str">
        <f>TEXT(Data[[#This Row],[Ngày giao]],"MMM")</f>
        <v>Oct</v>
      </c>
    </row>
    <row r="5486" spans="1:15" ht="13" x14ac:dyDescent="0.3">
      <c r="A5486" s="1">
        <v>4518456779</v>
      </c>
      <c r="B5486" s="1">
        <v>2487053</v>
      </c>
      <c r="C5486" s="34" t="s">
        <v>53</v>
      </c>
      <c r="D5486" s="35">
        <v>3600</v>
      </c>
      <c r="E5486" s="3">
        <v>480</v>
      </c>
      <c r="F5486" s="3">
        <f t="shared" si="155"/>
        <v>1728000</v>
      </c>
      <c r="G5486" s="41">
        <v>44837</v>
      </c>
      <c r="H5486" s="40">
        <v>44837</v>
      </c>
      <c r="I5486" s="6">
        <v>0</v>
      </c>
      <c r="J5486" s="32" t="str">
        <f>IF(Data[[#This Row],[Chênh lệch ngày]]&lt;-2,"ADVANCE", IF(Data[[#This Row],[Chênh lệch ngày]]&lt;4, "ON TIME", IF(Data[[#This Row],[REASON OF LATE]]="SUPPLIER","LATE BY SUPPLIER", "LATE")))</f>
        <v>ON TIME</v>
      </c>
      <c r="K5486" s="12"/>
      <c r="L5486" s="16"/>
      <c r="M5486" s="32" t="str">
        <f>TEXT(Data[[#This Row],[Ngày giao]],"yyyy")</f>
        <v>2022</v>
      </c>
      <c r="N5486" s="32" t="str">
        <f>IF(MONTH(Data[[#This Row],[Ngày giao]])&lt;4,"Qtr1", IF(MONTH(Data[[#This Row],[Ngày giao]])&lt;7,"Qtr2",IF(MONTH(Data[[#This Row],[Ngày giao]])&lt;10,"Qtr3","Qtr4")))</f>
        <v>Qtr4</v>
      </c>
      <c r="O5486" s="32" t="str">
        <f>TEXT(Data[[#This Row],[Ngày giao]],"MMM")</f>
        <v>Oct</v>
      </c>
    </row>
    <row r="5487" spans="1:15" ht="13" x14ac:dyDescent="0.3">
      <c r="A5487" s="1">
        <v>4518429922</v>
      </c>
      <c r="B5487" s="1">
        <v>2487053</v>
      </c>
      <c r="C5487" s="34" t="s">
        <v>53</v>
      </c>
      <c r="D5487" s="35">
        <v>1080</v>
      </c>
      <c r="E5487" s="3">
        <v>468</v>
      </c>
      <c r="F5487" s="3">
        <f t="shared" si="155"/>
        <v>505440</v>
      </c>
      <c r="G5487" s="41">
        <v>44823</v>
      </c>
      <c r="H5487" s="40">
        <v>44823</v>
      </c>
      <c r="I5487" s="6">
        <v>0</v>
      </c>
      <c r="J5487" s="32" t="str">
        <f>IF(Data[[#This Row],[Chênh lệch ngày]]&lt;-2,"ADVANCE", IF(Data[[#This Row],[Chênh lệch ngày]]&lt;4, "ON TIME", IF(Data[[#This Row],[REASON OF LATE]]="SUPPLIER","LATE BY SUPPLIER", "LATE")))</f>
        <v>ON TIME</v>
      </c>
      <c r="K5487" s="12"/>
      <c r="L5487" s="16"/>
      <c r="M5487" s="32" t="str">
        <f>TEXT(Data[[#This Row],[Ngày giao]],"yyyy")</f>
        <v>2022</v>
      </c>
      <c r="N5487" s="32" t="str">
        <f>IF(MONTH(Data[[#This Row],[Ngày giao]])&lt;4,"Qtr1", IF(MONTH(Data[[#This Row],[Ngày giao]])&lt;7,"Qtr2",IF(MONTH(Data[[#This Row],[Ngày giao]])&lt;10,"Qtr3","Qtr4")))</f>
        <v>Qtr3</v>
      </c>
      <c r="O5487" s="32" t="str">
        <f>TEXT(Data[[#This Row],[Ngày giao]],"MMM")</f>
        <v>Sep</v>
      </c>
    </row>
    <row r="5488" spans="1:15" ht="13" x14ac:dyDescent="0.3">
      <c r="A5488" s="1">
        <v>4518457345</v>
      </c>
      <c r="B5488" s="1">
        <v>2487053</v>
      </c>
      <c r="C5488" s="34" t="s">
        <v>53</v>
      </c>
      <c r="D5488" s="35">
        <v>1170</v>
      </c>
      <c r="E5488" s="3">
        <v>303</v>
      </c>
      <c r="F5488" s="3">
        <f t="shared" si="155"/>
        <v>354510</v>
      </c>
      <c r="G5488" s="41">
        <v>44830</v>
      </c>
      <c r="H5488" s="40">
        <v>44830</v>
      </c>
      <c r="I5488" s="6">
        <v>0</v>
      </c>
      <c r="J5488" s="32" t="str">
        <f>IF(Data[[#This Row],[Chênh lệch ngày]]&lt;-2,"ADVANCE", IF(Data[[#This Row],[Chênh lệch ngày]]&lt;4, "ON TIME", IF(Data[[#This Row],[REASON OF LATE]]="SUPPLIER","LATE BY SUPPLIER", "LATE")))</f>
        <v>ON TIME</v>
      </c>
      <c r="K5488" s="12"/>
      <c r="L5488" s="16"/>
      <c r="M5488" s="32" t="str">
        <f>TEXT(Data[[#This Row],[Ngày giao]],"yyyy")</f>
        <v>2022</v>
      </c>
      <c r="N5488" s="32" t="str">
        <f>IF(MONTH(Data[[#This Row],[Ngày giao]])&lt;4,"Qtr1", IF(MONTH(Data[[#This Row],[Ngày giao]])&lt;7,"Qtr2",IF(MONTH(Data[[#This Row],[Ngày giao]])&lt;10,"Qtr3","Qtr4")))</f>
        <v>Qtr3</v>
      </c>
      <c r="O5488" s="32" t="str">
        <f>TEXT(Data[[#This Row],[Ngày giao]],"MMM")</f>
        <v>Sep</v>
      </c>
    </row>
    <row r="5489" spans="1:15" ht="13" x14ac:dyDescent="0.3">
      <c r="A5489" s="1">
        <v>4518472230</v>
      </c>
      <c r="B5489" s="1">
        <v>2487053</v>
      </c>
      <c r="C5489" s="34" t="s">
        <v>53</v>
      </c>
      <c r="D5489" s="35">
        <v>2250</v>
      </c>
      <c r="E5489" s="3">
        <v>436</v>
      </c>
      <c r="F5489" s="3">
        <f t="shared" si="155"/>
        <v>981000</v>
      </c>
      <c r="G5489" s="41">
        <v>44837</v>
      </c>
      <c r="H5489" s="40">
        <v>44837</v>
      </c>
      <c r="I5489" s="6">
        <v>0</v>
      </c>
      <c r="J5489" s="32" t="str">
        <f>IF(Data[[#This Row],[Chênh lệch ngày]]&lt;-2,"ADVANCE", IF(Data[[#This Row],[Chênh lệch ngày]]&lt;4, "ON TIME", IF(Data[[#This Row],[REASON OF LATE]]="SUPPLIER","LATE BY SUPPLIER", "LATE")))</f>
        <v>ON TIME</v>
      </c>
      <c r="K5489" s="12"/>
      <c r="L5489" s="16"/>
      <c r="M5489" s="32" t="str">
        <f>TEXT(Data[[#This Row],[Ngày giao]],"yyyy")</f>
        <v>2022</v>
      </c>
      <c r="N5489" s="32" t="str">
        <f>IF(MONTH(Data[[#This Row],[Ngày giao]])&lt;4,"Qtr1", IF(MONTH(Data[[#This Row],[Ngày giao]])&lt;7,"Qtr2",IF(MONTH(Data[[#This Row],[Ngày giao]])&lt;10,"Qtr3","Qtr4")))</f>
        <v>Qtr4</v>
      </c>
      <c r="O5489" s="32" t="str">
        <f>TEXT(Data[[#This Row],[Ngày giao]],"MMM")</f>
        <v>Oct</v>
      </c>
    </row>
    <row r="5490" spans="1:15" ht="13" x14ac:dyDescent="0.3">
      <c r="A5490" s="1">
        <v>4518491293</v>
      </c>
      <c r="B5490" s="1">
        <v>2487053</v>
      </c>
      <c r="C5490" s="34" t="s">
        <v>53</v>
      </c>
      <c r="D5490" s="35">
        <v>16110</v>
      </c>
      <c r="E5490" s="3">
        <v>899</v>
      </c>
      <c r="F5490" s="3">
        <f t="shared" si="155"/>
        <v>14482890</v>
      </c>
      <c r="G5490" s="41">
        <v>44837</v>
      </c>
      <c r="H5490" s="40">
        <v>44837</v>
      </c>
      <c r="I5490" s="6">
        <v>0</v>
      </c>
      <c r="J5490" s="32" t="str">
        <f>IF(Data[[#This Row],[Chênh lệch ngày]]&lt;-2,"ADVANCE", IF(Data[[#This Row],[Chênh lệch ngày]]&lt;4, "ON TIME", IF(Data[[#This Row],[REASON OF LATE]]="SUPPLIER","LATE BY SUPPLIER", "LATE")))</f>
        <v>ON TIME</v>
      </c>
      <c r="K5490" s="12"/>
      <c r="L5490" s="16"/>
      <c r="M5490" s="32" t="str">
        <f>TEXT(Data[[#This Row],[Ngày giao]],"yyyy")</f>
        <v>2022</v>
      </c>
      <c r="N5490" s="32" t="str">
        <f>IF(MONTH(Data[[#This Row],[Ngày giao]])&lt;4,"Qtr1", IF(MONTH(Data[[#This Row],[Ngày giao]])&lt;7,"Qtr2",IF(MONTH(Data[[#This Row],[Ngày giao]])&lt;10,"Qtr3","Qtr4")))</f>
        <v>Qtr4</v>
      </c>
      <c r="O5490" s="32" t="str">
        <f>TEXT(Data[[#This Row],[Ngày giao]],"MMM")</f>
        <v>Oct</v>
      </c>
    </row>
    <row r="5491" spans="1:15" ht="13" x14ac:dyDescent="0.3">
      <c r="A5491" s="1">
        <v>4518418904</v>
      </c>
      <c r="B5491" s="1">
        <v>2487053</v>
      </c>
      <c r="C5491" s="34" t="s">
        <v>53</v>
      </c>
      <c r="D5491" s="35">
        <v>1080</v>
      </c>
      <c r="E5491" s="3">
        <v>587</v>
      </c>
      <c r="F5491" s="3">
        <f xml:space="preserve"> D5491 * E5491</f>
        <v>633960</v>
      </c>
      <c r="G5491" s="50">
        <v>44893</v>
      </c>
      <c r="H5491" s="42">
        <v>44893</v>
      </c>
      <c r="I5491" s="6">
        <v>0</v>
      </c>
      <c r="J5491" s="32" t="str">
        <f>IF(Data[[#This Row],[Chênh lệch ngày]]&lt;-2,"ADVANCE", IF(Data[[#This Row],[Chênh lệch ngày]]&lt;4, "ON TIME", IF(Data[[#This Row],[REASON OF LATE]]="SUPPLIER","LATE BY SUPPLIER", "LATE")))</f>
        <v>ON TIME</v>
      </c>
      <c r="K5491" s="12"/>
      <c r="L5491" s="16"/>
      <c r="M5491" s="32" t="str">
        <f>TEXT(Data[[#This Row],[Ngày giao]],"yyyy")</f>
        <v>2022</v>
      </c>
      <c r="N5491" s="32" t="str">
        <f>IF(MONTH(Data[[#This Row],[Ngày giao]])&lt;4,"Qtr1", IF(MONTH(Data[[#This Row],[Ngày giao]])&lt;7,"Qtr2",IF(MONTH(Data[[#This Row],[Ngày giao]])&lt;10,"Qtr3","Qtr4")))</f>
        <v>Qtr4</v>
      </c>
      <c r="O5491" s="32" t="str">
        <f>TEXT(Data[[#This Row],[Ngày giao]],"MMM")</f>
        <v>Nov</v>
      </c>
    </row>
    <row r="5492" spans="1:15" ht="13" x14ac:dyDescent="0.3">
      <c r="A5492" s="1">
        <v>4518426002</v>
      </c>
      <c r="B5492" s="1">
        <v>2487053</v>
      </c>
      <c r="C5492" s="34" t="s">
        <v>53</v>
      </c>
      <c r="D5492" s="35">
        <v>540</v>
      </c>
      <c r="E5492" s="3">
        <v>868</v>
      </c>
      <c r="F5492" s="3">
        <f xml:space="preserve"> D5492 * E5492</f>
        <v>468720</v>
      </c>
      <c r="G5492" s="50">
        <v>44879</v>
      </c>
      <c r="H5492" s="42">
        <v>44879</v>
      </c>
      <c r="I5492" s="6">
        <v>0</v>
      </c>
      <c r="J5492" s="32" t="str">
        <f>IF(Data[[#This Row],[Chênh lệch ngày]]&lt;-2,"ADVANCE", IF(Data[[#This Row],[Chênh lệch ngày]]&lt;4, "ON TIME", IF(Data[[#This Row],[REASON OF LATE]]="SUPPLIER","LATE BY SUPPLIER", "LATE")))</f>
        <v>ON TIME</v>
      </c>
      <c r="K5492" s="12"/>
      <c r="L5492" s="16"/>
      <c r="M5492" s="32" t="str">
        <f>TEXT(Data[[#This Row],[Ngày giao]],"yyyy")</f>
        <v>2022</v>
      </c>
      <c r="N5492" s="32" t="str">
        <f>IF(MONTH(Data[[#This Row],[Ngày giao]])&lt;4,"Qtr1", IF(MONTH(Data[[#This Row],[Ngày giao]])&lt;7,"Qtr2",IF(MONTH(Data[[#This Row],[Ngày giao]])&lt;10,"Qtr3","Qtr4")))</f>
        <v>Qtr4</v>
      </c>
      <c r="O5492" s="32" t="str">
        <f>TEXT(Data[[#This Row],[Ngày giao]],"MMM")</f>
        <v>Nov</v>
      </c>
    </row>
    <row r="5493" spans="1:15" ht="13" x14ac:dyDescent="0.3">
      <c r="A5493" s="1">
        <v>4518412420</v>
      </c>
      <c r="B5493" s="1">
        <v>2487053</v>
      </c>
      <c r="C5493" s="34" t="s">
        <v>53</v>
      </c>
      <c r="D5493" s="35">
        <v>1170</v>
      </c>
      <c r="E5493" s="3">
        <v>1369</v>
      </c>
      <c r="F5493" s="3">
        <f xml:space="preserve"> D5493 * E5493</f>
        <v>1601730</v>
      </c>
      <c r="G5493" s="41">
        <v>44900</v>
      </c>
      <c r="H5493" s="40">
        <v>44900</v>
      </c>
      <c r="I5493" s="6">
        <v>0</v>
      </c>
      <c r="J5493" s="32" t="str">
        <f>IF(Data[[#This Row],[Chênh lệch ngày]]&lt;-2,"ADVANCE", IF(Data[[#This Row],[Chênh lệch ngày]]&lt;4, "ON TIME", IF(Data[[#This Row],[REASON OF LATE]]="SUPPLIER","LATE BY SUPPLIER", "LATE")))</f>
        <v>ON TIME</v>
      </c>
      <c r="K5493" s="12"/>
      <c r="L5493" s="16"/>
      <c r="M5493" s="32" t="str">
        <f>TEXT(Data[[#This Row],[Ngày giao]],"yyyy")</f>
        <v>2022</v>
      </c>
      <c r="N5493" s="32" t="str">
        <f>IF(MONTH(Data[[#This Row],[Ngày giao]])&lt;4,"Qtr1", IF(MONTH(Data[[#This Row],[Ngày giao]])&lt;7,"Qtr2",IF(MONTH(Data[[#This Row],[Ngày giao]])&lt;10,"Qtr3","Qtr4")))</f>
        <v>Qtr4</v>
      </c>
      <c r="O5493" s="32" t="str">
        <f>TEXT(Data[[#This Row],[Ngày giao]],"MMM")</f>
        <v>Dec</v>
      </c>
    </row>
    <row r="5494" spans="1:15" ht="13" x14ac:dyDescent="0.3">
      <c r="A5494" s="1">
        <v>4518430637</v>
      </c>
      <c r="B5494" s="1">
        <v>2487053</v>
      </c>
      <c r="C5494" s="34" t="s">
        <v>53</v>
      </c>
      <c r="D5494" s="35">
        <v>630</v>
      </c>
      <c r="E5494" s="3">
        <v>561</v>
      </c>
      <c r="F5494" s="3">
        <f xml:space="preserve"> D5494 * E5494</f>
        <v>353430</v>
      </c>
      <c r="G5494" s="50">
        <v>44886</v>
      </c>
      <c r="H5494" s="42">
        <v>44886</v>
      </c>
      <c r="I5494" s="6">
        <v>0</v>
      </c>
      <c r="J5494" s="32" t="str">
        <f>IF(Data[[#This Row],[Chênh lệch ngày]]&lt;-2,"ADVANCE", IF(Data[[#This Row],[Chênh lệch ngày]]&lt;4, "ON TIME", IF(Data[[#This Row],[REASON OF LATE]]="SUPPLIER","LATE BY SUPPLIER", "LATE")))</f>
        <v>ON TIME</v>
      </c>
      <c r="K5494" s="12"/>
      <c r="L5494" s="16"/>
      <c r="M5494" s="32" t="str">
        <f>TEXT(Data[[#This Row],[Ngày giao]],"yyyy")</f>
        <v>2022</v>
      </c>
      <c r="N5494" s="32" t="str">
        <f>IF(MONTH(Data[[#This Row],[Ngày giao]])&lt;4,"Qtr1", IF(MONTH(Data[[#This Row],[Ngày giao]])&lt;7,"Qtr2",IF(MONTH(Data[[#This Row],[Ngày giao]])&lt;10,"Qtr3","Qtr4")))</f>
        <v>Qtr4</v>
      </c>
      <c r="O5494" s="32" t="str">
        <f>TEXT(Data[[#This Row],[Ngày giao]],"MMM")</f>
        <v>Nov</v>
      </c>
    </row>
    <row r="5495" spans="1:15" ht="13" x14ac:dyDescent="0.3">
      <c r="A5495" s="1">
        <v>4518390462</v>
      </c>
      <c r="B5495" s="1">
        <v>2487053</v>
      </c>
      <c r="C5495" s="34" t="s">
        <v>53</v>
      </c>
      <c r="D5495" s="35">
        <v>1260</v>
      </c>
      <c r="E5495" s="3">
        <v>860</v>
      </c>
      <c r="F5495" s="3">
        <f t="shared" ref="F5495:F5512" si="156" xml:space="preserve"> D5495 * E5495</f>
        <v>1083600</v>
      </c>
      <c r="G5495" s="50">
        <v>44914</v>
      </c>
      <c r="H5495" s="42">
        <v>44914</v>
      </c>
      <c r="I5495" s="6">
        <v>0</v>
      </c>
      <c r="J5495" s="32" t="str">
        <f>IF(Data[[#This Row],[Chênh lệch ngày]]&lt;-2,"ADVANCE", IF(Data[[#This Row],[Chênh lệch ngày]]&lt;4, "ON TIME", IF(Data[[#This Row],[REASON OF LATE]]="SUPPLIER","LATE BY SUPPLIER", "LATE")))</f>
        <v>ON TIME</v>
      </c>
      <c r="K5495" s="12"/>
      <c r="L5495" s="16"/>
      <c r="M5495" s="32" t="str">
        <f>TEXT(Data[[#This Row],[Ngày giao]],"yyyy")</f>
        <v>2022</v>
      </c>
      <c r="N5495" s="32" t="str">
        <f>IF(MONTH(Data[[#This Row],[Ngày giao]])&lt;4,"Qtr1", IF(MONTH(Data[[#This Row],[Ngày giao]])&lt;7,"Qtr2",IF(MONTH(Data[[#This Row],[Ngày giao]])&lt;10,"Qtr3","Qtr4")))</f>
        <v>Qtr4</v>
      </c>
      <c r="O5495" s="32" t="str">
        <f>TEXT(Data[[#This Row],[Ngày giao]],"MMM")</f>
        <v>Dec</v>
      </c>
    </row>
    <row r="5496" spans="1:15" ht="13" x14ac:dyDescent="0.3">
      <c r="A5496" s="1">
        <v>4518425253</v>
      </c>
      <c r="B5496" s="1">
        <v>2487053</v>
      </c>
      <c r="C5496" s="34" t="s">
        <v>53</v>
      </c>
      <c r="D5496" s="35">
        <v>720</v>
      </c>
      <c r="E5496" s="3">
        <v>778</v>
      </c>
      <c r="F5496" s="3">
        <f t="shared" si="156"/>
        <v>560160</v>
      </c>
      <c r="G5496" s="41">
        <v>44900</v>
      </c>
      <c r="H5496" s="40">
        <v>44900</v>
      </c>
      <c r="I5496" s="6">
        <v>0</v>
      </c>
      <c r="J5496" s="32" t="str">
        <f>IF(Data[[#This Row],[Chênh lệch ngày]]&lt;-2,"ADVANCE", IF(Data[[#This Row],[Chênh lệch ngày]]&lt;4, "ON TIME", IF(Data[[#This Row],[REASON OF LATE]]="SUPPLIER","LATE BY SUPPLIER", "LATE")))</f>
        <v>ON TIME</v>
      </c>
      <c r="K5496" s="12"/>
      <c r="L5496" s="16"/>
      <c r="M5496" s="32" t="str">
        <f>TEXT(Data[[#This Row],[Ngày giao]],"yyyy")</f>
        <v>2022</v>
      </c>
      <c r="N5496" s="32" t="str">
        <f>IF(MONTH(Data[[#This Row],[Ngày giao]])&lt;4,"Qtr1", IF(MONTH(Data[[#This Row],[Ngày giao]])&lt;7,"Qtr2",IF(MONTH(Data[[#This Row],[Ngày giao]])&lt;10,"Qtr3","Qtr4")))</f>
        <v>Qtr4</v>
      </c>
      <c r="O5496" s="32" t="str">
        <f>TEXT(Data[[#This Row],[Ngày giao]],"MMM")</f>
        <v>Dec</v>
      </c>
    </row>
    <row r="5497" spans="1:15" ht="13" x14ac:dyDescent="0.3">
      <c r="A5497" s="1">
        <v>4518415336</v>
      </c>
      <c r="B5497" s="1">
        <v>2778106</v>
      </c>
      <c r="C5497" s="34" t="s">
        <v>61</v>
      </c>
      <c r="D5497" s="35">
        <v>120</v>
      </c>
      <c r="E5497" s="3">
        <v>1487</v>
      </c>
      <c r="F5497" s="3">
        <f t="shared" si="156"/>
        <v>178440</v>
      </c>
      <c r="G5497" s="41">
        <v>44816</v>
      </c>
      <c r="H5497" s="40">
        <v>44816</v>
      </c>
      <c r="I5497" s="6">
        <v>0</v>
      </c>
      <c r="J5497" s="32" t="str">
        <f>IF(Data[[#This Row],[Chênh lệch ngày]]&lt;-2,"ADVANCE", IF(Data[[#This Row],[Chênh lệch ngày]]&lt;4, "ON TIME", IF(Data[[#This Row],[REASON OF LATE]]="SUPPLIER","LATE BY SUPPLIER", "LATE")))</f>
        <v>ON TIME</v>
      </c>
      <c r="K5497" s="12"/>
      <c r="L5497" s="16"/>
      <c r="M5497" s="32" t="str">
        <f>TEXT(Data[[#This Row],[Ngày giao]],"yyyy")</f>
        <v>2022</v>
      </c>
      <c r="N5497" s="32" t="str">
        <f>IF(MONTH(Data[[#This Row],[Ngày giao]])&lt;4,"Qtr1", IF(MONTH(Data[[#This Row],[Ngày giao]])&lt;7,"Qtr2",IF(MONTH(Data[[#This Row],[Ngày giao]])&lt;10,"Qtr3","Qtr4")))</f>
        <v>Qtr3</v>
      </c>
      <c r="O5497" s="32" t="str">
        <f>TEXT(Data[[#This Row],[Ngày giao]],"MMM")</f>
        <v>Sep</v>
      </c>
    </row>
    <row r="5498" spans="1:15" ht="13" x14ac:dyDescent="0.3">
      <c r="A5498" s="1">
        <v>4518425827</v>
      </c>
      <c r="B5498" s="1">
        <v>2778106</v>
      </c>
      <c r="C5498" s="37" t="s">
        <v>52</v>
      </c>
      <c r="D5498" s="35">
        <v>252</v>
      </c>
      <c r="E5498" s="3">
        <v>436</v>
      </c>
      <c r="F5498" s="3">
        <f t="shared" si="156"/>
        <v>109872</v>
      </c>
      <c r="G5498" s="41">
        <v>44830</v>
      </c>
      <c r="H5498" s="40">
        <v>44830</v>
      </c>
      <c r="I5498" s="6">
        <v>0</v>
      </c>
      <c r="J5498" s="32" t="str">
        <f>IF(Data[[#This Row],[Chênh lệch ngày]]&lt;-2,"ADVANCE", IF(Data[[#This Row],[Chênh lệch ngày]]&lt;4, "ON TIME", IF(Data[[#This Row],[REASON OF LATE]]="SUPPLIER","LATE BY SUPPLIER", "LATE")))</f>
        <v>ON TIME</v>
      </c>
      <c r="K5498" s="12"/>
      <c r="L5498" s="16"/>
      <c r="M5498" s="32" t="str">
        <f>TEXT(Data[[#This Row],[Ngày giao]],"yyyy")</f>
        <v>2022</v>
      </c>
      <c r="N5498" s="32" t="str">
        <f>IF(MONTH(Data[[#This Row],[Ngày giao]])&lt;4,"Qtr1", IF(MONTH(Data[[#This Row],[Ngày giao]])&lt;7,"Qtr2",IF(MONTH(Data[[#This Row],[Ngày giao]])&lt;10,"Qtr3","Qtr4")))</f>
        <v>Qtr3</v>
      </c>
      <c r="O5498" s="32" t="str">
        <f>TEXT(Data[[#This Row],[Ngày giao]],"MMM")</f>
        <v>Sep</v>
      </c>
    </row>
    <row r="5499" spans="1:15" ht="13" x14ac:dyDescent="0.3">
      <c r="A5499" s="1">
        <v>4518397419</v>
      </c>
      <c r="B5499" s="1">
        <v>2487053</v>
      </c>
      <c r="C5499" s="34" t="s">
        <v>53</v>
      </c>
      <c r="D5499" s="35">
        <v>630</v>
      </c>
      <c r="E5499" s="3">
        <v>1447</v>
      </c>
      <c r="F5499" s="3">
        <f t="shared" si="156"/>
        <v>911610</v>
      </c>
      <c r="G5499" s="50">
        <v>44907</v>
      </c>
      <c r="H5499" s="42">
        <v>44907</v>
      </c>
      <c r="I5499" s="6">
        <v>0</v>
      </c>
      <c r="J5499" s="32" t="str">
        <f>IF(Data[[#This Row],[Chênh lệch ngày]]&lt;-2,"ADVANCE", IF(Data[[#This Row],[Chênh lệch ngày]]&lt;4, "ON TIME", IF(Data[[#This Row],[REASON OF LATE]]="SUPPLIER","LATE BY SUPPLIER", "LATE")))</f>
        <v>ON TIME</v>
      </c>
      <c r="K5499" s="12"/>
      <c r="L5499" s="16"/>
      <c r="M5499" s="32" t="str">
        <f>TEXT(Data[[#This Row],[Ngày giao]],"yyyy")</f>
        <v>2022</v>
      </c>
      <c r="N5499" s="32" t="str">
        <f>IF(MONTH(Data[[#This Row],[Ngày giao]])&lt;4,"Qtr1", IF(MONTH(Data[[#This Row],[Ngày giao]])&lt;7,"Qtr2",IF(MONTH(Data[[#This Row],[Ngày giao]])&lt;10,"Qtr3","Qtr4")))</f>
        <v>Qtr4</v>
      </c>
      <c r="O5499" s="32" t="str">
        <f>TEXT(Data[[#This Row],[Ngày giao]],"MMM")</f>
        <v>Dec</v>
      </c>
    </row>
    <row r="5500" spans="1:15" ht="13" x14ac:dyDescent="0.3">
      <c r="A5500" s="1">
        <v>4518429680</v>
      </c>
      <c r="B5500" s="1">
        <v>2487053</v>
      </c>
      <c r="C5500" s="34" t="s">
        <v>53</v>
      </c>
      <c r="D5500" s="35">
        <v>180</v>
      </c>
      <c r="E5500" s="3">
        <v>306</v>
      </c>
      <c r="F5500" s="3">
        <f t="shared" si="156"/>
        <v>55080</v>
      </c>
      <c r="G5500" s="50">
        <v>44921</v>
      </c>
      <c r="H5500" s="42">
        <v>44921</v>
      </c>
      <c r="I5500" s="6">
        <v>0</v>
      </c>
      <c r="J5500" s="32" t="str">
        <f>IF(Data[[#This Row],[Chênh lệch ngày]]&lt;-2,"ADVANCE", IF(Data[[#This Row],[Chênh lệch ngày]]&lt;4, "ON TIME", IF(Data[[#This Row],[REASON OF LATE]]="SUPPLIER","LATE BY SUPPLIER", "LATE")))</f>
        <v>ON TIME</v>
      </c>
      <c r="K5500" s="12"/>
      <c r="L5500" s="16"/>
      <c r="M5500" s="32" t="str">
        <f>TEXT(Data[[#This Row],[Ngày giao]],"yyyy")</f>
        <v>2022</v>
      </c>
      <c r="N5500" s="32" t="str">
        <f>IF(MONTH(Data[[#This Row],[Ngày giao]])&lt;4,"Qtr1", IF(MONTH(Data[[#This Row],[Ngày giao]])&lt;7,"Qtr2",IF(MONTH(Data[[#This Row],[Ngày giao]])&lt;10,"Qtr3","Qtr4")))</f>
        <v>Qtr4</v>
      </c>
      <c r="O5500" s="32" t="str">
        <f>TEXT(Data[[#This Row],[Ngày giao]],"MMM")</f>
        <v>Dec</v>
      </c>
    </row>
    <row r="5501" spans="1:15" ht="13" x14ac:dyDescent="0.3">
      <c r="A5501" s="1">
        <v>4518423450</v>
      </c>
      <c r="B5501" s="1">
        <v>2487053</v>
      </c>
      <c r="C5501" s="34" t="s">
        <v>53</v>
      </c>
      <c r="D5501" s="35">
        <v>720</v>
      </c>
      <c r="E5501" s="3">
        <v>1137</v>
      </c>
      <c r="F5501" s="3">
        <f t="shared" si="156"/>
        <v>818640</v>
      </c>
      <c r="G5501" s="50">
        <v>44924</v>
      </c>
      <c r="H5501" s="42">
        <v>44924</v>
      </c>
      <c r="I5501" s="6">
        <v>0</v>
      </c>
      <c r="J5501" s="32" t="str">
        <f>IF(Data[[#This Row],[Chênh lệch ngày]]&lt;-2,"ADVANCE", IF(Data[[#This Row],[Chênh lệch ngày]]&lt;4, "ON TIME", IF(Data[[#This Row],[REASON OF LATE]]="SUPPLIER","LATE BY SUPPLIER", "LATE")))</f>
        <v>ON TIME</v>
      </c>
      <c r="K5501" s="12"/>
      <c r="L5501" s="16"/>
      <c r="M5501" s="32" t="str">
        <f>TEXT(Data[[#This Row],[Ngày giao]],"yyyy")</f>
        <v>2022</v>
      </c>
      <c r="N5501" s="32" t="str">
        <f>IF(MONTH(Data[[#This Row],[Ngày giao]])&lt;4,"Qtr1", IF(MONTH(Data[[#This Row],[Ngày giao]])&lt;7,"Qtr2",IF(MONTH(Data[[#This Row],[Ngày giao]])&lt;10,"Qtr3","Qtr4")))</f>
        <v>Qtr4</v>
      </c>
      <c r="O5501" s="32" t="str">
        <f>TEXT(Data[[#This Row],[Ngày giao]],"MMM")</f>
        <v>Dec</v>
      </c>
    </row>
    <row r="5502" spans="1:15" ht="13" x14ac:dyDescent="0.3">
      <c r="A5502" s="1">
        <v>4518451481</v>
      </c>
      <c r="B5502" s="1">
        <v>2778106</v>
      </c>
      <c r="C5502" s="34" t="s">
        <v>55</v>
      </c>
      <c r="D5502" s="35">
        <v>360</v>
      </c>
      <c r="E5502" s="3">
        <v>1110</v>
      </c>
      <c r="F5502" s="3">
        <f t="shared" si="156"/>
        <v>399600</v>
      </c>
      <c r="G5502" s="41">
        <v>44819</v>
      </c>
      <c r="H5502" s="40">
        <v>44819</v>
      </c>
      <c r="I5502" s="6">
        <v>1</v>
      </c>
      <c r="J5502" s="32" t="str">
        <f>IF(Data[[#This Row],[Chênh lệch ngày]]&lt;-2,"ADVANCE", IF(Data[[#This Row],[Chênh lệch ngày]]&lt;4, "ON TIME", IF(Data[[#This Row],[REASON OF LATE]]="SUPPLIER","LATE BY SUPPLIER", "LATE")))</f>
        <v>ON TIME</v>
      </c>
      <c r="K5502" s="12"/>
      <c r="L5502" s="16"/>
      <c r="M5502" s="32" t="str">
        <f>TEXT(Data[[#This Row],[Ngày giao]],"yyyy")</f>
        <v>2022</v>
      </c>
      <c r="N5502" s="32" t="str">
        <f>IF(MONTH(Data[[#This Row],[Ngày giao]])&lt;4,"Qtr1", IF(MONTH(Data[[#This Row],[Ngày giao]])&lt;7,"Qtr2",IF(MONTH(Data[[#This Row],[Ngày giao]])&lt;10,"Qtr3","Qtr4")))</f>
        <v>Qtr3</v>
      </c>
      <c r="O5502" s="32" t="str">
        <f>TEXT(Data[[#This Row],[Ngày giao]],"MMM")</f>
        <v>Sep</v>
      </c>
    </row>
    <row r="5503" spans="1:15" ht="13" x14ac:dyDescent="0.3">
      <c r="A5503" s="1">
        <v>4518425151</v>
      </c>
      <c r="B5503" s="1">
        <v>2778106</v>
      </c>
      <c r="C5503" s="34" t="s">
        <v>55</v>
      </c>
      <c r="D5503" s="35">
        <v>60</v>
      </c>
      <c r="E5503" s="3">
        <v>1055</v>
      </c>
      <c r="F5503" s="3">
        <f t="shared" si="156"/>
        <v>63300</v>
      </c>
      <c r="G5503" s="41">
        <v>44826</v>
      </c>
      <c r="H5503" s="40">
        <v>44826</v>
      </c>
      <c r="I5503" s="6">
        <v>0</v>
      </c>
      <c r="J5503" s="32" t="str">
        <f>IF(Data[[#This Row],[Chênh lệch ngày]]&lt;-2,"ADVANCE", IF(Data[[#This Row],[Chênh lệch ngày]]&lt;4, "ON TIME", IF(Data[[#This Row],[REASON OF LATE]]="SUPPLIER","LATE BY SUPPLIER", "LATE")))</f>
        <v>ON TIME</v>
      </c>
      <c r="K5503" s="12"/>
      <c r="L5503" s="16"/>
      <c r="M5503" s="32" t="str">
        <f>TEXT(Data[[#This Row],[Ngày giao]],"yyyy")</f>
        <v>2022</v>
      </c>
      <c r="N5503" s="32" t="str">
        <f>IF(MONTH(Data[[#This Row],[Ngày giao]])&lt;4,"Qtr1", IF(MONTH(Data[[#This Row],[Ngày giao]])&lt;7,"Qtr2",IF(MONTH(Data[[#This Row],[Ngày giao]])&lt;10,"Qtr3","Qtr4")))</f>
        <v>Qtr3</v>
      </c>
      <c r="O5503" s="32" t="str">
        <f>TEXT(Data[[#This Row],[Ngày giao]],"MMM")</f>
        <v>Sep</v>
      </c>
    </row>
    <row r="5504" spans="1:15" ht="13" x14ac:dyDescent="0.3">
      <c r="A5504" s="1">
        <v>4518474499</v>
      </c>
      <c r="B5504" s="1">
        <v>2778106</v>
      </c>
      <c r="C5504" s="37" t="s">
        <v>52</v>
      </c>
      <c r="D5504" s="35">
        <v>1164</v>
      </c>
      <c r="E5504" s="3">
        <v>594</v>
      </c>
      <c r="F5504" s="3">
        <f t="shared" si="156"/>
        <v>691416</v>
      </c>
      <c r="G5504" s="50">
        <v>44844</v>
      </c>
      <c r="H5504" s="42">
        <v>44844</v>
      </c>
      <c r="I5504" s="6">
        <v>0</v>
      </c>
      <c r="J5504" s="32" t="str">
        <f>IF(Data[[#This Row],[Chênh lệch ngày]]&lt;-2,"ADVANCE", IF(Data[[#This Row],[Chênh lệch ngày]]&lt;4, "ON TIME", IF(Data[[#This Row],[REASON OF LATE]]="SUPPLIER","LATE BY SUPPLIER", "LATE")))</f>
        <v>ON TIME</v>
      </c>
      <c r="K5504" s="12"/>
      <c r="L5504" s="16"/>
      <c r="M5504" s="32" t="str">
        <f>TEXT(Data[[#This Row],[Ngày giao]],"yyyy")</f>
        <v>2022</v>
      </c>
      <c r="N5504" s="32" t="str">
        <f>IF(MONTH(Data[[#This Row],[Ngày giao]])&lt;4,"Qtr1", IF(MONTH(Data[[#This Row],[Ngày giao]])&lt;7,"Qtr2",IF(MONTH(Data[[#This Row],[Ngày giao]])&lt;10,"Qtr3","Qtr4")))</f>
        <v>Qtr4</v>
      </c>
      <c r="O5504" s="32" t="str">
        <f>TEXT(Data[[#This Row],[Ngày giao]],"MMM")</f>
        <v>Oct</v>
      </c>
    </row>
    <row r="5505" spans="1:15" ht="13" x14ac:dyDescent="0.3">
      <c r="A5505" s="1">
        <v>4518337953</v>
      </c>
      <c r="B5505" s="1">
        <v>2778106</v>
      </c>
      <c r="C5505" s="34" t="s">
        <v>53</v>
      </c>
      <c r="D5505" s="35">
        <v>24</v>
      </c>
      <c r="E5505" s="3">
        <v>797</v>
      </c>
      <c r="F5505" s="3">
        <f t="shared" si="156"/>
        <v>19128</v>
      </c>
      <c r="G5505" s="41">
        <v>44823</v>
      </c>
      <c r="H5505" s="40">
        <v>44823</v>
      </c>
      <c r="I5505" s="6">
        <v>0</v>
      </c>
      <c r="J5505" s="32" t="str">
        <f>IF(Data[[#This Row],[Chênh lệch ngày]]&lt;-2,"ADVANCE", IF(Data[[#This Row],[Chênh lệch ngày]]&lt;4, "ON TIME", IF(Data[[#This Row],[REASON OF LATE]]="SUPPLIER","LATE BY SUPPLIER", "LATE")))</f>
        <v>ON TIME</v>
      </c>
      <c r="K5505" s="12"/>
      <c r="L5505" s="16"/>
      <c r="M5505" s="32" t="str">
        <f>TEXT(Data[[#This Row],[Ngày giao]],"yyyy")</f>
        <v>2022</v>
      </c>
      <c r="N5505" s="32" t="str">
        <f>IF(MONTH(Data[[#This Row],[Ngày giao]])&lt;4,"Qtr1", IF(MONTH(Data[[#This Row],[Ngày giao]])&lt;7,"Qtr2",IF(MONTH(Data[[#This Row],[Ngày giao]])&lt;10,"Qtr3","Qtr4")))</f>
        <v>Qtr3</v>
      </c>
      <c r="O5505" s="32" t="str">
        <f>TEXT(Data[[#This Row],[Ngày giao]],"MMM")</f>
        <v>Sep</v>
      </c>
    </row>
    <row r="5506" spans="1:15" ht="13" x14ac:dyDescent="0.3">
      <c r="A5506" s="1">
        <v>4518428183</v>
      </c>
      <c r="B5506" s="1">
        <v>2487053</v>
      </c>
      <c r="C5506" s="34" t="s">
        <v>53</v>
      </c>
      <c r="D5506" s="35">
        <v>900</v>
      </c>
      <c r="E5506" s="3">
        <v>1453</v>
      </c>
      <c r="F5506" s="3">
        <f t="shared" si="156"/>
        <v>1307700</v>
      </c>
      <c r="G5506" s="41">
        <v>44935</v>
      </c>
      <c r="H5506" s="40">
        <v>44935</v>
      </c>
      <c r="I5506" s="6">
        <v>0</v>
      </c>
      <c r="J5506" s="32" t="str">
        <f>IF(Data[[#This Row],[Chênh lệch ngày]]&lt;-2,"ADVANCE", IF(Data[[#This Row],[Chênh lệch ngày]]&lt;4, "ON TIME", IF(Data[[#This Row],[REASON OF LATE]]="SUPPLIER","LATE BY SUPPLIER", "LATE")))</f>
        <v>ON TIME</v>
      </c>
      <c r="K5506" s="12"/>
      <c r="L5506" s="16"/>
      <c r="M5506" s="32" t="str">
        <f>TEXT(Data[[#This Row],[Ngày giao]],"yyyy")</f>
        <v>2023</v>
      </c>
      <c r="N5506" s="32" t="str">
        <f>IF(MONTH(Data[[#This Row],[Ngày giao]])&lt;4,"Qtr1", IF(MONTH(Data[[#This Row],[Ngày giao]])&lt;7,"Qtr2",IF(MONTH(Data[[#This Row],[Ngày giao]])&lt;10,"Qtr3","Qtr4")))</f>
        <v>Qtr1</v>
      </c>
      <c r="O5506" s="32" t="str">
        <f>TEXT(Data[[#This Row],[Ngày giao]],"MMM")</f>
        <v>Jan</v>
      </c>
    </row>
    <row r="5507" spans="1:15" ht="13" x14ac:dyDescent="0.3">
      <c r="A5507" s="1">
        <v>4518383802</v>
      </c>
      <c r="B5507" s="1">
        <v>2778106</v>
      </c>
      <c r="C5507" s="34" t="s">
        <v>53</v>
      </c>
      <c r="D5507" s="35">
        <v>204</v>
      </c>
      <c r="E5507" s="3">
        <v>959</v>
      </c>
      <c r="F5507" s="3">
        <f t="shared" si="156"/>
        <v>195636</v>
      </c>
      <c r="G5507" s="41">
        <v>44830</v>
      </c>
      <c r="H5507" s="40">
        <v>44830</v>
      </c>
      <c r="I5507" s="6">
        <v>0</v>
      </c>
      <c r="J5507" s="32" t="str">
        <f>IF(Data[[#This Row],[Chênh lệch ngày]]&lt;-2,"ADVANCE", IF(Data[[#This Row],[Chênh lệch ngày]]&lt;4, "ON TIME", IF(Data[[#This Row],[REASON OF LATE]]="SUPPLIER","LATE BY SUPPLIER", "LATE")))</f>
        <v>ON TIME</v>
      </c>
      <c r="K5507" s="12"/>
      <c r="L5507" s="16"/>
      <c r="M5507" s="32" t="str">
        <f>TEXT(Data[[#This Row],[Ngày giao]],"yyyy")</f>
        <v>2022</v>
      </c>
      <c r="N5507" s="32" t="str">
        <f>IF(MONTH(Data[[#This Row],[Ngày giao]])&lt;4,"Qtr1", IF(MONTH(Data[[#This Row],[Ngày giao]])&lt;7,"Qtr2",IF(MONTH(Data[[#This Row],[Ngày giao]])&lt;10,"Qtr3","Qtr4")))</f>
        <v>Qtr3</v>
      </c>
      <c r="O5507" s="32" t="str">
        <f>TEXT(Data[[#This Row],[Ngày giao]],"MMM")</f>
        <v>Sep</v>
      </c>
    </row>
    <row r="5508" spans="1:15" ht="13" x14ac:dyDescent="0.3">
      <c r="A5508" s="1">
        <v>4518406888</v>
      </c>
      <c r="B5508" s="1">
        <v>2487053</v>
      </c>
      <c r="C5508" s="34" t="s">
        <v>53</v>
      </c>
      <c r="D5508" s="35">
        <v>900</v>
      </c>
      <c r="E5508" s="3">
        <v>1391</v>
      </c>
      <c r="F5508" s="3">
        <f t="shared" si="156"/>
        <v>1251900</v>
      </c>
      <c r="G5508" s="41">
        <v>44942</v>
      </c>
      <c r="H5508" s="40">
        <v>44942</v>
      </c>
      <c r="I5508" s="6">
        <v>0</v>
      </c>
      <c r="J5508" s="32" t="str">
        <f>IF(Data[[#This Row],[Chênh lệch ngày]]&lt;-2,"ADVANCE", IF(Data[[#This Row],[Chênh lệch ngày]]&lt;4, "ON TIME", IF(Data[[#This Row],[REASON OF LATE]]="SUPPLIER","LATE BY SUPPLIER", "LATE")))</f>
        <v>ON TIME</v>
      </c>
      <c r="K5508" s="12"/>
      <c r="L5508" s="16"/>
      <c r="M5508" s="32" t="str">
        <f>TEXT(Data[[#This Row],[Ngày giao]],"yyyy")</f>
        <v>2023</v>
      </c>
      <c r="N5508" s="32" t="str">
        <f>IF(MONTH(Data[[#This Row],[Ngày giao]])&lt;4,"Qtr1", IF(MONTH(Data[[#This Row],[Ngày giao]])&lt;7,"Qtr2",IF(MONTH(Data[[#This Row],[Ngày giao]])&lt;10,"Qtr3","Qtr4")))</f>
        <v>Qtr1</v>
      </c>
      <c r="O5508" s="32" t="str">
        <f>TEXT(Data[[#This Row],[Ngày giao]],"MMM")</f>
        <v>Jan</v>
      </c>
    </row>
    <row r="5509" spans="1:15" ht="13" x14ac:dyDescent="0.3">
      <c r="A5509" s="1">
        <v>4518430040</v>
      </c>
      <c r="B5509" s="1">
        <v>2487053</v>
      </c>
      <c r="C5509" s="34" t="s">
        <v>53</v>
      </c>
      <c r="D5509" s="35">
        <v>1980</v>
      </c>
      <c r="E5509" s="3">
        <v>351</v>
      </c>
      <c r="F5509" s="3">
        <f t="shared" si="156"/>
        <v>694980</v>
      </c>
      <c r="G5509" s="41">
        <v>44945</v>
      </c>
      <c r="H5509" s="40">
        <v>44945</v>
      </c>
      <c r="I5509" s="6">
        <v>0</v>
      </c>
      <c r="J5509" s="32" t="str">
        <f>IF(Data[[#This Row],[Chênh lệch ngày]]&lt;-2,"ADVANCE", IF(Data[[#This Row],[Chênh lệch ngày]]&lt;4, "ON TIME", IF(Data[[#This Row],[REASON OF LATE]]="SUPPLIER","LATE BY SUPPLIER", "LATE")))</f>
        <v>ON TIME</v>
      </c>
      <c r="K5509" s="12"/>
      <c r="L5509" s="16"/>
      <c r="M5509" s="32" t="str">
        <f>TEXT(Data[[#This Row],[Ngày giao]],"yyyy")</f>
        <v>2023</v>
      </c>
      <c r="N5509" s="32" t="str">
        <f>IF(MONTH(Data[[#This Row],[Ngày giao]])&lt;4,"Qtr1", IF(MONTH(Data[[#This Row],[Ngày giao]])&lt;7,"Qtr2",IF(MONTH(Data[[#This Row],[Ngày giao]])&lt;10,"Qtr3","Qtr4")))</f>
        <v>Qtr1</v>
      </c>
      <c r="O5509" s="32" t="str">
        <f>TEXT(Data[[#This Row],[Ngày giao]],"MMM")</f>
        <v>Jan</v>
      </c>
    </row>
    <row r="5510" spans="1:15" ht="13" x14ac:dyDescent="0.3">
      <c r="A5510" s="1">
        <v>4518386395</v>
      </c>
      <c r="B5510" s="1">
        <v>2778106</v>
      </c>
      <c r="C5510" s="34" t="s">
        <v>53</v>
      </c>
      <c r="D5510" s="35">
        <v>288</v>
      </c>
      <c r="E5510" s="3">
        <v>525</v>
      </c>
      <c r="F5510" s="3">
        <f t="shared" si="156"/>
        <v>151200</v>
      </c>
      <c r="G5510" s="41">
        <v>44816</v>
      </c>
      <c r="H5510" s="40">
        <v>44816</v>
      </c>
      <c r="I5510" s="6">
        <v>1</v>
      </c>
      <c r="J5510" s="32" t="str">
        <f>IF(Data[[#This Row],[Chênh lệch ngày]]&lt;-2,"ADVANCE", IF(Data[[#This Row],[Chênh lệch ngày]]&lt;4, "ON TIME", IF(Data[[#This Row],[REASON OF LATE]]="SUPPLIER","LATE BY SUPPLIER", "LATE")))</f>
        <v>ON TIME</v>
      </c>
      <c r="K5510" s="12"/>
      <c r="L5510" s="16"/>
      <c r="M5510" s="32" t="str">
        <f>TEXT(Data[[#This Row],[Ngày giao]],"yyyy")</f>
        <v>2022</v>
      </c>
      <c r="N5510" s="32" t="str">
        <f>IF(MONTH(Data[[#This Row],[Ngày giao]])&lt;4,"Qtr1", IF(MONTH(Data[[#This Row],[Ngày giao]])&lt;7,"Qtr2",IF(MONTH(Data[[#This Row],[Ngày giao]])&lt;10,"Qtr3","Qtr4")))</f>
        <v>Qtr3</v>
      </c>
      <c r="O5510" s="32" t="str">
        <f>TEXT(Data[[#This Row],[Ngày giao]],"MMM")</f>
        <v>Sep</v>
      </c>
    </row>
    <row r="5511" spans="1:15" ht="13" x14ac:dyDescent="0.3">
      <c r="A5511" s="1">
        <v>4518432378</v>
      </c>
      <c r="B5511" s="1">
        <v>2778106</v>
      </c>
      <c r="C5511" s="34" t="s">
        <v>53</v>
      </c>
      <c r="D5511" s="35">
        <v>1548</v>
      </c>
      <c r="E5511" s="3">
        <v>868</v>
      </c>
      <c r="F5511" s="3">
        <f t="shared" si="156"/>
        <v>1343664</v>
      </c>
      <c r="G5511" s="41">
        <v>44837</v>
      </c>
      <c r="H5511" s="40">
        <v>44837</v>
      </c>
      <c r="I5511" s="6">
        <v>0</v>
      </c>
      <c r="J5511" s="32" t="str">
        <f>IF(Data[[#This Row],[Chênh lệch ngày]]&lt;-2,"ADVANCE", IF(Data[[#This Row],[Chênh lệch ngày]]&lt;4, "ON TIME", IF(Data[[#This Row],[REASON OF LATE]]="SUPPLIER","LATE BY SUPPLIER", "LATE")))</f>
        <v>ON TIME</v>
      </c>
      <c r="K5511" s="12"/>
      <c r="L5511" s="16"/>
      <c r="M5511" s="32" t="str">
        <f>TEXT(Data[[#This Row],[Ngày giao]],"yyyy")</f>
        <v>2022</v>
      </c>
      <c r="N5511" s="32" t="str">
        <f>IF(MONTH(Data[[#This Row],[Ngày giao]])&lt;4,"Qtr1", IF(MONTH(Data[[#This Row],[Ngày giao]])&lt;7,"Qtr2",IF(MONTH(Data[[#This Row],[Ngày giao]])&lt;10,"Qtr3","Qtr4")))</f>
        <v>Qtr4</v>
      </c>
      <c r="O5511" s="32" t="str">
        <f>TEXT(Data[[#This Row],[Ngày giao]],"MMM")</f>
        <v>Oct</v>
      </c>
    </row>
    <row r="5512" spans="1:15" ht="13" x14ac:dyDescent="0.3">
      <c r="A5512" s="1">
        <v>4518427696</v>
      </c>
      <c r="B5512" s="1">
        <v>2778106</v>
      </c>
      <c r="C5512" s="34" t="s">
        <v>53</v>
      </c>
      <c r="D5512" s="35">
        <v>552</v>
      </c>
      <c r="E5512" s="3">
        <v>1310</v>
      </c>
      <c r="F5512" s="3">
        <f t="shared" si="156"/>
        <v>723120</v>
      </c>
      <c r="G5512" s="41">
        <v>44823</v>
      </c>
      <c r="H5512" s="40">
        <v>44823</v>
      </c>
      <c r="I5512" s="6">
        <v>0</v>
      </c>
      <c r="J5512" s="32" t="str">
        <f>IF(Data[[#This Row],[Chênh lệch ngày]]&lt;-2,"ADVANCE", IF(Data[[#This Row],[Chênh lệch ngày]]&lt;4, "ON TIME", IF(Data[[#This Row],[REASON OF LATE]]="SUPPLIER","LATE BY SUPPLIER", "LATE")))</f>
        <v>ON TIME</v>
      </c>
      <c r="K5512" s="12"/>
      <c r="L5512" s="16"/>
      <c r="M5512" s="32" t="str">
        <f>TEXT(Data[[#This Row],[Ngày giao]],"yyyy")</f>
        <v>2022</v>
      </c>
      <c r="N5512" s="32" t="str">
        <f>IF(MONTH(Data[[#This Row],[Ngày giao]])&lt;4,"Qtr1", IF(MONTH(Data[[#This Row],[Ngày giao]])&lt;7,"Qtr2",IF(MONTH(Data[[#This Row],[Ngày giao]])&lt;10,"Qtr3","Qtr4")))</f>
        <v>Qtr3</v>
      </c>
      <c r="O5512" s="32" t="str">
        <f>TEXT(Data[[#This Row],[Ngày giao]],"MMM")</f>
        <v>Sep</v>
      </c>
    </row>
    <row r="5513" spans="1:15" ht="13" x14ac:dyDescent="0.3">
      <c r="A5513" s="1">
        <v>4518412225</v>
      </c>
      <c r="B5513" s="1">
        <v>2778106</v>
      </c>
      <c r="C5513" s="34" t="s">
        <v>53</v>
      </c>
      <c r="D5513" s="35">
        <v>456</v>
      </c>
      <c r="E5513" s="3">
        <v>1345</v>
      </c>
      <c r="F5513" s="3">
        <f xml:space="preserve"> D5513 * E5513</f>
        <v>613320</v>
      </c>
      <c r="G5513" s="50">
        <v>44893</v>
      </c>
      <c r="H5513" s="42">
        <v>44893</v>
      </c>
      <c r="I5513" s="6">
        <v>0</v>
      </c>
      <c r="J5513" s="32" t="str">
        <f>IF(Data[[#This Row],[Chênh lệch ngày]]&lt;-2,"ADVANCE", IF(Data[[#This Row],[Chênh lệch ngày]]&lt;4, "ON TIME", IF(Data[[#This Row],[REASON OF LATE]]="SUPPLIER","LATE BY SUPPLIER", "LATE")))</f>
        <v>ON TIME</v>
      </c>
      <c r="K5513" s="12"/>
      <c r="L5513" s="16"/>
      <c r="M5513" s="32" t="str">
        <f>TEXT(Data[[#This Row],[Ngày giao]],"yyyy")</f>
        <v>2022</v>
      </c>
      <c r="N5513" s="32" t="str">
        <f>IF(MONTH(Data[[#This Row],[Ngày giao]])&lt;4,"Qtr1", IF(MONTH(Data[[#This Row],[Ngày giao]])&lt;7,"Qtr2",IF(MONTH(Data[[#This Row],[Ngày giao]])&lt;10,"Qtr3","Qtr4")))</f>
        <v>Qtr4</v>
      </c>
      <c r="O5513" s="32" t="str">
        <f>TEXT(Data[[#This Row],[Ngày giao]],"MMM")</f>
        <v>Nov</v>
      </c>
    </row>
    <row r="5514" spans="1:15" ht="13" x14ac:dyDescent="0.3">
      <c r="A5514" s="1">
        <v>4518431024</v>
      </c>
      <c r="B5514" s="1">
        <v>2487053</v>
      </c>
      <c r="C5514" s="34" t="s">
        <v>53</v>
      </c>
      <c r="D5514" s="35">
        <v>1980</v>
      </c>
      <c r="E5514" s="3">
        <v>637</v>
      </c>
      <c r="F5514" s="3">
        <f t="shared" ref="F5514:F5515" si="157" xml:space="preserve"> D5514 * E5514</f>
        <v>1261260</v>
      </c>
      <c r="G5514" s="41">
        <v>44963</v>
      </c>
      <c r="H5514" s="40">
        <v>44963</v>
      </c>
      <c r="I5514" s="6">
        <v>0</v>
      </c>
      <c r="J5514" s="32" t="str">
        <f>IF(Data[[#This Row],[Chênh lệch ngày]]&lt;-2,"ADVANCE", IF(Data[[#This Row],[Chênh lệch ngày]]&lt;4, "ON TIME", IF(Data[[#This Row],[REASON OF LATE]]="SUPPLIER","LATE BY SUPPLIER", "LATE")))</f>
        <v>ON TIME</v>
      </c>
      <c r="K5514" s="12"/>
      <c r="L5514" s="16"/>
      <c r="M5514" s="32" t="str">
        <f>TEXT(Data[[#This Row],[Ngày giao]],"yyyy")</f>
        <v>2023</v>
      </c>
      <c r="N5514" s="32" t="str">
        <f>IF(MONTH(Data[[#This Row],[Ngày giao]])&lt;4,"Qtr1", IF(MONTH(Data[[#This Row],[Ngày giao]])&lt;7,"Qtr2",IF(MONTH(Data[[#This Row],[Ngày giao]])&lt;10,"Qtr3","Qtr4")))</f>
        <v>Qtr1</v>
      </c>
      <c r="O5514" s="32" t="str">
        <f>TEXT(Data[[#This Row],[Ngày giao]],"MMM")</f>
        <v>Feb</v>
      </c>
    </row>
    <row r="5515" spans="1:15" ht="13" x14ac:dyDescent="0.3">
      <c r="A5515" s="1">
        <v>4518412812</v>
      </c>
      <c r="B5515" s="1">
        <v>2487053</v>
      </c>
      <c r="C5515" s="34" t="s">
        <v>53</v>
      </c>
      <c r="D5515" s="35">
        <v>1260</v>
      </c>
      <c r="E5515" s="3">
        <v>1401</v>
      </c>
      <c r="F5515" s="3">
        <f t="shared" si="157"/>
        <v>1765260</v>
      </c>
      <c r="G5515" s="41">
        <v>44970</v>
      </c>
      <c r="H5515" s="40">
        <v>44970</v>
      </c>
      <c r="I5515" s="6">
        <v>0</v>
      </c>
      <c r="J5515" s="32" t="str">
        <f>IF(Data[[#This Row],[Chênh lệch ngày]]&lt;-2,"ADVANCE", IF(Data[[#This Row],[Chênh lệch ngày]]&lt;4, "ON TIME", IF(Data[[#This Row],[REASON OF LATE]]="SUPPLIER","LATE BY SUPPLIER", "LATE")))</f>
        <v>ON TIME</v>
      </c>
      <c r="K5515" s="12"/>
      <c r="L5515" s="16"/>
      <c r="M5515" s="32" t="str">
        <f>TEXT(Data[[#This Row],[Ngày giao]],"yyyy")</f>
        <v>2023</v>
      </c>
      <c r="N5515" s="32" t="str">
        <f>IF(MONTH(Data[[#This Row],[Ngày giao]])&lt;4,"Qtr1", IF(MONTH(Data[[#This Row],[Ngày giao]])&lt;7,"Qtr2",IF(MONTH(Data[[#This Row],[Ngày giao]])&lt;10,"Qtr3","Qtr4")))</f>
        <v>Qtr1</v>
      </c>
      <c r="O5515" s="32" t="str">
        <f>TEXT(Data[[#This Row],[Ngày giao]],"MMM")</f>
        <v>Feb</v>
      </c>
    </row>
    <row r="5516" spans="1:15" ht="13" x14ac:dyDescent="0.3">
      <c r="A5516" s="1">
        <v>4518423010</v>
      </c>
      <c r="B5516" s="1">
        <v>2778106</v>
      </c>
      <c r="C5516" s="34" t="s">
        <v>53</v>
      </c>
      <c r="D5516" s="35">
        <v>360</v>
      </c>
      <c r="E5516" s="3">
        <v>786</v>
      </c>
      <c r="F5516" s="3">
        <f xml:space="preserve"> D5516 * E5516</f>
        <v>282960</v>
      </c>
      <c r="G5516" s="50">
        <v>44879</v>
      </c>
      <c r="H5516" s="42">
        <v>44879</v>
      </c>
      <c r="I5516" s="6">
        <v>0</v>
      </c>
      <c r="J5516" s="32" t="str">
        <f>IF(Data[[#This Row],[Chênh lệch ngày]]&lt;-2,"ADVANCE", IF(Data[[#This Row],[Chênh lệch ngày]]&lt;4, "ON TIME", IF(Data[[#This Row],[REASON OF LATE]]="SUPPLIER","LATE BY SUPPLIER", "LATE")))</f>
        <v>ON TIME</v>
      </c>
      <c r="K5516" s="12"/>
      <c r="L5516" s="16"/>
      <c r="M5516" s="32" t="str">
        <f>TEXT(Data[[#This Row],[Ngày giao]],"yyyy")</f>
        <v>2022</v>
      </c>
      <c r="N5516" s="32" t="str">
        <f>IF(MONTH(Data[[#This Row],[Ngày giao]])&lt;4,"Qtr1", IF(MONTH(Data[[#This Row],[Ngày giao]])&lt;7,"Qtr2",IF(MONTH(Data[[#This Row],[Ngày giao]])&lt;10,"Qtr3","Qtr4")))</f>
        <v>Qtr4</v>
      </c>
      <c r="O5516" s="32" t="str">
        <f>TEXT(Data[[#This Row],[Ngày giao]],"MMM")</f>
        <v>Nov</v>
      </c>
    </row>
    <row r="5517" spans="1:15" ht="13" x14ac:dyDescent="0.3">
      <c r="A5517" s="1">
        <v>4518406136</v>
      </c>
      <c r="B5517" s="1">
        <v>2778106</v>
      </c>
      <c r="C5517" s="34" t="s">
        <v>53</v>
      </c>
      <c r="D5517" s="35">
        <v>768</v>
      </c>
      <c r="E5517" s="3">
        <v>1367</v>
      </c>
      <c r="F5517" s="3">
        <f xml:space="preserve"> D5517 * E5517</f>
        <v>1049856</v>
      </c>
      <c r="G5517" s="41">
        <v>44900</v>
      </c>
      <c r="H5517" s="40">
        <v>44900</v>
      </c>
      <c r="I5517" s="6">
        <v>0</v>
      </c>
      <c r="J5517" s="32" t="str">
        <f>IF(Data[[#This Row],[Chênh lệch ngày]]&lt;-2,"ADVANCE", IF(Data[[#This Row],[Chênh lệch ngày]]&lt;4, "ON TIME", IF(Data[[#This Row],[REASON OF LATE]]="SUPPLIER","LATE BY SUPPLIER", "LATE")))</f>
        <v>ON TIME</v>
      </c>
      <c r="K5517" s="12"/>
      <c r="L5517" s="16"/>
      <c r="M5517" s="32" t="str">
        <f>TEXT(Data[[#This Row],[Ngày giao]],"yyyy")</f>
        <v>2022</v>
      </c>
      <c r="N5517" s="32" t="str">
        <f>IF(MONTH(Data[[#This Row],[Ngày giao]])&lt;4,"Qtr1", IF(MONTH(Data[[#This Row],[Ngày giao]])&lt;7,"Qtr2",IF(MONTH(Data[[#This Row],[Ngày giao]])&lt;10,"Qtr3","Qtr4")))</f>
        <v>Qtr4</v>
      </c>
      <c r="O5517" s="32" t="str">
        <f>TEXT(Data[[#This Row],[Ngày giao]],"MMM")</f>
        <v>Dec</v>
      </c>
    </row>
    <row r="5518" spans="1:15" ht="13" x14ac:dyDescent="0.3">
      <c r="A5518" s="1">
        <v>4518428038</v>
      </c>
      <c r="B5518" s="1">
        <v>2778106</v>
      </c>
      <c r="C5518" s="34" t="s">
        <v>53</v>
      </c>
      <c r="D5518" s="35">
        <v>600</v>
      </c>
      <c r="E5518" s="3">
        <v>685</v>
      </c>
      <c r="F5518" s="3">
        <f xml:space="preserve"> D5518 * E5518</f>
        <v>411000</v>
      </c>
      <c r="G5518" s="50">
        <v>44886</v>
      </c>
      <c r="H5518" s="42">
        <v>44886</v>
      </c>
      <c r="I5518" s="6">
        <v>0</v>
      </c>
      <c r="J5518" s="32" t="str">
        <f>IF(Data[[#This Row],[Chênh lệch ngày]]&lt;-2,"ADVANCE", IF(Data[[#This Row],[Chênh lệch ngày]]&lt;4, "ON TIME", IF(Data[[#This Row],[REASON OF LATE]]="SUPPLIER","LATE BY SUPPLIER", "LATE")))</f>
        <v>ON TIME</v>
      </c>
      <c r="K5518" s="12"/>
      <c r="L5518" s="16"/>
      <c r="M5518" s="32" t="str">
        <f>TEXT(Data[[#This Row],[Ngày giao]],"yyyy")</f>
        <v>2022</v>
      </c>
      <c r="N5518" s="32" t="str">
        <f>IF(MONTH(Data[[#This Row],[Ngày giao]])&lt;4,"Qtr1", IF(MONTH(Data[[#This Row],[Ngày giao]])&lt;7,"Qtr2",IF(MONTH(Data[[#This Row],[Ngày giao]])&lt;10,"Qtr3","Qtr4")))</f>
        <v>Qtr4</v>
      </c>
      <c r="O5518" s="32" t="str">
        <f>TEXT(Data[[#This Row],[Ngày giao]],"MMM")</f>
        <v>Nov</v>
      </c>
    </row>
    <row r="5519" spans="1:15" ht="13" x14ac:dyDescent="0.3">
      <c r="A5519" s="1">
        <v>4518416425</v>
      </c>
      <c r="B5519" s="1">
        <v>2778106</v>
      </c>
      <c r="C5519" s="34" t="s">
        <v>53</v>
      </c>
      <c r="D5519" s="35">
        <v>660</v>
      </c>
      <c r="E5519" s="3">
        <v>536</v>
      </c>
      <c r="F5519" s="3">
        <f xml:space="preserve"> D5519 * E5519</f>
        <v>353760</v>
      </c>
      <c r="G5519" s="50">
        <v>44907</v>
      </c>
      <c r="H5519" s="42">
        <v>44907</v>
      </c>
      <c r="I5519" s="6">
        <v>0</v>
      </c>
      <c r="J5519" s="32" t="str">
        <f>IF(Data[[#This Row],[Chênh lệch ngày]]&lt;-2,"ADVANCE", IF(Data[[#This Row],[Chênh lệch ngày]]&lt;4, "ON TIME", IF(Data[[#This Row],[REASON OF LATE]]="SUPPLIER","LATE BY SUPPLIER", "LATE")))</f>
        <v>ON TIME</v>
      </c>
      <c r="K5519" s="12"/>
      <c r="L5519" s="16"/>
      <c r="M5519" s="32" t="str">
        <f>TEXT(Data[[#This Row],[Ngày giao]],"yyyy")</f>
        <v>2022</v>
      </c>
      <c r="N5519" s="32" t="str">
        <f>IF(MONTH(Data[[#This Row],[Ngày giao]])&lt;4,"Qtr1", IF(MONTH(Data[[#This Row],[Ngày giao]])&lt;7,"Qtr2",IF(MONTH(Data[[#This Row],[Ngày giao]])&lt;10,"Qtr3","Qtr4")))</f>
        <v>Qtr4</v>
      </c>
      <c r="O5519" s="32" t="str">
        <f>TEXT(Data[[#This Row],[Ngày giao]],"MMM")</f>
        <v>Dec</v>
      </c>
    </row>
    <row r="5520" spans="1:15" ht="13" x14ac:dyDescent="0.3">
      <c r="A5520" s="1">
        <v>4518428964</v>
      </c>
      <c r="B5520" s="1">
        <v>2487053</v>
      </c>
      <c r="C5520" s="34" t="s">
        <v>53</v>
      </c>
      <c r="D5520" s="35">
        <v>990</v>
      </c>
      <c r="E5520" s="3">
        <v>1137</v>
      </c>
      <c r="F5520" s="3">
        <f t="shared" ref="F5520" si="158" xml:space="preserve"> D5520 * E5520</f>
        <v>1125630</v>
      </c>
      <c r="G5520" s="41">
        <v>44977</v>
      </c>
      <c r="H5520" s="40">
        <v>44977</v>
      </c>
      <c r="I5520" s="6">
        <v>0</v>
      </c>
      <c r="J5520" s="32" t="str">
        <f>IF(Data[[#This Row],[Chênh lệch ngày]]&lt;-2,"ADVANCE", IF(Data[[#This Row],[Chênh lệch ngày]]&lt;4, "ON TIME", IF(Data[[#This Row],[REASON OF LATE]]="SUPPLIER","LATE BY SUPPLIER", "LATE")))</f>
        <v>ON TIME</v>
      </c>
      <c r="K5520" s="12"/>
      <c r="L5520" s="16"/>
      <c r="M5520" s="32" t="str">
        <f>TEXT(Data[[#This Row],[Ngày giao]],"yyyy")</f>
        <v>2023</v>
      </c>
      <c r="N5520" s="32" t="str">
        <f>IF(MONTH(Data[[#This Row],[Ngày giao]])&lt;4,"Qtr1", IF(MONTH(Data[[#This Row],[Ngày giao]])&lt;7,"Qtr2",IF(MONTH(Data[[#This Row],[Ngày giao]])&lt;10,"Qtr3","Qtr4")))</f>
        <v>Qtr1</v>
      </c>
      <c r="O5520" s="32" t="str">
        <f>TEXT(Data[[#This Row],[Ngày giao]],"MMM")</f>
        <v>Feb</v>
      </c>
    </row>
    <row r="5521" spans="1:15" ht="13" x14ac:dyDescent="0.3">
      <c r="A5521" s="1">
        <v>4518423149</v>
      </c>
      <c r="B5521" s="1">
        <v>2778106</v>
      </c>
      <c r="C5521" s="34" t="s">
        <v>53</v>
      </c>
      <c r="D5521" s="35">
        <v>528</v>
      </c>
      <c r="E5521" s="3">
        <v>1473</v>
      </c>
      <c r="F5521" s="3">
        <f xml:space="preserve"> D5521 * E5521</f>
        <v>777744</v>
      </c>
      <c r="G5521" s="50">
        <v>44893</v>
      </c>
      <c r="H5521" s="42">
        <v>44893</v>
      </c>
      <c r="I5521" s="6">
        <v>0</v>
      </c>
      <c r="J5521" s="32" t="str">
        <f>IF(Data[[#This Row],[Chênh lệch ngày]]&lt;-2,"ADVANCE", IF(Data[[#This Row],[Chênh lệch ngày]]&lt;4, "ON TIME", IF(Data[[#This Row],[REASON OF LATE]]="SUPPLIER","LATE BY SUPPLIER", "LATE")))</f>
        <v>ON TIME</v>
      </c>
      <c r="K5521" s="12"/>
      <c r="L5521" s="16"/>
      <c r="M5521" s="32" t="str">
        <f>TEXT(Data[[#This Row],[Ngày giao]],"yyyy")</f>
        <v>2022</v>
      </c>
      <c r="N5521" s="32" t="str">
        <f>IF(MONTH(Data[[#This Row],[Ngày giao]])&lt;4,"Qtr1", IF(MONTH(Data[[#This Row],[Ngày giao]])&lt;7,"Qtr2",IF(MONTH(Data[[#This Row],[Ngày giao]])&lt;10,"Qtr3","Qtr4")))</f>
        <v>Qtr4</v>
      </c>
      <c r="O5521" s="32" t="str">
        <f>TEXT(Data[[#This Row],[Ngày giao]],"MMM")</f>
        <v>Nov</v>
      </c>
    </row>
    <row r="5522" spans="1:15" ht="13" x14ac:dyDescent="0.3">
      <c r="A5522" s="1">
        <v>4518390218</v>
      </c>
      <c r="B5522" s="1">
        <v>2778106</v>
      </c>
      <c r="C5522" s="34" t="s">
        <v>53</v>
      </c>
      <c r="D5522" s="35">
        <v>684</v>
      </c>
      <c r="E5522" s="3">
        <v>1070</v>
      </c>
      <c r="F5522" s="3">
        <f t="shared" ref="F5522:F5555" si="159" xml:space="preserve"> D5522 * E5522</f>
        <v>731880</v>
      </c>
      <c r="G5522" s="50">
        <v>44914</v>
      </c>
      <c r="H5522" s="42">
        <v>44914</v>
      </c>
      <c r="I5522" s="6">
        <v>0</v>
      </c>
      <c r="J5522" s="32" t="str">
        <f>IF(Data[[#This Row],[Chênh lệch ngày]]&lt;-2,"ADVANCE", IF(Data[[#This Row],[Chênh lệch ngày]]&lt;4, "ON TIME", IF(Data[[#This Row],[REASON OF LATE]]="SUPPLIER","LATE BY SUPPLIER", "LATE")))</f>
        <v>ON TIME</v>
      </c>
      <c r="K5522" s="12"/>
      <c r="L5522" s="16"/>
      <c r="M5522" s="32" t="str">
        <f>TEXT(Data[[#This Row],[Ngày giao]],"yyyy")</f>
        <v>2022</v>
      </c>
      <c r="N5522" s="32" t="str">
        <f>IF(MONTH(Data[[#This Row],[Ngày giao]])&lt;4,"Qtr1", IF(MONTH(Data[[#This Row],[Ngày giao]])&lt;7,"Qtr2",IF(MONTH(Data[[#This Row],[Ngày giao]])&lt;10,"Qtr3","Qtr4")))</f>
        <v>Qtr4</v>
      </c>
      <c r="O5522" s="32" t="str">
        <f>TEXT(Data[[#This Row],[Ngày giao]],"MMM")</f>
        <v>Dec</v>
      </c>
    </row>
    <row r="5523" spans="1:15" ht="13" x14ac:dyDescent="0.3">
      <c r="A5523" s="1">
        <v>4518429292</v>
      </c>
      <c r="B5523" s="1">
        <v>2778106</v>
      </c>
      <c r="C5523" s="34" t="s">
        <v>53</v>
      </c>
      <c r="D5523" s="35">
        <v>540</v>
      </c>
      <c r="E5523" s="3">
        <v>771</v>
      </c>
      <c r="F5523" s="3">
        <f t="shared" si="159"/>
        <v>416340</v>
      </c>
      <c r="G5523" s="41">
        <v>44900</v>
      </c>
      <c r="H5523" s="40">
        <v>44900</v>
      </c>
      <c r="I5523" s="6">
        <v>0</v>
      </c>
      <c r="J5523" s="32" t="str">
        <f>IF(Data[[#This Row],[Chênh lệch ngày]]&lt;-2,"ADVANCE", IF(Data[[#This Row],[Chênh lệch ngày]]&lt;4, "ON TIME", IF(Data[[#This Row],[REASON OF LATE]]="SUPPLIER","LATE BY SUPPLIER", "LATE")))</f>
        <v>ON TIME</v>
      </c>
      <c r="K5523" s="12"/>
      <c r="L5523" s="16"/>
      <c r="M5523" s="32" t="str">
        <f>TEXT(Data[[#This Row],[Ngày giao]],"yyyy")</f>
        <v>2022</v>
      </c>
      <c r="N5523" s="32" t="str">
        <f>IF(MONTH(Data[[#This Row],[Ngày giao]])&lt;4,"Qtr1", IF(MONTH(Data[[#This Row],[Ngày giao]])&lt;7,"Qtr2",IF(MONTH(Data[[#This Row],[Ngày giao]])&lt;10,"Qtr3","Qtr4")))</f>
        <v>Qtr4</v>
      </c>
      <c r="O5523" s="32" t="str">
        <f>TEXT(Data[[#This Row],[Ngày giao]],"MMM")</f>
        <v>Dec</v>
      </c>
    </row>
    <row r="5524" spans="1:15" ht="13" x14ac:dyDescent="0.3">
      <c r="A5524" s="1">
        <v>4518408819</v>
      </c>
      <c r="B5524" s="1">
        <v>2778106</v>
      </c>
      <c r="C5524" s="34" t="s">
        <v>53</v>
      </c>
      <c r="D5524" s="35">
        <v>756</v>
      </c>
      <c r="E5524" s="3">
        <v>1472</v>
      </c>
      <c r="F5524" s="3">
        <f t="shared" si="159"/>
        <v>1112832</v>
      </c>
      <c r="G5524" s="50">
        <v>44921</v>
      </c>
      <c r="H5524" s="42">
        <v>44921</v>
      </c>
      <c r="I5524" s="6">
        <v>0</v>
      </c>
      <c r="J5524" s="32" t="str">
        <f>IF(Data[[#This Row],[Chênh lệch ngày]]&lt;-2,"ADVANCE", IF(Data[[#This Row],[Chênh lệch ngày]]&lt;4, "ON TIME", IF(Data[[#This Row],[REASON OF LATE]]="SUPPLIER","LATE BY SUPPLIER", "LATE")))</f>
        <v>ON TIME</v>
      </c>
      <c r="K5524" s="12"/>
      <c r="L5524" s="16"/>
      <c r="M5524" s="32" t="str">
        <f>TEXT(Data[[#This Row],[Ngày giao]],"yyyy")</f>
        <v>2022</v>
      </c>
      <c r="N5524" s="32" t="str">
        <f>IF(MONTH(Data[[#This Row],[Ngày giao]])&lt;4,"Qtr1", IF(MONTH(Data[[#This Row],[Ngày giao]])&lt;7,"Qtr2",IF(MONTH(Data[[#This Row],[Ngày giao]])&lt;10,"Qtr3","Qtr4")))</f>
        <v>Qtr4</v>
      </c>
      <c r="O5524" s="32" t="str">
        <f>TEXT(Data[[#This Row],[Ngày giao]],"MMM")</f>
        <v>Dec</v>
      </c>
    </row>
    <row r="5525" spans="1:15" ht="13" x14ac:dyDescent="0.3">
      <c r="A5525" s="1">
        <v>4518432193</v>
      </c>
      <c r="B5525" s="1">
        <v>2778106</v>
      </c>
      <c r="C5525" s="34" t="s">
        <v>53</v>
      </c>
      <c r="D5525" s="35">
        <v>600</v>
      </c>
      <c r="E5525" s="3">
        <v>936</v>
      </c>
      <c r="F5525" s="3">
        <f t="shared" si="159"/>
        <v>561600</v>
      </c>
      <c r="G5525" s="50">
        <v>44907</v>
      </c>
      <c r="H5525" s="42">
        <v>44907</v>
      </c>
      <c r="I5525" s="6">
        <v>0</v>
      </c>
      <c r="J5525" s="32" t="str">
        <f>IF(Data[[#This Row],[Chênh lệch ngày]]&lt;-2,"ADVANCE", IF(Data[[#This Row],[Chênh lệch ngày]]&lt;4, "ON TIME", IF(Data[[#This Row],[REASON OF LATE]]="SUPPLIER","LATE BY SUPPLIER", "LATE")))</f>
        <v>ON TIME</v>
      </c>
      <c r="K5525" s="12"/>
      <c r="L5525" s="16"/>
      <c r="M5525" s="32" t="str">
        <f>TEXT(Data[[#This Row],[Ngày giao]],"yyyy")</f>
        <v>2022</v>
      </c>
      <c r="N5525" s="32" t="str">
        <f>IF(MONTH(Data[[#This Row],[Ngày giao]])&lt;4,"Qtr1", IF(MONTH(Data[[#This Row],[Ngày giao]])&lt;7,"Qtr2",IF(MONTH(Data[[#This Row],[Ngày giao]])&lt;10,"Qtr3","Qtr4")))</f>
        <v>Qtr4</v>
      </c>
      <c r="O5525" s="32" t="str">
        <f>TEXT(Data[[#This Row],[Ngày giao]],"MMM")</f>
        <v>Dec</v>
      </c>
    </row>
    <row r="5526" spans="1:15" ht="13" x14ac:dyDescent="0.3">
      <c r="A5526" s="1">
        <v>4518417743</v>
      </c>
      <c r="B5526" s="1">
        <v>2778106</v>
      </c>
      <c r="C5526" s="34" t="s">
        <v>53</v>
      </c>
      <c r="D5526" s="35">
        <v>420</v>
      </c>
      <c r="E5526" s="3">
        <v>1296</v>
      </c>
      <c r="F5526" s="3">
        <f t="shared" si="159"/>
        <v>544320</v>
      </c>
      <c r="G5526" s="50">
        <v>44921</v>
      </c>
      <c r="H5526" s="42">
        <v>44921</v>
      </c>
      <c r="I5526" s="6">
        <v>0</v>
      </c>
      <c r="J5526" s="32" t="str">
        <f>IF(Data[[#This Row],[Chênh lệch ngày]]&lt;-2,"ADVANCE", IF(Data[[#This Row],[Chênh lệch ngày]]&lt;4, "ON TIME", IF(Data[[#This Row],[REASON OF LATE]]="SUPPLIER","LATE BY SUPPLIER", "LATE")))</f>
        <v>ON TIME</v>
      </c>
      <c r="K5526" s="12"/>
      <c r="L5526" s="16"/>
      <c r="M5526" s="32" t="str">
        <f>TEXT(Data[[#This Row],[Ngày giao]],"yyyy")</f>
        <v>2022</v>
      </c>
      <c r="N5526" s="32" t="str">
        <f>IF(MONTH(Data[[#This Row],[Ngày giao]])&lt;4,"Qtr1", IF(MONTH(Data[[#This Row],[Ngày giao]])&lt;7,"Qtr2",IF(MONTH(Data[[#This Row],[Ngày giao]])&lt;10,"Qtr3","Qtr4")))</f>
        <v>Qtr4</v>
      </c>
      <c r="O5526" s="32" t="str">
        <f>TEXT(Data[[#This Row],[Ngày giao]],"MMM")</f>
        <v>Dec</v>
      </c>
    </row>
    <row r="5527" spans="1:15" ht="13" x14ac:dyDescent="0.3">
      <c r="A5527" s="1">
        <v>4518413584</v>
      </c>
      <c r="B5527" s="1">
        <v>2778106</v>
      </c>
      <c r="C5527" s="34" t="s">
        <v>53</v>
      </c>
      <c r="D5527" s="35">
        <v>660</v>
      </c>
      <c r="E5527" s="3">
        <v>771</v>
      </c>
      <c r="F5527" s="3">
        <f t="shared" si="159"/>
        <v>508860</v>
      </c>
      <c r="G5527" s="50">
        <v>44924</v>
      </c>
      <c r="H5527" s="42">
        <v>44924</v>
      </c>
      <c r="I5527" s="6">
        <v>0</v>
      </c>
      <c r="J5527" s="32" t="str">
        <f>IF(Data[[#This Row],[Chênh lệch ngày]]&lt;-2,"ADVANCE", IF(Data[[#This Row],[Chênh lệch ngày]]&lt;4, "ON TIME", IF(Data[[#This Row],[REASON OF LATE]]="SUPPLIER","LATE BY SUPPLIER", "LATE")))</f>
        <v>ON TIME</v>
      </c>
      <c r="K5527" s="12"/>
      <c r="L5527" s="16"/>
      <c r="M5527" s="32" t="str">
        <f>TEXT(Data[[#This Row],[Ngày giao]],"yyyy")</f>
        <v>2022</v>
      </c>
      <c r="N5527" s="32" t="str">
        <f>IF(MONTH(Data[[#This Row],[Ngày giao]])&lt;4,"Qtr1", IF(MONTH(Data[[#This Row],[Ngày giao]])&lt;7,"Qtr2",IF(MONTH(Data[[#This Row],[Ngày giao]])&lt;10,"Qtr3","Qtr4")))</f>
        <v>Qtr4</v>
      </c>
      <c r="O5527" s="32" t="str">
        <f>TEXT(Data[[#This Row],[Ngày giao]],"MMM")</f>
        <v>Dec</v>
      </c>
    </row>
    <row r="5528" spans="1:15" ht="13" x14ac:dyDescent="0.3">
      <c r="A5528" s="1">
        <v>4518417243</v>
      </c>
      <c r="B5528" s="1">
        <v>2778106</v>
      </c>
      <c r="C5528" s="34" t="s">
        <v>53</v>
      </c>
      <c r="D5528" s="35">
        <v>516</v>
      </c>
      <c r="E5528" s="3">
        <v>904</v>
      </c>
      <c r="F5528" s="3">
        <f t="shared" si="159"/>
        <v>466464</v>
      </c>
      <c r="G5528" s="41">
        <v>44935</v>
      </c>
      <c r="H5528" s="40">
        <v>44935</v>
      </c>
      <c r="I5528" s="6">
        <v>0</v>
      </c>
      <c r="J5528" s="32" t="str">
        <f>IF(Data[[#This Row],[Chênh lệch ngày]]&lt;-2,"ADVANCE", IF(Data[[#This Row],[Chênh lệch ngày]]&lt;4, "ON TIME", IF(Data[[#This Row],[REASON OF LATE]]="SUPPLIER","LATE BY SUPPLIER", "LATE")))</f>
        <v>ON TIME</v>
      </c>
      <c r="K5528" s="12"/>
      <c r="L5528" s="16"/>
      <c r="M5528" s="32" t="str">
        <f>TEXT(Data[[#This Row],[Ngày giao]],"yyyy")</f>
        <v>2023</v>
      </c>
      <c r="N5528" s="32" t="str">
        <f>IF(MONTH(Data[[#This Row],[Ngày giao]])&lt;4,"Qtr1", IF(MONTH(Data[[#This Row],[Ngày giao]])&lt;7,"Qtr2",IF(MONTH(Data[[#This Row],[Ngày giao]])&lt;10,"Qtr3","Qtr4")))</f>
        <v>Qtr1</v>
      </c>
      <c r="O5528" s="32" t="str">
        <f>TEXT(Data[[#This Row],[Ngày giao]],"MMM")</f>
        <v>Jan</v>
      </c>
    </row>
    <row r="5529" spans="1:15" ht="13" x14ac:dyDescent="0.3">
      <c r="A5529" s="1">
        <v>4518417826</v>
      </c>
      <c r="B5529" s="1">
        <v>2778106</v>
      </c>
      <c r="C5529" s="34" t="s">
        <v>53</v>
      </c>
      <c r="D5529" s="35">
        <v>2892</v>
      </c>
      <c r="E5529" s="3">
        <v>1278</v>
      </c>
      <c r="F5529" s="3">
        <f t="shared" si="159"/>
        <v>3695976</v>
      </c>
      <c r="G5529" s="41">
        <v>44942</v>
      </c>
      <c r="H5529" s="40">
        <v>44942</v>
      </c>
      <c r="I5529" s="6">
        <v>0</v>
      </c>
      <c r="J5529" s="32" t="str">
        <f>IF(Data[[#This Row],[Chênh lệch ngày]]&lt;-2,"ADVANCE", IF(Data[[#This Row],[Chênh lệch ngày]]&lt;4, "ON TIME", IF(Data[[#This Row],[REASON OF LATE]]="SUPPLIER","LATE BY SUPPLIER", "LATE")))</f>
        <v>ON TIME</v>
      </c>
      <c r="K5529" s="12"/>
      <c r="L5529" s="16"/>
      <c r="M5529" s="32" t="str">
        <f>TEXT(Data[[#This Row],[Ngày giao]],"yyyy")</f>
        <v>2023</v>
      </c>
      <c r="N5529" s="32" t="str">
        <f>IF(MONTH(Data[[#This Row],[Ngày giao]])&lt;4,"Qtr1", IF(MONTH(Data[[#This Row],[Ngày giao]])&lt;7,"Qtr2",IF(MONTH(Data[[#This Row],[Ngày giao]])&lt;10,"Qtr3","Qtr4")))</f>
        <v>Qtr1</v>
      </c>
      <c r="O5529" s="32" t="str">
        <f>TEXT(Data[[#This Row],[Ngày giao]],"MMM")</f>
        <v>Jan</v>
      </c>
    </row>
    <row r="5530" spans="1:15" ht="13" x14ac:dyDescent="0.3">
      <c r="A5530" s="1">
        <v>4518417538</v>
      </c>
      <c r="B5530" s="1">
        <v>2778106</v>
      </c>
      <c r="C5530" s="34" t="s">
        <v>53</v>
      </c>
      <c r="D5530" s="35">
        <v>804</v>
      </c>
      <c r="E5530" s="3">
        <v>622</v>
      </c>
      <c r="F5530" s="3">
        <f t="shared" si="159"/>
        <v>500088</v>
      </c>
      <c r="G5530" s="41">
        <v>44935</v>
      </c>
      <c r="H5530" s="40">
        <v>44935</v>
      </c>
      <c r="I5530" s="6">
        <v>0</v>
      </c>
      <c r="J5530" s="32" t="str">
        <f>IF(Data[[#This Row],[Chênh lệch ngày]]&lt;-2,"ADVANCE", IF(Data[[#This Row],[Chênh lệch ngày]]&lt;4, "ON TIME", IF(Data[[#This Row],[REASON OF LATE]]="SUPPLIER","LATE BY SUPPLIER", "LATE")))</f>
        <v>ON TIME</v>
      </c>
      <c r="K5530" s="12"/>
      <c r="L5530" s="16"/>
      <c r="M5530" s="32" t="str">
        <f>TEXT(Data[[#This Row],[Ngày giao]],"yyyy")</f>
        <v>2023</v>
      </c>
      <c r="N5530" s="32" t="str">
        <f>IF(MONTH(Data[[#This Row],[Ngày giao]])&lt;4,"Qtr1", IF(MONTH(Data[[#This Row],[Ngày giao]])&lt;7,"Qtr2",IF(MONTH(Data[[#This Row],[Ngày giao]])&lt;10,"Qtr3","Qtr4")))</f>
        <v>Qtr1</v>
      </c>
      <c r="O5530" s="32" t="str">
        <f>TEXT(Data[[#This Row],[Ngày giao]],"MMM")</f>
        <v>Jan</v>
      </c>
    </row>
    <row r="5531" spans="1:15" ht="13" x14ac:dyDescent="0.3">
      <c r="A5531" s="1">
        <v>4518414688</v>
      </c>
      <c r="B5531" s="1">
        <v>2778106</v>
      </c>
      <c r="C5531" s="34" t="s">
        <v>53</v>
      </c>
      <c r="D5531" s="35">
        <v>840</v>
      </c>
      <c r="E5531" s="3">
        <v>491</v>
      </c>
      <c r="F5531" s="3">
        <f t="shared" si="159"/>
        <v>412440</v>
      </c>
      <c r="G5531" s="41">
        <v>44942</v>
      </c>
      <c r="H5531" s="40">
        <v>44942</v>
      </c>
      <c r="I5531" s="6">
        <v>0</v>
      </c>
      <c r="J5531" s="32" t="str">
        <f>IF(Data[[#This Row],[Chênh lệch ngày]]&lt;-2,"ADVANCE", IF(Data[[#This Row],[Chênh lệch ngày]]&lt;4, "ON TIME", IF(Data[[#This Row],[REASON OF LATE]]="SUPPLIER","LATE BY SUPPLIER", "LATE")))</f>
        <v>ON TIME</v>
      </c>
      <c r="K5531" s="12"/>
      <c r="L5531" s="16"/>
      <c r="M5531" s="32" t="str">
        <f>TEXT(Data[[#This Row],[Ngày giao]],"yyyy")</f>
        <v>2023</v>
      </c>
      <c r="N5531" s="32" t="str">
        <f>IF(MONTH(Data[[#This Row],[Ngày giao]])&lt;4,"Qtr1", IF(MONTH(Data[[#This Row],[Ngày giao]])&lt;7,"Qtr2",IF(MONTH(Data[[#This Row],[Ngày giao]])&lt;10,"Qtr3","Qtr4")))</f>
        <v>Qtr1</v>
      </c>
      <c r="O5531" s="32" t="str">
        <f>TEXT(Data[[#This Row],[Ngày giao]],"MMM")</f>
        <v>Jan</v>
      </c>
    </row>
    <row r="5532" spans="1:15" ht="13" x14ac:dyDescent="0.3">
      <c r="A5532" s="1">
        <v>4518415966</v>
      </c>
      <c r="B5532" s="1">
        <v>2778106</v>
      </c>
      <c r="C5532" s="34" t="s">
        <v>53</v>
      </c>
      <c r="D5532" s="35">
        <v>1920</v>
      </c>
      <c r="E5532" s="3">
        <v>1127</v>
      </c>
      <c r="F5532" s="3">
        <f t="shared" si="159"/>
        <v>2163840</v>
      </c>
      <c r="G5532" s="41">
        <v>44945</v>
      </c>
      <c r="H5532" s="40">
        <v>44945</v>
      </c>
      <c r="I5532" s="6">
        <v>0</v>
      </c>
      <c r="J5532" s="32" t="str">
        <f>IF(Data[[#This Row],[Chênh lệch ngày]]&lt;-2,"ADVANCE", IF(Data[[#This Row],[Chênh lệch ngày]]&lt;4, "ON TIME", IF(Data[[#This Row],[REASON OF LATE]]="SUPPLIER","LATE BY SUPPLIER", "LATE")))</f>
        <v>ON TIME</v>
      </c>
      <c r="K5532" s="12"/>
      <c r="L5532" s="16"/>
      <c r="M5532" s="32" t="str">
        <f>TEXT(Data[[#This Row],[Ngày giao]],"yyyy")</f>
        <v>2023</v>
      </c>
      <c r="N5532" s="32" t="str">
        <f>IF(MONTH(Data[[#This Row],[Ngày giao]])&lt;4,"Qtr1", IF(MONTH(Data[[#This Row],[Ngày giao]])&lt;7,"Qtr2",IF(MONTH(Data[[#This Row],[Ngày giao]])&lt;10,"Qtr3","Qtr4")))</f>
        <v>Qtr1</v>
      </c>
      <c r="O5532" s="32" t="str">
        <f>TEXT(Data[[#This Row],[Ngày giao]],"MMM")</f>
        <v>Jan</v>
      </c>
    </row>
    <row r="5533" spans="1:15" ht="13" x14ac:dyDescent="0.3">
      <c r="A5533" s="1">
        <v>4518416360</v>
      </c>
      <c r="B5533" s="1">
        <v>2778106</v>
      </c>
      <c r="C5533" s="34" t="s">
        <v>53</v>
      </c>
      <c r="D5533" s="35">
        <v>1176</v>
      </c>
      <c r="E5533" s="3">
        <v>625</v>
      </c>
      <c r="F5533" s="3">
        <f t="shared" si="159"/>
        <v>735000</v>
      </c>
      <c r="G5533" s="41">
        <v>44963</v>
      </c>
      <c r="H5533" s="40">
        <v>44963</v>
      </c>
      <c r="I5533" s="6">
        <v>0</v>
      </c>
      <c r="J5533" s="32" t="str">
        <f>IF(Data[[#This Row],[Chênh lệch ngày]]&lt;-2,"ADVANCE", IF(Data[[#This Row],[Chênh lệch ngày]]&lt;4, "ON TIME", IF(Data[[#This Row],[REASON OF LATE]]="SUPPLIER","LATE BY SUPPLIER", "LATE")))</f>
        <v>ON TIME</v>
      </c>
      <c r="K5533" s="12"/>
      <c r="L5533" s="16"/>
      <c r="M5533" s="32" t="str">
        <f>TEXT(Data[[#This Row],[Ngày giao]],"yyyy")</f>
        <v>2023</v>
      </c>
      <c r="N5533" s="32" t="str">
        <f>IF(MONTH(Data[[#This Row],[Ngày giao]])&lt;4,"Qtr1", IF(MONTH(Data[[#This Row],[Ngày giao]])&lt;7,"Qtr2",IF(MONTH(Data[[#This Row],[Ngày giao]])&lt;10,"Qtr3","Qtr4")))</f>
        <v>Qtr1</v>
      </c>
      <c r="O5533" s="32" t="str">
        <f>TEXT(Data[[#This Row],[Ngày giao]],"MMM")</f>
        <v>Feb</v>
      </c>
    </row>
    <row r="5534" spans="1:15" ht="13" x14ac:dyDescent="0.3">
      <c r="A5534" s="1">
        <v>4518417203</v>
      </c>
      <c r="B5534" s="1">
        <v>2778106</v>
      </c>
      <c r="C5534" s="34" t="s">
        <v>53</v>
      </c>
      <c r="D5534" s="35">
        <v>1212</v>
      </c>
      <c r="E5534" s="3">
        <v>1007</v>
      </c>
      <c r="F5534" s="3">
        <f t="shared" si="159"/>
        <v>1220484</v>
      </c>
      <c r="G5534" s="41">
        <v>44970</v>
      </c>
      <c r="H5534" s="40">
        <v>44970</v>
      </c>
      <c r="I5534" s="6">
        <v>0</v>
      </c>
      <c r="J5534" s="32" t="str">
        <f>IF(Data[[#This Row],[Chênh lệch ngày]]&lt;-2,"ADVANCE", IF(Data[[#This Row],[Chênh lệch ngày]]&lt;4, "ON TIME", IF(Data[[#This Row],[REASON OF LATE]]="SUPPLIER","LATE BY SUPPLIER", "LATE")))</f>
        <v>ON TIME</v>
      </c>
      <c r="K5534" s="12"/>
      <c r="L5534" s="16"/>
      <c r="M5534" s="32" t="str">
        <f>TEXT(Data[[#This Row],[Ngày giao]],"yyyy")</f>
        <v>2023</v>
      </c>
      <c r="N5534" s="32" t="str">
        <f>IF(MONTH(Data[[#This Row],[Ngày giao]])&lt;4,"Qtr1", IF(MONTH(Data[[#This Row],[Ngày giao]])&lt;7,"Qtr2",IF(MONTH(Data[[#This Row],[Ngày giao]])&lt;10,"Qtr3","Qtr4")))</f>
        <v>Qtr1</v>
      </c>
      <c r="O5534" s="32" t="str">
        <f>TEXT(Data[[#This Row],[Ngày giao]],"MMM")</f>
        <v>Feb</v>
      </c>
    </row>
    <row r="5535" spans="1:15" ht="13" x14ac:dyDescent="0.3">
      <c r="A5535" s="1">
        <v>4518417534</v>
      </c>
      <c r="B5535" s="1">
        <v>2778106</v>
      </c>
      <c r="C5535" s="34" t="s">
        <v>53</v>
      </c>
      <c r="D5535" s="35">
        <v>1212</v>
      </c>
      <c r="E5535" s="3">
        <v>1272</v>
      </c>
      <c r="F5535" s="3">
        <f t="shared" si="159"/>
        <v>1541664</v>
      </c>
      <c r="G5535" s="41">
        <v>44977</v>
      </c>
      <c r="H5535" s="40">
        <v>44977</v>
      </c>
      <c r="I5535" s="6">
        <v>0</v>
      </c>
      <c r="J5535" s="32" t="str">
        <f>IF(Data[[#This Row],[Chênh lệch ngày]]&lt;-2,"ADVANCE", IF(Data[[#This Row],[Chênh lệch ngày]]&lt;4, "ON TIME", IF(Data[[#This Row],[REASON OF LATE]]="SUPPLIER","LATE BY SUPPLIER", "LATE")))</f>
        <v>ON TIME</v>
      </c>
      <c r="K5535" s="12"/>
      <c r="L5535" s="16"/>
      <c r="M5535" s="32" t="str">
        <f>TEXT(Data[[#This Row],[Ngày giao]],"yyyy")</f>
        <v>2023</v>
      </c>
      <c r="N5535" s="32" t="str">
        <f>IF(MONTH(Data[[#This Row],[Ngày giao]])&lt;4,"Qtr1", IF(MONTH(Data[[#This Row],[Ngày giao]])&lt;7,"Qtr2",IF(MONTH(Data[[#This Row],[Ngày giao]])&lt;10,"Qtr3","Qtr4")))</f>
        <v>Qtr1</v>
      </c>
      <c r="O5535" s="32" t="str">
        <f>TEXT(Data[[#This Row],[Ngày giao]],"MMM")</f>
        <v>Feb</v>
      </c>
    </row>
    <row r="5536" spans="1:15" ht="13" x14ac:dyDescent="0.3">
      <c r="A5536" s="1">
        <v>4518415239</v>
      </c>
      <c r="B5536" s="1">
        <v>2778106</v>
      </c>
      <c r="C5536" s="34" t="s">
        <v>53</v>
      </c>
      <c r="D5536" s="35">
        <v>972</v>
      </c>
      <c r="E5536" s="3">
        <v>1326</v>
      </c>
      <c r="F5536" s="3">
        <f t="shared" si="159"/>
        <v>1288872</v>
      </c>
      <c r="G5536" s="41">
        <v>44963</v>
      </c>
      <c r="H5536" s="40">
        <v>44963</v>
      </c>
      <c r="I5536" s="6">
        <v>0</v>
      </c>
      <c r="J5536" s="32" t="str">
        <f>IF(Data[[#This Row],[Chênh lệch ngày]]&lt;-2,"ADVANCE", IF(Data[[#This Row],[Chênh lệch ngày]]&lt;4, "ON TIME", IF(Data[[#This Row],[REASON OF LATE]]="SUPPLIER","LATE BY SUPPLIER", "LATE")))</f>
        <v>ON TIME</v>
      </c>
      <c r="K5536" s="12"/>
      <c r="L5536" s="16"/>
      <c r="M5536" s="32" t="str">
        <f>TEXT(Data[[#This Row],[Ngày giao]],"yyyy")</f>
        <v>2023</v>
      </c>
      <c r="N5536" s="32" t="str">
        <f>IF(MONTH(Data[[#This Row],[Ngày giao]])&lt;4,"Qtr1", IF(MONTH(Data[[#This Row],[Ngày giao]])&lt;7,"Qtr2",IF(MONTH(Data[[#This Row],[Ngày giao]])&lt;10,"Qtr3","Qtr4")))</f>
        <v>Qtr1</v>
      </c>
      <c r="O5536" s="32" t="str">
        <f>TEXT(Data[[#This Row],[Ngày giao]],"MMM")</f>
        <v>Feb</v>
      </c>
    </row>
    <row r="5537" spans="1:15" ht="13" x14ac:dyDescent="0.3">
      <c r="A5537" s="1">
        <v>4518414684</v>
      </c>
      <c r="B5537" s="1">
        <v>2778106</v>
      </c>
      <c r="C5537" s="34" t="s">
        <v>53</v>
      </c>
      <c r="D5537" s="35">
        <v>1224</v>
      </c>
      <c r="E5537" s="3">
        <v>958</v>
      </c>
      <c r="F5537" s="3">
        <f t="shared" si="159"/>
        <v>1172592</v>
      </c>
      <c r="G5537" s="41">
        <v>44984</v>
      </c>
      <c r="H5537" s="40">
        <v>44984</v>
      </c>
      <c r="I5537" s="6">
        <v>0</v>
      </c>
      <c r="J5537" s="32" t="str">
        <f>IF(Data[[#This Row],[Chênh lệch ngày]]&lt;-2,"ADVANCE", IF(Data[[#This Row],[Chênh lệch ngày]]&lt;4, "ON TIME", IF(Data[[#This Row],[REASON OF LATE]]="SUPPLIER","LATE BY SUPPLIER", "LATE")))</f>
        <v>ON TIME</v>
      </c>
      <c r="K5537" s="12"/>
      <c r="L5537" s="16"/>
      <c r="M5537" s="32" t="str">
        <f>TEXT(Data[[#This Row],[Ngày giao]],"yyyy")</f>
        <v>2023</v>
      </c>
      <c r="N5537" s="32" t="str">
        <f>IF(MONTH(Data[[#This Row],[Ngày giao]])&lt;4,"Qtr1", IF(MONTH(Data[[#This Row],[Ngày giao]])&lt;7,"Qtr2",IF(MONTH(Data[[#This Row],[Ngày giao]])&lt;10,"Qtr3","Qtr4")))</f>
        <v>Qtr1</v>
      </c>
      <c r="O5537" s="32" t="str">
        <f>TEXT(Data[[#This Row],[Ngày giao]],"MMM")</f>
        <v>Feb</v>
      </c>
    </row>
    <row r="5538" spans="1:15" ht="13" x14ac:dyDescent="0.3">
      <c r="A5538" s="1">
        <v>4518411089</v>
      </c>
      <c r="B5538" s="1">
        <v>2778106</v>
      </c>
      <c r="C5538" s="34" t="s">
        <v>53</v>
      </c>
      <c r="D5538" s="35">
        <v>984</v>
      </c>
      <c r="E5538" s="3">
        <v>522</v>
      </c>
      <c r="F5538" s="3">
        <f t="shared" si="159"/>
        <v>513648</v>
      </c>
      <c r="G5538" s="41">
        <v>44970</v>
      </c>
      <c r="H5538" s="40">
        <v>44970</v>
      </c>
      <c r="I5538" s="6">
        <v>0</v>
      </c>
      <c r="J5538" s="32" t="str">
        <f>IF(Data[[#This Row],[Chênh lệch ngày]]&lt;-2,"ADVANCE", IF(Data[[#This Row],[Chênh lệch ngày]]&lt;4, "ON TIME", IF(Data[[#This Row],[REASON OF LATE]]="SUPPLIER","LATE BY SUPPLIER", "LATE")))</f>
        <v>ON TIME</v>
      </c>
      <c r="K5538" s="12"/>
      <c r="L5538" s="16"/>
      <c r="M5538" s="32" t="str">
        <f>TEXT(Data[[#This Row],[Ngày giao]],"yyyy")</f>
        <v>2023</v>
      </c>
      <c r="N5538" s="32" t="str">
        <f>IF(MONTH(Data[[#This Row],[Ngày giao]])&lt;4,"Qtr1", IF(MONTH(Data[[#This Row],[Ngày giao]])&lt;7,"Qtr2",IF(MONTH(Data[[#This Row],[Ngày giao]])&lt;10,"Qtr3","Qtr4")))</f>
        <v>Qtr1</v>
      </c>
      <c r="O5538" s="32" t="str">
        <f>TEXT(Data[[#This Row],[Ngày giao]],"MMM")</f>
        <v>Feb</v>
      </c>
    </row>
    <row r="5539" spans="1:15" ht="13" x14ac:dyDescent="0.3">
      <c r="A5539" s="1">
        <v>4518416981</v>
      </c>
      <c r="B5539" s="1">
        <v>2778106</v>
      </c>
      <c r="C5539" s="34" t="s">
        <v>53</v>
      </c>
      <c r="D5539" s="35">
        <v>2676</v>
      </c>
      <c r="E5539" s="3">
        <v>351</v>
      </c>
      <c r="F5539" s="3">
        <f t="shared" si="159"/>
        <v>939276</v>
      </c>
      <c r="G5539" s="41">
        <v>44991</v>
      </c>
      <c r="H5539" s="40">
        <v>44991</v>
      </c>
      <c r="I5539" s="6">
        <v>0</v>
      </c>
      <c r="J5539" s="32" t="str">
        <f>IF(Data[[#This Row],[Chênh lệch ngày]]&lt;-2,"ADVANCE", IF(Data[[#This Row],[Chênh lệch ngày]]&lt;4, "ON TIME", IF(Data[[#This Row],[REASON OF LATE]]="SUPPLIER","LATE BY SUPPLIER", "LATE")))</f>
        <v>ON TIME</v>
      </c>
      <c r="K5539" s="12"/>
      <c r="L5539" s="16"/>
      <c r="M5539" s="32" t="str">
        <f>TEXT(Data[[#This Row],[Ngày giao]],"yyyy")</f>
        <v>2023</v>
      </c>
      <c r="N5539" s="32" t="str">
        <f>IF(MONTH(Data[[#This Row],[Ngày giao]])&lt;4,"Qtr1", IF(MONTH(Data[[#This Row],[Ngày giao]])&lt;7,"Qtr2",IF(MONTH(Data[[#This Row],[Ngày giao]])&lt;10,"Qtr3","Qtr4")))</f>
        <v>Qtr1</v>
      </c>
      <c r="O5539" s="32" t="str">
        <f>TEXT(Data[[#This Row],[Ngày giao]],"MMM")</f>
        <v>Mar</v>
      </c>
    </row>
    <row r="5540" spans="1:15" ht="13" x14ac:dyDescent="0.3">
      <c r="A5540" s="1">
        <v>4518411422</v>
      </c>
      <c r="B5540" s="1">
        <v>2778106</v>
      </c>
      <c r="C5540" s="34" t="s">
        <v>53</v>
      </c>
      <c r="D5540" s="35">
        <v>2136</v>
      </c>
      <c r="E5540" s="3">
        <v>1439</v>
      </c>
      <c r="F5540" s="3">
        <f t="shared" si="159"/>
        <v>3073704</v>
      </c>
      <c r="G5540" s="41">
        <v>44977</v>
      </c>
      <c r="H5540" s="40">
        <v>44977</v>
      </c>
      <c r="I5540" s="6">
        <v>0</v>
      </c>
      <c r="J5540" s="32" t="str">
        <f>IF(Data[[#This Row],[Chênh lệch ngày]]&lt;-2,"ADVANCE", IF(Data[[#This Row],[Chênh lệch ngày]]&lt;4, "ON TIME", IF(Data[[#This Row],[REASON OF LATE]]="SUPPLIER","LATE BY SUPPLIER", "LATE")))</f>
        <v>ON TIME</v>
      </c>
      <c r="K5540" s="12"/>
      <c r="L5540" s="16"/>
      <c r="M5540" s="32" t="str">
        <f>TEXT(Data[[#This Row],[Ngày giao]],"yyyy")</f>
        <v>2023</v>
      </c>
      <c r="N5540" s="32" t="str">
        <f>IF(MONTH(Data[[#This Row],[Ngày giao]])&lt;4,"Qtr1", IF(MONTH(Data[[#This Row],[Ngày giao]])&lt;7,"Qtr2",IF(MONTH(Data[[#This Row],[Ngày giao]])&lt;10,"Qtr3","Qtr4")))</f>
        <v>Qtr1</v>
      </c>
      <c r="O5540" s="32" t="str">
        <f>TEXT(Data[[#This Row],[Ngày giao]],"MMM")</f>
        <v>Feb</v>
      </c>
    </row>
    <row r="5541" spans="1:15" ht="13" x14ac:dyDescent="0.3">
      <c r="A5541" s="1">
        <v>4518425403</v>
      </c>
      <c r="B5541" s="1">
        <v>2779062</v>
      </c>
      <c r="C5541" s="34" t="s">
        <v>53</v>
      </c>
      <c r="D5541" s="35">
        <v>588</v>
      </c>
      <c r="E5541" s="3">
        <v>1047</v>
      </c>
      <c r="F5541" s="3">
        <f t="shared" si="159"/>
        <v>615636</v>
      </c>
      <c r="G5541" s="50">
        <v>44914</v>
      </c>
      <c r="H5541" s="42">
        <v>44914</v>
      </c>
      <c r="I5541" s="6">
        <v>0</v>
      </c>
      <c r="J5541" s="32" t="str">
        <f>IF(Data[[#This Row],[Chênh lệch ngày]]&lt;-2,"ADVANCE", IF(Data[[#This Row],[Chênh lệch ngày]]&lt;4, "ON TIME", IF(Data[[#This Row],[REASON OF LATE]]="SUPPLIER","LATE BY SUPPLIER", "LATE")))</f>
        <v>ON TIME</v>
      </c>
      <c r="K5541" s="12"/>
      <c r="L5541" s="16"/>
      <c r="M5541" s="32" t="str">
        <f>TEXT(Data[[#This Row],[Ngày giao]],"yyyy")</f>
        <v>2022</v>
      </c>
      <c r="N5541" s="32" t="str">
        <f>IF(MONTH(Data[[#This Row],[Ngày giao]])&lt;4,"Qtr1", IF(MONTH(Data[[#This Row],[Ngày giao]])&lt;7,"Qtr2",IF(MONTH(Data[[#This Row],[Ngày giao]])&lt;10,"Qtr3","Qtr4")))</f>
        <v>Qtr4</v>
      </c>
      <c r="O5541" s="32" t="str">
        <f>TEXT(Data[[#This Row],[Ngày giao]],"MMM")</f>
        <v>Dec</v>
      </c>
    </row>
    <row r="5542" spans="1:15" ht="13" x14ac:dyDescent="0.3">
      <c r="A5542" s="1">
        <v>4518410641</v>
      </c>
      <c r="B5542" s="1">
        <v>2779062</v>
      </c>
      <c r="C5542" s="34" t="s">
        <v>53</v>
      </c>
      <c r="D5542" s="35">
        <v>92</v>
      </c>
      <c r="E5542" s="3">
        <v>1388</v>
      </c>
      <c r="F5542" s="3">
        <f t="shared" si="159"/>
        <v>127696</v>
      </c>
      <c r="G5542" s="41">
        <v>44900</v>
      </c>
      <c r="H5542" s="40">
        <v>44900</v>
      </c>
      <c r="I5542" s="6">
        <v>0</v>
      </c>
      <c r="J5542" s="32" t="str">
        <f>IF(Data[[#This Row],[Chênh lệch ngày]]&lt;-2,"ADVANCE", IF(Data[[#This Row],[Chênh lệch ngày]]&lt;4, "ON TIME", IF(Data[[#This Row],[REASON OF LATE]]="SUPPLIER","LATE BY SUPPLIER", "LATE")))</f>
        <v>ON TIME</v>
      </c>
      <c r="K5542" s="12"/>
      <c r="L5542" s="16"/>
      <c r="M5542" s="32" t="str">
        <f>TEXT(Data[[#This Row],[Ngày giao]],"yyyy")</f>
        <v>2022</v>
      </c>
      <c r="N5542" s="32" t="str">
        <f>IF(MONTH(Data[[#This Row],[Ngày giao]])&lt;4,"Qtr1", IF(MONTH(Data[[#This Row],[Ngày giao]])&lt;7,"Qtr2",IF(MONTH(Data[[#This Row],[Ngày giao]])&lt;10,"Qtr3","Qtr4")))</f>
        <v>Qtr4</v>
      </c>
      <c r="O5542" s="32" t="str">
        <f>TEXT(Data[[#This Row],[Ngày giao]],"MMM")</f>
        <v>Dec</v>
      </c>
    </row>
    <row r="5543" spans="1:15" ht="13" x14ac:dyDescent="0.3">
      <c r="A5543" s="1">
        <v>4518416753</v>
      </c>
      <c r="B5543" s="1">
        <v>2779062</v>
      </c>
      <c r="C5543" s="34" t="s">
        <v>53</v>
      </c>
      <c r="D5543" s="35">
        <v>100</v>
      </c>
      <c r="E5543" s="3">
        <v>689</v>
      </c>
      <c r="F5543" s="3">
        <f t="shared" si="159"/>
        <v>68900</v>
      </c>
      <c r="G5543" s="50">
        <v>44924</v>
      </c>
      <c r="H5543" s="42">
        <v>44924</v>
      </c>
      <c r="I5543" s="6">
        <v>0</v>
      </c>
      <c r="J5543" s="32" t="str">
        <f>IF(Data[[#This Row],[Chênh lệch ngày]]&lt;-2,"ADVANCE", IF(Data[[#This Row],[Chênh lệch ngày]]&lt;4, "ON TIME", IF(Data[[#This Row],[REASON OF LATE]]="SUPPLIER","LATE BY SUPPLIER", "LATE")))</f>
        <v>ON TIME</v>
      </c>
      <c r="K5543" s="12"/>
      <c r="L5543" s="16"/>
      <c r="M5543" s="32" t="str">
        <f>TEXT(Data[[#This Row],[Ngày giao]],"yyyy")</f>
        <v>2022</v>
      </c>
      <c r="N5543" s="32" t="str">
        <f>IF(MONTH(Data[[#This Row],[Ngày giao]])&lt;4,"Qtr1", IF(MONTH(Data[[#This Row],[Ngày giao]])&lt;7,"Qtr2",IF(MONTH(Data[[#This Row],[Ngày giao]])&lt;10,"Qtr3","Qtr4")))</f>
        <v>Qtr4</v>
      </c>
      <c r="O5543" s="32" t="str">
        <f>TEXT(Data[[#This Row],[Ngày giao]],"MMM")</f>
        <v>Dec</v>
      </c>
    </row>
    <row r="5544" spans="1:15" ht="13" x14ac:dyDescent="0.3">
      <c r="A5544" s="1">
        <v>4518429298</v>
      </c>
      <c r="B5544" s="1">
        <v>2779062</v>
      </c>
      <c r="C5544" s="34" t="s">
        <v>53</v>
      </c>
      <c r="D5544" s="35">
        <v>1988</v>
      </c>
      <c r="E5544" s="3">
        <v>1086</v>
      </c>
      <c r="F5544" s="3">
        <f t="shared" si="159"/>
        <v>2158968</v>
      </c>
      <c r="G5544" s="41">
        <v>44942</v>
      </c>
      <c r="H5544" s="40">
        <v>44942</v>
      </c>
      <c r="I5544" s="6">
        <v>0</v>
      </c>
      <c r="J5544" s="32" t="str">
        <f>IF(Data[[#This Row],[Chênh lệch ngày]]&lt;-2,"ADVANCE", IF(Data[[#This Row],[Chênh lệch ngày]]&lt;4, "ON TIME", IF(Data[[#This Row],[REASON OF LATE]]="SUPPLIER","LATE BY SUPPLIER", "LATE")))</f>
        <v>ON TIME</v>
      </c>
      <c r="K5544" s="12"/>
      <c r="L5544" s="16"/>
      <c r="M5544" s="32" t="str">
        <f>TEXT(Data[[#This Row],[Ngày giao]],"yyyy")</f>
        <v>2023</v>
      </c>
      <c r="N5544" s="32" t="str">
        <f>IF(MONTH(Data[[#This Row],[Ngày giao]])&lt;4,"Qtr1", IF(MONTH(Data[[#This Row],[Ngày giao]])&lt;7,"Qtr2",IF(MONTH(Data[[#This Row],[Ngày giao]])&lt;10,"Qtr3","Qtr4")))</f>
        <v>Qtr1</v>
      </c>
      <c r="O5544" s="32" t="str">
        <f>TEXT(Data[[#This Row],[Ngày giao]],"MMM")</f>
        <v>Jan</v>
      </c>
    </row>
    <row r="5545" spans="1:15" ht="13" x14ac:dyDescent="0.3">
      <c r="A5545" s="1">
        <v>4518413513</v>
      </c>
      <c r="B5545" s="1">
        <v>2779062</v>
      </c>
      <c r="C5545" s="34" t="s">
        <v>53</v>
      </c>
      <c r="D5545" s="35">
        <v>104</v>
      </c>
      <c r="E5545" s="3">
        <v>498</v>
      </c>
      <c r="F5545" s="3">
        <f t="shared" si="159"/>
        <v>51792</v>
      </c>
      <c r="G5545" s="41">
        <v>44935</v>
      </c>
      <c r="H5545" s="40">
        <v>44935</v>
      </c>
      <c r="I5545" s="6">
        <v>0</v>
      </c>
      <c r="J5545" s="32" t="str">
        <f>IF(Data[[#This Row],[Chênh lệch ngày]]&lt;-2,"ADVANCE", IF(Data[[#This Row],[Chênh lệch ngày]]&lt;4, "ON TIME", IF(Data[[#This Row],[REASON OF LATE]]="SUPPLIER","LATE BY SUPPLIER", "LATE")))</f>
        <v>ON TIME</v>
      </c>
      <c r="K5545" s="12"/>
      <c r="L5545" s="16"/>
      <c r="M5545" s="32" t="str">
        <f>TEXT(Data[[#This Row],[Ngày giao]],"yyyy")</f>
        <v>2023</v>
      </c>
      <c r="N5545" s="32" t="str">
        <f>IF(MONTH(Data[[#This Row],[Ngày giao]])&lt;4,"Qtr1", IF(MONTH(Data[[#This Row],[Ngày giao]])&lt;7,"Qtr2",IF(MONTH(Data[[#This Row],[Ngày giao]])&lt;10,"Qtr3","Qtr4")))</f>
        <v>Qtr1</v>
      </c>
      <c r="O5545" s="32" t="str">
        <f>TEXT(Data[[#This Row],[Ngày giao]],"MMM")</f>
        <v>Jan</v>
      </c>
    </row>
    <row r="5546" spans="1:15" ht="13" x14ac:dyDescent="0.3">
      <c r="A5546" s="1">
        <v>4518366008</v>
      </c>
      <c r="B5546" s="1">
        <v>2779062</v>
      </c>
      <c r="C5546" s="34" t="s">
        <v>53</v>
      </c>
      <c r="D5546" s="35">
        <v>112</v>
      </c>
      <c r="E5546" s="3">
        <v>497</v>
      </c>
      <c r="F5546" s="3">
        <f t="shared" si="159"/>
        <v>55664</v>
      </c>
      <c r="G5546" s="41">
        <v>44942</v>
      </c>
      <c r="H5546" s="40">
        <v>44942</v>
      </c>
      <c r="I5546" s="6">
        <v>0</v>
      </c>
      <c r="J5546" s="32" t="str">
        <f>IF(Data[[#This Row],[Chênh lệch ngày]]&lt;-2,"ADVANCE", IF(Data[[#This Row],[Chênh lệch ngày]]&lt;4, "ON TIME", IF(Data[[#This Row],[REASON OF LATE]]="SUPPLIER","LATE BY SUPPLIER", "LATE")))</f>
        <v>ON TIME</v>
      </c>
      <c r="K5546" s="12"/>
      <c r="L5546" s="16"/>
      <c r="M5546" s="32" t="str">
        <f>TEXT(Data[[#This Row],[Ngày giao]],"yyyy")</f>
        <v>2023</v>
      </c>
      <c r="N5546" s="32" t="str">
        <f>IF(MONTH(Data[[#This Row],[Ngày giao]])&lt;4,"Qtr1", IF(MONTH(Data[[#This Row],[Ngày giao]])&lt;7,"Qtr2",IF(MONTH(Data[[#This Row],[Ngày giao]])&lt;10,"Qtr3","Qtr4")))</f>
        <v>Qtr1</v>
      </c>
      <c r="O5546" s="32" t="str">
        <f>TEXT(Data[[#This Row],[Ngày giao]],"MMM")</f>
        <v>Jan</v>
      </c>
    </row>
    <row r="5547" spans="1:15" ht="13" x14ac:dyDescent="0.3">
      <c r="A5547" s="1">
        <v>4518412917</v>
      </c>
      <c r="B5547" s="1">
        <v>2779062</v>
      </c>
      <c r="C5547" s="34" t="s">
        <v>53</v>
      </c>
      <c r="D5547" s="35">
        <v>232</v>
      </c>
      <c r="E5547" s="3">
        <v>1258</v>
      </c>
      <c r="F5547" s="3">
        <f t="shared" si="159"/>
        <v>291856</v>
      </c>
      <c r="G5547" s="41">
        <v>44945</v>
      </c>
      <c r="H5547" s="40">
        <v>44945</v>
      </c>
      <c r="I5547" s="6">
        <v>0</v>
      </c>
      <c r="J5547" s="32" t="str">
        <f>IF(Data[[#This Row],[Chênh lệch ngày]]&lt;-2,"ADVANCE", IF(Data[[#This Row],[Chênh lệch ngày]]&lt;4, "ON TIME", IF(Data[[#This Row],[REASON OF LATE]]="SUPPLIER","LATE BY SUPPLIER", "LATE")))</f>
        <v>ON TIME</v>
      </c>
      <c r="K5547" s="12"/>
      <c r="L5547" s="16"/>
      <c r="M5547" s="32" t="str">
        <f>TEXT(Data[[#This Row],[Ngày giao]],"yyyy")</f>
        <v>2023</v>
      </c>
      <c r="N5547" s="32" t="str">
        <f>IF(MONTH(Data[[#This Row],[Ngày giao]])&lt;4,"Qtr1", IF(MONTH(Data[[#This Row],[Ngày giao]])&lt;7,"Qtr2",IF(MONTH(Data[[#This Row],[Ngày giao]])&lt;10,"Qtr3","Qtr4")))</f>
        <v>Qtr1</v>
      </c>
      <c r="O5547" s="32" t="str">
        <f>TEXT(Data[[#This Row],[Ngày giao]],"MMM")</f>
        <v>Jan</v>
      </c>
    </row>
    <row r="5548" spans="1:15" ht="13" x14ac:dyDescent="0.3">
      <c r="A5548" s="1">
        <v>4518426357</v>
      </c>
      <c r="B5548" s="1">
        <v>2779062</v>
      </c>
      <c r="C5548" s="34" t="s">
        <v>53</v>
      </c>
      <c r="D5548" s="35">
        <v>724</v>
      </c>
      <c r="E5548" s="3">
        <v>644</v>
      </c>
      <c r="F5548" s="3">
        <f t="shared" si="159"/>
        <v>466256</v>
      </c>
      <c r="G5548" s="41">
        <v>44963</v>
      </c>
      <c r="H5548" s="40">
        <v>44963</v>
      </c>
      <c r="I5548" s="6">
        <v>0</v>
      </c>
      <c r="J5548" s="32" t="str">
        <f>IF(Data[[#This Row],[Chênh lệch ngày]]&lt;-2,"ADVANCE", IF(Data[[#This Row],[Chênh lệch ngày]]&lt;4, "ON TIME", IF(Data[[#This Row],[REASON OF LATE]]="SUPPLIER","LATE BY SUPPLIER", "LATE")))</f>
        <v>ON TIME</v>
      </c>
      <c r="K5548" s="12"/>
      <c r="L5548" s="16"/>
      <c r="M5548" s="32" t="str">
        <f>TEXT(Data[[#This Row],[Ngày giao]],"yyyy")</f>
        <v>2023</v>
      </c>
      <c r="N5548" s="32" t="str">
        <f>IF(MONTH(Data[[#This Row],[Ngày giao]])&lt;4,"Qtr1", IF(MONTH(Data[[#This Row],[Ngày giao]])&lt;7,"Qtr2",IF(MONTH(Data[[#This Row],[Ngày giao]])&lt;10,"Qtr3","Qtr4")))</f>
        <v>Qtr1</v>
      </c>
      <c r="O5548" s="32" t="str">
        <f>TEXT(Data[[#This Row],[Ngày giao]],"MMM")</f>
        <v>Feb</v>
      </c>
    </row>
    <row r="5549" spans="1:15" ht="13" x14ac:dyDescent="0.3">
      <c r="A5549" s="1">
        <v>4518431692</v>
      </c>
      <c r="B5549" s="1">
        <v>2779062</v>
      </c>
      <c r="C5549" s="34" t="s">
        <v>53</v>
      </c>
      <c r="D5549" s="35">
        <v>728</v>
      </c>
      <c r="E5549" s="3">
        <v>434</v>
      </c>
      <c r="F5549" s="3">
        <f t="shared" si="159"/>
        <v>315952</v>
      </c>
      <c r="G5549" s="41">
        <v>44970</v>
      </c>
      <c r="H5549" s="40">
        <v>44970</v>
      </c>
      <c r="I5549" s="6">
        <v>0</v>
      </c>
      <c r="J5549" s="32" t="str">
        <f>IF(Data[[#This Row],[Chênh lệch ngày]]&lt;-2,"ADVANCE", IF(Data[[#This Row],[Chênh lệch ngày]]&lt;4, "ON TIME", IF(Data[[#This Row],[REASON OF LATE]]="SUPPLIER","LATE BY SUPPLIER", "LATE")))</f>
        <v>ON TIME</v>
      </c>
      <c r="K5549" s="12"/>
      <c r="L5549" s="16"/>
      <c r="M5549" s="32" t="str">
        <f>TEXT(Data[[#This Row],[Ngày giao]],"yyyy")</f>
        <v>2023</v>
      </c>
      <c r="N5549" s="32" t="str">
        <f>IF(MONTH(Data[[#This Row],[Ngày giao]])&lt;4,"Qtr1", IF(MONTH(Data[[#This Row],[Ngày giao]])&lt;7,"Qtr2",IF(MONTH(Data[[#This Row],[Ngày giao]])&lt;10,"Qtr3","Qtr4")))</f>
        <v>Qtr1</v>
      </c>
      <c r="O5549" s="32" t="str">
        <f>TEXT(Data[[#This Row],[Ngày giao]],"MMM")</f>
        <v>Feb</v>
      </c>
    </row>
    <row r="5550" spans="1:15" ht="13" x14ac:dyDescent="0.3">
      <c r="A5550" s="1">
        <v>4518433036</v>
      </c>
      <c r="B5550" s="1">
        <v>2779062</v>
      </c>
      <c r="C5550" s="34" t="s">
        <v>53</v>
      </c>
      <c r="D5550" s="35">
        <v>740</v>
      </c>
      <c r="E5550" s="3">
        <v>723</v>
      </c>
      <c r="F5550" s="3">
        <f t="shared" si="159"/>
        <v>535020</v>
      </c>
      <c r="G5550" s="41">
        <v>44977</v>
      </c>
      <c r="H5550" s="40">
        <v>44977</v>
      </c>
      <c r="I5550" s="6">
        <v>0</v>
      </c>
      <c r="J5550" s="32" t="str">
        <f>IF(Data[[#This Row],[Chênh lệch ngày]]&lt;-2,"ADVANCE", IF(Data[[#This Row],[Chênh lệch ngày]]&lt;4, "ON TIME", IF(Data[[#This Row],[REASON OF LATE]]="SUPPLIER","LATE BY SUPPLIER", "LATE")))</f>
        <v>ON TIME</v>
      </c>
      <c r="K5550" s="12"/>
      <c r="L5550" s="16"/>
      <c r="M5550" s="32" t="str">
        <f>TEXT(Data[[#This Row],[Ngày giao]],"yyyy")</f>
        <v>2023</v>
      </c>
      <c r="N5550" s="32" t="str">
        <f>IF(MONTH(Data[[#This Row],[Ngày giao]])&lt;4,"Qtr1", IF(MONTH(Data[[#This Row],[Ngày giao]])&lt;7,"Qtr2",IF(MONTH(Data[[#This Row],[Ngày giao]])&lt;10,"Qtr3","Qtr4")))</f>
        <v>Qtr1</v>
      </c>
      <c r="O5550" s="32" t="str">
        <f>TEXT(Data[[#This Row],[Ngày giao]],"MMM")</f>
        <v>Feb</v>
      </c>
    </row>
    <row r="5551" spans="1:15" ht="13" x14ac:dyDescent="0.3">
      <c r="A5551" s="1">
        <v>4518417317</v>
      </c>
      <c r="B5551" s="1">
        <v>2779062</v>
      </c>
      <c r="C5551" s="34" t="s">
        <v>53</v>
      </c>
      <c r="D5551" s="35">
        <v>120</v>
      </c>
      <c r="E5551" s="3">
        <v>1293</v>
      </c>
      <c r="F5551" s="3">
        <f t="shared" si="159"/>
        <v>155160</v>
      </c>
      <c r="G5551" s="41">
        <v>44963</v>
      </c>
      <c r="H5551" s="40">
        <v>44963</v>
      </c>
      <c r="I5551" s="6">
        <v>0</v>
      </c>
      <c r="J5551" s="32" t="str">
        <f>IF(Data[[#This Row],[Chênh lệch ngày]]&lt;-2,"ADVANCE", IF(Data[[#This Row],[Chênh lệch ngày]]&lt;4, "ON TIME", IF(Data[[#This Row],[REASON OF LATE]]="SUPPLIER","LATE BY SUPPLIER", "LATE")))</f>
        <v>ON TIME</v>
      </c>
      <c r="K5551" s="12"/>
      <c r="L5551" s="16"/>
      <c r="M5551" s="32" t="str">
        <f>TEXT(Data[[#This Row],[Ngày giao]],"yyyy")</f>
        <v>2023</v>
      </c>
      <c r="N5551" s="32" t="str">
        <f>IF(MONTH(Data[[#This Row],[Ngày giao]])&lt;4,"Qtr1", IF(MONTH(Data[[#This Row],[Ngày giao]])&lt;7,"Qtr2",IF(MONTH(Data[[#This Row],[Ngày giao]])&lt;10,"Qtr3","Qtr4")))</f>
        <v>Qtr1</v>
      </c>
      <c r="O5551" s="32" t="str">
        <f>TEXT(Data[[#This Row],[Ngày giao]],"MMM")</f>
        <v>Feb</v>
      </c>
    </row>
    <row r="5552" spans="1:15" ht="13" x14ac:dyDescent="0.3">
      <c r="A5552" s="1">
        <v>4518426214</v>
      </c>
      <c r="B5552" s="1">
        <v>2779062</v>
      </c>
      <c r="C5552" s="34" t="s">
        <v>53</v>
      </c>
      <c r="D5552" s="35">
        <v>748</v>
      </c>
      <c r="E5552" s="3">
        <v>487</v>
      </c>
      <c r="F5552" s="3">
        <f t="shared" si="159"/>
        <v>364276</v>
      </c>
      <c r="G5552" s="41">
        <v>44984</v>
      </c>
      <c r="H5552" s="40">
        <v>44984</v>
      </c>
      <c r="I5552" s="6">
        <v>0</v>
      </c>
      <c r="J5552" s="32" t="str">
        <f>IF(Data[[#This Row],[Chênh lệch ngày]]&lt;-2,"ADVANCE", IF(Data[[#This Row],[Chênh lệch ngày]]&lt;4, "ON TIME", IF(Data[[#This Row],[REASON OF LATE]]="SUPPLIER","LATE BY SUPPLIER", "LATE")))</f>
        <v>ON TIME</v>
      </c>
      <c r="K5552" s="12"/>
      <c r="L5552" s="16"/>
      <c r="M5552" s="32" t="str">
        <f>TEXT(Data[[#This Row],[Ngày giao]],"yyyy")</f>
        <v>2023</v>
      </c>
      <c r="N5552" s="32" t="str">
        <f>IF(MONTH(Data[[#This Row],[Ngày giao]])&lt;4,"Qtr1", IF(MONTH(Data[[#This Row],[Ngày giao]])&lt;7,"Qtr2",IF(MONTH(Data[[#This Row],[Ngày giao]])&lt;10,"Qtr3","Qtr4")))</f>
        <v>Qtr1</v>
      </c>
      <c r="O5552" s="32" t="str">
        <f>TEXT(Data[[#This Row],[Ngày giao]],"MMM")</f>
        <v>Feb</v>
      </c>
    </row>
    <row r="5553" spans="1:15" ht="13" x14ac:dyDescent="0.3">
      <c r="A5553" s="1">
        <v>4518413487</v>
      </c>
      <c r="B5553" s="1">
        <v>2779062</v>
      </c>
      <c r="C5553" s="34" t="s">
        <v>53</v>
      </c>
      <c r="D5553" s="35">
        <v>120</v>
      </c>
      <c r="E5553" s="3">
        <v>1429</v>
      </c>
      <c r="F5553" s="3">
        <f t="shared" si="159"/>
        <v>171480</v>
      </c>
      <c r="G5553" s="41">
        <v>44970</v>
      </c>
      <c r="H5553" s="40">
        <v>44970</v>
      </c>
      <c r="I5553" s="6">
        <v>0</v>
      </c>
      <c r="J5553" s="32" t="str">
        <f>IF(Data[[#This Row],[Chênh lệch ngày]]&lt;-2,"ADVANCE", IF(Data[[#This Row],[Chênh lệch ngày]]&lt;4, "ON TIME", IF(Data[[#This Row],[REASON OF LATE]]="SUPPLIER","LATE BY SUPPLIER", "LATE")))</f>
        <v>ON TIME</v>
      </c>
      <c r="K5553" s="12"/>
      <c r="L5553" s="16"/>
      <c r="M5553" s="32" t="str">
        <f>TEXT(Data[[#This Row],[Ngày giao]],"yyyy")</f>
        <v>2023</v>
      </c>
      <c r="N5553" s="32" t="str">
        <f>IF(MONTH(Data[[#This Row],[Ngày giao]])&lt;4,"Qtr1", IF(MONTH(Data[[#This Row],[Ngày giao]])&lt;7,"Qtr2",IF(MONTH(Data[[#This Row],[Ngày giao]])&lt;10,"Qtr3","Qtr4")))</f>
        <v>Qtr1</v>
      </c>
      <c r="O5553" s="32" t="str">
        <f>TEXT(Data[[#This Row],[Ngày giao]],"MMM")</f>
        <v>Feb</v>
      </c>
    </row>
    <row r="5554" spans="1:15" ht="13" x14ac:dyDescent="0.3">
      <c r="A5554" s="1">
        <v>4518414248</v>
      </c>
      <c r="B5554" s="1">
        <v>2779062</v>
      </c>
      <c r="C5554" s="34" t="s">
        <v>53</v>
      </c>
      <c r="D5554" s="35">
        <v>764</v>
      </c>
      <c r="E5554" s="3">
        <v>833</v>
      </c>
      <c r="F5554" s="3">
        <f t="shared" si="159"/>
        <v>636412</v>
      </c>
      <c r="G5554" s="41">
        <v>44991</v>
      </c>
      <c r="H5554" s="40">
        <v>44991</v>
      </c>
      <c r="I5554" s="6">
        <v>0</v>
      </c>
      <c r="J5554" s="32" t="str">
        <f>IF(Data[[#This Row],[Chênh lệch ngày]]&lt;-2,"ADVANCE", IF(Data[[#This Row],[Chênh lệch ngày]]&lt;4, "ON TIME", IF(Data[[#This Row],[REASON OF LATE]]="SUPPLIER","LATE BY SUPPLIER", "LATE")))</f>
        <v>ON TIME</v>
      </c>
      <c r="K5554" s="12"/>
      <c r="L5554" s="16"/>
      <c r="M5554" s="32" t="str">
        <f>TEXT(Data[[#This Row],[Ngày giao]],"yyyy")</f>
        <v>2023</v>
      </c>
      <c r="N5554" s="32" t="str">
        <f>IF(MONTH(Data[[#This Row],[Ngày giao]])&lt;4,"Qtr1", IF(MONTH(Data[[#This Row],[Ngày giao]])&lt;7,"Qtr2",IF(MONTH(Data[[#This Row],[Ngày giao]])&lt;10,"Qtr3","Qtr4")))</f>
        <v>Qtr1</v>
      </c>
      <c r="O5554" s="32" t="str">
        <f>TEXT(Data[[#This Row],[Ngày giao]],"MMM")</f>
        <v>Mar</v>
      </c>
    </row>
    <row r="5555" spans="1:15" ht="13" x14ac:dyDescent="0.3">
      <c r="A5555" s="1">
        <v>4518402260</v>
      </c>
      <c r="B5555" s="1">
        <v>2779062</v>
      </c>
      <c r="C5555" s="34" t="s">
        <v>53</v>
      </c>
      <c r="D5555" s="35">
        <v>124</v>
      </c>
      <c r="E5555" s="3">
        <v>553</v>
      </c>
      <c r="F5555" s="3">
        <f t="shared" si="159"/>
        <v>68572</v>
      </c>
      <c r="G5555" s="41">
        <v>44977</v>
      </c>
      <c r="H5555" s="40">
        <v>44977</v>
      </c>
      <c r="I5555" s="6">
        <v>0</v>
      </c>
      <c r="J5555" s="32" t="str">
        <f>IF(Data[[#This Row],[Chênh lệch ngày]]&lt;-2,"ADVANCE", IF(Data[[#This Row],[Chênh lệch ngày]]&lt;4, "ON TIME", IF(Data[[#This Row],[REASON OF LATE]]="SUPPLIER","LATE BY SUPPLIER", "LATE")))</f>
        <v>ON TIME</v>
      </c>
      <c r="K5555" s="12"/>
      <c r="L5555" s="16"/>
      <c r="M5555" s="32" t="str">
        <f>TEXT(Data[[#This Row],[Ngày giao]],"yyyy")</f>
        <v>2023</v>
      </c>
      <c r="N5555" s="32" t="str">
        <f>IF(MONTH(Data[[#This Row],[Ngày giao]])&lt;4,"Qtr1", IF(MONTH(Data[[#This Row],[Ngày giao]])&lt;7,"Qtr2",IF(MONTH(Data[[#This Row],[Ngày giao]])&lt;10,"Qtr3","Qtr4")))</f>
        <v>Qtr1</v>
      </c>
      <c r="O5555" s="32" t="str">
        <f>TEXT(Data[[#This Row],[Ngày giao]],"MMM")</f>
        <v>Feb</v>
      </c>
    </row>
    <row r="5556" spans="1:15" ht="13" x14ac:dyDescent="0.3">
      <c r="A5556" s="1">
        <v>4518451360</v>
      </c>
      <c r="B5556" s="1">
        <v>2779068</v>
      </c>
      <c r="C5556" s="34" t="s">
        <v>66</v>
      </c>
      <c r="D5556" s="35">
        <v>306</v>
      </c>
      <c r="E5556" s="3">
        <v>1457</v>
      </c>
      <c r="F5556" s="3">
        <f xml:space="preserve"> D5556 * E5556</f>
        <v>445842</v>
      </c>
      <c r="G5556" s="41">
        <v>44872</v>
      </c>
      <c r="H5556" s="42">
        <v>44844</v>
      </c>
      <c r="I5556" s="6">
        <v>28</v>
      </c>
      <c r="J5556" s="32" t="str">
        <f>IF(Data[[#This Row],[Chênh lệch ngày]]&lt;-2,"ADVANCE", IF(Data[[#This Row],[Chênh lệch ngày]]&lt;4, "ON TIME", IF(Data[[#This Row],[REASON OF LATE]]="SUPPLIER","LATE BY SUPPLIER", "LATE")))</f>
        <v>LATE</v>
      </c>
      <c r="K5556" s="32" t="s">
        <v>6</v>
      </c>
      <c r="L5556" s="33"/>
      <c r="M5556" s="32" t="str">
        <f>TEXT(Data[[#This Row],[Ngày giao]],"yyyy")</f>
        <v>2022</v>
      </c>
      <c r="N5556" s="32" t="str">
        <f>IF(MONTH(Data[[#This Row],[Ngày giao]])&lt;4,"Qtr1", IF(MONTH(Data[[#This Row],[Ngày giao]])&lt;7,"Qtr2",IF(MONTH(Data[[#This Row],[Ngày giao]])&lt;10,"Qtr3","Qtr4")))</f>
        <v>Qtr4</v>
      </c>
      <c r="O5556" s="32" t="str">
        <f>TEXT(Data[[#This Row],[Ngày giao]],"MMM")</f>
        <v>Nov</v>
      </c>
    </row>
    <row r="5557" spans="1:15" ht="13" x14ac:dyDescent="0.3">
      <c r="A5557" s="1">
        <v>4518363457</v>
      </c>
      <c r="B5557" s="1">
        <v>2779068</v>
      </c>
      <c r="C5557" s="34" t="s">
        <v>53</v>
      </c>
      <c r="D5557" s="35">
        <v>300</v>
      </c>
      <c r="E5557" s="3">
        <v>603</v>
      </c>
      <c r="F5557" s="3">
        <f t="shared" ref="F5557:F5575" si="160" xml:space="preserve"> D5557 * E5557</f>
        <v>180900</v>
      </c>
      <c r="G5557" s="41">
        <v>44945</v>
      </c>
      <c r="H5557" s="40">
        <v>44945</v>
      </c>
      <c r="I5557" s="6">
        <v>0</v>
      </c>
      <c r="J5557" s="32" t="str">
        <f>IF(Data[[#This Row],[Chênh lệch ngày]]&lt;-2,"ADVANCE", IF(Data[[#This Row],[Chênh lệch ngày]]&lt;4, "ON TIME", IF(Data[[#This Row],[REASON OF LATE]]="SUPPLIER","LATE BY SUPPLIER", "LATE")))</f>
        <v>ON TIME</v>
      </c>
      <c r="K5557" s="12"/>
      <c r="L5557" s="16"/>
      <c r="M5557" s="32" t="str">
        <f>TEXT(Data[[#This Row],[Ngày giao]],"yyyy")</f>
        <v>2023</v>
      </c>
      <c r="N5557" s="32" t="str">
        <f>IF(MONTH(Data[[#This Row],[Ngày giao]])&lt;4,"Qtr1", IF(MONTH(Data[[#This Row],[Ngày giao]])&lt;7,"Qtr2",IF(MONTH(Data[[#This Row],[Ngày giao]])&lt;10,"Qtr3","Qtr4")))</f>
        <v>Qtr1</v>
      </c>
      <c r="O5557" s="32" t="str">
        <f>TEXT(Data[[#This Row],[Ngày giao]],"MMM")</f>
        <v>Jan</v>
      </c>
    </row>
    <row r="5558" spans="1:15" ht="13" x14ac:dyDescent="0.3">
      <c r="A5558" s="1">
        <v>4518412261</v>
      </c>
      <c r="B5558" s="1">
        <v>2779068</v>
      </c>
      <c r="C5558" s="34" t="s">
        <v>53</v>
      </c>
      <c r="D5558" s="35">
        <v>768</v>
      </c>
      <c r="E5558" s="3">
        <v>775</v>
      </c>
      <c r="F5558" s="3">
        <f t="shared" si="160"/>
        <v>595200</v>
      </c>
      <c r="G5558" s="41">
        <v>44970</v>
      </c>
      <c r="H5558" s="40">
        <v>44970</v>
      </c>
      <c r="I5558" s="6">
        <v>0</v>
      </c>
      <c r="J5558" s="32" t="str">
        <f>IF(Data[[#This Row],[Chênh lệch ngày]]&lt;-2,"ADVANCE", IF(Data[[#This Row],[Chênh lệch ngày]]&lt;4, "ON TIME", IF(Data[[#This Row],[REASON OF LATE]]="SUPPLIER","LATE BY SUPPLIER", "LATE")))</f>
        <v>ON TIME</v>
      </c>
      <c r="K5558" s="12"/>
      <c r="L5558" s="16"/>
      <c r="M5558" s="32" t="str">
        <f>TEXT(Data[[#This Row],[Ngày giao]],"yyyy")</f>
        <v>2023</v>
      </c>
      <c r="N5558" s="32" t="str">
        <f>IF(MONTH(Data[[#This Row],[Ngày giao]])&lt;4,"Qtr1", IF(MONTH(Data[[#This Row],[Ngày giao]])&lt;7,"Qtr2",IF(MONTH(Data[[#This Row],[Ngày giao]])&lt;10,"Qtr3","Qtr4")))</f>
        <v>Qtr1</v>
      </c>
      <c r="O5558" s="32" t="str">
        <f>TEXT(Data[[#This Row],[Ngày giao]],"MMM")</f>
        <v>Feb</v>
      </c>
    </row>
    <row r="5559" spans="1:15" ht="13" x14ac:dyDescent="0.3">
      <c r="A5559" s="1">
        <v>4518413849</v>
      </c>
      <c r="B5559" s="1">
        <v>2779068</v>
      </c>
      <c r="C5559" s="34" t="s">
        <v>53</v>
      </c>
      <c r="D5559" s="35">
        <v>912</v>
      </c>
      <c r="E5559" s="3">
        <v>990</v>
      </c>
      <c r="F5559" s="3">
        <f t="shared" si="160"/>
        <v>902880</v>
      </c>
      <c r="G5559" s="41">
        <v>44977</v>
      </c>
      <c r="H5559" s="40">
        <v>44977</v>
      </c>
      <c r="I5559" s="6">
        <v>0</v>
      </c>
      <c r="J5559" s="32" t="str">
        <f>IF(Data[[#This Row],[Chênh lệch ngày]]&lt;-2,"ADVANCE", IF(Data[[#This Row],[Chênh lệch ngày]]&lt;4, "ON TIME", IF(Data[[#This Row],[REASON OF LATE]]="SUPPLIER","LATE BY SUPPLIER", "LATE")))</f>
        <v>ON TIME</v>
      </c>
      <c r="K5559" s="12"/>
      <c r="L5559" s="16"/>
      <c r="M5559" s="32" t="str">
        <f>TEXT(Data[[#This Row],[Ngày giao]],"yyyy")</f>
        <v>2023</v>
      </c>
      <c r="N5559" s="32" t="str">
        <f>IF(MONTH(Data[[#This Row],[Ngày giao]])&lt;4,"Qtr1", IF(MONTH(Data[[#This Row],[Ngày giao]])&lt;7,"Qtr2",IF(MONTH(Data[[#This Row],[Ngày giao]])&lt;10,"Qtr3","Qtr4")))</f>
        <v>Qtr1</v>
      </c>
      <c r="O5559" s="32" t="str">
        <f>TEXT(Data[[#This Row],[Ngày giao]],"MMM")</f>
        <v>Feb</v>
      </c>
    </row>
    <row r="5560" spans="1:15" ht="13" x14ac:dyDescent="0.3">
      <c r="A5560" s="1">
        <v>4518430311</v>
      </c>
      <c r="B5560" s="1">
        <v>2779068</v>
      </c>
      <c r="C5560" s="34" t="s">
        <v>53</v>
      </c>
      <c r="D5560" s="35">
        <v>348</v>
      </c>
      <c r="E5560" s="3">
        <v>727</v>
      </c>
      <c r="F5560" s="3">
        <f t="shared" si="160"/>
        <v>252996</v>
      </c>
      <c r="G5560" s="41">
        <v>44963</v>
      </c>
      <c r="H5560" s="40">
        <v>44963</v>
      </c>
      <c r="I5560" s="6">
        <v>0</v>
      </c>
      <c r="J5560" s="32" t="str">
        <f>IF(Data[[#This Row],[Chênh lệch ngày]]&lt;-2,"ADVANCE", IF(Data[[#This Row],[Chênh lệch ngày]]&lt;4, "ON TIME", IF(Data[[#This Row],[REASON OF LATE]]="SUPPLIER","LATE BY SUPPLIER", "LATE")))</f>
        <v>ON TIME</v>
      </c>
      <c r="K5560" s="12"/>
      <c r="L5560" s="16"/>
      <c r="M5560" s="32" t="str">
        <f>TEXT(Data[[#This Row],[Ngày giao]],"yyyy")</f>
        <v>2023</v>
      </c>
      <c r="N5560" s="32" t="str">
        <f>IF(MONTH(Data[[#This Row],[Ngày giao]])&lt;4,"Qtr1", IF(MONTH(Data[[#This Row],[Ngày giao]])&lt;7,"Qtr2",IF(MONTH(Data[[#This Row],[Ngày giao]])&lt;10,"Qtr3","Qtr4")))</f>
        <v>Qtr1</v>
      </c>
      <c r="O5560" s="32" t="str">
        <f>TEXT(Data[[#This Row],[Ngày giao]],"MMM")</f>
        <v>Feb</v>
      </c>
    </row>
    <row r="5561" spans="1:15" ht="13" x14ac:dyDescent="0.3">
      <c r="A5561" s="1">
        <v>4518391955</v>
      </c>
      <c r="B5561" s="1">
        <v>2779068</v>
      </c>
      <c r="C5561" s="34" t="s">
        <v>53</v>
      </c>
      <c r="D5561" s="35">
        <v>906</v>
      </c>
      <c r="E5561" s="3">
        <v>862</v>
      </c>
      <c r="F5561" s="3">
        <f t="shared" si="160"/>
        <v>780972</v>
      </c>
      <c r="G5561" s="41">
        <v>44984</v>
      </c>
      <c r="H5561" s="40">
        <v>44984</v>
      </c>
      <c r="I5561" s="6">
        <v>0</v>
      </c>
      <c r="J5561" s="32" t="str">
        <f>IF(Data[[#This Row],[Chênh lệch ngày]]&lt;-2,"ADVANCE", IF(Data[[#This Row],[Chênh lệch ngày]]&lt;4, "ON TIME", IF(Data[[#This Row],[REASON OF LATE]]="SUPPLIER","LATE BY SUPPLIER", "LATE")))</f>
        <v>ON TIME</v>
      </c>
      <c r="K5561" s="12"/>
      <c r="L5561" s="16"/>
      <c r="M5561" s="32" t="str">
        <f>TEXT(Data[[#This Row],[Ngày giao]],"yyyy")</f>
        <v>2023</v>
      </c>
      <c r="N5561" s="32" t="str">
        <f>IF(MONTH(Data[[#This Row],[Ngày giao]])&lt;4,"Qtr1", IF(MONTH(Data[[#This Row],[Ngày giao]])&lt;7,"Qtr2",IF(MONTH(Data[[#This Row],[Ngày giao]])&lt;10,"Qtr3","Qtr4")))</f>
        <v>Qtr1</v>
      </c>
      <c r="O5561" s="32" t="str">
        <f>TEXT(Data[[#This Row],[Ngày giao]],"MMM")</f>
        <v>Feb</v>
      </c>
    </row>
    <row r="5562" spans="1:15" ht="13" x14ac:dyDescent="0.3">
      <c r="A5562" s="1">
        <v>4518423069</v>
      </c>
      <c r="B5562" s="1">
        <v>2779068</v>
      </c>
      <c r="C5562" s="34" t="s">
        <v>53</v>
      </c>
      <c r="D5562" s="35">
        <v>348</v>
      </c>
      <c r="E5562" s="3">
        <v>562</v>
      </c>
      <c r="F5562" s="3">
        <f t="shared" si="160"/>
        <v>195576</v>
      </c>
      <c r="G5562" s="41">
        <v>44970</v>
      </c>
      <c r="H5562" s="40">
        <v>44970</v>
      </c>
      <c r="I5562" s="6">
        <v>0</v>
      </c>
      <c r="J5562" s="32" t="str">
        <f>IF(Data[[#This Row],[Chênh lệch ngày]]&lt;-2,"ADVANCE", IF(Data[[#This Row],[Chênh lệch ngày]]&lt;4, "ON TIME", IF(Data[[#This Row],[REASON OF LATE]]="SUPPLIER","LATE BY SUPPLIER", "LATE")))</f>
        <v>ON TIME</v>
      </c>
      <c r="K5562" s="12"/>
      <c r="L5562" s="16"/>
      <c r="M5562" s="32" t="str">
        <f>TEXT(Data[[#This Row],[Ngày giao]],"yyyy")</f>
        <v>2023</v>
      </c>
      <c r="N5562" s="32" t="str">
        <f>IF(MONTH(Data[[#This Row],[Ngày giao]])&lt;4,"Qtr1", IF(MONTH(Data[[#This Row],[Ngày giao]])&lt;7,"Qtr2",IF(MONTH(Data[[#This Row],[Ngày giao]])&lt;10,"Qtr3","Qtr4")))</f>
        <v>Qtr1</v>
      </c>
      <c r="O5562" s="32" t="str">
        <f>TEXT(Data[[#This Row],[Ngày giao]],"MMM")</f>
        <v>Feb</v>
      </c>
    </row>
    <row r="5563" spans="1:15" ht="13" x14ac:dyDescent="0.3">
      <c r="A5563" s="1">
        <v>4518418784</v>
      </c>
      <c r="B5563" s="1">
        <v>2779068</v>
      </c>
      <c r="C5563" s="34" t="s">
        <v>53</v>
      </c>
      <c r="D5563" s="35">
        <v>960</v>
      </c>
      <c r="E5563" s="3">
        <v>321</v>
      </c>
      <c r="F5563" s="3">
        <f t="shared" si="160"/>
        <v>308160</v>
      </c>
      <c r="G5563" s="41">
        <v>44991</v>
      </c>
      <c r="H5563" s="40">
        <v>44991</v>
      </c>
      <c r="I5563" s="6">
        <v>0</v>
      </c>
      <c r="J5563" s="32" t="str">
        <f>IF(Data[[#This Row],[Chênh lệch ngày]]&lt;-2,"ADVANCE", IF(Data[[#This Row],[Chênh lệch ngày]]&lt;4, "ON TIME", IF(Data[[#This Row],[REASON OF LATE]]="SUPPLIER","LATE BY SUPPLIER", "LATE")))</f>
        <v>ON TIME</v>
      </c>
      <c r="K5563" s="12"/>
      <c r="L5563" s="16"/>
      <c r="M5563" s="32" t="str">
        <f>TEXT(Data[[#This Row],[Ngày giao]],"yyyy")</f>
        <v>2023</v>
      </c>
      <c r="N5563" s="32" t="str">
        <f>IF(MONTH(Data[[#This Row],[Ngày giao]])&lt;4,"Qtr1", IF(MONTH(Data[[#This Row],[Ngày giao]])&lt;7,"Qtr2",IF(MONTH(Data[[#This Row],[Ngày giao]])&lt;10,"Qtr3","Qtr4")))</f>
        <v>Qtr1</v>
      </c>
      <c r="O5563" s="32" t="str">
        <f>TEXT(Data[[#This Row],[Ngày giao]],"MMM")</f>
        <v>Mar</v>
      </c>
    </row>
    <row r="5564" spans="1:15" ht="13" x14ac:dyDescent="0.3">
      <c r="A5564" s="1">
        <v>4518427505</v>
      </c>
      <c r="B5564" s="1">
        <v>2779068</v>
      </c>
      <c r="C5564" s="34" t="s">
        <v>53</v>
      </c>
      <c r="D5564" s="35">
        <v>366</v>
      </c>
      <c r="E5564" s="3">
        <v>561</v>
      </c>
      <c r="F5564" s="3">
        <f t="shared" si="160"/>
        <v>205326</v>
      </c>
      <c r="G5564" s="41">
        <v>44977</v>
      </c>
      <c r="H5564" s="40">
        <v>44977</v>
      </c>
      <c r="I5564" s="6">
        <v>0</v>
      </c>
      <c r="J5564" s="32" t="str">
        <f>IF(Data[[#This Row],[Chênh lệch ngày]]&lt;-2,"ADVANCE", IF(Data[[#This Row],[Chênh lệch ngày]]&lt;4, "ON TIME", IF(Data[[#This Row],[REASON OF LATE]]="SUPPLIER","LATE BY SUPPLIER", "LATE")))</f>
        <v>ON TIME</v>
      </c>
      <c r="K5564" s="12"/>
      <c r="L5564" s="16"/>
      <c r="M5564" s="32" t="str">
        <f>TEXT(Data[[#This Row],[Ngày giao]],"yyyy")</f>
        <v>2023</v>
      </c>
      <c r="N5564" s="32" t="str">
        <f>IF(MONTH(Data[[#This Row],[Ngày giao]])&lt;4,"Qtr1", IF(MONTH(Data[[#This Row],[Ngày giao]])&lt;7,"Qtr2",IF(MONTH(Data[[#This Row],[Ngày giao]])&lt;10,"Qtr3","Qtr4")))</f>
        <v>Qtr1</v>
      </c>
      <c r="O5564" s="32" t="str">
        <f>TEXT(Data[[#This Row],[Ngày giao]],"MMM")</f>
        <v>Feb</v>
      </c>
    </row>
    <row r="5565" spans="1:15" ht="13" x14ac:dyDescent="0.3">
      <c r="A5565" s="1">
        <v>4518414865</v>
      </c>
      <c r="B5565" s="1">
        <v>2779068</v>
      </c>
      <c r="C5565" s="34" t="s">
        <v>53</v>
      </c>
      <c r="D5565" s="35">
        <v>1044</v>
      </c>
      <c r="E5565" s="3">
        <v>1178</v>
      </c>
      <c r="F5565" s="3">
        <f t="shared" si="160"/>
        <v>1229832</v>
      </c>
      <c r="G5565" s="41">
        <v>44998</v>
      </c>
      <c r="H5565" s="40">
        <v>44998</v>
      </c>
      <c r="I5565" s="6">
        <v>0</v>
      </c>
      <c r="J5565" s="32" t="str">
        <f>IF(Data[[#This Row],[Chênh lệch ngày]]&lt;-2,"ADVANCE", IF(Data[[#This Row],[Chênh lệch ngày]]&lt;4, "ON TIME", IF(Data[[#This Row],[REASON OF LATE]]="SUPPLIER","LATE BY SUPPLIER", "LATE")))</f>
        <v>ON TIME</v>
      </c>
      <c r="K5565" s="12"/>
      <c r="L5565" s="16"/>
      <c r="M5565" s="32" t="str">
        <f>TEXT(Data[[#This Row],[Ngày giao]],"yyyy")</f>
        <v>2023</v>
      </c>
      <c r="N5565" s="32" t="str">
        <f>IF(MONTH(Data[[#This Row],[Ngày giao]])&lt;4,"Qtr1", IF(MONTH(Data[[#This Row],[Ngày giao]])&lt;7,"Qtr2",IF(MONTH(Data[[#This Row],[Ngày giao]])&lt;10,"Qtr3","Qtr4")))</f>
        <v>Qtr1</v>
      </c>
      <c r="O5565" s="32" t="str">
        <f>TEXT(Data[[#This Row],[Ngày giao]],"MMM")</f>
        <v>Mar</v>
      </c>
    </row>
    <row r="5566" spans="1:15" ht="13" x14ac:dyDescent="0.3">
      <c r="A5566" s="1">
        <v>4518409712</v>
      </c>
      <c r="B5566" s="1">
        <v>2779068</v>
      </c>
      <c r="C5566" s="34" t="s">
        <v>53</v>
      </c>
      <c r="D5566" s="35">
        <v>396</v>
      </c>
      <c r="E5566" s="3">
        <v>637</v>
      </c>
      <c r="F5566" s="3">
        <f t="shared" si="160"/>
        <v>252252</v>
      </c>
      <c r="G5566" s="41">
        <v>44984</v>
      </c>
      <c r="H5566" s="40">
        <v>44984</v>
      </c>
      <c r="I5566" s="6">
        <v>0</v>
      </c>
      <c r="J5566" s="32" t="str">
        <f>IF(Data[[#This Row],[Chênh lệch ngày]]&lt;-2,"ADVANCE", IF(Data[[#This Row],[Chênh lệch ngày]]&lt;4, "ON TIME", IF(Data[[#This Row],[REASON OF LATE]]="SUPPLIER","LATE BY SUPPLIER", "LATE")))</f>
        <v>ON TIME</v>
      </c>
      <c r="K5566" s="12"/>
      <c r="L5566" s="16"/>
      <c r="M5566" s="32" t="str">
        <f>TEXT(Data[[#This Row],[Ngày giao]],"yyyy")</f>
        <v>2023</v>
      </c>
      <c r="N5566" s="32" t="str">
        <f>IF(MONTH(Data[[#This Row],[Ngày giao]])&lt;4,"Qtr1", IF(MONTH(Data[[#This Row],[Ngày giao]])&lt;7,"Qtr2",IF(MONTH(Data[[#This Row],[Ngày giao]])&lt;10,"Qtr3","Qtr4")))</f>
        <v>Qtr1</v>
      </c>
      <c r="O5566" s="32" t="str">
        <f>TEXT(Data[[#This Row],[Ngày giao]],"MMM")</f>
        <v>Feb</v>
      </c>
    </row>
    <row r="5567" spans="1:15" ht="13" x14ac:dyDescent="0.3">
      <c r="A5567" s="1">
        <v>4518414360</v>
      </c>
      <c r="B5567" s="1">
        <v>2779068</v>
      </c>
      <c r="C5567" s="34" t="s">
        <v>53</v>
      </c>
      <c r="D5567" s="35">
        <v>1092</v>
      </c>
      <c r="E5567" s="3">
        <v>1291</v>
      </c>
      <c r="F5567" s="3">
        <f t="shared" si="160"/>
        <v>1409772</v>
      </c>
      <c r="G5567" s="41">
        <v>45005</v>
      </c>
      <c r="H5567" s="40">
        <v>45005</v>
      </c>
      <c r="I5567" s="6">
        <v>0</v>
      </c>
      <c r="J5567" s="32" t="str">
        <f>IF(Data[[#This Row],[Chênh lệch ngày]]&lt;-2,"ADVANCE", IF(Data[[#This Row],[Chênh lệch ngày]]&lt;4, "ON TIME", IF(Data[[#This Row],[REASON OF LATE]]="SUPPLIER","LATE BY SUPPLIER", "LATE")))</f>
        <v>ON TIME</v>
      </c>
      <c r="K5567" s="12"/>
      <c r="L5567" s="16"/>
      <c r="M5567" s="32" t="str">
        <f>TEXT(Data[[#This Row],[Ngày giao]],"yyyy")</f>
        <v>2023</v>
      </c>
      <c r="N5567" s="32" t="str">
        <f>IF(MONTH(Data[[#This Row],[Ngày giao]])&lt;4,"Qtr1", IF(MONTH(Data[[#This Row],[Ngày giao]])&lt;7,"Qtr2",IF(MONTH(Data[[#This Row],[Ngày giao]])&lt;10,"Qtr3","Qtr4")))</f>
        <v>Qtr1</v>
      </c>
      <c r="O5567" s="32" t="str">
        <f>TEXT(Data[[#This Row],[Ngày giao]],"MMM")</f>
        <v>Mar</v>
      </c>
    </row>
    <row r="5568" spans="1:15" ht="13" x14ac:dyDescent="0.3">
      <c r="A5568" s="1">
        <v>4518431835</v>
      </c>
      <c r="B5568" s="1">
        <v>2779068</v>
      </c>
      <c r="C5568" s="34" t="s">
        <v>53</v>
      </c>
      <c r="D5568" s="35">
        <v>420</v>
      </c>
      <c r="E5568" s="3">
        <v>1138</v>
      </c>
      <c r="F5568" s="3">
        <f t="shared" si="160"/>
        <v>477960</v>
      </c>
      <c r="G5568" s="41">
        <v>44991</v>
      </c>
      <c r="H5568" s="40">
        <v>44991</v>
      </c>
      <c r="I5568" s="6">
        <v>0</v>
      </c>
      <c r="J5568" s="32" t="str">
        <f>IF(Data[[#This Row],[Chênh lệch ngày]]&lt;-2,"ADVANCE", IF(Data[[#This Row],[Chênh lệch ngày]]&lt;4, "ON TIME", IF(Data[[#This Row],[REASON OF LATE]]="SUPPLIER","LATE BY SUPPLIER", "LATE")))</f>
        <v>ON TIME</v>
      </c>
      <c r="K5568" s="12"/>
      <c r="L5568" s="16"/>
      <c r="M5568" s="32" t="str">
        <f>TEXT(Data[[#This Row],[Ngày giao]],"yyyy")</f>
        <v>2023</v>
      </c>
      <c r="N5568" s="32" t="str">
        <f>IF(MONTH(Data[[#This Row],[Ngày giao]])&lt;4,"Qtr1", IF(MONTH(Data[[#This Row],[Ngày giao]])&lt;7,"Qtr2",IF(MONTH(Data[[#This Row],[Ngày giao]])&lt;10,"Qtr3","Qtr4")))</f>
        <v>Qtr1</v>
      </c>
      <c r="O5568" s="32" t="str">
        <f>TEXT(Data[[#This Row],[Ngày giao]],"MMM")</f>
        <v>Mar</v>
      </c>
    </row>
    <row r="5569" spans="1:15" ht="13" x14ac:dyDescent="0.3">
      <c r="A5569" s="1">
        <v>4518415890</v>
      </c>
      <c r="B5569" s="1">
        <v>2779068</v>
      </c>
      <c r="C5569" s="34" t="s">
        <v>53</v>
      </c>
      <c r="D5569" s="35">
        <v>1122</v>
      </c>
      <c r="E5569" s="3">
        <v>378</v>
      </c>
      <c r="F5569" s="3">
        <f t="shared" si="160"/>
        <v>424116</v>
      </c>
      <c r="G5569" s="41">
        <v>45012</v>
      </c>
      <c r="H5569" s="40">
        <v>45012</v>
      </c>
      <c r="I5569" s="6">
        <v>0</v>
      </c>
      <c r="J5569" s="32" t="str">
        <f>IF(Data[[#This Row],[Chênh lệch ngày]]&lt;-2,"ADVANCE", IF(Data[[#This Row],[Chênh lệch ngày]]&lt;4, "ON TIME", IF(Data[[#This Row],[REASON OF LATE]]="SUPPLIER","LATE BY SUPPLIER", "LATE")))</f>
        <v>ON TIME</v>
      </c>
      <c r="K5569" s="12"/>
      <c r="L5569" s="16"/>
      <c r="M5569" s="32" t="str">
        <f>TEXT(Data[[#This Row],[Ngày giao]],"yyyy")</f>
        <v>2023</v>
      </c>
      <c r="N5569" s="32" t="str">
        <f>IF(MONTH(Data[[#This Row],[Ngày giao]])&lt;4,"Qtr1", IF(MONTH(Data[[#This Row],[Ngày giao]])&lt;7,"Qtr2",IF(MONTH(Data[[#This Row],[Ngày giao]])&lt;10,"Qtr3","Qtr4")))</f>
        <v>Qtr1</v>
      </c>
      <c r="O5569" s="32" t="str">
        <f>TEXT(Data[[#This Row],[Ngày giao]],"MMM")</f>
        <v>Mar</v>
      </c>
    </row>
    <row r="5570" spans="1:15" ht="13" x14ac:dyDescent="0.3">
      <c r="A5570" s="1">
        <v>4518425549</v>
      </c>
      <c r="B5570" s="1">
        <v>2779068</v>
      </c>
      <c r="C5570" s="34" t="s">
        <v>53</v>
      </c>
      <c r="D5570" s="35">
        <v>426</v>
      </c>
      <c r="E5570" s="3">
        <v>1382</v>
      </c>
      <c r="F5570" s="3">
        <f t="shared" si="160"/>
        <v>588732</v>
      </c>
      <c r="G5570" s="41">
        <v>44998</v>
      </c>
      <c r="H5570" s="40">
        <v>44998</v>
      </c>
      <c r="I5570" s="6">
        <v>0</v>
      </c>
      <c r="J5570" s="32" t="str">
        <f>IF(Data[[#This Row],[Chênh lệch ngày]]&lt;-2,"ADVANCE", IF(Data[[#This Row],[Chênh lệch ngày]]&lt;4, "ON TIME", IF(Data[[#This Row],[REASON OF LATE]]="SUPPLIER","LATE BY SUPPLIER", "LATE")))</f>
        <v>ON TIME</v>
      </c>
      <c r="K5570" s="12"/>
      <c r="L5570" s="16"/>
      <c r="M5570" s="32" t="str">
        <f>TEXT(Data[[#This Row],[Ngày giao]],"yyyy")</f>
        <v>2023</v>
      </c>
      <c r="N5570" s="32" t="str">
        <f>IF(MONTH(Data[[#This Row],[Ngày giao]])&lt;4,"Qtr1", IF(MONTH(Data[[#This Row],[Ngày giao]])&lt;7,"Qtr2",IF(MONTH(Data[[#This Row],[Ngày giao]])&lt;10,"Qtr3","Qtr4")))</f>
        <v>Qtr1</v>
      </c>
      <c r="O5570" s="32" t="str">
        <f>TEXT(Data[[#This Row],[Ngày giao]],"MMM")</f>
        <v>Mar</v>
      </c>
    </row>
    <row r="5571" spans="1:15" ht="13" x14ac:dyDescent="0.3">
      <c r="A5571" s="1">
        <v>4518407602</v>
      </c>
      <c r="B5571" s="1">
        <v>2779068</v>
      </c>
      <c r="C5571" s="34" t="s">
        <v>53</v>
      </c>
      <c r="D5571" s="35">
        <v>2436</v>
      </c>
      <c r="E5571" s="3">
        <v>1138</v>
      </c>
      <c r="F5571" s="3">
        <f t="shared" si="160"/>
        <v>2772168</v>
      </c>
      <c r="G5571" s="41">
        <v>45019</v>
      </c>
      <c r="H5571" s="40">
        <v>45019</v>
      </c>
      <c r="I5571" s="6">
        <v>0</v>
      </c>
      <c r="J5571" s="32" t="str">
        <f>IF(Data[[#This Row],[Chênh lệch ngày]]&lt;-2,"ADVANCE", IF(Data[[#This Row],[Chênh lệch ngày]]&lt;4, "ON TIME", IF(Data[[#This Row],[REASON OF LATE]]="SUPPLIER","LATE BY SUPPLIER", "LATE")))</f>
        <v>ON TIME</v>
      </c>
      <c r="K5571" s="12"/>
      <c r="L5571" s="16"/>
      <c r="M5571" s="32" t="str">
        <f>TEXT(Data[[#This Row],[Ngày giao]],"yyyy")</f>
        <v>2023</v>
      </c>
      <c r="N5571" s="32" t="str">
        <f>IF(MONTH(Data[[#This Row],[Ngày giao]])&lt;4,"Qtr1", IF(MONTH(Data[[#This Row],[Ngày giao]])&lt;7,"Qtr2",IF(MONTH(Data[[#This Row],[Ngày giao]])&lt;10,"Qtr3","Qtr4")))</f>
        <v>Qtr2</v>
      </c>
      <c r="O5571" s="32" t="str">
        <f>TEXT(Data[[#This Row],[Ngày giao]],"MMM")</f>
        <v>Apr</v>
      </c>
    </row>
    <row r="5572" spans="1:15" ht="13" x14ac:dyDescent="0.3">
      <c r="A5572" s="1">
        <v>4518387153</v>
      </c>
      <c r="B5572" s="1">
        <v>2779068</v>
      </c>
      <c r="C5572" s="34" t="s">
        <v>53</v>
      </c>
      <c r="D5572" s="35">
        <v>936</v>
      </c>
      <c r="E5572" s="3">
        <v>1297</v>
      </c>
      <c r="F5572" s="3">
        <f t="shared" si="160"/>
        <v>1213992</v>
      </c>
      <c r="G5572" s="41">
        <v>45005</v>
      </c>
      <c r="H5572" s="40">
        <v>45005</v>
      </c>
      <c r="I5572" s="6">
        <v>0</v>
      </c>
      <c r="J5572" s="32" t="str">
        <f>IF(Data[[#This Row],[Chênh lệch ngày]]&lt;-2,"ADVANCE", IF(Data[[#This Row],[Chênh lệch ngày]]&lt;4, "ON TIME", IF(Data[[#This Row],[REASON OF LATE]]="SUPPLIER","LATE BY SUPPLIER", "LATE")))</f>
        <v>ON TIME</v>
      </c>
      <c r="K5572" s="12"/>
      <c r="L5572" s="16"/>
      <c r="M5572" s="32" t="str">
        <f>TEXT(Data[[#This Row],[Ngày giao]],"yyyy")</f>
        <v>2023</v>
      </c>
      <c r="N5572" s="32" t="str">
        <f>IF(MONTH(Data[[#This Row],[Ngày giao]])&lt;4,"Qtr1", IF(MONTH(Data[[#This Row],[Ngày giao]])&lt;7,"Qtr2",IF(MONTH(Data[[#This Row],[Ngày giao]])&lt;10,"Qtr3","Qtr4")))</f>
        <v>Qtr1</v>
      </c>
      <c r="O5572" s="32" t="str">
        <f>TEXT(Data[[#This Row],[Ngày giao]],"MMM")</f>
        <v>Mar</v>
      </c>
    </row>
    <row r="5573" spans="1:15" ht="13" x14ac:dyDescent="0.3">
      <c r="A5573" s="1">
        <v>4518414447</v>
      </c>
      <c r="B5573" s="1">
        <v>2779068</v>
      </c>
      <c r="C5573" s="34" t="s">
        <v>53</v>
      </c>
      <c r="D5573" s="35">
        <v>1368</v>
      </c>
      <c r="E5573" s="3">
        <v>519</v>
      </c>
      <c r="F5573" s="3">
        <f t="shared" si="160"/>
        <v>709992</v>
      </c>
      <c r="G5573" s="41">
        <v>45026</v>
      </c>
      <c r="H5573" s="40">
        <v>45026</v>
      </c>
      <c r="I5573" s="6">
        <v>0</v>
      </c>
      <c r="J5573" s="32" t="str">
        <f>IF(Data[[#This Row],[Chênh lệch ngày]]&lt;-2,"ADVANCE", IF(Data[[#This Row],[Chênh lệch ngày]]&lt;4, "ON TIME", IF(Data[[#This Row],[REASON OF LATE]]="SUPPLIER","LATE BY SUPPLIER", "LATE")))</f>
        <v>ON TIME</v>
      </c>
      <c r="K5573" s="12"/>
      <c r="L5573" s="16"/>
      <c r="M5573" s="32" t="str">
        <f>TEXT(Data[[#This Row],[Ngày giao]],"yyyy")</f>
        <v>2023</v>
      </c>
      <c r="N5573" s="32" t="str">
        <f>IF(MONTH(Data[[#This Row],[Ngày giao]])&lt;4,"Qtr1", IF(MONTH(Data[[#This Row],[Ngày giao]])&lt;7,"Qtr2",IF(MONTH(Data[[#This Row],[Ngày giao]])&lt;10,"Qtr3","Qtr4")))</f>
        <v>Qtr2</v>
      </c>
      <c r="O5573" s="32" t="str">
        <f>TEXT(Data[[#This Row],[Ngày giao]],"MMM")</f>
        <v>Apr</v>
      </c>
    </row>
    <row r="5574" spans="1:15" ht="13" x14ac:dyDescent="0.3">
      <c r="A5574" s="1">
        <v>4518397763</v>
      </c>
      <c r="B5574" s="1">
        <v>2779068</v>
      </c>
      <c r="C5574" s="34" t="s">
        <v>53</v>
      </c>
      <c r="D5574" s="35">
        <v>522</v>
      </c>
      <c r="E5574" s="3">
        <v>717</v>
      </c>
      <c r="F5574" s="3">
        <f t="shared" si="160"/>
        <v>374274</v>
      </c>
      <c r="G5574" s="41">
        <v>45012</v>
      </c>
      <c r="H5574" s="40">
        <v>45012</v>
      </c>
      <c r="I5574" s="6">
        <v>0</v>
      </c>
      <c r="J5574" s="32" t="str">
        <f>IF(Data[[#This Row],[Chênh lệch ngày]]&lt;-2,"ADVANCE", IF(Data[[#This Row],[Chênh lệch ngày]]&lt;4, "ON TIME", IF(Data[[#This Row],[REASON OF LATE]]="SUPPLIER","LATE BY SUPPLIER", "LATE")))</f>
        <v>ON TIME</v>
      </c>
      <c r="K5574" s="12"/>
      <c r="L5574" s="16"/>
      <c r="M5574" s="32" t="str">
        <f>TEXT(Data[[#This Row],[Ngày giao]],"yyyy")</f>
        <v>2023</v>
      </c>
      <c r="N5574" s="32" t="str">
        <f>IF(MONTH(Data[[#This Row],[Ngày giao]])&lt;4,"Qtr1", IF(MONTH(Data[[#This Row],[Ngày giao]])&lt;7,"Qtr2",IF(MONTH(Data[[#This Row],[Ngày giao]])&lt;10,"Qtr3","Qtr4")))</f>
        <v>Qtr1</v>
      </c>
      <c r="O5574" s="32" t="str">
        <f>TEXT(Data[[#This Row],[Ngày giao]],"MMM")</f>
        <v>Mar</v>
      </c>
    </row>
    <row r="5575" spans="1:15" ht="13" x14ac:dyDescent="0.3">
      <c r="A5575" s="1">
        <v>4518453966</v>
      </c>
      <c r="B5575" s="1">
        <v>2779817</v>
      </c>
      <c r="C5575" s="34" t="s">
        <v>66</v>
      </c>
      <c r="D5575" s="35">
        <v>4680</v>
      </c>
      <c r="E5575" s="3">
        <v>837</v>
      </c>
      <c r="F5575" s="3">
        <f t="shared" si="160"/>
        <v>3917160</v>
      </c>
      <c r="G5575" s="41">
        <v>44816</v>
      </c>
      <c r="H5575" s="40">
        <v>44816</v>
      </c>
      <c r="I5575" s="6">
        <v>1</v>
      </c>
      <c r="J5575" s="32" t="str">
        <f>IF(Data[[#This Row],[Chênh lệch ngày]]&lt;-2,"ADVANCE", IF(Data[[#This Row],[Chênh lệch ngày]]&lt;4, "ON TIME", IF(Data[[#This Row],[REASON OF LATE]]="SUPPLIER","LATE BY SUPPLIER", "LATE")))</f>
        <v>ON TIME</v>
      </c>
      <c r="K5575" s="12"/>
      <c r="L5575" s="16"/>
      <c r="M5575" s="32" t="str">
        <f>TEXT(Data[[#This Row],[Ngày giao]],"yyyy")</f>
        <v>2022</v>
      </c>
      <c r="N5575" s="32" t="str">
        <f>IF(MONTH(Data[[#This Row],[Ngày giao]])&lt;4,"Qtr1", IF(MONTH(Data[[#This Row],[Ngày giao]])&lt;7,"Qtr2",IF(MONTH(Data[[#This Row],[Ngày giao]])&lt;10,"Qtr3","Qtr4")))</f>
        <v>Qtr3</v>
      </c>
      <c r="O5575" s="32" t="str">
        <f>TEXT(Data[[#This Row],[Ngày giao]],"MMM")</f>
        <v>Sep</v>
      </c>
    </row>
    <row r="5576" spans="1:15" ht="13" x14ac:dyDescent="0.3">
      <c r="A5576" s="1">
        <v>4518428073</v>
      </c>
      <c r="B5576" s="1">
        <v>2779817</v>
      </c>
      <c r="C5576" s="34" t="s">
        <v>53</v>
      </c>
      <c r="D5576" s="35">
        <v>10800</v>
      </c>
      <c r="E5576" s="3">
        <v>503</v>
      </c>
      <c r="F5576" s="3">
        <f xml:space="preserve"> D5576 * E5576</f>
        <v>5432400</v>
      </c>
      <c r="G5576" s="50">
        <v>44886</v>
      </c>
      <c r="H5576" s="42">
        <v>44886</v>
      </c>
      <c r="I5576" s="6">
        <v>0</v>
      </c>
      <c r="J5576" s="32" t="str">
        <f>IF(Data[[#This Row],[Chênh lệch ngày]]&lt;-2,"ADVANCE", IF(Data[[#This Row],[Chênh lệch ngày]]&lt;4, "ON TIME", IF(Data[[#This Row],[REASON OF LATE]]="SUPPLIER","LATE BY SUPPLIER", "LATE")))</f>
        <v>ON TIME</v>
      </c>
      <c r="K5576" s="12"/>
      <c r="L5576" s="16"/>
      <c r="M5576" s="32" t="str">
        <f>TEXT(Data[[#This Row],[Ngày giao]],"yyyy")</f>
        <v>2022</v>
      </c>
      <c r="N5576" s="32" t="str">
        <f>IF(MONTH(Data[[#This Row],[Ngày giao]])&lt;4,"Qtr1", IF(MONTH(Data[[#This Row],[Ngày giao]])&lt;7,"Qtr2",IF(MONTH(Data[[#This Row],[Ngày giao]])&lt;10,"Qtr3","Qtr4")))</f>
        <v>Qtr4</v>
      </c>
      <c r="O5576" s="32" t="str">
        <f>TEXT(Data[[#This Row],[Ngày giao]],"MMM")</f>
        <v>Nov</v>
      </c>
    </row>
    <row r="5577" spans="1:15" ht="13" x14ac:dyDescent="0.3">
      <c r="A5577" s="1">
        <v>4518431865</v>
      </c>
      <c r="B5577" s="1">
        <v>2779817</v>
      </c>
      <c r="C5577" s="34" t="s">
        <v>53</v>
      </c>
      <c r="D5577" s="35">
        <v>9990</v>
      </c>
      <c r="E5577" s="3">
        <v>1112</v>
      </c>
      <c r="F5577" s="3">
        <f t="shared" ref="F5577:F5598" si="161" xml:space="preserve"> D5577 * E5577</f>
        <v>11108880</v>
      </c>
      <c r="G5577" s="41">
        <v>45005</v>
      </c>
      <c r="H5577" s="40">
        <v>45005</v>
      </c>
      <c r="I5577" s="6">
        <v>0</v>
      </c>
      <c r="J5577" s="32" t="str">
        <f>IF(Data[[#This Row],[Chênh lệch ngày]]&lt;-2,"ADVANCE", IF(Data[[#This Row],[Chênh lệch ngày]]&lt;4, "ON TIME", IF(Data[[#This Row],[REASON OF LATE]]="SUPPLIER","LATE BY SUPPLIER", "LATE")))</f>
        <v>ON TIME</v>
      </c>
      <c r="K5577" s="12"/>
      <c r="L5577" s="16"/>
      <c r="M5577" s="32" t="str">
        <f>TEXT(Data[[#This Row],[Ngày giao]],"yyyy")</f>
        <v>2023</v>
      </c>
      <c r="N5577" s="32" t="str">
        <f>IF(MONTH(Data[[#This Row],[Ngày giao]])&lt;4,"Qtr1", IF(MONTH(Data[[#This Row],[Ngày giao]])&lt;7,"Qtr2",IF(MONTH(Data[[#This Row],[Ngày giao]])&lt;10,"Qtr3","Qtr4")))</f>
        <v>Qtr1</v>
      </c>
      <c r="O5577" s="32" t="str">
        <f>TEXT(Data[[#This Row],[Ngày giao]],"MMM")</f>
        <v>Mar</v>
      </c>
    </row>
    <row r="5578" spans="1:15" ht="13" x14ac:dyDescent="0.3">
      <c r="A5578" s="1">
        <v>4518471244</v>
      </c>
      <c r="B5578" s="1">
        <v>2779823</v>
      </c>
      <c r="C5578" s="37" t="s">
        <v>52</v>
      </c>
      <c r="D5578" s="35">
        <v>3600</v>
      </c>
      <c r="E5578" s="3">
        <v>932</v>
      </c>
      <c r="F5578" s="3">
        <f t="shared" si="161"/>
        <v>3355200</v>
      </c>
      <c r="G5578" s="41">
        <v>44830</v>
      </c>
      <c r="H5578" s="40">
        <v>44830</v>
      </c>
      <c r="I5578" s="6">
        <v>0</v>
      </c>
      <c r="J5578" s="32" t="str">
        <f>IF(Data[[#This Row],[Chênh lệch ngày]]&lt;-2,"ADVANCE", IF(Data[[#This Row],[Chênh lệch ngày]]&lt;4, "ON TIME", IF(Data[[#This Row],[REASON OF LATE]]="SUPPLIER","LATE BY SUPPLIER", "LATE")))</f>
        <v>ON TIME</v>
      </c>
      <c r="K5578" s="12"/>
      <c r="L5578" s="16"/>
      <c r="M5578" s="32" t="str">
        <f>TEXT(Data[[#This Row],[Ngày giao]],"yyyy")</f>
        <v>2022</v>
      </c>
      <c r="N5578" s="32" t="str">
        <f>IF(MONTH(Data[[#This Row],[Ngày giao]])&lt;4,"Qtr1", IF(MONTH(Data[[#This Row],[Ngày giao]])&lt;7,"Qtr2",IF(MONTH(Data[[#This Row],[Ngày giao]])&lt;10,"Qtr3","Qtr4")))</f>
        <v>Qtr3</v>
      </c>
      <c r="O5578" s="32" t="str">
        <f>TEXT(Data[[#This Row],[Ngày giao]],"MMM")</f>
        <v>Sep</v>
      </c>
    </row>
    <row r="5579" spans="1:15" ht="13" x14ac:dyDescent="0.3">
      <c r="A5579" s="1">
        <v>4518474832</v>
      </c>
      <c r="B5579" s="1">
        <v>2779823</v>
      </c>
      <c r="C5579" s="37" t="s">
        <v>52</v>
      </c>
      <c r="D5579" s="35">
        <v>1800</v>
      </c>
      <c r="E5579" s="3">
        <v>620</v>
      </c>
      <c r="F5579" s="3">
        <f t="shared" si="161"/>
        <v>1116000</v>
      </c>
      <c r="G5579" s="41">
        <v>44830</v>
      </c>
      <c r="H5579" s="40">
        <v>44830</v>
      </c>
      <c r="I5579" s="6">
        <v>0</v>
      </c>
      <c r="J5579" s="32" t="str">
        <f>IF(Data[[#This Row],[Chênh lệch ngày]]&lt;-2,"ADVANCE", IF(Data[[#This Row],[Chênh lệch ngày]]&lt;4, "ON TIME", IF(Data[[#This Row],[REASON OF LATE]]="SUPPLIER","LATE BY SUPPLIER", "LATE")))</f>
        <v>ON TIME</v>
      </c>
      <c r="K5579" s="12"/>
      <c r="L5579" s="16"/>
      <c r="M5579" s="32" t="str">
        <f>TEXT(Data[[#This Row],[Ngày giao]],"yyyy")</f>
        <v>2022</v>
      </c>
      <c r="N5579" s="32" t="str">
        <f>IF(MONTH(Data[[#This Row],[Ngày giao]])&lt;4,"Qtr1", IF(MONTH(Data[[#This Row],[Ngày giao]])&lt;7,"Qtr2",IF(MONTH(Data[[#This Row],[Ngày giao]])&lt;10,"Qtr3","Qtr4")))</f>
        <v>Qtr3</v>
      </c>
      <c r="O5579" s="32" t="str">
        <f>TEXT(Data[[#This Row],[Ngày giao]],"MMM")</f>
        <v>Sep</v>
      </c>
    </row>
    <row r="5580" spans="1:15" ht="13" x14ac:dyDescent="0.3">
      <c r="A5580" s="1">
        <v>4518451798</v>
      </c>
      <c r="B5580" s="1">
        <v>2779823</v>
      </c>
      <c r="C5580" s="34" t="s">
        <v>66</v>
      </c>
      <c r="D5580" s="35">
        <v>1260</v>
      </c>
      <c r="E5580" s="3">
        <v>1398</v>
      </c>
      <c r="F5580" s="3">
        <f t="shared" si="161"/>
        <v>1761480</v>
      </c>
      <c r="G5580" s="41">
        <v>44816</v>
      </c>
      <c r="H5580" s="40">
        <v>44816</v>
      </c>
      <c r="I5580" s="6">
        <v>1</v>
      </c>
      <c r="J5580" s="32" t="str">
        <f>IF(Data[[#This Row],[Chênh lệch ngày]]&lt;-2,"ADVANCE", IF(Data[[#This Row],[Chênh lệch ngày]]&lt;4, "ON TIME", IF(Data[[#This Row],[REASON OF LATE]]="SUPPLIER","LATE BY SUPPLIER", "LATE")))</f>
        <v>ON TIME</v>
      </c>
      <c r="K5580" s="12"/>
      <c r="L5580" s="16"/>
      <c r="M5580" s="32" t="str">
        <f>TEXT(Data[[#This Row],[Ngày giao]],"yyyy")</f>
        <v>2022</v>
      </c>
      <c r="N5580" s="32" t="str">
        <f>IF(MONTH(Data[[#This Row],[Ngày giao]])&lt;4,"Qtr1", IF(MONTH(Data[[#This Row],[Ngày giao]])&lt;7,"Qtr2",IF(MONTH(Data[[#This Row],[Ngày giao]])&lt;10,"Qtr3","Qtr4")))</f>
        <v>Qtr3</v>
      </c>
      <c r="O5580" s="32" t="str">
        <f>TEXT(Data[[#This Row],[Ngày giao]],"MMM")</f>
        <v>Sep</v>
      </c>
    </row>
    <row r="5581" spans="1:15" ht="13" x14ac:dyDescent="0.3">
      <c r="A5581" s="1">
        <v>4518426957</v>
      </c>
      <c r="B5581" s="1">
        <v>2779823</v>
      </c>
      <c r="C5581" s="34" t="s">
        <v>53</v>
      </c>
      <c r="D5581" s="35">
        <v>3960</v>
      </c>
      <c r="E5581" s="3">
        <v>1328</v>
      </c>
      <c r="F5581" s="3">
        <f xml:space="preserve"> D5581 * E5581</f>
        <v>5258880</v>
      </c>
      <c r="G5581" s="50">
        <v>44879</v>
      </c>
      <c r="H5581" s="42">
        <v>44879</v>
      </c>
      <c r="I5581" s="6">
        <v>0</v>
      </c>
      <c r="J5581" s="32" t="str">
        <f>IF(Data[[#This Row],[Chênh lệch ngày]]&lt;-2,"ADVANCE", IF(Data[[#This Row],[Chênh lệch ngày]]&lt;4, "ON TIME", IF(Data[[#This Row],[REASON OF LATE]]="SUPPLIER","LATE BY SUPPLIER", "LATE")))</f>
        <v>ON TIME</v>
      </c>
      <c r="K5581" s="12"/>
      <c r="L5581" s="16"/>
      <c r="M5581" s="32" t="str">
        <f>TEXT(Data[[#This Row],[Ngày giao]],"yyyy")</f>
        <v>2022</v>
      </c>
      <c r="N5581" s="32" t="str">
        <f>IF(MONTH(Data[[#This Row],[Ngày giao]])&lt;4,"Qtr1", IF(MONTH(Data[[#This Row],[Ngày giao]])&lt;7,"Qtr2",IF(MONTH(Data[[#This Row],[Ngày giao]])&lt;10,"Qtr3","Qtr4")))</f>
        <v>Qtr4</v>
      </c>
      <c r="O5581" s="32" t="str">
        <f>TEXT(Data[[#This Row],[Ngày giao]],"MMM")</f>
        <v>Nov</v>
      </c>
    </row>
    <row r="5582" spans="1:15" ht="13" x14ac:dyDescent="0.3">
      <c r="A5582" s="1">
        <v>4518431268</v>
      </c>
      <c r="B5582" s="1">
        <v>2779823</v>
      </c>
      <c r="C5582" s="34" t="s">
        <v>53</v>
      </c>
      <c r="D5582" s="35">
        <v>2070</v>
      </c>
      <c r="E5582" s="3">
        <v>595</v>
      </c>
      <c r="F5582" s="3">
        <f t="shared" si="161"/>
        <v>1231650</v>
      </c>
      <c r="G5582" s="50">
        <v>44886</v>
      </c>
      <c r="H5582" s="42">
        <v>44886</v>
      </c>
      <c r="I5582" s="6">
        <v>0</v>
      </c>
      <c r="J5582" s="32" t="str">
        <f>IF(Data[[#This Row],[Chênh lệch ngày]]&lt;-2,"ADVANCE", IF(Data[[#This Row],[Chênh lệch ngày]]&lt;4, "ON TIME", IF(Data[[#This Row],[REASON OF LATE]]="SUPPLIER","LATE BY SUPPLIER", "LATE")))</f>
        <v>ON TIME</v>
      </c>
      <c r="K5582" s="12"/>
      <c r="L5582" s="16"/>
      <c r="M5582" s="32" t="str">
        <f>TEXT(Data[[#This Row],[Ngày giao]],"yyyy")</f>
        <v>2022</v>
      </c>
      <c r="N5582" s="32" t="str">
        <f>IF(MONTH(Data[[#This Row],[Ngày giao]])&lt;4,"Qtr1", IF(MONTH(Data[[#This Row],[Ngày giao]])&lt;7,"Qtr2",IF(MONTH(Data[[#This Row],[Ngày giao]])&lt;10,"Qtr3","Qtr4")))</f>
        <v>Qtr4</v>
      </c>
      <c r="O5582" s="32" t="str">
        <f>TEXT(Data[[#This Row],[Ngày giao]],"MMM")</f>
        <v>Nov</v>
      </c>
    </row>
    <row r="5583" spans="1:15" ht="13" x14ac:dyDescent="0.3">
      <c r="A5583" s="1">
        <v>4518398308</v>
      </c>
      <c r="B5583" s="1">
        <v>2779823</v>
      </c>
      <c r="C5583" s="34" t="s">
        <v>53</v>
      </c>
      <c r="D5583" s="35">
        <v>2160</v>
      </c>
      <c r="E5583" s="3">
        <v>467</v>
      </c>
      <c r="F5583" s="3">
        <f t="shared" si="161"/>
        <v>1008720</v>
      </c>
      <c r="G5583" s="50">
        <v>44893</v>
      </c>
      <c r="H5583" s="42">
        <v>44893</v>
      </c>
      <c r="I5583" s="6">
        <v>0</v>
      </c>
      <c r="J5583" s="32" t="str">
        <f>IF(Data[[#This Row],[Chênh lệch ngày]]&lt;-2,"ADVANCE", IF(Data[[#This Row],[Chênh lệch ngày]]&lt;4, "ON TIME", IF(Data[[#This Row],[REASON OF LATE]]="SUPPLIER","LATE BY SUPPLIER", "LATE")))</f>
        <v>ON TIME</v>
      </c>
      <c r="K5583" s="12"/>
      <c r="L5583" s="16"/>
      <c r="M5583" s="32" t="str">
        <f>TEXT(Data[[#This Row],[Ngày giao]],"yyyy")</f>
        <v>2022</v>
      </c>
      <c r="N5583" s="32" t="str">
        <f>IF(MONTH(Data[[#This Row],[Ngày giao]])&lt;4,"Qtr1", IF(MONTH(Data[[#This Row],[Ngày giao]])&lt;7,"Qtr2",IF(MONTH(Data[[#This Row],[Ngày giao]])&lt;10,"Qtr3","Qtr4")))</f>
        <v>Qtr4</v>
      </c>
      <c r="O5583" s="32" t="str">
        <f>TEXT(Data[[#This Row],[Ngày giao]],"MMM")</f>
        <v>Nov</v>
      </c>
    </row>
    <row r="5584" spans="1:15" ht="13" x14ac:dyDescent="0.3">
      <c r="A5584" s="1">
        <v>4518412300</v>
      </c>
      <c r="B5584" s="1">
        <v>2779823</v>
      </c>
      <c r="C5584" s="34" t="s">
        <v>53</v>
      </c>
      <c r="D5584" s="35">
        <v>2880</v>
      </c>
      <c r="E5584" s="3">
        <v>793</v>
      </c>
      <c r="F5584" s="3">
        <f t="shared" si="161"/>
        <v>2283840</v>
      </c>
      <c r="G5584" s="41">
        <v>44900</v>
      </c>
      <c r="H5584" s="40">
        <v>44900</v>
      </c>
      <c r="I5584" s="6">
        <v>0</v>
      </c>
      <c r="J5584" s="32" t="str">
        <f>IF(Data[[#This Row],[Chênh lệch ngày]]&lt;-2,"ADVANCE", IF(Data[[#This Row],[Chênh lệch ngày]]&lt;4, "ON TIME", IF(Data[[#This Row],[REASON OF LATE]]="SUPPLIER","LATE BY SUPPLIER", "LATE")))</f>
        <v>ON TIME</v>
      </c>
      <c r="K5584" s="12"/>
      <c r="L5584" s="16"/>
      <c r="M5584" s="32" t="str">
        <f>TEXT(Data[[#This Row],[Ngày giao]],"yyyy")</f>
        <v>2022</v>
      </c>
      <c r="N5584" s="32" t="str">
        <f>IF(MONTH(Data[[#This Row],[Ngày giao]])&lt;4,"Qtr1", IF(MONTH(Data[[#This Row],[Ngày giao]])&lt;7,"Qtr2",IF(MONTH(Data[[#This Row],[Ngày giao]])&lt;10,"Qtr3","Qtr4")))</f>
        <v>Qtr4</v>
      </c>
      <c r="O5584" s="32" t="str">
        <f>TEXT(Data[[#This Row],[Ngày giao]],"MMM")</f>
        <v>Dec</v>
      </c>
    </row>
    <row r="5585" spans="1:15" ht="13" x14ac:dyDescent="0.3">
      <c r="A5585" s="1">
        <v>4518405662</v>
      </c>
      <c r="B5585" s="1">
        <v>2779823</v>
      </c>
      <c r="C5585" s="34" t="s">
        <v>53</v>
      </c>
      <c r="D5585" s="35">
        <v>1530</v>
      </c>
      <c r="E5585" s="3">
        <v>1121</v>
      </c>
      <c r="F5585" s="3">
        <f t="shared" si="161"/>
        <v>1715130</v>
      </c>
      <c r="G5585" s="50">
        <v>44907</v>
      </c>
      <c r="H5585" s="42">
        <v>44907</v>
      </c>
      <c r="I5585" s="6">
        <v>0</v>
      </c>
      <c r="J5585" s="32" t="str">
        <f>IF(Data[[#This Row],[Chênh lệch ngày]]&lt;-2,"ADVANCE", IF(Data[[#This Row],[Chênh lệch ngày]]&lt;4, "ON TIME", IF(Data[[#This Row],[REASON OF LATE]]="SUPPLIER","LATE BY SUPPLIER", "LATE")))</f>
        <v>ON TIME</v>
      </c>
      <c r="K5585" s="12"/>
      <c r="L5585" s="16"/>
      <c r="M5585" s="32" t="str">
        <f>TEXT(Data[[#This Row],[Ngày giao]],"yyyy")</f>
        <v>2022</v>
      </c>
      <c r="N5585" s="32" t="str">
        <f>IF(MONTH(Data[[#This Row],[Ngày giao]])&lt;4,"Qtr1", IF(MONTH(Data[[#This Row],[Ngày giao]])&lt;7,"Qtr2",IF(MONTH(Data[[#This Row],[Ngày giao]])&lt;10,"Qtr3","Qtr4")))</f>
        <v>Qtr4</v>
      </c>
      <c r="O5585" s="32" t="str">
        <f>TEXT(Data[[#This Row],[Ngày giao]],"MMM")</f>
        <v>Dec</v>
      </c>
    </row>
    <row r="5586" spans="1:15" ht="13" x14ac:dyDescent="0.3">
      <c r="A5586" s="1">
        <v>4518418669</v>
      </c>
      <c r="B5586" s="1">
        <v>2779823</v>
      </c>
      <c r="C5586" s="34" t="s">
        <v>53</v>
      </c>
      <c r="D5586" s="35">
        <v>3150</v>
      </c>
      <c r="E5586" s="3">
        <v>512</v>
      </c>
      <c r="F5586" s="3">
        <f t="shared" si="161"/>
        <v>1612800</v>
      </c>
      <c r="G5586" s="50">
        <v>44921</v>
      </c>
      <c r="H5586" s="42">
        <v>44921</v>
      </c>
      <c r="I5586" s="6">
        <v>0</v>
      </c>
      <c r="J5586" s="32" t="str">
        <f>IF(Data[[#This Row],[Chênh lệch ngày]]&lt;-2,"ADVANCE", IF(Data[[#This Row],[Chênh lệch ngày]]&lt;4, "ON TIME", IF(Data[[#This Row],[REASON OF LATE]]="SUPPLIER","LATE BY SUPPLIER", "LATE")))</f>
        <v>ON TIME</v>
      </c>
      <c r="K5586" s="12"/>
      <c r="L5586" s="16"/>
      <c r="M5586" s="32" t="str">
        <f>TEXT(Data[[#This Row],[Ngày giao]],"yyyy")</f>
        <v>2022</v>
      </c>
      <c r="N5586" s="32" t="str">
        <f>IF(MONTH(Data[[#This Row],[Ngày giao]])&lt;4,"Qtr1", IF(MONTH(Data[[#This Row],[Ngày giao]])&lt;7,"Qtr2",IF(MONTH(Data[[#This Row],[Ngày giao]])&lt;10,"Qtr3","Qtr4")))</f>
        <v>Qtr4</v>
      </c>
      <c r="O5586" s="32" t="str">
        <f>TEXT(Data[[#This Row],[Ngày giao]],"MMM")</f>
        <v>Dec</v>
      </c>
    </row>
    <row r="5587" spans="1:15" ht="13" x14ac:dyDescent="0.3">
      <c r="A5587" s="1">
        <v>4518403940</v>
      </c>
      <c r="B5587" s="1">
        <v>2779823</v>
      </c>
      <c r="C5587" s="34" t="s">
        <v>53</v>
      </c>
      <c r="D5587" s="35">
        <v>3510</v>
      </c>
      <c r="E5587" s="3">
        <v>623</v>
      </c>
      <c r="F5587" s="3">
        <f t="shared" si="161"/>
        <v>2186730</v>
      </c>
      <c r="G5587" s="50">
        <v>44924</v>
      </c>
      <c r="H5587" s="42">
        <v>44924</v>
      </c>
      <c r="I5587" s="6">
        <v>0</v>
      </c>
      <c r="J5587" s="32" t="str">
        <f>IF(Data[[#This Row],[Chênh lệch ngày]]&lt;-2,"ADVANCE", IF(Data[[#This Row],[Chênh lệch ngày]]&lt;4, "ON TIME", IF(Data[[#This Row],[REASON OF LATE]]="SUPPLIER","LATE BY SUPPLIER", "LATE")))</f>
        <v>ON TIME</v>
      </c>
      <c r="K5587" s="12"/>
      <c r="L5587" s="16"/>
      <c r="M5587" s="32" t="str">
        <f>TEXT(Data[[#This Row],[Ngày giao]],"yyyy")</f>
        <v>2022</v>
      </c>
      <c r="N5587" s="32" t="str">
        <f>IF(MONTH(Data[[#This Row],[Ngày giao]])&lt;4,"Qtr1", IF(MONTH(Data[[#This Row],[Ngày giao]])&lt;7,"Qtr2",IF(MONTH(Data[[#This Row],[Ngày giao]])&lt;10,"Qtr3","Qtr4")))</f>
        <v>Qtr4</v>
      </c>
      <c r="O5587" s="32" t="str">
        <f>TEXT(Data[[#This Row],[Ngày giao]],"MMM")</f>
        <v>Dec</v>
      </c>
    </row>
    <row r="5588" spans="1:15" ht="13" x14ac:dyDescent="0.3">
      <c r="A5588" s="1">
        <v>4518413313</v>
      </c>
      <c r="B5588" s="1">
        <v>2779823</v>
      </c>
      <c r="C5588" s="34" t="s">
        <v>53</v>
      </c>
      <c r="D5588" s="35">
        <v>3870</v>
      </c>
      <c r="E5588" s="3">
        <v>1161</v>
      </c>
      <c r="F5588" s="3">
        <f t="shared" si="161"/>
        <v>4493070</v>
      </c>
      <c r="G5588" s="41">
        <v>44935</v>
      </c>
      <c r="H5588" s="40">
        <v>44935</v>
      </c>
      <c r="I5588" s="6">
        <v>0</v>
      </c>
      <c r="J5588" s="32" t="str">
        <f>IF(Data[[#This Row],[Chênh lệch ngày]]&lt;-2,"ADVANCE", IF(Data[[#This Row],[Chênh lệch ngày]]&lt;4, "ON TIME", IF(Data[[#This Row],[REASON OF LATE]]="SUPPLIER","LATE BY SUPPLIER", "LATE")))</f>
        <v>ON TIME</v>
      </c>
      <c r="K5588" s="12"/>
      <c r="L5588" s="16"/>
      <c r="M5588" s="32" t="str">
        <f>TEXT(Data[[#This Row],[Ngày giao]],"yyyy")</f>
        <v>2023</v>
      </c>
      <c r="N5588" s="32" t="str">
        <f>IF(MONTH(Data[[#This Row],[Ngày giao]])&lt;4,"Qtr1", IF(MONTH(Data[[#This Row],[Ngày giao]])&lt;7,"Qtr2",IF(MONTH(Data[[#This Row],[Ngày giao]])&lt;10,"Qtr3","Qtr4")))</f>
        <v>Qtr1</v>
      </c>
      <c r="O5588" s="32" t="str">
        <f>TEXT(Data[[#This Row],[Ngày giao]],"MMM")</f>
        <v>Jan</v>
      </c>
    </row>
    <row r="5589" spans="1:15" ht="13" x14ac:dyDescent="0.3">
      <c r="A5589" s="1">
        <v>4518413050</v>
      </c>
      <c r="B5589" s="1">
        <v>2779823</v>
      </c>
      <c r="C5589" s="34" t="s">
        <v>53</v>
      </c>
      <c r="D5589" s="35">
        <v>3870</v>
      </c>
      <c r="E5589" s="3">
        <v>949</v>
      </c>
      <c r="F5589" s="3">
        <f t="shared" si="161"/>
        <v>3672630</v>
      </c>
      <c r="G5589" s="41">
        <v>44942</v>
      </c>
      <c r="H5589" s="40">
        <v>44942</v>
      </c>
      <c r="I5589" s="6">
        <v>0</v>
      </c>
      <c r="J5589" s="32" t="str">
        <f>IF(Data[[#This Row],[Chênh lệch ngày]]&lt;-2,"ADVANCE", IF(Data[[#This Row],[Chênh lệch ngày]]&lt;4, "ON TIME", IF(Data[[#This Row],[REASON OF LATE]]="SUPPLIER","LATE BY SUPPLIER", "LATE")))</f>
        <v>ON TIME</v>
      </c>
      <c r="K5589" s="12"/>
      <c r="L5589" s="16"/>
      <c r="M5589" s="32" t="str">
        <f>TEXT(Data[[#This Row],[Ngày giao]],"yyyy")</f>
        <v>2023</v>
      </c>
      <c r="N5589" s="32" t="str">
        <f>IF(MONTH(Data[[#This Row],[Ngày giao]])&lt;4,"Qtr1", IF(MONTH(Data[[#This Row],[Ngày giao]])&lt;7,"Qtr2",IF(MONTH(Data[[#This Row],[Ngày giao]])&lt;10,"Qtr3","Qtr4")))</f>
        <v>Qtr1</v>
      </c>
      <c r="O5589" s="32" t="str">
        <f>TEXT(Data[[#This Row],[Ngày giao]],"MMM")</f>
        <v>Jan</v>
      </c>
    </row>
    <row r="5590" spans="1:15" ht="13" x14ac:dyDescent="0.3">
      <c r="A5590" s="1">
        <v>4518415552</v>
      </c>
      <c r="B5590" s="1">
        <v>2779823</v>
      </c>
      <c r="C5590" s="34" t="s">
        <v>53</v>
      </c>
      <c r="D5590" s="35">
        <v>7920</v>
      </c>
      <c r="E5590" s="3">
        <v>687</v>
      </c>
      <c r="F5590" s="3">
        <f t="shared" si="161"/>
        <v>5441040</v>
      </c>
      <c r="G5590" s="41">
        <v>44945</v>
      </c>
      <c r="H5590" s="40">
        <v>44945</v>
      </c>
      <c r="I5590" s="6">
        <v>0</v>
      </c>
      <c r="J5590" s="32" t="str">
        <f>IF(Data[[#This Row],[Chênh lệch ngày]]&lt;-2,"ADVANCE", IF(Data[[#This Row],[Chênh lệch ngày]]&lt;4, "ON TIME", IF(Data[[#This Row],[REASON OF LATE]]="SUPPLIER","LATE BY SUPPLIER", "LATE")))</f>
        <v>ON TIME</v>
      </c>
      <c r="K5590" s="12"/>
      <c r="L5590" s="16"/>
      <c r="M5590" s="32" t="str">
        <f>TEXT(Data[[#This Row],[Ngày giao]],"yyyy")</f>
        <v>2023</v>
      </c>
      <c r="N5590" s="32" t="str">
        <f>IF(MONTH(Data[[#This Row],[Ngày giao]])&lt;4,"Qtr1", IF(MONTH(Data[[#This Row],[Ngày giao]])&lt;7,"Qtr2",IF(MONTH(Data[[#This Row],[Ngày giao]])&lt;10,"Qtr3","Qtr4")))</f>
        <v>Qtr1</v>
      </c>
      <c r="O5590" s="32" t="str">
        <f>TEXT(Data[[#This Row],[Ngày giao]],"MMM")</f>
        <v>Jan</v>
      </c>
    </row>
    <row r="5591" spans="1:15" ht="13" x14ac:dyDescent="0.3">
      <c r="A5591" s="1">
        <v>4518415820</v>
      </c>
      <c r="B5591" s="1">
        <v>2779823</v>
      </c>
      <c r="C5591" s="34" t="s">
        <v>53</v>
      </c>
      <c r="D5591" s="35">
        <v>4050</v>
      </c>
      <c r="E5591" s="3">
        <v>375</v>
      </c>
      <c r="F5591" s="3">
        <f t="shared" si="161"/>
        <v>1518750</v>
      </c>
      <c r="G5591" s="41">
        <v>44963</v>
      </c>
      <c r="H5591" s="40">
        <v>44963</v>
      </c>
      <c r="I5591" s="6">
        <v>0</v>
      </c>
      <c r="J5591" s="32" t="str">
        <f>IF(Data[[#This Row],[Chênh lệch ngày]]&lt;-2,"ADVANCE", IF(Data[[#This Row],[Chênh lệch ngày]]&lt;4, "ON TIME", IF(Data[[#This Row],[REASON OF LATE]]="SUPPLIER","LATE BY SUPPLIER", "LATE")))</f>
        <v>ON TIME</v>
      </c>
      <c r="K5591" s="12"/>
      <c r="L5591" s="16"/>
      <c r="M5591" s="32" t="str">
        <f>TEXT(Data[[#This Row],[Ngày giao]],"yyyy")</f>
        <v>2023</v>
      </c>
      <c r="N5591" s="32" t="str">
        <f>IF(MONTH(Data[[#This Row],[Ngày giao]])&lt;4,"Qtr1", IF(MONTH(Data[[#This Row],[Ngày giao]])&lt;7,"Qtr2",IF(MONTH(Data[[#This Row],[Ngày giao]])&lt;10,"Qtr3","Qtr4")))</f>
        <v>Qtr1</v>
      </c>
      <c r="O5591" s="32" t="str">
        <f>TEXT(Data[[#This Row],[Ngày giao]],"MMM")</f>
        <v>Feb</v>
      </c>
    </row>
    <row r="5592" spans="1:15" ht="13" x14ac:dyDescent="0.3">
      <c r="A5592" s="1">
        <v>4518405354</v>
      </c>
      <c r="B5592" s="1">
        <v>2779823</v>
      </c>
      <c r="C5592" s="34" t="s">
        <v>53</v>
      </c>
      <c r="D5592" s="35">
        <v>4140</v>
      </c>
      <c r="E5592" s="3">
        <v>571</v>
      </c>
      <c r="F5592" s="3">
        <f t="shared" si="161"/>
        <v>2363940</v>
      </c>
      <c r="G5592" s="41">
        <v>44970</v>
      </c>
      <c r="H5592" s="40">
        <v>44970</v>
      </c>
      <c r="I5592" s="6">
        <v>0</v>
      </c>
      <c r="J5592" s="32" t="str">
        <f>IF(Data[[#This Row],[Chênh lệch ngày]]&lt;-2,"ADVANCE", IF(Data[[#This Row],[Chênh lệch ngày]]&lt;4, "ON TIME", IF(Data[[#This Row],[REASON OF LATE]]="SUPPLIER","LATE BY SUPPLIER", "LATE")))</f>
        <v>ON TIME</v>
      </c>
      <c r="K5592" s="12"/>
      <c r="L5592" s="16"/>
      <c r="M5592" s="32" t="str">
        <f>TEXT(Data[[#This Row],[Ngày giao]],"yyyy")</f>
        <v>2023</v>
      </c>
      <c r="N5592" s="32" t="str">
        <f>IF(MONTH(Data[[#This Row],[Ngày giao]])&lt;4,"Qtr1", IF(MONTH(Data[[#This Row],[Ngày giao]])&lt;7,"Qtr2",IF(MONTH(Data[[#This Row],[Ngày giao]])&lt;10,"Qtr3","Qtr4")))</f>
        <v>Qtr1</v>
      </c>
      <c r="O5592" s="32" t="str">
        <f>TEXT(Data[[#This Row],[Ngày giao]],"MMM")</f>
        <v>Feb</v>
      </c>
    </row>
    <row r="5593" spans="1:15" ht="13" x14ac:dyDescent="0.3">
      <c r="A5593" s="1">
        <v>4518413911</v>
      </c>
      <c r="B5593" s="1">
        <v>2779823</v>
      </c>
      <c r="C5593" s="34" t="s">
        <v>53</v>
      </c>
      <c r="D5593" s="35">
        <v>4320</v>
      </c>
      <c r="E5593" s="3">
        <v>528</v>
      </c>
      <c r="F5593" s="3">
        <f t="shared" si="161"/>
        <v>2280960</v>
      </c>
      <c r="G5593" s="41">
        <v>44977</v>
      </c>
      <c r="H5593" s="40">
        <v>44977</v>
      </c>
      <c r="I5593" s="6">
        <v>0</v>
      </c>
      <c r="J5593" s="32" t="str">
        <f>IF(Data[[#This Row],[Chênh lệch ngày]]&lt;-2,"ADVANCE", IF(Data[[#This Row],[Chênh lệch ngày]]&lt;4, "ON TIME", IF(Data[[#This Row],[REASON OF LATE]]="SUPPLIER","LATE BY SUPPLIER", "LATE")))</f>
        <v>ON TIME</v>
      </c>
      <c r="K5593" s="12"/>
      <c r="L5593" s="16"/>
      <c r="M5593" s="32" t="str">
        <f>TEXT(Data[[#This Row],[Ngày giao]],"yyyy")</f>
        <v>2023</v>
      </c>
      <c r="N5593" s="32" t="str">
        <f>IF(MONTH(Data[[#This Row],[Ngày giao]])&lt;4,"Qtr1", IF(MONTH(Data[[#This Row],[Ngày giao]])&lt;7,"Qtr2",IF(MONTH(Data[[#This Row],[Ngày giao]])&lt;10,"Qtr3","Qtr4")))</f>
        <v>Qtr1</v>
      </c>
      <c r="O5593" s="32" t="str">
        <f>TEXT(Data[[#This Row],[Ngày giao]],"MMM")</f>
        <v>Feb</v>
      </c>
    </row>
    <row r="5594" spans="1:15" ht="13" x14ac:dyDescent="0.3">
      <c r="A5594" s="1">
        <v>4518412853</v>
      </c>
      <c r="B5594" s="1">
        <v>4013293</v>
      </c>
      <c r="C5594" s="34" t="s">
        <v>61</v>
      </c>
      <c r="D5594" s="35">
        <v>225</v>
      </c>
      <c r="E5594" s="3">
        <v>1389</v>
      </c>
      <c r="F5594" s="3">
        <f t="shared" si="161"/>
        <v>312525</v>
      </c>
      <c r="G5594" s="41">
        <v>44816</v>
      </c>
      <c r="H5594" s="40">
        <v>44816</v>
      </c>
      <c r="I5594" s="6">
        <v>0</v>
      </c>
      <c r="J5594" s="32" t="str">
        <f>IF(Data[[#This Row],[Chênh lệch ngày]]&lt;-2,"ADVANCE", IF(Data[[#This Row],[Chênh lệch ngày]]&lt;4, "ON TIME", IF(Data[[#This Row],[REASON OF LATE]]="SUPPLIER","LATE BY SUPPLIER", "LATE")))</f>
        <v>ON TIME</v>
      </c>
      <c r="K5594" s="12"/>
      <c r="L5594" s="16"/>
      <c r="M5594" s="32" t="str">
        <f>TEXT(Data[[#This Row],[Ngày giao]],"yyyy")</f>
        <v>2022</v>
      </c>
      <c r="N5594" s="32" t="str">
        <f>IF(MONTH(Data[[#This Row],[Ngày giao]])&lt;4,"Qtr1", IF(MONTH(Data[[#This Row],[Ngày giao]])&lt;7,"Qtr2",IF(MONTH(Data[[#This Row],[Ngày giao]])&lt;10,"Qtr3","Qtr4")))</f>
        <v>Qtr3</v>
      </c>
      <c r="O5594" s="32" t="str">
        <f>TEXT(Data[[#This Row],[Ngày giao]],"MMM")</f>
        <v>Sep</v>
      </c>
    </row>
    <row r="5595" spans="1:15" ht="13" x14ac:dyDescent="0.3">
      <c r="A5595" s="1">
        <v>4518457281</v>
      </c>
      <c r="B5595" s="1">
        <v>2487061</v>
      </c>
      <c r="C5595" s="37" t="s">
        <v>52</v>
      </c>
      <c r="D5595" s="35">
        <v>1710</v>
      </c>
      <c r="E5595" s="3">
        <v>1386</v>
      </c>
      <c r="F5595" s="3">
        <f t="shared" si="161"/>
        <v>2370060</v>
      </c>
      <c r="G5595" s="41">
        <v>44830</v>
      </c>
      <c r="H5595" s="40">
        <v>44830</v>
      </c>
      <c r="I5595" s="6">
        <v>0</v>
      </c>
      <c r="J5595" s="32" t="str">
        <f>IF(Data[[#This Row],[Chênh lệch ngày]]&lt;-2,"ADVANCE", IF(Data[[#This Row],[Chênh lệch ngày]]&lt;4, "ON TIME", IF(Data[[#This Row],[REASON OF LATE]]="SUPPLIER","LATE BY SUPPLIER", "LATE")))</f>
        <v>ON TIME</v>
      </c>
      <c r="K5595" s="12"/>
      <c r="L5595" s="16"/>
      <c r="M5595" s="32" t="str">
        <f>TEXT(Data[[#This Row],[Ngày giao]],"yyyy")</f>
        <v>2022</v>
      </c>
      <c r="N5595" s="32" t="str">
        <f>IF(MONTH(Data[[#This Row],[Ngày giao]])&lt;4,"Qtr1", IF(MONTH(Data[[#This Row],[Ngày giao]])&lt;7,"Qtr2",IF(MONTH(Data[[#This Row],[Ngày giao]])&lt;10,"Qtr3","Qtr4")))</f>
        <v>Qtr3</v>
      </c>
      <c r="O5595" s="32" t="str">
        <f>TEXT(Data[[#This Row],[Ngày giao]],"MMM")</f>
        <v>Sep</v>
      </c>
    </row>
    <row r="5596" spans="1:15" ht="13" x14ac:dyDescent="0.3">
      <c r="A5596" s="1">
        <v>4518470121</v>
      </c>
      <c r="B5596" s="1">
        <v>2487061</v>
      </c>
      <c r="C5596" s="37" t="s">
        <v>52</v>
      </c>
      <c r="D5596" s="35">
        <v>1800</v>
      </c>
      <c r="E5596" s="3">
        <v>1434</v>
      </c>
      <c r="F5596" s="3">
        <f t="shared" si="161"/>
        <v>2581200</v>
      </c>
      <c r="G5596" s="41">
        <v>44830</v>
      </c>
      <c r="H5596" s="40">
        <v>44830</v>
      </c>
      <c r="I5596" s="6">
        <v>0</v>
      </c>
      <c r="J5596" s="32" t="str">
        <f>IF(Data[[#This Row],[Chênh lệch ngày]]&lt;-2,"ADVANCE", IF(Data[[#This Row],[Chênh lệch ngày]]&lt;4, "ON TIME", IF(Data[[#This Row],[REASON OF LATE]]="SUPPLIER","LATE BY SUPPLIER", "LATE")))</f>
        <v>ON TIME</v>
      </c>
      <c r="K5596" s="12"/>
      <c r="L5596" s="16"/>
      <c r="M5596" s="32" t="str">
        <f>TEXT(Data[[#This Row],[Ngày giao]],"yyyy")</f>
        <v>2022</v>
      </c>
      <c r="N5596" s="32" t="str">
        <f>IF(MONTH(Data[[#This Row],[Ngày giao]])&lt;4,"Qtr1", IF(MONTH(Data[[#This Row],[Ngày giao]])&lt;7,"Qtr2",IF(MONTH(Data[[#This Row],[Ngày giao]])&lt;10,"Qtr3","Qtr4")))</f>
        <v>Qtr3</v>
      </c>
      <c r="O5596" s="32" t="str">
        <f>TEXT(Data[[#This Row],[Ngày giao]],"MMM")</f>
        <v>Sep</v>
      </c>
    </row>
    <row r="5597" spans="1:15" ht="13" x14ac:dyDescent="0.3">
      <c r="A5597" s="1">
        <v>4518415948</v>
      </c>
      <c r="B5597" s="1">
        <v>2487061</v>
      </c>
      <c r="C5597" s="34" t="s">
        <v>53</v>
      </c>
      <c r="D5597" s="35">
        <v>990</v>
      </c>
      <c r="E5597" s="3">
        <v>578</v>
      </c>
      <c r="F5597" s="3">
        <f xml:space="preserve"> D5597 * E5597</f>
        <v>572220</v>
      </c>
      <c r="G5597" s="50">
        <v>44893</v>
      </c>
      <c r="H5597" s="42">
        <v>44893</v>
      </c>
      <c r="I5597" s="6">
        <v>0</v>
      </c>
      <c r="J5597" s="32" t="str">
        <f>IF(Data[[#This Row],[Chênh lệch ngày]]&lt;-2,"ADVANCE", IF(Data[[#This Row],[Chênh lệch ngày]]&lt;4, "ON TIME", IF(Data[[#This Row],[REASON OF LATE]]="SUPPLIER","LATE BY SUPPLIER", "LATE")))</f>
        <v>ON TIME</v>
      </c>
      <c r="K5597" s="12"/>
      <c r="L5597" s="16"/>
      <c r="M5597" s="32" t="str">
        <f>TEXT(Data[[#This Row],[Ngày giao]],"yyyy")</f>
        <v>2022</v>
      </c>
      <c r="N5597" s="32" t="str">
        <f>IF(MONTH(Data[[#This Row],[Ngày giao]])&lt;4,"Qtr1", IF(MONTH(Data[[#This Row],[Ngày giao]])&lt;7,"Qtr2",IF(MONTH(Data[[#This Row],[Ngày giao]])&lt;10,"Qtr3","Qtr4")))</f>
        <v>Qtr4</v>
      </c>
      <c r="O5597" s="32" t="str">
        <f>TEXT(Data[[#This Row],[Ngày giao]],"MMM")</f>
        <v>Nov</v>
      </c>
    </row>
    <row r="5598" spans="1:15" ht="13" x14ac:dyDescent="0.3">
      <c r="A5598" s="1">
        <v>4518415870</v>
      </c>
      <c r="B5598" s="1">
        <v>2487061</v>
      </c>
      <c r="C5598" s="34" t="s">
        <v>53</v>
      </c>
      <c r="D5598" s="35">
        <v>450</v>
      </c>
      <c r="E5598" s="3">
        <v>1143</v>
      </c>
      <c r="F5598" s="3">
        <f t="shared" si="161"/>
        <v>514350</v>
      </c>
      <c r="G5598" s="50">
        <v>44879</v>
      </c>
      <c r="H5598" s="42">
        <v>44879</v>
      </c>
      <c r="I5598" s="6">
        <v>0</v>
      </c>
      <c r="J5598" s="32" t="str">
        <f>IF(Data[[#This Row],[Chênh lệch ngày]]&lt;-2,"ADVANCE", IF(Data[[#This Row],[Chênh lệch ngày]]&lt;4, "ON TIME", IF(Data[[#This Row],[REASON OF LATE]]="SUPPLIER","LATE BY SUPPLIER", "LATE")))</f>
        <v>ON TIME</v>
      </c>
      <c r="K5598" s="12"/>
      <c r="L5598" s="16"/>
      <c r="M5598" s="32" t="str">
        <f>TEXT(Data[[#This Row],[Ngày giao]],"yyyy")</f>
        <v>2022</v>
      </c>
      <c r="N5598" s="32" t="str">
        <f>IF(MONTH(Data[[#This Row],[Ngày giao]])&lt;4,"Qtr1", IF(MONTH(Data[[#This Row],[Ngày giao]])&lt;7,"Qtr2",IF(MONTH(Data[[#This Row],[Ngày giao]])&lt;10,"Qtr3","Qtr4")))</f>
        <v>Qtr4</v>
      </c>
      <c r="O5598" s="32" t="str">
        <f>TEXT(Data[[#This Row],[Ngày giao]],"MMM")</f>
        <v>Nov</v>
      </c>
    </row>
    <row r="5599" spans="1:15" ht="13" x14ac:dyDescent="0.3">
      <c r="A5599" s="1">
        <v>4518407136</v>
      </c>
      <c r="B5599" s="1">
        <v>2487061</v>
      </c>
      <c r="C5599" s="34" t="s">
        <v>53</v>
      </c>
      <c r="D5599" s="35">
        <v>180</v>
      </c>
      <c r="E5599" s="3">
        <v>328</v>
      </c>
      <c r="F5599" s="3">
        <f xml:space="preserve"> D5599 * E5599</f>
        <v>59040</v>
      </c>
      <c r="G5599" s="41">
        <v>44900</v>
      </c>
      <c r="H5599" s="40">
        <v>44900</v>
      </c>
      <c r="I5599" s="6">
        <v>0</v>
      </c>
      <c r="J5599" s="32" t="str">
        <f>IF(Data[[#This Row],[Chênh lệch ngày]]&lt;-2,"ADVANCE", IF(Data[[#This Row],[Chênh lệch ngày]]&lt;4, "ON TIME", IF(Data[[#This Row],[REASON OF LATE]]="SUPPLIER","LATE BY SUPPLIER", "LATE")))</f>
        <v>ON TIME</v>
      </c>
      <c r="K5599" s="12"/>
      <c r="L5599" s="16"/>
      <c r="M5599" s="32" t="str">
        <f>TEXT(Data[[#This Row],[Ngày giao]],"yyyy")</f>
        <v>2022</v>
      </c>
      <c r="N5599" s="32" t="str">
        <f>IF(MONTH(Data[[#This Row],[Ngày giao]])&lt;4,"Qtr1", IF(MONTH(Data[[#This Row],[Ngày giao]])&lt;7,"Qtr2",IF(MONTH(Data[[#This Row],[Ngày giao]])&lt;10,"Qtr3","Qtr4")))</f>
        <v>Qtr4</v>
      </c>
      <c r="O5599" s="32" t="str">
        <f>TEXT(Data[[#This Row],[Ngày giao]],"MMM")</f>
        <v>Dec</v>
      </c>
    </row>
    <row r="5600" spans="1:15" ht="13" x14ac:dyDescent="0.3">
      <c r="A5600" s="1">
        <v>4518413453</v>
      </c>
      <c r="B5600" s="1">
        <v>2487061</v>
      </c>
      <c r="C5600" s="34" t="s">
        <v>53</v>
      </c>
      <c r="D5600" s="35">
        <v>90</v>
      </c>
      <c r="E5600" s="3">
        <v>1105</v>
      </c>
      <c r="F5600" s="3">
        <f xml:space="preserve"> D5600 * E5600</f>
        <v>99450</v>
      </c>
      <c r="G5600" s="50">
        <v>44886</v>
      </c>
      <c r="H5600" s="42">
        <v>44886</v>
      </c>
      <c r="I5600" s="6">
        <v>0</v>
      </c>
      <c r="J5600" s="32" t="str">
        <f>IF(Data[[#This Row],[Chênh lệch ngày]]&lt;-2,"ADVANCE", IF(Data[[#This Row],[Chênh lệch ngày]]&lt;4, "ON TIME", IF(Data[[#This Row],[REASON OF LATE]]="SUPPLIER","LATE BY SUPPLIER", "LATE")))</f>
        <v>ON TIME</v>
      </c>
      <c r="K5600" s="12"/>
      <c r="L5600" s="16"/>
      <c r="M5600" s="32" t="str">
        <f>TEXT(Data[[#This Row],[Ngày giao]],"yyyy")</f>
        <v>2022</v>
      </c>
      <c r="N5600" s="32" t="str">
        <f>IF(MONTH(Data[[#This Row],[Ngày giao]])&lt;4,"Qtr1", IF(MONTH(Data[[#This Row],[Ngày giao]])&lt;7,"Qtr2",IF(MONTH(Data[[#This Row],[Ngày giao]])&lt;10,"Qtr3","Qtr4")))</f>
        <v>Qtr4</v>
      </c>
      <c r="O5600" s="32" t="str">
        <f>TEXT(Data[[#This Row],[Ngày giao]],"MMM")</f>
        <v>Nov</v>
      </c>
    </row>
    <row r="5601" spans="1:15" ht="13" x14ac:dyDescent="0.3">
      <c r="A5601" s="1">
        <v>4518414082</v>
      </c>
      <c r="B5601" s="1">
        <v>2487061</v>
      </c>
      <c r="C5601" s="34" t="s">
        <v>53</v>
      </c>
      <c r="D5601" s="35">
        <v>90</v>
      </c>
      <c r="E5601" s="3">
        <v>582</v>
      </c>
      <c r="F5601" s="3">
        <f xml:space="preserve"> D5601 * E5601</f>
        <v>52380</v>
      </c>
      <c r="G5601" s="50">
        <v>44914</v>
      </c>
      <c r="H5601" s="42">
        <v>44914</v>
      </c>
      <c r="I5601" s="6">
        <v>0</v>
      </c>
      <c r="J5601" s="32" t="str">
        <f>IF(Data[[#This Row],[Chênh lệch ngày]]&lt;-2,"ADVANCE", IF(Data[[#This Row],[Chênh lệch ngày]]&lt;4, "ON TIME", IF(Data[[#This Row],[REASON OF LATE]]="SUPPLIER","LATE BY SUPPLIER", "LATE")))</f>
        <v>ON TIME</v>
      </c>
      <c r="K5601" s="12"/>
      <c r="L5601" s="16"/>
      <c r="M5601" s="32" t="str">
        <f>TEXT(Data[[#This Row],[Ngày giao]],"yyyy")</f>
        <v>2022</v>
      </c>
      <c r="N5601" s="32" t="str">
        <f>IF(MONTH(Data[[#This Row],[Ngày giao]])&lt;4,"Qtr1", IF(MONTH(Data[[#This Row],[Ngày giao]])&lt;7,"Qtr2",IF(MONTH(Data[[#This Row],[Ngày giao]])&lt;10,"Qtr3","Qtr4")))</f>
        <v>Qtr4</v>
      </c>
      <c r="O5601" s="32" t="str">
        <f>TEXT(Data[[#This Row],[Ngày giao]],"MMM")</f>
        <v>Dec</v>
      </c>
    </row>
    <row r="5602" spans="1:15" ht="13" x14ac:dyDescent="0.3">
      <c r="A5602" s="1">
        <v>4518406067</v>
      </c>
      <c r="B5602" s="1">
        <v>2487061</v>
      </c>
      <c r="C5602" s="34" t="s">
        <v>53</v>
      </c>
      <c r="D5602" s="35">
        <v>90</v>
      </c>
      <c r="E5602" s="3">
        <v>1378</v>
      </c>
      <c r="F5602" s="3">
        <f t="shared" ref="F5602:F5612" si="162" xml:space="preserve"> D5602 * E5602</f>
        <v>124020</v>
      </c>
      <c r="G5602" s="41">
        <v>44935</v>
      </c>
      <c r="H5602" s="40">
        <v>44935</v>
      </c>
      <c r="I5602" s="6">
        <v>0</v>
      </c>
      <c r="J5602" s="32" t="str">
        <f>IF(Data[[#This Row],[Chênh lệch ngày]]&lt;-2,"ADVANCE", IF(Data[[#This Row],[Chênh lệch ngày]]&lt;4, "ON TIME", IF(Data[[#This Row],[REASON OF LATE]]="SUPPLIER","LATE BY SUPPLIER", "LATE")))</f>
        <v>ON TIME</v>
      </c>
      <c r="K5602" s="12"/>
      <c r="L5602" s="16"/>
      <c r="M5602" s="32" t="str">
        <f>TEXT(Data[[#This Row],[Ngày giao]],"yyyy")</f>
        <v>2023</v>
      </c>
      <c r="N5602" s="32" t="str">
        <f>IF(MONTH(Data[[#This Row],[Ngày giao]])&lt;4,"Qtr1", IF(MONTH(Data[[#This Row],[Ngày giao]])&lt;7,"Qtr2",IF(MONTH(Data[[#This Row],[Ngày giao]])&lt;10,"Qtr3","Qtr4")))</f>
        <v>Qtr1</v>
      </c>
      <c r="O5602" s="32" t="str">
        <f>TEXT(Data[[#This Row],[Ngày giao]],"MMM")</f>
        <v>Jan</v>
      </c>
    </row>
    <row r="5603" spans="1:15" ht="13" x14ac:dyDescent="0.3">
      <c r="A5603" s="1">
        <v>4518414867</v>
      </c>
      <c r="B5603" s="1">
        <v>2487061</v>
      </c>
      <c r="C5603" s="34" t="s">
        <v>53</v>
      </c>
      <c r="D5603" s="35">
        <v>450</v>
      </c>
      <c r="E5603" s="3">
        <v>1247</v>
      </c>
      <c r="F5603" s="3">
        <f t="shared" si="162"/>
        <v>561150</v>
      </c>
      <c r="G5603" s="41">
        <v>44942</v>
      </c>
      <c r="H5603" s="40">
        <v>44942</v>
      </c>
      <c r="I5603" s="6">
        <v>0</v>
      </c>
      <c r="J5603" s="32" t="str">
        <f>IF(Data[[#This Row],[Chênh lệch ngày]]&lt;-2,"ADVANCE", IF(Data[[#This Row],[Chênh lệch ngày]]&lt;4, "ON TIME", IF(Data[[#This Row],[REASON OF LATE]]="SUPPLIER","LATE BY SUPPLIER", "LATE")))</f>
        <v>ON TIME</v>
      </c>
      <c r="K5603" s="12"/>
      <c r="L5603" s="16"/>
      <c r="M5603" s="32" t="str">
        <f>TEXT(Data[[#This Row],[Ngày giao]],"yyyy")</f>
        <v>2023</v>
      </c>
      <c r="N5603" s="32" t="str">
        <f>IF(MONTH(Data[[#This Row],[Ngày giao]])&lt;4,"Qtr1", IF(MONTH(Data[[#This Row],[Ngày giao]])&lt;7,"Qtr2",IF(MONTH(Data[[#This Row],[Ngày giao]])&lt;10,"Qtr3","Qtr4")))</f>
        <v>Qtr1</v>
      </c>
      <c r="O5603" s="32" t="str">
        <f>TEXT(Data[[#This Row],[Ngày giao]],"MMM")</f>
        <v>Jan</v>
      </c>
    </row>
    <row r="5604" spans="1:15" ht="13" x14ac:dyDescent="0.3">
      <c r="A5604" s="1">
        <v>4518409584</v>
      </c>
      <c r="B5604" s="1">
        <v>2487061</v>
      </c>
      <c r="C5604" s="34" t="s">
        <v>53</v>
      </c>
      <c r="D5604" s="35">
        <v>180</v>
      </c>
      <c r="E5604" s="3">
        <v>739</v>
      </c>
      <c r="F5604" s="3">
        <f t="shared" si="162"/>
        <v>133020</v>
      </c>
      <c r="G5604" s="41">
        <v>44977</v>
      </c>
      <c r="H5604" s="40">
        <v>44977</v>
      </c>
      <c r="I5604" s="6">
        <v>0</v>
      </c>
      <c r="J5604" s="32" t="str">
        <f>IF(Data[[#This Row],[Chênh lệch ngày]]&lt;-2,"ADVANCE", IF(Data[[#This Row],[Chênh lệch ngày]]&lt;4, "ON TIME", IF(Data[[#This Row],[REASON OF LATE]]="SUPPLIER","LATE BY SUPPLIER", "LATE")))</f>
        <v>ON TIME</v>
      </c>
      <c r="K5604" s="12"/>
      <c r="L5604" s="16"/>
      <c r="M5604" s="32" t="str">
        <f>TEXT(Data[[#This Row],[Ngày giao]],"yyyy")</f>
        <v>2023</v>
      </c>
      <c r="N5604" s="32" t="str">
        <f>IF(MONTH(Data[[#This Row],[Ngày giao]])&lt;4,"Qtr1", IF(MONTH(Data[[#This Row],[Ngày giao]])&lt;7,"Qtr2",IF(MONTH(Data[[#This Row],[Ngày giao]])&lt;10,"Qtr3","Qtr4")))</f>
        <v>Qtr1</v>
      </c>
      <c r="O5604" s="32" t="str">
        <f>TEXT(Data[[#This Row],[Ngày giao]],"MMM")</f>
        <v>Feb</v>
      </c>
    </row>
    <row r="5605" spans="1:15" ht="13" x14ac:dyDescent="0.3">
      <c r="A5605" s="1">
        <v>4518407320</v>
      </c>
      <c r="B5605" s="1">
        <v>2487061</v>
      </c>
      <c r="C5605" s="34" t="s">
        <v>53</v>
      </c>
      <c r="D5605" s="35">
        <v>180</v>
      </c>
      <c r="E5605" s="3">
        <v>999</v>
      </c>
      <c r="F5605" s="3">
        <f t="shared" si="162"/>
        <v>179820</v>
      </c>
      <c r="G5605" s="41">
        <v>44984</v>
      </c>
      <c r="H5605" s="40">
        <v>44984</v>
      </c>
      <c r="I5605" s="6">
        <v>0</v>
      </c>
      <c r="J5605" s="32" t="str">
        <f>IF(Data[[#This Row],[Chênh lệch ngày]]&lt;-2,"ADVANCE", IF(Data[[#This Row],[Chênh lệch ngày]]&lt;4, "ON TIME", IF(Data[[#This Row],[REASON OF LATE]]="SUPPLIER","LATE BY SUPPLIER", "LATE")))</f>
        <v>ON TIME</v>
      </c>
      <c r="K5605" s="12"/>
      <c r="L5605" s="16"/>
      <c r="M5605" s="32" t="str">
        <f>TEXT(Data[[#This Row],[Ngày giao]],"yyyy")</f>
        <v>2023</v>
      </c>
      <c r="N5605" s="32" t="str">
        <f>IF(MONTH(Data[[#This Row],[Ngày giao]])&lt;4,"Qtr1", IF(MONTH(Data[[#This Row],[Ngày giao]])&lt;7,"Qtr2",IF(MONTH(Data[[#This Row],[Ngày giao]])&lt;10,"Qtr3","Qtr4")))</f>
        <v>Qtr1</v>
      </c>
      <c r="O5605" s="32" t="str">
        <f>TEXT(Data[[#This Row],[Ngày giao]],"MMM")</f>
        <v>Feb</v>
      </c>
    </row>
    <row r="5606" spans="1:15" ht="13" x14ac:dyDescent="0.3">
      <c r="A5606" s="1">
        <v>4518419053</v>
      </c>
      <c r="B5606" s="1">
        <v>2487061</v>
      </c>
      <c r="C5606" s="34" t="s">
        <v>53</v>
      </c>
      <c r="D5606" s="35">
        <v>180</v>
      </c>
      <c r="E5606" s="3">
        <v>418</v>
      </c>
      <c r="F5606" s="3">
        <f xml:space="preserve"> D5606 * E5606</f>
        <v>75240</v>
      </c>
      <c r="G5606" s="41">
        <v>44991</v>
      </c>
      <c r="H5606" s="40">
        <v>44991</v>
      </c>
      <c r="I5606" s="6">
        <v>0</v>
      </c>
      <c r="J5606" s="32" t="str">
        <f>IF(Data[[#This Row],[Chênh lệch ngày]]&lt;-2,"ADVANCE", IF(Data[[#This Row],[Chênh lệch ngày]]&lt;4, "ON TIME", IF(Data[[#This Row],[REASON OF LATE]]="SUPPLIER","LATE BY SUPPLIER", "LATE")))</f>
        <v>ON TIME</v>
      </c>
      <c r="K5606" s="12"/>
      <c r="L5606" s="16"/>
      <c r="M5606" s="32" t="str">
        <f>TEXT(Data[[#This Row],[Ngày giao]],"yyyy")</f>
        <v>2023</v>
      </c>
      <c r="N5606" s="32" t="str">
        <f>IF(MONTH(Data[[#This Row],[Ngày giao]])&lt;4,"Qtr1", IF(MONTH(Data[[#This Row],[Ngày giao]])&lt;7,"Qtr2",IF(MONTH(Data[[#This Row],[Ngày giao]])&lt;10,"Qtr3","Qtr4")))</f>
        <v>Qtr1</v>
      </c>
      <c r="O5606" s="32" t="str">
        <f>TEXT(Data[[#This Row],[Ngày giao]],"MMM")</f>
        <v>Mar</v>
      </c>
    </row>
    <row r="5607" spans="1:15" ht="13" x14ac:dyDescent="0.3">
      <c r="A5607" s="1">
        <v>4518392137</v>
      </c>
      <c r="B5607" s="1">
        <v>4013297</v>
      </c>
      <c r="C5607" s="34" t="s">
        <v>61</v>
      </c>
      <c r="D5607" s="35">
        <v>210</v>
      </c>
      <c r="E5607" s="3">
        <v>1346</v>
      </c>
      <c r="F5607" s="3">
        <f t="shared" si="162"/>
        <v>282660</v>
      </c>
      <c r="G5607" s="41">
        <v>44816</v>
      </c>
      <c r="H5607" s="40">
        <v>44816</v>
      </c>
      <c r="I5607" s="6">
        <v>0</v>
      </c>
      <c r="J5607" s="32" t="str">
        <f>IF(Data[[#This Row],[Chênh lệch ngày]]&lt;-2,"ADVANCE", IF(Data[[#This Row],[Chênh lệch ngày]]&lt;4, "ON TIME", IF(Data[[#This Row],[REASON OF LATE]]="SUPPLIER","LATE BY SUPPLIER", "LATE")))</f>
        <v>ON TIME</v>
      </c>
      <c r="K5607" s="12"/>
      <c r="L5607" s="16"/>
      <c r="M5607" s="32" t="str">
        <f>TEXT(Data[[#This Row],[Ngày giao]],"yyyy")</f>
        <v>2022</v>
      </c>
      <c r="N5607" s="32" t="str">
        <f>IF(MONTH(Data[[#This Row],[Ngày giao]])&lt;4,"Qtr1", IF(MONTH(Data[[#This Row],[Ngày giao]])&lt;7,"Qtr2",IF(MONTH(Data[[#This Row],[Ngày giao]])&lt;10,"Qtr3","Qtr4")))</f>
        <v>Qtr3</v>
      </c>
      <c r="O5607" s="32" t="str">
        <f>TEXT(Data[[#This Row],[Ngày giao]],"MMM")</f>
        <v>Sep</v>
      </c>
    </row>
    <row r="5608" spans="1:15" ht="13" x14ac:dyDescent="0.3">
      <c r="A5608" s="1">
        <v>4518438528</v>
      </c>
      <c r="B5608" s="1">
        <v>4013297</v>
      </c>
      <c r="C5608" s="34" t="s">
        <v>61</v>
      </c>
      <c r="D5608" s="35">
        <v>30</v>
      </c>
      <c r="E5608" s="3">
        <v>955</v>
      </c>
      <c r="F5608" s="3">
        <f t="shared" si="162"/>
        <v>28650</v>
      </c>
      <c r="G5608" s="41">
        <v>44816</v>
      </c>
      <c r="H5608" s="40">
        <v>44816</v>
      </c>
      <c r="I5608" s="6">
        <v>0</v>
      </c>
      <c r="J5608" s="32" t="str">
        <f>IF(Data[[#This Row],[Chênh lệch ngày]]&lt;-2,"ADVANCE", IF(Data[[#This Row],[Chênh lệch ngày]]&lt;4, "ON TIME", IF(Data[[#This Row],[REASON OF LATE]]="SUPPLIER","LATE BY SUPPLIER", "LATE")))</f>
        <v>ON TIME</v>
      </c>
      <c r="K5608" s="12"/>
      <c r="L5608" s="16"/>
      <c r="M5608" s="32" t="str">
        <f>TEXT(Data[[#This Row],[Ngày giao]],"yyyy")</f>
        <v>2022</v>
      </c>
      <c r="N5608" s="32" t="str">
        <f>IF(MONTH(Data[[#This Row],[Ngày giao]])&lt;4,"Qtr1", IF(MONTH(Data[[#This Row],[Ngày giao]])&lt;7,"Qtr2",IF(MONTH(Data[[#This Row],[Ngày giao]])&lt;10,"Qtr3","Qtr4")))</f>
        <v>Qtr3</v>
      </c>
      <c r="O5608" s="32" t="str">
        <f>TEXT(Data[[#This Row],[Ngày giao]],"MMM")</f>
        <v>Sep</v>
      </c>
    </row>
    <row r="5609" spans="1:15" ht="13" x14ac:dyDescent="0.3">
      <c r="A5609" s="1">
        <v>4518426264</v>
      </c>
      <c r="B5609" s="1">
        <v>4013297</v>
      </c>
      <c r="C5609" s="34" t="s">
        <v>53</v>
      </c>
      <c r="D5609" s="35">
        <v>1200</v>
      </c>
      <c r="E5609" s="3">
        <v>1192</v>
      </c>
      <c r="F5609" s="3">
        <f t="shared" si="162"/>
        <v>1430400</v>
      </c>
      <c r="G5609" s="41">
        <v>44830</v>
      </c>
      <c r="H5609" s="40">
        <v>44830</v>
      </c>
      <c r="I5609" s="6">
        <v>0</v>
      </c>
      <c r="J5609" s="32" t="str">
        <f>IF(Data[[#This Row],[Chênh lệch ngày]]&lt;-2,"ADVANCE", IF(Data[[#This Row],[Chênh lệch ngày]]&lt;4, "ON TIME", IF(Data[[#This Row],[REASON OF LATE]]="SUPPLIER","LATE BY SUPPLIER", "LATE")))</f>
        <v>ON TIME</v>
      </c>
      <c r="K5609" s="12"/>
      <c r="L5609" s="16"/>
      <c r="M5609" s="32" t="str">
        <f>TEXT(Data[[#This Row],[Ngày giao]],"yyyy")</f>
        <v>2022</v>
      </c>
      <c r="N5609" s="32" t="str">
        <f>IF(MONTH(Data[[#This Row],[Ngày giao]])&lt;4,"Qtr1", IF(MONTH(Data[[#This Row],[Ngày giao]])&lt;7,"Qtr2",IF(MONTH(Data[[#This Row],[Ngày giao]])&lt;10,"Qtr3","Qtr4")))</f>
        <v>Qtr3</v>
      </c>
      <c r="O5609" s="32" t="str">
        <f>TEXT(Data[[#This Row],[Ngày giao]],"MMM")</f>
        <v>Sep</v>
      </c>
    </row>
    <row r="5610" spans="1:15" ht="13" x14ac:dyDescent="0.3">
      <c r="A5610" s="1">
        <v>4518427765</v>
      </c>
      <c r="B5610" s="1">
        <v>4013297</v>
      </c>
      <c r="C5610" s="34" t="s">
        <v>53</v>
      </c>
      <c r="D5610" s="35">
        <v>1290</v>
      </c>
      <c r="E5610" s="3">
        <v>1213</v>
      </c>
      <c r="F5610" s="3">
        <f t="shared" si="162"/>
        <v>1564770</v>
      </c>
      <c r="G5610" s="41">
        <v>44837</v>
      </c>
      <c r="H5610" s="40">
        <v>44837</v>
      </c>
      <c r="I5610" s="6">
        <v>0</v>
      </c>
      <c r="J5610" s="32" t="str">
        <f>IF(Data[[#This Row],[Chênh lệch ngày]]&lt;-2,"ADVANCE", IF(Data[[#This Row],[Chênh lệch ngày]]&lt;4, "ON TIME", IF(Data[[#This Row],[REASON OF LATE]]="SUPPLIER","LATE BY SUPPLIER", "LATE")))</f>
        <v>ON TIME</v>
      </c>
      <c r="K5610" s="12"/>
      <c r="L5610" s="16"/>
      <c r="M5610" s="32" t="str">
        <f>TEXT(Data[[#This Row],[Ngày giao]],"yyyy")</f>
        <v>2022</v>
      </c>
      <c r="N5610" s="32" t="str">
        <f>IF(MONTH(Data[[#This Row],[Ngày giao]])&lt;4,"Qtr1", IF(MONTH(Data[[#This Row],[Ngày giao]])&lt;7,"Qtr2",IF(MONTH(Data[[#This Row],[Ngày giao]])&lt;10,"Qtr3","Qtr4")))</f>
        <v>Qtr4</v>
      </c>
      <c r="O5610" s="32" t="str">
        <f>TEXT(Data[[#This Row],[Ngày giao]],"MMM")</f>
        <v>Oct</v>
      </c>
    </row>
    <row r="5611" spans="1:15" ht="13" x14ac:dyDescent="0.3">
      <c r="A5611" s="1">
        <v>4518452936</v>
      </c>
      <c r="B5611" s="1">
        <v>4013297</v>
      </c>
      <c r="C5611" s="34" t="s">
        <v>53</v>
      </c>
      <c r="D5611" s="35">
        <v>1725</v>
      </c>
      <c r="E5611" s="3">
        <v>1414</v>
      </c>
      <c r="F5611" s="3">
        <f t="shared" si="162"/>
        <v>2439150</v>
      </c>
      <c r="G5611" s="41">
        <v>44837</v>
      </c>
      <c r="H5611" s="40">
        <v>44837</v>
      </c>
      <c r="I5611" s="6">
        <v>0</v>
      </c>
      <c r="J5611" s="32" t="str">
        <f>IF(Data[[#This Row],[Chênh lệch ngày]]&lt;-2,"ADVANCE", IF(Data[[#This Row],[Chênh lệch ngày]]&lt;4, "ON TIME", IF(Data[[#This Row],[REASON OF LATE]]="SUPPLIER","LATE BY SUPPLIER", "LATE")))</f>
        <v>ON TIME</v>
      </c>
      <c r="K5611" s="12"/>
      <c r="L5611" s="16"/>
      <c r="M5611" s="32" t="str">
        <f>TEXT(Data[[#This Row],[Ngày giao]],"yyyy")</f>
        <v>2022</v>
      </c>
      <c r="N5611" s="32" t="str">
        <f>IF(MONTH(Data[[#This Row],[Ngày giao]])&lt;4,"Qtr1", IF(MONTH(Data[[#This Row],[Ngày giao]])&lt;7,"Qtr2",IF(MONTH(Data[[#This Row],[Ngày giao]])&lt;10,"Qtr3","Qtr4")))</f>
        <v>Qtr4</v>
      </c>
      <c r="O5611" s="32" t="str">
        <f>TEXT(Data[[#This Row],[Ngày giao]],"MMM")</f>
        <v>Oct</v>
      </c>
    </row>
    <row r="5612" spans="1:15" ht="13" x14ac:dyDescent="0.3">
      <c r="A5612" s="1">
        <v>4518412387</v>
      </c>
      <c r="B5612" s="1">
        <v>4013297</v>
      </c>
      <c r="C5612" s="34" t="s">
        <v>53</v>
      </c>
      <c r="D5612" s="35">
        <v>930</v>
      </c>
      <c r="E5612" s="3">
        <v>1264</v>
      </c>
      <c r="F5612" s="3">
        <f t="shared" si="162"/>
        <v>1175520</v>
      </c>
      <c r="G5612" s="41">
        <v>44837</v>
      </c>
      <c r="H5612" s="40">
        <v>44837</v>
      </c>
      <c r="I5612" s="6">
        <v>0</v>
      </c>
      <c r="J5612" s="32" t="str">
        <f>IF(Data[[#This Row],[Chênh lệch ngày]]&lt;-2,"ADVANCE", IF(Data[[#This Row],[Chênh lệch ngày]]&lt;4, "ON TIME", IF(Data[[#This Row],[REASON OF LATE]]="SUPPLIER","LATE BY SUPPLIER", "LATE")))</f>
        <v>ON TIME</v>
      </c>
      <c r="K5612" s="12"/>
      <c r="L5612" s="16"/>
      <c r="M5612" s="32" t="str">
        <f>TEXT(Data[[#This Row],[Ngày giao]],"yyyy")</f>
        <v>2022</v>
      </c>
      <c r="N5612" s="32" t="str">
        <f>IF(MONTH(Data[[#This Row],[Ngày giao]])&lt;4,"Qtr1", IF(MONTH(Data[[#This Row],[Ngày giao]])&lt;7,"Qtr2",IF(MONTH(Data[[#This Row],[Ngày giao]])&lt;10,"Qtr3","Qtr4")))</f>
        <v>Qtr4</v>
      </c>
      <c r="O5612" s="32" t="str">
        <f>TEXT(Data[[#This Row],[Ngày giao]],"MMM")</f>
        <v>Oct</v>
      </c>
    </row>
    <row r="5613" spans="1:15" ht="13" x14ac:dyDescent="0.3">
      <c r="A5613" s="1">
        <v>4518477463</v>
      </c>
      <c r="B5613" s="1">
        <v>4013297</v>
      </c>
      <c r="C5613" s="34" t="s">
        <v>58</v>
      </c>
      <c r="D5613" s="35">
        <v>2670</v>
      </c>
      <c r="E5613" s="3">
        <v>1117</v>
      </c>
      <c r="F5613" s="3">
        <f xml:space="preserve"> D5613 * E5613</f>
        <v>2982390</v>
      </c>
      <c r="G5613" s="41">
        <v>44868</v>
      </c>
      <c r="H5613" s="40">
        <v>44868</v>
      </c>
      <c r="I5613" s="6">
        <v>0</v>
      </c>
      <c r="J5613" s="32" t="str">
        <f>IF(Data[[#This Row],[Chênh lệch ngày]]&lt;-2,"ADVANCE", IF(Data[[#This Row],[Chênh lệch ngày]]&lt;4, "ON TIME", IF(Data[[#This Row],[REASON OF LATE]]="SUPPLIER","LATE BY SUPPLIER", "LATE")))</f>
        <v>ON TIME</v>
      </c>
      <c r="K5613" s="12"/>
      <c r="L5613" s="16"/>
      <c r="M5613" s="32" t="str">
        <f>TEXT(Data[[#This Row],[Ngày giao]],"yyyy")</f>
        <v>2022</v>
      </c>
      <c r="N5613" s="32" t="str">
        <f>IF(MONTH(Data[[#This Row],[Ngày giao]])&lt;4,"Qtr1", IF(MONTH(Data[[#This Row],[Ngày giao]])&lt;7,"Qtr2",IF(MONTH(Data[[#This Row],[Ngày giao]])&lt;10,"Qtr3","Qtr4")))</f>
        <v>Qtr4</v>
      </c>
      <c r="O5613" s="32" t="str">
        <f>TEXT(Data[[#This Row],[Ngày giao]],"MMM")</f>
        <v>Nov</v>
      </c>
    </row>
    <row r="5614" spans="1:15" ht="13" x14ac:dyDescent="0.3">
      <c r="A5614" s="1">
        <v>4518468477</v>
      </c>
      <c r="B5614" s="1">
        <v>4013297</v>
      </c>
      <c r="C5614" s="34" t="s">
        <v>53</v>
      </c>
      <c r="D5614" s="35">
        <v>1755</v>
      </c>
      <c r="E5614" s="3">
        <v>855</v>
      </c>
      <c r="F5614" s="3">
        <f t="shared" ref="F5614:F5617" si="163" xml:space="preserve"> D5614 * E5614</f>
        <v>1500525</v>
      </c>
      <c r="G5614" s="50">
        <v>44851</v>
      </c>
      <c r="H5614" s="42">
        <v>44851</v>
      </c>
      <c r="I5614" s="6">
        <v>0</v>
      </c>
      <c r="J5614" s="32" t="str">
        <f>IF(Data[[#This Row],[Chênh lệch ngày]]&lt;-2,"ADVANCE", IF(Data[[#This Row],[Chênh lệch ngày]]&lt;4, "ON TIME", IF(Data[[#This Row],[REASON OF LATE]]="SUPPLIER","LATE BY SUPPLIER", "LATE")))</f>
        <v>ON TIME</v>
      </c>
      <c r="K5614" s="12"/>
      <c r="L5614" s="16"/>
      <c r="M5614" s="32" t="str">
        <f>TEXT(Data[[#This Row],[Ngày giao]],"yyyy")</f>
        <v>2022</v>
      </c>
      <c r="N5614" s="32" t="str">
        <f>IF(MONTH(Data[[#This Row],[Ngày giao]])&lt;4,"Qtr1", IF(MONTH(Data[[#This Row],[Ngày giao]])&lt;7,"Qtr2",IF(MONTH(Data[[#This Row],[Ngày giao]])&lt;10,"Qtr3","Qtr4")))</f>
        <v>Qtr4</v>
      </c>
      <c r="O5614" s="32" t="str">
        <f>TEXT(Data[[#This Row],[Ngày giao]],"MMM")</f>
        <v>Oct</v>
      </c>
    </row>
    <row r="5615" spans="1:15" ht="13" x14ac:dyDescent="0.3">
      <c r="A5615" s="1">
        <v>4518470920</v>
      </c>
      <c r="B5615" s="1">
        <v>4013297</v>
      </c>
      <c r="C5615" s="34" t="s">
        <v>53</v>
      </c>
      <c r="D5615" s="35">
        <v>1140</v>
      </c>
      <c r="E5615" s="3">
        <v>593</v>
      </c>
      <c r="F5615" s="3">
        <f t="shared" si="163"/>
        <v>676020</v>
      </c>
      <c r="G5615" s="50">
        <v>44851</v>
      </c>
      <c r="H5615" s="42">
        <v>44851</v>
      </c>
      <c r="I5615" s="6">
        <v>0</v>
      </c>
      <c r="J5615" s="32" t="str">
        <f>IF(Data[[#This Row],[Chênh lệch ngày]]&lt;-2,"ADVANCE", IF(Data[[#This Row],[Chênh lệch ngày]]&lt;4, "ON TIME", IF(Data[[#This Row],[REASON OF LATE]]="SUPPLIER","LATE BY SUPPLIER", "LATE")))</f>
        <v>ON TIME</v>
      </c>
      <c r="K5615" s="12"/>
      <c r="L5615" s="16"/>
      <c r="M5615" s="32" t="str">
        <f>TEXT(Data[[#This Row],[Ngày giao]],"yyyy")</f>
        <v>2022</v>
      </c>
      <c r="N5615" s="32" t="str">
        <f>IF(MONTH(Data[[#This Row],[Ngày giao]])&lt;4,"Qtr1", IF(MONTH(Data[[#This Row],[Ngày giao]])&lt;7,"Qtr2",IF(MONTH(Data[[#This Row],[Ngày giao]])&lt;10,"Qtr3","Qtr4")))</f>
        <v>Qtr4</v>
      </c>
      <c r="O5615" s="32" t="str">
        <f>TEXT(Data[[#This Row],[Ngày giao]],"MMM")</f>
        <v>Oct</v>
      </c>
    </row>
    <row r="5616" spans="1:15" ht="13" x14ac:dyDescent="0.3">
      <c r="A5616" s="1">
        <v>4518418963</v>
      </c>
      <c r="B5616" s="1">
        <v>4013297</v>
      </c>
      <c r="C5616" s="34" t="s">
        <v>53</v>
      </c>
      <c r="D5616" s="35">
        <v>420</v>
      </c>
      <c r="E5616" s="3">
        <v>1224</v>
      </c>
      <c r="F5616" s="3">
        <f t="shared" si="163"/>
        <v>514080</v>
      </c>
      <c r="G5616" s="50">
        <v>44893</v>
      </c>
      <c r="H5616" s="42">
        <v>44893</v>
      </c>
      <c r="I5616" s="6">
        <v>0</v>
      </c>
      <c r="J5616" s="32" t="str">
        <f>IF(Data[[#This Row],[Chênh lệch ngày]]&lt;-2,"ADVANCE", IF(Data[[#This Row],[Chênh lệch ngày]]&lt;4, "ON TIME", IF(Data[[#This Row],[REASON OF LATE]]="SUPPLIER","LATE BY SUPPLIER", "LATE")))</f>
        <v>ON TIME</v>
      </c>
      <c r="K5616" s="12"/>
      <c r="L5616" s="16"/>
      <c r="M5616" s="32" t="str">
        <f>TEXT(Data[[#This Row],[Ngày giao]],"yyyy")</f>
        <v>2022</v>
      </c>
      <c r="N5616" s="32" t="str">
        <f>IF(MONTH(Data[[#This Row],[Ngày giao]])&lt;4,"Qtr1", IF(MONTH(Data[[#This Row],[Ngày giao]])&lt;7,"Qtr2",IF(MONTH(Data[[#This Row],[Ngày giao]])&lt;10,"Qtr3","Qtr4")))</f>
        <v>Qtr4</v>
      </c>
      <c r="O5616" s="32" t="str">
        <f>TEXT(Data[[#This Row],[Ngày giao]],"MMM")</f>
        <v>Nov</v>
      </c>
    </row>
    <row r="5617" spans="1:15" ht="13" x14ac:dyDescent="0.3">
      <c r="A5617" s="1">
        <v>4518415551</v>
      </c>
      <c r="B5617" s="1">
        <v>4013297</v>
      </c>
      <c r="C5617" s="34" t="s">
        <v>53</v>
      </c>
      <c r="D5617" s="35">
        <v>405</v>
      </c>
      <c r="E5617" s="3">
        <v>457</v>
      </c>
      <c r="F5617" s="3">
        <f t="shared" si="163"/>
        <v>185085</v>
      </c>
      <c r="G5617" s="41">
        <v>44900</v>
      </c>
      <c r="H5617" s="40">
        <v>44900</v>
      </c>
      <c r="I5617" s="6">
        <v>0</v>
      </c>
      <c r="J5617" s="32" t="str">
        <f>IF(Data[[#This Row],[Chênh lệch ngày]]&lt;-2,"ADVANCE", IF(Data[[#This Row],[Chênh lệch ngày]]&lt;4, "ON TIME", IF(Data[[#This Row],[REASON OF LATE]]="SUPPLIER","LATE BY SUPPLIER", "LATE")))</f>
        <v>ON TIME</v>
      </c>
      <c r="K5617" s="12"/>
      <c r="L5617" s="16"/>
      <c r="M5617" s="32" t="str">
        <f>TEXT(Data[[#This Row],[Ngày giao]],"yyyy")</f>
        <v>2022</v>
      </c>
      <c r="N5617" s="32" t="str">
        <f>IF(MONTH(Data[[#This Row],[Ngày giao]])&lt;4,"Qtr1", IF(MONTH(Data[[#This Row],[Ngày giao]])&lt;7,"Qtr2",IF(MONTH(Data[[#This Row],[Ngày giao]])&lt;10,"Qtr3","Qtr4")))</f>
        <v>Qtr4</v>
      </c>
      <c r="O5617" s="32" t="str">
        <f>TEXT(Data[[#This Row],[Ngày giao]],"MMM")</f>
        <v>Dec</v>
      </c>
    </row>
    <row r="5618" spans="1:15" ht="13" x14ac:dyDescent="0.3">
      <c r="A5618" s="1">
        <v>4518416424</v>
      </c>
      <c r="B5618" s="1">
        <v>4013297</v>
      </c>
      <c r="C5618" s="34" t="s">
        <v>53</v>
      </c>
      <c r="D5618" s="35">
        <v>420</v>
      </c>
      <c r="E5618" s="3">
        <v>368</v>
      </c>
      <c r="F5618" s="3">
        <f xml:space="preserve"> D5618 * E5618</f>
        <v>154560</v>
      </c>
      <c r="G5618" s="50">
        <v>44907</v>
      </c>
      <c r="H5618" s="42">
        <v>44907</v>
      </c>
      <c r="I5618" s="6">
        <v>0</v>
      </c>
      <c r="J5618" s="32" t="str">
        <f>IF(Data[[#This Row],[Chênh lệch ngày]]&lt;-2,"ADVANCE", IF(Data[[#This Row],[Chênh lệch ngày]]&lt;4, "ON TIME", IF(Data[[#This Row],[REASON OF LATE]]="SUPPLIER","LATE BY SUPPLIER", "LATE")))</f>
        <v>ON TIME</v>
      </c>
      <c r="K5618" s="12"/>
      <c r="L5618" s="16"/>
      <c r="M5618" s="32" t="str">
        <f>TEXT(Data[[#This Row],[Ngày giao]],"yyyy")</f>
        <v>2022</v>
      </c>
      <c r="N5618" s="32" t="str">
        <f>IF(MONTH(Data[[#This Row],[Ngày giao]])&lt;4,"Qtr1", IF(MONTH(Data[[#This Row],[Ngày giao]])&lt;7,"Qtr2",IF(MONTH(Data[[#This Row],[Ngày giao]])&lt;10,"Qtr3","Qtr4")))</f>
        <v>Qtr4</v>
      </c>
      <c r="O5618" s="32" t="str">
        <f>TEXT(Data[[#This Row],[Ngày giao]],"MMM")</f>
        <v>Dec</v>
      </c>
    </row>
    <row r="5619" spans="1:15" ht="13" x14ac:dyDescent="0.3">
      <c r="A5619" s="1">
        <v>4518405353</v>
      </c>
      <c r="B5619" s="1">
        <v>4013297</v>
      </c>
      <c r="C5619" s="34" t="s">
        <v>53</v>
      </c>
      <c r="D5619" s="35">
        <v>690</v>
      </c>
      <c r="E5619" s="3">
        <v>1398</v>
      </c>
      <c r="F5619" s="3">
        <f t="shared" ref="F5619:F5640" si="164" xml:space="preserve"> D5619 * E5619</f>
        <v>964620</v>
      </c>
      <c r="G5619" s="50">
        <v>44914</v>
      </c>
      <c r="H5619" s="42">
        <v>44914</v>
      </c>
      <c r="I5619" s="6">
        <v>0</v>
      </c>
      <c r="J5619" s="32" t="str">
        <f>IF(Data[[#This Row],[Chênh lệch ngày]]&lt;-2,"ADVANCE", IF(Data[[#This Row],[Chênh lệch ngày]]&lt;4, "ON TIME", IF(Data[[#This Row],[REASON OF LATE]]="SUPPLIER","LATE BY SUPPLIER", "LATE")))</f>
        <v>ON TIME</v>
      </c>
      <c r="K5619" s="12"/>
      <c r="L5619" s="16"/>
      <c r="M5619" s="32" t="str">
        <f>TEXT(Data[[#This Row],[Ngày giao]],"yyyy")</f>
        <v>2022</v>
      </c>
      <c r="N5619" s="32" t="str">
        <f>IF(MONTH(Data[[#This Row],[Ngày giao]])&lt;4,"Qtr1", IF(MONTH(Data[[#This Row],[Ngày giao]])&lt;7,"Qtr2",IF(MONTH(Data[[#This Row],[Ngày giao]])&lt;10,"Qtr3","Qtr4")))</f>
        <v>Qtr4</v>
      </c>
      <c r="O5619" s="32" t="str">
        <f>TEXT(Data[[#This Row],[Ngày giao]],"MMM")</f>
        <v>Dec</v>
      </c>
    </row>
    <row r="5620" spans="1:15" ht="13" x14ac:dyDescent="0.3">
      <c r="A5620" s="1">
        <v>4518394258</v>
      </c>
      <c r="B5620" s="1">
        <v>4013297</v>
      </c>
      <c r="C5620" s="34" t="s">
        <v>53</v>
      </c>
      <c r="D5620" s="35">
        <v>105</v>
      </c>
      <c r="E5620" s="3">
        <v>913</v>
      </c>
      <c r="F5620" s="3">
        <f t="shared" si="164"/>
        <v>95865</v>
      </c>
      <c r="G5620" s="41">
        <v>44900</v>
      </c>
      <c r="H5620" s="40">
        <v>44900</v>
      </c>
      <c r="I5620" s="6">
        <v>0</v>
      </c>
      <c r="J5620" s="32" t="str">
        <f>IF(Data[[#This Row],[Chênh lệch ngày]]&lt;-2,"ADVANCE", IF(Data[[#This Row],[Chênh lệch ngày]]&lt;4, "ON TIME", IF(Data[[#This Row],[REASON OF LATE]]="SUPPLIER","LATE BY SUPPLIER", "LATE")))</f>
        <v>ON TIME</v>
      </c>
      <c r="K5620" s="12"/>
      <c r="L5620" s="16"/>
      <c r="M5620" s="32" t="str">
        <f>TEXT(Data[[#This Row],[Ngày giao]],"yyyy")</f>
        <v>2022</v>
      </c>
      <c r="N5620" s="32" t="str">
        <f>IF(MONTH(Data[[#This Row],[Ngày giao]])&lt;4,"Qtr1", IF(MONTH(Data[[#This Row],[Ngày giao]])&lt;7,"Qtr2",IF(MONTH(Data[[#This Row],[Ngày giao]])&lt;10,"Qtr3","Qtr4")))</f>
        <v>Qtr4</v>
      </c>
      <c r="O5620" s="32" t="str">
        <f>TEXT(Data[[#This Row],[Ngày giao]],"MMM")</f>
        <v>Dec</v>
      </c>
    </row>
    <row r="5621" spans="1:15" ht="13" x14ac:dyDescent="0.3">
      <c r="A5621" s="1">
        <v>4518413910</v>
      </c>
      <c r="B5621" s="1">
        <v>4013297</v>
      </c>
      <c r="C5621" s="34" t="s">
        <v>53</v>
      </c>
      <c r="D5621" s="35">
        <v>750</v>
      </c>
      <c r="E5621" s="3">
        <v>934</v>
      </c>
      <c r="F5621" s="3">
        <f t="shared" si="164"/>
        <v>700500</v>
      </c>
      <c r="G5621" s="50">
        <v>44921</v>
      </c>
      <c r="H5621" s="42">
        <v>44921</v>
      </c>
      <c r="I5621" s="6">
        <v>0</v>
      </c>
      <c r="J5621" s="32" t="str">
        <f>IF(Data[[#This Row],[Chênh lệch ngày]]&lt;-2,"ADVANCE", IF(Data[[#This Row],[Chênh lệch ngày]]&lt;4, "ON TIME", IF(Data[[#This Row],[REASON OF LATE]]="SUPPLIER","LATE BY SUPPLIER", "LATE")))</f>
        <v>ON TIME</v>
      </c>
      <c r="K5621" s="12"/>
      <c r="L5621" s="16"/>
      <c r="M5621" s="32" t="str">
        <f>TEXT(Data[[#This Row],[Ngày giao]],"yyyy")</f>
        <v>2022</v>
      </c>
      <c r="N5621" s="32" t="str">
        <f>IF(MONTH(Data[[#This Row],[Ngày giao]])&lt;4,"Qtr1", IF(MONTH(Data[[#This Row],[Ngày giao]])&lt;7,"Qtr2",IF(MONTH(Data[[#This Row],[Ngày giao]])&lt;10,"Qtr3","Qtr4")))</f>
        <v>Qtr4</v>
      </c>
      <c r="O5621" s="32" t="str">
        <f>TEXT(Data[[#This Row],[Ngày giao]],"MMM")</f>
        <v>Dec</v>
      </c>
    </row>
    <row r="5622" spans="1:15" ht="13" x14ac:dyDescent="0.3">
      <c r="A5622" s="1">
        <v>4518403091</v>
      </c>
      <c r="B5622" s="1">
        <v>4013297</v>
      </c>
      <c r="C5622" s="34" t="s">
        <v>53</v>
      </c>
      <c r="D5622" s="35">
        <v>105</v>
      </c>
      <c r="E5622" s="3">
        <v>1068</v>
      </c>
      <c r="F5622" s="3">
        <f t="shared" si="164"/>
        <v>112140</v>
      </c>
      <c r="G5622" s="50">
        <v>44907</v>
      </c>
      <c r="H5622" s="42">
        <v>44907</v>
      </c>
      <c r="I5622" s="6">
        <v>0</v>
      </c>
      <c r="J5622" s="32" t="str">
        <f>IF(Data[[#This Row],[Chênh lệch ngày]]&lt;-2,"ADVANCE", IF(Data[[#This Row],[Chênh lệch ngày]]&lt;4, "ON TIME", IF(Data[[#This Row],[REASON OF LATE]]="SUPPLIER","LATE BY SUPPLIER", "LATE")))</f>
        <v>ON TIME</v>
      </c>
      <c r="K5622" s="12"/>
      <c r="L5622" s="16"/>
      <c r="M5622" s="32" t="str">
        <f>TEXT(Data[[#This Row],[Ngày giao]],"yyyy")</f>
        <v>2022</v>
      </c>
      <c r="N5622" s="32" t="str">
        <f>IF(MONTH(Data[[#This Row],[Ngày giao]])&lt;4,"Qtr1", IF(MONTH(Data[[#This Row],[Ngày giao]])&lt;7,"Qtr2",IF(MONTH(Data[[#This Row],[Ngày giao]])&lt;10,"Qtr3","Qtr4")))</f>
        <v>Qtr4</v>
      </c>
      <c r="O5622" s="32" t="str">
        <f>TEXT(Data[[#This Row],[Ngày giao]],"MMM")</f>
        <v>Dec</v>
      </c>
    </row>
    <row r="5623" spans="1:15" ht="13" x14ac:dyDescent="0.3">
      <c r="A5623" s="1">
        <v>4518412990</v>
      </c>
      <c r="B5623" s="1">
        <v>4013297</v>
      </c>
      <c r="C5623" s="34" t="s">
        <v>53</v>
      </c>
      <c r="D5623" s="35">
        <v>30</v>
      </c>
      <c r="E5623" s="3">
        <v>1252</v>
      </c>
      <c r="F5623" s="3">
        <f xml:space="preserve"> D5623 * E5623</f>
        <v>37560</v>
      </c>
      <c r="G5623" s="50">
        <v>44914</v>
      </c>
      <c r="H5623" s="42">
        <v>44914</v>
      </c>
      <c r="I5623" s="6">
        <v>0</v>
      </c>
      <c r="J5623" s="32" t="str">
        <f>IF(Data[[#This Row],[Chênh lệch ngày]]&lt;-2,"ADVANCE", IF(Data[[#This Row],[Chênh lệch ngày]]&lt;4, "ON TIME", IF(Data[[#This Row],[REASON OF LATE]]="SUPPLIER","LATE BY SUPPLIER", "LATE")))</f>
        <v>ON TIME</v>
      </c>
      <c r="K5623" s="12"/>
      <c r="L5623" s="16"/>
      <c r="M5623" s="32" t="str">
        <f>TEXT(Data[[#This Row],[Ngày giao]],"yyyy")</f>
        <v>2022</v>
      </c>
      <c r="N5623" s="32" t="str">
        <f>IF(MONTH(Data[[#This Row],[Ngày giao]])&lt;4,"Qtr1", IF(MONTH(Data[[#This Row],[Ngày giao]])&lt;7,"Qtr2",IF(MONTH(Data[[#This Row],[Ngày giao]])&lt;10,"Qtr3","Qtr4")))</f>
        <v>Qtr4</v>
      </c>
      <c r="O5623" s="32" t="str">
        <f>TEXT(Data[[#This Row],[Ngày giao]],"MMM")</f>
        <v>Dec</v>
      </c>
    </row>
    <row r="5624" spans="1:15" ht="13" x14ac:dyDescent="0.3">
      <c r="A5624" s="1">
        <v>4518417033</v>
      </c>
      <c r="B5624" s="1">
        <v>4013297</v>
      </c>
      <c r="C5624" s="34" t="s">
        <v>53</v>
      </c>
      <c r="D5624" s="35">
        <v>135</v>
      </c>
      <c r="E5624" s="3">
        <v>396</v>
      </c>
      <c r="F5624" s="3">
        <f t="shared" si="164"/>
        <v>53460</v>
      </c>
      <c r="G5624" s="50">
        <v>44921</v>
      </c>
      <c r="H5624" s="42">
        <v>44921</v>
      </c>
      <c r="I5624" s="6">
        <v>0</v>
      </c>
      <c r="J5624" s="32" t="str">
        <f>IF(Data[[#This Row],[Chênh lệch ngày]]&lt;-2,"ADVANCE", IF(Data[[#This Row],[Chênh lệch ngày]]&lt;4, "ON TIME", IF(Data[[#This Row],[REASON OF LATE]]="SUPPLIER","LATE BY SUPPLIER", "LATE")))</f>
        <v>ON TIME</v>
      </c>
      <c r="K5624" s="12"/>
      <c r="L5624" s="16"/>
      <c r="M5624" s="32" t="str">
        <f>TEXT(Data[[#This Row],[Ngày giao]],"yyyy")</f>
        <v>2022</v>
      </c>
      <c r="N5624" s="32" t="str">
        <f>IF(MONTH(Data[[#This Row],[Ngày giao]])&lt;4,"Qtr1", IF(MONTH(Data[[#This Row],[Ngày giao]])&lt;7,"Qtr2",IF(MONTH(Data[[#This Row],[Ngày giao]])&lt;10,"Qtr3","Qtr4")))</f>
        <v>Qtr4</v>
      </c>
      <c r="O5624" s="32" t="str">
        <f>TEXT(Data[[#This Row],[Ngày giao]],"MMM")</f>
        <v>Dec</v>
      </c>
    </row>
    <row r="5625" spans="1:15" ht="13" x14ac:dyDescent="0.3">
      <c r="A5625" s="1">
        <v>4518390966</v>
      </c>
      <c r="B5625" s="1">
        <v>4287388</v>
      </c>
      <c r="C5625" s="34" t="s">
        <v>56</v>
      </c>
      <c r="D5625" s="35">
        <v>96</v>
      </c>
      <c r="E5625" s="3">
        <v>1360</v>
      </c>
      <c r="F5625" s="3">
        <f t="shared" si="164"/>
        <v>130560</v>
      </c>
      <c r="G5625" s="41">
        <v>44819</v>
      </c>
      <c r="H5625" s="40">
        <v>44819</v>
      </c>
      <c r="I5625" s="6">
        <v>0</v>
      </c>
      <c r="J5625" s="32" t="str">
        <f>IF(Data[[#This Row],[Chênh lệch ngày]]&lt;-2,"ADVANCE", IF(Data[[#This Row],[Chênh lệch ngày]]&lt;4, "ON TIME", IF(Data[[#This Row],[REASON OF LATE]]="SUPPLIER","LATE BY SUPPLIER", "LATE")))</f>
        <v>ON TIME</v>
      </c>
      <c r="K5625" s="12"/>
      <c r="L5625" s="16"/>
      <c r="M5625" s="32" t="str">
        <f>TEXT(Data[[#This Row],[Ngày giao]],"yyyy")</f>
        <v>2022</v>
      </c>
      <c r="N5625" s="32" t="str">
        <f>IF(MONTH(Data[[#This Row],[Ngày giao]])&lt;4,"Qtr1", IF(MONTH(Data[[#This Row],[Ngày giao]])&lt;7,"Qtr2",IF(MONTH(Data[[#This Row],[Ngày giao]])&lt;10,"Qtr3","Qtr4")))</f>
        <v>Qtr3</v>
      </c>
      <c r="O5625" s="32" t="str">
        <f>TEXT(Data[[#This Row],[Ngày giao]],"MMM")</f>
        <v>Sep</v>
      </c>
    </row>
    <row r="5626" spans="1:15" ht="13" x14ac:dyDescent="0.3">
      <c r="A5626" s="1">
        <v>4518415201</v>
      </c>
      <c r="B5626" s="1">
        <v>4013297</v>
      </c>
      <c r="C5626" s="34" t="s">
        <v>53</v>
      </c>
      <c r="D5626" s="35">
        <v>165</v>
      </c>
      <c r="E5626" s="3">
        <v>1263</v>
      </c>
      <c r="F5626" s="3">
        <f t="shared" si="164"/>
        <v>208395</v>
      </c>
      <c r="G5626" s="50">
        <v>44924</v>
      </c>
      <c r="H5626" s="42">
        <v>44924</v>
      </c>
      <c r="I5626" s="6">
        <v>0</v>
      </c>
      <c r="J5626" s="32" t="str">
        <f>IF(Data[[#This Row],[Chênh lệch ngày]]&lt;-2,"ADVANCE", IF(Data[[#This Row],[Chênh lệch ngày]]&lt;4, "ON TIME", IF(Data[[#This Row],[REASON OF LATE]]="SUPPLIER","LATE BY SUPPLIER", "LATE")))</f>
        <v>ON TIME</v>
      </c>
      <c r="K5626" s="12"/>
      <c r="L5626" s="16"/>
      <c r="M5626" s="32" t="str">
        <f>TEXT(Data[[#This Row],[Ngày giao]],"yyyy")</f>
        <v>2022</v>
      </c>
      <c r="N5626" s="32" t="str">
        <f>IF(MONTH(Data[[#This Row],[Ngày giao]])&lt;4,"Qtr1", IF(MONTH(Data[[#This Row],[Ngày giao]])&lt;7,"Qtr2",IF(MONTH(Data[[#This Row],[Ngày giao]])&lt;10,"Qtr3","Qtr4")))</f>
        <v>Qtr4</v>
      </c>
      <c r="O5626" s="32" t="str">
        <f>TEXT(Data[[#This Row],[Ngày giao]],"MMM")</f>
        <v>Dec</v>
      </c>
    </row>
    <row r="5627" spans="1:15" ht="13" x14ac:dyDescent="0.3">
      <c r="A5627" s="1">
        <v>4518415947</v>
      </c>
      <c r="B5627" s="1">
        <v>4013297</v>
      </c>
      <c r="C5627" s="34" t="s">
        <v>53</v>
      </c>
      <c r="D5627" s="35">
        <v>180</v>
      </c>
      <c r="E5627" s="3">
        <v>945</v>
      </c>
      <c r="F5627" s="3">
        <f t="shared" si="164"/>
        <v>170100</v>
      </c>
      <c r="G5627" s="41">
        <v>44928</v>
      </c>
      <c r="H5627" s="40">
        <v>44928</v>
      </c>
      <c r="I5627" s="6">
        <v>0</v>
      </c>
      <c r="J5627" s="32" t="str">
        <f>IF(Data[[#This Row],[Chênh lệch ngày]]&lt;-2,"ADVANCE", IF(Data[[#This Row],[Chênh lệch ngày]]&lt;4, "ON TIME", IF(Data[[#This Row],[REASON OF LATE]]="SUPPLIER","LATE BY SUPPLIER", "LATE")))</f>
        <v>ON TIME</v>
      </c>
      <c r="K5627" s="12"/>
      <c r="L5627" s="16"/>
      <c r="M5627" s="32" t="str">
        <f>TEXT(Data[[#This Row],[Ngày giao]],"yyyy")</f>
        <v>2023</v>
      </c>
      <c r="N5627" s="32" t="str">
        <f>IF(MONTH(Data[[#This Row],[Ngày giao]])&lt;4,"Qtr1", IF(MONTH(Data[[#This Row],[Ngày giao]])&lt;7,"Qtr2",IF(MONTH(Data[[#This Row],[Ngày giao]])&lt;10,"Qtr3","Qtr4")))</f>
        <v>Qtr1</v>
      </c>
      <c r="O5627" s="32" t="str">
        <f>TEXT(Data[[#This Row],[Ngày giao]],"MMM")</f>
        <v>Jan</v>
      </c>
    </row>
    <row r="5628" spans="1:15" ht="13" x14ac:dyDescent="0.3">
      <c r="A5628" s="1">
        <v>4518413061</v>
      </c>
      <c r="B5628" s="1">
        <v>4013297</v>
      </c>
      <c r="C5628" s="34" t="s">
        <v>53</v>
      </c>
      <c r="D5628" s="35">
        <v>1005</v>
      </c>
      <c r="E5628" s="3">
        <v>1202</v>
      </c>
      <c r="F5628" s="3">
        <f t="shared" si="164"/>
        <v>1208010</v>
      </c>
      <c r="G5628" s="41">
        <v>44935</v>
      </c>
      <c r="H5628" s="40">
        <v>44935</v>
      </c>
      <c r="I5628" s="6">
        <v>0</v>
      </c>
      <c r="J5628" s="32" t="str">
        <f>IF(Data[[#This Row],[Chênh lệch ngày]]&lt;-2,"ADVANCE", IF(Data[[#This Row],[Chênh lệch ngày]]&lt;4, "ON TIME", IF(Data[[#This Row],[REASON OF LATE]]="SUPPLIER","LATE BY SUPPLIER", "LATE")))</f>
        <v>ON TIME</v>
      </c>
      <c r="K5628" s="12"/>
      <c r="L5628" s="16"/>
      <c r="M5628" s="32" t="str">
        <f>TEXT(Data[[#This Row],[Ngày giao]],"yyyy")</f>
        <v>2023</v>
      </c>
      <c r="N5628" s="32" t="str">
        <f>IF(MONTH(Data[[#This Row],[Ngày giao]])&lt;4,"Qtr1", IF(MONTH(Data[[#This Row],[Ngày giao]])&lt;7,"Qtr2",IF(MONTH(Data[[#This Row],[Ngày giao]])&lt;10,"Qtr3","Qtr4")))</f>
        <v>Qtr1</v>
      </c>
      <c r="O5628" s="32" t="str">
        <f>TEXT(Data[[#This Row],[Ngày giao]],"MMM")</f>
        <v>Jan</v>
      </c>
    </row>
    <row r="5629" spans="1:15" ht="13" x14ac:dyDescent="0.3">
      <c r="A5629" s="1">
        <v>4518394257</v>
      </c>
      <c r="B5629" s="1">
        <v>4013297</v>
      </c>
      <c r="C5629" s="34" t="s">
        <v>53</v>
      </c>
      <c r="D5629" s="35">
        <v>3405</v>
      </c>
      <c r="E5629" s="3">
        <v>633</v>
      </c>
      <c r="F5629" s="3">
        <f t="shared" si="164"/>
        <v>2155365</v>
      </c>
      <c r="G5629" s="41">
        <v>44942</v>
      </c>
      <c r="H5629" s="40">
        <v>44942</v>
      </c>
      <c r="I5629" s="6">
        <v>0</v>
      </c>
      <c r="J5629" s="32" t="str">
        <f>IF(Data[[#This Row],[Chênh lệch ngày]]&lt;-2,"ADVANCE", IF(Data[[#This Row],[Chênh lệch ngày]]&lt;4, "ON TIME", IF(Data[[#This Row],[REASON OF LATE]]="SUPPLIER","LATE BY SUPPLIER", "LATE")))</f>
        <v>ON TIME</v>
      </c>
      <c r="K5629" s="12"/>
      <c r="L5629" s="16"/>
      <c r="M5629" s="32" t="str">
        <f>TEXT(Data[[#This Row],[Ngày giao]],"yyyy")</f>
        <v>2023</v>
      </c>
      <c r="N5629" s="32" t="str">
        <f>IF(MONTH(Data[[#This Row],[Ngày giao]])&lt;4,"Qtr1", IF(MONTH(Data[[#This Row],[Ngày giao]])&lt;7,"Qtr2",IF(MONTH(Data[[#This Row],[Ngày giao]])&lt;10,"Qtr3","Qtr4")))</f>
        <v>Qtr1</v>
      </c>
      <c r="O5629" s="32" t="str">
        <f>TEXT(Data[[#This Row],[Ngày giao]],"MMM")</f>
        <v>Jan</v>
      </c>
    </row>
    <row r="5630" spans="1:15" ht="13" x14ac:dyDescent="0.3">
      <c r="A5630" s="1">
        <v>4518414181</v>
      </c>
      <c r="B5630" s="1">
        <v>4013297</v>
      </c>
      <c r="C5630" s="34" t="s">
        <v>53</v>
      </c>
      <c r="D5630" s="35">
        <v>150</v>
      </c>
      <c r="E5630" s="3">
        <v>313</v>
      </c>
      <c r="F5630" s="3">
        <f t="shared" si="164"/>
        <v>46950</v>
      </c>
      <c r="G5630" s="41">
        <v>44935</v>
      </c>
      <c r="H5630" s="40">
        <v>44935</v>
      </c>
      <c r="I5630" s="6">
        <v>0</v>
      </c>
      <c r="J5630" s="32" t="str">
        <f>IF(Data[[#This Row],[Chênh lệch ngày]]&lt;-2,"ADVANCE", IF(Data[[#This Row],[Chênh lệch ngày]]&lt;4, "ON TIME", IF(Data[[#This Row],[REASON OF LATE]]="SUPPLIER","LATE BY SUPPLIER", "LATE")))</f>
        <v>ON TIME</v>
      </c>
      <c r="K5630" s="12"/>
      <c r="L5630" s="16"/>
      <c r="M5630" s="32" t="str">
        <f>TEXT(Data[[#This Row],[Ngày giao]],"yyyy")</f>
        <v>2023</v>
      </c>
      <c r="N5630" s="32" t="str">
        <f>IF(MONTH(Data[[#This Row],[Ngày giao]])&lt;4,"Qtr1", IF(MONTH(Data[[#This Row],[Ngày giao]])&lt;7,"Qtr2",IF(MONTH(Data[[#This Row],[Ngày giao]])&lt;10,"Qtr3","Qtr4")))</f>
        <v>Qtr1</v>
      </c>
      <c r="O5630" s="32" t="str">
        <f>TEXT(Data[[#This Row],[Ngày giao]],"MMM")</f>
        <v>Jan</v>
      </c>
    </row>
    <row r="5631" spans="1:15" ht="13" x14ac:dyDescent="0.3">
      <c r="A5631" s="1">
        <v>4518415237</v>
      </c>
      <c r="B5631" s="1">
        <v>4013297</v>
      </c>
      <c r="C5631" s="34" t="s">
        <v>53</v>
      </c>
      <c r="D5631" s="35">
        <v>180</v>
      </c>
      <c r="E5631" s="3">
        <v>429</v>
      </c>
      <c r="F5631" s="3">
        <f t="shared" si="164"/>
        <v>77220</v>
      </c>
      <c r="G5631" s="41">
        <v>44942</v>
      </c>
      <c r="H5631" s="40">
        <v>44942</v>
      </c>
      <c r="I5631" s="6">
        <v>0</v>
      </c>
      <c r="J5631" s="32" t="str">
        <f>IF(Data[[#This Row],[Chênh lệch ngày]]&lt;-2,"ADVANCE", IF(Data[[#This Row],[Chênh lệch ngày]]&lt;4, "ON TIME", IF(Data[[#This Row],[REASON OF LATE]]="SUPPLIER","LATE BY SUPPLIER", "LATE")))</f>
        <v>ON TIME</v>
      </c>
      <c r="K5631" s="12"/>
      <c r="L5631" s="16"/>
      <c r="M5631" s="32" t="str">
        <f>TEXT(Data[[#This Row],[Ngày giao]],"yyyy")</f>
        <v>2023</v>
      </c>
      <c r="N5631" s="32" t="str">
        <f>IF(MONTH(Data[[#This Row],[Ngày giao]])&lt;4,"Qtr1", IF(MONTH(Data[[#This Row],[Ngày giao]])&lt;7,"Qtr2",IF(MONTH(Data[[#This Row],[Ngày giao]])&lt;10,"Qtr3","Qtr4")))</f>
        <v>Qtr1</v>
      </c>
      <c r="O5631" s="32" t="str">
        <f>TEXT(Data[[#This Row],[Ngày giao]],"MMM")</f>
        <v>Jan</v>
      </c>
    </row>
    <row r="5632" spans="1:15" ht="13" x14ac:dyDescent="0.3">
      <c r="A5632" s="1">
        <v>4518408759</v>
      </c>
      <c r="B5632" s="1">
        <v>4013297</v>
      </c>
      <c r="C5632" s="34" t="s">
        <v>53</v>
      </c>
      <c r="D5632" s="35">
        <v>450</v>
      </c>
      <c r="E5632" s="3">
        <v>714</v>
      </c>
      <c r="F5632" s="3">
        <f t="shared" si="164"/>
        <v>321300</v>
      </c>
      <c r="G5632" s="41">
        <v>44945</v>
      </c>
      <c r="H5632" s="40">
        <v>44945</v>
      </c>
      <c r="I5632" s="6">
        <v>0</v>
      </c>
      <c r="J5632" s="32" t="str">
        <f>IF(Data[[#This Row],[Chênh lệch ngày]]&lt;-2,"ADVANCE", IF(Data[[#This Row],[Chênh lệch ngày]]&lt;4, "ON TIME", IF(Data[[#This Row],[REASON OF LATE]]="SUPPLIER","LATE BY SUPPLIER", "LATE")))</f>
        <v>ON TIME</v>
      </c>
      <c r="K5632" s="12"/>
      <c r="L5632" s="16"/>
      <c r="M5632" s="32" t="str">
        <f>TEXT(Data[[#This Row],[Ngày giao]],"yyyy")</f>
        <v>2023</v>
      </c>
      <c r="N5632" s="32" t="str">
        <f>IF(MONTH(Data[[#This Row],[Ngày giao]])&lt;4,"Qtr1", IF(MONTH(Data[[#This Row],[Ngày giao]])&lt;7,"Qtr2",IF(MONTH(Data[[#This Row],[Ngày giao]])&lt;10,"Qtr3","Qtr4")))</f>
        <v>Qtr1</v>
      </c>
      <c r="O5632" s="32" t="str">
        <f>TEXT(Data[[#This Row],[Ngày giao]],"MMM")</f>
        <v>Jan</v>
      </c>
    </row>
    <row r="5633" spans="1:15" ht="13" x14ac:dyDescent="0.3">
      <c r="A5633" s="1">
        <v>4518411187</v>
      </c>
      <c r="B5633" s="1">
        <v>4013297</v>
      </c>
      <c r="C5633" s="34" t="s">
        <v>53</v>
      </c>
      <c r="D5633" s="35">
        <v>1875</v>
      </c>
      <c r="E5633" s="3">
        <v>573</v>
      </c>
      <c r="F5633" s="3">
        <f t="shared" si="164"/>
        <v>1074375</v>
      </c>
      <c r="G5633" s="41">
        <v>44963</v>
      </c>
      <c r="H5633" s="40">
        <v>44963</v>
      </c>
      <c r="I5633" s="6">
        <v>0</v>
      </c>
      <c r="J5633" s="32" t="str">
        <f>IF(Data[[#This Row],[Chênh lệch ngày]]&lt;-2,"ADVANCE", IF(Data[[#This Row],[Chênh lệch ngày]]&lt;4, "ON TIME", IF(Data[[#This Row],[REASON OF LATE]]="SUPPLIER","LATE BY SUPPLIER", "LATE")))</f>
        <v>ON TIME</v>
      </c>
      <c r="K5633" s="12"/>
      <c r="L5633" s="16"/>
      <c r="M5633" s="32" t="str">
        <f>TEXT(Data[[#This Row],[Ngày giao]],"yyyy")</f>
        <v>2023</v>
      </c>
      <c r="N5633" s="32" t="str">
        <f>IF(MONTH(Data[[#This Row],[Ngày giao]])&lt;4,"Qtr1", IF(MONTH(Data[[#This Row],[Ngày giao]])&lt;7,"Qtr2",IF(MONTH(Data[[#This Row],[Ngày giao]])&lt;10,"Qtr3","Qtr4")))</f>
        <v>Qtr1</v>
      </c>
      <c r="O5633" s="32" t="str">
        <f>TEXT(Data[[#This Row],[Ngày giao]],"MMM")</f>
        <v>Feb</v>
      </c>
    </row>
    <row r="5634" spans="1:15" ht="13" x14ac:dyDescent="0.3">
      <c r="A5634" s="1">
        <v>4518412989</v>
      </c>
      <c r="B5634" s="1">
        <v>4013297</v>
      </c>
      <c r="C5634" s="34" t="s">
        <v>53</v>
      </c>
      <c r="D5634" s="35">
        <v>1350</v>
      </c>
      <c r="E5634" s="3">
        <v>749</v>
      </c>
      <c r="F5634" s="3">
        <f t="shared" si="164"/>
        <v>1011150</v>
      </c>
      <c r="G5634" s="41">
        <v>44970</v>
      </c>
      <c r="H5634" s="40">
        <v>44970</v>
      </c>
      <c r="I5634" s="6">
        <v>0</v>
      </c>
      <c r="J5634" s="32" t="str">
        <f>IF(Data[[#This Row],[Chênh lệch ngày]]&lt;-2,"ADVANCE", IF(Data[[#This Row],[Chênh lệch ngày]]&lt;4, "ON TIME", IF(Data[[#This Row],[REASON OF LATE]]="SUPPLIER","LATE BY SUPPLIER", "LATE")))</f>
        <v>ON TIME</v>
      </c>
      <c r="K5634" s="12"/>
      <c r="L5634" s="16"/>
      <c r="M5634" s="32" t="str">
        <f>TEXT(Data[[#This Row],[Ngày giao]],"yyyy")</f>
        <v>2023</v>
      </c>
      <c r="N5634" s="32" t="str">
        <f>IF(MONTH(Data[[#This Row],[Ngày giao]])&lt;4,"Qtr1", IF(MONTH(Data[[#This Row],[Ngày giao]])&lt;7,"Qtr2",IF(MONTH(Data[[#This Row],[Ngày giao]])&lt;10,"Qtr3","Qtr4")))</f>
        <v>Qtr1</v>
      </c>
      <c r="O5634" s="32" t="str">
        <f>TEXT(Data[[#This Row],[Ngày giao]],"MMM")</f>
        <v>Feb</v>
      </c>
    </row>
    <row r="5635" spans="1:15" ht="13" x14ac:dyDescent="0.3">
      <c r="A5635" s="1">
        <v>4518417032</v>
      </c>
      <c r="B5635" s="1">
        <v>4013297</v>
      </c>
      <c r="C5635" s="34" t="s">
        <v>53</v>
      </c>
      <c r="D5635" s="35">
        <v>1440</v>
      </c>
      <c r="E5635" s="3">
        <v>824</v>
      </c>
      <c r="F5635" s="3">
        <f t="shared" si="164"/>
        <v>1186560</v>
      </c>
      <c r="G5635" s="41">
        <v>44977</v>
      </c>
      <c r="H5635" s="40">
        <v>44977</v>
      </c>
      <c r="I5635" s="6">
        <v>0</v>
      </c>
      <c r="J5635" s="32" t="str">
        <f>IF(Data[[#This Row],[Chênh lệch ngày]]&lt;-2,"ADVANCE", IF(Data[[#This Row],[Chênh lệch ngày]]&lt;4, "ON TIME", IF(Data[[#This Row],[REASON OF LATE]]="SUPPLIER","LATE BY SUPPLIER", "LATE")))</f>
        <v>ON TIME</v>
      </c>
      <c r="K5635" s="12"/>
      <c r="L5635" s="16"/>
      <c r="M5635" s="32" t="str">
        <f>TEXT(Data[[#This Row],[Ngày giao]],"yyyy")</f>
        <v>2023</v>
      </c>
      <c r="N5635" s="32" t="str">
        <f>IF(MONTH(Data[[#This Row],[Ngày giao]])&lt;4,"Qtr1", IF(MONTH(Data[[#This Row],[Ngày giao]])&lt;7,"Qtr2",IF(MONTH(Data[[#This Row],[Ngày giao]])&lt;10,"Qtr3","Qtr4")))</f>
        <v>Qtr1</v>
      </c>
      <c r="O5635" s="32" t="str">
        <f>TEXT(Data[[#This Row],[Ngày giao]],"MMM")</f>
        <v>Feb</v>
      </c>
    </row>
    <row r="5636" spans="1:15" ht="13" x14ac:dyDescent="0.3">
      <c r="A5636" s="1">
        <v>4518414664</v>
      </c>
      <c r="B5636" s="1">
        <v>4013297</v>
      </c>
      <c r="C5636" s="34" t="s">
        <v>53</v>
      </c>
      <c r="D5636" s="35">
        <v>210</v>
      </c>
      <c r="E5636" s="3">
        <v>702</v>
      </c>
      <c r="F5636" s="3">
        <f t="shared" si="164"/>
        <v>147420</v>
      </c>
      <c r="G5636" s="41">
        <v>44963</v>
      </c>
      <c r="H5636" s="40">
        <v>44963</v>
      </c>
      <c r="I5636" s="6">
        <v>0</v>
      </c>
      <c r="J5636" s="32" t="str">
        <f>IF(Data[[#This Row],[Chênh lệch ngày]]&lt;-2,"ADVANCE", IF(Data[[#This Row],[Chênh lệch ngày]]&lt;4, "ON TIME", IF(Data[[#This Row],[REASON OF LATE]]="SUPPLIER","LATE BY SUPPLIER", "LATE")))</f>
        <v>ON TIME</v>
      </c>
      <c r="K5636" s="12"/>
      <c r="L5636" s="16"/>
      <c r="M5636" s="32" t="str">
        <f>TEXT(Data[[#This Row],[Ngày giao]],"yyyy")</f>
        <v>2023</v>
      </c>
      <c r="N5636" s="32" t="str">
        <f>IF(MONTH(Data[[#This Row],[Ngày giao]])&lt;4,"Qtr1", IF(MONTH(Data[[#This Row],[Ngày giao]])&lt;7,"Qtr2",IF(MONTH(Data[[#This Row],[Ngày giao]])&lt;10,"Qtr3","Qtr4")))</f>
        <v>Qtr1</v>
      </c>
      <c r="O5636" s="32" t="str">
        <f>TEXT(Data[[#This Row],[Ngày giao]],"MMM")</f>
        <v>Feb</v>
      </c>
    </row>
    <row r="5637" spans="1:15" ht="13" x14ac:dyDescent="0.3">
      <c r="A5637" s="1">
        <v>4518327012</v>
      </c>
      <c r="B5637" s="1">
        <v>4013297</v>
      </c>
      <c r="C5637" s="34" t="s">
        <v>53</v>
      </c>
      <c r="D5637" s="35">
        <v>1470</v>
      </c>
      <c r="E5637" s="3">
        <v>382</v>
      </c>
      <c r="F5637" s="3">
        <f t="shared" si="164"/>
        <v>561540</v>
      </c>
      <c r="G5637" s="41">
        <v>44984</v>
      </c>
      <c r="H5637" s="40">
        <v>44984</v>
      </c>
      <c r="I5637" s="6">
        <v>0</v>
      </c>
      <c r="J5637" s="32" t="str">
        <f>IF(Data[[#This Row],[Chênh lệch ngày]]&lt;-2,"ADVANCE", IF(Data[[#This Row],[Chênh lệch ngày]]&lt;4, "ON TIME", IF(Data[[#This Row],[REASON OF LATE]]="SUPPLIER","LATE BY SUPPLIER", "LATE")))</f>
        <v>ON TIME</v>
      </c>
      <c r="K5637" s="12"/>
      <c r="L5637" s="16"/>
      <c r="M5637" s="32" t="str">
        <f>TEXT(Data[[#This Row],[Ngày giao]],"yyyy")</f>
        <v>2023</v>
      </c>
      <c r="N5637" s="32" t="str">
        <f>IF(MONTH(Data[[#This Row],[Ngày giao]])&lt;4,"Qtr1", IF(MONTH(Data[[#This Row],[Ngày giao]])&lt;7,"Qtr2",IF(MONTH(Data[[#This Row],[Ngày giao]])&lt;10,"Qtr3","Qtr4")))</f>
        <v>Qtr1</v>
      </c>
      <c r="O5637" s="32" t="str">
        <f>TEXT(Data[[#This Row],[Ngày giao]],"MMM")</f>
        <v>Feb</v>
      </c>
    </row>
    <row r="5638" spans="1:15" ht="13" x14ac:dyDescent="0.3">
      <c r="A5638" s="1">
        <v>4518415581</v>
      </c>
      <c r="B5638" s="1">
        <v>4013297</v>
      </c>
      <c r="C5638" s="34" t="s">
        <v>53</v>
      </c>
      <c r="D5638" s="35">
        <v>210</v>
      </c>
      <c r="E5638" s="3">
        <v>307</v>
      </c>
      <c r="F5638" s="3">
        <f t="shared" si="164"/>
        <v>64470</v>
      </c>
      <c r="G5638" s="41">
        <v>44970</v>
      </c>
      <c r="H5638" s="40">
        <v>44970</v>
      </c>
      <c r="I5638" s="6">
        <v>0</v>
      </c>
      <c r="J5638" s="32" t="str">
        <f>IF(Data[[#This Row],[Chênh lệch ngày]]&lt;-2,"ADVANCE", IF(Data[[#This Row],[Chênh lệch ngày]]&lt;4, "ON TIME", IF(Data[[#This Row],[REASON OF LATE]]="SUPPLIER","LATE BY SUPPLIER", "LATE")))</f>
        <v>ON TIME</v>
      </c>
      <c r="K5638" s="12"/>
      <c r="L5638" s="16"/>
      <c r="M5638" s="32" t="str">
        <f>TEXT(Data[[#This Row],[Ngày giao]],"yyyy")</f>
        <v>2023</v>
      </c>
      <c r="N5638" s="32" t="str">
        <f>IF(MONTH(Data[[#This Row],[Ngày giao]])&lt;4,"Qtr1", IF(MONTH(Data[[#This Row],[Ngày giao]])&lt;7,"Qtr2",IF(MONTH(Data[[#This Row],[Ngày giao]])&lt;10,"Qtr3","Qtr4")))</f>
        <v>Qtr1</v>
      </c>
      <c r="O5638" s="32" t="str">
        <f>TEXT(Data[[#This Row],[Ngày giao]],"MMM")</f>
        <v>Feb</v>
      </c>
    </row>
    <row r="5639" spans="1:15" ht="13" x14ac:dyDescent="0.3">
      <c r="A5639" s="1">
        <v>4518392141</v>
      </c>
      <c r="B5639" s="1">
        <v>4013297</v>
      </c>
      <c r="C5639" s="34" t="s">
        <v>53</v>
      </c>
      <c r="D5639" s="35">
        <v>1500</v>
      </c>
      <c r="E5639" s="3">
        <v>1059</v>
      </c>
      <c r="F5639" s="3">
        <f xml:space="preserve"> D5639 * E5639</f>
        <v>1588500</v>
      </c>
      <c r="G5639" s="41">
        <v>44991</v>
      </c>
      <c r="H5639" s="40">
        <v>44991</v>
      </c>
      <c r="I5639" s="6">
        <v>0</v>
      </c>
      <c r="J5639" s="32" t="str">
        <f>IF(Data[[#This Row],[Chênh lệch ngày]]&lt;-2,"ADVANCE", IF(Data[[#This Row],[Chênh lệch ngày]]&lt;4, "ON TIME", IF(Data[[#This Row],[REASON OF LATE]]="SUPPLIER","LATE BY SUPPLIER", "LATE")))</f>
        <v>ON TIME</v>
      </c>
      <c r="K5639" s="12"/>
      <c r="L5639" s="16"/>
      <c r="M5639" s="32" t="str">
        <f>TEXT(Data[[#This Row],[Ngày giao]],"yyyy")</f>
        <v>2023</v>
      </c>
      <c r="N5639" s="32" t="str">
        <f>IF(MONTH(Data[[#This Row],[Ngày giao]])&lt;4,"Qtr1", IF(MONTH(Data[[#This Row],[Ngày giao]])&lt;7,"Qtr2",IF(MONTH(Data[[#This Row],[Ngày giao]])&lt;10,"Qtr3","Qtr4")))</f>
        <v>Qtr1</v>
      </c>
      <c r="O5639" s="32" t="str">
        <f>TEXT(Data[[#This Row],[Ngày giao]],"MMM")</f>
        <v>Mar</v>
      </c>
    </row>
    <row r="5640" spans="1:15" ht="13" x14ac:dyDescent="0.3">
      <c r="A5640" s="1">
        <v>4518418934</v>
      </c>
      <c r="B5640" s="1">
        <v>4013297</v>
      </c>
      <c r="C5640" s="34" t="s">
        <v>53</v>
      </c>
      <c r="D5640" s="35">
        <v>210</v>
      </c>
      <c r="E5640" s="3">
        <v>761</v>
      </c>
      <c r="F5640" s="3">
        <f t="shared" si="164"/>
        <v>159810</v>
      </c>
      <c r="G5640" s="41">
        <v>44977</v>
      </c>
      <c r="H5640" s="40">
        <v>44977</v>
      </c>
      <c r="I5640" s="6">
        <v>0</v>
      </c>
      <c r="J5640" s="32" t="str">
        <f>IF(Data[[#This Row],[Chênh lệch ngày]]&lt;-2,"ADVANCE", IF(Data[[#This Row],[Chênh lệch ngày]]&lt;4, "ON TIME", IF(Data[[#This Row],[REASON OF LATE]]="SUPPLIER","LATE BY SUPPLIER", "LATE")))</f>
        <v>ON TIME</v>
      </c>
      <c r="K5640" s="12"/>
      <c r="L5640" s="16"/>
      <c r="M5640" s="32" t="str">
        <f>TEXT(Data[[#This Row],[Ngày giao]],"yyyy")</f>
        <v>2023</v>
      </c>
      <c r="N5640" s="32" t="str">
        <f>IF(MONTH(Data[[#This Row],[Ngày giao]])&lt;4,"Qtr1", IF(MONTH(Data[[#This Row],[Ngày giao]])&lt;7,"Qtr2",IF(MONTH(Data[[#This Row],[Ngày giao]])&lt;10,"Qtr3","Qtr4")))</f>
        <v>Qtr1</v>
      </c>
      <c r="O5640" s="32" t="str">
        <f>TEXT(Data[[#This Row],[Ngày giao]],"MMM")</f>
        <v>Feb</v>
      </c>
    </row>
    <row r="5641" spans="1:15" ht="13" x14ac:dyDescent="0.3">
      <c r="A5641" s="1">
        <v>4518400770</v>
      </c>
      <c r="B5641" s="1">
        <v>4013305</v>
      </c>
      <c r="C5641" s="34" t="s">
        <v>61</v>
      </c>
      <c r="D5641" s="35">
        <v>240</v>
      </c>
      <c r="E5641" s="3">
        <v>839</v>
      </c>
      <c r="F5641" s="3">
        <f xml:space="preserve"> D5641 * E5641</f>
        <v>201360</v>
      </c>
      <c r="G5641" s="41">
        <v>44816</v>
      </c>
      <c r="H5641" s="40">
        <v>44816</v>
      </c>
      <c r="I5641" s="6">
        <v>0</v>
      </c>
      <c r="J5641" s="32" t="str">
        <f>IF(Data[[#This Row],[Chênh lệch ngày]]&lt;-2,"ADVANCE", IF(Data[[#This Row],[Chênh lệch ngày]]&lt;4, "ON TIME", IF(Data[[#This Row],[REASON OF LATE]]="SUPPLIER","LATE BY SUPPLIER", "LATE")))</f>
        <v>ON TIME</v>
      </c>
      <c r="K5641" s="12"/>
      <c r="L5641" s="16"/>
      <c r="M5641" s="32" t="str">
        <f>TEXT(Data[[#This Row],[Ngày giao]],"yyyy")</f>
        <v>2022</v>
      </c>
      <c r="N5641" s="32" t="str">
        <f>IF(MONTH(Data[[#This Row],[Ngày giao]])&lt;4,"Qtr1", IF(MONTH(Data[[#This Row],[Ngày giao]])&lt;7,"Qtr2",IF(MONTH(Data[[#This Row],[Ngày giao]])&lt;10,"Qtr3","Qtr4")))</f>
        <v>Qtr3</v>
      </c>
      <c r="O5641" s="32" t="str">
        <f>TEXT(Data[[#This Row],[Ngày giao]],"MMM")</f>
        <v>Sep</v>
      </c>
    </row>
    <row r="5642" spans="1:15" ht="13" x14ac:dyDescent="0.3">
      <c r="A5642" s="1">
        <v>4518394777</v>
      </c>
      <c r="B5642" s="1">
        <v>4335195</v>
      </c>
      <c r="C5642" s="34" t="s">
        <v>56</v>
      </c>
      <c r="D5642" s="35">
        <v>774</v>
      </c>
      <c r="E5642" s="3">
        <v>1134</v>
      </c>
      <c r="F5642" s="3">
        <f xml:space="preserve"> D5642 * E5642</f>
        <v>877716</v>
      </c>
      <c r="G5642" s="41">
        <v>44819</v>
      </c>
      <c r="H5642" s="40">
        <v>44819</v>
      </c>
      <c r="I5642" s="6">
        <v>0</v>
      </c>
      <c r="J5642" s="32" t="str">
        <f>IF(Data[[#This Row],[Chênh lệch ngày]]&lt;-2,"ADVANCE", IF(Data[[#This Row],[Chênh lệch ngày]]&lt;4, "ON TIME", IF(Data[[#This Row],[REASON OF LATE]]="SUPPLIER","LATE BY SUPPLIER", "LATE")))</f>
        <v>ON TIME</v>
      </c>
      <c r="K5642" s="12"/>
      <c r="L5642" s="16"/>
      <c r="M5642" s="32" t="str">
        <f>TEXT(Data[[#This Row],[Ngày giao]],"yyyy")</f>
        <v>2022</v>
      </c>
      <c r="N5642" s="32" t="str">
        <f>IF(MONTH(Data[[#This Row],[Ngày giao]])&lt;4,"Qtr1", IF(MONTH(Data[[#This Row],[Ngày giao]])&lt;7,"Qtr2",IF(MONTH(Data[[#This Row],[Ngày giao]])&lt;10,"Qtr3","Qtr4")))</f>
        <v>Qtr3</v>
      </c>
      <c r="O5642" s="32" t="str">
        <f>TEXT(Data[[#This Row],[Ngày giao]],"MMM")</f>
        <v>Sep</v>
      </c>
    </row>
    <row r="5643" spans="1:15" ht="13" x14ac:dyDescent="0.3">
      <c r="A5643" s="1">
        <v>4518440328</v>
      </c>
      <c r="B5643" s="1">
        <v>4335195</v>
      </c>
      <c r="C5643" s="34" t="s">
        <v>56</v>
      </c>
      <c r="D5643" s="35">
        <v>378</v>
      </c>
      <c r="E5643" s="3">
        <v>1087</v>
      </c>
      <c r="F5643" s="3">
        <f xml:space="preserve"> D5643 * E5643</f>
        <v>410886</v>
      </c>
      <c r="G5643" s="41">
        <v>44833</v>
      </c>
      <c r="H5643" s="40">
        <v>44833</v>
      </c>
      <c r="I5643" s="6">
        <v>0</v>
      </c>
      <c r="J5643" s="32" t="str">
        <f>IF(Data[[#This Row],[Chênh lệch ngày]]&lt;-2,"ADVANCE", IF(Data[[#This Row],[Chênh lệch ngày]]&lt;4, "ON TIME", IF(Data[[#This Row],[REASON OF LATE]]="SUPPLIER","LATE BY SUPPLIER", "LATE")))</f>
        <v>ON TIME</v>
      </c>
      <c r="K5643" s="12"/>
      <c r="L5643" s="16"/>
      <c r="M5643" s="32" t="str">
        <f>TEXT(Data[[#This Row],[Ngày giao]],"yyyy")</f>
        <v>2022</v>
      </c>
      <c r="N5643" s="32" t="str">
        <f>IF(MONTH(Data[[#This Row],[Ngày giao]])&lt;4,"Qtr1", IF(MONTH(Data[[#This Row],[Ngày giao]])&lt;7,"Qtr2",IF(MONTH(Data[[#This Row],[Ngày giao]])&lt;10,"Qtr3","Qtr4")))</f>
        <v>Qtr3</v>
      </c>
      <c r="O5643" s="32" t="str">
        <f>TEXT(Data[[#This Row],[Ngày giao]],"MMM")</f>
        <v>Sep</v>
      </c>
    </row>
    <row r="5644" spans="1:15" ht="13" x14ac:dyDescent="0.3">
      <c r="A5644" s="1">
        <v>4518460327</v>
      </c>
      <c r="B5644" s="1">
        <v>4335195</v>
      </c>
      <c r="C5644" s="34" t="s">
        <v>56</v>
      </c>
      <c r="D5644" s="35">
        <v>108</v>
      </c>
      <c r="E5644" s="3">
        <v>968</v>
      </c>
      <c r="F5644" s="3">
        <f t="shared" ref="F5644:F5651" si="165" xml:space="preserve"> D5644 * E5644</f>
        <v>104544</v>
      </c>
      <c r="G5644" s="41">
        <v>44833</v>
      </c>
      <c r="H5644" s="40">
        <v>44833</v>
      </c>
      <c r="I5644" s="6">
        <v>0</v>
      </c>
      <c r="J5644" s="32" t="str">
        <f>IF(Data[[#This Row],[Chênh lệch ngày]]&lt;-2,"ADVANCE", IF(Data[[#This Row],[Chênh lệch ngày]]&lt;4, "ON TIME", IF(Data[[#This Row],[REASON OF LATE]]="SUPPLIER","LATE BY SUPPLIER", "LATE")))</f>
        <v>ON TIME</v>
      </c>
      <c r="K5644" s="12"/>
      <c r="L5644" s="16"/>
      <c r="M5644" s="32" t="str">
        <f>TEXT(Data[[#This Row],[Ngày giao]],"yyyy")</f>
        <v>2022</v>
      </c>
      <c r="N5644" s="32" t="str">
        <f>IF(MONTH(Data[[#This Row],[Ngày giao]])&lt;4,"Qtr1", IF(MONTH(Data[[#This Row],[Ngày giao]])&lt;7,"Qtr2",IF(MONTH(Data[[#This Row],[Ngày giao]])&lt;10,"Qtr3","Qtr4")))</f>
        <v>Qtr3</v>
      </c>
      <c r="O5644" s="32" t="str">
        <f>TEXT(Data[[#This Row],[Ngày giao]],"MMM")</f>
        <v>Sep</v>
      </c>
    </row>
    <row r="5645" spans="1:15" ht="13" x14ac:dyDescent="0.3">
      <c r="A5645" s="1">
        <v>4518472153</v>
      </c>
      <c r="B5645" s="1">
        <v>4335195</v>
      </c>
      <c r="C5645" s="34" t="s">
        <v>56</v>
      </c>
      <c r="D5645" s="35">
        <v>234</v>
      </c>
      <c r="E5645" s="3">
        <v>1372</v>
      </c>
      <c r="F5645" s="3">
        <f t="shared" si="165"/>
        <v>321048</v>
      </c>
      <c r="G5645" s="41">
        <v>44833</v>
      </c>
      <c r="H5645" s="40">
        <v>44833</v>
      </c>
      <c r="I5645" s="6">
        <v>0</v>
      </c>
      <c r="J5645" s="32" t="str">
        <f>IF(Data[[#This Row],[Chênh lệch ngày]]&lt;-2,"ADVANCE", IF(Data[[#This Row],[Chênh lệch ngày]]&lt;4, "ON TIME", IF(Data[[#This Row],[REASON OF LATE]]="SUPPLIER","LATE BY SUPPLIER", "LATE")))</f>
        <v>ON TIME</v>
      </c>
      <c r="K5645" s="12"/>
      <c r="L5645" s="16"/>
      <c r="M5645" s="32" t="str">
        <f>TEXT(Data[[#This Row],[Ngày giao]],"yyyy")</f>
        <v>2022</v>
      </c>
      <c r="N5645" s="32" t="str">
        <f>IF(MONTH(Data[[#This Row],[Ngày giao]])&lt;4,"Qtr1", IF(MONTH(Data[[#This Row],[Ngày giao]])&lt;7,"Qtr2",IF(MONTH(Data[[#This Row],[Ngày giao]])&lt;10,"Qtr3","Qtr4")))</f>
        <v>Qtr3</v>
      </c>
      <c r="O5645" s="32" t="str">
        <f>TEXT(Data[[#This Row],[Ngày giao]],"MMM")</f>
        <v>Sep</v>
      </c>
    </row>
    <row r="5646" spans="1:15" ht="13" x14ac:dyDescent="0.3">
      <c r="A5646" s="1">
        <v>4518378388</v>
      </c>
      <c r="B5646" s="1">
        <v>4335198</v>
      </c>
      <c r="C5646" s="34" t="s">
        <v>68</v>
      </c>
      <c r="D5646" s="35">
        <v>198</v>
      </c>
      <c r="E5646" s="3">
        <v>1085</v>
      </c>
      <c r="F5646" s="3">
        <f t="shared" si="165"/>
        <v>214830</v>
      </c>
      <c r="G5646" s="41">
        <v>44805</v>
      </c>
      <c r="H5646" s="40">
        <v>44798</v>
      </c>
      <c r="I5646" s="6">
        <v>7</v>
      </c>
      <c r="J5646" s="32" t="str">
        <f>IF(Data[[#This Row],[Chênh lệch ngày]]&lt;-2,"ADVANCE", IF(Data[[#This Row],[Chênh lệch ngày]]&lt;4, "ON TIME", IF(Data[[#This Row],[REASON OF LATE]]="SUPPLIER","LATE BY SUPPLIER", "LATE")))</f>
        <v>LATE</v>
      </c>
      <c r="K5646" s="32" t="s">
        <v>6</v>
      </c>
      <c r="L5646" s="16"/>
      <c r="M5646" s="32" t="str">
        <f>TEXT(Data[[#This Row],[Ngày giao]],"yyyy")</f>
        <v>2022</v>
      </c>
      <c r="N5646" s="32" t="str">
        <f>IF(MONTH(Data[[#This Row],[Ngày giao]])&lt;4,"Qtr1", IF(MONTH(Data[[#This Row],[Ngày giao]])&lt;7,"Qtr2",IF(MONTH(Data[[#This Row],[Ngày giao]])&lt;10,"Qtr3","Qtr4")))</f>
        <v>Qtr3</v>
      </c>
      <c r="O5646" s="32" t="str">
        <f>TEXT(Data[[#This Row],[Ngày giao]],"MMM")</f>
        <v>Sep</v>
      </c>
    </row>
    <row r="5647" spans="1:15" ht="13" x14ac:dyDescent="0.3">
      <c r="A5647" s="1">
        <v>4518433940</v>
      </c>
      <c r="B5647" s="1">
        <v>4335198</v>
      </c>
      <c r="C5647" s="34" t="s">
        <v>68</v>
      </c>
      <c r="D5647" s="35">
        <v>126</v>
      </c>
      <c r="E5647" s="3">
        <v>610</v>
      </c>
      <c r="F5647" s="3">
        <f t="shared" si="165"/>
        <v>76860</v>
      </c>
      <c r="G5647" s="41">
        <v>44812</v>
      </c>
      <c r="H5647" s="40">
        <v>44805</v>
      </c>
      <c r="I5647" s="6">
        <v>7</v>
      </c>
      <c r="J5647" s="32" t="str">
        <f>IF(Data[[#This Row],[Chênh lệch ngày]]&lt;-2,"ADVANCE", IF(Data[[#This Row],[Chênh lệch ngày]]&lt;4, "ON TIME", IF(Data[[#This Row],[REASON OF LATE]]="SUPPLIER","LATE BY SUPPLIER", "LATE")))</f>
        <v>LATE</v>
      </c>
      <c r="K5647" s="32" t="s">
        <v>6</v>
      </c>
      <c r="L5647" s="16"/>
      <c r="M5647" s="32" t="str">
        <f>TEXT(Data[[#This Row],[Ngày giao]],"yyyy")</f>
        <v>2022</v>
      </c>
      <c r="N5647" s="32" t="str">
        <f>IF(MONTH(Data[[#This Row],[Ngày giao]])&lt;4,"Qtr1", IF(MONTH(Data[[#This Row],[Ngày giao]])&lt;7,"Qtr2",IF(MONTH(Data[[#This Row],[Ngày giao]])&lt;10,"Qtr3","Qtr4")))</f>
        <v>Qtr3</v>
      </c>
      <c r="O5647" s="32" t="str">
        <f>TEXT(Data[[#This Row],[Ngày giao]],"MMM")</f>
        <v>Sep</v>
      </c>
    </row>
    <row r="5648" spans="1:15" ht="13" x14ac:dyDescent="0.3">
      <c r="A5648" s="1">
        <v>4518456534</v>
      </c>
      <c r="B5648" s="1">
        <v>4335198</v>
      </c>
      <c r="C5648" s="34" t="s">
        <v>68</v>
      </c>
      <c r="D5648" s="35">
        <v>882</v>
      </c>
      <c r="E5648" s="3">
        <v>1433</v>
      </c>
      <c r="F5648" s="3">
        <f xml:space="preserve"> D5648 * E5648</f>
        <v>1263906</v>
      </c>
      <c r="G5648" s="41">
        <v>44819</v>
      </c>
      <c r="H5648" s="40">
        <v>44812</v>
      </c>
      <c r="I5648" s="6">
        <v>7</v>
      </c>
      <c r="J5648" s="32" t="str">
        <f>IF(Data[[#This Row],[Chênh lệch ngày]]&lt;-2,"ADVANCE", IF(Data[[#This Row],[Chênh lệch ngày]]&lt;4, "ON TIME", IF(Data[[#This Row],[REASON OF LATE]]="SUPPLIER","LATE BY SUPPLIER", "LATE")))</f>
        <v>LATE</v>
      </c>
      <c r="K5648" s="32" t="s">
        <v>6</v>
      </c>
      <c r="L5648" s="33"/>
      <c r="M5648" s="32" t="str">
        <f>TEXT(Data[[#This Row],[Ngày giao]],"yyyy")</f>
        <v>2022</v>
      </c>
      <c r="N5648" s="32" t="str">
        <f>IF(MONTH(Data[[#This Row],[Ngày giao]])&lt;4,"Qtr1", IF(MONTH(Data[[#This Row],[Ngày giao]])&lt;7,"Qtr2",IF(MONTH(Data[[#This Row],[Ngày giao]])&lt;10,"Qtr3","Qtr4")))</f>
        <v>Qtr3</v>
      </c>
      <c r="O5648" s="32" t="str">
        <f>TEXT(Data[[#This Row],[Ngày giao]],"MMM")</f>
        <v>Sep</v>
      </c>
    </row>
    <row r="5649" spans="1:15" ht="13" x14ac:dyDescent="0.3">
      <c r="A5649" s="1">
        <v>4518401764</v>
      </c>
      <c r="B5649" s="1">
        <v>4335198</v>
      </c>
      <c r="C5649" s="34" t="s">
        <v>53</v>
      </c>
      <c r="D5649" s="35">
        <v>18</v>
      </c>
      <c r="E5649" s="3">
        <v>1307</v>
      </c>
      <c r="F5649" s="3">
        <f t="shared" si="165"/>
        <v>23526</v>
      </c>
      <c r="G5649" s="41">
        <v>44816</v>
      </c>
      <c r="H5649" s="40">
        <v>44816</v>
      </c>
      <c r="I5649" s="6">
        <v>0</v>
      </c>
      <c r="J5649" s="32" t="str">
        <f>IF(Data[[#This Row],[Chênh lệch ngày]]&lt;-2,"ADVANCE", IF(Data[[#This Row],[Chênh lệch ngày]]&lt;4, "ON TIME", IF(Data[[#This Row],[REASON OF LATE]]="SUPPLIER","LATE BY SUPPLIER", "LATE")))</f>
        <v>ON TIME</v>
      </c>
      <c r="K5649" s="12"/>
      <c r="L5649" s="16"/>
      <c r="M5649" s="32" t="str">
        <f>TEXT(Data[[#This Row],[Ngày giao]],"yyyy")</f>
        <v>2022</v>
      </c>
      <c r="N5649" s="32" t="str">
        <f>IF(MONTH(Data[[#This Row],[Ngày giao]])&lt;4,"Qtr1", IF(MONTH(Data[[#This Row],[Ngày giao]])&lt;7,"Qtr2",IF(MONTH(Data[[#This Row],[Ngày giao]])&lt;10,"Qtr3","Qtr4")))</f>
        <v>Qtr3</v>
      </c>
      <c r="O5649" s="32" t="str">
        <f>TEXT(Data[[#This Row],[Ngày giao]],"MMM")</f>
        <v>Sep</v>
      </c>
    </row>
    <row r="5650" spans="1:15" ht="13" x14ac:dyDescent="0.3">
      <c r="A5650" s="1">
        <v>4518415397</v>
      </c>
      <c r="B5650" s="1">
        <v>4335198</v>
      </c>
      <c r="C5650" s="34" t="s">
        <v>53</v>
      </c>
      <c r="D5650" s="35">
        <v>36</v>
      </c>
      <c r="E5650" s="3">
        <v>539</v>
      </c>
      <c r="F5650" s="3">
        <f t="shared" si="165"/>
        <v>19404</v>
      </c>
      <c r="G5650" s="41">
        <v>44823</v>
      </c>
      <c r="H5650" s="40">
        <v>44823</v>
      </c>
      <c r="I5650" s="6">
        <v>0</v>
      </c>
      <c r="J5650" s="32" t="str">
        <f>IF(Data[[#This Row],[Chênh lệch ngày]]&lt;-2,"ADVANCE", IF(Data[[#This Row],[Chênh lệch ngày]]&lt;4, "ON TIME", IF(Data[[#This Row],[REASON OF LATE]]="SUPPLIER","LATE BY SUPPLIER", "LATE")))</f>
        <v>ON TIME</v>
      </c>
      <c r="K5650" s="12"/>
      <c r="L5650" s="16"/>
      <c r="M5650" s="32" t="str">
        <f>TEXT(Data[[#This Row],[Ngày giao]],"yyyy")</f>
        <v>2022</v>
      </c>
      <c r="N5650" s="32" t="str">
        <f>IF(MONTH(Data[[#This Row],[Ngày giao]])&lt;4,"Qtr1", IF(MONTH(Data[[#This Row],[Ngày giao]])&lt;7,"Qtr2",IF(MONTH(Data[[#This Row],[Ngày giao]])&lt;10,"Qtr3","Qtr4")))</f>
        <v>Qtr3</v>
      </c>
      <c r="O5650" s="32" t="str">
        <f>TEXT(Data[[#This Row],[Ngày giao]],"MMM")</f>
        <v>Sep</v>
      </c>
    </row>
    <row r="5651" spans="1:15" ht="13" x14ac:dyDescent="0.3">
      <c r="A5651" s="1">
        <v>4518435709</v>
      </c>
      <c r="B5651" s="1">
        <v>4335198</v>
      </c>
      <c r="C5651" s="34" t="s">
        <v>53</v>
      </c>
      <c r="D5651" s="35">
        <v>54</v>
      </c>
      <c r="E5651" s="3">
        <v>1243</v>
      </c>
      <c r="F5651" s="3">
        <f t="shared" si="165"/>
        <v>67122</v>
      </c>
      <c r="G5651" s="41">
        <v>44823</v>
      </c>
      <c r="H5651" s="40">
        <v>44823</v>
      </c>
      <c r="I5651" s="6">
        <v>0</v>
      </c>
      <c r="J5651" s="32" t="str">
        <f>IF(Data[[#This Row],[Chênh lệch ngày]]&lt;-2,"ADVANCE", IF(Data[[#This Row],[Chênh lệch ngày]]&lt;4, "ON TIME", IF(Data[[#This Row],[REASON OF LATE]]="SUPPLIER","LATE BY SUPPLIER", "LATE")))</f>
        <v>ON TIME</v>
      </c>
      <c r="K5651" s="12"/>
      <c r="L5651" s="16"/>
      <c r="M5651" s="32" t="str">
        <f>TEXT(Data[[#This Row],[Ngày giao]],"yyyy")</f>
        <v>2022</v>
      </c>
      <c r="N5651" s="32" t="str">
        <f>IF(MONTH(Data[[#This Row],[Ngày giao]])&lt;4,"Qtr1", IF(MONTH(Data[[#This Row],[Ngày giao]])&lt;7,"Qtr2",IF(MONTH(Data[[#This Row],[Ngày giao]])&lt;10,"Qtr3","Qtr4")))</f>
        <v>Qtr3</v>
      </c>
      <c r="O5651" s="32" t="str">
        <f>TEXT(Data[[#This Row],[Ngày giao]],"MMM")</f>
        <v>Sep</v>
      </c>
    </row>
    <row r="5652" spans="1:15" ht="13" x14ac:dyDescent="0.3">
      <c r="A5652" s="1">
        <v>4518410928</v>
      </c>
      <c r="B5652" s="1">
        <v>4335209</v>
      </c>
      <c r="C5652" s="37" t="s">
        <v>52</v>
      </c>
      <c r="D5652" s="35">
        <v>16</v>
      </c>
      <c r="E5652" s="3">
        <v>613</v>
      </c>
      <c r="F5652" s="3">
        <f xml:space="preserve"> D5652 * E5652</f>
        <v>9808</v>
      </c>
      <c r="G5652" s="50">
        <v>44889</v>
      </c>
      <c r="H5652" s="40">
        <v>44830</v>
      </c>
      <c r="I5652" s="6">
        <v>59</v>
      </c>
      <c r="J5652" s="32" t="str">
        <f>IF(Data[[#This Row],[Chênh lệch ngày]]&lt;-2,"ADVANCE", IF(Data[[#This Row],[Chênh lệch ngày]]&lt;4, "ON TIME", IF(Data[[#This Row],[REASON OF LATE]]="SUPPLIER","LATE BY SUPPLIER", "LATE")))</f>
        <v>LATE</v>
      </c>
      <c r="K5652" s="32" t="s">
        <v>6</v>
      </c>
      <c r="L5652" s="33"/>
      <c r="M5652" s="32" t="str">
        <f>TEXT(Data[[#This Row],[Ngày giao]],"yyyy")</f>
        <v>2022</v>
      </c>
      <c r="N5652" s="32" t="str">
        <f>IF(MONTH(Data[[#This Row],[Ngày giao]])&lt;4,"Qtr1", IF(MONTH(Data[[#This Row],[Ngày giao]])&lt;7,"Qtr2",IF(MONTH(Data[[#This Row],[Ngày giao]])&lt;10,"Qtr3","Qtr4")))</f>
        <v>Qtr4</v>
      </c>
      <c r="O5652" s="32" t="str">
        <f>TEXT(Data[[#This Row],[Ngày giao]],"MMM")</f>
        <v>Nov</v>
      </c>
    </row>
    <row r="5653" spans="1:15" ht="13" x14ac:dyDescent="0.3">
      <c r="A5653" s="1">
        <v>4518240280</v>
      </c>
      <c r="B5653" s="1">
        <v>4333113</v>
      </c>
      <c r="C5653" s="34" t="s">
        <v>59</v>
      </c>
      <c r="D5653" s="35">
        <v>252</v>
      </c>
      <c r="E5653" s="3">
        <v>1492</v>
      </c>
      <c r="F5653" s="3">
        <f t="shared" ref="F5653:F5658" si="166" xml:space="preserve"> D5653 * E5653</f>
        <v>375984</v>
      </c>
      <c r="G5653" s="41">
        <v>44781</v>
      </c>
      <c r="H5653" s="40">
        <v>44781</v>
      </c>
      <c r="I5653" s="6">
        <v>0</v>
      </c>
      <c r="J5653" s="32" t="str">
        <f>IF(Data[[#This Row],[Chênh lệch ngày]]&lt;-2,"ADVANCE", IF(Data[[#This Row],[Chênh lệch ngày]]&lt;4, "ON TIME", IF(Data[[#This Row],[REASON OF LATE]]="SUPPLIER","LATE BY SUPPLIER", "LATE")))</f>
        <v>ON TIME</v>
      </c>
      <c r="K5653" s="12"/>
      <c r="L5653" s="16"/>
      <c r="M5653" s="32" t="str">
        <f>TEXT(Data[[#This Row],[Ngày giao]],"yyyy")</f>
        <v>2022</v>
      </c>
      <c r="N5653" s="32" t="str">
        <f>IF(MONTH(Data[[#This Row],[Ngày giao]])&lt;4,"Qtr1", IF(MONTH(Data[[#This Row],[Ngày giao]])&lt;7,"Qtr2",IF(MONTH(Data[[#This Row],[Ngày giao]])&lt;10,"Qtr3","Qtr4")))</f>
        <v>Qtr3</v>
      </c>
      <c r="O5653" s="32" t="str">
        <f>TEXT(Data[[#This Row],[Ngày giao]],"MMM")</f>
        <v>Aug</v>
      </c>
    </row>
    <row r="5654" spans="1:15" ht="13" x14ac:dyDescent="0.3">
      <c r="A5654" s="1">
        <v>4518389525</v>
      </c>
      <c r="B5654" s="1">
        <v>4333114</v>
      </c>
      <c r="C5654" s="37" t="s">
        <v>52</v>
      </c>
      <c r="D5654" s="35">
        <v>42</v>
      </c>
      <c r="E5654" s="3">
        <v>623</v>
      </c>
      <c r="F5654" s="3">
        <f t="shared" si="166"/>
        <v>26166</v>
      </c>
      <c r="G5654" s="41">
        <v>44816</v>
      </c>
      <c r="H5654" s="40">
        <v>44816</v>
      </c>
      <c r="I5654" s="6">
        <v>1</v>
      </c>
      <c r="J5654" s="32" t="str">
        <f>IF(Data[[#This Row],[Chênh lệch ngày]]&lt;-2,"ADVANCE", IF(Data[[#This Row],[Chênh lệch ngày]]&lt;4, "ON TIME", IF(Data[[#This Row],[REASON OF LATE]]="SUPPLIER","LATE BY SUPPLIER", "LATE")))</f>
        <v>ON TIME</v>
      </c>
      <c r="K5654" s="12"/>
      <c r="L5654" s="16"/>
      <c r="M5654" s="32" t="str">
        <f>TEXT(Data[[#This Row],[Ngày giao]],"yyyy")</f>
        <v>2022</v>
      </c>
      <c r="N5654" s="32" t="str">
        <f>IF(MONTH(Data[[#This Row],[Ngày giao]])&lt;4,"Qtr1", IF(MONTH(Data[[#This Row],[Ngày giao]])&lt;7,"Qtr2",IF(MONTH(Data[[#This Row],[Ngày giao]])&lt;10,"Qtr3","Qtr4")))</f>
        <v>Qtr3</v>
      </c>
      <c r="O5654" s="32" t="str">
        <f>TEXT(Data[[#This Row],[Ngày giao]],"MMM")</f>
        <v>Sep</v>
      </c>
    </row>
    <row r="5655" spans="1:15" ht="13" x14ac:dyDescent="0.3">
      <c r="A5655" s="1">
        <v>4518475591</v>
      </c>
      <c r="B5655" s="1">
        <v>4333114</v>
      </c>
      <c r="C5655" s="37" t="s">
        <v>52</v>
      </c>
      <c r="D5655" s="35">
        <v>336</v>
      </c>
      <c r="E5655" s="3">
        <v>420</v>
      </c>
      <c r="F5655" s="3">
        <f t="shared" si="166"/>
        <v>141120</v>
      </c>
      <c r="G5655" s="50">
        <v>44844</v>
      </c>
      <c r="H5655" s="42">
        <v>44844</v>
      </c>
      <c r="I5655" s="6">
        <v>0</v>
      </c>
      <c r="J5655" s="32" t="str">
        <f>IF(Data[[#This Row],[Chênh lệch ngày]]&lt;-2,"ADVANCE", IF(Data[[#This Row],[Chênh lệch ngày]]&lt;4, "ON TIME", IF(Data[[#This Row],[REASON OF LATE]]="SUPPLIER","LATE BY SUPPLIER", "LATE")))</f>
        <v>ON TIME</v>
      </c>
      <c r="K5655" s="12"/>
      <c r="L5655" s="16"/>
      <c r="M5655" s="32" t="str">
        <f>TEXT(Data[[#This Row],[Ngày giao]],"yyyy")</f>
        <v>2022</v>
      </c>
      <c r="N5655" s="32" t="str">
        <f>IF(MONTH(Data[[#This Row],[Ngày giao]])&lt;4,"Qtr1", IF(MONTH(Data[[#This Row],[Ngày giao]])&lt;7,"Qtr2",IF(MONTH(Data[[#This Row],[Ngày giao]])&lt;10,"Qtr3","Qtr4")))</f>
        <v>Qtr4</v>
      </c>
      <c r="O5655" s="32" t="str">
        <f>TEXT(Data[[#This Row],[Ngày giao]],"MMM")</f>
        <v>Oct</v>
      </c>
    </row>
    <row r="5656" spans="1:15" ht="13" x14ac:dyDescent="0.3">
      <c r="A5656" s="1">
        <v>4518465150</v>
      </c>
      <c r="B5656" s="1">
        <v>4454507</v>
      </c>
      <c r="C5656" s="37" t="s">
        <v>52</v>
      </c>
      <c r="D5656" s="35">
        <v>1890</v>
      </c>
      <c r="E5656" s="3">
        <v>546</v>
      </c>
      <c r="F5656" s="3">
        <f t="shared" si="166"/>
        <v>1031940</v>
      </c>
      <c r="G5656" s="41">
        <v>44830</v>
      </c>
      <c r="H5656" s="40">
        <v>44830</v>
      </c>
      <c r="I5656" s="6">
        <v>0</v>
      </c>
      <c r="J5656" s="32" t="str">
        <f>IF(Data[[#This Row],[Chênh lệch ngày]]&lt;-2,"ADVANCE", IF(Data[[#This Row],[Chênh lệch ngày]]&lt;4, "ON TIME", IF(Data[[#This Row],[REASON OF LATE]]="SUPPLIER","LATE BY SUPPLIER", "LATE")))</f>
        <v>ON TIME</v>
      </c>
      <c r="K5656" s="12"/>
      <c r="L5656" s="16"/>
      <c r="M5656" s="32" t="str">
        <f>TEXT(Data[[#This Row],[Ngày giao]],"yyyy")</f>
        <v>2022</v>
      </c>
      <c r="N5656" s="32" t="str">
        <f>IF(MONTH(Data[[#This Row],[Ngày giao]])&lt;4,"Qtr1", IF(MONTH(Data[[#This Row],[Ngày giao]])&lt;7,"Qtr2",IF(MONTH(Data[[#This Row],[Ngày giao]])&lt;10,"Qtr3","Qtr4")))</f>
        <v>Qtr3</v>
      </c>
      <c r="O5656" s="32" t="str">
        <f>TEXT(Data[[#This Row],[Ngày giao]],"MMM")</f>
        <v>Sep</v>
      </c>
    </row>
    <row r="5657" spans="1:15" ht="13" x14ac:dyDescent="0.3">
      <c r="A5657" s="1">
        <v>4518469567</v>
      </c>
      <c r="B5657" s="1">
        <v>4333114</v>
      </c>
      <c r="C5657" s="37" t="s">
        <v>52</v>
      </c>
      <c r="D5657" s="35">
        <v>651</v>
      </c>
      <c r="E5657" s="3">
        <v>1430</v>
      </c>
      <c r="F5657" s="3">
        <f t="shared" si="166"/>
        <v>930930</v>
      </c>
      <c r="G5657" s="50">
        <v>44858</v>
      </c>
      <c r="H5657" s="42">
        <v>44858</v>
      </c>
      <c r="I5657" s="6">
        <v>0</v>
      </c>
      <c r="J5657" s="32" t="str">
        <f>IF(Data[[#This Row],[Chênh lệch ngày]]&lt;-2,"ADVANCE", IF(Data[[#This Row],[Chênh lệch ngày]]&lt;4, "ON TIME", IF(Data[[#This Row],[REASON OF LATE]]="SUPPLIER","LATE BY SUPPLIER", "LATE")))</f>
        <v>ON TIME</v>
      </c>
      <c r="K5657" s="12"/>
      <c r="L5657" s="16"/>
      <c r="M5657" s="32" t="str">
        <f>TEXT(Data[[#This Row],[Ngày giao]],"yyyy")</f>
        <v>2022</v>
      </c>
      <c r="N5657" s="32" t="str">
        <f>IF(MONTH(Data[[#This Row],[Ngày giao]])&lt;4,"Qtr1", IF(MONTH(Data[[#This Row],[Ngày giao]])&lt;7,"Qtr2",IF(MONTH(Data[[#This Row],[Ngày giao]])&lt;10,"Qtr3","Qtr4")))</f>
        <v>Qtr4</v>
      </c>
      <c r="O5657" s="32" t="str">
        <f>TEXT(Data[[#This Row],[Ngày giao]],"MMM")</f>
        <v>Oct</v>
      </c>
    </row>
    <row r="5658" spans="1:15" ht="13" x14ac:dyDescent="0.3">
      <c r="A5658" s="1">
        <v>4518425259</v>
      </c>
      <c r="B5658" s="1">
        <v>4454507</v>
      </c>
      <c r="C5658" s="34" t="s">
        <v>55</v>
      </c>
      <c r="D5658" s="35">
        <v>270</v>
      </c>
      <c r="E5658" s="3">
        <v>973</v>
      </c>
      <c r="F5658" s="3">
        <f t="shared" si="166"/>
        <v>262710</v>
      </c>
      <c r="G5658" s="41">
        <v>44819</v>
      </c>
      <c r="H5658" s="40">
        <v>44819</v>
      </c>
      <c r="I5658" s="6">
        <v>0</v>
      </c>
      <c r="J5658" s="32" t="str">
        <f>IF(Data[[#This Row],[Chênh lệch ngày]]&lt;-2,"ADVANCE", IF(Data[[#This Row],[Chênh lệch ngày]]&lt;4, "ON TIME", IF(Data[[#This Row],[REASON OF LATE]]="SUPPLIER","LATE BY SUPPLIER", "LATE")))</f>
        <v>ON TIME</v>
      </c>
      <c r="K5658" s="12"/>
      <c r="L5658" s="16"/>
      <c r="M5658" s="32" t="str">
        <f>TEXT(Data[[#This Row],[Ngày giao]],"yyyy")</f>
        <v>2022</v>
      </c>
      <c r="N5658" s="32" t="str">
        <f>IF(MONTH(Data[[#This Row],[Ngày giao]])&lt;4,"Qtr1", IF(MONTH(Data[[#This Row],[Ngày giao]])&lt;7,"Qtr2",IF(MONTH(Data[[#This Row],[Ngày giao]])&lt;10,"Qtr3","Qtr4")))</f>
        <v>Qtr3</v>
      </c>
      <c r="O5658" s="32" t="str">
        <f>TEXT(Data[[#This Row],[Ngày giao]],"MMM")</f>
        <v>Sep</v>
      </c>
    </row>
    <row r="5659" spans="1:15" ht="13" x14ac:dyDescent="0.3">
      <c r="A5659" s="1">
        <v>4518477885</v>
      </c>
      <c r="B5659" s="1">
        <v>4333114</v>
      </c>
      <c r="C5659" s="37" t="s">
        <v>52</v>
      </c>
      <c r="D5659" s="35">
        <v>630</v>
      </c>
      <c r="E5659" s="3">
        <v>1312</v>
      </c>
      <c r="F5659" s="3">
        <f xml:space="preserve"> D5659 * E5659</f>
        <v>826560</v>
      </c>
      <c r="G5659" s="41">
        <v>44872</v>
      </c>
      <c r="H5659" s="40">
        <v>44872</v>
      </c>
      <c r="I5659" s="6">
        <v>0</v>
      </c>
      <c r="J5659" s="32" t="str">
        <f>IF(Data[[#This Row],[Chênh lệch ngày]]&lt;-2,"ADVANCE", IF(Data[[#This Row],[Chênh lệch ngày]]&lt;4, "ON TIME", IF(Data[[#This Row],[REASON OF LATE]]="SUPPLIER","LATE BY SUPPLIER", "LATE")))</f>
        <v>ON TIME</v>
      </c>
      <c r="K5659" s="12"/>
      <c r="L5659" s="16"/>
      <c r="M5659" s="32" t="str">
        <f>TEXT(Data[[#This Row],[Ngày giao]],"yyyy")</f>
        <v>2022</v>
      </c>
      <c r="N5659" s="32" t="str">
        <f>IF(MONTH(Data[[#This Row],[Ngày giao]])&lt;4,"Qtr1", IF(MONTH(Data[[#This Row],[Ngày giao]])&lt;7,"Qtr2",IF(MONTH(Data[[#This Row],[Ngày giao]])&lt;10,"Qtr3","Qtr4")))</f>
        <v>Qtr4</v>
      </c>
      <c r="O5659" s="32" t="str">
        <f>TEXT(Data[[#This Row],[Ngày giao]],"MMM")</f>
        <v>Nov</v>
      </c>
    </row>
    <row r="5660" spans="1:15" ht="13" x14ac:dyDescent="0.3">
      <c r="A5660" s="1">
        <v>4518475357</v>
      </c>
      <c r="B5660" s="1">
        <v>4454507</v>
      </c>
      <c r="C5660" s="34" t="s">
        <v>55</v>
      </c>
      <c r="D5660" s="35">
        <v>270</v>
      </c>
      <c r="E5660" s="3">
        <v>890</v>
      </c>
      <c r="F5660" s="3">
        <f t="shared" ref="F5660:F5696" si="167" xml:space="preserve"> D5660 * E5660</f>
        <v>240300</v>
      </c>
      <c r="G5660" s="41">
        <v>44833</v>
      </c>
      <c r="H5660" s="40">
        <v>44833</v>
      </c>
      <c r="I5660" s="6">
        <v>0</v>
      </c>
      <c r="J5660" s="32" t="str">
        <f>IF(Data[[#This Row],[Chênh lệch ngày]]&lt;-2,"ADVANCE", IF(Data[[#This Row],[Chênh lệch ngày]]&lt;4, "ON TIME", IF(Data[[#This Row],[REASON OF LATE]]="SUPPLIER","LATE BY SUPPLIER", "LATE")))</f>
        <v>ON TIME</v>
      </c>
      <c r="K5660" s="12"/>
      <c r="L5660" s="16"/>
      <c r="M5660" s="32" t="str">
        <f>TEXT(Data[[#This Row],[Ngày giao]],"yyyy")</f>
        <v>2022</v>
      </c>
      <c r="N5660" s="32" t="str">
        <f>IF(MONTH(Data[[#This Row],[Ngày giao]])&lt;4,"Qtr1", IF(MONTH(Data[[#This Row],[Ngày giao]])&lt;7,"Qtr2",IF(MONTH(Data[[#This Row],[Ngày giao]])&lt;10,"Qtr3","Qtr4")))</f>
        <v>Qtr3</v>
      </c>
      <c r="O5660" s="32" t="str">
        <f>TEXT(Data[[#This Row],[Ngày giao]],"MMM")</f>
        <v>Sep</v>
      </c>
    </row>
    <row r="5661" spans="1:15" ht="13" x14ac:dyDescent="0.3">
      <c r="A5661" s="1">
        <v>5501283999</v>
      </c>
      <c r="B5661" s="1">
        <v>4454507</v>
      </c>
      <c r="C5661" s="34" t="s">
        <v>60</v>
      </c>
      <c r="D5661" s="35">
        <v>4560</v>
      </c>
      <c r="E5661" s="3">
        <v>648</v>
      </c>
      <c r="F5661" s="3">
        <f t="shared" si="167"/>
        <v>2954880</v>
      </c>
      <c r="G5661" s="41">
        <v>44823</v>
      </c>
      <c r="H5661" s="40">
        <v>44822</v>
      </c>
      <c r="I5661" s="6">
        <v>1</v>
      </c>
      <c r="J5661" s="32" t="str">
        <f>IF(Data[[#This Row],[Chênh lệch ngày]]&lt;-2,"ADVANCE", IF(Data[[#This Row],[Chênh lệch ngày]]&lt;4, "ON TIME", IF(Data[[#This Row],[REASON OF LATE]]="SUPPLIER","LATE BY SUPPLIER", "LATE")))</f>
        <v>ON TIME</v>
      </c>
      <c r="K5661" s="12"/>
      <c r="L5661" s="16"/>
      <c r="M5661" s="32" t="str">
        <f>TEXT(Data[[#This Row],[Ngày giao]],"yyyy")</f>
        <v>2022</v>
      </c>
      <c r="N5661" s="32" t="str">
        <f>IF(MONTH(Data[[#This Row],[Ngày giao]])&lt;4,"Qtr1", IF(MONTH(Data[[#This Row],[Ngày giao]])&lt;7,"Qtr2",IF(MONTH(Data[[#This Row],[Ngày giao]])&lt;10,"Qtr3","Qtr4")))</f>
        <v>Qtr3</v>
      </c>
      <c r="O5661" s="32" t="str">
        <f>TEXT(Data[[#This Row],[Ngày giao]],"MMM")</f>
        <v>Sep</v>
      </c>
    </row>
    <row r="5662" spans="1:15" ht="13" x14ac:dyDescent="0.3">
      <c r="A5662" s="1">
        <v>4518453518</v>
      </c>
      <c r="B5662" s="1">
        <v>4333114</v>
      </c>
      <c r="C5662" s="34" t="s">
        <v>53</v>
      </c>
      <c r="D5662" s="35">
        <v>5061</v>
      </c>
      <c r="E5662" s="3">
        <v>1289</v>
      </c>
      <c r="F5662" s="3">
        <f t="shared" si="167"/>
        <v>6523629</v>
      </c>
      <c r="G5662" s="41">
        <v>44935</v>
      </c>
      <c r="H5662" s="40">
        <v>44935</v>
      </c>
      <c r="I5662" s="6">
        <v>0</v>
      </c>
      <c r="J5662" s="32" t="str">
        <f>IF(Data[[#This Row],[Chênh lệch ngày]]&lt;-2,"ADVANCE", IF(Data[[#This Row],[Chênh lệch ngày]]&lt;4, "ON TIME", IF(Data[[#This Row],[REASON OF LATE]]="SUPPLIER","LATE BY SUPPLIER", "LATE")))</f>
        <v>ON TIME</v>
      </c>
      <c r="K5662" s="12"/>
      <c r="L5662" s="16"/>
      <c r="M5662" s="32" t="str">
        <f>TEXT(Data[[#This Row],[Ngày giao]],"yyyy")</f>
        <v>2023</v>
      </c>
      <c r="N5662" s="32" t="str">
        <f>IF(MONTH(Data[[#This Row],[Ngày giao]])&lt;4,"Qtr1", IF(MONTH(Data[[#This Row],[Ngày giao]])&lt;7,"Qtr2",IF(MONTH(Data[[#This Row],[Ngày giao]])&lt;10,"Qtr3","Qtr4")))</f>
        <v>Qtr1</v>
      </c>
      <c r="O5662" s="32" t="str">
        <f>TEXT(Data[[#This Row],[Ngày giao]],"MMM")</f>
        <v>Jan</v>
      </c>
    </row>
    <row r="5663" spans="1:15" ht="13" x14ac:dyDescent="0.3">
      <c r="A5663" s="1">
        <v>4518404654</v>
      </c>
      <c r="B5663" s="1">
        <v>4333115</v>
      </c>
      <c r="C5663" s="34" t="s">
        <v>53</v>
      </c>
      <c r="D5663" s="35">
        <v>19992</v>
      </c>
      <c r="E5663" s="3">
        <v>1154</v>
      </c>
      <c r="F5663" s="3">
        <f t="shared" si="167"/>
        <v>23070768</v>
      </c>
      <c r="G5663" s="41">
        <v>45005</v>
      </c>
      <c r="H5663" s="40">
        <v>45005</v>
      </c>
      <c r="I5663" s="6">
        <v>0</v>
      </c>
      <c r="J5663" s="32" t="str">
        <f>IF(Data[[#This Row],[Chênh lệch ngày]]&lt;-2,"ADVANCE", IF(Data[[#This Row],[Chênh lệch ngày]]&lt;4, "ON TIME", IF(Data[[#This Row],[REASON OF LATE]]="SUPPLIER","LATE BY SUPPLIER", "LATE")))</f>
        <v>ON TIME</v>
      </c>
      <c r="K5663" s="12"/>
      <c r="L5663" s="16"/>
      <c r="M5663" s="32" t="str">
        <f>TEXT(Data[[#This Row],[Ngày giao]],"yyyy")</f>
        <v>2023</v>
      </c>
      <c r="N5663" s="32" t="str">
        <f>IF(MONTH(Data[[#This Row],[Ngày giao]])&lt;4,"Qtr1", IF(MONTH(Data[[#This Row],[Ngày giao]])&lt;7,"Qtr2",IF(MONTH(Data[[#This Row],[Ngày giao]])&lt;10,"Qtr3","Qtr4")))</f>
        <v>Qtr1</v>
      </c>
      <c r="O5663" s="32" t="str">
        <f>TEXT(Data[[#This Row],[Ngày giao]],"MMM")</f>
        <v>Mar</v>
      </c>
    </row>
    <row r="5664" spans="1:15" ht="13" x14ac:dyDescent="0.3">
      <c r="A5664" s="1">
        <v>4518399652</v>
      </c>
      <c r="B5664" s="1">
        <v>4333115</v>
      </c>
      <c r="C5664" s="34" t="s">
        <v>53</v>
      </c>
      <c r="D5664" s="35">
        <v>19992</v>
      </c>
      <c r="E5664" s="3">
        <v>728</v>
      </c>
      <c r="F5664" s="3">
        <f t="shared" si="167"/>
        <v>14554176</v>
      </c>
      <c r="G5664" s="41">
        <v>45019</v>
      </c>
      <c r="H5664" s="40">
        <v>45019</v>
      </c>
      <c r="I5664" s="6">
        <v>0</v>
      </c>
      <c r="J5664" s="32" t="str">
        <f>IF(Data[[#This Row],[Chênh lệch ngày]]&lt;-2,"ADVANCE", IF(Data[[#This Row],[Chênh lệch ngày]]&lt;4, "ON TIME", IF(Data[[#This Row],[REASON OF LATE]]="SUPPLIER","LATE BY SUPPLIER", "LATE")))</f>
        <v>ON TIME</v>
      </c>
      <c r="K5664" s="12"/>
      <c r="L5664" s="16"/>
      <c r="M5664" s="32" t="str">
        <f>TEXT(Data[[#This Row],[Ngày giao]],"yyyy")</f>
        <v>2023</v>
      </c>
      <c r="N5664" s="32" t="str">
        <f>IF(MONTH(Data[[#This Row],[Ngày giao]])&lt;4,"Qtr1", IF(MONTH(Data[[#This Row],[Ngày giao]])&lt;7,"Qtr2",IF(MONTH(Data[[#This Row],[Ngày giao]])&lt;10,"Qtr3","Qtr4")))</f>
        <v>Qtr2</v>
      </c>
      <c r="O5664" s="32" t="str">
        <f>TEXT(Data[[#This Row],[Ngày giao]],"MMM")</f>
        <v>Apr</v>
      </c>
    </row>
    <row r="5665" spans="1:15" ht="13" x14ac:dyDescent="0.3">
      <c r="A5665" s="1">
        <v>4518398734</v>
      </c>
      <c r="B5665" s="1">
        <v>4333115</v>
      </c>
      <c r="C5665" s="34" t="s">
        <v>53</v>
      </c>
      <c r="D5665" s="35">
        <v>19026</v>
      </c>
      <c r="E5665" s="3">
        <v>1441</v>
      </c>
      <c r="F5665" s="3">
        <f t="shared" si="167"/>
        <v>27416466</v>
      </c>
      <c r="G5665" s="41">
        <v>45033</v>
      </c>
      <c r="H5665" s="40">
        <v>45033</v>
      </c>
      <c r="I5665" s="6">
        <v>0</v>
      </c>
      <c r="J5665" s="32" t="str">
        <f>IF(Data[[#This Row],[Chênh lệch ngày]]&lt;-2,"ADVANCE", IF(Data[[#This Row],[Chênh lệch ngày]]&lt;4, "ON TIME", IF(Data[[#This Row],[REASON OF LATE]]="SUPPLIER","LATE BY SUPPLIER", "LATE")))</f>
        <v>ON TIME</v>
      </c>
      <c r="K5665" s="12"/>
      <c r="L5665" s="16"/>
      <c r="M5665" s="32" t="str">
        <f>TEXT(Data[[#This Row],[Ngày giao]],"yyyy")</f>
        <v>2023</v>
      </c>
      <c r="N5665" s="32" t="str">
        <f>IF(MONTH(Data[[#This Row],[Ngày giao]])&lt;4,"Qtr1", IF(MONTH(Data[[#This Row],[Ngày giao]])&lt;7,"Qtr2",IF(MONTH(Data[[#This Row],[Ngày giao]])&lt;10,"Qtr3","Qtr4")))</f>
        <v>Qtr2</v>
      </c>
      <c r="O5665" s="32" t="str">
        <f>TEXT(Data[[#This Row],[Ngày giao]],"MMM")</f>
        <v>Apr</v>
      </c>
    </row>
    <row r="5666" spans="1:15" ht="13" x14ac:dyDescent="0.3">
      <c r="A5666" s="1">
        <v>4518437731</v>
      </c>
      <c r="B5666" s="1">
        <v>4333115</v>
      </c>
      <c r="C5666" s="34" t="s">
        <v>53</v>
      </c>
      <c r="D5666" s="35">
        <v>378</v>
      </c>
      <c r="E5666" s="3">
        <v>1048</v>
      </c>
      <c r="F5666" s="3">
        <f t="shared" si="167"/>
        <v>396144</v>
      </c>
      <c r="G5666" s="41">
        <v>45033</v>
      </c>
      <c r="H5666" s="40">
        <v>45033</v>
      </c>
      <c r="I5666" s="6">
        <v>0</v>
      </c>
      <c r="J5666" s="32" t="str">
        <f>IF(Data[[#This Row],[Chênh lệch ngày]]&lt;-2,"ADVANCE", IF(Data[[#This Row],[Chênh lệch ngày]]&lt;4, "ON TIME", IF(Data[[#This Row],[REASON OF LATE]]="SUPPLIER","LATE BY SUPPLIER", "LATE")))</f>
        <v>ON TIME</v>
      </c>
      <c r="K5666" s="12"/>
      <c r="L5666" s="16"/>
      <c r="M5666" s="32" t="str">
        <f>TEXT(Data[[#This Row],[Ngày giao]],"yyyy")</f>
        <v>2023</v>
      </c>
      <c r="N5666" s="32" t="str">
        <f>IF(MONTH(Data[[#This Row],[Ngày giao]])&lt;4,"Qtr1", IF(MONTH(Data[[#This Row],[Ngày giao]])&lt;7,"Qtr2",IF(MONTH(Data[[#This Row],[Ngày giao]])&lt;10,"Qtr3","Qtr4")))</f>
        <v>Qtr2</v>
      </c>
      <c r="O5666" s="32" t="str">
        <f>TEXT(Data[[#This Row],[Ngày giao]],"MMM")</f>
        <v>Apr</v>
      </c>
    </row>
    <row r="5667" spans="1:15" ht="13" x14ac:dyDescent="0.3">
      <c r="A5667" s="1">
        <v>4518475035</v>
      </c>
      <c r="B5667" s="1">
        <v>4455280</v>
      </c>
      <c r="C5667" s="34" t="s">
        <v>53</v>
      </c>
      <c r="D5667" s="35">
        <v>2970</v>
      </c>
      <c r="E5667" s="3">
        <v>548</v>
      </c>
      <c r="F5667" s="3">
        <f t="shared" si="167"/>
        <v>1627560</v>
      </c>
      <c r="G5667" s="41">
        <v>45005</v>
      </c>
      <c r="H5667" s="40">
        <v>45005</v>
      </c>
      <c r="I5667" s="6">
        <v>0</v>
      </c>
      <c r="J5667" s="32" t="str">
        <f>IF(Data[[#This Row],[Chênh lệch ngày]]&lt;-2,"ADVANCE", IF(Data[[#This Row],[Chênh lệch ngày]]&lt;4, "ON TIME", IF(Data[[#This Row],[REASON OF LATE]]="SUPPLIER","LATE BY SUPPLIER", "LATE")))</f>
        <v>ON TIME</v>
      </c>
      <c r="K5667" s="12"/>
      <c r="L5667" s="16"/>
      <c r="M5667" s="32" t="str">
        <f>TEXT(Data[[#This Row],[Ngày giao]],"yyyy")</f>
        <v>2023</v>
      </c>
      <c r="N5667" s="32" t="str">
        <f>IF(MONTH(Data[[#This Row],[Ngày giao]])&lt;4,"Qtr1", IF(MONTH(Data[[#This Row],[Ngày giao]])&lt;7,"Qtr2",IF(MONTH(Data[[#This Row],[Ngày giao]])&lt;10,"Qtr3","Qtr4")))</f>
        <v>Qtr1</v>
      </c>
      <c r="O5667" s="32" t="str">
        <f>TEXT(Data[[#This Row],[Ngày giao]],"MMM")</f>
        <v>Mar</v>
      </c>
    </row>
    <row r="5668" spans="1:15" ht="13" x14ac:dyDescent="0.3">
      <c r="A5668" s="1">
        <v>4518412855</v>
      </c>
      <c r="B5668" s="1">
        <v>4455281</v>
      </c>
      <c r="C5668" s="34" t="s">
        <v>63</v>
      </c>
      <c r="D5668" s="35">
        <v>6030</v>
      </c>
      <c r="E5668" s="3">
        <v>1108</v>
      </c>
      <c r="F5668" s="3">
        <f t="shared" si="167"/>
        <v>6681240</v>
      </c>
      <c r="G5668" s="14">
        <v>44833</v>
      </c>
      <c r="H5668" s="15">
        <v>44819</v>
      </c>
      <c r="I5668" s="6">
        <v>14</v>
      </c>
      <c r="J5668" s="32" t="str">
        <f>IF(Data[[#This Row],[Chênh lệch ngày]]&lt;-2,"ADVANCE", IF(Data[[#This Row],[Chênh lệch ngày]]&lt;4, "ON TIME", IF(Data[[#This Row],[REASON OF LATE]]="SUPPLIER","LATE BY SUPPLIER", "LATE")))</f>
        <v>LATE BY SUPPLIER</v>
      </c>
      <c r="K5668" s="33" t="s">
        <v>8</v>
      </c>
      <c r="L5668" s="16" t="s">
        <v>71</v>
      </c>
      <c r="M5668" s="32" t="str">
        <f>TEXT(Data[[#This Row],[Ngày giao]],"yyyy")</f>
        <v>2022</v>
      </c>
      <c r="N5668" s="32" t="str">
        <f>IF(MONTH(Data[[#This Row],[Ngày giao]])&lt;4,"Qtr1", IF(MONTH(Data[[#This Row],[Ngày giao]])&lt;7,"Qtr2",IF(MONTH(Data[[#This Row],[Ngày giao]])&lt;10,"Qtr3","Qtr4")))</f>
        <v>Qtr3</v>
      </c>
      <c r="O5668" s="32" t="str">
        <f>TEXT(Data[[#This Row],[Ngày giao]],"MMM")</f>
        <v>Sep</v>
      </c>
    </row>
    <row r="5669" spans="1:15" ht="13" x14ac:dyDescent="0.3">
      <c r="A5669" s="1">
        <v>4518472296</v>
      </c>
      <c r="B5669" s="1">
        <v>4455281</v>
      </c>
      <c r="C5669" s="34" t="s">
        <v>63</v>
      </c>
      <c r="D5669" s="35">
        <v>90</v>
      </c>
      <c r="E5669" s="3">
        <v>336</v>
      </c>
      <c r="F5669" s="3">
        <f t="shared" si="167"/>
        <v>30240</v>
      </c>
      <c r="G5669" s="14">
        <v>44833</v>
      </c>
      <c r="H5669" s="15">
        <v>44833</v>
      </c>
      <c r="I5669" s="6">
        <v>0</v>
      </c>
      <c r="J5669" s="32" t="str">
        <f>IF(Data[[#This Row],[Chênh lệch ngày]]&lt;-2,"ADVANCE", IF(Data[[#This Row],[Chênh lệch ngày]]&lt;4, "ON TIME", IF(Data[[#This Row],[REASON OF LATE]]="SUPPLIER","LATE BY SUPPLIER", "LATE")))</f>
        <v>ON TIME</v>
      </c>
      <c r="K5669" s="12"/>
      <c r="L5669" s="16"/>
      <c r="M5669" s="32" t="str">
        <f>TEXT(Data[[#This Row],[Ngày giao]],"yyyy")</f>
        <v>2022</v>
      </c>
      <c r="N5669" s="32" t="str">
        <f>IF(MONTH(Data[[#This Row],[Ngày giao]])&lt;4,"Qtr1", IF(MONTH(Data[[#This Row],[Ngày giao]])&lt;7,"Qtr2",IF(MONTH(Data[[#This Row],[Ngày giao]])&lt;10,"Qtr3","Qtr4")))</f>
        <v>Qtr3</v>
      </c>
      <c r="O5669" s="32" t="str">
        <f>TEXT(Data[[#This Row],[Ngày giao]],"MMM")</f>
        <v>Sep</v>
      </c>
    </row>
    <row r="5670" spans="1:15" ht="13" x14ac:dyDescent="0.3">
      <c r="A5670" s="1">
        <v>4518473602</v>
      </c>
      <c r="B5670" s="1">
        <v>4455281</v>
      </c>
      <c r="C5670" s="34" t="s">
        <v>53</v>
      </c>
      <c r="D5670" s="35">
        <v>1170</v>
      </c>
      <c r="E5670" s="3">
        <v>1185</v>
      </c>
      <c r="F5670" s="3">
        <f t="shared" si="167"/>
        <v>1386450</v>
      </c>
      <c r="G5670" s="14">
        <v>44851</v>
      </c>
      <c r="H5670" s="15">
        <v>44851</v>
      </c>
      <c r="I5670" s="6">
        <v>0</v>
      </c>
      <c r="J5670" s="32" t="str">
        <f>IF(Data[[#This Row],[Chênh lệch ngày]]&lt;-2,"ADVANCE", IF(Data[[#This Row],[Chênh lệch ngày]]&lt;4, "ON TIME", IF(Data[[#This Row],[REASON OF LATE]]="SUPPLIER","LATE BY SUPPLIER", "LATE")))</f>
        <v>ON TIME</v>
      </c>
      <c r="K5670" s="12"/>
      <c r="L5670" s="16"/>
      <c r="M5670" s="32" t="str">
        <f>TEXT(Data[[#This Row],[Ngày giao]],"yyyy")</f>
        <v>2022</v>
      </c>
      <c r="N5670" s="32" t="str">
        <f>IF(MONTH(Data[[#This Row],[Ngày giao]])&lt;4,"Qtr1", IF(MONTH(Data[[#This Row],[Ngày giao]])&lt;7,"Qtr2",IF(MONTH(Data[[#This Row],[Ngày giao]])&lt;10,"Qtr3","Qtr4")))</f>
        <v>Qtr4</v>
      </c>
      <c r="O5670" s="32" t="str">
        <f>TEXT(Data[[#This Row],[Ngày giao]],"MMM")</f>
        <v>Oct</v>
      </c>
    </row>
    <row r="5671" spans="1:15" ht="13" x14ac:dyDescent="0.3">
      <c r="A5671" s="1">
        <v>4518473513</v>
      </c>
      <c r="B5671" s="1">
        <v>4455298</v>
      </c>
      <c r="C5671" s="34" t="s">
        <v>53</v>
      </c>
      <c r="D5671" s="35">
        <v>3195</v>
      </c>
      <c r="E5671" s="3">
        <v>577</v>
      </c>
      <c r="F5671" s="3">
        <f t="shared" si="167"/>
        <v>1843515</v>
      </c>
      <c r="G5671" s="41">
        <v>44834</v>
      </c>
      <c r="H5671" s="40">
        <v>44834</v>
      </c>
      <c r="I5671" s="6">
        <v>0</v>
      </c>
      <c r="J5671" s="32" t="str">
        <f>IF(Data[[#This Row],[Chênh lệch ngày]]&lt;-2,"ADVANCE", IF(Data[[#This Row],[Chênh lệch ngày]]&lt;4, "ON TIME", IF(Data[[#This Row],[REASON OF LATE]]="SUPPLIER","LATE BY SUPPLIER", "LATE")))</f>
        <v>ON TIME</v>
      </c>
      <c r="K5671" s="12"/>
      <c r="L5671" s="16"/>
      <c r="M5671" s="32" t="str">
        <f>TEXT(Data[[#This Row],[Ngày giao]],"yyyy")</f>
        <v>2022</v>
      </c>
      <c r="N5671" s="32" t="str">
        <f>IF(MONTH(Data[[#This Row],[Ngày giao]])&lt;4,"Qtr1", IF(MONTH(Data[[#This Row],[Ngày giao]])&lt;7,"Qtr2",IF(MONTH(Data[[#This Row],[Ngày giao]])&lt;10,"Qtr3","Qtr4")))</f>
        <v>Qtr3</v>
      </c>
      <c r="O5671" s="32" t="str">
        <f>TEXT(Data[[#This Row],[Ngày giao]],"MMM")</f>
        <v>Sep</v>
      </c>
    </row>
    <row r="5672" spans="1:15" ht="13" x14ac:dyDescent="0.3">
      <c r="A5672" s="1">
        <v>4518335620</v>
      </c>
      <c r="B5672" s="1">
        <v>4455298</v>
      </c>
      <c r="C5672" s="37" t="s">
        <v>52</v>
      </c>
      <c r="D5672" s="35">
        <v>15</v>
      </c>
      <c r="E5672" s="3">
        <v>1272</v>
      </c>
      <c r="F5672" s="3">
        <f t="shared" si="167"/>
        <v>19080</v>
      </c>
      <c r="G5672" s="41">
        <v>44816</v>
      </c>
      <c r="H5672" s="40">
        <v>44816</v>
      </c>
      <c r="I5672" s="6">
        <v>1</v>
      </c>
      <c r="J5672" s="32" t="str">
        <f>IF(Data[[#This Row],[Chênh lệch ngày]]&lt;-2,"ADVANCE", IF(Data[[#This Row],[Chênh lệch ngày]]&lt;4, "ON TIME", IF(Data[[#This Row],[REASON OF LATE]]="SUPPLIER","LATE BY SUPPLIER", "LATE")))</f>
        <v>ON TIME</v>
      </c>
      <c r="K5672" s="12"/>
      <c r="L5672" s="16"/>
      <c r="M5672" s="32" t="str">
        <f>TEXT(Data[[#This Row],[Ngày giao]],"yyyy")</f>
        <v>2022</v>
      </c>
      <c r="N5672" s="32" t="str">
        <f>IF(MONTH(Data[[#This Row],[Ngày giao]])&lt;4,"Qtr1", IF(MONTH(Data[[#This Row],[Ngày giao]])&lt;7,"Qtr2",IF(MONTH(Data[[#This Row],[Ngày giao]])&lt;10,"Qtr3","Qtr4")))</f>
        <v>Qtr3</v>
      </c>
      <c r="O5672" s="32" t="str">
        <f>TEXT(Data[[#This Row],[Ngày giao]],"MMM")</f>
        <v>Sep</v>
      </c>
    </row>
    <row r="5673" spans="1:15" ht="13" x14ac:dyDescent="0.3">
      <c r="A5673" s="1">
        <v>4518411201</v>
      </c>
      <c r="B5673" s="1">
        <v>4455298</v>
      </c>
      <c r="C5673" s="37" t="s">
        <v>52</v>
      </c>
      <c r="D5673" s="35">
        <v>15</v>
      </c>
      <c r="E5673" s="3">
        <v>876</v>
      </c>
      <c r="F5673" s="3">
        <f t="shared" si="167"/>
        <v>13140</v>
      </c>
      <c r="G5673" s="41">
        <v>44816</v>
      </c>
      <c r="H5673" s="40">
        <v>44816</v>
      </c>
      <c r="I5673" s="6">
        <v>1</v>
      </c>
      <c r="J5673" s="32" t="str">
        <f>IF(Data[[#This Row],[Chênh lệch ngày]]&lt;-2,"ADVANCE", IF(Data[[#This Row],[Chênh lệch ngày]]&lt;4, "ON TIME", IF(Data[[#This Row],[REASON OF LATE]]="SUPPLIER","LATE BY SUPPLIER", "LATE")))</f>
        <v>ON TIME</v>
      </c>
      <c r="K5673" s="12"/>
      <c r="L5673" s="16"/>
      <c r="M5673" s="32" t="str">
        <f>TEXT(Data[[#This Row],[Ngày giao]],"yyyy")</f>
        <v>2022</v>
      </c>
      <c r="N5673" s="32" t="str">
        <f>IF(MONTH(Data[[#This Row],[Ngày giao]])&lt;4,"Qtr1", IF(MONTH(Data[[#This Row],[Ngày giao]])&lt;7,"Qtr2",IF(MONTH(Data[[#This Row],[Ngày giao]])&lt;10,"Qtr3","Qtr4")))</f>
        <v>Qtr3</v>
      </c>
      <c r="O5673" s="32" t="str">
        <f>TEXT(Data[[#This Row],[Ngày giao]],"MMM")</f>
        <v>Sep</v>
      </c>
    </row>
    <row r="5674" spans="1:15" ht="13" x14ac:dyDescent="0.3">
      <c r="A5674" s="1">
        <v>4518413636</v>
      </c>
      <c r="B5674" s="1">
        <v>4455298</v>
      </c>
      <c r="C5674" s="34" t="s">
        <v>61</v>
      </c>
      <c r="D5674" s="35">
        <v>150</v>
      </c>
      <c r="E5674" s="3">
        <v>1092</v>
      </c>
      <c r="F5674" s="3">
        <f t="shared" si="167"/>
        <v>163800</v>
      </c>
      <c r="G5674" s="41">
        <v>44816</v>
      </c>
      <c r="H5674" s="40">
        <v>44816</v>
      </c>
      <c r="I5674" s="6">
        <v>0</v>
      </c>
      <c r="J5674" s="32" t="str">
        <f>IF(Data[[#This Row],[Chênh lệch ngày]]&lt;-2,"ADVANCE", IF(Data[[#This Row],[Chênh lệch ngày]]&lt;4, "ON TIME", IF(Data[[#This Row],[REASON OF LATE]]="SUPPLIER","LATE BY SUPPLIER", "LATE")))</f>
        <v>ON TIME</v>
      </c>
      <c r="K5674" s="12"/>
      <c r="L5674" s="16"/>
      <c r="M5674" s="32" t="str">
        <f>TEXT(Data[[#This Row],[Ngày giao]],"yyyy")</f>
        <v>2022</v>
      </c>
      <c r="N5674" s="32" t="str">
        <f>IF(MONTH(Data[[#This Row],[Ngày giao]])&lt;4,"Qtr1", IF(MONTH(Data[[#This Row],[Ngày giao]])&lt;7,"Qtr2",IF(MONTH(Data[[#This Row],[Ngày giao]])&lt;10,"Qtr3","Qtr4")))</f>
        <v>Qtr3</v>
      </c>
      <c r="O5674" s="32" t="str">
        <f>TEXT(Data[[#This Row],[Ngày giao]],"MMM")</f>
        <v>Sep</v>
      </c>
    </row>
    <row r="5675" spans="1:15" ht="13" x14ac:dyDescent="0.3">
      <c r="A5675" s="1">
        <v>4518444340</v>
      </c>
      <c r="B5675" s="1">
        <v>4455298</v>
      </c>
      <c r="C5675" s="34" t="s">
        <v>62</v>
      </c>
      <c r="D5675" s="35">
        <v>1200</v>
      </c>
      <c r="E5675" s="3">
        <v>626</v>
      </c>
      <c r="F5675" s="3">
        <f xml:space="preserve"> D5675 * E5675</f>
        <v>751200</v>
      </c>
      <c r="G5675" s="50">
        <v>44879</v>
      </c>
      <c r="H5675" s="42">
        <v>44879</v>
      </c>
      <c r="I5675" s="6">
        <v>0</v>
      </c>
      <c r="J5675" s="32" t="str">
        <f>IF(Data[[#This Row],[Chênh lệch ngày]]&lt;-2,"ADVANCE", IF(Data[[#This Row],[Chênh lệch ngày]]&lt;4, "ON TIME", IF(Data[[#This Row],[REASON OF LATE]]="SUPPLIER","LATE BY SUPPLIER", "LATE")))</f>
        <v>ON TIME</v>
      </c>
      <c r="K5675" s="12"/>
      <c r="L5675" s="16"/>
      <c r="M5675" s="32" t="str">
        <f>TEXT(Data[[#This Row],[Ngày giao]],"yyyy")</f>
        <v>2022</v>
      </c>
      <c r="N5675" s="32" t="str">
        <f>IF(MONTH(Data[[#This Row],[Ngày giao]])&lt;4,"Qtr1", IF(MONTH(Data[[#This Row],[Ngày giao]])&lt;7,"Qtr2",IF(MONTH(Data[[#This Row],[Ngày giao]])&lt;10,"Qtr3","Qtr4")))</f>
        <v>Qtr4</v>
      </c>
      <c r="O5675" s="32" t="str">
        <f>TEXT(Data[[#This Row],[Ngày giao]],"MMM")</f>
        <v>Nov</v>
      </c>
    </row>
    <row r="5676" spans="1:15" ht="13" x14ac:dyDescent="0.3">
      <c r="A5676" s="1">
        <v>4518481699</v>
      </c>
      <c r="B5676" s="1">
        <v>4455298</v>
      </c>
      <c r="C5676" s="34" t="s">
        <v>62</v>
      </c>
      <c r="D5676" s="35">
        <v>1200</v>
      </c>
      <c r="E5676" s="3">
        <v>745</v>
      </c>
      <c r="F5676" s="3">
        <f t="shared" si="167"/>
        <v>894000</v>
      </c>
      <c r="G5676" s="50">
        <v>44921</v>
      </c>
      <c r="H5676" s="42">
        <v>44921</v>
      </c>
      <c r="I5676" s="6">
        <v>0</v>
      </c>
      <c r="J5676" s="32" t="str">
        <f>IF(Data[[#This Row],[Chênh lệch ngày]]&lt;-2,"ADVANCE", IF(Data[[#This Row],[Chênh lệch ngày]]&lt;4, "ON TIME", IF(Data[[#This Row],[REASON OF LATE]]="SUPPLIER","LATE BY SUPPLIER", "LATE")))</f>
        <v>ON TIME</v>
      </c>
      <c r="K5676" s="12"/>
      <c r="L5676" s="16"/>
      <c r="M5676" s="32" t="str">
        <f>TEXT(Data[[#This Row],[Ngày giao]],"yyyy")</f>
        <v>2022</v>
      </c>
      <c r="N5676" s="32" t="str">
        <f>IF(MONTH(Data[[#This Row],[Ngày giao]])&lt;4,"Qtr1", IF(MONTH(Data[[#This Row],[Ngày giao]])&lt;7,"Qtr2",IF(MONTH(Data[[#This Row],[Ngày giao]])&lt;10,"Qtr3","Qtr4")))</f>
        <v>Qtr4</v>
      </c>
      <c r="O5676" s="32" t="str">
        <f>TEXT(Data[[#This Row],[Ngày giao]],"MMM")</f>
        <v>Dec</v>
      </c>
    </row>
    <row r="5677" spans="1:15" ht="13" x14ac:dyDescent="0.3">
      <c r="A5677" s="1">
        <v>4518422706</v>
      </c>
      <c r="B5677" s="1">
        <v>4455299</v>
      </c>
      <c r="C5677" s="34" t="s">
        <v>66</v>
      </c>
      <c r="D5677" s="35">
        <v>435</v>
      </c>
      <c r="E5677" s="3">
        <v>1485</v>
      </c>
      <c r="F5677" s="3">
        <f t="shared" si="167"/>
        <v>645975</v>
      </c>
      <c r="G5677" s="41">
        <v>44816</v>
      </c>
      <c r="H5677" s="40">
        <v>44816</v>
      </c>
      <c r="I5677" s="6">
        <v>0</v>
      </c>
      <c r="J5677" s="32" t="str">
        <f>IF(Data[[#This Row],[Chênh lệch ngày]]&lt;-2,"ADVANCE", IF(Data[[#This Row],[Chênh lệch ngày]]&lt;4, "ON TIME", IF(Data[[#This Row],[REASON OF LATE]]="SUPPLIER","LATE BY SUPPLIER", "LATE")))</f>
        <v>ON TIME</v>
      </c>
      <c r="K5677" s="12"/>
      <c r="L5677" s="16"/>
      <c r="M5677" s="32" t="str">
        <f>TEXT(Data[[#This Row],[Ngày giao]],"yyyy")</f>
        <v>2022</v>
      </c>
      <c r="N5677" s="32" t="str">
        <f>IF(MONTH(Data[[#This Row],[Ngày giao]])&lt;4,"Qtr1", IF(MONTH(Data[[#This Row],[Ngày giao]])&lt;7,"Qtr2",IF(MONTH(Data[[#This Row],[Ngày giao]])&lt;10,"Qtr3","Qtr4")))</f>
        <v>Qtr3</v>
      </c>
      <c r="O5677" s="32" t="str">
        <f>TEXT(Data[[#This Row],[Ngày giao]],"MMM")</f>
        <v>Sep</v>
      </c>
    </row>
    <row r="5678" spans="1:15" ht="13" x14ac:dyDescent="0.3">
      <c r="A5678" s="1">
        <v>4518440079</v>
      </c>
      <c r="B5678" s="1">
        <v>4455906</v>
      </c>
      <c r="C5678" s="34" t="s">
        <v>62</v>
      </c>
      <c r="D5678" s="35">
        <v>480</v>
      </c>
      <c r="E5678" s="3">
        <v>446</v>
      </c>
      <c r="F5678" s="3">
        <f t="shared" si="167"/>
        <v>214080</v>
      </c>
      <c r="G5678" s="50">
        <v>44879</v>
      </c>
      <c r="H5678" s="40">
        <v>44874</v>
      </c>
      <c r="I5678" s="6">
        <v>5</v>
      </c>
      <c r="J5678" s="32" t="str">
        <f>IF(Data[[#This Row],[Chênh lệch ngày]]&lt;-2,"ADVANCE", IF(Data[[#This Row],[Chênh lệch ngày]]&lt;4, "ON TIME", IF(Data[[#This Row],[REASON OF LATE]]="SUPPLIER","LATE BY SUPPLIER", "LATE")))</f>
        <v>LATE</v>
      </c>
      <c r="K5678" s="32" t="s">
        <v>6</v>
      </c>
      <c r="L5678" s="33"/>
      <c r="M5678" s="32" t="str">
        <f>TEXT(Data[[#This Row],[Ngày giao]],"yyyy")</f>
        <v>2022</v>
      </c>
      <c r="N5678" s="32" t="str">
        <f>IF(MONTH(Data[[#This Row],[Ngày giao]])&lt;4,"Qtr1", IF(MONTH(Data[[#This Row],[Ngày giao]])&lt;7,"Qtr2",IF(MONTH(Data[[#This Row],[Ngày giao]])&lt;10,"Qtr3","Qtr4")))</f>
        <v>Qtr4</v>
      </c>
      <c r="O5678" s="32" t="str">
        <f>TEXT(Data[[#This Row],[Ngày giao]],"MMM")</f>
        <v>Nov</v>
      </c>
    </row>
    <row r="5679" spans="1:15" ht="13" x14ac:dyDescent="0.3">
      <c r="A5679" s="1">
        <v>4518440080</v>
      </c>
      <c r="B5679" s="1">
        <v>4455906</v>
      </c>
      <c r="C5679" s="34" t="s">
        <v>62</v>
      </c>
      <c r="D5679" s="35">
        <v>480</v>
      </c>
      <c r="E5679" s="3">
        <v>1499</v>
      </c>
      <c r="F5679" s="3">
        <f t="shared" si="167"/>
        <v>719520</v>
      </c>
      <c r="G5679" s="50">
        <v>44921</v>
      </c>
      <c r="H5679" s="42">
        <v>44916</v>
      </c>
      <c r="I5679" s="6">
        <v>5</v>
      </c>
      <c r="J5679" s="32" t="str">
        <f>IF(Data[[#This Row],[Chênh lệch ngày]]&lt;-2,"ADVANCE", IF(Data[[#This Row],[Chênh lệch ngày]]&lt;4, "ON TIME", IF(Data[[#This Row],[REASON OF LATE]]="SUPPLIER","LATE BY SUPPLIER", "LATE")))</f>
        <v>LATE</v>
      </c>
      <c r="K5679" s="32" t="s">
        <v>6</v>
      </c>
      <c r="L5679" s="33"/>
      <c r="M5679" s="32" t="str">
        <f>TEXT(Data[[#This Row],[Ngày giao]],"yyyy")</f>
        <v>2022</v>
      </c>
      <c r="N5679" s="32" t="str">
        <f>IF(MONTH(Data[[#This Row],[Ngày giao]])&lt;4,"Qtr1", IF(MONTH(Data[[#This Row],[Ngày giao]])&lt;7,"Qtr2",IF(MONTH(Data[[#This Row],[Ngày giao]])&lt;10,"Qtr3","Qtr4")))</f>
        <v>Qtr4</v>
      </c>
      <c r="O5679" s="32" t="str">
        <f>TEXT(Data[[#This Row],[Ngày giao]],"MMM")</f>
        <v>Dec</v>
      </c>
    </row>
    <row r="5680" spans="1:15" ht="13" x14ac:dyDescent="0.3">
      <c r="A5680" s="1">
        <v>4518417167</v>
      </c>
      <c r="B5680" s="1">
        <v>4333116</v>
      </c>
      <c r="C5680" s="34" t="s">
        <v>61</v>
      </c>
      <c r="D5680" s="35">
        <v>252</v>
      </c>
      <c r="E5680" s="3">
        <v>512</v>
      </c>
      <c r="F5680" s="3">
        <f t="shared" si="167"/>
        <v>129024</v>
      </c>
      <c r="G5680" s="41">
        <v>44816</v>
      </c>
      <c r="H5680" s="40">
        <v>44816</v>
      </c>
      <c r="I5680" s="6">
        <v>0</v>
      </c>
      <c r="J5680" s="32" t="str">
        <f>IF(Data[[#This Row],[Chênh lệch ngày]]&lt;-2,"ADVANCE", IF(Data[[#This Row],[Chênh lệch ngày]]&lt;4, "ON TIME", IF(Data[[#This Row],[REASON OF LATE]]="SUPPLIER","LATE BY SUPPLIER", "LATE")))</f>
        <v>ON TIME</v>
      </c>
      <c r="K5680" s="12"/>
      <c r="L5680" s="16"/>
      <c r="M5680" s="32" t="str">
        <f>TEXT(Data[[#This Row],[Ngày giao]],"yyyy")</f>
        <v>2022</v>
      </c>
      <c r="N5680" s="32" t="str">
        <f>IF(MONTH(Data[[#This Row],[Ngày giao]])&lt;4,"Qtr1", IF(MONTH(Data[[#This Row],[Ngày giao]])&lt;7,"Qtr2",IF(MONTH(Data[[#This Row],[Ngày giao]])&lt;10,"Qtr3","Qtr4")))</f>
        <v>Qtr3</v>
      </c>
      <c r="O5680" s="32" t="str">
        <f>TEXT(Data[[#This Row],[Ngày giao]],"MMM")</f>
        <v>Sep</v>
      </c>
    </row>
    <row r="5681" spans="1:15" ht="13" x14ac:dyDescent="0.3">
      <c r="A5681" s="1">
        <v>4518498830</v>
      </c>
      <c r="B5681" s="1">
        <v>4567352</v>
      </c>
      <c r="C5681" s="34" t="s">
        <v>68</v>
      </c>
      <c r="D5681" s="35">
        <v>800</v>
      </c>
      <c r="E5681" s="3">
        <v>324</v>
      </c>
      <c r="F5681" s="3">
        <f t="shared" si="167"/>
        <v>259200</v>
      </c>
      <c r="G5681" s="41">
        <v>44833</v>
      </c>
      <c r="H5681" s="40">
        <v>44833</v>
      </c>
      <c r="I5681" s="6">
        <v>0</v>
      </c>
      <c r="J5681" s="32" t="str">
        <f>IF(Data[[#This Row],[Chênh lệch ngày]]&lt;-2,"ADVANCE", IF(Data[[#This Row],[Chênh lệch ngày]]&lt;4, "ON TIME", IF(Data[[#This Row],[REASON OF LATE]]="SUPPLIER","LATE BY SUPPLIER", "LATE")))</f>
        <v>ON TIME</v>
      </c>
      <c r="K5681" s="12"/>
      <c r="L5681" s="16"/>
      <c r="M5681" s="32" t="str">
        <f>TEXT(Data[[#This Row],[Ngày giao]],"yyyy")</f>
        <v>2022</v>
      </c>
      <c r="N5681" s="32" t="str">
        <f>IF(MONTH(Data[[#This Row],[Ngày giao]])&lt;4,"Qtr1", IF(MONTH(Data[[#This Row],[Ngày giao]])&lt;7,"Qtr2",IF(MONTH(Data[[#This Row],[Ngày giao]])&lt;10,"Qtr3","Qtr4")))</f>
        <v>Qtr3</v>
      </c>
      <c r="O5681" s="32" t="str">
        <f>TEXT(Data[[#This Row],[Ngày giao]],"MMM")</f>
        <v>Sep</v>
      </c>
    </row>
    <row r="5682" spans="1:15" ht="13" x14ac:dyDescent="0.3">
      <c r="A5682" s="1">
        <v>4518469277</v>
      </c>
      <c r="B5682" s="1">
        <v>2461389</v>
      </c>
      <c r="C5682" s="34" t="s">
        <v>55</v>
      </c>
      <c r="D5682" s="35">
        <v>200</v>
      </c>
      <c r="E5682" s="3">
        <v>1000</v>
      </c>
      <c r="F5682" s="3">
        <f t="shared" si="167"/>
        <v>200000</v>
      </c>
      <c r="G5682" s="41">
        <v>44833</v>
      </c>
      <c r="H5682" s="40">
        <v>44833</v>
      </c>
      <c r="I5682" s="6">
        <v>0</v>
      </c>
      <c r="J5682" s="32" t="str">
        <f>IF(Data[[#This Row],[Chênh lệch ngày]]&lt;-2,"ADVANCE", IF(Data[[#This Row],[Chênh lệch ngày]]&lt;4, "ON TIME", IF(Data[[#This Row],[REASON OF LATE]]="SUPPLIER","LATE BY SUPPLIER", "LATE")))</f>
        <v>ON TIME</v>
      </c>
      <c r="K5682" s="12"/>
      <c r="L5682" s="16"/>
      <c r="M5682" s="32" t="str">
        <f>TEXT(Data[[#This Row],[Ngày giao]],"yyyy")</f>
        <v>2022</v>
      </c>
      <c r="N5682" s="32" t="str">
        <f>IF(MONTH(Data[[#This Row],[Ngày giao]])&lt;4,"Qtr1", IF(MONTH(Data[[#This Row],[Ngày giao]])&lt;7,"Qtr2",IF(MONTH(Data[[#This Row],[Ngày giao]])&lt;10,"Qtr3","Qtr4")))</f>
        <v>Qtr3</v>
      </c>
      <c r="O5682" s="32" t="str">
        <f>TEXT(Data[[#This Row],[Ngày giao]],"MMM")</f>
        <v>Sep</v>
      </c>
    </row>
    <row r="5683" spans="1:15" ht="13" x14ac:dyDescent="0.3">
      <c r="A5683" s="1">
        <v>4518496629</v>
      </c>
      <c r="B5683" s="1">
        <v>2923264</v>
      </c>
      <c r="C5683" s="34" t="s">
        <v>56</v>
      </c>
      <c r="D5683" s="35">
        <v>525</v>
      </c>
      <c r="E5683" s="3">
        <v>472</v>
      </c>
      <c r="F5683" s="3">
        <f t="shared" si="167"/>
        <v>247800</v>
      </c>
      <c r="G5683" s="41">
        <v>44847</v>
      </c>
      <c r="H5683" s="40">
        <v>44847</v>
      </c>
      <c r="I5683" s="6">
        <v>0</v>
      </c>
      <c r="J5683" s="32" t="str">
        <f>IF(Data[[#This Row],[Chênh lệch ngày]]&lt;-2,"ADVANCE", IF(Data[[#This Row],[Chênh lệch ngày]]&lt;4, "ON TIME", IF(Data[[#This Row],[REASON OF LATE]]="SUPPLIER","LATE BY SUPPLIER", "LATE")))</f>
        <v>ON TIME</v>
      </c>
      <c r="K5683" s="12"/>
      <c r="L5683" s="16"/>
      <c r="M5683" s="32" t="str">
        <f>TEXT(Data[[#This Row],[Ngày giao]],"yyyy")</f>
        <v>2022</v>
      </c>
      <c r="N5683" s="32" t="str">
        <f>IF(MONTH(Data[[#This Row],[Ngày giao]])&lt;4,"Qtr1", IF(MONTH(Data[[#This Row],[Ngày giao]])&lt;7,"Qtr2",IF(MONTH(Data[[#This Row],[Ngày giao]])&lt;10,"Qtr3","Qtr4")))</f>
        <v>Qtr4</v>
      </c>
      <c r="O5683" s="32" t="str">
        <f>TEXT(Data[[#This Row],[Ngày giao]],"MMM")</f>
        <v>Oct</v>
      </c>
    </row>
    <row r="5684" spans="1:15" ht="13" x14ac:dyDescent="0.3">
      <c r="A5684" s="1">
        <v>4518457975</v>
      </c>
      <c r="B5684" s="1">
        <v>4196588</v>
      </c>
      <c r="C5684" s="34" t="s">
        <v>53</v>
      </c>
      <c r="D5684" s="35">
        <v>400</v>
      </c>
      <c r="E5684" s="3">
        <v>1431</v>
      </c>
      <c r="F5684" s="3">
        <f t="shared" si="167"/>
        <v>572400</v>
      </c>
      <c r="G5684" s="41">
        <v>44858</v>
      </c>
      <c r="H5684" s="40">
        <v>44858</v>
      </c>
      <c r="I5684" s="6">
        <v>0</v>
      </c>
      <c r="J5684" s="32" t="str">
        <f>IF(Data[[#This Row],[Chênh lệch ngày]]&lt;-2,"ADVANCE", IF(Data[[#This Row],[Chênh lệch ngày]]&lt;4, "ON TIME", IF(Data[[#This Row],[REASON OF LATE]]="SUPPLIER","LATE BY SUPPLIER", "LATE")))</f>
        <v>ON TIME</v>
      </c>
      <c r="K5684" s="12"/>
      <c r="L5684" s="16"/>
      <c r="M5684" s="32" t="str">
        <f>TEXT(Data[[#This Row],[Ngày giao]],"yyyy")</f>
        <v>2022</v>
      </c>
      <c r="N5684" s="32" t="str">
        <f>IF(MONTH(Data[[#This Row],[Ngày giao]])&lt;4,"Qtr1", IF(MONTH(Data[[#This Row],[Ngày giao]])&lt;7,"Qtr2",IF(MONTH(Data[[#This Row],[Ngày giao]])&lt;10,"Qtr3","Qtr4")))</f>
        <v>Qtr4</v>
      </c>
      <c r="O5684" s="32" t="str">
        <f>TEXT(Data[[#This Row],[Ngày giao]],"MMM")</f>
        <v>Oct</v>
      </c>
    </row>
    <row r="5685" spans="1:15" ht="13" x14ac:dyDescent="0.3">
      <c r="A5685" s="1">
        <v>4518520396</v>
      </c>
      <c r="B5685" s="1">
        <v>4196588</v>
      </c>
      <c r="C5685" s="34" t="s">
        <v>53</v>
      </c>
      <c r="D5685" s="35">
        <v>600</v>
      </c>
      <c r="E5685" s="3">
        <v>1436</v>
      </c>
      <c r="F5685" s="3">
        <f t="shared" si="167"/>
        <v>861600</v>
      </c>
      <c r="G5685" s="41">
        <v>44872</v>
      </c>
      <c r="H5685" s="40">
        <v>44872</v>
      </c>
      <c r="I5685" s="6">
        <v>0</v>
      </c>
      <c r="J5685" s="32" t="str">
        <f>IF(Data[[#This Row],[Chênh lệch ngày]]&lt;-2,"ADVANCE", IF(Data[[#This Row],[Chênh lệch ngày]]&lt;4, "ON TIME", IF(Data[[#This Row],[REASON OF LATE]]="SUPPLIER","LATE BY SUPPLIER", "LATE")))</f>
        <v>ON TIME</v>
      </c>
      <c r="K5685" s="12"/>
      <c r="L5685" s="16"/>
      <c r="M5685" s="32" t="str">
        <f>TEXT(Data[[#This Row],[Ngày giao]],"yyyy")</f>
        <v>2022</v>
      </c>
      <c r="N5685" s="32" t="str">
        <f>IF(MONTH(Data[[#This Row],[Ngày giao]])&lt;4,"Qtr1", IF(MONTH(Data[[#This Row],[Ngày giao]])&lt;7,"Qtr2",IF(MONTH(Data[[#This Row],[Ngày giao]])&lt;10,"Qtr3","Qtr4")))</f>
        <v>Qtr4</v>
      </c>
      <c r="O5685" s="32" t="str">
        <f>TEXT(Data[[#This Row],[Ngày giao]],"MMM")</f>
        <v>Nov</v>
      </c>
    </row>
    <row r="5686" spans="1:15" ht="13" x14ac:dyDescent="0.3">
      <c r="A5686" s="1">
        <v>5501290619</v>
      </c>
      <c r="B5686" s="1">
        <v>4002010</v>
      </c>
      <c r="C5686" s="34" t="s">
        <v>60</v>
      </c>
      <c r="D5686" s="35">
        <v>480</v>
      </c>
      <c r="E5686" s="3">
        <v>1092</v>
      </c>
      <c r="F5686" s="3">
        <f t="shared" si="167"/>
        <v>524160</v>
      </c>
      <c r="G5686" s="41">
        <v>44872</v>
      </c>
      <c r="H5686" s="40">
        <v>44879</v>
      </c>
      <c r="I5686" s="6">
        <v>-7</v>
      </c>
      <c r="J5686" s="32" t="str">
        <f>IF(Data[[#This Row],[Chênh lệch ngày]]&lt;-2,"ADVANCE", IF(Data[[#This Row],[Chênh lệch ngày]]&lt;4, "ON TIME", IF(Data[[#This Row],[REASON OF LATE]]="SUPPLIER","LATE BY SUPPLIER", "LATE")))</f>
        <v>ADVANCE</v>
      </c>
      <c r="K5686" s="12"/>
      <c r="L5686" s="16"/>
      <c r="M5686" s="32" t="str">
        <f>TEXT(Data[[#This Row],[Ngày giao]],"yyyy")</f>
        <v>2022</v>
      </c>
      <c r="N5686" s="32" t="str">
        <f>IF(MONTH(Data[[#This Row],[Ngày giao]])&lt;4,"Qtr1", IF(MONTH(Data[[#This Row],[Ngày giao]])&lt;7,"Qtr2",IF(MONTH(Data[[#This Row],[Ngày giao]])&lt;10,"Qtr3","Qtr4")))</f>
        <v>Qtr4</v>
      </c>
      <c r="O5686" s="32" t="str">
        <f>TEXT(Data[[#This Row],[Ngày giao]],"MMM")</f>
        <v>Nov</v>
      </c>
    </row>
    <row r="5687" spans="1:15" ht="13" x14ac:dyDescent="0.3">
      <c r="A5687" s="1">
        <v>4518518963</v>
      </c>
      <c r="B5687" s="1">
        <v>4196588</v>
      </c>
      <c r="C5687" s="34" t="s">
        <v>53</v>
      </c>
      <c r="D5687" s="35">
        <v>200</v>
      </c>
      <c r="E5687" s="3">
        <v>923</v>
      </c>
      <c r="F5687" s="3">
        <f t="shared" si="167"/>
        <v>184600</v>
      </c>
      <c r="G5687" s="41">
        <v>44858</v>
      </c>
      <c r="H5687" s="40">
        <v>44858</v>
      </c>
      <c r="I5687" s="6">
        <v>0</v>
      </c>
      <c r="J5687" s="32" t="str">
        <f>IF(Data[[#This Row],[Chênh lệch ngày]]&lt;-2,"ADVANCE", IF(Data[[#This Row],[Chênh lệch ngày]]&lt;4, "ON TIME", IF(Data[[#This Row],[REASON OF LATE]]="SUPPLIER","LATE BY SUPPLIER", "LATE")))</f>
        <v>ON TIME</v>
      </c>
      <c r="K5687" s="12"/>
      <c r="L5687" s="16"/>
      <c r="M5687" s="32" t="str">
        <f>TEXT(Data[[#This Row],[Ngày giao]],"yyyy")</f>
        <v>2022</v>
      </c>
      <c r="N5687" s="32" t="str">
        <f>IF(MONTH(Data[[#This Row],[Ngày giao]])&lt;4,"Qtr1", IF(MONTH(Data[[#This Row],[Ngày giao]])&lt;7,"Qtr2",IF(MONTH(Data[[#This Row],[Ngày giao]])&lt;10,"Qtr3","Qtr4")))</f>
        <v>Qtr4</v>
      </c>
      <c r="O5687" s="32" t="str">
        <f>TEXT(Data[[#This Row],[Ngày giao]],"MMM")</f>
        <v>Oct</v>
      </c>
    </row>
    <row r="5688" spans="1:15" ht="13" x14ac:dyDescent="0.3">
      <c r="A5688" s="1">
        <v>5501290618</v>
      </c>
      <c r="B5688" s="1">
        <v>4002010</v>
      </c>
      <c r="C5688" s="34" t="s">
        <v>60</v>
      </c>
      <c r="D5688" s="35">
        <v>120</v>
      </c>
      <c r="E5688" s="3">
        <v>465</v>
      </c>
      <c r="F5688" s="3">
        <f t="shared" si="167"/>
        <v>55800</v>
      </c>
      <c r="G5688" s="41">
        <v>44886</v>
      </c>
      <c r="H5688" s="40">
        <v>44893</v>
      </c>
      <c r="I5688" s="6">
        <v>-7</v>
      </c>
      <c r="J5688" s="32" t="str">
        <f>IF(Data[[#This Row],[Chênh lệch ngày]]&lt;-2,"ADVANCE", IF(Data[[#This Row],[Chênh lệch ngày]]&lt;4, "ON TIME", IF(Data[[#This Row],[REASON OF LATE]]="SUPPLIER","LATE BY SUPPLIER", "LATE")))</f>
        <v>ADVANCE</v>
      </c>
      <c r="K5688" s="12"/>
      <c r="L5688" s="16"/>
      <c r="M5688" s="32" t="str">
        <f>TEXT(Data[[#This Row],[Ngày giao]],"yyyy")</f>
        <v>2022</v>
      </c>
      <c r="N5688" s="32" t="str">
        <f>IF(MONTH(Data[[#This Row],[Ngày giao]])&lt;4,"Qtr1", IF(MONTH(Data[[#This Row],[Ngày giao]])&lt;7,"Qtr2",IF(MONTH(Data[[#This Row],[Ngày giao]])&lt;10,"Qtr3","Qtr4")))</f>
        <v>Qtr4</v>
      </c>
      <c r="O5688" s="32" t="str">
        <f>TEXT(Data[[#This Row],[Ngày giao]],"MMM")</f>
        <v>Nov</v>
      </c>
    </row>
    <row r="5689" spans="1:15" ht="13" x14ac:dyDescent="0.3">
      <c r="A5689" s="1">
        <v>4518492967</v>
      </c>
      <c r="B5689" s="1">
        <v>4002010</v>
      </c>
      <c r="C5689" s="34" t="s">
        <v>66</v>
      </c>
      <c r="D5689" s="35">
        <v>408</v>
      </c>
      <c r="E5689" s="3">
        <v>715</v>
      </c>
      <c r="F5689" s="3">
        <f t="shared" si="167"/>
        <v>291720</v>
      </c>
      <c r="G5689" s="41">
        <v>44900</v>
      </c>
      <c r="H5689" s="40">
        <v>44900</v>
      </c>
      <c r="I5689" s="6">
        <v>0</v>
      </c>
      <c r="J5689" s="32" t="str">
        <f>IF(Data[[#This Row],[Chênh lệch ngày]]&lt;-2,"ADVANCE", IF(Data[[#This Row],[Chênh lệch ngày]]&lt;4, "ON TIME", IF(Data[[#This Row],[REASON OF LATE]]="SUPPLIER","LATE BY SUPPLIER", "LATE")))</f>
        <v>ON TIME</v>
      </c>
      <c r="K5689" s="12"/>
      <c r="L5689" s="16"/>
      <c r="M5689" s="32" t="str">
        <f>TEXT(Data[[#This Row],[Ngày giao]],"yyyy")</f>
        <v>2022</v>
      </c>
      <c r="N5689" s="32" t="str">
        <f>IF(MONTH(Data[[#This Row],[Ngày giao]])&lt;4,"Qtr1", IF(MONTH(Data[[#This Row],[Ngày giao]])&lt;7,"Qtr2",IF(MONTH(Data[[#This Row],[Ngày giao]])&lt;10,"Qtr3","Qtr4")))</f>
        <v>Qtr4</v>
      </c>
      <c r="O5689" s="32" t="str">
        <f>TEXT(Data[[#This Row],[Ngày giao]],"MMM")</f>
        <v>Dec</v>
      </c>
    </row>
    <row r="5690" spans="1:15" ht="13" x14ac:dyDescent="0.3">
      <c r="A5690" s="1">
        <v>5501290620</v>
      </c>
      <c r="B5690" s="1">
        <v>4002010</v>
      </c>
      <c r="C5690" s="34" t="s">
        <v>60</v>
      </c>
      <c r="D5690" s="35">
        <v>96</v>
      </c>
      <c r="E5690" s="3">
        <v>826</v>
      </c>
      <c r="F5690" s="3">
        <f xml:space="preserve"> D5690 * E5690</f>
        <v>79296</v>
      </c>
      <c r="G5690" s="41">
        <v>44900</v>
      </c>
      <c r="H5690" s="40">
        <v>44907</v>
      </c>
      <c r="I5690" s="6">
        <v>-7</v>
      </c>
      <c r="J5690" s="32" t="str">
        <f>IF(Data[[#This Row],[Chênh lệch ngày]]&lt;-2,"ADVANCE", IF(Data[[#This Row],[Chênh lệch ngày]]&lt;4, "ON TIME", IF(Data[[#This Row],[REASON OF LATE]]="SUPPLIER","LATE BY SUPPLIER", "LATE")))</f>
        <v>ADVANCE</v>
      </c>
      <c r="K5690" s="12"/>
      <c r="L5690" s="16"/>
      <c r="M5690" s="32" t="str">
        <f>TEXT(Data[[#This Row],[Ngày giao]],"yyyy")</f>
        <v>2022</v>
      </c>
      <c r="N5690" s="32" t="str">
        <f>IF(MONTH(Data[[#This Row],[Ngày giao]])&lt;4,"Qtr1", IF(MONTH(Data[[#This Row],[Ngày giao]])&lt;7,"Qtr2",IF(MONTH(Data[[#This Row],[Ngày giao]])&lt;10,"Qtr3","Qtr4")))</f>
        <v>Qtr4</v>
      </c>
      <c r="O5690" s="32" t="str">
        <f>TEXT(Data[[#This Row],[Ngày giao]],"MMM")</f>
        <v>Dec</v>
      </c>
    </row>
    <row r="5691" spans="1:15" ht="13" x14ac:dyDescent="0.3">
      <c r="A5691" s="1">
        <v>4518515869</v>
      </c>
      <c r="B5691" s="1">
        <v>2906346</v>
      </c>
      <c r="C5691" s="34" t="s">
        <v>53</v>
      </c>
      <c r="D5691" s="35">
        <v>270</v>
      </c>
      <c r="E5691" s="3">
        <v>573</v>
      </c>
      <c r="F5691" s="3">
        <f t="shared" si="167"/>
        <v>154710</v>
      </c>
      <c r="G5691" s="41">
        <v>44914</v>
      </c>
      <c r="H5691" s="40">
        <v>44914</v>
      </c>
      <c r="I5691" s="6">
        <v>0</v>
      </c>
      <c r="J5691" s="32" t="str">
        <f>IF(Data[[#This Row],[Chênh lệch ngày]]&lt;-2,"ADVANCE", IF(Data[[#This Row],[Chênh lệch ngày]]&lt;4, "ON TIME", IF(Data[[#This Row],[REASON OF LATE]]="SUPPLIER","LATE BY SUPPLIER", "LATE")))</f>
        <v>ON TIME</v>
      </c>
      <c r="K5691" s="12"/>
      <c r="L5691" s="16"/>
      <c r="M5691" s="32" t="str">
        <f>TEXT(Data[[#This Row],[Ngày giao]],"yyyy")</f>
        <v>2022</v>
      </c>
      <c r="N5691" s="32" t="str">
        <f>IF(MONTH(Data[[#This Row],[Ngày giao]])&lt;4,"Qtr1", IF(MONTH(Data[[#This Row],[Ngày giao]])&lt;7,"Qtr2",IF(MONTH(Data[[#This Row],[Ngày giao]])&lt;10,"Qtr3","Qtr4")))</f>
        <v>Qtr4</v>
      </c>
      <c r="O5691" s="32" t="str">
        <f>TEXT(Data[[#This Row],[Ngày giao]],"MMM")</f>
        <v>Dec</v>
      </c>
    </row>
    <row r="5692" spans="1:15" ht="13" x14ac:dyDescent="0.3">
      <c r="A5692" s="1">
        <v>4518498717</v>
      </c>
      <c r="B5692" s="1">
        <v>2906346</v>
      </c>
      <c r="C5692" s="34" t="s">
        <v>53</v>
      </c>
      <c r="D5692" s="35">
        <v>120</v>
      </c>
      <c r="E5692" s="3">
        <v>1216</v>
      </c>
      <c r="F5692" s="3">
        <f t="shared" si="167"/>
        <v>145920</v>
      </c>
      <c r="G5692" s="41">
        <v>44900</v>
      </c>
      <c r="H5692" s="40">
        <v>44900</v>
      </c>
      <c r="I5692" s="6">
        <v>0</v>
      </c>
      <c r="J5692" s="32" t="str">
        <f>IF(Data[[#This Row],[Chênh lệch ngày]]&lt;-2,"ADVANCE", IF(Data[[#This Row],[Chênh lệch ngày]]&lt;4, "ON TIME", IF(Data[[#This Row],[REASON OF LATE]]="SUPPLIER","LATE BY SUPPLIER", "LATE")))</f>
        <v>ON TIME</v>
      </c>
      <c r="K5692" s="12"/>
      <c r="L5692" s="16"/>
      <c r="M5692" s="32" t="str">
        <f>TEXT(Data[[#This Row],[Ngày giao]],"yyyy")</f>
        <v>2022</v>
      </c>
      <c r="N5692" s="32" t="str">
        <f>IF(MONTH(Data[[#This Row],[Ngày giao]])&lt;4,"Qtr1", IF(MONTH(Data[[#This Row],[Ngày giao]])&lt;7,"Qtr2",IF(MONTH(Data[[#This Row],[Ngày giao]])&lt;10,"Qtr3","Qtr4")))</f>
        <v>Qtr4</v>
      </c>
      <c r="O5692" s="32" t="str">
        <f>TEXT(Data[[#This Row],[Ngày giao]],"MMM")</f>
        <v>Dec</v>
      </c>
    </row>
    <row r="5693" spans="1:15" ht="13" x14ac:dyDescent="0.3">
      <c r="A5693" s="1">
        <v>4518489599</v>
      </c>
      <c r="B5693" s="1">
        <v>4002010</v>
      </c>
      <c r="C5693" s="34" t="s">
        <v>66</v>
      </c>
      <c r="D5693" s="35">
        <v>1632</v>
      </c>
      <c r="E5693" s="3">
        <v>673</v>
      </c>
      <c r="F5693" s="3">
        <f t="shared" si="167"/>
        <v>1098336</v>
      </c>
      <c r="G5693" s="41">
        <v>44928</v>
      </c>
      <c r="H5693" s="40">
        <v>44928</v>
      </c>
      <c r="I5693" s="6">
        <v>0</v>
      </c>
      <c r="J5693" s="32" t="str">
        <f>IF(Data[[#This Row],[Chênh lệch ngày]]&lt;-2,"ADVANCE", IF(Data[[#This Row],[Chênh lệch ngày]]&lt;4, "ON TIME", IF(Data[[#This Row],[REASON OF LATE]]="SUPPLIER","LATE BY SUPPLIER", "LATE")))</f>
        <v>ON TIME</v>
      </c>
      <c r="K5693" s="12"/>
      <c r="L5693" s="16"/>
      <c r="M5693" s="32" t="str">
        <f>TEXT(Data[[#This Row],[Ngày giao]],"yyyy")</f>
        <v>2023</v>
      </c>
      <c r="N5693" s="32" t="str">
        <f>IF(MONTH(Data[[#This Row],[Ngày giao]])&lt;4,"Qtr1", IF(MONTH(Data[[#This Row],[Ngày giao]])&lt;7,"Qtr2",IF(MONTH(Data[[#This Row],[Ngày giao]])&lt;10,"Qtr3","Qtr4")))</f>
        <v>Qtr1</v>
      </c>
      <c r="O5693" s="32" t="str">
        <f>TEXT(Data[[#This Row],[Ngày giao]],"MMM")</f>
        <v>Jan</v>
      </c>
    </row>
    <row r="5694" spans="1:15" ht="13" x14ac:dyDescent="0.3">
      <c r="A5694" s="1">
        <v>4518511722</v>
      </c>
      <c r="B5694" s="1">
        <v>2906346</v>
      </c>
      <c r="C5694" s="34" t="s">
        <v>53</v>
      </c>
      <c r="D5694" s="35">
        <v>60</v>
      </c>
      <c r="E5694" s="3">
        <v>545</v>
      </c>
      <c r="F5694" s="3">
        <f t="shared" si="167"/>
        <v>32700</v>
      </c>
      <c r="G5694" s="41">
        <v>44921</v>
      </c>
      <c r="H5694" s="40">
        <v>44921</v>
      </c>
      <c r="I5694" s="6">
        <v>0</v>
      </c>
      <c r="J5694" s="32" t="str">
        <f>IF(Data[[#This Row],[Chênh lệch ngày]]&lt;-2,"ADVANCE", IF(Data[[#This Row],[Chênh lệch ngày]]&lt;4, "ON TIME", IF(Data[[#This Row],[REASON OF LATE]]="SUPPLIER","LATE BY SUPPLIER", "LATE")))</f>
        <v>ON TIME</v>
      </c>
      <c r="K5694" s="12"/>
      <c r="L5694" s="16"/>
      <c r="M5694" s="32" t="str">
        <f>TEXT(Data[[#This Row],[Ngày giao]],"yyyy")</f>
        <v>2022</v>
      </c>
      <c r="N5694" s="32" t="str">
        <f>IF(MONTH(Data[[#This Row],[Ngày giao]])&lt;4,"Qtr1", IF(MONTH(Data[[#This Row],[Ngày giao]])&lt;7,"Qtr2",IF(MONTH(Data[[#This Row],[Ngày giao]])&lt;10,"Qtr3","Qtr4")))</f>
        <v>Qtr4</v>
      </c>
      <c r="O5694" s="32" t="str">
        <f>TEXT(Data[[#This Row],[Ngày giao]],"MMM")</f>
        <v>Dec</v>
      </c>
    </row>
    <row r="5695" spans="1:15" ht="13" x14ac:dyDescent="0.3">
      <c r="A5695" s="1">
        <v>4518514149</v>
      </c>
      <c r="B5695" s="1">
        <v>4047131</v>
      </c>
      <c r="C5695" s="34" t="s">
        <v>53</v>
      </c>
      <c r="D5695" s="35">
        <v>100</v>
      </c>
      <c r="E5695" s="3">
        <v>747</v>
      </c>
      <c r="F5695" s="3">
        <f t="shared" si="167"/>
        <v>74700</v>
      </c>
      <c r="G5695" s="41">
        <v>44984</v>
      </c>
      <c r="H5695" s="40">
        <v>44984</v>
      </c>
      <c r="I5695" s="6">
        <v>0</v>
      </c>
      <c r="J5695" s="32" t="str">
        <f>IF(Data[[#This Row],[Chênh lệch ngày]]&lt;-2,"ADVANCE", IF(Data[[#This Row],[Chênh lệch ngày]]&lt;4, "ON TIME", IF(Data[[#This Row],[REASON OF LATE]]="SUPPLIER","LATE BY SUPPLIER", "LATE")))</f>
        <v>ON TIME</v>
      </c>
      <c r="K5695" s="12"/>
      <c r="L5695" s="16"/>
      <c r="M5695" s="32" t="str">
        <f>TEXT(Data[[#This Row],[Ngày giao]],"yyyy")</f>
        <v>2023</v>
      </c>
      <c r="N5695" s="32" t="str">
        <f>IF(MONTH(Data[[#This Row],[Ngày giao]])&lt;4,"Qtr1", IF(MONTH(Data[[#This Row],[Ngày giao]])&lt;7,"Qtr2",IF(MONTH(Data[[#This Row],[Ngày giao]])&lt;10,"Qtr3","Qtr4")))</f>
        <v>Qtr1</v>
      </c>
      <c r="O5695" s="32" t="str">
        <f>TEXT(Data[[#This Row],[Ngày giao]],"MMM")</f>
        <v>Feb</v>
      </c>
    </row>
    <row r="5696" spans="1:15" ht="13" x14ac:dyDescent="0.3">
      <c r="A5696" s="1">
        <v>4518517136</v>
      </c>
      <c r="B5696" s="1">
        <v>4047131</v>
      </c>
      <c r="C5696" s="34" t="s">
        <v>53</v>
      </c>
      <c r="D5696" s="35">
        <v>400</v>
      </c>
      <c r="E5696" s="3">
        <v>474</v>
      </c>
      <c r="F5696" s="3">
        <f t="shared" si="167"/>
        <v>189600</v>
      </c>
      <c r="G5696" s="41">
        <v>44991</v>
      </c>
      <c r="H5696" s="40">
        <v>44991</v>
      </c>
      <c r="I5696" s="6">
        <v>0</v>
      </c>
      <c r="J5696" s="32" t="str">
        <f>IF(Data[[#This Row],[Chênh lệch ngày]]&lt;-2,"ADVANCE", IF(Data[[#This Row],[Chênh lệch ngày]]&lt;4, "ON TIME", IF(Data[[#This Row],[REASON OF LATE]]="SUPPLIER","LATE BY SUPPLIER", "LATE")))</f>
        <v>ON TIME</v>
      </c>
      <c r="K5696" s="12"/>
      <c r="L5696" s="16"/>
      <c r="M5696" s="32" t="str">
        <f>TEXT(Data[[#This Row],[Ngày giao]],"yyyy")</f>
        <v>2023</v>
      </c>
      <c r="N5696" s="32" t="str">
        <f>IF(MONTH(Data[[#This Row],[Ngày giao]])&lt;4,"Qtr1", IF(MONTH(Data[[#This Row],[Ngày giao]])&lt;7,"Qtr2",IF(MONTH(Data[[#This Row],[Ngày giao]])&lt;10,"Qtr3","Qtr4")))</f>
        <v>Qtr1</v>
      </c>
      <c r="O5696" s="32" t="str">
        <f>TEXT(Data[[#This Row],[Ngày giao]],"MMM")</f>
        <v>Mar</v>
      </c>
    </row>
    <row r="5697" spans="1:15" ht="13" x14ac:dyDescent="0.3">
      <c r="A5697" s="1"/>
      <c r="B5697" s="1"/>
      <c r="C5697" s="34"/>
      <c r="D5697" s="35"/>
      <c r="E5697" s="35"/>
      <c r="F5697" s="35"/>
      <c r="G5697" s="41"/>
      <c r="H5697" s="40"/>
      <c r="I5697" s="6"/>
      <c r="J5697" s="2"/>
      <c r="K5697" s="12"/>
      <c r="L5697" s="16"/>
      <c r="M5697" s="32"/>
      <c r="N5697" s="32"/>
      <c r="O5697" s="2"/>
    </row>
    <row r="5698" spans="1:15" ht="13" x14ac:dyDescent="0.3">
      <c r="A5698" s="1"/>
      <c r="B5698" s="1"/>
      <c r="C5698" s="34"/>
      <c r="D5698" s="35"/>
      <c r="E5698" s="35"/>
      <c r="F5698" s="35"/>
      <c r="G5698" s="41"/>
      <c r="H5698" s="40"/>
      <c r="I5698" s="6"/>
      <c r="J5698" s="2"/>
      <c r="K5698" s="12"/>
      <c r="L5698" s="16"/>
      <c r="M5698" s="32"/>
      <c r="N5698" s="32"/>
      <c r="O5698" s="2"/>
    </row>
    <row r="5699" spans="1:15" ht="13" x14ac:dyDescent="0.3">
      <c r="A5699" s="1"/>
      <c r="B5699" s="1"/>
      <c r="C5699" s="34"/>
      <c r="D5699" s="35"/>
      <c r="E5699" s="35"/>
      <c r="F5699" s="35"/>
      <c r="G5699" s="41"/>
      <c r="H5699" s="40"/>
      <c r="I5699" s="6"/>
      <c r="J5699" s="2"/>
      <c r="K5699" s="12"/>
      <c r="L5699" s="16"/>
      <c r="M5699" s="32"/>
      <c r="N5699" s="32"/>
      <c r="O5699" s="2"/>
    </row>
    <row r="5700" spans="1:15" ht="13" x14ac:dyDescent="0.3">
      <c r="A5700" s="1"/>
      <c r="B5700" s="1"/>
      <c r="C5700" s="34"/>
      <c r="D5700" s="35"/>
      <c r="E5700" s="35"/>
      <c r="F5700" s="35"/>
      <c r="G5700" s="41"/>
      <c r="H5700" s="40"/>
      <c r="I5700" s="6"/>
      <c r="J5700" s="2"/>
      <c r="K5700" s="12"/>
      <c r="L5700" s="16"/>
      <c r="M5700" s="32"/>
      <c r="N5700" s="32"/>
      <c r="O5700" s="2"/>
    </row>
    <row r="5701" spans="1:15" ht="13" x14ac:dyDescent="0.3">
      <c r="A5701" s="1"/>
      <c r="B5701" s="1"/>
      <c r="C5701" s="34"/>
      <c r="D5701" s="35"/>
      <c r="E5701" s="35"/>
      <c r="F5701" s="35"/>
      <c r="G5701" s="41"/>
      <c r="H5701" s="40"/>
      <c r="I5701" s="6"/>
      <c r="J5701" s="2"/>
      <c r="K5701" s="12"/>
      <c r="L5701" s="16"/>
      <c r="M5701" s="32"/>
      <c r="N5701" s="32"/>
      <c r="O5701" s="2"/>
    </row>
    <row r="5702" spans="1:15" ht="13" x14ac:dyDescent="0.3">
      <c r="A5702" s="1"/>
      <c r="B5702" s="1"/>
      <c r="C5702" s="34"/>
      <c r="D5702" s="35"/>
      <c r="E5702" s="35"/>
      <c r="F5702" s="35"/>
      <c r="G5702" s="41"/>
      <c r="H5702" s="40"/>
      <c r="I5702" s="6"/>
      <c r="J5702" s="2"/>
      <c r="K5702" s="12"/>
      <c r="L5702" s="16"/>
      <c r="M5702" s="32"/>
      <c r="N5702" s="32"/>
      <c r="O5702" s="2"/>
    </row>
    <row r="5703" spans="1:15" ht="13" x14ac:dyDescent="0.3">
      <c r="A5703" s="1"/>
      <c r="B5703" s="1"/>
      <c r="C5703" s="34"/>
      <c r="D5703" s="35"/>
      <c r="E5703" s="35"/>
      <c r="F5703" s="35"/>
      <c r="G5703" s="41"/>
      <c r="H5703" s="40"/>
      <c r="I5703" s="6"/>
      <c r="J5703" s="2"/>
      <c r="K5703" s="12"/>
      <c r="L5703" s="16"/>
      <c r="M5703" s="32"/>
      <c r="N5703" s="32"/>
      <c r="O5703" s="2"/>
    </row>
    <row r="5704" spans="1:15" ht="13" x14ac:dyDescent="0.3">
      <c r="A5704" s="1"/>
      <c r="B5704" s="1"/>
      <c r="C5704" s="34"/>
      <c r="D5704" s="35"/>
      <c r="E5704" s="35"/>
      <c r="F5704" s="35"/>
      <c r="G5704" s="41"/>
      <c r="H5704" s="40"/>
      <c r="I5704" s="6"/>
      <c r="J5704" s="2"/>
      <c r="K5704" s="12"/>
      <c r="L5704" s="16"/>
      <c r="M5704" s="32"/>
      <c r="N5704" s="32"/>
      <c r="O5704" s="2"/>
    </row>
    <row r="5705" spans="1:15" ht="13" x14ac:dyDescent="0.3">
      <c r="A5705" s="1"/>
      <c r="B5705" s="1"/>
      <c r="C5705" s="34"/>
      <c r="D5705" s="35"/>
      <c r="E5705" s="35"/>
      <c r="F5705" s="35"/>
      <c r="G5705" s="41"/>
      <c r="H5705" s="40"/>
      <c r="I5705" s="6"/>
      <c r="J5705" s="2"/>
      <c r="K5705" s="12"/>
      <c r="L5705" s="16"/>
      <c r="M5705" s="32"/>
      <c r="N5705" s="32"/>
      <c r="O5705" s="2"/>
    </row>
    <row r="5706" spans="1:15" ht="13" x14ac:dyDescent="0.3">
      <c r="A5706" s="1"/>
      <c r="B5706" s="1"/>
      <c r="C5706" s="34"/>
      <c r="D5706" s="35"/>
      <c r="E5706" s="35"/>
      <c r="F5706" s="35"/>
      <c r="G5706" s="41"/>
      <c r="H5706" s="40"/>
      <c r="I5706" s="6"/>
      <c r="J5706" s="2"/>
      <c r="K5706" s="12"/>
      <c r="L5706" s="16"/>
      <c r="M5706" s="32"/>
      <c r="N5706" s="32"/>
      <c r="O5706" s="2"/>
    </row>
    <row r="5707" spans="1:15" ht="13" x14ac:dyDescent="0.3">
      <c r="A5707" s="1"/>
      <c r="B5707" s="1"/>
      <c r="C5707" s="34"/>
      <c r="D5707" s="35"/>
      <c r="E5707" s="35"/>
      <c r="F5707" s="35"/>
      <c r="G5707" s="41"/>
      <c r="H5707" s="40"/>
      <c r="I5707" s="6"/>
      <c r="J5707" s="2"/>
      <c r="K5707" s="12"/>
      <c r="L5707" s="16"/>
      <c r="M5707" s="32"/>
      <c r="N5707" s="32"/>
      <c r="O5707" s="2"/>
    </row>
    <row r="5708" spans="1:15" ht="13" x14ac:dyDescent="0.3">
      <c r="A5708" s="1"/>
      <c r="B5708" s="1"/>
      <c r="C5708" s="34"/>
      <c r="D5708" s="35"/>
      <c r="E5708" s="35"/>
      <c r="F5708" s="35"/>
      <c r="G5708" s="41"/>
      <c r="H5708" s="40"/>
      <c r="I5708" s="6"/>
      <c r="J5708" s="2"/>
      <c r="K5708" s="12"/>
      <c r="L5708" s="16"/>
      <c r="M5708" s="32"/>
      <c r="N5708" s="32"/>
      <c r="O5708" s="2"/>
    </row>
    <row r="5709" spans="1:15" ht="13" x14ac:dyDescent="0.3">
      <c r="A5709" s="1"/>
      <c r="B5709" s="1"/>
      <c r="C5709" s="34"/>
      <c r="D5709" s="35"/>
      <c r="E5709" s="35"/>
      <c r="F5709" s="35"/>
      <c r="G5709" s="41"/>
      <c r="H5709" s="40"/>
      <c r="I5709" s="6"/>
      <c r="J5709" s="2"/>
      <c r="K5709" s="12"/>
      <c r="L5709" s="16"/>
      <c r="M5709" s="32"/>
      <c r="N5709" s="32"/>
      <c r="O5709" s="2"/>
    </row>
  </sheetData>
  <customSheetViews>
    <customSheetView guid="{DC18E455-9E03-4BE4-97C6-AA0729DBC4EB}" filter="1" showAutoFilter="1">
      <pageMargins left="0.7" right="0.7" top="0.75" bottom="0.75" header="0.3" footer="0.3"/>
      <autoFilter ref="A1:AC4312" xr:uid="{E1D63C47-7C4B-4CD8-B0CC-5E43277BD5CE}"/>
    </customSheetView>
    <customSheetView guid="{FE3E4D9F-9861-4FD4-8EEE-7751462B8FE8}" filter="1" showAutoFilter="1">
      <pageMargins left="0.7" right="0.7" top="0.75" bottom="0.75" header="0.3" footer="0.3"/>
      <autoFilter ref="A1:AD4418" xr:uid="{3CD40205-F661-43EC-AEE1-88E5DC4D66D1}">
        <filterColumn colId="28">
          <filters>
            <filter val="QUYNH"/>
            <filter val="NGUYEN"/>
          </filters>
        </filterColumn>
      </autoFilter>
    </customSheetView>
    <customSheetView guid="{1F6FD786-3D27-4014-8AFF-095C38E972E2}" filter="1" showAutoFilter="1">
      <pageMargins left="0.7" right="0.7" top="0.75" bottom="0.75" header="0.3" footer="0.3"/>
      <autoFilter ref="A1:AC4418" xr:uid="{54045F84-BEAD-4D9D-8F01-F4FF84F00237}">
        <filterColumn colId="1">
          <filters>
            <filter val="8242945"/>
            <filter val="8359442"/>
            <filter val="8378097"/>
            <filter val="8378098"/>
            <filter val="8378099"/>
            <filter val="8378237"/>
            <filter val="8398280"/>
            <filter val="8400261"/>
            <filter val="8492899"/>
            <filter val="8502148"/>
            <filter val="8502149"/>
            <filter val="8502156"/>
            <filter val="8502157"/>
            <filter val="8514465"/>
            <filter val="8529024"/>
            <filter val="8533565"/>
            <filter val="8544366"/>
            <filter val="8549581"/>
            <filter val="8550766"/>
            <filter val="8550782"/>
            <filter val="8551447"/>
            <filter val="8551453"/>
            <filter val="8559822"/>
            <filter val="8559841"/>
            <filter val="8560403"/>
            <filter val="8560404"/>
            <filter val="8560406"/>
            <filter val="8560407"/>
            <filter val="8560509"/>
            <filter val="8560510"/>
            <filter val="8560646"/>
            <filter val="8560647"/>
            <filter val="8560652"/>
            <filter val="8562175"/>
            <filter val="8570186"/>
            <filter val="8572388"/>
            <filter val="8576219"/>
            <filter val="8576260"/>
            <filter val="8583151"/>
            <filter val="8583155"/>
            <filter val="8583162"/>
            <filter val="8596792"/>
            <filter val="8601404"/>
            <filter val="8618607"/>
            <filter val="8644126"/>
            <filter val="8649040"/>
            <filter val="8649041"/>
            <filter val="8649042"/>
            <filter val="8649043"/>
            <filter val="8649237"/>
            <filter val="8649342"/>
            <filter val="8649369"/>
            <filter val="8649372"/>
            <filter val="8649499"/>
            <filter val="8669927"/>
            <filter val="8672246"/>
            <filter val="8676217"/>
            <filter val="8676223"/>
            <filter val="8731420"/>
            <filter val="8731421"/>
            <filter val="8731508"/>
            <filter val="8731509"/>
            <filter val="8731515"/>
            <filter val="8731516"/>
            <filter val="8731578"/>
            <filter val="8734848"/>
            <filter val="8734851"/>
            <filter val="8761490"/>
          </filters>
        </filterColumn>
        <filterColumn colId="4">
          <filters>
            <filter val="AS"/>
            <filter val="Available For Shipment"/>
            <filter val="Closed In Production (No more expected shipment)"/>
            <filter val="Closed Order"/>
            <filter val="CP"/>
            <filter val="NV"/>
            <filter val="PS"/>
            <filter val="R"/>
            <filter val="Received"/>
            <filter val="Shipped"/>
            <filter val="UC"/>
            <filter val="V"/>
            <filter val="Validated"/>
          </filters>
        </filterColumn>
        <filterColumn colId="7">
          <filters blank="1">
            <filter val="BOOSTER EMEA"/>
            <filter val="BOOSTER INDIAN OCEAN MFD FWDIN"/>
            <filter val="BOOSTER LATAM"/>
            <filter val="CAC ANTWERPEN"/>
            <filter val="CAC BARUERI"/>
            <filter val="CAC DOURGES BASE CAMP"/>
            <filter val="CAC Guangzhou"/>
            <filter val="CAC INDONESIA"/>
            <filter val="CAC Mexico"/>
            <filter val="CAC MONTREAL"/>
            <filter val="CAC MOSCOW"/>
            <filter val="CAC NEWTAIPEI"/>
            <filter val="CAC OAKLAND"/>
            <filter val="CAC ROUVIGNIES"/>
            <filter val="CAC SANTIAGO"/>
            <filter val="CAC SAV AGENCEMENT"/>
            <filter val="CAC ST MARTIN"/>
            <filter val="CAC Thailand"/>
            <filter val="CAC TURKEY"/>
            <filter val="CAC ZARAGOZA"/>
            <filter val="CAC/CAR COLOMBIA"/>
            <filter val="DSI CAC Bangalore"/>
          </filters>
        </filterColumn>
        <filterColumn colId="28">
          <filters>
            <filter val="NGUYEN"/>
            <filter val="QUYNH"/>
            <filter val="XX"/>
          </filters>
        </filterColumn>
      </autoFilter>
    </customSheetView>
    <customSheetView guid="{04A678AA-907B-4BA8-A98F-4F2F67EF7752}" filter="1" showAutoFilter="1">
      <pageMargins left="0.7" right="0.7" top="0.75" bottom="0.75" header="0.3" footer="0.3"/>
      <autoFilter ref="A1:AD4963" xr:uid="{23E55751-43C0-40D9-BDE5-2102D7804CA3}">
        <filterColumn colId="28">
          <filters>
            <filter val="NGOC ANH"/>
          </filters>
        </filterColumn>
      </autoFilter>
    </customSheetView>
    <customSheetView guid="{0E96DF9E-FCBB-4E7F-9967-B060758D1545}" filter="1" showAutoFilter="1">
      <pageMargins left="0.7" right="0.7" top="0.75" bottom="0.75" header="0.3" footer="0.3"/>
      <autoFilter ref="A1:AD4906" xr:uid="{4B4AA056-A8D5-4623-9ABB-93AC6419CFE1}">
        <filterColumn colId="28">
          <filters>
            <filter val="NGOC ANH"/>
          </filters>
        </filterColumn>
      </autoFilter>
    </customSheetView>
    <customSheetView guid="{B61648E5-D302-47E7-90A8-0D91621A7FB0}" filter="1" showAutoFilter="1">
      <pageMargins left="0.7" right="0.7" top="0.75" bottom="0.75" header="0.3" footer="0.3"/>
      <autoFilter ref="A1:AD4905" xr:uid="{BA3BD75D-F60A-4CF8-A476-2E35E2122060}">
        <filterColumn colId="11">
          <customFilters>
            <customFilter operator="greaterThan" val="4"/>
          </customFilters>
        </filterColumn>
        <filterColumn colId="28">
          <filters>
            <filter val="NGOC ANH"/>
          </filters>
        </filterColumn>
      </autoFilter>
    </customSheetView>
    <customSheetView guid="{C0269193-2B71-4B15-AA38-1AE8CE3A90DA}" filter="1" showAutoFilter="1">
      <pageMargins left="0.7" right="0.7" top="0.75" bottom="0.75" header="0.3" footer="0.3"/>
      <autoFilter ref="A1:AD4474" xr:uid="{FDEB8E95-C3D2-4BCC-9EBC-C1BF987035FC}">
        <filterColumn colId="0">
          <filters>
            <filter val="4515722859"/>
            <filter val="4516474970"/>
            <filter val="4517262967"/>
            <filter val="4517361000"/>
            <filter val="4517373491"/>
            <filter val="4517378747"/>
            <filter val="4517385198"/>
            <filter val="4517484515"/>
            <filter val="4517484516"/>
            <filter val="4517484517"/>
            <filter val="4517509563"/>
            <filter val="4517732006"/>
            <filter val="4517754255"/>
            <filter val="4517778953"/>
            <filter val="4517778954"/>
            <filter val="4517804583"/>
            <filter val="4517804584"/>
            <filter val="4517809685"/>
            <filter val="4517931759"/>
            <filter val="4517939091"/>
            <filter val="4517958874"/>
            <filter val="4517969393"/>
            <filter val="4517970600"/>
            <filter val="4517970601"/>
            <filter val="4517971648"/>
            <filter val="4517972923"/>
            <filter val="4517979798"/>
            <filter val="4517982581"/>
            <filter val="4517984350"/>
            <filter val="4517985905"/>
            <filter val="4517987590"/>
            <filter val="4517989014"/>
            <filter val="4517991050"/>
            <filter val="4517993458"/>
            <filter val="4517995881"/>
            <filter val="4518002910"/>
            <filter val="4518008316"/>
            <filter val="4518010426"/>
            <filter val="4518010798"/>
            <filter val="4518010952"/>
            <filter val="4518010953"/>
            <filter val="4518011754"/>
            <filter val="4518011777"/>
            <filter val="4518012985"/>
            <filter val="4518013039"/>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4"/>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0"/>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2"/>
            <filter val="4518056453"/>
            <filter val="4518056454"/>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0180"/>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574"/>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4982"/>
            <filter val="4518105813"/>
            <filter val="4518107284"/>
            <filter val="4518108373"/>
            <filter val="4518109725"/>
            <filter val="4518112241"/>
            <filter val="4518112658"/>
            <filter val="4518119280"/>
            <filter val="4518123054"/>
            <filter val="4518123084"/>
            <filter val="4518124099"/>
            <filter val="4518124366"/>
            <filter val="4518124434"/>
            <filter val="4518125505"/>
            <filter val="4518126259"/>
            <filter val="4518127577"/>
            <filter val="4518127854"/>
            <filter val="4518128183"/>
            <filter val="4518128323"/>
            <filter val="4518148540"/>
            <filter val="4518155482"/>
            <filter val="5501233782"/>
            <filter val="5501234124"/>
            <filter val="5501237268"/>
            <filter val="5501241766"/>
            <filter val="5501254394"/>
            <filter val="5501256781"/>
            <filter val="5501260166"/>
            <filter val="881929037"/>
            <filter val="881934611"/>
            <filter val="881939563"/>
            <filter val="881944979"/>
            <filter val="881946166"/>
            <filter val="881946317"/>
            <filter val="881946320"/>
            <filter val="881958259"/>
          </filters>
        </filterColumn>
      </autoFilter>
    </customSheetView>
    <customSheetView guid="{41189852-E18E-4547-84AC-41A37C019D51}" filter="1" showAutoFilter="1">
      <pageMargins left="0.7" right="0.7" top="0.75" bottom="0.75" header="0.3" footer="0.3"/>
      <autoFilter ref="A1:AC4418" xr:uid="{99E6BD6A-D4ED-49BF-A36C-F74D85A5ADFB}">
        <filterColumn colId="4">
          <filters>
            <filter val="Available For Shipment"/>
            <filter val="C"/>
            <filter val="Closed In Production (No more expected shipment)"/>
            <filter val="Closed Order"/>
            <filter val="CP"/>
            <filter val="NV"/>
            <filter val="R"/>
            <filter val="Received"/>
            <filter val="S"/>
            <filter val="Shipped"/>
            <filter val="Validated"/>
          </filters>
        </filterColumn>
      </autoFilter>
    </customSheetView>
    <customSheetView guid="{4303D65D-F501-4669-A02A-603677BCD6C6}" filter="1" showAutoFilter="1">
      <pageMargins left="0.7" right="0.7" top="0.75" bottom="0.75" header="0.3" footer="0.3"/>
      <autoFilter ref="A1:AC4418" xr:uid="{8973636F-2DEF-42BD-B2F8-97ADC1DB2F41}">
        <filterColumn colId="22">
          <filters blank="1">
            <filter val="NOT DONE"/>
          </filters>
        </filterColumn>
        <filterColumn colId="28">
          <filters>
            <filter val="NGOC ANH"/>
            <filter val="NGUYEN"/>
            <filter val="XX"/>
          </filters>
        </filterColumn>
      </autoFilter>
    </customSheetView>
    <customSheetView guid="{93D791B7-D9C1-4BE2-8670-97B863083A46}" filter="1" showAutoFilter="1">
      <pageMargins left="0.7" right="0.7" top="0.75" bottom="0.75" header="0.3" footer="0.3"/>
      <autoFilter ref="A1:AD5696" xr:uid="{B0267B6F-1364-4070-8ADF-98512E2D06D7}">
        <filterColumn colId="18">
          <filters>
            <filter val="0.2023"/>
            <filter val="11.2023"/>
            <filter val="12.2023"/>
            <filter val="14.2023"/>
            <filter val="15.2023"/>
            <filter val="24.2022"/>
            <filter val="5.2023"/>
            <filter val="8.2023"/>
            <filter val="9.2023"/>
          </filters>
        </filterColumn>
      </autoFilter>
    </customSheetView>
    <customSheetView guid="{E840C9D0-01E1-4FB2-B0A1-690A891FEC19}" filter="1" showAutoFilter="1">
      <pageMargins left="0.7" right="0.7" top="0.75" bottom="0.75" header="0.3" footer="0.3"/>
      <autoFilter ref="A1:AC4418" xr:uid="{5CA4807D-D116-442F-8CC0-E9ED4CFDC396}">
        <filterColumn colId="4">
          <filters>
            <filter val="Available For Shipment"/>
            <filter val="Closed In Production (No more expected shipment)"/>
            <filter val="Closed Order"/>
            <filter val="PS"/>
            <filter val="Received"/>
            <filter val="Shipped"/>
            <filter val="Validated"/>
          </filters>
        </filterColumn>
      </autoFilter>
    </customSheetView>
    <customSheetView guid="{7CFF6B7A-284F-4EFB-A0DA-A72B3C43E717}" filter="1" showAutoFilter="1">
      <pageMargins left="0.7" right="0.7" top="0.75" bottom="0.75" header="0.3" footer="0.3"/>
      <autoFilter ref="A1:AC4335" xr:uid="{C631966B-A5F2-423E-BB77-1A02E05F18CB}">
        <filterColumn colId="18">
          <filters blank="1">
            <filter val="17.2022"/>
            <filter val="31.2022"/>
            <filter val="32.2022"/>
            <filter val="35.2022"/>
            <filter val="44.2022"/>
            <filter val="49.2022"/>
            <filter val="50.2022"/>
            <filter val="51.1899"/>
            <filter val="51.2022"/>
            <filter val="52.2021"/>
          </filters>
        </filterColumn>
        <filterColumn colId="28">
          <filters>
            <filter val="NGUYEN"/>
            <filter val="QUYNH"/>
            <filter val="XX"/>
          </filters>
        </filterColumn>
      </autoFilter>
    </customSheetView>
    <customSheetView guid="{B23F61B0-6F52-46D3-B4F9-27618A149EE3}" filter="1" showAutoFilter="1">
      <pageMargins left="0.7" right="0.7" top="0.75" bottom="0.75" header="0.3" footer="0.3"/>
      <autoFilter ref="A1:AD4515" xr:uid="{FAF8A77D-64C9-47ED-B775-4BD13C2B09C5}"/>
    </customSheetView>
    <customSheetView guid="{F8397AA8-AD82-47FA-AB53-CD40EB6CD45B}" filter="1" showAutoFilter="1">
      <pageMargins left="0.7" right="0.7" top="0.75" bottom="0.75" header="0.3" footer="0.3"/>
      <autoFilter ref="A1:AD5696" xr:uid="{4E44108A-502D-4B5F-A7D0-170391D8AE0C}">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ARPENAZ 500 20L DARK"/>
            <filter val="BACKPACK NH ARPENAZ 500 30L DARK"/>
            <filter val="BACKPACK NH ESCAPE 100 17L BLACK"/>
            <filter val="BACKPACK NH ESCAPE 100 17L GREY"/>
            <filter val="BACKPACK NH ESCAPE 100 17L LIGHT"/>
            <filter val="BACKPACK NH ESCAPE 100 17L NAVY"/>
            <filter val="BACKPACK NH ESCAPE 500 16L GREY"/>
            <filter val="BACKPACK NH ESCAPE 500 23L BLACK"/>
            <filter val="BACKPACK NH ESCAPE 500 23L DARK"/>
            <filter val="BACKPACK NH ESCAPE 500 32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BUMBAG BLK TRAVEL 2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Football boot bag black"/>
            <filter val="GOLF BAG SHOES LIGHT"/>
            <filter val="ICE BACKPACK NH100 10L BLUE"/>
            <filter val="ICE BACKPACK NH100 10L GREEN"/>
            <filter val="ICE BACKPACK NH100 30L BLUE"/>
            <filter val="INNER TENT MH100 3P"/>
            <filter val="MH100 - 2P FRESH &amp; BLACK"/>
            <filter val="MH100 - 2P Grey"/>
            <filter val="MH100 - 3P FRESH &amp; BLACK"/>
            <filter val="MH100 - 3P Grey"/>
            <filter val="MH100 ULTRA FRESH 3P DARK GREEN"/>
            <filter val="NH100 ICE BP 20L kakhi"/>
            <filter val="RAINCOVER FOR 40/60L BACKPACK"/>
            <filter val="RAINCOVER FOR 70/100L BACKPACK"/>
            <filter val="RECYCLED FABRIC TILL BAG 45L"/>
            <filter val="SAC HARDCASE 70L Black"/>
            <filter val="SAD MH 100 TW 10 L JR Backpack N"/>
            <filter val="SAD MH100 KID 5 L JR Backpack NA"/>
            <filter val="SECONDS CAMPING SHOWER CABIN BLU"/>
            <filter val="SHELTER 2 SECOND 0 WELLNESS"/>
            <filter val="SHELTER 2 SECONDS 0 XL FRESH"/>
            <filter val="SHELTER ARPENAZ 0 XL FRESH"/>
            <filter val="SHOES BAG 100 BLK"/>
            <filter val="SHOES BAG Black"/>
            <filter val="SHOES BAG Blue"/>
            <filter val="shoes bag Essential black orange"/>
            <filter val="shoes bag Essential grey"/>
            <filter val="SHOES BAG Orange"/>
            <filter val="Ski Bag 100 black"/>
            <filter val="Ski Boots Bag 100 black"/>
            <filter val="SPORT BAG ESSENTIAL 35L black"/>
            <filter val="TARP FRESH L"/>
            <filter val="TARP L"/>
            <filter val="TENT ARPENAZ 4.1"/>
            <filter val="TRAVEL bum bag 2L black"/>
          </filters>
        </filterColumn>
        <filterColumn colId="21">
          <filters blank="1">
            <filter val="FUT"/>
          </filters>
        </filterColumn>
        <filterColumn colId="23">
          <filters blank="1">
            <filter val="ADVANCE"/>
            <filter val="LATE"/>
            <filter val="ON TIME"/>
          </filters>
        </filterColumn>
        <filterColumn colId="25">
          <filters blank="1">
            <filter val="capacity"/>
            <filter val="CHD không phù hợp với lịch tàu"/>
            <filter val="CHD quá sớm"/>
            <filter val="CHD sớm hơn cam kết (w24)"/>
            <filter val="chiến tranh Nga"/>
            <filter val="Component delay"/>
            <filter val="components"/>
            <filter val="COVID"/>
            <filter val="Covid TQ --&gt; trễ VT --&gt; Quá CS"/>
            <filter val="Covid19"/>
            <filter val="Covid19 TQ --&gt; Trễ VT"/>
            <filter val="D. Leadtime (Quá Deadline tạo AS)"/>
            <filter val="deadline to create AS"/>
            <filter val="đổi CAC do chiến tranh Nga"/>
            <filter val="đơn hàng bị gỡ ra khỏi LINK và đc tạo lại vào 27/6"/>
            <filter val="đơn hàng tăng đột biến"/>
            <filter val="đơn hàng tạo muộn"/>
            <filter val="hết vật tư"/>
            <filter val="k có booking"/>
            <filter val="kế hoạch sx"/>
            <filter val="late components"/>
            <filter val="Late development"/>
            <filter val="Late development, PE change fabric"/>
            <filter val="Late Duplication"/>
            <filter val="late material"/>
            <filter val="late swap PO from TBS"/>
            <filter val="lịch tàu k khớp với CHD"/>
            <filter val="Manual orders not respect vessel plan"/>
            <filter val="NC tăng đột biến. VT về không kịp"/>
            <filter val="nhu cầu khách hàng"/>
            <filter val="nhu cầu tăng"/>
            <filter val="Nhu cầu tăng cao. Vật tư đặt và về không kịp"/>
            <filter val="Nhu cầu tăng đột biến. Vật tư mua và về không kịp"/>
            <filter val="Nhu cầu tăng đột biến. VT k về kịp"/>
            <filter val="Nhu cầu tăng đột biến. VT không về kịp"/>
            <filter val="No booking"/>
            <filter val="No vessel plan on CHD"/>
            <filter val="NO VESSEL SPACE"/>
            <filter val="not running"/>
            <filter val="Order from TBS"/>
            <filter val="Orders qty more than sharing Qty"/>
            <filter val="Ori. CHD 25/4"/>
            <filter val="pilot run"/>
            <filter val="plan"/>
            <filter val="Quá công suất"/>
            <filter val="quá CS"/>
            <filter val="release order late"/>
            <filter val="retro"/>
            <filter val="retro plan"/>
            <filter val="sai transport mode"/>
            <filter val="Shortage defected fabric in BOC"/>
            <filter val="tạo đơn hàng không khớp với lịch tàu"/>
            <filter val="Tạo đơn muộn"/>
            <filter val="tạo đơn muộn, sai transport mode"/>
            <filter val="theo lịch tàu"/>
            <filter val="theo retro và lịch tàu"/>
            <filter val="Trễ đồng bộ"/>
            <filter val="Trễ vật tư"/>
            <filter val="vật tư về muộn"/>
            <filter val="vật tư về trễ"/>
            <filter val="VT muộn - quá CS"/>
            <filter val="VT về muộn"/>
            <filter val="VT về trễ"/>
          </filters>
        </filterColumn>
        <filterColumn colId="28">
          <filters>
            <filter val="NGOC ANH"/>
          </filters>
        </filterColumn>
      </autoFilter>
    </customSheetView>
    <customSheetView guid="{339B4567-BBBB-4945-B615-0A4F9A14E4C8}" filter="1" showAutoFilter="1">
      <pageMargins left="0.7" right="0.7" top="0.75" bottom="0.75" header="0.3" footer="0.3"/>
      <autoFilter ref="A1:AD4905" xr:uid="{B5AB151D-BD09-4473-9C30-5D82F45850AF}"/>
    </customSheetView>
    <customSheetView guid="{2CB75529-A101-40E9-9D5B-E24EAD5D4DEA}" filter="1" showAutoFilter="1">
      <pageMargins left="0.7" right="0.7" top="0.75" bottom="0.75" header="0.3" footer="0.3"/>
      <autoFilter ref="A1:AC4418" xr:uid="{2FBB4816-7988-42BF-B0BB-0A7699F69780}">
        <filterColumn colId="28">
          <filters>
            <filter val="NGUYEN"/>
            <filter val="QUYNH"/>
            <filter val="XX"/>
          </filters>
        </filterColumn>
      </autoFilter>
    </customSheetView>
    <customSheetView guid="{25823BA4-7A2D-4699-A133-2C2B0FA01611}" filter="1" showAutoFilter="1">
      <pageMargins left="0.7" right="0.7" top="0.75" bottom="0.75" header="0.3" footer="0.3"/>
      <autoFilter ref="A1:AD4515" xr:uid="{A95046B5-0A90-42D9-BCBD-FBE28D024120}"/>
    </customSheetView>
    <customSheetView guid="{B87589BB-316E-4A4C-98D4-633EA5FA3FA6}" filter="1" showAutoFilter="1">
      <pageMargins left="0.7" right="0.7" top="0.75" bottom="0.75" header="0.3" footer="0.3"/>
      <autoFilter ref="A1:AC4340" xr:uid="{58A25367-9983-4925-BE97-95C138CE209F}">
        <filterColumn colId="3">
          <filters>
            <filter val="BACKPACK NH ARPENAZ 50 10L BLUE"/>
            <filter val="BACKPACK NH ARPENAZ 50 10L PURPL"/>
            <filter val="BACKPACK NH ESCAPE 500 16L GREY"/>
            <filter val="BACKPACK NH ESCAPE 500 23L BLACK"/>
            <filter val="FERRULE 11MM / 9,5 MM"/>
            <filter val="FIBAGLIGHT Shoe bag WHG"/>
            <filter val="ICE BACKPACK NH100 10L BLUE"/>
            <filter val="ICE BACKPACK NH100 10L GREEN"/>
            <filter val="ICE BACKPACK NH100 20L BLUE"/>
            <filter val="ICE BACKPACK NH100 30L BLUE"/>
            <filter val="NH100 ICE BP 20L kakhi"/>
            <filter val="NH100 ICE BP 30L grey"/>
            <filter val="SHOES BAG 100 BLK"/>
            <filter val="Ski Bag 100 black"/>
          </filters>
        </filterColumn>
        <filterColumn colId="19">
          <filters blank="1">
            <filter val="0.2022"/>
            <filter val="13.2022"/>
            <filter val="14.2022"/>
            <filter val="15.2022"/>
            <filter val="16.2022"/>
            <filter val="17.2022"/>
            <filter val="18.2021"/>
            <filter val="18.2022"/>
            <filter val="19.2022"/>
            <filter val="20.2022"/>
            <filter val="21.2022"/>
            <filter val="22.2022"/>
            <filter val="23.2022"/>
            <filter val="25.2022"/>
            <filter val="28.2021"/>
            <filter val="29.2021"/>
            <filter val="3.2022"/>
            <filter val="30.2021"/>
            <filter val="32.2021"/>
            <filter val="33.2021"/>
            <filter val="39.2021"/>
            <filter val="4.2022"/>
            <filter val="48.2021"/>
            <filter val="7.2022"/>
            <filter val="8.2022"/>
          </filters>
        </filterColumn>
      </autoFilter>
    </customSheetView>
    <customSheetView guid="{1223B413-8B5D-4F6A-96C9-B6730AF35382}" filter="1" showAutoFilter="1">
      <pageMargins left="0.7" right="0.7" top="0.75" bottom="0.75" header="0.3" footer="0.3"/>
      <autoFilter ref="A1:AC4418" xr:uid="{CA8FB77C-BAF0-4F6A-A127-3217BE28BE94}"/>
    </customSheetView>
    <customSheetView guid="{EC591E8D-A953-488A-B372-C5ECC0B2511D}" filter="1" showAutoFilter="1">
      <pageMargins left="0.7" right="0.7" top="0.75" bottom="0.75" header="0.3" footer="0.3"/>
      <autoFilter ref="A1:AC4340" xr:uid="{4B36ED11-BECA-4BCF-97B5-45A73DF64EFC}"/>
    </customSheetView>
    <customSheetView guid="{A0275164-05A3-48B9-94BA-8F52751F4780}" filter="1" showAutoFilter="1">
      <pageMargins left="0.7" right="0.7" top="0.75" bottom="0.75" header="0.3" footer="0.3"/>
      <autoFilter ref="A1:AD5696" xr:uid="{7611D84F-7F54-4B9D-AABE-CCEA39C7AE72}">
        <filterColumn colId="28">
          <filters blank="1">
            <filter val="NGOC ANH"/>
          </filters>
        </filterColumn>
      </autoFilter>
    </customSheetView>
    <customSheetView guid="{4A56B9E7-9EE7-418A-B32B-D55E5F3A6882}" filter="1" showAutoFilter="1">
      <pageMargins left="0.7" right="0.7" top="0.75" bottom="0.75" header="0.3" footer="0.3"/>
      <autoFilter ref="A1:AD4905" xr:uid="{BD1B16EE-D2C2-4C6D-B9FB-DFF4C16DCF9A}"/>
    </customSheetView>
    <customSheetView guid="{B4604765-14C0-4A79-ADC9-0210191C79A9}" filter="1" showAutoFilter="1">
      <pageMargins left="0.7" right="0.7" top="0.75" bottom="0.75" header="0.3" footer="0.3"/>
      <autoFilter ref="A1:AD5696" xr:uid="{30FA2819-548E-4D2B-978A-0B8A954568EE}"/>
    </customSheetView>
    <customSheetView guid="{C909AE8B-3A3B-49BC-9177-0608CC749437}" filter="1" showAutoFilter="1">
      <pageMargins left="0.7" right="0.7" top="0.75" bottom="0.75" header="0.3" footer="0.3"/>
      <autoFilter ref="A1:AD4382" xr:uid="{7430E6FA-2F65-4383-8105-D224586A8DFF}">
        <filterColumn colId="1">
          <filters>
            <filter val="8514465"/>
            <filter val="8562175"/>
          </filters>
        </filterColumn>
        <filterColumn colId="18">
          <filters blank="1">
            <filter val="16.2022"/>
            <filter val="17.2022"/>
            <filter val="18.2022"/>
            <filter val="19.2022"/>
            <filter val="20.2022"/>
            <filter val="21.2022"/>
            <filter val="22.2022"/>
            <filter val="23.2022"/>
            <filter val="24.2022"/>
            <filter val="25.2022"/>
            <filter val="26.2022"/>
            <filter val="27.2022"/>
            <filter val="28.2022"/>
            <filter val="29.2022"/>
            <filter val="30.2022"/>
            <filter val="31.2022"/>
            <filter val="32.2022"/>
            <filter val="33.2022"/>
            <filter val="34.2022"/>
            <filter val="35.2022"/>
            <filter val="36.2022"/>
            <filter val="37.2022"/>
            <filter val="38.2022"/>
            <filter val="39.2022"/>
            <filter val="40.2022"/>
            <filter val="41.2022"/>
            <filter val="42.2022"/>
            <filter val="43.2022"/>
            <filter val="44.2022"/>
            <filter val="45.2022"/>
            <filter val="47.2022"/>
            <filter val="49.2022"/>
            <filter val="50.2022"/>
            <filter val="51.1899"/>
            <filter val="51.2022"/>
            <filter val="52.2021"/>
            <filter val="6.2022"/>
          </filters>
        </filterColumn>
      </autoFilter>
    </customSheetView>
    <customSheetView guid="{CFF57EE5-3C94-4938-BC00-5974CCE7A56E}" filter="1" showAutoFilter="1">
      <pageMargins left="0.7" right="0.7" top="0.75" bottom="0.75" header="0.3" footer="0.3"/>
      <autoFilter ref="A1:AC4418" xr:uid="{3C487C8E-24C0-44E1-A022-1F868201BF4C}"/>
    </customSheetView>
    <customSheetView guid="{286DFAEB-286A-4F62-A9A7-8299D34912C6}" filter="1" showAutoFilter="1">
      <pageMargins left="0.7" right="0.7" top="0.75" bottom="0.75" header="0.3" footer="0.3"/>
      <autoFilter ref="A1:AD4905" xr:uid="{0F6E8099-8580-40BE-A25E-8B67C5270269}"/>
    </customSheetView>
    <customSheetView guid="{FC8FEED5-87BA-4FF5-9A68-897A26E230F7}" filter="1" showAutoFilter="1">
      <pageMargins left="0.7" right="0.7" top="0.75" bottom="0.75" header="0.3" footer="0.3"/>
      <autoFilter ref="A1:AD5696" xr:uid="{8DCDA8C7-4AA9-430F-AFEC-EEA4D863728C}">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ARPENAZ 500 20L DARK"/>
            <filter val="BACKPACK NH ARPENAZ 500 30L DARK"/>
            <filter val="BACKPACK NH ESCAPE 100 17L BLACK"/>
            <filter val="BACKPACK NH ESCAPE 100 17L GREY"/>
            <filter val="BACKPACK NH ESCAPE 100 17L LIGHT"/>
            <filter val="BACKPACK NH ESCAPE 100 17L NAVY"/>
            <filter val="BACKPACK NH ESCAPE 500 16L GREY"/>
            <filter val="BACKPACK NH ESCAPE 500 23L BLACK"/>
            <filter val="BACKPACK NH ESCAPE 500 23L DARK"/>
            <filter val="BACKPACK NH ESCAPE 500 32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BUMBAG BLK TRAVEL 2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Football boot bag black"/>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MH100 ULTRA FRESH 3P DARK GREEN"/>
            <filter val="NH100 ICE BP 20L kakhi"/>
            <filter val="NH100 ICE BP 30L grey"/>
            <filter val="RAINCOVER FOR 40/60L BACKPACK"/>
            <filter val="RAINCOVER FOR 70/100L BACKPACK"/>
            <filter val="RECYCLED FABRIC TILL BAG 45L"/>
            <filter val="SAC HARDCASE 70L Black"/>
            <filter val="SAD MH 100 TW 10 L JR Backpack N"/>
            <filter val="SAD MH100 KID 5 L JR Backpack NA"/>
            <filter val="SECONDS CAMPING SHOWER CABIN BLU"/>
            <filter val="SHELTER 2 SECOND 0 WELLNESS"/>
            <filter val="SHELTER 2 SECONDS 0 XL FRESH"/>
            <filter val="SHELTER ARPENAZ 0 XL FRESH"/>
            <filter val="SHOES BAG 100 BLK"/>
            <filter val="SHOES BAG Black"/>
            <filter val="SHOES BAG Blue"/>
            <filter val="shoes bag Essential black orange"/>
            <filter val="shoes bag Essential grey"/>
            <filter val="SHOES BAG Orange"/>
            <filter val="Ski Bag 100 black"/>
            <filter val="Ski Boots Bag 100 black"/>
            <filter val="SPORT BAG ESSENTIAL 35L black"/>
            <filter val="TARP FRESH L"/>
            <filter val="TARP L"/>
            <filter val="TENT ARPENAZ 4.1"/>
          </filters>
        </filterColumn>
        <filterColumn colId="23">
          <filters blank="1">
            <filter val="ADVANCE"/>
            <filter val="LATE"/>
            <filter val="ON TIME"/>
          </filters>
        </filterColumn>
        <filterColumn colId="28">
          <filters blank="1">
            <filter val="NGOC ANH"/>
          </filters>
        </filterColumn>
        <filterColumn colId="29">
          <filters>
            <filter val="#N/A"/>
            <filter val="FALSE"/>
            <filter val="pending"/>
            <filter val="Pending - Late reply"/>
            <filter val="TRUE"/>
          </filters>
        </filterColumn>
      </autoFilter>
    </customSheetView>
    <customSheetView guid="{F721B342-F989-4DEA-8F50-62F976E84B95}" filter="1" showAutoFilter="1">
      <pageMargins left="0.7" right="0.7" top="0.75" bottom="0.75" header="0.3" footer="0.3"/>
      <autoFilter ref="A1:AD4503" xr:uid="{036043D0-76BA-4F0C-9863-53B9E18689D6}">
        <filterColumn colId="1">
          <filters>
            <filter val="8618607"/>
          </filters>
        </filterColumn>
      </autoFilter>
    </customSheetView>
    <customSheetView guid="{A6F41B92-40D2-445B-B10A-0AF031618998}" filter="1" showAutoFilter="1">
      <pageMargins left="0.7" right="0.7" top="0.75" bottom="0.75" header="0.3" footer="0.3"/>
      <autoFilter ref="A1:AC4418" xr:uid="{2A4526A9-B60B-4AAC-8CC3-1817B55E226D}">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MH100 ULTRA FRESH 3P DARK GREEN"/>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 val="TENT ARPENAZ 4.1"/>
          </filters>
        </filterColumn>
        <filterColumn colId="9">
          <filters blank="1">
            <filter val="1/10/2022"/>
            <filter val="1/13/2022"/>
            <filter val="1/17/2022"/>
            <filter val="1/20/2022"/>
            <filter val="1/24/2022"/>
            <filter val="1/27/2022"/>
            <filter val="1/3/2022"/>
            <filter val="1/6/2022"/>
            <filter val="10-Feb-2022"/>
            <filter val="10-Jan-2022"/>
            <filter val="10-Jun-2022"/>
            <filter val="10-Mar-2022"/>
            <filter val="10-May-2022"/>
            <filter val="10-Nov-2022"/>
            <filter val="10-Oct-2022"/>
            <filter val="11/21/2022"/>
            <filter val="11-Aug-2022"/>
            <filter val="11-Jan-2022"/>
            <filter val="11-Jul-2022"/>
            <filter val="12/19/2022"/>
            <filter val="12-Aug-2022"/>
            <filter val="12-Dec-2022"/>
            <filter val="12-May-2022"/>
            <filter val="12-Sep-2022"/>
            <filter val="13-Jan-2022"/>
            <filter val="13-Jun-2022"/>
            <filter val="13-May-2022"/>
            <filter val="13-Oct-2022"/>
            <filter val="14-Feb-2022"/>
            <filter val="14-Jul-2022"/>
            <filter val="14-Jun-2022"/>
            <filter val="14-Mar-2022"/>
            <filter val="14-May-2022"/>
            <filter val="14-Nov-2022"/>
            <filter val="15-Aug-2022"/>
            <filter val="15-Mar-2022"/>
            <filter val="15-Sep-2022"/>
            <filter val="16-Jun-2022"/>
            <filter val="17-Feb-2022"/>
            <filter val="17-Jan-2022"/>
            <filter val="17-Mar-2022"/>
            <filter val="17-Nov-2022"/>
            <filter val="17-Oct-2022"/>
            <filter val="18-Apr-2022"/>
            <filter val="18-Aug-2022"/>
            <filter val="18-Jan-2022"/>
            <filter val="18-Jul-2022"/>
            <filter val="18-Mar-2022"/>
            <filter val="19-May-2022"/>
            <filter val="19-Sep-2022"/>
            <filter val="1-Aug-2022"/>
            <filter val="2/10/2022"/>
            <filter val="2/14/2022"/>
            <filter val="2/17/2022"/>
            <filter val="2/21/2022"/>
            <filter val="2/24/2022"/>
            <filter val="2/28/2022"/>
            <filter val="20-Jan-2022"/>
            <filter val="20-Jun-2022"/>
            <filter val="20-Oct-2022"/>
            <filter val="21-Apr-2022"/>
            <filter val="21-Feb-2022"/>
            <filter val="21-Jul-2022"/>
            <filter val="21-Mar-2022"/>
            <filter val="21-Nov-2022"/>
            <filter val="22-Aug-2022"/>
            <filter val="22-Sep-2022"/>
            <filter val="23-Feb-2022"/>
            <filter val="23-Jun-2022"/>
            <filter val="23-Sep-2022"/>
            <filter val="24-Feb-2022"/>
            <filter val="24-Jan-2022"/>
            <filter val="24-Mar-2022"/>
            <filter val="24-Oct-2022"/>
            <filter val="25-Apr-2022"/>
            <filter val="25-Aug-2022"/>
            <filter val="25-Jan-2022"/>
            <filter val="25-Jul-2022"/>
            <filter val="26-May-2022"/>
            <filter val="26-Sep-2022"/>
            <filter val="27-Dec-2021"/>
            <filter val="27-Jan-2022"/>
            <filter val="27-Jun-2022"/>
            <filter val="27-Oct-2022"/>
            <filter val="28-Apr-2022"/>
            <filter val="28-Feb-2022"/>
            <filter val="28-Jul-2022"/>
            <filter val="28-Mar-2022"/>
            <filter val="29-Apr-2022"/>
            <filter val="29-Aug-2022"/>
            <filter val="29-Sep-2022"/>
            <filter val="2-Jun-2022"/>
            <filter val="2-May-2022"/>
            <filter val="3/10/2022"/>
            <filter val="3/14/2022"/>
            <filter val="3/17/2022"/>
            <filter val="3/18/2022"/>
            <filter val="3/21/2022"/>
            <filter val="3/24/2022"/>
            <filter val="3/28/2022"/>
            <filter val="3/3/2022"/>
            <filter val="3/31/2022"/>
            <filter val="3/7/2022"/>
            <filter val="30-Dec-2021"/>
            <filter val="30-Jun-2022"/>
            <filter val="30-May-2022"/>
            <filter val="31-Mar-2022"/>
            <filter val="31-Oct-2022"/>
            <filter val="3-Jan-2022"/>
            <filter val="3-Mar-2022"/>
            <filter val="3-Nov-2022"/>
            <filter val="3-Oct-2022"/>
            <filter val="4/11/2022"/>
            <filter val="4/14/2022"/>
            <filter val="4/18/2022"/>
            <filter val="4/21/2022"/>
            <filter val="4/22/2022"/>
            <filter val="4/25/2022"/>
            <filter val="4/28/2022"/>
            <filter val="4/29/2022"/>
            <filter val="4/4/2022"/>
            <filter val="4/7/2022"/>
            <filter val="4-Aug-2022"/>
            <filter val="4-Jul-2022"/>
            <filter val="5/23/2022"/>
            <filter val="5-Dec-2022"/>
            <filter val="5-May-2022"/>
            <filter val="5-Sep-2022"/>
            <filter val="6/13/2022"/>
            <filter val="6/16/2022"/>
            <filter val="6/2/2022"/>
            <filter val="6/27/2022"/>
            <filter val="6/6/2022"/>
            <filter val="6/9/2022"/>
            <filter val="6-Jan-2022"/>
            <filter val="6-Jun-2022"/>
            <filter val="7-Jul-2022"/>
            <filter val="7-Mar-2022"/>
            <filter val="7-Nov-2022"/>
            <filter val="8/15/2022"/>
            <filter val="8/18/2022"/>
            <filter val="8/22/2022"/>
            <filter val="8/29/2022"/>
            <filter val="8/8/2022"/>
            <filter val="8-Aug-2022"/>
            <filter val="8-Feb-2022"/>
            <filter val="8-Jul-2022"/>
            <filter val="8-Sep-2022"/>
            <filter val="9/12/2022"/>
            <filter val="9/26/2022"/>
            <filter val="9-Jun-2022"/>
            <filter val="9-May-2022"/>
          </filters>
        </filterColumn>
        <filterColumn colId="17">
          <filters blank="1">
            <filter val="0"/>
            <filter val="100200"/>
            <filter val="1080"/>
            <filter val="108000"/>
            <filter val="1170"/>
            <filter val="120"/>
            <filter val="120000"/>
            <filter val="12870"/>
            <filter val="1428"/>
            <filter val="15000"/>
            <filter val="1530"/>
            <filter val="16"/>
            <filter val="180"/>
            <filter val="2037"/>
            <filter val="21"/>
            <filter val="2310"/>
            <filter val="2520"/>
            <filter val="30"/>
            <filter val="32"/>
            <filter val="4140"/>
            <filter val="441"/>
            <filter val="4770"/>
            <filter val="504"/>
            <filter val="54"/>
            <filter val="540"/>
            <filter val="546"/>
            <filter val="63"/>
            <filter val="630"/>
            <filter val="64"/>
            <filter val="693"/>
            <filter val="7740"/>
            <filter val="7920"/>
            <filter val="8280"/>
            <filter val="8730"/>
            <filter val="8910"/>
            <filter val="90"/>
            <filter val="9090"/>
            <filter val="945"/>
            <filter val="9540"/>
            <filter val="9555"/>
            <filter val="966"/>
          </filters>
        </filterColumn>
        <filterColumn colId="21">
          <filters>
            <filter val="FUT"/>
          </filters>
        </filterColumn>
        <filterColumn colId="28">
          <filters>
            <filter val="NGUYEN"/>
            <filter val="QUYNH"/>
            <filter val="XX"/>
          </filters>
        </filterColumn>
      </autoFilter>
    </customSheetView>
    <customSheetView guid="{57519170-2661-435F-BF74-6B5F064D9817}" filter="1" showAutoFilter="1">
      <pageMargins left="0.7" right="0.7" top="0.75" bottom="0.75" header="0.3" footer="0.3"/>
      <autoFilter ref="A1:AD4503" xr:uid="{4F4DAF1B-86F0-4D32-A9EF-0B6CD6E3D723}"/>
    </customSheetView>
    <customSheetView guid="{F8098891-3088-4124-971D-21D0AE1935FE}" filter="1" showAutoFilter="1">
      <pageMargins left="0.7" right="0.7" top="0.75" bottom="0.75" header="0.3" footer="0.3"/>
      <autoFilter ref="A1:AD5696" xr:uid="{2BD11829-DEEC-4C27-9D12-E2E25C5FA72C}">
        <filterColumn colId="28">
          <filters>
            <filter val="NGUYEN"/>
          </filters>
        </filterColumn>
      </autoFilter>
    </customSheetView>
    <customSheetView guid="{D57FFB01-7B8A-42C8-95F5-BCA087A2BF3D}" filter="1" showAutoFilter="1">
      <pageMargins left="0.7" right="0.7" top="0.75" bottom="0.75" header="0.3" footer="0.3"/>
      <autoFilter ref="A1:AC3766" xr:uid="{CAE13D4D-609E-462F-A596-58D2208A7BB8}"/>
    </customSheetView>
    <customSheetView guid="{352008E1-F1D8-48EB-9773-CB91FE5C01AF}" filter="1" showAutoFilter="1">
      <pageMargins left="0.7" right="0.7" top="0.75" bottom="0.75" header="0.3" footer="0.3"/>
      <autoFilter ref="A1:AC2833" xr:uid="{29F7CC51-9EDC-4E02-A6B4-7100DD170CE5}">
        <filterColumn colId="9">
          <colorFilter dxfId="17"/>
        </filterColumn>
      </autoFilter>
    </customSheetView>
    <customSheetView guid="{17C09552-34C5-4F47-A37F-CC833A3F9494}" filter="1" showAutoFilter="1">
      <pageMargins left="0.7" right="0.7" top="0.75" bottom="0.75" header="0.3" footer="0.3"/>
      <autoFilter ref="A1:AC4418" xr:uid="{9D3BF0AA-7505-4D27-8A4D-4F6495533A85}">
        <filterColumn colId="0">
          <filters>
            <filter val="4515722859"/>
            <filter val="4516674250"/>
            <filter val="4517339768"/>
            <filter val="4517339769"/>
            <filter val="4517458822"/>
            <filter val="4517484515"/>
            <filter val="4517484516"/>
            <filter val="4517484517"/>
            <filter val="4517517085"/>
            <filter val="4517548864"/>
            <filter val="4517732006"/>
            <filter val="4517748585"/>
            <filter val="4517748586"/>
            <filter val="4517754255"/>
            <filter val="4517778953"/>
            <filter val="4517778954"/>
            <filter val="4517835547"/>
            <filter val="4517851994"/>
            <filter val="4517872326"/>
            <filter val="4517875557"/>
            <filter val="4517883009"/>
            <filter val="4517889938"/>
            <filter val="4517892568"/>
            <filter val="4517894762"/>
            <filter val="4517898696"/>
            <filter val="4517901030"/>
            <filter val="4517902894"/>
            <filter val="4517908470"/>
            <filter val="4517911613"/>
            <filter val="4517912697"/>
            <filter val="4517915648"/>
            <filter val="4517915856"/>
            <filter val="4517916760"/>
            <filter val="4517918801"/>
            <filter val="4517919359"/>
            <filter val="4517921045"/>
            <filter val="4517921252"/>
            <filter val="4517921796"/>
            <filter val="4517923182"/>
            <filter val="4517923675"/>
            <filter val="4517926189"/>
            <filter val="4517927453"/>
            <filter val="4517927957"/>
            <filter val="4517928435"/>
            <filter val="4517929129"/>
            <filter val="4517929637"/>
            <filter val="4517930563"/>
            <filter val="4517930593"/>
            <filter val="4517930606"/>
            <filter val="4517931419"/>
            <filter val="4517931759"/>
            <filter val="4517932461"/>
            <filter val="4517932462"/>
            <filter val="4517934510"/>
            <filter val="4517939091"/>
            <filter val="4517939714"/>
            <filter val="4517939885"/>
            <filter val="4517939939"/>
            <filter val="4517941230"/>
            <filter val="4517942429"/>
            <filter val="4517942583"/>
            <filter val="4517942637"/>
            <filter val="4517945951"/>
            <filter val="4517946248"/>
            <filter val="4517947475"/>
            <filter val="4517947793"/>
            <filter val="4517950342"/>
            <filter val="4517950655"/>
            <filter val="4517950797"/>
            <filter val="4517951013"/>
            <filter val="4517951913"/>
            <filter val="4517952979"/>
            <filter val="4517953062"/>
            <filter val="4517953076"/>
            <filter val="4517954165"/>
            <filter val="4517954343"/>
            <filter val="4517954465"/>
            <filter val="4517954641"/>
            <filter val="4517954876"/>
            <filter val="4517955019"/>
            <filter val="4517955025"/>
            <filter val="4517956823"/>
            <filter val="4517957127"/>
            <filter val="4517957600"/>
            <filter val="4517957807"/>
            <filter val="4517958110"/>
            <filter val="4517958215"/>
            <filter val="4517958378"/>
            <filter val="4517958415"/>
            <filter val="4517958874"/>
            <filter val="4517959363"/>
            <filter val="4517959429"/>
            <filter val="4517959999"/>
            <filter val="4517960057"/>
            <filter val="4517960059"/>
            <filter val="4517961073"/>
            <filter val="4517961683"/>
            <filter val="4517962440"/>
            <filter val="4517963092"/>
            <filter val="4517963628"/>
            <filter val="4517964883"/>
            <filter val="4517966230"/>
            <filter val="4517967889"/>
            <filter val="4517967890"/>
            <filter val="4517967891"/>
            <filter val="4517969393"/>
            <filter val="4517969502"/>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08373"/>
            <filter val="4518109725"/>
            <filter val="4518112658"/>
            <filter val="4518119280"/>
            <filter val="4518123084"/>
            <filter val="4518124099"/>
            <filter val="4518124366"/>
            <filter val="4518125505"/>
            <filter val="4518127854"/>
            <filter val="4518128183"/>
            <filter val="4518148540"/>
            <filter val="4518155482"/>
            <filter val="5501233782"/>
            <filter val="5501234124"/>
            <filter val="5501237268"/>
            <filter val="5501239402"/>
            <filter val="5501239669"/>
            <filter val="5501241766"/>
            <filter val="5501243257"/>
            <filter val="5501247646"/>
            <filter val="5501247865"/>
            <filter val="5501247895"/>
            <filter val="5501250210"/>
            <filter val="5501254394"/>
            <filter val="5501256781"/>
            <filter val="5501260166"/>
            <filter val="881917830"/>
            <filter val="881918843"/>
            <filter val="881929037"/>
            <filter val="881934611"/>
            <filter val="881939563"/>
            <filter val="881944979"/>
            <filter val="881946166"/>
            <filter val="881946317"/>
            <filter val="881946320"/>
            <filter val="881958259"/>
          </filters>
        </filterColumn>
      </autoFilter>
    </customSheetView>
    <customSheetView guid="{192EA383-9FB2-4449-B212-ADC70E62B5F1}" filter="1" showAutoFilter="1">
      <pageMargins left="0.7" right="0.7" top="0.75" bottom="0.75" header="0.3" footer="0.3"/>
      <autoFilter ref="A1:AD4418" xr:uid="{4497E172-1453-4B49-97DF-23D724040413}"/>
    </customSheetView>
    <customSheetView guid="{2DAF412E-2664-469F-B459-01509835272A}" filter="1" showAutoFilter="1">
      <pageMargins left="0.7" right="0.7" top="0.75" bottom="0.75" header="0.3" footer="0.3"/>
      <autoFilter ref="A1:AC4418" xr:uid="{5EC8C60D-AFE2-48D1-965D-DF309270FE97}">
        <filterColumn colId="4">
          <filters>
            <filter val="AS"/>
            <filter val="Available For Shipment"/>
            <filter val="Closed In Production (No more expected shipment)"/>
            <filter val="Closed Order"/>
            <filter val="CP"/>
            <filter val="NV"/>
            <filter val="PS"/>
            <filter val="R"/>
            <filter val="Received"/>
            <filter val="S"/>
            <filter val="Shipped"/>
            <filter val="UC"/>
            <filter val="V"/>
            <filter val="Validated"/>
          </filters>
        </filterColumn>
        <filterColumn colId="28">
          <filters>
            <filter val="NGUYEN"/>
            <filter val="QUYNH"/>
            <filter val="XX"/>
          </filters>
        </filterColumn>
      </autoFilter>
    </customSheetView>
    <customSheetView guid="{CFED7C51-576D-4D4B-8ADC-ADC200D0806A}" filter="1" showAutoFilter="1">
      <pageMargins left="0.7" right="0.7" top="0.75" bottom="0.75" header="0.3" footer="0.3"/>
      <autoFilter ref="A1:AD4905" xr:uid="{308E259E-ED8B-414A-B3C9-F8EAEE1C9547}">
        <filterColumn colId="26">
          <filters>
            <filter val="* EHD = 4 Jul = 1920 pcs_x000a_* EHD = 11 Jul = 4800 pcs"/>
            <filter val="* Khắc phục: Chuyển EHD = 4 Jul. C LA đảm bảo SX thực tế ra hàng như KH_x000a_* Ngăn ngừa: Bàn sau"/>
            <filter val="* Khắc phục: Chuyển EHD = 4 Jul. C LA đảm bảo SX thực tế ra hàng như KH_x000a_* Ngăn ngừa: Bàn sau_x000a_* Bổ sung quy trình Kết luận có lấy được booking hay không? (AHD = 12 Jul, lùi so với EHD do không lấy được booking)"/>
            <filter val="* Kiểm tra cải thiện ETA"/>
            <filter val="* Lùi tới  EHD = 4 Jul. C LA đảm bảo SX thực tế ra hàng như KH_x000a_* Ngăn ngừa: Bàn sau"/>
            <filter val="* QLĐH báo SPL qua email: ETA vật tư, Ngày bắt đầu + KT SX, Ngày xuất hàng lượng còn lại - Deadline = 29 Jul"/>
            <filter val="* SPL: Xóa đơn hàng_x000a_* QLĐH: Bỏ ra khỏi kế hoạch sx, xuất hàng"/>
            <filter val="1. SPL giục CPM/RS đổi CHD. chuyển lại đh (Thu - 23 Jun)_x000a_2. Mer xác nhận đh với EHD Nov_x000a_3. NM sản xuất + giữ tồn"/>
            <filter val="3. NM sản xuất + giữ tồn_x000a_4. Chấp nhận late nếu RS không đổi CHD"/>
            <filter val="Chấp nhất trễ late"/>
            <filter val="Đã xuất"/>
            <filter val="Giữ EHD"/>
            <filter val="Giữ lịch giao = 4 Jul"/>
            <filter val="giữ lịch xuất"/>
            <filter val="Giữ lịch xuất 27 Jun"/>
            <filter val="Giữ lịch xuất 4 JUl"/>
            <filter val="Lùi tới  EHD = 18 Jul. C LA đảm bảo KH"/>
            <filter val="Lùi tới EHD = 4 Jul. Chị LA đảm bảo xuất hàng_x000a_Ngăn ngừa: bàn sau"/>
            <filter val="NA: Hỏi DHL lý do lùi lịch giao tới 2.5 tháng"/>
            <filter val="Nhà máy muốn xuất sớm, SPL đổi CHD"/>
          </filters>
        </filterColumn>
        <filterColumn colId="28">
          <filters>
            <filter val="NGOC ANH"/>
          </filters>
        </filterColumn>
      </autoFilter>
    </customSheetView>
    <customSheetView guid="{294C23CB-3FE3-4D99-849E-5324711E553D}" filter="1" showAutoFilter="1">
      <pageMargins left="0.7" right="0.7" top="0.75" bottom="0.75" header="0.3" footer="0.3"/>
      <autoFilter ref="A1:AC2113" xr:uid="{F534E414-CB90-44FD-87AC-80A0F7A7168E}"/>
    </customSheetView>
    <customSheetView guid="{E5FE714C-0695-4E8C-9B89-4D240B92D2BE}" filter="1" showAutoFilter="1">
      <pageMargins left="0.7" right="0.7" top="0.75" bottom="0.75" header="0.3" footer="0.3"/>
      <autoFilter ref="A1:AD4905" xr:uid="{21E00DF5-0A6F-4E76-988B-693341B5E5DE}">
        <filterColumn colId="28">
          <filters>
            <filter val="NGOC ANH"/>
          </filters>
        </filterColumn>
      </autoFilter>
    </customSheetView>
    <customSheetView guid="{5443AE55-9636-4955-9529-D969798AF451}" filter="1" showAutoFilter="1">
      <pageMargins left="0.7" right="0.7" top="0.75" bottom="0.75" header="0.3" footer="0.3"/>
      <autoFilter ref="A1:AD4905" xr:uid="{36D5F606-94AA-4D41-BE43-159873F014B3}">
        <filterColumn colId="1">
          <filters>
            <filter val="8553542"/>
          </filters>
        </filterColumn>
        <filterColumn colId="18">
          <filters blank="1">
            <filter val="1.2023"/>
            <filter val="10.2023"/>
            <filter val="13.2023"/>
            <filter val="16.2023"/>
            <filter val="19.2023"/>
            <filter val="2.2023"/>
            <filter val="21.2022"/>
            <filter val="22.2023"/>
            <filter val="25.2022"/>
            <filter val="25.2023"/>
            <filter val="26.2022"/>
            <filter val="28.2022"/>
            <filter val="28.2023"/>
            <filter val="29.2022"/>
            <filter val="3.2023"/>
            <filter val="30.2022"/>
            <filter val="31.2022"/>
            <filter val="31.2023"/>
            <filter val="32.2022"/>
            <filter val="33.2022"/>
            <filter val="34.2023"/>
            <filter val="35.2022"/>
            <filter val="36.2022"/>
            <filter val="37.2022"/>
            <filter val="37.2023"/>
            <filter val="38.2022"/>
            <filter val="39.2022"/>
            <filter val="4.2023"/>
            <filter val="40.2022"/>
            <filter val="41.2022"/>
            <filter val="42.2022"/>
            <filter val="43.2022"/>
            <filter val="44.2022"/>
            <filter val="45.2022"/>
            <filter val="46.2022"/>
            <filter val="47.2022"/>
            <filter val="48.2022"/>
            <filter val="49.2022"/>
            <filter val="50.2022"/>
            <filter val="51.1899"/>
            <filter val="51.2022"/>
            <filter val="52.2021"/>
            <filter val="7.2023"/>
          </filters>
        </filterColumn>
      </autoFilter>
    </customSheetView>
    <customSheetView guid="{CE766866-9F13-4D52-80FB-2EEB49E7CED4}" filter="1" showAutoFilter="1">
      <pageMargins left="0.7" right="0.7" top="0.75" bottom="0.75" header="0.3" footer="0.3"/>
      <autoFilter ref="A1:AD4418" xr:uid="{77680E03-686A-4E89-826C-09A14EC8FEE1}"/>
    </customSheetView>
    <customSheetView guid="{E162DB7A-E9F7-4290-8024-09D3618A3447}" filter="1" showAutoFilter="1">
      <pageMargins left="0.7" right="0.7" top="0.75" bottom="0.75" header="0.3" footer="0.3"/>
      <autoFilter ref="A1:AD4905" xr:uid="{8F49ED1C-6CCE-416E-A505-944D381C13C3}"/>
    </customSheetView>
    <customSheetView guid="{4715631B-5449-41B6-8D0A-F0D9AECF3AB7}" filter="1" showAutoFilter="1">
      <pageMargins left="0.7" right="0.7" top="0.75" bottom="0.75" header="0.3" footer="0.3"/>
      <autoFilter ref="A1:AC4418" xr:uid="{B9AFD90E-AE95-4EA3-A936-83CB8D4FC1FA}">
        <filterColumn colId="28">
          <filters>
            <filter val="NGUYEN"/>
            <filter val="QUYNH"/>
            <filter val="XX"/>
          </filters>
        </filterColumn>
      </autoFilter>
    </customSheetView>
    <customSheetView guid="{3E83B7F2-9449-4A1B-B151-CB609AD682F6}" filter="1" showAutoFilter="1">
      <pageMargins left="0.7" right="0.7" top="0.75" bottom="0.75" header="0.3" footer="0.3"/>
      <autoFilter ref="A1:AD4480" xr:uid="{21809BF1-FC5B-48CE-B8CE-1115BE5ED13E}">
        <filterColumn colId="21">
          <filters>
            <filter val="FUT"/>
          </filters>
        </filterColumn>
      </autoFilter>
    </customSheetView>
    <customSheetView guid="{C4A0BA4B-12DD-490C-B381-FC9D955557B9}" filter="1" showAutoFilter="1">
      <pageMargins left="0.7" right="0.7" top="0.75" bottom="0.75" header="0.3" footer="0.3"/>
      <autoFilter ref="A1:AD4934" xr:uid="{07C79DC8-89DD-401F-95A5-AB8BE8F6AEB8}">
        <filterColumn colId="0">
          <filters>
            <filter val="4517830505"/>
            <filter val="4518148540"/>
            <filter val="4518155482"/>
            <filter val="4518176677"/>
          </filters>
        </filterColumn>
      </autoFilter>
    </customSheetView>
    <customSheetView guid="{C543E716-825C-46D7-B801-C231B0E71D34}" filter="1" showAutoFilter="1">
      <pageMargins left="0.7" right="0.7" top="0.75" bottom="0.75" header="0.3" footer="0.3"/>
      <autoFilter ref="A1:AC4418" xr:uid="{99315306-03DA-487D-87B9-015D51F82208}"/>
    </customSheetView>
    <customSheetView guid="{C813B793-151F-44B5-9F9E-0D90912F4522}" filter="1" showAutoFilter="1">
      <pageMargins left="0.7" right="0.7" top="0.75" bottom="0.75" header="0.3" footer="0.3"/>
      <autoFilter ref="A1:AC4418" xr:uid="{3F72DD00-AC05-433C-A34C-0E7397653964}">
        <filterColumn colId="0">
          <filters>
            <filter val="4515722859"/>
            <filter val="4516674250"/>
            <filter val="4517339768"/>
            <filter val="4517339769"/>
            <filter val="4517458822"/>
            <filter val="4517484515"/>
            <filter val="4517484516"/>
            <filter val="4517484517"/>
            <filter val="4517548864"/>
            <filter val="4517563904"/>
            <filter val="4517704332"/>
            <filter val="4517732006"/>
            <filter val="4517748585"/>
            <filter val="4517748586"/>
            <filter val="4517754255"/>
            <filter val="4517778953"/>
            <filter val="4517778954"/>
            <filter val="4517835547"/>
            <filter val="4517851994"/>
            <filter val="4517872326"/>
            <filter val="4517875557"/>
            <filter val="4517875901"/>
            <filter val="4517883009"/>
            <filter val="4517886430"/>
            <filter val="4517888078"/>
            <filter val="4517889938"/>
            <filter val="4517891711"/>
            <filter val="4517892568"/>
            <filter val="4517893076"/>
            <filter val="4517894434"/>
            <filter val="4517894762"/>
            <filter val="4517897746"/>
            <filter val="4517898696"/>
            <filter val="4517901030"/>
            <filter val="4517902894"/>
            <filter val="4517908470"/>
            <filter val="4517911613"/>
            <filter val="4517912697"/>
            <filter val="4517915648"/>
            <filter val="4517915856"/>
            <filter val="4517916760"/>
            <filter val="4517918801"/>
            <filter val="4517919359"/>
            <filter val="4517921045"/>
            <filter val="4517921252"/>
            <filter val="4517921796"/>
            <filter val="4517923182"/>
            <filter val="4517923675"/>
            <filter val="4517926189"/>
            <filter val="4517927453"/>
            <filter val="4517927957"/>
            <filter val="4517928435"/>
            <filter val="4517929129"/>
            <filter val="4517929637"/>
            <filter val="4517930563"/>
            <filter val="4517930593"/>
            <filter val="4517930606"/>
            <filter val="4517931419"/>
            <filter val="4517931759"/>
            <filter val="4517932461"/>
            <filter val="4517932462"/>
            <filter val="4517934510"/>
            <filter val="4517939091"/>
            <filter val="4517939714"/>
            <filter val="4517939885"/>
            <filter val="4517939939"/>
            <filter val="4517941230"/>
            <filter val="4517942429"/>
            <filter val="4517942583"/>
            <filter val="4517942637"/>
            <filter val="4517945951"/>
            <filter val="4517946248"/>
            <filter val="4517947475"/>
            <filter val="4517947793"/>
            <filter val="4517950342"/>
            <filter val="4517950655"/>
            <filter val="4517950797"/>
            <filter val="4517951013"/>
            <filter val="4517951913"/>
            <filter val="4517952979"/>
            <filter val="4517953062"/>
            <filter val="4517953076"/>
            <filter val="4517954165"/>
            <filter val="4517954343"/>
            <filter val="4517954465"/>
            <filter val="4517954641"/>
            <filter val="4517954876"/>
            <filter val="4517955019"/>
            <filter val="4517955025"/>
            <filter val="4517956823"/>
            <filter val="4517957127"/>
            <filter val="4517957600"/>
            <filter val="4517957807"/>
            <filter val="4517958110"/>
            <filter val="4517958215"/>
            <filter val="4517958378"/>
            <filter val="4517958415"/>
            <filter val="4517958874"/>
            <filter val="4517959363"/>
            <filter val="4517959429"/>
            <filter val="4517959999"/>
            <filter val="4517960057"/>
            <filter val="4517960059"/>
            <filter val="4517961073"/>
            <filter val="4517961683"/>
            <filter val="4517962440"/>
            <filter val="4517963092"/>
            <filter val="4517963628"/>
            <filter val="4517964883"/>
            <filter val="4517966230"/>
            <filter val="4517967889"/>
            <filter val="4517967890"/>
            <filter val="4517967891"/>
            <filter val="4517969393"/>
            <filter val="4517969502"/>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08373"/>
            <filter val="4518109725"/>
            <filter val="4518112658"/>
            <filter val="4518119280"/>
            <filter val="4518123084"/>
            <filter val="4518124099"/>
            <filter val="4518124366"/>
            <filter val="4518125505"/>
            <filter val="4518127854"/>
            <filter val="4518128183"/>
            <filter val="4518148540"/>
            <filter val="4518155482"/>
            <filter val="5501233782"/>
            <filter val="5501234124"/>
            <filter val="5501237268"/>
            <filter val="5501239402"/>
            <filter val="5501239669"/>
            <filter val="5501241766"/>
            <filter val="5501243257"/>
            <filter val="5501247646"/>
            <filter val="5501247865"/>
            <filter val="5501247895"/>
            <filter val="5501250210"/>
            <filter val="5501254394"/>
            <filter val="5501256781"/>
            <filter val="5501260166"/>
            <filter val="881917830"/>
            <filter val="881918843"/>
            <filter val="881929037"/>
            <filter val="881934611"/>
            <filter val="881939563"/>
            <filter val="881944979"/>
            <filter val="881946166"/>
            <filter val="881946317"/>
            <filter val="881946320"/>
            <filter val="881958259"/>
          </filters>
        </filterColumn>
      </autoFilter>
    </customSheetView>
    <customSheetView guid="{B0AB67C5-433A-4C63-8E95-2F80A2D47CB3}" filter="1" showAutoFilter="1">
      <pageMargins left="0.7" right="0.7" top="0.75" bottom="0.75" header="0.3" footer="0.3"/>
      <autoFilter ref="A1:AC4340" xr:uid="{9C0051DE-98CD-4FFE-BB53-43D9AFB46E97}">
        <filterColumn colId="4">
          <filters>
            <filter val="AS"/>
            <filter val="Available For Shipment"/>
            <filter val="Closed In Production (No more expected shipment)"/>
            <filter val="Closed Order"/>
            <filter val="NV"/>
            <filter val="PS"/>
            <filter val="Received"/>
            <filter val="Shipped"/>
            <filter val="UC"/>
            <filter val="V"/>
            <filter val="Validated"/>
          </filters>
        </filterColumn>
        <filterColumn colId="22">
          <filters blank="1"/>
        </filterColumn>
      </autoFilter>
    </customSheetView>
    <customSheetView guid="{AAEB7DBA-786F-4088-9DDD-1D25DA5CAA3A}" filter="1" showAutoFilter="1">
      <pageMargins left="0.7" right="0.7" top="0.75" bottom="0.75" header="0.3" footer="0.3"/>
      <autoFilter ref="A1:AC4340" xr:uid="{1235D128-8274-4404-876F-715B79C5C2AE}">
        <filterColumn colId="0">
          <filters>
            <filter val="4516674250"/>
            <filter val="4517339768"/>
            <filter val="4517484515"/>
            <filter val="4517484516"/>
            <filter val="4517484517"/>
            <filter val="4517548864"/>
            <filter val="4517748585"/>
            <filter val="4517754255"/>
            <filter val="4517778953"/>
            <filter val="4517778954"/>
            <filter val="4517835547"/>
            <filter val="4517843954"/>
            <filter val="4517869307"/>
            <filter val="4517870875"/>
            <filter val="4517872326"/>
            <filter val="4517875557"/>
            <filter val="4517875901"/>
            <filter val="4517880153"/>
            <filter val="4517880708"/>
            <filter val="4517881638"/>
            <filter val="4517883009"/>
            <filter val="4517883892"/>
            <filter val="4517886430"/>
            <filter val="4517888078"/>
            <filter val="4517889814"/>
            <filter val="4517889938"/>
            <filter val="4517890923"/>
            <filter val="4517891711"/>
            <filter val="4517892568"/>
            <filter val="4517893076"/>
            <filter val="4517893343"/>
            <filter val="4517894434"/>
            <filter val="4517894697"/>
            <filter val="4517894762"/>
            <filter val="4517895114"/>
            <filter val="4517895752"/>
            <filter val="4517896679"/>
            <filter val="4517896909"/>
            <filter val="4517897746"/>
            <filter val="4517898198"/>
            <filter val="4517898229"/>
            <filter val="4517898696"/>
            <filter val="4517898707"/>
            <filter val="4517901030"/>
            <filter val="4517902894"/>
            <filter val="4517905010"/>
            <filter val="4517906084"/>
            <filter val="4517906983"/>
            <filter val="4517908470"/>
            <filter val="4517910847"/>
            <filter val="4517911613"/>
            <filter val="4517912697"/>
            <filter val="4517915648"/>
            <filter val="4517915856"/>
            <filter val="4517916760"/>
            <filter val="4517918801"/>
            <filter val="4517919359"/>
            <filter val="4517921045"/>
            <filter val="4517921252"/>
            <filter val="4517921796"/>
            <filter val="4517923182"/>
            <filter val="4517923675"/>
            <filter val="4517926189"/>
            <filter val="4517927453"/>
            <filter val="4517927957"/>
            <filter val="4517928435"/>
            <filter val="4517929129"/>
            <filter val="4517929637"/>
            <filter val="4517930563"/>
            <filter val="4517930593"/>
            <filter val="4517930606"/>
            <filter val="4517931759"/>
            <filter val="4517932461"/>
            <filter val="4517932462"/>
            <filter val="4517934510"/>
            <filter val="4517939091"/>
            <filter val="4517939714"/>
            <filter val="4517939885"/>
            <filter val="4517939939"/>
            <filter val="4517941230"/>
            <filter val="4517942429"/>
            <filter val="4517942583"/>
            <filter val="4517942637"/>
            <filter val="4517945951"/>
            <filter val="4517946248"/>
            <filter val="4517947475"/>
            <filter val="4517947793"/>
            <filter val="4517950342"/>
            <filter val="4517950655"/>
            <filter val="4517950797"/>
            <filter val="4517951013"/>
            <filter val="4517951913"/>
            <filter val="4517952979"/>
            <filter val="4517953062"/>
            <filter val="4517953076"/>
            <filter val="4517954165"/>
            <filter val="4517954343"/>
            <filter val="4517954465"/>
            <filter val="4517954641"/>
            <filter val="4517954876"/>
            <filter val="4517955019"/>
            <filter val="4517955025"/>
            <filter val="4517956823"/>
            <filter val="4517957127"/>
            <filter val="4517957600"/>
            <filter val="4517957807"/>
            <filter val="4517958110"/>
            <filter val="4517958215"/>
            <filter val="4517958378"/>
            <filter val="4517958415"/>
            <filter val="4517958874"/>
            <filter val="4517959363"/>
            <filter val="4517959429"/>
            <filter val="4517959999"/>
            <filter val="4517960057"/>
            <filter val="4517960059"/>
            <filter val="4517961073"/>
            <filter val="4517961683"/>
            <filter val="4517962440"/>
            <filter val="4517963092"/>
            <filter val="4517963628"/>
            <filter val="4517964883"/>
            <filter val="4517966230"/>
            <filter val="4517967889"/>
            <filter val="4517967890"/>
            <filter val="4517967891"/>
            <filter val="4517969393"/>
            <filter val="4517969502"/>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91"/>
            <filter val="4518039393"/>
            <filter val="4518039394"/>
            <filter val="4518039592"/>
            <filter val="4518039906"/>
            <filter val="4518040001"/>
            <filter val="4518040083"/>
            <filter val="4518040085"/>
            <filter val="4518040086"/>
            <filter val="4518040088"/>
            <filter val="4518040089"/>
            <filter val="4518040090"/>
            <filter val="4518040091"/>
            <filter val="4518041205"/>
            <filter val="4518041424"/>
            <filter val="4518042000"/>
            <filter val="4518042004"/>
            <filter val="4518042006"/>
            <filter val="4518042010"/>
            <filter val="4518042011"/>
            <filter val="4518042012"/>
            <filter val="4518042137"/>
            <filter val="4518042138"/>
            <filter val="4518042139"/>
            <filter val="4518042140"/>
            <filter val="4518042142"/>
            <filter val="4518042143"/>
            <filter val="4518042144"/>
            <filter val="4518042145"/>
            <filter val="4518042146"/>
            <filter val="4518042152"/>
            <filter val="4518042154"/>
            <filter val="4518043164"/>
            <filter val="4518043733"/>
            <filter val="4518045073"/>
            <filter val="4518045076"/>
            <filter val="4518045078"/>
            <filter val="4518045079"/>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682"/>
            <filter val="4518057525"/>
            <filter val="4518058260"/>
            <filter val="4518058355"/>
            <filter val="4518058839"/>
            <filter val="4518058961"/>
            <filter val="4518059051"/>
            <filter val="4518059052"/>
            <filter val="4518059646"/>
            <filter val="4518059690"/>
            <filter val="4518059794"/>
            <filter val="4518060132"/>
            <filter val="4518061460"/>
            <filter val="4518061477"/>
            <filter val="4518062302"/>
            <filter val="4518062935"/>
            <filter val="4518063143"/>
            <filter val="4518063657"/>
            <filter val="4518064014"/>
            <filter val="4518064484"/>
            <filter val="4518064587"/>
            <filter val="4518064656"/>
            <filter val="4518064843"/>
            <filter val="4518064859"/>
            <filter val="4518064860"/>
            <filter val="4518064918"/>
            <filter val="4518064919"/>
            <filter val="4518064920"/>
            <filter val="4518064921"/>
            <filter val="4518064922"/>
            <filter val="4518065781"/>
            <filter val="4518065812"/>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872"/>
            <filter val="4518084273"/>
            <filter val="4518085046"/>
            <filter val="4518085521"/>
            <filter val="4518086054"/>
            <filter val="4518086240"/>
            <filter val="4518086515"/>
            <filter val="4518086548"/>
            <filter val="4518086752"/>
            <filter val="4518086780"/>
            <filter val="4518086882"/>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12658"/>
            <filter val="4518119280"/>
            <filter val="4518123084"/>
            <filter val="4518124099"/>
            <filter val="4518124366"/>
            <filter val="4518125505"/>
            <filter val="4518127854"/>
            <filter val="4518128183"/>
            <filter val="4518148540"/>
            <filter val="4518155482"/>
            <filter val="5501233782"/>
            <filter val="5501234124"/>
            <filter val="5501237268"/>
            <filter val="5501239669"/>
            <filter val="5501241766"/>
            <filter val="5501243257"/>
            <filter val="5501247646"/>
            <filter val="5501247865"/>
            <filter val="5501250210"/>
            <filter val="5501254394"/>
            <filter val="5501256781"/>
            <filter val="5501260166"/>
            <filter val="881917830"/>
            <filter val="881929037"/>
            <filter val="881934611"/>
            <filter val="881939563"/>
            <filter val="881944979"/>
            <filter val="881946166"/>
            <filter val="881946317"/>
            <filter val="881946320"/>
            <filter val="881958259"/>
          </filters>
        </filterColumn>
      </autoFilter>
    </customSheetView>
    <customSheetView guid="{6D04CB9A-E6EA-4968-BA73-98B13F2F9121}" filter="1" showAutoFilter="1">
      <pageMargins left="0.7" right="0.7" top="0.75" bottom="0.75" header="0.3" footer="0.3"/>
      <autoFilter ref="A1:AC4340" xr:uid="{54495567-9911-49B6-B1AD-5AD16780D1FF}"/>
    </customSheetView>
    <customSheetView guid="{2D4FF499-9BA4-4295-995E-D10BF0326470}" filter="1" showAutoFilter="1">
      <pageMargins left="0.7" right="0.7" top="0.75" bottom="0.75" header="0.3" footer="0.3"/>
      <autoFilter ref="A1:AD4905" xr:uid="{C0FD450D-4DF8-4DF0-B1EA-8E8D8BE0ACB9}">
        <filterColumn colId="1">
          <filters>
            <filter val="8731421"/>
          </filters>
        </filterColumn>
        <filterColumn colId="21">
          <filters>
            <filter val="FUT"/>
          </filters>
        </filterColumn>
      </autoFilter>
    </customSheetView>
    <customSheetView guid="{90A0A7FE-F32F-4333-B309-D418FC508F24}" filter="1" showAutoFilter="1">
      <pageMargins left="0.7" right="0.7" top="0.75" bottom="0.75" header="0.3" footer="0.3"/>
      <autoFilter ref="A1:AC4418" xr:uid="{4D90A871-7585-4B05-873F-F5BFA006CA22}">
        <filterColumn colId="23">
          <filters>
            <filter val="LATE"/>
            <filter val="ONTIME"/>
          </filters>
        </filterColumn>
      </autoFilter>
    </customSheetView>
    <customSheetView guid="{99C76A32-3B9E-448B-8734-C7675E2EE4F1}" filter="1" showAutoFilter="1">
      <pageMargins left="0.7" right="0.7" top="0.75" bottom="0.75" header="0.3" footer="0.3"/>
      <autoFilter ref="A1:AD4418" xr:uid="{57847882-2261-4015-B828-4A8913518B27}">
        <filterColumn colId="1">
          <filters>
            <filter val="8343399"/>
            <filter val="8553542"/>
          </filters>
        </filterColumn>
        <filterColumn colId="4">
          <filters>
            <filter val="Available For Shipment"/>
            <filter val="Closed In Production (No more expected shipment)"/>
            <filter val="Closed Order"/>
            <filter val="CP"/>
            <filter val="NV"/>
            <filter val="PS"/>
            <filter val="R"/>
            <filter val="Received"/>
            <filter val="Shipped"/>
            <filter val="UC"/>
            <filter val="V"/>
            <filter val="Validated"/>
          </filters>
        </filterColumn>
        <filterColumn colId="9">
          <filters blank="1">
            <filter val="1/10/2022"/>
            <filter val="1/13/2022"/>
            <filter val="1/17/2022"/>
            <filter val="1/20/2022"/>
            <filter val="1/24/2022"/>
            <filter val="1/27/2022"/>
            <filter val="1/3/2022"/>
            <filter val="1/6/2022"/>
            <filter val="10-Feb-2022"/>
            <filter val="10-Jan-2022"/>
            <filter val="10-Jun-2022"/>
            <filter val="10-Mar-2022"/>
            <filter val="10-May-2022"/>
            <filter val="10-Nov-2022"/>
            <filter val="10-Oct-2022"/>
            <filter val="11/21/2022"/>
            <filter val="11-Apr-2022"/>
            <filter val="11-Aug-2022"/>
            <filter val="11-Jan-2022"/>
            <filter val="11-Jul-2022"/>
            <filter val="12/19/2022"/>
            <filter val="12-Aug-2022"/>
            <filter val="12-Dec-2022"/>
            <filter val="12-May-2022"/>
            <filter val="12-Sep-2022"/>
            <filter val="13-Jan-2022"/>
            <filter val="13-May-2022"/>
            <filter val="13-Oct-2022"/>
            <filter val="14-Apr-2022"/>
            <filter val="14-Feb-2022"/>
            <filter val="14-Jul-2022"/>
            <filter val="14-Jun-2022"/>
            <filter val="14-Mar-2022"/>
            <filter val="14-May-2022"/>
            <filter val="14-Nov-2022"/>
            <filter val="15-Aug-2022"/>
            <filter val="15-Mar-2022"/>
            <filter val="15-Sep-2022"/>
            <filter val="16-Jun-2022"/>
            <filter val="17-Feb-2022"/>
            <filter val="17-Jan-2022"/>
            <filter val="17-Mar-2022"/>
            <filter val="17-Nov-2022"/>
            <filter val="17-Oct-2022"/>
            <filter val="18-Apr-2022"/>
            <filter val="18-Aug-2022"/>
            <filter val="18-Jan-2022"/>
            <filter val="18-Jul-2022"/>
            <filter val="18-Mar-2022"/>
            <filter val="19-Sep-2022"/>
            <filter val="1-Aug-2022"/>
            <filter val="2/10/2022"/>
            <filter val="2/14/2022"/>
            <filter val="2/17/2022"/>
            <filter val="2/21/2022"/>
            <filter val="2/24/2022"/>
            <filter val="2/28/2022"/>
            <filter val="20-Jan-2022"/>
            <filter val="20-Jun-2022"/>
            <filter val="20-Oct-2022"/>
            <filter val="21-Apr-2022"/>
            <filter val="21-Feb-2022"/>
            <filter val="21-Jul-2022"/>
            <filter val="21-Mar-2022"/>
            <filter val="21-Nov-2022"/>
            <filter val="22-Aug-2022"/>
            <filter val="22-Sep-2022"/>
            <filter val="23-Feb-2022"/>
            <filter val="23-Jun-2022"/>
            <filter val="23-Sep-2022"/>
            <filter val="24-Feb-2022"/>
            <filter val="24-Jan-2022"/>
            <filter val="24-Mar-2022"/>
            <filter val="24-Oct-2022"/>
            <filter val="25-Apr-2022"/>
            <filter val="25-Jan-2022"/>
            <filter val="25-Jul-2022"/>
            <filter val="26-Sep-2022"/>
            <filter val="27-Dec-2021"/>
            <filter val="27-Jan-2022"/>
            <filter val="27-Jun-2022"/>
            <filter val="27-Oct-2022"/>
            <filter val="28-Apr-2022"/>
            <filter val="28-Feb-2022"/>
            <filter val="28-Jul-2022"/>
            <filter val="28-Mar-2022"/>
            <filter val="29-Apr-2022"/>
            <filter val="29-Aug-2022"/>
            <filter val="29-Sep-2022"/>
            <filter val="2-May-2022"/>
            <filter val="3/10/2022"/>
            <filter val="3/14/2022"/>
            <filter val="3/17/2022"/>
            <filter val="3/18/2022"/>
            <filter val="3/21/2022"/>
            <filter val="3/24/2022"/>
            <filter val="3/28/2022"/>
            <filter val="3/3/2022"/>
            <filter val="3/31/2022"/>
            <filter val="3/7/2022"/>
            <filter val="30-Dec-2021"/>
            <filter val="30-Jun-2022"/>
            <filter val="31-Mar-2022"/>
            <filter val="31-Oct-2022"/>
            <filter val="3-Jan-2022"/>
            <filter val="3-Mar-2022"/>
            <filter val="3-Nov-2022"/>
            <filter val="3-Oct-2022"/>
            <filter val="4/11/2022"/>
            <filter val="4/14/2022"/>
            <filter val="4/18/2022"/>
            <filter val="4/21/2022"/>
            <filter val="4/22/2022"/>
            <filter val="4/25/2022"/>
            <filter val="4/28/2022"/>
            <filter val="4/29/2022"/>
            <filter val="4/4/2022"/>
            <filter val="4/7/2022"/>
            <filter val="4-Apr-2022"/>
            <filter val="4-Aug-2022"/>
            <filter val="4-Jul-2022"/>
            <filter val="5/23/2022"/>
            <filter val="5-Dec-2022"/>
            <filter val="5-Sep-2022"/>
            <filter val="6/13/2022"/>
            <filter val="6/16/2022"/>
            <filter val="6/2/2022"/>
            <filter val="6/27/2022"/>
            <filter val="6/6/2022"/>
            <filter val="6/9/2022"/>
            <filter val="6-Jan-2022"/>
            <filter val="7-Apr-2022"/>
            <filter val="7-Mar-2022"/>
            <filter val="7-Nov-2022"/>
            <filter val="8/15/2022"/>
            <filter val="8/18/2022"/>
            <filter val="8/22/2022"/>
            <filter val="8/29/2022"/>
            <filter val="8/8/2022"/>
            <filter val="8-Aug-2022"/>
            <filter val="8-Feb-2022"/>
            <filter val="8-Jul-2022"/>
            <filter val="8-Sep-2022"/>
            <filter val="9/12/2022"/>
            <filter val="9/26/2022"/>
            <filter val="9-Jun-2022"/>
            <filter val="9-May-2022"/>
          </filters>
        </filterColumn>
      </autoFilter>
    </customSheetView>
    <customSheetView guid="{E926214E-058D-49BF-9D00-99298BF1F90C}" filter="1" showAutoFilter="1">
      <pageMargins left="0.7" right="0.7" top="0.75" bottom="0.75" header="0.3" footer="0.3"/>
      <autoFilter ref="A1:AD5696" xr:uid="{365A49B2-B70E-456F-8595-A372B1CCFA69}">
        <filterColumn colId="18">
          <filters>
            <filter val="0.2023"/>
            <filter val="1.2023"/>
            <filter val="10.2023"/>
            <filter val="11.2023"/>
            <filter val="12.2023"/>
            <filter val="13.2023"/>
            <filter val="14.2023"/>
            <filter val="15.2023"/>
            <filter val="16.2023"/>
            <filter val="19.2023"/>
            <filter val="22.2023"/>
            <filter val="25.2023"/>
            <filter val="26.2022"/>
            <filter val="28.2023"/>
            <filter val="3.2023"/>
            <filter val="31.2023"/>
            <filter val="34.2023"/>
            <filter val="37.2023"/>
            <filter val="4.2023"/>
            <filter val="5.2023"/>
            <filter val="51.1899"/>
            <filter val="51.2022"/>
            <filter val="52.2021"/>
            <filter val="52.2022"/>
            <filter val="6.2023"/>
            <filter val="7.2023"/>
            <filter val="8.2023"/>
            <filter val="9.2023"/>
          </filters>
        </filterColumn>
        <filterColumn colId="28">
          <filters>
            <filter val="NGOC ANH"/>
          </filters>
        </filterColumn>
      </autoFilter>
    </customSheetView>
    <customSheetView guid="{F929F677-CEA8-495F-B205-580F48DCDE84}" filter="1" showAutoFilter="1">
      <pageMargins left="0.7" right="0.7" top="0.75" bottom="0.75" header="0.3" footer="0.3"/>
      <autoFilter ref="A1:AD4472" xr:uid="{690F368B-4191-414E-9860-70396218F244}"/>
    </customSheetView>
    <customSheetView guid="{13A5385A-D0DB-4885-95C4-29D4D879055A}" filter="1" showAutoFilter="1">
      <pageMargins left="0.7" right="0.7" top="0.75" bottom="0.75" header="0.3" footer="0.3"/>
      <autoFilter ref="A1:AD4474" xr:uid="{84D83DB4-B446-41C6-BB3C-3E1EB727D3E8}">
        <filterColumn colId="0">
          <filters>
            <filter val="4515722859"/>
            <filter val="4517378747"/>
            <filter val="4517484515"/>
            <filter val="4517484516"/>
            <filter val="4517484517"/>
            <filter val="4517732006"/>
            <filter val="4517754255"/>
            <filter val="4517778953"/>
            <filter val="4517778954"/>
            <filter val="4517931759"/>
            <filter val="4517939091"/>
            <filter val="4517958874"/>
            <filter val="4517969393"/>
            <filter val="4517970600"/>
            <filter val="4517970601"/>
            <filter val="4517971648"/>
            <filter val="4517972923"/>
            <filter val="4517979798"/>
            <filter val="4517982581"/>
            <filter val="4517984350"/>
            <filter val="4517985905"/>
            <filter val="4517987590"/>
            <filter val="4517989014"/>
            <filter val="4517991050"/>
            <filter val="4517993458"/>
            <filter val="4517995881"/>
            <filter val="4518002910"/>
            <filter val="4518008316"/>
            <filter val="4518010426"/>
            <filter val="4518010798"/>
            <filter val="4518010952"/>
            <filter val="4518010953"/>
            <filter val="4518011754"/>
            <filter val="4518011777"/>
            <filter val="4518012985"/>
            <filter val="4518013039"/>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4"/>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0"/>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2"/>
            <filter val="4518056453"/>
            <filter val="4518056454"/>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0180"/>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574"/>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4982"/>
            <filter val="4518105813"/>
            <filter val="4518107284"/>
            <filter val="4518108373"/>
            <filter val="4518109725"/>
            <filter val="4518112241"/>
            <filter val="4518112658"/>
            <filter val="4518119280"/>
            <filter val="4518123054"/>
            <filter val="4518123084"/>
            <filter val="4518124099"/>
            <filter val="4518124366"/>
            <filter val="4518124434"/>
            <filter val="4518125505"/>
            <filter val="4518126259"/>
            <filter val="4518127577"/>
            <filter val="4518127854"/>
            <filter val="4518128183"/>
            <filter val="4518128323"/>
            <filter val="4518148540"/>
            <filter val="4518155482"/>
            <filter val="5501241766"/>
            <filter val="5501254394"/>
            <filter val="5501256781"/>
            <filter val="5501260166"/>
            <filter val="881929037"/>
            <filter val="881934611"/>
            <filter val="881939563"/>
            <filter val="881944979"/>
            <filter val="881946166"/>
            <filter val="881946317"/>
            <filter val="881946320"/>
            <filter val="881958259"/>
          </filters>
        </filterColumn>
      </autoFilter>
    </customSheetView>
    <customSheetView guid="{EFF1B680-BE4E-4504-BA6D-1809E48AB6EB}" filter="1" showAutoFilter="1">
      <pageMargins left="0.7" right="0.7" top="0.75" bottom="0.75" header="0.3" footer="0.3"/>
      <autoFilter ref="A1:AD5696" xr:uid="{B2A6FE5F-7975-47B3-9664-B143D3FE1607}">
        <filterColumn colId="0">
          <filters>
            <filter val="4516531932"/>
            <filter val="4517028792"/>
            <filter val="4517339799"/>
            <filter val="4517571265"/>
            <filter val="4517732346"/>
            <filter val="4517883578"/>
            <filter val="4517883579"/>
            <filter val="4517884134"/>
            <filter val="4517913806"/>
            <filter val="4517933897"/>
            <filter val="4517960820"/>
            <filter val="4517992678"/>
            <filter val="4517997857"/>
            <filter val="4518011202"/>
            <filter val="4518023128"/>
            <filter val="4518060011"/>
            <filter val="4518069316"/>
            <filter val="4518080247"/>
            <filter val="4518096884"/>
            <filter val="4518112659"/>
            <filter val="4518112744"/>
            <filter val="4518118353"/>
            <filter val="4518118534"/>
            <filter val="4518122210"/>
            <filter val="4518123855"/>
            <filter val="4518126991"/>
            <filter val="4518129696"/>
            <filter val="4518129926"/>
            <filter val="4518130772"/>
            <filter val="4518130810"/>
            <filter val="4518136441"/>
            <filter val="4518137153"/>
            <filter val="4518137154"/>
            <filter val="4518137155"/>
            <filter val="4518137156"/>
            <filter val="4518137157"/>
            <filter val="4518138840"/>
            <filter val="4518141333"/>
            <filter val="4518148540"/>
            <filter val="4518149771"/>
            <filter val="4518152034"/>
            <filter val="4518155482"/>
            <filter val="4518156920"/>
            <filter val="4518157262"/>
            <filter val="4518157798"/>
            <filter val="4518157897"/>
            <filter val="4518158483"/>
            <filter val="4518162889"/>
            <filter val="4518164958"/>
            <filter val="4518165009"/>
            <filter val="4518165201"/>
            <filter val="4518165213"/>
            <filter val="4518165301"/>
            <filter val="4518165302"/>
            <filter val="4518165303"/>
            <filter val="4518165304"/>
            <filter val="4518165305"/>
            <filter val="4518165306"/>
            <filter val="4518165307"/>
            <filter val="4518165308"/>
            <filter val="4518165474"/>
            <filter val="4518166373"/>
            <filter val="4518166522"/>
            <filter val="4518167058"/>
            <filter val="4518167271"/>
            <filter val="4518168931"/>
            <filter val="4518171404"/>
            <filter val="4518172727"/>
            <filter val="4518173947"/>
            <filter val="4518173980"/>
            <filter val="4518174448"/>
            <filter val="4518174487"/>
            <filter val="4518174596"/>
            <filter val="4518176281"/>
            <filter val="4518176429"/>
            <filter val="4518176677"/>
            <filter val="4518182490"/>
            <filter val="4518183531"/>
            <filter val="4518183595"/>
            <filter val="4518184650"/>
            <filter val="4518184979"/>
            <filter val="4518188922"/>
            <filter val="4518189722"/>
            <filter val="4518189764"/>
            <filter val="4518190287"/>
            <filter val="4518191697"/>
            <filter val="4518192150"/>
            <filter val="4518193184"/>
            <filter val="4518193594"/>
            <filter val="4518193619"/>
            <filter val="4518194126"/>
            <filter val="4518195310"/>
            <filter val="4518196086"/>
            <filter val="4518197537"/>
            <filter val="4518197885"/>
            <filter val="4518197887"/>
            <filter val="4518198245"/>
            <filter val="4518198366"/>
            <filter val="4518198953"/>
            <filter val="4518198979"/>
            <filter val="4518200421"/>
            <filter val="4518200994"/>
            <filter val="4518201925"/>
            <filter val="4518203012"/>
            <filter val="4518203844"/>
            <filter val="4518203986"/>
            <filter val="4518204031"/>
            <filter val="4518204143"/>
            <filter val="4518205675"/>
            <filter val="4518207462"/>
            <filter val="4518208386"/>
            <filter val="4518209317"/>
            <filter val="4518209934"/>
            <filter val="4518210369"/>
            <filter val="4518210426"/>
            <filter val="4518210476"/>
            <filter val="4518210813"/>
            <filter val="4518210964"/>
            <filter val="4518211041"/>
            <filter val="4518211165"/>
            <filter val="4518211473"/>
            <filter val="4518211661"/>
            <filter val="4518212004"/>
            <filter val="4518212192"/>
            <filter val="4518212338"/>
            <filter val="4518213302"/>
            <filter val="4518213774"/>
            <filter val="4518214609"/>
            <filter val="4518214752"/>
            <filter val="4518214962"/>
            <filter val="4518215927"/>
            <filter val="4518216306"/>
            <filter val="4518216559"/>
            <filter val="4518217063"/>
            <filter val="4518217456"/>
            <filter val="4518217625"/>
            <filter val="4518217907"/>
            <filter val="4518218337"/>
            <filter val="4518218357"/>
            <filter val="4518220163"/>
            <filter val="4518220626"/>
            <filter val="4518221238"/>
            <filter val="4518221342"/>
            <filter val="4518221514"/>
            <filter val="4518223153"/>
            <filter val="4518223214"/>
            <filter val="4518224582"/>
            <filter val="4518224776"/>
            <filter val="4518226119"/>
            <filter val="4518226860"/>
            <filter val="4518227999"/>
            <filter val="4518228131"/>
            <filter val="4518230526"/>
            <filter val="4518233910"/>
            <filter val="4518234401"/>
            <filter val="4518235988"/>
            <filter val="4518236180"/>
            <filter val="4518237510"/>
            <filter val="4518239716"/>
            <filter val="4518239967"/>
            <filter val="4518240280"/>
            <filter val="4518240926"/>
            <filter val="4518244335"/>
            <filter val="4518245177"/>
            <filter val="4518245328"/>
            <filter val="4518247852"/>
            <filter val="4518248996"/>
            <filter val="4518249539"/>
            <filter val="4518250291"/>
            <filter val="4518250563"/>
            <filter val="4518251692"/>
            <filter val="4518252579"/>
            <filter val="4518253457"/>
            <filter val="4518253764"/>
            <filter val="4518254521"/>
            <filter val="4518254740"/>
            <filter val="4518255916"/>
            <filter val="4518256314"/>
            <filter val="4518260465"/>
            <filter val="4518262172"/>
            <filter val="4518262434"/>
            <filter val="4518263517"/>
            <filter val="4518265315"/>
            <filter val="4518266262"/>
            <filter val="4518266468"/>
            <filter val="4518266471"/>
            <filter val="4518267728"/>
            <filter val="4518267849"/>
            <filter val="4518268749"/>
            <filter val="4518268761"/>
            <filter val="4518269309"/>
            <filter val="4518270423"/>
            <filter val="4518270541"/>
            <filter val="4518270786"/>
            <filter val="4518271149"/>
            <filter val="4518271317"/>
            <filter val="4518271344"/>
            <filter val="4518271355"/>
            <filter val="4518271592"/>
            <filter val="4518271603"/>
            <filter val="4518272306"/>
            <filter val="4518273057"/>
            <filter val="4518273780"/>
            <filter val="4518273849"/>
            <filter val="4518274039"/>
            <filter val="4518274349"/>
            <filter val="4518274629"/>
            <filter val="4518275774"/>
            <filter val="4518276346"/>
            <filter val="4518277512"/>
            <filter val="4518278558"/>
            <filter val="4518278919"/>
            <filter val="4518280534"/>
            <filter val="4518283553"/>
            <filter val="4518283747"/>
            <filter val="4518285287"/>
            <filter val="4518286198"/>
            <filter val="4518288431"/>
            <filter val="4518288655"/>
            <filter val="4518289022"/>
            <filter val="4518294940"/>
            <filter val="4518295420"/>
            <filter val="4518299600"/>
            <filter val="4518299963"/>
            <filter val="4518300159"/>
            <filter val="4518300211"/>
            <filter val="4518300258"/>
            <filter val="4518301074"/>
            <filter val="4518301159"/>
            <filter val="4518301267"/>
            <filter val="4518302250"/>
            <filter val="4518302376"/>
            <filter val="4518302770"/>
            <filter val="4518304331"/>
            <filter val="4518304946"/>
            <filter val="4518305453"/>
            <filter val="4518305729"/>
            <filter val="4518306092"/>
            <filter val="4518306721"/>
            <filter val="4518306842"/>
            <filter val="4518306879"/>
            <filter val="4518306912"/>
            <filter val="4518307236"/>
            <filter val="4518307776"/>
            <filter val="4518307916"/>
            <filter val="4518308251"/>
            <filter val="4518308496"/>
            <filter val="4518309158"/>
            <filter val="4518309421"/>
            <filter val="4518309746"/>
            <filter val="4518309860"/>
            <filter val="4518310187"/>
            <filter val="4518310212"/>
            <filter val="4518310276"/>
            <filter val="4518310568"/>
            <filter val="4518311411"/>
            <filter val="4518311940"/>
            <filter val="4518312274"/>
            <filter val="4518312402"/>
            <filter val="4518312517"/>
            <filter val="4518312835"/>
            <filter val="4518313382"/>
            <filter val="4518313416"/>
            <filter val="4518313444"/>
            <filter val="4518313538"/>
            <filter val="4518313949"/>
            <filter val="4518314266"/>
            <filter val="4518314281"/>
            <filter val="4518314394"/>
            <filter val="4518314591"/>
            <filter val="4518314905"/>
            <filter val="4518315303"/>
            <filter val="4518315626"/>
            <filter val="4518315691"/>
            <filter val="4518315786"/>
            <filter val="4518315871"/>
            <filter val="4518315872"/>
            <filter val="4518316219"/>
            <filter val="4518316268"/>
            <filter val="4518316307"/>
            <filter val="4518316343"/>
            <filter val="4518317301"/>
            <filter val="4518317396"/>
            <filter val="4518317491"/>
            <filter val="4518317573"/>
            <filter val="4518317959"/>
            <filter val="4518318168"/>
            <filter val="4518318379"/>
            <filter val="4518318616"/>
            <filter val="4518318675"/>
            <filter val="4518318736"/>
            <filter val="4518318827"/>
            <filter val="4518319107"/>
            <filter val="4518319147"/>
            <filter val="4518319602"/>
            <filter val="4518319668"/>
            <filter val="4518319821"/>
            <filter val="4518319874"/>
            <filter val="4518319945"/>
            <filter val="4518320377"/>
            <filter val="4518320548"/>
            <filter val="4518320608"/>
            <filter val="4518321308"/>
            <filter val="4518322069"/>
            <filter val="4518322099"/>
            <filter val="4518322190"/>
            <filter val="4518322389"/>
            <filter val="4518322605"/>
            <filter val="4518322636"/>
            <filter val="4518322637"/>
            <filter val="4518322695"/>
            <filter val="4518322845"/>
            <filter val="4518322933"/>
            <filter val="4518323200"/>
            <filter val="4518323263"/>
            <filter val="4518323291"/>
            <filter val="4518323621"/>
            <filter val="4518324845"/>
            <filter val="4518326183"/>
            <filter val="4518326704"/>
            <filter val="4518326991"/>
            <filter val="4518327012"/>
            <filter val="4518327278"/>
            <filter val="4518328198"/>
            <filter val="4518328582"/>
            <filter val="4518328823"/>
            <filter val="4518329364"/>
            <filter val="4518329367"/>
            <filter val="4518329998"/>
            <filter val="4518330084"/>
            <filter val="4518330515"/>
            <filter val="4518330652"/>
            <filter val="4518331337"/>
            <filter val="4518331444"/>
            <filter val="4518332221"/>
            <filter val="4518332664"/>
            <filter val="4518332904"/>
            <filter val="4518332966"/>
            <filter val="4518333061"/>
            <filter val="4518333174"/>
            <filter val="4518333175"/>
            <filter val="4518333709"/>
            <filter val="4518333923"/>
            <filter val="4518334153"/>
            <filter val="4518334156"/>
            <filter val="4518334814"/>
            <filter val="4518335101"/>
            <filter val="4518335620"/>
            <filter val="4518335811"/>
            <filter val="4518336799"/>
            <filter val="4518337105"/>
            <filter val="4518337953"/>
            <filter val="4518337964"/>
            <filter val="4518338749"/>
            <filter val="4518338927"/>
            <filter val="4518339045"/>
            <filter val="4518339164"/>
            <filter val="4518341130"/>
            <filter val="4518342783"/>
            <filter val="4518346657"/>
            <filter val="4518347162"/>
            <filter val="4518347167"/>
            <filter val="4518347913"/>
            <filter val="4518348006"/>
            <filter val="4518348310"/>
            <filter val="4518349192"/>
            <filter val="4518349967"/>
            <filter val="4518350837"/>
            <filter val="4518351105"/>
            <filter val="4518352671"/>
            <filter val="4518352943"/>
            <filter val="4518353449"/>
            <filter val="4518354169"/>
            <filter val="4518354465"/>
            <filter val="4518357009"/>
            <filter val="4518359230"/>
            <filter val="4518361056"/>
            <filter val="4518361197"/>
            <filter val="4518362278"/>
            <filter val="4518363457"/>
            <filter val="4518363747"/>
            <filter val="4518363757"/>
            <filter val="4518365349"/>
            <filter val="4518365491"/>
            <filter val="4518365929"/>
            <filter val="4518366008"/>
            <filter val="4518366023"/>
            <filter val="4518368282"/>
            <filter val="4518368977"/>
            <filter val="4518369446"/>
            <filter val="4518371573"/>
            <filter val="4518372327"/>
            <filter val="4518372759"/>
            <filter val="4518372928"/>
            <filter val="4518373343"/>
            <filter val="4518373580"/>
            <filter val="4518373703"/>
            <filter val="4518374555"/>
            <filter val="4518375007"/>
            <filter val="4518375544"/>
            <filter val="4518375706"/>
            <filter val="4518375838"/>
            <filter val="4518376012"/>
            <filter val="4518376572"/>
            <filter val="4518376902"/>
            <filter val="4518377301"/>
            <filter val="4518378388"/>
            <filter val="4518379282"/>
            <filter val="4518380004"/>
            <filter val="4518380513"/>
            <filter val="4518380800"/>
            <filter val="4518381015"/>
            <filter val="4518381065"/>
            <filter val="4518383178"/>
            <filter val="4518383445"/>
            <filter val="4518383659"/>
            <filter val="4518383802"/>
            <filter val="4518383866"/>
            <filter val="4518385959"/>
            <filter val="4518386395"/>
            <filter val="4518387153"/>
            <filter val="4518389403"/>
            <filter val="4518389525"/>
            <filter val="4518390218"/>
            <filter val="4518390462"/>
            <filter val="4518390744"/>
            <filter val="4518390966"/>
            <filter val="4518391955"/>
            <filter val="4518392092"/>
            <filter val="4518392137"/>
            <filter val="4518392141"/>
            <filter val="4518392380"/>
            <filter val="4518393601"/>
            <filter val="4518394182"/>
            <filter val="4518394257"/>
            <filter val="4518394258"/>
            <filter val="4518394463"/>
            <filter val="4518394691"/>
            <filter val="4518394777"/>
            <filter val="4518395196"/>
            <filter val="4518396912"/>
            <filter val="4518397419"/>
            <filter val="4518397472"/>
            <filter val="4518397763"/>
            <filter val="4518398307"/>
            <filter val="4518398308"/>
            <filter val="4518398734"/>
            <filter val="4518399652"/>
            <filter val="4518399892"/>
            <filter val="4518400770"/>
            <filter val="4518401381"/>
            <filter val="4518401764"/>
            <filter val="4518402260"/>
            <filter val="4518403091"/>
            <filter val="4518403124"/>
            <filter val="4518403125"/>
            <filter val="4518403940"/>
            <filter val="4518404133"/>
            <filter val="4518404418"/>
            <filter val="4518404654"/>
            <filter val="4518404683"/>
            <filter val="4518405212"/>
            <filter val="4518405353"/>
            <filter val="4518405354"/>
            <filter val="4518405662"/>
            <filter val="4518406067"/>
            <filter val="4518406136"/>
            <filter val="4518406684"/>
            <filter val="4518406888"/>
            <filter val="4518407136"/>
            <filter val="4518407161"/>
            <filter val="4518407191"/>
            <filter val="4518407320"/>
            <filter val="4518407602"/>
            <filter val="4518407641"/>
            <filter val="4518408360"/>
            <filter val="4518408759"/>
            <filter val="4518408819"/>
            <filter val="4518409323"/>
            <filter val="4518409584"/>
            <filter val="4518409712"/>
            <filter val="4518410128"/>
            <filter val="4518410214"/>
            <filter val="4518410586"/>
            <filter val="4518410641"/>
            <filter val="4518410928"/>
            <filter val="4518411089"/>
            <filter val="4518411145"/>
            <filter val="4518411187"/>
            <filter val="4518411201"/>
            <filter val="4518411422"/>
            <filter val="4518411482"/>
            <filter val="4518411773"/>
            <filter val="4518412014"/>
            <filter val="4518412040"/>
            <filter val="4518412225"/>
            <filter val="4518412261"/>
            <filter val="4518412300"/>
            <filter val="4518412387"/>
            <filter val="4518412420"/>
            <filter val="4518412812"/>
            <filter val="4518412853"/>
            <filter val="4518412855"/>
            <filter val="4518412917"/>
            <filter val="4518412922"/>
            <filter val="4518412989"/>
            <filter val="4518412990"/>
            <filter val="4518412991"/>
            <filter val="4518413050"/>
            <filter val="4518413061"/>
            <filter val="4518413062"/>
            <filter val="4518413313"/>
            <filter val="4518413453"/>
            <filter val="4518413487"/>
            <filter val="4518413513"/>
            <filter val="4518413517"/>
            <filter val="4518413584"/>
            <filter val="4518413636"/>
            <filter val="4518413849"/>
            <filter val="4518413910"/>
            <filter val="4518413911"/>
            <filter val="4518414082"/>
            <filter val="4518414181"/>
            <filter val="4518414241"/>
            <filter val="4518414248"/>
            <filter val="4518414360"/>
            <filter val="4518414363"/>
            <filter val="4518414447"/>
            <filter val="4518414486"/>
            <filter val="4518414664"/>
            <filter val="4518414684"/>
            <filter val="4518414688"/>
            <filter val="4518414865"/>
            <filter val="4518414867"/>
            <filter val="4518414971"/>
            <filter val="4518415096"/>
            <filter val="4518415201"/>
            <filter val="4518415237"/>
            <filter val="4518415239"/>
            <filter val="4518415336"/>
            <filter val="4518415397"/>
            <filter val="4518415551"/>
            <filter val="4518415552"/>
            <filter val="4518415581"/>
            <filter val="4518415820"/>
            <filter val="4518415870"/>
            <filter val="4518415890"/>
            <filter val="4518415947"/>
            <filter val="4518415948"/>
            <filter val="4518415966"/>
            <filter val="4518416219"/>
            <filter val="4518416360"/>
            <filter val="4518416424"/>
            <filter val="4518416425"/>
            <filter val="4518416535"/>
            <filter val="4518416638"/>
            <filter val="4518416753"/>
            <filter val="4518416981"/>
            <filter val="4518417032"/>
            <filter val="4518417033"/>
            <filter val="4518417167"/>
            <filter val="4518417203"/>
            <filter val="4518417243"/>
            <filter val="4518417317"/>
            <filter val="4518417405"/>
            <filter val="4518417534"/>
            <filter val="4518417538"/>
            <filter val="4518417743"/>
            <filter val="4518417826"/>
            <filter val="4518417888"/>
            <filter val="4518418639"/>
            <filter val="4518418669"/>
            <filter val="4518418784"/>
            <filter val="4518418904"/>
            <filter val="4518418934"/>
            <filter val="4518418963"/>
            <filter val="4518419053"/>
            <filter val="4518419264"/>
            <filter val="4518420398"/>
            <filter val="4518421261"/>
            <filter val="4518421361"/>
            <filter val="4518422706"/>
            <filter val="4518422973"/>
            <filter val="4518423010"/>
            <filter val="4518423069"/>
            <filter val="4518423149"/>
            <filter val="4518423307"/>
            <filter val="4518423450"/>
            <filter val="4518423846"/>
            <filter val="4518423894"/>
            <filter val="4518423996"/>
            <filter val="4518425100"/>
            <filter val="4518425151"/>
            <filter val="4518425253"/>
            <filter val="4518425259"/>
            <filter val="4518425395"/>
            <filter val="4518425403"/>
            <filter val="4518425549"/>
            <filter val="4518425827"/>
            <filter val="4518425879"/>
            <filter val="4518425973"/>
            <filter val="4518426002"/>
            <filter val="4518426214"/>
            <filter val="4518426264"/>
            <filter val="4518426357"/>
            <filter val="4518426957"/>
            <filter val="4518427505"/>
            <filter val="4518427696"/>
            <filter val="4518427742"/>
            <filter val="4518427765"/>
            <filter val="4518428007"/>
            <filter val="4518428038"/>
            <filter val="4518428073"/>
            <filter val="4518428183"/>
            <filter val="4518428601"/>
            <filter val="4518428778"/>
            <filter val="4518428964"/>
            <filter val="4518429292"/>
            <filter val="4518429298"/>
            <filter val="4518429502"/>
            <filter val="4518429562"/>
            <filter val="4518429680"/>
            <filter val="4518429922"/>
            <filter val="4518429930"/>
            <filter val="4518430040"/>
            <filter val="4518430280"/>
            <filter val="4518430311"/>
            <filter val="4518430637"/>
            <filter val="4518431024"/>
            <filter val="4518431148"/>
            <filter val="4518431268"/>
            <filter val="4518431385"/>
            <filter val="4518431692"/>
            <filter val="4518431835"/>
            <filter val="4518431865"/>
            <filter val="4518432193"/>
            <filter val="4518432378"/>
            <filter val="4518433036"/>
            <filter val="4518433940"/>
            <filter val="4518434999"/>
            <filter val="4518435428"/>
            <filter val="4518435709"/>
            <filter val="4518437731"/>
            <filter val="4518438528"/>
            <filter val="4518440079"/>
            <filter val="4518440080"/>
            <filter val="4518440137"/>
            <filter val="4518440328"/>
            <filter val="4518444153"/>
            <filter val="4518444340"/>
            <filter val="4518451360"/>
            <filter val="4518451481"/>
            <filter val="4518451798"/>
            <filter val="4518452857"/>
            <filter val="4518452936"/>
            <filter val="4518453518"/>
            <filter val="4518453966"/>
            <filter val="4518455370"/>
            <filter val="4518456522"/>
            <filter val="4518456534"/>
            <filter val="4518456779"/>
            <filter val="4518457281"/>
            <filter val="4518457345"/>
            <filter val="4518457975"/>
            <filter val="4518459561"/>
            <filter val="4518460327"/>
            <filter val="4518461322"/>
            <filter val="4518461442"/>
            <filter val="4518465150"/>
            <filter val="4518468477"/>
            <filter val="4518469277"/>
            <filter val="4518469567"/>
            <filter val="4518470121"/>
            <filter val="4518470920"/>
            <filter val="4518471244"/>
            <filter val="4518472153"/>
            <filter val="4518472230"/>
            <filter val="4518472296"/>
            <filter val="4518473513"/>
            <filter val="4518473602"/>
            <filter val="4518474499"/>
            <filter val="4518474832"/>
            <filter val="4518475035"/>
            <filter val="4518475357"/>
            <filter val="4518475591"/>
            <filter val="4518477463"/>
            <filter val="4518477673"/>
            <filter val="4518477885"/>
            <filter val="4518481699"/>
            <filter val="4518487814"/>
            <filter val="4518489599"/>
            <filter val="4518491293"/>
            <filter val="4518492967"/>
            <filter val="4518496629"/>
            <filter val="4518498717"/>
            <filter val="4518498830"/>
            <filter val="4518511722"/>
            <filter val="4518514149"/>
            <filter val="4518515869"/>
            <filter val="4518517136"/>
            <filter val="4518518963"/>
            <filter val="4518520396"/>
            <filter val="5501266807"/>
            <filter val="5501267171"/>
            <filter val="5501267303"/>
            <filter val="5501268096"/>
            <filter val="5501275303"/>
            <filter val="5501275773"/>
            <filter val="5501275891"/>
            <filter val="5501279820"/>
            <filter val="5501280953"/>
            <filter val="5501281023"/>
            <filter val="5501281182"/>
            <filter val="5501281749"/>
            <filter val="5501282422"/>
            <filter val="5501282593"/>
            <filter val="5501283418"/>
            <filter val="5501283536"/>
            <filter val="5501283999"/>
            <filter val="5501290618"/>
            <filter val="5501290619"/>
            <filter val="5501290620"/>
            <filter val="881961738"/>
            <filter val="881990068"/>
            <filter val="882012032"/>
            <filter val="882015628"/>
            <filter val="882015629"/>
          </filters>
        </filterColumn>
      </autoFilter>
    </customSheetView>
    <customSheetView guid="{BB0641C4-A86D-4403-9340-DABF9BE56691}" filter="1" showAutoFilter="1">
      <pageMargins left="0.7" right="0.7" top="0.75" bottom="0.75" header="0.3" footer="0.3"/>
      <autoFilter ref="A1:AD5696" xr:uid="{243C8538-C926-48F7-9FB0-78EFC3DFF320}">
        <filterColumn colId="0">
          <filters>
            <filter val="4516531932"/>
            <filter val="4517339799"/>
            <filter val="4517378747"/>
            <filter val="4517571265"/>
            <filter val="4517732346"/>
            <filter val="4517883578"/>
            <filter val="4517883579"/>
            <filter val="4517884134"/>
            <filter val="4517913806"/>
            <filter val="4517933897"/>
            <filter val="4517960820"/>
            <filter val="4517992678"/>
            <filter val="4517997857"/>
            <filter val="4518011202"/>
            <filter val="4518023128"/>
            <filter val="4518060011"/>
            <filter val="4518069316"/>
            <filter val="4518080247"/>
            <filter val="4518096884"/>
            <filter val="4518112659"/>
            <filter val="4518112744"/>
            <filter val="4518118353"/>
            <filter val="4518118534"/>
            <filter val="4518122210"/>
            <filter val="4518123855"/>
            <filter val="4518126991"/>
            <filter val="4518129696"/>
            <filter val="4518129926"/>
            <filter val="4518130772"/>
            <filter val="4518130810"/>
            <filter val="4518136441"/>
            <filter val="4518138840"/>
            <filter val="4518141333"/>
            <filter val="4518148540"/>
            <filter val="4518149771"/>
            <filter val="4518152034"/>
            <filter val="4518155482"/>
            <filter val="4518156920"/>
            <filter val="4518157262"/>
            <filter val="4518157798"/>
            <filter val="4518157897"/>
            <filter val="4518158483"/>
            <filter val="4518162889"/>
            <filter val="4518164958"/>
            <filter val="4518165009"/>
            <filter val="4518165201"/>
            <filter val="4518165213"/>
            <filter val="4518165301"/>
            <filter val="4518165302"/>
            <filter val="4518165303"/>
            <filter val="4518165304"/>
            <filter val="4518165305"/>
            <filter val="4518165306"/>
            <filter val="4518165307"/>
            <filter val="4518165308"/>
            <filter val="4518166373"/>
            <filter val="4518166522"/>
            <filter val="4518167058"/>
            <filter val="4518167271"/>
            <filter val="4518172727"/>
            <filter val="4518174487"/>
            <filter val="4518174596"/>
            <filter val="4518176429"/>
            <filter val="4518183531"/>
            <filter val="4518183595"/>
            <filter val="4518184650"/>
            <filter val="4518188922"/>
            <filter val="4518189764"/>
            <filter val="4518190287"/>
            <filter val="4518192150"/>
            <filter val="4518193184"/>
            <filter val="4518193594"/>
            <filter val="4518193619"/>
            <filter val="4518196086"/>
            <filter val="4518197537"/>
            <filter val="4518197887"/>
            <filter val="4518198245"/>
            <filter val="4518198953"/>
            <filter val="4518198979"/>
            <filter val="4518200994"/>
            <filter val="4518201925"/>
            <filter val="4518203844"/>
            <filter val="4518203986"/>
            <filter val="4518205675"/>
            <filter val="4518207462"/>
            <filter val="4518209317"/>
            <filter val="4518210369"/>
            <filter val="4518210426"/>
            <filter val="4518210964"/>
            <filter val="4518211041"/>
            <filter val="4518211661"/>
            <filter val="4518212004"/>
            <filter val="4518212338"/>
            <filter val="4518213302"/>
            <filter val="4518214752"/>
            <filter val="4518215927"/>
            <filter val="4518216306"/>
            <filter val="4518217063"/>
            <filter val="4518217456"/>
            <filter val="4518217625"/>
            <filter val="4518218337"/>
            <filter val="4518218357"/>
            <filter val="4518220163"/>
            <filter val="4518220626"/>
            <filter val="4518221238"/>
            <filter val="4518221342"/>
            <filter val="4518221514"/>
            <filter val="4518223153"/>
            <filter val="4518223214"/>
            <filter val="4518224582"/>
            <filter val="4518224776"/>
            <filter val="4518226119"/>
            <filter val="4518226860"/>
            <filter val="4518227999"/>
            <filter val="4518228131"/>
            <filter val="4518230526"/>
            <filter val="4518233910"/>
            <filter val="4518234401"/>
            <filter val="4518235988"/>
            <filter val="4518236180"/>
            <filter val="4518237510"/>
            <filter val="4518239716"/>
            <filter val="4518239967"/>
            <filter val="4518240280"/>
            <filter val="4518240926"/>
            <filter val="4518244335"/>
            <filter val="4518245177"/>
            <filter val="4518245328"/>
            <filter val="4518247852"/>
            <filter val="4518248996"/>
            <filter val="4518249539"/>
            <filter val="4518250291"/>
            <filter val="4518250563"/>
            <filter val="4518251692"/>
            <filter val="4518252579"/>
            <filter val="4518253457"/>
            <filter val="4518253764"/>
            <filter val="4518254521"/>
            <filter val="4518254740"/>
            <filter val="4518255916"/>
            <filter val="4518256314"/>
            <filter val="4518260465"/>
            <filter val="4518262172"/>
            <filter val="4518262434"/>
            <filter val="4518263517"/>
            <filter val="4518265315"/>
            <filter val="4518266262"/>
            <filter val="4518266468"/>
            <filter val="4518266471"/>
            <filter val="4518267728"/>
            <filter val="4518267849"/>
            <filter val="4518268749"/>
            <filter val="4518268761"/>
            <filter val="4518269309"/>
            <filter val="4518270423"/>
            <filter val="4518270541"/>
            <filter val="4518270786"/>
            <filter val="4518271149"/>
            <filter val="4518271317"/>
            <filter val="4518271344"/>
            <filter val="4518271355"/>
            <filter val="4518271592"/>
            <filter val="4518271603"/>
            <filter val="4518272306"/>
            <filter val="4518273057"/>
            <filter val="4518273780"/>
            <filter val="4518273849"/>
            <filter val="4518274039"/>
            <filter val="4518274349"/>
            <filter val="4518274629"/>
            <filter val="4518275774"/>
            <filter val="4518276346"/>
            <filter val="4518277512"/>
            <filter val="4518278558"/>
            <filter val="4518278919"/>
            <filter val="4518280534"/>
            <filter val="4518283553"/>
            <filter val="4518283747"/>
            <filter val="4518285287"/>
            <filter val="4518286198"/>
            <filter val="4518288431"/>
            <filter val="4518288655"/>
            <filter val="4518289022"/>
            <filter val="4518294940"/>
            <filter val="4518295420"/>
            <filter val="4518299600"/>
            <filter val="4518299963"/>
            <filter val="4518300159"/>
            <filter val="4518300211"/>
            <filter val="4518300258"/>
            <filter val="4518301074"/>
            <filter val="4518301159"/>
            <filter val="4518301267"/>
            <filter val="4518302250"/>
            <filter val="4518302376"/>
            <filter val="4518302770"/>
            <filter val="4518304331"/>
            <filter val="4518304946"/>
            <filter val="4518305453"/>
            <filter val="4518305729"/>
            <filter val="4518306092"/>
            <filter val="4518306721"/>
            <filter val="4518306842"/>
            <filter val="4518306879"/>
            <filter val="4518306912"/>
            <filter val="4518307236"/>
            <filter val="4518307776"/>
            <filter val="4518307916"/>
            <filter val="4518308251"/>
            <filter val="4518308496"/>
            <filter val="4518309158"/>
            <filter val="4518309421"/>
            <filter val="4518309746"/>
            <filter val="4518309860"/>
            <filter val="4518310187"/>
            <filter val="4518310212"/>
            <filter val="4518310276"/>
            <filter val="4518310568"/>
            <filter val="4518311411"/>
            <filter val="4518311940"/>
            <filter val="4518312274"/>
            <filter val="4518312402"/>
            <filter val="4518312517"/>
            <filter val="4518312835"/>
            <filter val="4518313382"/>
            <filter val="4518313416"/>
            <filter val="4518313444"/>
            <filter val="4518313538"/>
            <filter val="4518313949"/>
            <filter val="4518314266"/>
            <filter val="4518314281"/>
            <filter val="4518314394"/>
            <filter val="4518314591"/>
            <filter val="4518314905"/>
            <filter val="4518315303"/>
            <filter val="4518315626"/>
            <filter val="4518315691"/>
            <filter val="4518315786"/>
            <filter val="4518315871"/>
            <filter val="4518315872"/>
            <filter val="4518316219"/>
            <filter val="4518316268"/>
            <filter val="4518316307"/>
            <filter val="4518316343"/>
            <filter val="4518317301"/>
            <filter val="4518317396"/>
            <filter val="4518317491"/>
            <filter val="4518317573"/>
            <filter val="4518317959"/>
            <filter val="4518318168"/>
            <filter val="4518318379"/>
            <filter val="4518318616"/>
            <filter val="4518318675"/>
            <filter val="4518318736"/>
            <filter val="4518318827"/>
            <filter val="4518319107"/>
            <filter val="4518319147"/>
            <filter val="4518319602"/>
            <filter val="4518319668"/>
            <filter val="4518319821"/>
            <filter val="4518319874"/>
            <filter val="4518319945"/>
            <filter val="4518320377"/>
            <filter val="4518320548"/>
            <filter val="4518320608"/>
            <filter val="4518321308"/>
            <filter val="4518322069"/>
            <filter val="4518322099"/>
            <filter val="4518322190"/>
            <filter val="4518322389"/>
            <filter val="4518322605"/>
            <filter val="4518322636"/>
            <filter val="4518322637"/>
            <filter val="4518322695"/>
            <filter val="4518322845"/>
            <filter val="4518322933"/>
            <filter val="4518323200"/>
            <filter val="4518323263"/>
            <filter val="4518323291"/>
            <filter val="4518323621"/>
            <filter val="4518324845"/>
            <filter val="4518326183"/>
            <filter val="4518326704"/>
            <filter val="4518326991"/>
            <filter val="4518327012"/>
            <filter val="4518327278"/>
            <filter val="4518328198"/>
            <filter val="4518328582"/>
            <filter val="4518328823"/>
            <filter val="4518329364"/>
            <filter val="4518329367"/>
            <filter val="4518329998"/>
            <filter val="4518330084"/>
            <filter val="4518330515"/>
            <filter val="4518330652"/>
            <filter val="4518331337"/>
            <filter val="4518331444"/>
            <filter val="4518332221"/>
            <filter val="4518332664"/>
            <filter val="4518332904"/>
            <filter val="4518332966"/>
            <filter val="4518333061"/>
            <filter val="4518333174"/>
            <filter val="4518333175"/>
            <filter val="4518333709"/>
            <filter val="4518333923"/>
            <filter val="4518334153"/>
            <filter val="4518334156"/>
            <filter val="4518334814"/>
            <filter val="4518335101"/>
            <filter val="4518335620"/>
            <filter val="4518335811"/>
            <filter val="4518336799"/>
            <filter val="4518337105"/>
            <filter val="4518337953"/>
            <filter val="4518337964"/>
            <filter val="4518338749"/>
            <filter val="4518338927"/>
            <filter val="4518339045"/>
            <filter val="4518339164"/>
            <filter val="4518341130"/>
            <filter val="4518342783"/>
            <filter val="4518346657"/>
            <filter val="4518347162"/>
            <filter val="4518347167"/>
            <filter val="4518347913"/>
            <filter val="4518348006"/>
            <filter val="4518348310"/>
            <filter val="4518349192"/>
            <filter val="4518349967"/>
            <filter val="4518350837"/>
            <filter val="4518351105"/>
            <filter val="4518352671"/>
            <filter val="4518352943"/>
            <filter val="4518353449"/>
            <filter val="4518354169"/>
            <filter val="4518354465"/>
            <filter val="4518357009"/>
            <filter val="4518359230"/>
            <filter val="4518361056"/>
            <filter val="4518361197"/>
            <filter val="4518362278"/>
            <filter val="4518363457"/>
            <filter val="4518363747"/>
            <filter val="4518363757"/>
            <filter val="4518365349"/>
            <filter val="4518365491"/>
            <filter val="4518365929"/>
            <filter val="4518366008"/>
            <filter val="4518366023"/>
            <filter val="4518368282"/>
            <filter val="4518368977"/>
            <filter val="4518369446"/>
            <filter val="4518371573"/>
            <filter val="4518372327"/>
            <filter val="4518372759"/>
            <filter val="4518372928"/>
            <filter val="4518373343"/>
            <filter val="4518373580"/>
            <filter val="4518373703"/>
            <filter val="4518374555"/>
            <filter val="4518375007"/>
            <filter val="4518375544"/>
            <filter val="4518375706"/>
            <filter val="4518375838"/>
            <filter val="4518376012"/>
            <filter val="4518376572"/>
            <filter val="4518376902"/>
            <filter val="4518377301"/>
            <filter val="4518378388"/>
            <filter val="4518379282"/>
            <filter val="4518380004"/>
            <filter val="4518380513"/>
            <filter val="4518380800"/>
            <filter val="4518381015"/>
            <filter val="4518381065"/>
            <filter val="4518383178"/>
            <filter val="4518383445"/>
            <filter val="4518383659"/>
            <filter val="4518383802"/>
            <filter val="4518383866"/>
            <filter val="4518385959"/>
            <filter val="4518386395"/>
            <filter val="4518387153"/>
            <filter val="4518389403"/>
            <filter val="4518389525"/>
            <filter val="4518390218"/>
            <filter val="4518390462"/>
            <filter val="4518390744"/>
            <filter val="4518390966"/>
            <filter val="4518391955"/>
            <filter val="4518392092"/>
            <filter val="4518392137"/>
            <filter val="4518392141"/>
            <filter val="4518392380"/>
            <filter val="4518393601"/>
            <filter val="4518394182"/>
            <filter val="4518394257"/>
            <filter val="4518394258"/>
            <filter val="4518394463"/>
            <filter val="4518394691"/>
            <filter val="4518394777"/>
            <filter val="4518395196"/>
            <filter val="4518396912"/>
            <filter val="4518397419"/>
            <filter val="4518397472"/>
            <filter val="4518397763"/>
            <filter val="4518398307"/>
            <filter val="4518398308"/>
            <filter val="4518398734"/>
            <filter val="4518399652"/>
            <filter val="4518399892"/>
            <filter val="4518400770"/>
            <filter val="4518401381"/>
            <filter val="4518401764"/>
            <filter val="4518402260"/>
            <filter val="4518403091"/>
            <filter val="4518403124"/>
            <filter val="4518403125"/>
            <filter val="4518403940"/>
            <filter val="4518404133"/>
            <filter val="4518404418"/>
            <filter val="4518404654"/>
            <filter val="4518404683"/>
            <filter val="4518405212"/>
            <filter val="4518405353"/>
            <filter val="4518405354"/>
            <filter val="4518405662"/>
            <filter val="4518406067"/>
            <filter val="4518406136"/>
            <filter val="4518406684"/>
            <filter val="4518406888"/>
            <filter val="4518407136"/>
            <filter val="4518407161"/>
            <filter val="4518407191"/>
            <filter val="4518407320"/>
            <filter val="4518407602"/>
            <filter val="4518407641"/>
            <filter val="4518408360"/>
            <filter val="4518408759"/>
            <filter val="4518408819"/>
            <filter val="4518409323"/>
            <filter val="4518409584"/>
            <filter val="4518409712"/>
            <filter val="4518410128"/>
            <filter val="4518410214"/>
            <filter val="4518410586"/>
            <filter val="4518410641"/>
            <filter val="4518410928"/>
            <filter val="4518411089"/>
            <filter val="4518411145"/>
            <filter val="4518411187"/>
            <filter val="4518411201"/>
            <filter val="4518411422"/>
            <filter val="4518411482"/>
            <filter val="4518411773"/>
            <filter val="4518412014"/>
            <filter val="4518412040"/>
            <filter val="4518412225"/>
            <filter val="4518412261"/>
            <filter val="4518412300"/>
            <filter val="4518412387"/>
            <filter val="4518412420"/>
            <filter val="4518412812"/>
            <filter val="4518412853"/>
            <filter val="4518412855"/>
            <filter val="4518412917"/>
            <filter val="4518412922"/>
            <filter val="4518412989"/>
            <filter val="4518412990"/>
            <filter val="4518412991"/>
            <filter val="4518413050"/>
            <filter val="4518413061"/>
            <filter val="4518413062"/>
            <filter val="4518413313"/>
            <filter val="4518413453"/>
            <filter val="4518413487"/>
            <filter val="4518413513"/>
            <filter val="4518413517"/>
            <filter val="4518413584"/>
            <filter val="4518413636"/>
            <filter val="4518413849"/>
            <filter val="4518413910"/>
            <filter val="4518413911"/>
            <filter val="4518414082"/>
            <filter val="4518414181"/>
            <filter val="4518414241"/>
            <filter val="4518414248"/>
            <filter val="4518414360"/>
            <filter val="4518414363"/>
            <filter val="4518414447"/>
            <filter val="4518414486"/>
            <filter val="4518414664"/>
            <filter val="4518414684"/>
            <filter val="4518414688"/>
            <filter val="4518414865"/>
            <filter val="4518414867"/>
            <filter val="4518414971"/>
            <filter val="4518415096"/>
            <filter val="4518415201"/>
            <filter val="4518415237"/>
            <filter val="4518415239"/>
            <filter val="4518415336"/>
            <filter val="4518415397"/>
            <filter val="4518415551"/>
            <filter val="4518415552"/>
            <filter val="4518415581"/>
            <filter val="4518415820"/>
            <filter val="4518415870"/>
            <filter val="4518415890"/>
            <filter val="4518415947"/>
            <filter val="4518415948"/>
            <filter val="4518415966"/>
            <filter val="4518416219"/>
            <filter val="4518416360"/>
            <filter val="4518416424"/>
            <filter val="4518416425"/>
            <filter val="4518416535"/>
            <filter val="4518416638"/>
            <filter val="4518416753"/>
            <filter val="4518416981"/>
            <filter val="4518417032"/>
            <filter val="4518417033"/>
            <filter val="4518417167"/>
            <filter val="4518417203"/>
            <filter val="4518417243"/>
            <filter val="4518417317"/>
            <filter val="4518417405"/>
            <filter val="4518417534"/>
            <filter val="4518417538"/>
            <filter val="4518417743"/>
            <filter val="4518417826"/>
            <filter val="4518417888"/>
            <filter val="4518418639"/>
            <filter val="4518418669"/>
            <filter val="4518418784"/>
            <filter val="4518418904"/>
            <filter val="4518418934"/>
            <filter val="4518418963"/>
            <filter val="4518419053"/>
            <filter val="4518419264"/>
            <filter val="4518420398"/>
            <filter val="4518421261"/>
            <filter val="4518421361"/>
            <filter val="4518422706"/>
            <filter val="4518422973"/>
            <filter val="4518423010"/>
            <filter val="4518423069"/>
            <filter val="4518423149"/>
            <filter val="4518423307"/>
            <filter val="4518423450"/>
            <filter val="4518423846"/>
            <filter val="4518423894"/>
            <filter val="4518423996"/>
            <filter val="4518425100"/>
            <filter val="4518425151"/>
            <filter val="4518425253"/>
            <filter val="4518425259"/>
            <filter val="4518425395"/>
            <filter val="4518425403"/>
            <filter val="4518425549"/>
            <filter val="4518425827"/>
            <filter val="4518425879"/>
            <filter val="4518425973"/>
            <filter val="4518426002"/>
            <filter val="4518426214"/>
            <filter val="4518426264"/>
            <filter val="4518426357"/>
            <filter val="4518426957"/>
            <filter val="4518427505"/>
            <filter val="4518427696"/>
            <filter val="4518427742"/>
            <filter val="4518427765"/>
            <filter val="4518428007"/>
            <filter val="4518428038"/>
            <filter val="4518428073"/>
            <filter val="4518428183"/>
            <filter val="4518428601"/>
            <filter val="4518428778"/>
            <filter val="4518428964"/>
            <filter val="4518429292"/>
            <filter val="4518429298"/>
            <filter val="4518429502"/>
            <filter val="4518429562"/>
            <filter val="4518429680"/>
            <filter val="4518429922"/>
            <filter val="4518429930"/>
            <filter val="4518430040"/>
            <filter val="4518430280"/>
            <filter val="4518430311"/>
            <filter val="4518430637"/>
            <filter val="4518431024"/>
            <filter val="4518431148"/>
            <filter val="4518431268"/>
            <filter val="4518431385"/>
            <filter val="4518431692"/>
            <filter val="4518431835"/>
            <filter val="4518431865"/>
            <filter val="4518432193"/>
            <filter val="4518432378"/>
            <filter val="4518433036"/>
            <filter val="4518433940"/>
            <filter val="4518434999"/>
            <filter val="4518435428"/>
            <filter val="4518435709"/>
            <filter val="4518437731"/>
            <filter val="4518438528"/>
            <filter val="4518440079"/>
            <filter val="4518440080"/>
            <filter val="4518440137"/>
            <filter val="4518440328"/>
            <filter val="4518444153"/>
            <filter val="4518444340"/>
            <filter val="4518451360"/>
            <filter val="4518451481"/>
            <filter val="4518451798"/>
            <filter val="4518452857"/>
            <filter val="4518452936"/>
            <filter val="4518453518"/>
            <filter val="4518453966"/>
            <filter val="4518455370"/>
            <filter val="4518456522"/>
            <filter val="4518456534"/>
            <filter val="4518456779"/>
            <filter val="4518457281"/>
            <filter val="4518457345"/>
            <filter val="4518457975"/>
            <filter val="4518459561"/>
            <filter val="4518460327"/>
            <filter val="4518461322"/>
            <filter val="4518461442"/>
            <filter val="4518465150"/>
            <filter val="4518468477"/>
            <filter val="4518469277"/>
            <filter val="4518469567"/>
            <filter val="4518470121"/>
            <filter val="4518470920"/>
            <filter val="4518471244"/>
            <filter val="4518472153"/>
            <filter val="4518472230"/>
            <filter val="4518472296"/>
            <filter val="4518473513"/>
            <filter val="4518473602"/>
            <filter val="4518474499"/>
            <filter val="4518474832"/>
            <filter val="4518475035"/>
            <filter val="4518475357"/>
            <filter val="4518475591"/>
            <filter val="4518477463"/>
            <filter val="4518477673"/>
            <filter val="4518477885"/>
            <filter val="4518481699"/>
            <filter val="4518487814"/>
            <filter val="4518489599"/>
            <filter val="4518491293"/>
            <filter val="4518492967"/>
            <filter val="4518496629"/>
            <filter val="4518498717"/>
            <filter val="4518498830"/>
            <filter val="4518511722"/>
            <filter val="4518514149"/>
            <filter val="4518515869"/>
            <filter val="4518517136"/>
            <filter val="4518518963"/>
            <filter val="4518520396"/>
            <filter val="5501266807"/>
            <filter val="5501267171"/>
            <filter val="5501267303"/>
            <filter val="5501268096"/>
            <filter val="5501275303"/>
            <filter val="5501275773"/>
            <filter val="5501275891"/>
            <filter val="5501279820"/>
            <filter val="5501280953"/>
            <filter val="5501281023"/>
            <filter val="5501281182"/>
            <filter val="5501281749"/>
            <filter val="5501282422"/>
            <filter val="5501282593"/>
            <filter val="5501283418"/>
            <filter val="5501283536"/>
            <filter val="5501283999"/>
            <filter val="5501290618"/>
            <filter val="5501290619"/>
            <filter val="5501290620"/>
            <filter val="881961738"/>
            <filter val="881990068"/>
            <filter val="882012032"/>
            <filter val="882015628"/>
            <filter val="882015629"/>
          </filters>
        </filterColumn>
      </autoFilter>
    </customSheetView>
    <customSheetView guid="{5F5B0CF2-EF2C-4F08-A614-F84BAAC386F3}" filter="1" showAutoFilter="1">
      <pageMargins left="0.7" right="0.7" top="0.75" bottom="0.75" header="0.3" footer="0.3"/>
      <autoFilter ref="A1:AC4390" xr:uid="{44A80F02-E35C-4D21-9187-E9EEBBA44E4E}">
        <filterColumn colId="7">
          <filters blank="1">
            <filter val="CAC MOSCOW"/>
            <filter val="CAC ZARAGOZA"/>
          </filters>
        </filterColumn>
      </autoFilter>
    </customSheetView>
    <customSheetView guid="{72B8CD1A-5D99-4C96-9377-DAD11083407C}" filter="1" showAutoFilter="1">
      <pageMargins left="0.7" right="0.7" top="0.75" bottom="0.75" header="0.3" footer="0.3"/>
      <autoFilter ref="A1:AD4418" xr:uid="{A501D6E7-596F-425E-8F06-12FA91888AFA}">
        <filterColumn colId="0">
          <filters>
            <filter val="4515722859"/>
            <filter val="4517484515"/>
            <filter val="4517484516"/>
            <filter val="4517484517"/>
            <filter val="4517509563"/>
            <filter val="4517732006"/>
            <filter val="4517754255"/>
            <filter val="4517778953"/>
            <filter val="4517778954"/>
            <filter val="4517894762"/>
            <filter val="4517930606"/>
            <filter val="4517931419"/>
            <filter val="4517931759"/>
            <filter val="4517939091"/>
            <filter val="4517939714"/>
            <filter val="4517939939"/>
            <filter val="4517947475"/>
            <filter val="4517950797"/>
            <filter val="4517953076"/>
            <filter val="4517954165"/>
            <filter val="4517954343"/>
            <filter val="4517954465"/>
            <filter val="4517954876"/>
            <filter val="4517955025"/>
            <filter val="4517957600"/>
            <filter val="4517958378"/>
            <filter val="4517958874"/>
            <filter val="4517959429"/>
            <filter val="4517960057"/>
            <filter val="4517963092"/>
            <filter val="4517966230"/>
            <filter val="4517969393"/>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08373"/>
            <filter val="4518109725"/>
            <filter val="4518112658"/>
            <filter val="4518119280"/>
            <filter val="4518123084"/>
            <filter val="4518124099"/>
            <filter val="4518124366"/>
            <filter val="4518125505"/>
            <filter val="4518127854"/>
            <filter val="4518128183"/>
            <filter val="4518148540"/>
            <filter val="4518155482"/>
            <filter val="5501234124"/>
            <filter val="5501241766"/>
            <filter val="5501250210"/>
            <filter val="5501254394"/>
            <filter val="5501256781"/>
            <filter val="5501260166"/>
            <filter val="881917830"/>
            <filter val="881929037"/>
            <filter val="881934611"/>
            <filter val="881939563"/>
            <filter val="881944979"/>
            <filter val="881946166"/>
            <filter val="881946317"/>
            <filter val="881946320"/>
            <filter val="881958259"/>
          </filters>
        </filterColumn>
      </autoFilter>
    </customSheetView>
    <customSheetView guid="{06365798-A101-47D0-AE2C-3F79E2FDA2D7}" filter="1" showAutoFilter="1">
      <pageMargins left="0.7" right="0.7" top="0.75" bottom="0.75" header="0.3" footer="0.3"/>
      <autoFilter ref="A1:AD4503" xr:uid="{0D6694E8-B8FA-44A9-812A-4EFBF77D0BAF}"/>
    </customSheetView>
    <customSheetView guid="{5E9A07E7-8F7E-463C-AB22-66B674E90FE0}" filter="1" showAutoFilter="1">
      <pageMargins left="0.7" right="0.7" top="0.75" bottom="0.75" header="0.3" footer="0.3"/>
      <autoFilter ref="A1:AD4418" xr:uid="{F36F02F5-0EA2-44C8-92B3-9EBAD70C668D}">
        <filterColumn colId="28">
          <filters>
            <filter val="NGOC ANH"/>
            <filter val="NGUYEN"/>
          </filters>
        </filterColumn>
      </autoFilter>
    </customSheetView>
    <customSheetView guid="{EF61E23B-103C-40B6-88CA-B033507FEB4F}" filter="1" showAutoFilter="1">
      <pageMargins left="0.7" right="0.7" top="0.75" bottom="0.75" header="0.3" footer="0.3"/>
      <autoFilter ref="A1:AD4905" xr:uid="{0CDE1550-9BDF-4323-9C47-8726272B30C5}"/>
    </customSheetView>
    <customSheetView guid="{562BBA25-D8C8-4A22-8AC7-538066878ACF}" filter="1" showAutoFilter="1">
      <pageMargins left="0.7" right="0.7" top="0.75" bottom="0.75" header="0.3" footer="0.3"/>
      <autoFilter ref="A1:AD5696" xr:uid="{E00A034F-E59C-45BD-8833-954ECED31CB4}">
        <filterColumn colId="4">
          <filters>
            <filter val="AS"/>
            <filter val="C"/>
            <filter val="Confirmed By Supplier"/>
            <filter val="CP"/>
            <filter val="DELETED"/>
            <filter val="Not Validated"/>
            <filter val="NV"/>
            <filter val="Pre-Selected For Supplier"/>
            <filter val="PS"/>
            <filter val="R"/>
            <filter val="S"/>
            <filter val="Supplier unconfirmation"/>
            <filter val="UC"/>
            <filter val="UnConfirmed"/>
            <filter val="V"/>
            <filter val="Validated"/>
            <filter val="VS"/>
          </filters>
        </filterColumn>
        <filterColumn colId="23">
          <filters blank="1">
            <filter val="LATE"/>
            <filter val="ONTIME"/>
          </filters>
        </filterColumn>
        <filterColumn colId="28">
          <filters>
            <filter val="YEN"/>
          </filters>
        </filterColumn>
      </autoFilter>
    </customSheetView>
    <customSheetView guid="{B031152E-4214-4177-94D0-E2937516FDB9}" filter="1" showAutoFilter="1">
      <pageMargins left="0.7" right="0.7" top="0.75" bottom="0.75" header="0.3" footer="0.3"/>
      <autoFilter ref="A1:AD4418" xr:uid="{F3AF5A1D-6B5A-446E-8AAB-1B7E0EBE10C8}">
        <filterColumn colId="3">
          <filters>
            <filter val="100% RECYCLED PET STORE BAG"/>
            <filter val="2 SECONDS 2P Blue"/>
            <filter val="2 SECONDS 3P Blue"/>
            <filter val="ARPENAZ 0 XL FRESH"/>
            <filter val="backpack 17L ULPP Black"/>
            <filter val="backpack 17L ULPP grey"/>
            <filter val="backpack 17L ULPP pink red"/>
            <filter val="BACKPACK NH ARPENAZ 100 10L BLAC"/>
            <filter val="BACKPACK NH ARPENAZ 100 10L BURG"/>
            <filter val="BACKPACK NH ARPENAZ 100 10L LIGH"/>
            <filter val="BACKPACK NH ARPENAZ 100 20L BLAC"/>
            <filter val="BACKPACK NH ARPENAZ 100 20L RED"/>
            <filter val="BACKPACK NH ARPENAZ 100 30L BLAC"/>
            <filter val="BACKPACK NH ARPENAZ 100 30L KHAK"/>
            <filter val="BACKPACK NH ARPENAZ 10L BLACK"/>
            <filter val="BACKPACK NH ARPENAZ 10L LIGHT KH"/>
            <filter val="BACKPACK NH ARPENAZ 50 10L BLUE"/>
            <filter val="BACKPACK NH ARPENAZ 50 10L PURPL"/>
            <filter val="BACKPACK NH ESCAPE 100 17L GREY"/>
            <filter val="BACKPACK NH ESCAPE 100 17L LIGHT"/>
            <filter val="BACKPACK NH ESCAPE 100 17L NAVY"/>
            <filter val="BACKPACK NH ESCAPE 500 16L GREY"/>
            <filter val="BACKPACK NH ESCAPE 500 23L BLACK"/>
            <filter val="BASE ARPENAZ Shelter DPB"/>
            <filter val="BP NH ARPENAZ 100 20L TURQUOISE"/>
            <filter val="COMPACT BP BLU TRAVEL 10L"/>
            <filter val="DECATHLON SHOPPING BAG - CAMBODIA"/>
            <filter val="DECATHLON STORE BAG"/>
            <filter val="Decathlon Store Bag - Malaysia"/>
            <filter val="FERRULE 11MM / 9,5 MM"/>
            <filter val="FERRULE 7,9 MM"/>
            <filter val="FERRULE 8,5 MM"/>
            <filter val="FERRULE 9,5 MM / 8,5 MM"/>
            <filter val="FIBAGLIGHT Shoe bag WHG"/>
            <filter val="FIBER POLES 8,5 mm 60 cm"/>
            <filter val="GOLF BAG SHOES LIGHT"/>
            <filter val="INNER TENT MH100 3P"/>
            <filter val="MH100 - 2P FRESH &amp; BLACK"/>
            <filter val="MH100 - 3P FRESH &amp; BLACK"/>
            <filter val="MH100 - 3P Grey"/>
            <filter val="NH100 ICE BP 20L kakhi"/>
            <filter val="NH100 ICE BP 30L grey"/>
            <filter val="RECYCLED FABRIC TILL BAG 45L"/>
            <filter val="SHELTER 2 SECOND 0 WELLNESS"/>
            <filter val="SHOES BAG 100 BLK"/>
            <filter val="SHOES BAG Black"/>
            <filter val="SHOES BAG Blue"/>
            <filter val="shoes bag Essential grey"/>
            <filter val="SHOES BAG Orange"/>
            <filter val="Ski Bag 100 black"/>
            <filter val="Ski Boots Bag 100 black"/>
          </filters>
        </filterColumn>
        <filterColumn colId="18">
          <filters blank="1">
            <filter val="18.2022"/>
            <filter val="51.2022"/>
            <filter val="52.2021"/>
          </filters>
        </filterColumn>
      </autoFilter>
    </customSheetView>
    <customSheetView guid="{058CB9A9-1969-4017-8517-DFCDE705644D}" filter="1" showAutoFilter="1">
      <pageMargins left="0.7" right="0.7" top="0.75" bottom="0.75" header="0.3" footer="0.3"/>
      <autoFilter ref="A1:AD5696" xr:uid="{93C15A3E-837F-4B45-94FE-110C4D885FAE}">
        <filterColumn colId="1">
          <filters>
            <filter val="8242945"/>
            <filter val="8359442"/>
            <filter val="8378097"/>
            <filter val="8378098"/>
            <filter val="8378099"/>
            <filter val="8378237"/>
            <filter val="8400261"/>
            <filter val="8492461"/>
            <filter val="8492687"/>
            <filter val="8492899"/>
            <filter val="8495884"/>
            <filter val="8502148"/>
            <filter val="8502149"/>
            <filter val="8502156"/>
            <filter val="8502157"/>
            <filter val="8513471"/>
            <filter val="8514458"/>
            <filter val="8514465"/>
            <filter val="8529024"/>
            <filter val="8533565"/>
            <filter val="8544366"/>
            <filter val="8549581"/>
            <filter val="8550766"/>
            <filter val="8550782"/>
            <filter val="8550920"/>
            <filter val="8550925"/>
            <filter val="8551447"/>
            <filter val="8551453"/>
            <filter val="8553542"/>
            <filter val="8560408"/>
            <filter val="8561477"/>
            <filter val="8562175"/>
            <filter val="8570186"/>
            <filter val="8572388"/>
            <filter val="8574599"/>
            <filter val="8574600"/>
            <filter val="8574602"/>
            <filter val="8576111"/>
            <filter val="8576112"/>
            <filter val="8576260"/>
            <filter val="8576802"/>
            <filter val="8580093"/>
            <filter val="8583151"/>
            <filter val="8583155"/>
            <filter val="8583162"/>
            <filter val="8588848"/>
            <filter val="8596792"/>
            <filter val="8600155"/>
            <filter val="8601395"/>
            <filter val="8601396"/>
            <filter val="8601404"/>
            <filter val="8601406"/>
            <filter val="8612506"/>
            <filter val="8612508"/>
            <filter val="8618607"/>
            <filter val="8641760"/>
            <filter val="8644126"/>
            <filter val="8648383"/>
            <filter val="8648391"/>
            <filter val="8649040"/>
            <filter val="8649041"/>
            <filter val="8649042"/>
            <filter val="8649043"/>
            <filter val="8649339"/>
            <filter val="8649342"/>
            <filter val="8649351"/>
            <filter val="8649369"/>
            <filter val="8649372"/>
            <filter val="8649499"/>
            <filter val="8669927"/>
            <filter val="8672246"/>
            <filter val="8677272"/>
            <filter val="8731420"/>
            <filter val="8731421"/>
            <filter val="8731508"/>
            <filter val="8731509"/>
            <filter val="8731515"/>
            <filter val="8731516"/>
            <filter val="8731578"/>
            <filter val="8734848"/>
            <filter val="8734851"/>
            <filter val="8757422"/>
            <filter val="8757587"/>
            <filter val="8761490"/>
          </filters>
        </filterColumn>
        <filterColumn colId="23">
          <filters blank="1">
            <filter val="ADVANCE"/>
            <filter val="LATE"/>
            <filter val="ON TIME"/>
          </filters>
        </filterColumn>
        <filterColumn colId="28">
          <filters>
            <filter val="NGOC ANH"/>
          </filters>
        </filterColumn>
      </autoFilter>
    </customSheetView>
    <customSheetView guid="{651B4C31-2328-4564-A2BE-7365DC4155B0}" filter="1" showAutoFilter="1">
      <pageMargins left="0.7" right="0.7" top="0.75" bottom="0.75" header="0.3" footer="0.3"/>
      <autoFilter ref="A1:AD4515" xr:uid="{6FB56590-C59D-42AF-A2C9-56DAC7271A85}"/>
    </customSheetView>
    <customSheetView guid="{BB17370E-B31A-421F-B6EF-332BAC3F2933}" filter="1" showAutoFilter="1">
      <pageMargins left="0.7" right="0.7" top="0.75" bottom="0.75" header="0.3" footer="0.3"/>
      <autoFilter ref="A1:AD4521" xr:uid="{5B6D372E-608D-491F-8858-C115B52BE37A}"/>
    </customSheetView>
    <customSheetView guid="{976BCDFE-283B-42A7-8C73-D395994E2ECF}" filter="1" showAutoFilter="1">
      <pageMargins left="0.7" right="0.7" top="0.75" bottom="0.75" header="0.3" footer="0.3"/>
      <autoFilter ref="A1:AD4963" xr:uid="{570DED6B-3AA1-45B1-89D3-AB39D9D0AD38}">
        <filterColumn colId="1">
          <filters>
            <filter val="8242945"/>
            <filter val="8343399"/>
            <filter val="8359442"/>
            <filter val="8378097"/>
            <filter val="8378098"/>
            <filter val="8378099"/>
            <filter val="8378237"/>
            <filter val="8398280"/>
            <filter val="8400261"/>
            <filter val="8492461"/>
            <filter val="8492687"/>
            <filter val="8492899"/>
            <filter val="8502148"/>
            <filter val="8502149"/>
            <filter val="8502156"/>
            <filter val="8502157"/>
            <filter val="8513471"/>
            <filter val="8514458"/>
            <filter val="8514465"/>
            <filter val="8529024"/>
            <filter val="8533565"/>
            <filter val="8544366"/>
            <filter val="8549581"/>
            <filter val="8550766"/>
            <filter val="8550782"/>
            <filter val="8551447"/>
            <filter val="8551453"/>
            <filter val="8553542"/>
            <filter val="8559822"/>
            <filter val="8559841"/>
            <filter val="8560403"/>
            <filter val="8560404"/>
            <filter val="8560407"/>
            <filter val="8560509"/>
            <filter val="8560510"/>
            <filter val="8560646"/>
            <filter val="8560647"/>
            <filter val="8560652"/>
            <filter val="8562175"/>
            <filter val="8570186"/>
            <filter val="8572388"/>
            <filter val="8574599"/>
            <filter val="8574600"/>
            <filter val="8574602"/>
            <filter val="8576111"/>
            <filter val="8576112"/>
            <filter val="8576219"/>
            <filter val="8576260"/>
            <filter val="8576802"/>
            <filter val="8583151"/>
            <filter val="8583155"/>
            <filter val="8583162"/>
            <filter val="8596792"/>
            <filter val="8600155"/>
            <filter val="8601395"/>
            <filter val="8601396"/>
            <filter val="8601404"/>
            <filter val="8601406"/>
            <filter val="8612508"/>
            <filter val="8618607"/>
            <filter val="8641760"/>
            <filter val="8644126"/>
            <filter val="8648383"/>
            <filter val="8648391"/>
            <filter val="8649040"/>
            <filter val="8649041"/>
            <filter val="8649042"/>
            <filter val="8649043"/>
            <filter val="8649237"/>
            <filter val="8649342"/>
            <filter val="8649369"/>
            <filter val="8649372"/>
            <filter val="8649499"/>
            <filter val="8669927"/>
            <filter val="8672246"/>
            <filter val="8676217"/>
            <filter val="8676223"/>
            <filter val="8731420"/>
            <filter val="8731421"/>
            <filter val="8731508"/>
            <filter val="8731509"/>
            <filter val="8731515"/>
            <filter val="8731516"/>
            <filter val="8731578"/>
            <filter val="8734848"/>
            <filter val="8734851"/>
            <filter val="8757587"/>
            <filter val="8761490"/>
          </filters>
        </filterColumn>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MH100 ULTRA FRESH 3P DARK GREEN"/>
            <filter val="NH100 ICE BP 20L kakhi"/>
            <filter val="NH100 ICE BP 30L grey"/>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 val="TENT ARPENAZ 4.1"/>
          </filters>
        </filterColumn>
        <filterColumn colId="9">
          <filters blank="1">
            <filter val="1/10/2022"/>
            <filter val="1/13/2022"/>
            <filter val="1/17/2022"/>
            <filter val="1/20/2022"/>
            <filter val="1/24/2022"/>
            <filter val="1/27/2022"/>
            <filter val="1/3/2022"/>
            <filter val="1/6/2022"/>
            <filter val="10-Aug-2023"/>
            <filter val="10-Feb-2022"/>
            <filter val="10-Jan-2022"/>
            <filter val="10-Jun-2022"/>
            <filter val="10-Mar-2022"/>
            <filter val="10-May-2022"/>
            <filter val="10-Nov-2022"/>
            <filter val="10-Oct-2022"/>
            <filter val="11/21/2022"/>
            <filter val="11-Apr-2022"/>
            <filter val="11-Aug-2022"/>
            <filter val="11-Jan-2022"/>
            <filter val="11-Jul-2022"/>
            <filter val="12/19/2022"/>
            <filter val="12/30/2021"/>
            <filter val="12-Aug-2022"/>
            <filter val="12-Dec-2022"/>
            <filter val="12-Jan-2023"/>
            <filter val="12-May-2022"/>
            <filter val="12-Sep-2022"/>
            <filter val="13-Jan-2022"/>
            <filter val="13-Jun-2022"/>
            <filter val="13-May-2022"/>
            <filter val="13-Oct-2022"/>
            <filter val="14-Apr-2022"/>
            <filter val="14-Feb-2022"/>
            <filter val="14-Jan-2023"/>
            <filter val="14-Jul-2022"/>
            <filter val="14-Jun-2022"/>
            <filter val="14-Mar-2022"/>
            <filter val="14-May-2022"/>
            <filter val="14-Nov-2022"/>
            <filter val="15-Aug-2022"/>
            <filter val="15-Mar-2022"/>
            <filter val="15-Sep-2022"/>
            <filter val="16-Jan-2023"/>
            <filter val="16-Jun-2022"/>
            <filter val="16-Mar-2023"/>
            <filter val="16-May-2022"/>
            <filter val="17-Feb-2022"/>
            <filter val="17-Jan-2022"/>
            <filter val="17-Mar-2022"/>
            <filter val="17-Nov-2022"/>
            <filter val="17-Oct-2022"/>
            <filter val="18-Apr-2022"/>
            <filter val="18-Aug-2022"/>
            <filter val="18-Feb-2023"/>
            <filter val="18-Jan-2022"/>
            <filter val="18-Jul-2022"/>
            <filter val="18-Mar-2022"/>
            <filter val="18-May-2023"/>
            <filter val="19-May-2022"/>
            <filter val="19-Sep-2022"/>
            <filter val="1-Aug-2022"/>
            <filter val="1-Dec-2022"/>
            <filter val="1-Sep-2022"/>
            <filter val="2/10/2022"/>
            <filter val="2/14/2022"/>
            <filter val="2/17/2022"/>
            <filter val="2/21/2022"/>
            <filter val="2/24/2022"/>
            <filter val="2/28/2022"/>
            <filter val="20-Jan-2022"/>
            <filter val="20-Jul-2023"/>
            <filter val="20-Jun-2022"/>
            <filter val="20-Oct-2022"/>
            <filter val="21-Apr-2022"/>
            <filter val="21-Feb-2022"/>
            <filter val="21-Jul-2022"/>
            <filter val="21-Mar-2022"/>
            <filter val="21-Nov-2022"/>
            <filter val="21-Sep-2023"/>
            <filter val="22-Aug-2022"/>
            <filter val="22-Dec-2022"/>
            <filter val="22-Sep-2022"/>
            <filter val="23-Feb-2022"/>
            <filter val="23-Feb-2023"/>
            <filter val="23-Jun-2022"/>
            <filter val="23-May-2022"/>
            <filter val="23-Sep-2022"/>
            <filter val="24-Feb-2022"/>
            <filter val="24-Jan-2022"/>
            <filter val="24-Mar-2022"/>
            <filter val="24-Oct-2022"/>
            <filter val="25-Apr-2022"/>
            <filter val="25-Aug-2022"/>
            <filter val="25-Jan-2022"/>
            <filter val="25-Jul-2022"/>
            <filter val="26-Jan-2023"/>
            <filter val="26-May-2022"/>
            <filter val="26-Sep-2022"/>
            <filter val="27-Apr-2023"/>
            <filter val="27-Dec-2021"/>
            <filter val="27-Jan-2022"/>
            <filter val="27-Jun-2022"/>
            <filter val="27-Oct-2022"/>
            <filter val="28-Apr-2022"/>
            <filter val="28-Feb-2022"/>
            <filter val="28-Jul-2022"/>
            <filter val="28-Mar-2022"/>
            <filter val="28-Nov-2022"/>
            <filter val="29-Apr-2022"/>
            <filter val="29-Aug-2022"/>
            <filter val="29-Jun-2023"/>
            <filter val="29-Sep-2022"/>
            <filter val="2-Feb-2023"/>
            <filter val="2-Jun-2022"/>
            <filter val="2-May-2022"/>
            <filter val="3/10/2022"/>
            <filter val="3/14/2022"/>
            <filter val="3/17/2022"/>
            <filter val="3/18/2022"/>
            <filter val="3/21/2022"/>
            <filter val="3/24/2022"/>
            <filter val="3/28/2022"/>
            <filter val="3/3/2022"/>
            <filter val="3/31/2022"/>
            <filter val="3/7/2022"/>
            <filter val="30-Dec-2021"/>
            <filter val="30-Jun-2022"/>
            <filter val="30-May-2022"/>
            <filter val="31-Aug-2023"/>
            <filter val="31-Mar-2022"/>
            <filter val="31-Oct-2022"/>
            <filter val="3-Dec-2022"/>
            <filter val="3-Jan-2022"/>
            <filter val="3-Mar-2022"/>
            <filter val="3-Nov-2022"/>
            <filter val="3-Oct-2022"/>
            <filter val="4/11/2022"/>
            <filter val="4/14/2022"/>
            <filter val="4/18/2022"/>
            <filter val="4/21/2022"/>
            <filter val="4/22/2022"/>
            <filter val="4/25/2022"/>
            <filter val="4/28/2022"/>
            <filter val="4/29/2022"/>
            <filter val="4/4/2022"/>
            <filter val="4/7/2022"/>
            <filter val="4-Apr-2022"/>
            <filter val="4-Aug-2022"/>
            <filter val="5/23/2022"/>
            <filter val="5/26/2022"/>
            <filter val="5-Dec-2022"/>
            <filter val="5-May-2022"/>
            <filter val="5-Sep-2022"/>
            <filter val="6/13/2022"/>
            <filter val="6/16/2022"/>
            <filter val="6/2/2022"/>
            <filter val="6/27/2022"/>
            <filter val="6/6/2022"/>
            <filter val="6/9/2022"/>
            <filter val="6-Apr-2023"/>
            <filter val="6-Jan-2022"/>
            <filter val="6-Jun-2022"/>
            <filter val="7-Apr-2022"/>
            <filter val="7-Jul-2022"/>
            <filter val="7-Mar-2022"/>
            <filter val="7-Nov-2022"/>
            <filter val="8/11/2022"/>
            <filter val="8/15/2022"/>
            <filter val="8/18/2022"/>
            <filter val="8/22/2022"/>
            <filter val="8/29/2022"/>
            <filter val="8/8/2022"/>
            <filter val="8-Aug-2022"/>
            <filter val="8-Dec-2022"/>
            <filter val="8-Feb-2022"/>
            <filter val="8-Jul-2022"/>
            <filter val="8-Jun-2023"/>
            <filter val="8-Sep-2022"/>
            <filter val="9/12/2022"/>
            <filter val="9/26/2022"/>
            <filter val="9/29/2022"/>
            <filter val="9/5/2022"/>
            <filter val="9-Jun-2022"/>
            <filter val="9-May-2022"/>
          </filters>
        </filterColumn>
        <filterColumn colId="21">
          <filters>
            <filter val="FUT"/>
          </filters>
        </filterColumn>
        <filterColumn colId="23">
          <filters blank="1">
            <filter val="ADVANCE"/>
            <filter val="LATE"/>
            <filter val="ON TIME"/>
          </filters>
        </filterColumn>
        <filterColumn colId="25">
          <filters blank="1">
            <filter val="capacity"/>
            <filter val="CHD không phù hợp với lịch tàu"/>
            <filter val="CHD quá sớm"/>
            <filter val="chiến tranh Nga"/>
            <filter val="Component delay"/>
            <filter val="components"/>
            <filter val="COVID"/>
            <filter val="Covid TQ --&gt; trễ VT --&gt; Quá CS"/>
            <filter val="Covid19 TQ --&gt; Trễ VT"/>
            <filter val="deadline to create AS"/>
            <filter val="đổi CAC do chiến tranh Nga"/>
            <filter val="đơn hàng bị gỡ ra khỏi LINK và đc tạo lại vào 27/6"/>
            <filter val="đơn hàng tạo muộn"/>
            <filter val="hết vật tư"/>
            <filter val="k có booking"/>
            <filter val="kế hoạch sx"/>
            <filter val="late components"/>
            <filter val="Late development"/>
            <filter val="Late development, PE change fabric"/>
            <filter val="Late Duplication"/>
            <filter val="late material"/>
            <filter val="late swap PO from TBS"/>
            <filter val="lịch tàu k khớp với CHD"/>
            <filter val="Manual orders not respect vessel plan"/>
            <filter val="nhu cầu khách hàng"/>
            <filter val="nhu cầu tăng"/>
            <filter val="No booking"/>
            <filter val="No vessel plan on CHD"/>
            <filter val="NO VESSEL SPACE"/>
            <filter val="not running"/>
            <filter val="Order from TBS"/>
            <filter val="Orders qty more than sharing Qty"/>
            <filter val="Ori. CHD 25/4"/>
            <filter val="pilot run"/>
            <filter val="plan"/>
            <filter val="Quá công suất"/>
            <filter val="quá CS"/>
            <filter val="release order late"/>
            <filter val="retro"/>
            <filter val="retro plan"/>
            <filter val="Shortage defected fabric in BOC"/>
            <filter val="tạo đơn hàng không khớp với lịch tàu"/>
            <filter val="tạo đơn muộn"/>
            <filter val="Trễ vật tư"/>
            <filter val="vật tư đb muộn"/>
            <filter val="vật tư về muộn"/>
            <filter val="VT chưa đb"/>
            <filter val="VT muộn - quá CS"/>
            <filter val="VT về muộn"/>
          </filters>
        </filterColumn>
        <filterColumn colId="26">
          <filters blank="1">
            <filter val="* Cập nhật EHD dựa trên ETA vật tư + KHSX_x000a_* Xem xét có thể cứu được đơn hàng?"/>
            <filter val="* EHD = 4 Jul = 1920 pcs_x000a_* EHD = 11 Jul = 4800 pcs"/>
            <filter val="* Khắc phục: Chuyển EHD = 4 Jul. C LA đảm bảo SX thực tế ra hàng như KH_x000a_* Ngăn ngừa: Bàn sau"/>
            <filter val="* Khắc phục: Chuyển EHD = 4 Jul. C LA đảm bảo SX thực tế ra hàng như KH_x000a_* Ngăn ngừa: Bàn sau_x000a_* Bổ sung quy trình Kết luận có lấy được booking hay không? (AHD = 12 Jul, lùi so với EHD do không lấy được booking)"/>
            <filter val="* Kiểm tra cải thiện ETA"/>
            <filter val="* Lùi tới  EHD = 4 Jul. C LA đảm bảo SX thực tế ra hàng như KH_x000a_* Ngăn ngừa: Bàn sau"/>
            <filter val="* QLĐH báo SPL qua email: ETA vật tư, Ngày bắt đầu + KT SX, Ngày xuất hàng lượng còn lại - Deadline = 29 Jul"/>
            <filter val="* SPL: Xóa đơn hàng_x000a_* QLĐH: Bỏ ra khỏi kế hoạch sx, xuất hàng"/>
            <filter val="1. SPL giục CPM/RS đổi CHD. chuyển lại đh (Thu - 23 Jun)_x000a_2. Mer xác nhận đh với EHD Nov_x000a_3. NM sản xuất + giữ tồn"/>
            <filter val="3. NM sản xuất + giữ tồn_x000a_4. Chấp nhận late nếu RS không đổi CHD"/>
            <filter val="Đã xuất"/>
            <filter val="Giữ EHD"/>
            <filter val="Giữ lịch giao = 4 Jul"/>
            <filter val="giữ lịch xuất"/>
            <filter val="Giữ lịch xuất 27 Jun"/>
            <filter val="Giữ lịch xuất 4 JUl"/>
            <filter val="Lùi tới  EHD = 18 Jul. C LA đảm bảo KH"/>
            <filter val="Lùi tới EHD = 4 Jul. Chị LA đảm bảo xuất hàng_x000a_Ngăn ngừa: bàn sau"/>
            <filter val="NA: Hỏi DHL lý do lùi lịch giao tới 2.5 tháng"/>
            <filter val="Nhà máy muốn xuất sớm, SPL đổi CHD"/>
          </filters>
        </filterColumn>
        <filterColumn colId="28">
          <filters>
            <filter val="NGOC ANH"/>
          </filters>
        </filterColumn>
      </autoFilter>
    </customSheetView>
    <customSheetView guid="{9C2740AA-BB09-4C38-97F6-FE863B81C30B}" filter="1" showAutoFilter="1">
      <pageMargins left="0.7" right="0.7" top="0.75" bottom="0.75" header="0.3" footer="0.3"/>
      <autoFilter ref="A1:AD4466" xr:uid="{38EA0B81-3140-4524-AB6C-59CE8D0F69EE}"/>
    </customSheetView>
    <customSheetView guid="{87248ECF-B704-4B03-849A-E80AEA3B4842}" filter="1" showAutoFilter="1">
      <pageMargins left="0.7" right="0.7" top="0.75" bottom="0.75" header="0.3" footer="0.3"/>
      <autoFilter ref="A1:AD4418" xr:uid="{D6830688-2F4C-489E-8155-B13F034549AC}">
        <filterColumn colId="3">
          <filters>
            <filter val="100% RECYCLED PET STORE BAG"/>
            <filter val="2 SECONDS 0 BLUE"/>
            <filter val="2 SECONDS 2P Blue"/>
            <filter val="2 SECONDS 3P Blue"/>
            <filter val="2 Seconds easy XL fresh"/>
            <filter val="ARPENAZ 0 XL FRESH"/>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WHG"/>
            <filter val="FIBER POLES 8,5 mm 60 cm"/>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 val="TENT ARPENAZ 4.1"/>
          </filters>
        </filterColumn>
        <filterColumn colId="18">
          <filters blank="1">
            <filter val="18.2022"/>
            <filter val="31.2022"/>
            <filter val="32.2022"/>
            <filter val="35.2022"/>
            <filter val="40.2022"/>
            <filter val="44.2022"/>
            <filter val="49.2022"/>
            <filter val="50.2022"/>
            <filter val="51.1899"/>
            <filter val="51.2022"/>
            <filter val="52.2021"/>
          </filters>
        </filterColumn>
        <filterColumn colId="28">
          <filters>
            <filter val="QUYNH"/>
            <filter val="NGUYEN"/>
          </filters>
        </filterColumn>
      </autoFilter>
    </customSheetView>
    <customSheetView guid="{E22BDEB0-7BC0-4F23-8C07-FCC97C30C277}" filter="1" showAutoFilter="1">
      <pageMargins left="0.7" right="0.7" top="0.75" bottom="0.75" header="0.3" footer="0.3"/>
      <autoFilter ref="A1:AD4905" xr:uid="{C67111B7-8ACD-4B51-A999-26C12F95F5E4}">
        <filterColumn colId="2">
          <filters>
            <filter val="4327058"/>
          </filters>
        </filterColumn>
        <filterColumn colId="4">
          <filters>
            <filter val="AS"/>
            <filter val="Available For Shipment"/>
            <filter val="Closed In Production (No more expected shipment)"/>
            <filter val="Closed Order"/>
            <filter val="CP"/>
            <filter val="NV"/>
            <filter val="PS"/>
            <filter val="R"/>
            <filter val="Received"/>
            <filter val="S"/>
            <filter val="Shipped"/>
            <filter val="UC"/>
            <filter val="V"/>
            <filter val="Validated"/>
          </filters>
        </filterColumn>
      </autoFilter>
    </customSheetView>
    <customSheetView guid="{8B04E575-7734-494A-929D-AA373BCCDD67}" filter="1" showAutoFilter="1">
      <pageMargins left="0.7" right="0.7" top="0.75" bottom="0.75" header="0.3" footer="0.3"/>
      <autoFilter ref="A1:AD4472" xr:uid="{7FCA7783-F21D-4AA3-9D3C-A60CD573B12C}">
        <filterColumn colId="29">
          <filters>
            <filter val="#N/A"/>
            <filter val="Done"/>
            <filter val="Đóng"/>
            <filter val="FALSE"/>
            <filter val="Pending - late reply"/>
            <filter val="TRUE"/>
          </filters>
        </filterColumn>
      </autoFilter>
    </customSheetView>
    <customSheetView guid="{59DB3D67-A069-40F5-BC24-0963BE70C63E}" filter="1" showAutoFilter="1">
      <pageMargins left="0.7" right="0.7" top="0.75" bottom="0.75" header="0.3" footer="0.3"/>
      <autoFilter ref="AA2161" xr:uid="{FC0E6646-7D68-413C-B44E-821A6E4006FF}"/>
    </customSheetView>
    <customSheetView guid="{689DB82A-63D7-4083-9A18-1EF6422929C7}" filter="1" showAutoFilter="1">
      <pageMargins left="0.7" right="0.7" top="0.75" bottom="0.75" header="0.3" footer="0.3"/>
      <autoFilter ref="A1:AD4905" xr:uid="{1045E903-2214-4070-93CA-B2E791F72AA8}">
        <filterColumn colId="4">
          <filters>
            <filter val="AS"/>
            <filter val="Available For Shipment"/>
            <filter val="Closed In Production (No more expected shipment)"/>
            <filter val="Closed Order"/>
            <filter val="NV"/>
            <filter val="PS"/>
            <filter val="R"/>
            <filter val="Received"/>
            <filter val="Shipped"/>
            <filter val="UC"/>
            <filter val="Validated"/>
          </filters>
        </filterColumn>
        <filterColumn colId="28">
          <filters>
            <filter val="NGUYEN"/>
          </filters>
        </filterColumn>
      </autoFilter>
    </customSheetView>
    <customSheetView guid="{379C32A3-3BFF-40B1-9DE6-E52C400961DE}" filter="1" showAutoFilter="1">
      <pageMargins left="0.7" right="0.7" top="0.75" bottom="0.75" header="0.3" footer="0.3"/>
      <autoFilter ref="A1:AC4418" xr:uid="{1443834C-A39E-4118-80F0-9D382968ADD3}">
        <filterColumn colId="7">
          <filters>
            <filter val="CAC ZARAGOZA"/>
            <filter val="CAC BARUERI"/>
          </filters>
        </filterColumn>
        <filterColumn colId="18">
          <filters blank="1">
            <filter val="1.2022"/>
            <filter val="10.2022"/>
            <filter val="12.2022"/>
            <filter val="14.2022"/>
            <filter val="16.2022"/>
            <filter val="17.2022"/>
            <filter val="19.2022"/>
            <filter val="21.2022"/>
            <filter val="23.2022"/>
            <filter val="25.2022"/>
            <filter val="27.2022"/>
            <filter val="29.2022"/>
            <filter val="30.2022"/>
            <filter val="32.2022"/>
            <filter val="33.2022"/>
            <filter val="35.2022"/>
            <filter val="37.2022"/>
            <filter val="39.2022"/>
            <filter val="40.2022"/>
            <filter val="41.2022"/>
            <filter val="42.2022"/>
            <filter val="43.2022"/>
            <filter val="44.2022"/>
            <filter val="45.2022"/>
            <filter val="46.2022"/>
            <filter val="47.2022"/>
            <filter val="49.2022"/>
            <filter val="50.2022"/>
            <filter val="51.2022"/>
            <filter val="52.2021"/>
            <filter val="6.2022"/>
            <filter val="8.2022"/>
          </filters>
        </filterColumn>
      </autoFilter>
    </customSheetView>
    <customSheetView guid="{FA1C3D18-FED7-4CC0-97B5-7E37DED33E09}" filter="1" showAutoFilter="1">
      <pageMargins left="0.7" right="0.7" top="0.75" bottom="0.75" header="0.3" footer="0.3"/>
      <autoFilter ref="A1:AC4340" xr:uid="{30E56655-5F5F-4D2E-B341-D25701D0CFD2}">
        <filterColumn colId="20">
          <filters blank="1">
            <filter val="BALO"/>
          </filters>
        </filterColumn>
      </autoFilter>
    </customSheetView>
    <customSheetView guid="{A474EFC0-5492-43F3-83D4-05E1C5DB16DA}" filter="1" showAutoFilter="1">
      <pageMargins left="0.7" right="0.7" top="0.75" bottom="0.75" header="0.3" footer="0.3"/>
      <autoFilter ref="A1:AC4418" xr:uid="{7CB609B6-56AF-4431-913E-80BE9A011802}">
        <filterColumn colId="0">
          <filters>
            <filter val="4515722859"/>
            <filter val="4516479529"/>
            <filter val="4516485408"/>
            <filter val="4516497791"/>
            <filter val="4516552061"/>
            <filter val="4516659817"/>
            <filter val="4516660204"/>
            <filter val="4516674250"/>
            <filter val="4517147710"/>
            <filter val="4517173074"/>
            <filter val="4517484515"/>
            <filter val="4517484516"/>
            <filter val="4517484517"/>
            <filter val="4517512705"/>
            <filter val="4517573113"/>
            <filter val="4517573116"/>
            <filter val="4517645054"/>
            <filter val="4517729846"/>
            <filter val="4517732006"/>
            <filter val="4517754255"/>
            <filter val="4517778953"/>
            <filter val="4517778954"/>
            <filter val="4517804585"/>
            <filter val="4517875557"/>
            <filter val="4517894762"/>
            <filter val="4517898696"/>
            <filter val="4517912697"/>
            <filter val="4517916760"/>
            <filter val="4517930606"/>
            <filter val="4517931419"/>
            <filter val="4517931759"/>
            <filter val="4517932461"/>
            <filter val="4517932462"/>
            <filter val="4517934510"/>
            <filter val="4517939091"/>
            <filter val="4517939714"/>
            <filter val="4517939885"/>
            <filter val="4517939939"/>
            <filter val="4517942583"/>
            <filter val="4517942637"/>
            <filter val="4517945951"/>
            <filter val="4517946248"/>
            <filter val="4517947475"/>
            <filter val="4517947793"/>
            <filter val="4517950342"/>
            <filter val="4517950797"/>
            <filter val="4517951913"/>
            <filter val="4517953062"/>
            <filter val="4517953076"/>
            <filter val="4517954165"/>
            <filter val="4517954343"/>
            <filter val="4517954465"/>
            <filter val="4517954876"/>
            <filter val="4517955019"/>
            <filter val="4517955025"/>
            <filter val="4517956823"/>
            <filter val="4517957127"/>
            <filter val="4517957600"/>
            <filter val="4517957807"/>
            <filter val="4517958110"/>
            <filter val="4517958378"/>
            <filter val="4517958415"/>
            <filter val="4517958874"/>
            <filter val="4517959363"/>
            <filter val="4517959429"/>
            <filter val="4517959999"/>
            <filter val="4517960057"/>
            <filter val="4517960059"/>
            <filter val="4517961073"/>
            <filter val="4517961683"/>
            <filter val="4517962440"/>
            <filter val="4517963092"/>
            <filter val="4517964883"/>
            <filter val="4517966230"/>
            <filter val="4517967889"/>
            <filter val="4517967890"/>
            <filter val="4517967891"/>
            <filter val="4517969393"/>
            <filter val="4517969502"/>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08373"/>
            <filter val="4518109725"/>
            <filter val="4518112658"/>
            <filter val="4518119280"/>
            <filter val="4518123084"/>
            <filter val="4518124099"/>
            <filter val="4518124366"/>
            <filter val="4518125505"/>
            <filter val="4518127854"/>
            <filter val="4518128183"/>
            <filter val="4518148540"/>
            <filter val="4518155482"/>
            <filter val="5501234124"/>
            <filter val="5501240094"/>
            <filter val="5501241766"/>
            <filter val="5501250210"/>
            <filter val="5501254394"/>
            <filter val="5501256781"/>
            <filter val="5501260166"/>
            <filter val="881917830"/>
            <filter val="881918843"/>
            <filter val="881929037"/>
            <filter val="881934611"/>
            <filter val="881939563"/>
            <filter val="881944979"/>
            <filter val="881946166"/>
            <filter val="881946317"/>
            <filter val="881946320"/>
            <filter val="881958259"/>
          </filters>
        </filterColumn>
      </autoFilter>
    </customSheetView>
    <customSheetView guid="{6CB2DB40-9C20-430C-B2BD-D8B017E16B54}" filter="1" showAutoFilter="1">
      <pageMargins left="0.7" right="0.7" top="0.75" bottom="0.75" header="0.3" footer="0.3"/>
      <autoFilter ref="A1:AD4418" xr:uid="{8E929D71-EE4E-4B45-9283-A4F4C01B4745}">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MH100 ULTRA FRESH 3P DARK GREEN"/>
            <filter val="NH100 ICE BP 20L kakhi"/>
            <filter val="NH100 ICE BP 30L grey"/>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TARP FRESH L"/>
            <filter val="TARP L"/>
            <filter val="TENT ARPENAZ 4.1"/>
          </filters>
        </filterColumn>
        <filterColumn colId="4">
          <filters>
            <filter val="Available For Shipment"/>
            <filter val="Closed In Production (No more expected shipment)"/>
            <filter val="Closed Order"/>
            <filter val="NV"/>
            <filter val="PS"/>
            <filter val="R"/>
            <filter val="Received"/>
            <filter val="Shipped"/>
            <filter val="UC"/>
            <filter val="V"/>
            <filter val="Validated"/>
          </filters>
        </filterColumn>
        <filterColumn colId="7">
          <filters blank="1">
            <filter val="CAC ANTWERPEN"/>
            <filter val="CAC BARUERI"/>
            <filter val="CAC DOURGES BASE CAMP"/>
            <filter val="CAC Guangzhou"/>
            <filter val="CAC INDONESIA"/>
            <filter val="CAC Mexico"/>
            <filter val="CAC MONTREAL"/>
            <filter val="CAC MOSCOW"/>
            <filter val="CAC NEWTAIPEI"/>
            <filter val="CAC OAKLAND"/>
            <filter val="CAC ROUVIGNIES"/>
            <filter val="CAC SANTIAGO"/>
            <filter val="CAC SAV AGENCEMENT"/>
            <filter val="CAC ST MARTIN"/>
            <filter val="CAC ZARAGOZA"/>
            <filter val="CAC/CAR COLOMBIA"/>
          </filters>
        </filterColumn>
        <filterColumn colId="18">
          <filters blank="1">
            <filter val="1.2022"/>
            <filter val="10.2022"/>
            <filter val="11.2022"/>
            <filter val="12.2022"/>
            <filter val="13.2022"/>
            <filter val="14.2022"/>
            <filter val="15.2022"/>
            <filter val="19.2022"/>
            <filter val="2.2022"/>
            <filter val="20.2022"/>
            <filter val="21.2022"/>
            <filter val="22.2022"/>
            <filter val="23.2022"/>
            <filter val="24.2022"/>
            <filter val="25.2022"/>
            <filter val="26.2022"/>
            <filter val="27.2022"/>
            <filter val="28.2022"/>
            <filter val="29.2022"/>
            <filter val="3.2022"/>
            <filter val="30.2022"/>
            <filter val="31.2022"/>
            <filter val="32.2022"/>
            <filter val="33.2022"/>
            <filter val="34.2022"/>
            <filter val="35.2022"/>
            <filter val="36.2022"/>
            <filter val="37.2022"/>
            <filter val="38.2022"/>
            <filter val="39.2022"/>
            <filter val="4.2022"/>
            <filter val="40.2022"/>
            <filter val="41.2022"/>
            <filter val="42.2022"/>
            <filter val="43.2022"/>
            <filter val="44.2022"/>
            <filter val="45.2022"/>
            <filter val="46.2022"/>
            <filter val="47.2022"/>
            <filter val="49.2022"/>
            <filter val="50.2022"/>
            <filter val="51.1899"/>
            <filter val="51.2022"/>
            <filter val="52.2021"/>
            <filter val="6.2022"/>
            <filter val="7.2022"/>
            <filter val="8.2022"/>
            <filter val="9.2022"/>
          </filters>
        </filterColumn>
        <filterColumn colId="28">
          <filters>
            <filter val="NGOC ANH"/>
            <filter val="NGUYEN"/>
          </filters>
        </filterColumn>
      </autoFilter>
    </customSheetView>
    <customSheetView guid="{68C977D7-9654-48B7-9E08-EAB4C8329BC6}" filter="1" showAutoFilter="1">
      <pageMargins left="0.7" right="0.7" top="0.75" bottom="0.75" header="0.3" footer="0.3"/>
      <autoFilter ref="A1:AD4905" xr:uid="{EF7B5814-83F7-45DD-B765-51502114C4FA}"/>
    </customSheetView>
    <customSheetView guid="{0202D681-F59F-41BB-BF75-7486981F2F02}" filter="1" showAutoFilter="1">
      <pageMargins left="0.7" right="0.7" top="0.75" bottom="0.75" header="0.3" footer="0.3"/>
      <autoFilter ref="A1:AD4418" xr:uid="{ABC68AC0-0A4D-4584-BEE0-E6194B098FDF}"/>
    </customSheetView>
    <customSheetView guid="{85A22428-4631-430A-BAC4-84A68FC3394B}" filter="1" showAutoFilter="1">
      <pageMargins left="0.7" right="0.7" top="0.75" bottom="0.75" header="0.3" footer="0.3"/>
      <autoFilter ref="A1:AD4503" xr:uid="{0DEA1B12-4BCE-4544-AFC6-EC4E6D9B9406}">
        <filterColumn colId="18">
          <filters blank="1">
            <filter val="1.2023"/>
            <filter val="10.2023"/>
            <filter val="13.2023"/>
            <filter val="16.2023"/>
            <filter val="19.2023"/>
            <filter val="2.2023"/>
            <filter val="20.2022"/>
            <filter val="22.2023"/>
            <filter val="25.2023"/>
            <filter val="28.2023"/>
            <filter val="3.2023"/>
            <filter val="31.2022"/>
            <filter val="31.2023"/>
            <filter val="32.2022"/>
            <filter val="34.2023"/>
            <filter val="35.2022"/>
            <filter val="37.2023"/>
            <filter val="40.2022"/>
            <filter val="44.2022"/>
            <filter val="48.2022"/>
            <filter val="49.2022"/>
            <filter val="50.2022"/>
            <filter val="51.1899"/>
            <filter val="51.2022"/>
            <filter val="52.2021"/>
            <filter val="7.2023"/>
          </filters>
        </filterColumn>
        <filterColumn colId="28">
          <filters>
            <filter val="QUYNH"/>
            <filter val="NGUYEN"/>
          </filters>
        </filterColumn>
      </autoFilter>
    </customSheetView>
    <customSheetView guid="{ECB77BC6-6063-4C48-A3AD-65023629DFB2}" filter="1" showAutoFilter="1">
      <pageMargins left="0.7" right="0.7" top="0.75" bottom="0.75" header="0.3" footer="0.3"/>
      <autoFilter ref="A1:AC4340" xr:uid="{CC1FA104-0A0D-4FB0-9618-69D1CE96F707}">
        <filterColumn colId="3">
          <filters>
            <filter val="BACKPACK NH ARPENAZ 50 10L BLUE"/>
            <filter val="BACKPACK NH ARPENAZ 50 10L PURPL"/>
            <filter val="BACKPACK NH ESCAPE 500 16L GREY"/>
            <filter val="BACKPACK NH ESCAPE 500 23L BLACK"/>
            <filter val="COOLER COMPACT 20 L DARK BLUE -"/>
            <filter val="FERRULE 11MM / 9,5 MM"/>
            <filter val="FIBAGLIGHT Shoe bag WHG"/>
            <filter val="SHOES BAG 100 BLK"/>
            <filter val="Ski Bag 100 black"/>
          </filters>
        </filterColumn>
        <filterColumn colId="18">
          <filters blank="1">
            <filter val="16.2022"/>
            <filter val="27.2022"/>
            <filter val="28.2022"/>
            <filter val="29.2022"/>
            <filter val="31.2022"/>
            <filter val="32.2022"/>
            <filter val="34.2022"/>
            <filter val="35.2022"/>
            <filter val="37.2022"/>
            <filter val="38.2022"/>
            <filter val="39.2022"/>
            <filter val="43.2022"/>
            <filter val="44.2022"/>
            <filter val="47.2022"/>
            <filter val="49.2022"/>
            <filter val="50.2022"/>
            <filter val="51.1899"/>
            <filter val="51.2022"/>
            <filter val="52.2021"/>
            <filter val="6.2022"/>
          </filters>
        </filterColumn>
      </autoFilter>
    </customSheetView>
    <customSheetView guid="{87125BFA-8972-4E47-BE1F-BB49483CFBB9}" filter="1" showAutoFilter="1">
      <pageMargins left="0.7" right="0.7" top="0.75" bottom="0.75" header="0.3" footer="0.3"/>
      <autoFilter ref="A1:AD5696" xr:uid="{2E080549-4A29-49B9-A47F-337028C803A7}">
        <filterColumn colId="23">
          <filters blank="1">
            <filter val="ADVANCE"/>
            <filter val="LATE"/>
            <filter val="ON TIME"/>
          </filters>
        </filterColumn>
        <filterColumn colId="28">
          <filters blank="1">
            <filter val="NGOC ANH"/>
          </filters>
        </filterColumn>
      </autoFilter>
    </customSheetView>
    <customSheetView guid="{9E222142-1B95-4569-B0B0-75CA214A08BA}" filter="1" showAutoFilter="1">
      <pageMargins left="0.7" right="0.7" top="0.75" bottom="0.75" header="0.3" footer="0.3"/>
      <autoFilter ref="A1:AC4418" xr:uid="{7BE9F203-2625-420B-95F4-AB5B9863B33D}">
        <filterColumn colId="1">
          <filters>
            <filter val="8343399"/>
            <filter val="8529024"/>
            <filter val="8601404"/>
          </filters>
        </filterColumn>
        <filterColumn colId="9">
          <filters blank="1">
            <filter val="1/10/2022"/>
            <filter val="1/13/2022"/>
            <filter val="1/17/2022"/>
            <filter val="1/20/2022"/>
            <filter val="1/24/2022"/>
            <filter val="1/27/2022"/>
            <filter val="1/3/2022"/>
            <filter val="1/6/2022"/>
            <filter val="10-Feb-2022"/>
            <filter val="10-Jan-2022"/>
            <filter val="10-Jun-2022"/>
            <filter val="10-Mar-2022"/>
            <filter val="10-May-2022"/>
            <filter val="10-Nov-2022"/>
            <filter val="10-Oct-2022"/>
            <filter val="11/21/2022"/>
            <filter val="11-Apr-2022"/>
            <filter val="11-Aug-2022"/>
            <filter val="11-Jan-2022"/>
            <filter val="11-Jul-2022"/>
            <filter val="12/19/2022"/>
            <filter val="12-Aug-2022"/>
            <filter val="12-Dec-2022"/>
            <filter val="12-May-2022"/>
            <filter val="12-Sep-2022"/>
            <filter val="13-Jan-2022"/>
            <filter val="13-Jun-2022"/>
            <filter val="13-May-2022"/>
            <filter val="13-Oct-2022"/>
            <filter val="14-Apr-2022"/>
            <filter val="14-Jul-2022"/>
            <filter val="14-Jun-2022"/>
            <filter val="14-Mar-2022"/>
            <filter val="14-May-2022"/>
            <filter val="14-Nov-2022"/>
            <filter val="15-Aug-2022"/>
            <filter val="15-Mar-2022"/>
            <filter val="15-Sep-2022"/>
            <filter val="16-Jun-2022"/>
            <filter val="16-May-2022"/>
            <filter val="17-Feb-2022"/>
            <filter val="17-Jan-2022"/>
            <filter val="17-Mar-2022"/>
            <filter val="17-Nov-2022"/>
            <filter val="17-Oct-2022"/>
            <filter val="18-Apr-2022"/>
            <filter val="18-Aug-2022"/>
            <filter val="18-Jan-2022"/>
            <filter val="18-Jul-2022"/>
            <filter val="18-Mar-2022"/>
            <filter val="19-May-2022"/>
            <filter val="19-Sep-2022"/>
            <filter val="1-Aug-2022"/>
            <filter val="2/10/2022"/>
            <filter val="2/14/2022"/>
            <filter val="2/17/2022"/>
            <filter val="2/21/2022"/>
            <filter val="2/24/2022"/>
            <filter val="2/28/2022"/>
            <filter val="20-Jan-2022"/>
            <filter val="20-Jun-2022"/>
            <filter val="20-Oct-2022"/>
            <filter val="21-Apr-2022"/>
            <filter val="21-Feb-2022"/>
            <filter val="21-Jul-2022"/>
            <filter val="21-Mar-2022"/>
            <filter val="21-Nov-2022"/>
            <filter val="22-Aug-2022"/>
            <filter val="22-Sep-2022"/>
            <filter val="23-Feb-2022"/>
            <filter val="23-Jun-2022"/>
            <filter val="23-May-2022"/>
            <filter val="23-Sep-2022"/>
            <filter val="24-Feb-2022"/>
            <filter val="24-Jan-2022"/>
            <filter val="24-Mar-2022"/>
            <filter val="24-Oct-2022"/>
            <filter val="25-Apr-2022"/>
            <filter val="25-Aug-2022"/>
            <filter val="25-Jan-2022"/>
            <filter val="25-Jul-2022"/>
            <filter val="26-May-2022"/>
            <filter val="26-Sep-2022"/>
            <filter val="27-Dec-2021"/>
            <filter val="27-Jan-2022"/>
            <filter val="27-Jun-2022"/>
            <filter val="27-Oct-2022"/>
            <filter val="28-Apr-2022"/>
            <filter val="28-Feb-2022"/>
            <filter val="28-Jul-2022"/>
            <filter val="28-Mar-2022"/>
            <filter val="29-Apr-2022"/>
            <filter val="29-Aug-2022"/>
            <filter val="29-Sep-2022"/>
            <filter val="2-Jun-2022"/>
            <filter val="2-May-2022"/>
            <filter val="3/10/2022"/>
            <filter val="3/14/2022"/>
            <filter val="3/17/2022"/>
            <filter val="3/18/2022"/>
            <filter val="3/21/2022"/>
            <filter val="3/24/2022"/>
            <filter val="3/28/2022"/>
            <filter val="3/3/2022"/>
            <filter val="3/31/2022"/>
            <filter val="3/7/2022"/>
            <filter val="30-Dec-2021"/>
            <filter val="30-Jun-2022"/>
            <filter val="30-May-2022"/>
            <filter val="31-Mar-2022"/>
            <filter val="31-Oct-2022"/>
            <filter val="3-Jan-2022"/>
            <filter val="3-Mar-2022"/>
            <filter val="3-Nov-2022"/>
            <filter val="3-Oct-2022"/>
            <filter val="4/11/2022"/>
            <filter val="4/14/2022"/>
            <filter val="4/18/2022"/>
            <filter val="4/21/2022"/>
            <filter val="4/22/2022"/>
            <filter val="4/25/2022"/>
            <filter val="4/28/2022"/>
            <filter val="4/29/2022"/>
            <filter val="4/4/2022"/>
            <filter val="4/7/2022"/>
            <filter val="4-Apr-2022"/>
            <filter val="4-Aug-2022"/>
            <filter val="4-Jul-2022"/>
            <filter val="5/23/2022"/>
            <filter val="5-Dec-2022"/>
            <filter val="5-May-2022"/>
            <filter val="5-Sep-2022"/>
            <filter val="6/13/2022"/>
            <filter val="6/16/2022"/>
            <filter val="6/2/2022"/>
            <filter val="6/27/2022"/>
            <filter val="6/6/2022"/>
            <filter val="6/9/2022"/>
            <filter val="6-Jan-2022"/>
            <filter val="6-Jun-2022"/>
            <filter val="7-Apr-2022"/>
            <filter val="7-Jul-2022"/>
            <filter val="7-Mar-2022"/>
            <filter val="7-Nov-2022"/>
            <filter val="8/15/2022"/>
            <filter val="8/18/2022"/>
            <filter val="8/22/2022"/>
            <filter val="8/29/2022"/>
            <filter val="8/8/2022"/>
            <filter val="8-Aug-2022"/>
            <filter val="8-Feb-2022"/>
            <filter val="8-Jul-2022"/>
            <filter val="8-Sep-2022"/>
            <filter val="9/12/2022"/>
            <filter val="9/26/2022"/>
            <filter val="9-Jun-2022"/>
            <filter val="9-May-2022"/>
          </filters>
        </filterColumn>
        <filterColumn colId="18">
          <filters blank="1">
            <filter val="1.2022"/>
            <filter val="10.2022"/>
            <filter val="11.2022"/>
            <filter val="12.2022"/>
            <filter val="13.2022"/>
            <filter val="15.2022"/>
            <filter val="16.2022"/>
            <filter val="17.2022"/>
            <filter val="18.2022"/>
            <filter val="19.2022"/>
            <filter val="2.2022"/>
            <filter val="20.2022"/>
            <filter val="21.2022"/>
            <filter val="24.2022"/>
            <filter val="25.2022"/>
            <filter val="26.2022"/>
            <filter val="28.2022"/>
            <filter val="29.2022"/>
            <filter val="3.2022"/>
            <filter val="30.2022"/>
            <filter val="31.2022"/>
            <filter val="32.2022"/>
            <filter val="33.2022"/>
            <filter val="34.2022"/>
            <filter val="35.2022"/>
            <filter val="37.2022"/>
            <filter val="38.2022"/>
            <filter val="39.2022"/>
            <filter val="4.2022"/>
            <filter val="40.2022"/>
            <filter val="41.2022"/>
            <filter val="42.2022"/>
            <filter val="43.2022"/>
            <filter val="46.2022"/>
            <filter val="47.2022"/>
            <filter val="50.2022"/>
            <filter val="51.1899"/>
            <filter val="51.2022"/>
            <filter val="52.2021"/>
            <filter val="7.2022"/>
            <filter val="8.2022"/>
          </filters>
        </filterColumn>
      </autoFilter>
    </customSheetView>
    <customSheetView guid="{6C15BFDA-29FB-49EC-8EDA-12D32A24EE94}" filter="1" showAutoFilter="1">
      <pageMargins left="0.7" right="0.7" top="0.75" bottom="0.75" header="0.3" footer="0.3"/>
      <autoFilter ref="A1:AD4905" xr:uid="{EEF48CC7-564D-4588-B17E-F5B7AFD4861A}">
        <filterColumn colId="16">
          <filters>
            <filter val="10947-SHELTERS THỊNH"/>
            <filter val="11525-WEDZE"/>
            <filter val="11583-ARP 10"/>
            <filter val="12493-FORCLAZ"/>
            <filter val="12536-ICE BP"/>
            <filter val="12544-CAMP"/>
            <filter val="12939-NH100 20L"/>
            <filter val="13589-NH50 17L"/>
            <filter val="13640-SPARE PART"/>
            <filter val="13741-334344- ESCAPE 500"/>
            <filter val="13860-NH100 10L 2022"/>
            <filter val="13985-STORE BAG"/>
            <filter val="19424-BTWIN"/>
            <filter val="19440-NH100 10L 2019"/>
            <filter val="19494-NH100 30L"/>
            <filter val="19646-Compact 10L 2020"/>
          </filters>
        </filterColumn>
        <filterColumn colId="28">
          <filters>
            <filter val="QUYNH"/>
            <filter val="NGUYEN"/>
          </filters>
        </filterColumn>
      </autoFilter>
    </customSheetView>
    <customSheetView guid="{5EF9E13D-88EB-4A87-BE95-A0DF6C359EC7}" filter="1" showAutoFilter="1">
      <pageMargins left="0.7" right="0.7" top="0.75" bottom="0.75" header="0.3" footer="0.3"/>
      <autoFilter ref="A1:AC4418" xr:uid="{DA84BA9D-ABF3-439B-998D-2F8B3BBC1308}"/>
    </customSheetView>
    <customSheetView guid="{72E280CB-3691-4F29-9382-5CB308D97D11}" filter="1" showAutoFilter="1">
      <pageMargins left="0.7" right="0.7" top="0.75" bottom="0.75" header="0.3" footer="0.3"/>
      <autoFilter ref="A1:AD5696" xr:uid="{08A6C487-9B9C-4D12-BE5F-5DE185FEF466}">
        <filterColumn colId="28">
          <filters>
            <filter val="NGOC ANH"/>
          </filters>
        </filterColumn>
      </autoFilter>
    </customSheetView>
    <customSheetView guid="{AB0CFA12-0D22-4E58-9B25-5A7C20A530BE}" filter="1" showAutoFilter="1">
      <pageMargins left="0.7" right="0.7" top="0.75" bottom="0.75" header="0.3" footer="0.3"/>
      <autoFilter ref="A1:AD4474" xr:uid="{D3E9625A-E441-4F49-BE2B-D6D9A31B2954}">
        <filterColumn colId="0">
          <filters>
            <filter val="4515674080"/>
            <filter val="4515674081"/>
            <filter val="4515674082"/>
            <filter val="4515722859"/>
            <filter val="4516110421"/>
            <filter val="4516304197"/>
            <filter val="4516313892"/>
            <filter val="4516316162"/>
            <filter val="4516316163"/>
            <filter val="4516316216"/>
            <filter val="4516317968"/>
            <filter val="4516317969"/>
            <filter val="4516325282"/>
            <filter val="4516326820"/>
            <filter val="4516328880"/>
            <filter val="4516328881"/>
            <filter val="4516331494"/>
            <filter val="4516333891"/>
            <filter val="4516334472"/>
            <filter val="4516335396"/>
            <filter val="4516335672"/>
            <filter val="4516335967"/>
            <filter val="4516337105"/>
            <filter val="4516338056"/>
            <filter val="4516338322"/>
            <filter val="4516339734"/>
            <filter val="4516339735"/>
            <filter val="4516340049"/>
            <filter val="4516341113"/>
            <filter val="4516341430"/>
            <filter val="4516341431"/>
            <filter val="4516341628"/>
            <filter val="4516341629"/>
            <filter val="4516341775"/>
            <filter val="4516342049"/>
            <filter val="4516344719"/>
            <filter val="4516344895"/>
            <filter val="4516344983"/>
            <filter val="4516345222"/>
            <filter val="4516345280"/>
            <filter val="4516345667"/>
            <filter val="4516345791"/>
            <filter val="4516346116"/>
            <filter val="4516346298"/>
            <filter val="4516346554"/>
            <filter val="4516346555"/>
            <filter val="4516346814"/>
            <filter val="4516346815"/>
            <filter val="4516347903"/>
            <filter val="4516348024"/>
            <filter val="4516349391"/>
            <filter val="4516350417"/>
            <filter val="4516351222"/>
            <filter val="4516351646"/>
            <filter val="4516358575"/>
            <filter val="4516358576"/>
            <filter val="4516358579"/>
            <filter val="4516361109"/>
            <filter val="4516365191"/>
            <filter val="4516367589"/>
            <filter val="4516368537"/>
            <filter val="4516368969"/>
            <filter val="4516369962"/>
            <filter val="4516370372"/>
            <filter val="4516370407"/>
            <filter val="4516371400"/>
            <filter val="4516373219"/>
            <filter val="4516373284"/>
            <filter val="4516375178"/>
            <filter val="4516375295"/>
            <filter val="4516375296"/>
            <filter val="4516376377"/>
            <filter val="4516376697"/>
            <filter val="4516376938"/>
            <filter val="4516376940"/>
            <filter val="4516377645"/>
            <filter val="4516377646"/>
            <filter val="4516377669"/>
            <filter val="4516377670"/>
            <filter val="4516377756"/>
            <filter val="4516377757"/>
            <filter val="4516378853"/>
            <filter val="4516380178"/>
            <filter val="4516380181"/>
            <filter val="4516380183"/>
            <filter val="4516380260"/>
            <filter val="4516380684"/>
            <filter val="4516380803"/>
            <filter val="4516381015"/>
            <filter val="4516381321"/>
            <filter val="4516381322"/>
            <filter val="4516381350"/>
            <filter val="4516381503"/>
            <filter val="4516383341"/>
            <filter val="4516383470"/>
            <filter val="4516384802"/>
            <filter val="4516384841"/>
            <filter val="4516386572"/>
            <filter val="4516386760"/>
            <filter val="4516387287"/>
            <filter val="4516387403"/>
            <filter val="4516387407"/>
            <filter val="4516387950"/>
            <filter val="4516388271"/>
            <filter val="4516389180"/>
            <filter val="4516389208"/>
            <filter val="4516389431"/>
            <filter val="4516389581"/>
            <filter val="4516390052"/>
            <filter val="4516390053"/>
            <filter val="4516390144"/>
            <filter val="4516390336"/>
            <filter val="4516390433"/>
            <filter val="4516390799"/>
            <filter val="4516391375"/>
            <filter val="4516391407"/>
            <filter val="4516392033"/>
            <filter val="4516392115"/>
            <filter val="4516392121"/>
            <filter val="4516392331"/>
            <filter val="4516392779"/>
            <filter val="4516392959"/>
            <filter val="4516393146"/>
            <filter val="4516393165"/>
            <filter val="4516393653"/>
            <filter val="4516393735"/>
            <filter val="4516393769"/>
            <filter val="4516394122"/>
            <filter val="4516394160"/>
            <filter val="4516394162"/>
            <filter val="4516394164"/>
            <filter val="4516394209"/>
            <filter val="4516394577"/>
            <filter val="4516395290"/>
            <filter val="4516395412"/>
            <filter val="4516395468"/>
            <filter val="4516396135"/>
            <filter val="4516396236"/>
            <filter val="4516396322"/>
            <filter val="4516396501"/>
            <filter val="4516396642"/>
            <filter val="4516397088"/>
            <filter val="4516397297"/>
            <filter val="4516397435"/>
            <filter val="4516398079"/>
            <filter val="4516399057"/>
            <filter val="4516399579"/>
            <filter val="4516399582"/>
            <filter val="4516399692"/>
            <filter val="4516399835"/>
            <filter val="4516400331"/>
            <filter val="4516402366"/>
            <filter val="4516402455"/>
            <filter val="4516402520"/>
            <filter val="4516402605"/>
            <filter val="4516402995"/>
            <filter val="4516403173"/>
            <filter val="4516403176"/>
            <filter val="4516403413"/>
            <filter val="4516403503"/>
            <filter val="4516403530"/>
            <filter val="4516404073"/>
            <filter val="4516404506"/>
            <filter val="4516404523"/>
            <filter val="4516404816"/>
            <filter val="4516406463"/>
            <filter val="4516407216"/>
            <filter val="4516407664"/>
            <filter val="4516407665"/>
            <filter val="4516407666"/>
            <filter val="4516407667"/>
            <filter val="4516407668"/>
            <filter val="4516407669"/>
            <filter val="4516407670"/>
            <filter val="4516407671"/>
            <filter val="4516407672"/>
            <filter val="4516409711"/>
            <filter val="4516410212"/>
            <filter val="4516410322"/>
            <filter val="4516410443"/>
            <filter val="4516410897"/>
            <filter val="4516411058"/>
            <filter val="4516411059"/>
            <filter val="4516411508"/>
            <filter val="4516411600"/>
            <filter val="4516411601"/>
            <filter val="4516412028"/>
            <filter val="4516412706"/>
            <filter val="4516413155"/>
            <filter val="4516413186"/>
            <filter val="4516413430"/>
            <filter val="4516413482"/>
            <filter val="4516414317"/>
            <filter val="4516414428"/>
            <filter val="4516414760"/>
            <filter val="4516414761"/>
            <filter val="4516414869"/>
            <filter val="4516415532"/>
            <filter val="4516415609"/>
            <filter val="4516415789"/>
            <filter val="4516415790"/>
            <filter val="4516416085"/>
            <filter val="4516416949"/>
            <filter val="4516417189"/>
            <filter val="4516417190"/>
            <filter val="4516417307"/>
            <filter val="4516417341"/>
            <filter val="4516417436"/>
            <filter val="4516417728"/>
            <filter val="4516417791"/>
            <filter val="4516418181"/>
            <filter val="4516418299"/>
            <filter val="4516418324"/>
            <filter val="4516418507"/>
            <filter val="4516419553"/>
            <filter val="4516419554"/>
            <filter val="4516419555"/>
            <filter val="4516419557"/>
            <filter val="4516420950"/>
            <filter val="4516421385"/>
            <filter val="4516421414"/>
            <filter val="4516421503"/>
            <filter val="4516426463"/>
            <filter val="4516429305"/>
            <filter val="4516429903"/>
            <filter val="4516429904"/>
            <filter val="4516429905"/>
            <filter val="4516429906"/>
            <filter val="4516429907"/>
            <filter val="4516430443"/>
            <filter val="4516432000"/>
            <filter val="4516433197"/>
            <filter val="4516437964"/>
            <filter val="4516439499"/>
            <filter val="4516441193"/>
            <filter val="4516451048"/>
            <filter val="4516456180"/>
            <filter val="4516456907"/>
            <filter val="4516463818"/>
            <filter val="4516464887"/>
            <filter val="4516467547"/>
            <filter val="4516470961"/>
            <filter val="4516472768"/>
            <filter val="4516473732"/>
            <filter val="4516478463"/>
            <filter val="4516480587"/>
            <filter val="4516482068"/>
            <filter val="4516484844"/>
            <filter val="4516485876"/>
            <filter val="4516492182"/>
            <filter val="4516493610"/>
            <filter val="4516494341"/>
            <filter val="4516494457"/>
            <filter val="4516495354"/>
            <filter val="4516495531"/>
            <filter val="4516497025"/>
            <filter val="4516497784"/>
            <filter val="4516497785"/>
            <filter val="4516497786"/>
            <filter val="4516497787"/>
            <filter val="4516497788"/>
            <filter val="4516497789"/>
            <filter val="4516497790"/>
            <filter val="4516497791"/>
            <filter val="4516498510"/>
            <filter val="4516498512"/>
            <filter val="4516498747"/>
            <filter val="4516498942"/>
            <filter val="4516499041"/>
            <filter val="4516499260"/>
            <filter val="4516500031"/>
            <filter val="4516500100"/>
            <filter val="4516500295"/>
            <filter val="4516500457"/>
            <filter val="4516500971"/>
            <filter val="4516500987"/>
            <filter val="4516500989"/>
            <filter val="4516501691"/>
            <filter val="4516502373"/>
            <filter val="4516502611"/>
            <filter val="4516503366"/>
            <filter val="4516503421"/>
            <filter val="4516504013"/>
            <filter val="4516504264"/>
            <filter val="4516505704"/>
            <filter val="4516506868"/>
            <filter val="4516507317"/>
            <filter val="4516507780"/>
            <filter val="4516507970"/>
            <filter val="4516508103"/>
            <filter val="4516508631"/>
            <filter val="4516508673"/>
            <filter val="4516508698"/>
            <filter val="4516508812"/>
            <filter val="4516509119"/>
            <filter val="4516509157"/>
            <filter val="4516509260"/>
            <filter val="4516510542"/>
            <filter val="4516510587"/>
            <filter val="4516510866"/>
            <filter val="4516510984"/>
            <filter val="4516511671"/>
            <filter val="4516511690"/>
            <filter val="4516511819"/>
            <filter val="4516512011"/>
            <filter val="4516512060"/>
            <filter val="4516512161"/>
            <filter val="4516512442"/>
            <filter val="4516512679"/>
            <filter val="4516512800"/>
            <filter val="4516513144"/>
            <filter val="4516513229"/>
            <filter val="4516513278"/>
            <filter val="4516513581"/>
            <filter val="4516513984"/>
            <filter val="4516513985"/>
            <filter val="4516514005"/>
            <filter val="4516514220"/>
            <filter val="4516514373"/>
            <filter val="4516514404"/>
            <filter val="4516515067"/>
            <filter val="4516515485"/>
            <filter val="4516516457"/>
            <filter val="4516516644"/>
            <filter val="4516516677"/>
            <filter val="4516516678"/>
            <filter val="4516516839"/>
            <filter val="4516517223"/>
            <filter val="4516517449"/>
            <filter val="4516518082"/>
            <filter val="4516518650"/>
            <filter val="4516518693"/>
            <filter val="4516518759"/>
            <filter val="4516518760"/>
            <filter val="4516519156"/>
            <filter val="4516519157"/>
            <filter val="4516519483"/>
            <filter val="4516519931"/>
            <filter val="4516520425"/>
            <filter val="4516520426"/>
            <filter val="4516520489"/>
            <filter val="4516520490"/>
            <filter val="4516520538"/>
            <filter val="4516520572"/>
            <filter val="4516520652"/>
            <filter val="4516520817"/>
            <filter val="4516522381"/>
            <filter val="4516522417"/>
            <filter val="4516522690"/>
            <filter val="4516522710"/>
            <filter val="4516522795"/>
            <filter val="4516522892"/>
            <filter val="4516522976"/>
            <filter val="4516523440"/>
            <filter val="4516523517"/>
            <filter val="4516523588"/>
            <filter val="4516523590"/>
            <filter val="4516523671"/>
            <filter val="4516523814"/>
            <filter val="4516523853"/>
            <filter val="4516523883"/>
            <filter val="4516524062"/>
            <filter val="4516525894"/>
            <filter val="4516526066"/>
            <filter val="4516526487"/>
            <filter val="4516526846"/>
            <filter val="4516526998"/>
            <filter val="4516527355"/>
            <filter val="4516527468"/>
            <filter val="4516527649"/>
            <filter val="4516528194"/>
            <filter val="4516528569"/>
            <filter val="4516528667"/>
            <filter val="4516528968"/>
            <filter val="4516529103"/>
            <filter val="4516529177"/>
            <filter val="4516529206"/>
            <filter val="4516529360"/>
            <filter val="4516529615"/>
            <filter val="4516529627"/>
            <filter val="4516529761"/>
            <filter val="4516529869"/>
            <filter val="4516530110"/>
            <filter val="4516531072"/>
            <filter val="4516531698"/>
            <filter val="4516532060"/>
            <filter val="4516532207"/>
            <filter val="4516532238"/>
            <filter val="4516532389"/>
            <filter val="4516532449"/>
            <filter val="4516532478"/>
            <filter val="4516532594"/>
            <filter val="4516532687"/>
            <filter val="4516532805"/>
            <filter val="4516532836"/>
            <filter val="4516532866"/>
            <filter val="4516532925"/>
            <filter val="4516533106"/>
            <filter val="4516533314"/>
            <filter val="4516533346"/>
            <filter val="4516533705"/>
            <filter val="4516534153"/>
            <filter val="4516537990"/>
            <filter val="4516545666"/>
            <filter val="4516547651"/>
            <filter val="4516548273"/>
            <filter val="4516548274"/>
            <filter val="4516549018"/>
            <filter val="4516549077"/>
            <filter val="4516549779"/>
            <filter val="4516550922"/>
            <filter val="4516551522"/>
            <filter val="4516551633"/>
            <filter val="4516552206"/>
            <filter val="4516552208"/>
            <filter val="4516552226"/>
            <filter val="4516552861"/>
            <filter val="4516554806"/>
            <filter val="4516554906"/>
            <filter val="4516554934"/>
            <filter val="4516555148"/>
            <filter val="4516555411"/>
            <filter val="4516555433"/>
            <filter val="4516555654"/>
            <filter val="4516555674"/>
            <filter val="4516555777"/>
            <filter val="4516556068"/>
            <filter val="4516556110"/>
            <filter val="4516556183"/>
            <filter val="4516556319"/>
            <filter val="4516556466"/>
            <filter val="4516556526"/>
            <filter val="4516556785"/>
            <filter val="4516557058"/>
            <filter val="4516557148"/>
            <filter val="4516557242"/>
            <filter val="4516557268"/>
            <filter val="4516557679"/>
            <filter val="4516557681"/>
            <filter val="4516558044"/>
            <filter val="4516558302"/>
            <filter val="4516558374"/>
            <filter val="4516558376"/>
            <filter val="4516558675"/>
            <filter val="4516558795"/>
            <filter val="4516559319"/>
            <filter val="4516559394"/>
            <filter val="4516560857"/>
            <filter val="4516560926"/>
            <filter val="4516560927"/>
            <filter val="4516561171"/>
            <filter val="4516561374"/>
            <filter val="4516561493"/>
            <filter val="4516562542"/>
            <filter val="4516563290"/>
            <filter val="4516563445"/>
            <filter val="4516563468"/>
            <filter val="4516563499"/>
            <filter val="4516563726"/>
            <filter val="4516563827"/>
            <filter val="4516563856"/>
            <filter val="4516564006"/>
            <filter val="4516564102"/>
            <filter val="4516564195"/>
            <filter val="4516564306"/>
            <filter val="4516564427"/>
            <filter val="4516564698"/>
            <filter val="4516564816"/>
            <filter val="4516565114"/>
            <filter val="4516565183"/>
            <filter val="4516565236"/>
            <filter val="4516565476"/>
            <filter val="4516566493"/>
            <filter val="4516566523"/>
            <filter val="4516567842"/>
            <filter val="4516568989"/>
            <filter val="4516571435"/>
            <filter val="4516571636"/>
            <filter val="4516571637"/>
            <filter val="4516571638"/>
            <filter val="4516571639"/>
            <filter val="4516571640"/>
            <filter val="4516571641"/>
            <filter val="4516571642"/>
            <filter val="4516571643"/>
            <filter val="4516571644"/>
            <filter val="4516571645"/>
            <filter val="4516571646"/>
            <filter val="4516571647"/>
            <filter val="4516571648"/>
            <filter val="4516572279"/>
            <filter val="4516576964"/>
            <filter val="4516576965"/>
            <filter val="4516576966"/>
            <filter val="4516576968"/>
            <filter val="4516576969"/>
            <filter val="4516576970"/>
            <filter val="4516576971"/>
            <filter val="4516576972"/>
            <filter val="4516576973"/>
            <filter val="4516576976"/>
            <filter val="4516576977"/>
            <filter val="4516576978"/>
            <filter val="4516576979"/>
            <filter val="4516576980"/>
            <filter val="4516576981"/>
            <filter val="4516576982"/>
            <filter val="4516577494"/>
            <filter val="4516577495"/>
            <filter val="4516579345"/>
            <filter val="4516584088"/>
            <filter val="4516589892"/>
            <filter val="4516594298"/>
            <filter val="4516594536"/>
            <filter val="4516596242"/>
            <filter val="4516596511"/>
            <filter val="4516599326"/>
            <filter val="4516603464"/>
            <filter val="4516604834"/>
            <filter val="4516607742"/>
            <filter val="4516608270"/>
            <filter val="4516610981"/>
            <filter val="4516611426"/>
            <filter val="4516613376"/>
            <filter val="4516613616"/>
            <filter val="4516619989"/>
            <filter val="4516620463"/>
            <filter val="4516624172"/>
            <filter val="4516626163"/>
            <filter val="4516628598"/>
            <filter val="4516629433"/>
            <filter val="4516629465"/>
            <filter val="4516632217"/>
            <filter val="4516635757"/>
            <filter val="4516637501"/>
            <filter val="4516640549"/>
            <filter val="4516642142"/>
            <filter val="4516643553"/>
            <filter val="4516644560"/>
            <filter val="4516644561"/>
            <filter val="4516644563"/>
            <filter val="4516644564"/>
            <filter val="4516644565"/>
            <filter val="4516646016"/>
            <filter val="4516646162"/>
            <filter val="4516646318"/>
            <filter val="4516646821"/>
            <filter val="4516646981"/>
            <filter val="4516647646"/>
            <filter val="4516649255"/>
            <filter val="4516649644"/>
            <filter val="4516650610"/>
            <filter val="4516650971"/>
            <filter val="4516651569"/>
            <filter val="4516652015"/>
            <filter val="4516652681"/>
            <filter val="4516653448"/>
            <filter val="4516653866"/>
            <filter val="4516653965"/>
            <filter val="4516655044"/>
            <filter val="4516655196"/>
            <filter val="4516655651"/>
            <filter val="4516655660"/>
            <filter val="4516656239"/>
            <filter val="4516656707"/>
            <filter val="4516656906"/>
            <filter val="4516657189"/>
            <filter val="4516657385"/>
            <filter val="4516658956"/>
            <filter val="4516659217"/>
            <filter val="4516659878"/>
            <filter val="4516661110"/>
            <filter val="4516663097"/>
            <filter val="4516663260"/>
            <filter val="4516663327"/>
            <filter val="4516663581"/>
            <filter val="4516663582"/>
            <filter val="4516663583"/>
            <filter val="4516663585"/>
            <filter val="4516663587"/>
            <filter val="4516663588"/>
            <filter val="4516663731"/>
            <filter val="4516663936"/>
            <filter val="4516664034"/>
            <filter val="4516665334"/>
            <filter val="4516665915"/>
            <filter val="4516667724"/>
            <filter val="4516667938"/>
            <filter val="4516668802"/>
            <filter val="4516669050"/>
            <filter val="4516669505"/>
            <filter val="4516669586"/>
            <filter val="4516669654"/>
            <filter val="4516669888"/>
            <filter val="4516669890"/>
            <filter val="4516669916"/>
            <filter val="4516670784"/>
            <filter val="4516670786"/>
            <filter val="4516670787"/>
            <filter val="4516670788"/>
            <filter val="4516670794"/>
            <filter val="4516671230"/>
            <filter val="4516671415"/>
            <filter val="4516671467"/>
            <filter val="4516671572"/>
            <filter val="4516672727"/>
            <filter val="4516672911"/>
            <filter val="4516672937"/>
            <filter val="4516673610"/>
            <filter val="4516673840"/>
            <filter val="4516673841"/>
            <filter val="4516673933"/>
            <filter val="4516674013"/>
            <filter val="4516674014"/>
            <filter val="4516674250"/>
            <filter val="4516674685"/>
            <filter val="4516674710"/>
            <filter val="4516676085"/>
            <filter val="4516676445"/>
            <filter val="4516676511"/>
            <filter val="4516677313"/>
            <filter val="4516691492"/>
            <filter val="4516691494"/>
            <filter val="4516692539"/>
            <filter val="4516694048"/>
            <filter val="4516695935"/>
            <filter val="4516699127"/>
            <filter val="4516699138"/>
            <filter val="4516699878"/>
            <filter val="4516700870"/>
            <filter val="4516701284"/>
            <filter val="4516702395"/>
            <filter val="4516702396"/>
            <filter val="4516702397"/>
            <filter val="4516702398"/>
            <filter val="4516702728"/>
            <filter val="4516702729"/>
            <filter val="4516702732"/>
            <filter val="4516702741"/>
            <filter val="4516702742"/>
            <filter val="4516702744"/>
            <filter val="4516703271"/>
            <filter val="4516703715"/>
            <filter val="4516704315"/>
            <filter val="4516704375"/>
            <filter val="4516704434"/>
            <filter val="4516704756"/>
            <filter val="4516705164"/>
            <filter val="4516709106"/>
            <filter val="4516709291"/>
            <filter val="4516709601"/>
            <filter val="4516711507"/>
            <filter val="4516713092"/>
            <filter val="4516713240"/>
            <filter val="4516714050"/>
            <filter val="4516717822"/>
            <filter val="4516718334"/>
            <filter val="4516718929"/>
            <filter val="4516720124"/>
            <filter val="4516720334"/>
            <filter val="4516720335"/>
            <filter val="4516720336"/>
            <filter val="4516721640"/>
            <filter val="4516722197"/>
            <filter val="4516724761"/>
            <filter val="4516724890"/>
            <filter val="4516726915"/>
            <filter val="4516727579"/>
            <filter val="4516728599"/>
            <filter val="4516729762"/>
            <filter val="4516731245"/>
            <filter val="4516737164"/>
            <filter val="4516739732"/>
            <filter val="4516741773"/>
            <filter val="4516744140"/>
            <filter val="4516745037"/>
            <filter val="4516747402"/>
            <filter val="4516747403"/>
            <filter val="4516750380"/>
            <filter val="4516751969"/>
            <filter val="4516753498"/>
            <filter val="4516753961"/>
            <filter val="4516754400"/>
            <filter val="4516754401"/>
            <filter val="4516754785"/>
            <filter val="4516756817"/>
            <filter val="4516759377"/>
            <filter val="4516759585"/>
            <filter val="4516760594"/>
            <filter val="4516768775"/>
            <filter val="4516775543"/>
            <filter val="4516778095"/>
            <filter val="4516780299"/>
            <filter val="4516780531"/>
            <filter val="4516780852"/>
            <filter val="4516782705"/>
            <filter val="4516789261"/>
            <filter val="4516801648"/>
            <filter val="4516803539"/>
            <filter val="4516803691"/>
            <filter val="4516803805"/>
            <filter val="4516805436"/>
            <filter val="4516805461"/>
            <filter val="4516806245"/>
            <filter val="4516806639"/>
            <filter val="4516806813"/>
            <filter val="4516807049"/>
            <filter val="4516807781"/>
            <filter val="4516810146"/>
            <filter val="4516810194"/>
            <filter val="4516810254"/>
            <filter val="4516810496"/>
            <filter val="4516811195"/>
            <filter val="4516811395"/>
            <filter val="4516811961"/>
            <filter val="4516812599"/>
            <filter val="4516814681"/>
            <filter val="4516814995"/>
            <filter val="4516815292"/>
            <filter val="4516817082"/>
            <filter val="4516817458"/>
            <filter val="4516817727"/>
            <filter val="4516818834"/>
            <filter val="4516818998"/>
            <filter val="4516819701"/>
            <filter val="4516819743"/>
            <filter val="4516819745"/>
            <filter val="4516819746"/>
            <filter val="4516819747"/>
            <filter val="4516819748"/>
            <filter val="4516819749"/>
            <filter val="4516819750"/>
            <filter val="4516819751"/>
            <filter val="4516819752"/>
            <filter val="4516819782"/>
            <filter val="4516820328"/>
            <filter val="4516820439"/>
            <filter val="4516820480"/>
            <filter val="4516820524"/>
            <filter val="4516820608"/>
            <filter val="4516820855"/>
            <filter val="4516821281"/>
            <filter val="4516821481"/>
            <filter val="4516821665"/>
            <filter val="4516821977"/>
            <filter val="4516822158"/>
            <filter val="4516822245"/>
            <filter val="4516822455"/>
            <filter val="4516822483"/>
            <filter val="4516822484"/>
            <filter val="4516822566"/>
            <filter val="4516822887"/>
            <filter val="4516823077"/>
            <filter val="4516823498"/>
            <filter val="4516823518"/>
            <filter val="4516823707"/>
            <filter val="4516824131"/>
            <filter val="4516824279"/>
            <filter val="4516824401"/>
            <filter val="4516824456"/>
            <filter val="4516824592"/>
            <filter val="4516824725"/>
            <filter val="4516824838"/>
            <filter val="4516824839"/>
            <filter val="4516825013"/>
            <filter val="4516825014"/>
            <filter val="4516825017"/>
            <filter val="4516825019"/>
            <filter val="4516825021"/>
            <filter val="4516825022"/>
            <filter val="4516825023"/>
            <filter val="4516825025"/>
            <filter val="4516825026"/>
            <filter val="4516825283"/>
            <filter val="4516825622"/>
            <filter val="4516826247"/>
            <filter val="4516826665"/>
            <filter val="4516826860"/>
            <filter val="4516826888"/>
            <filter val="4516828633"/>
            <filter val="4516828634"/>
            <filter val="4516828635"/>
            <filter val="4516828636"/>
            <filter val="4516828637"/>
            <filter val="4516828638"/>
            <filter val="4516828639"/>
            <filter val="4516828640"/>
            <filter val="4516828663"/>
            <filter val="4516828665"/>
            <filter val="4516828666"/>
            <filter val="4516828667"/>
            <filter val="4516828669"/>
            <filter val="4516828672"/>
            <filter val="4516828673"/>
            <filter val="4516828675"/>
            <filter val="4516829206"/>
            <filter val="4516829309"/>
            <filter val="4516829593"/>
            <filter val="4516830125"/>
            <filter val="4516830141"/>
            <filter val="4516832292"/>
            <filter val="4516832421"/>
            <filter val="4516833365"/>
            <filter val="4516833472"/>
            <filter val="4516834397"/>
            <filter val="4516834452"/>
            <filter val="4516835754"/>
            <filter val="4516836085"/>
            <filter val="4516838650"/>
            <filter val="4516845445"/>
            <filter val="4516845447"/>
            <filter val="4516845797"/>
            <filter val="4516845798"/>
            <filter val="4516845801"/>
            <filter val="4516851744"/>
            <filter val="4516851745"/>
            <filter val="4516851761"/>
            <filter val="4516852123"/>
            <filter val="4516852135"/>
            <filter val="4516852137"/>
            <filter val="4516852139"/>
            <filter val="4516855217"/>
            <filter val="4516855218"/>
            <filter val="4516855219"/>
            <filter val="4516855220"/>
            <filter val="4516855221"/>
            <filter val="4516855222"/>
            <filter val="4516855223"/>
            <filter val="4516855224"/>
            <filter val="4516862884"/>
            <filter val="4516863690"/>
            <filter val="4516863691"/>
            <filter val="4516863692"/>
            <filter val="4516863693"/>
            <filter val="4516863694"/>
            <filter val="4516863695"/>
            <filter val="4516863696"/>
            <filter val="4516864003"/>
            <filter val="4516864004"/>
            <filter val="4516864005"/>
            <filter val="4516864006"/>
            <filter val="4516864007"/>
            <filter val="4516864008"/>
            <filter val="4516868483"/>
            <filter val="4516868659"/>
            <filter val="4516869211"/>
            <filter val="4516869603"/>
            <filter val="4516871098"/>
            <filter val="4516871134"/>
            <filter val="4516871454"/>
            <filter val="4516871493"/>
            <filter val="4516872026"/>
            <filter val="4516872078"/>
            <filter val="4516872079"/>
            <filter val="4516872084"/>
            <filter val="4516872085"/>
            <filter val="4516872184"/>
            <filter val="4516872557"/>
            <filter val="4516872676"/>
            <filter val="4516873036"/>
            <filter val="4516873037"/>
            <filter val="4516873038"/>
            <filter val="4516873039"/>
            <filter val="4516873040"/>
            <filter val="4516873041"/>
            <filter val="4516873042"/>
            <filter val="4516873043"/>
            <filter val="4516873045"/>
            <filter val="4516873046"/>
            <filter val="4516873047"/>
            <filter val="4516873048"/>
            <filter val="4516873049"/>
            <filter val="4516873050"/>
            <filter val="4516873051"/>
            <filter val="4516873052"/>
            <filter val="4516873055"/>
            <filter val="4516873056"/>
            <filter val="4516873059"/>
            <filter val="4516873060"/>
            <filter val="4516873061"/>
            <filter val="4516873094"/>
            <filter val="4516873816"/>
            <filter val="4516873881"/>
            <filter val="4516874188"/>
            <filter val="4516874361"/>
            <filter val="4516874386"/>
            <filter val="4516874564"/>
            <filter val="4516875647"/>
            <filter val="4516875685"/>
            <filter val="4516876004"/>
            <filter val="4516876005"/>
            <filter val="4516876006"/>
            <filter val="4516876007"/>
            <filter val="4516876140"/>
            <filter val="4516876143"/>
            <filter val="4516876146"/>
            <filter val="4516876152"/>
            <filter val="4516876153"/>
            <filter val="4516876155"/>
            <filter val="4516876157"/>
            <filter val="4516876158"/>
            <filter val="4516876160"/>
            <filter val="4516876161"/>
            <filter val="4516876162"/>
            <filter val="4516876163"/>
            <filter val="4516876164"/>
            <filter val="4516876167"/>
            <filter val="4516876168"/>
            <filter val="4516876169"/>
            <filter val="4516876170"/>
            <filter val="4516876171"/>
            <filter val="4516876176"/>
            <filter val="4516876179"/>
            <filter val="4516876180"/>
            <filter val="4516876181"/>
            <filter val="4516876182"/>
            <filter val="4516876184"/>
            <filter val="4516876185"/>
            <filter val="4516876186"/>
            <filter val="4516876189"/>
            <filter val="4516876190"/>
            <filter val="4516876193"/>
            <filter val="4516876196"/>
            <filter val="4516876197"/>
            <filter val="4516876198"/>
            <filter val="4516876199"/>
            <filter val="4516876220"/>
            <filter val="4516876221"/>
            <filter val="4516876222"/>
            <filter val="4516876224"/>
            <filter val="4516876225"/>
            <filter val="4516876226"/>
            <filter val="4516876227"/>
            <filter val="4516876228"/>
            <filter val="4516876229"/>
            <filter val="4516876230"/>
            <filter val="4516876231"/>
            <filter val="4516876232"/>
            <filter val="4516876234"/>
            <filter val="4516876235"/>
            <filter val="4516877613"/>
            <filter val="4516877843"/>
            <filter val="4516878224"/>
            <filter val="4516878529"/>
            <filter val="4516878677"/>
            <filter val="4516878915"/>
            <filter val="4516879604"/>
            <filter val="4516879606"/>
            <filter val="4516880713"/>
            <filter val="4516889432"/>
            <filter val="4516889467"/>
            <filter val="4516893188"/>
            <filter val="4516895276"/>
            <filter val="4516895517"/>
            <filter val="4516896664"/>
            <filter val="4516897521"/>
            <filter val="4516899796"/>
            <filter val="4516900233"/>
            <filter val="4516901007"/>
            <filter val="4516901204"/>
            <filter val="4516902014"/>
            <filter val="4516906519"/>
            <filter val="4516907797"/>
            <filter val="4516908193"/>
            <filter val="4516908223"/>
            <filter val="4516908899"/>
            <filter val="4516909925"/>
            <filter val="4516910376"/>
            <filter val="4516915776"/>
            <filter val="4516916665"/>
            <filter val="4516918212"/>
            <filter val="4516920517"/>
            <filter val="4516923098"/>
            <filter val="4516923779"/>
            <filter val="4516923903"/>
            <filter val="4516924760"/>
            <filter val="4516924891"/>
            <filter val="4516925220"/>
            <filter val="4516925302"/>
            <filter val="4516926350"/>
            <filter val="4516927250"/>
            <filter val="4516927341"/>
            <filter val="4516927586"/>
            <filter val="4516927975"/>
            <filter val="4516928158"/>
            <filter val="4516928690"/>
            <filter val="4516929557"/>
            <filter val="4516930065"/>
            <filter val="4516932454"/>
            <filter val="4516932455"/>
            <filter val="4516935847"/>
            <filter val="4516936392"/>
            <filter val="4516936637"/>
            <filter val="4516939529"/>
            <filter val="4516942493"/>
            <filter val="4516943434"/>
            <filter val="4516944059"/>
            <filter val="4516944187"/>
            <filter val="4516945301"/>
            <filter val="4516945340"/>
            <filter val="4516946671"/>
            <filter val="4516948382"/>
            <filter val="4516951289"/>
            <filter val="4516951894"/>
            <filter val="4516951926"/>
            <filter val="4516951927"/>
            <filter val="4516951928"/>
            <filter val="4516951929"/>
            <filter val="4516951930"/>
            <filter val="4516951931"/>
            <filter val="4516953782"/>
            <filter val="4516954148"/>
            <filter val="4516955276"/>
            <filter val="4516955709"/>
            <filter val="4516955979"/>
            <filter val="4516956785"/>
            <filter val="4516957754"/>
            <filter val="4516957951"/>
            <filter val="4516958141"/>
            <filter val="4516959162"/>
            <filter val="4516959578"/>
            <filter val="4516960352"/>
            <filter val="4516960563"/>
            <filter val="4516960660"/>
            <filter val="4516961283"/>
            <filter val="4516961420"/>
            <filter val="4516961421"/>
            <filter val="4516961807"/>
            <filter val="4516961898"/>
            <filter val="4516962754"/>
            <filter val="4516963933"/>
            <filter val="4516963934"/>
            <filter val="4516963935"/>
            <filter val="4516964353"/>
            <filter val="4516964354"/>
            <filter val="4516964357"/>
            <filter val="4516964358"/>
            <filter val="4516964359"/>
            <filter val="4516964360"/>
            <filter val="4516964361"/>
            <filter val="4516964362"/>
            <filter val="4516964363"/>
            <filter val="4516964364"/>
            <filter val="4516964365"/>
            <filter val="4516964366"/>
            <filter val="4516964368"/>
            <filter val="4516964369"/>
            <filter val="4516964371"/>
            <filter val="4516964372"/>
            <filter val="4516964497"/>
            <filter val="4516964888"/>
            <filter val="4516964894"/>
            <filter val="4516964983"/>
            <filter val="4516965349"/>
            <filter val="4516966502"/>
            <filter val="4516966956"/>
            <filter val="4516967700"/>
            <filter val="4516967885"/>
            <filter val="4516968326"/>
            <filter val="4516968410"/>
            <filter val="4516968475"/>
            <filter val="4516969105"/>
            <filter val="4516969309"/>
            <filter val="4516969600"/>
            <filter val="4516970301"/>
            <filter val="4516970302"/>
            <filter val="4516970326"/>
            <filter val="4516970400"/>
            <filter val="4516970820"/>
            <filter val="4516970864"/>
            <filter val="4516971450"/>
            <filter val="4516971905"/>
            <filter val="4516972354"/>
            <filter val="4516972403"/>
            <filter val="4516972593"/>
            <filter val="4516972610"/>
            <filter val="4516972708"/>
            <filter val="4516972908"/>
            <filter val="4516973012"/>
            <filter val="4516973316"/>
            <filter val="4516974011"/>
            <filter val="4516974267"/>
            <filter val="4516974318"/>
            <filter val="4516975716"/>
            <filter val="4516976508"/>
            <filter val="4516977030"/>
            <filter val="4516977110"/>
            <filter val="4516977333"/>
            <filter val="4516978113"/>
            <filter val="4516978215"/>
            <filter val="4516978395"/>
            <filter val="4516979511"/>
            <filter val="4516980134"/>
            <filter val="4516980253"/>
            <filter val="4516982707"/>
            <filter val="4516991076"/>
            <filter val="4516995908"/>
            <filter val="4516996107"/>
            <filter val="4516996499"/>
            <filter val="4516996662"/>
            <filter val="4516996861"/>
            <filter val="4516997585"/>
            <filter val="4516999134"/>
            <filter val="4517000852"/>
            <filter val="4517000870"/>
            <filter val="4517003012"/>
            <filter val="4517004293"/>
            <filter val="4517006232"/>
            <filter val="4517006453"/>
            <filter val="4517007831"/>
            <filter val="4517008759"/>
            <filter val="4517010334"/>
            <filter val="4517011340"/>
            <filter val="4517011566"/>
            <filter val="4517012112"/>
            <filter val="4517012982"/>
            <filter val="4517013541"/>
            <filter val="4517015982"/>
            <filter val="4517016612"/>
            <filter val="4517019448"/>
            <filter val="4517019862"/>
            <filter val="4517019876"/>
            <filter val="4517019952"/>
            <filter val="4517020027"/>
            <filter val="4517021109"/>
            <filter val="4517021189"/>
            <filter val="4517021663"/>
            <filter val="4517022159"/>
            <filter val="4517022600"/>
            <filter val="4517022731"/>
            <filter val="4517022768"/>
            <filter val="4517023091"/>
            <filter val="4517023374"/>
            <filter val="4517024501"/>
            <filter val="4517025011"/>
            <filter val="4517025065"/>
            <filter val="4517025132"/>
            <filter val="4517025144"/>
            <filter val="4517025173"/>
            <filter val="4517025409"/>
            <filter val="4517025516"/>
            <filter val="4517025665"/>
            <filter val="4517025837"/>
            <filter val="4517026310"/>
            <filter val="4517026424"/>
            <filter val="4517026446"/>
            <filter val="4517026595"/>
            <filter val="4517026647"/>
            <filter val="4517026886"/>
            <filter val="4517026957"/>
            <filter val="4517027047"/>
            <filter val="4517027414"/>
            <filter val="4517027522"/>
            <filter val="4517027530"/>
            <filter val="4517028117"/>
            <filter val="4517028190"/>
            <filter val="4517028567"/>
            <filter val="4517028792"/>
            <filter val="4517029029"/>
            <filter val="4517029040"/>
            <filter val="4517029190"/>
            <filter val="4517029241"/>
            <filter val="4517029547"/>
            <filter val="4517029607"/>
            <filter val="4517029813"/>
            <filter val="4517029847"/>
            <filter val="4517029932"/>
            <filter val="4517030258"/>
            <filter val="4517030529"/>
            <filter val="4517030719"/>
            <filter val="4517030747"/>
            <filter val="4517030772"/>
            <filter val="4517030832"/>
            <filter val="4517030911"/>
            <filter val="4517030998"/>
            <filter val="4517031413"/>
            <filter val="4517031474"/>
            <filter val="4517031490"/>
            <filter val="4517031547"/>
            <filter val="4517031655"/>
            <filter val="4517031900"/>
            <filter val="4517031971"/>
            <filter val="4517032502"/>
            <filter val="4517032508"/>
            <filter val="4517032512"/>
            <filter val="4517032529"/>
            <filter val="4517032673"/>
            <filter val="4517032734"/>
            <filter val="4517032759"/>
            <filter val="4517032778"/>
            <filter val="4517032806"/>
            <filter val="4517032964"/>
            <filter val="4517033062"/>
            <filter val="4517033097"/>
            <filter val="4517033404"/>
            <filter val="4517033467"/>
            <filter val="4517033555"/>
            <filter val="4517033591"/>
            <filter val="4517033727"/>
            <filter val="4517033818"/>
            <filter val="4517033849"/>
            <filter val="4517033964"/>
            <filter val="4517034001"/>
            <filter val="4517034115"/>
            <filter val="4517034124"/>
            <filter val="4517034166"/>
            <filter val="4517034202"/>
            <filter val="4517034229"/>
            <filter val="4517034264"/>
            <filter val="4517034371"/>
            <filter val="4517034382"/>
            <filter val="4517034440"/>
            <filter val="4517034527"/>
            <filter val="4517034535"/>
            <filter val="4517034547"/>
            <filter val="4517034617"/>
            <filter val="4517034688"/>
            <filter val="4517034764"/>
            <filter val="4517034839"/>
            <filter val="4517034918"/>
            <filter val="4517034976"/>
            <filter val="4517035293"/>
            <filter val="4517035436"/>
            <filter val="4517035537"/>
            <filter val="4517035545"/>
            <filter val="4517035671"/>
            <filter val="4517035726"/>
            <filter val="4517035844"/>
            <filter val="4517035855"/>
            <filter val="4517035874"/>
            <filter val="4517035875"/>
            <filter val="4517036001"/>
            <filter val="4517036084"/>
            <filter val="4517036287"/>
            <filter val="4517036736"/>
            <filter val="4517036749"/>
            <filter val="4517036868"/>
            <filter val="4517036991"/>
            <filter val="4517037050"/>
            <filter val="4517037182"/>
            <filter val="4517037257"/>
            <filter val="4517037373"/>
            <filter val="4517037411"/>
            <filter val="4517037528"/>
            <filter val="4517037690"/>
            <filter val="4517037722"/>
            <filter val="4517037813"/>
            <filter val="4517037841"/>
            <filter val="4517037899"/>
            <filter val="4517037925"/>
            <filter val="4517037992"/>
            <filter val="4517038004"/>
            <filter val="4517038016"/>
            <filter val="4517038135"/>
            <filter val="4517038204"/>
            <filter val="4517038227"/>
            <filter val="4517038236"/>
            <filter val="4517038287"/>
            <filter val="4517038434"/>
            <filter val="4517038521"/>
            <filter val="4517038527"/>
            <filter val="4517038550"/>
            <filter val="4517038602"/>
            <filter val="4517038672"/>
            <filter val="4517038702"/>
            <filter val="4517038848"/>
            <filter val="4517038964"/>
            <filter val="4517038994"/>
            <filter val="4517039026"/>
            <filter val="4517039141"/>
            <filter val="4517040132"/>
            <filter val="4517040209"/>
            <filter val="4517040308"/>
            <filter val="4517040791"/>
            <filter val="4517041061"/>
            <filter val="4517041956"/>
            <filter val="4517043347"/>
            <filter val="4517043406"/>
            <filter val="4517044431"/>
            <filter val="4517044821"/>
            <filter val="4517045791"/>
            <filter val="4517046729"/>
            <filter val="4517048681"/>
            <filter val="4517048801"/>
            <filter val="4517048839"/>
            <filter val="4517048941"/>
            <filter val="4517049005"/>
            <filter val="4517049056"/>
            <filter val="4517049078"/>
            <filter val="4517049137"/>
            <filter val="4517049255"/>
            <filter val="4517049746"/>
            <filter val="4517049778"/>
            <filter val="4517050012"/>
            <filter val="4517050040"/>
            <filter val="4517050130"/>
            <filter val="4517050274"/>
            <filter val="4517050304"/>
            <filter val="4517050507"/>
            <filter val="4517050961"/>
            <filter val="4517052044"/>
            <filter val="4517052575"/>
            <filter val="4517052903"/>
            <filter val="4517054313"/>
            <filter val="4517054350"/>
            <filter val="4517054939"/>
            <filter val="4517054947"/>
            <filter val="4517057304"/>
            <filter val="4517058129"/>
            <filter val="4517058774"/>
            <filter val="4517058900"/>
            <filter val="4517060240"/>
            <filter val="4517060342"/>
            <filter val="4517061079"/>
            <filter val="4517061080"/>
            <filter val="4517061081"/>
            <filter val="4517061082"/>
            <filter val="4517061083"/>
            <filter val="4517061084"/>
            <filter val="4517061123"/>
            <filter val="4517061124"/>
            <filter val="4517064579"/>
            <filter val="4517065392"/>
            <filter val="4517065871"/>
            <filter val="4517066680"/>
            <filter val="4517067281"/>
            <filter val="4517068062"/>
            <filter val="4517068928"/>
            <filter val="4517070041"/>
            <filter val="4517070776"/>
            <filter val="4517071208"/>
            <filter val="4517071383"/>
            <filter val="4517071951"/>
            <filter val="4517072048"/>
            <filter val="4517072548"/>
            <filter val="4517073061"/>
            <filter val="4517073125"/>
            <filter val="4517073678"/>
            <filter val="4517073685"/>
            <filter val="4517074699"/>
            <filter val="4517075687"/>
            <filter val="4517076203"/>
            <filter val="4517077034"/>
            <filter val="4517077533"/>
            <filter val="4517077744"/>
            <filter val="4517078253"/>
            <filter val="4517078598"/>
            <filter val="4517078632"/>
            <filter val="4517078918"/>
            <filter val="4517079008"/>
            <filter val="4517079071"/>
            <filter val="4517079273"/>
            <filter val="4517079307"/>
            <filter val="4517079718"/>
            <filter val="4517080861"/>
            <filter val="4517081649"/>
            <filter val="4517081848"/>
            <filter val="4517082404"/>
            <filter val="4517083432"/>
            <filter val="4517083919"/>
            <filter val="4517084313"/>
            <filter val="4517084396"/>
            <filter val="4517084921"/>
            <filter val="4517084922"/>
            <filter val="4517086102"/>
            <filter val="4517086689"/>
            <filter val="4517086986"/>
            <filter val="4517087052"/>
            <filter val="4517088200"/>
            <filter val="4517088578"/>
            <filter val="4517088899"/>
            <filter val="4517089125"/>
            <filter val="4517089273"/>
            <filter val="4517089864"/>
            <filter val="4517089895"/>
            <filter val="4517090107"/>
            <filter val="4517090558"/>
            <filter val="4517090633"/>
            <filter val="4517090634"/>
            <filter val="4517091395"/>
            <filter val="4517091939"/>
            <filter val="4517091964"/>
            <filter val="4517092287"/>
            <filter val="4517092422"/>
            <filter val="4517092567"/>
            <filter val="4517092840"/>
            <filter val="4517095403"/>
            <filter val="4517095743"/>
            <filter val="4517096031"/>
            <filter val="4517096458"/>
            <filter val="4517097685"/>
            <filter val="4517097922"/>
            <filter val="4517098340"/>
            <filter val="4517098639"/>
            <filter val="4517098702"/>
            <filter val="4517098825"/>
            <filter val="4517098848"/>
            <filter val="4517098997"/>
            <filter val="4517099068"/>
            <filter val="4517099086"/>
            <filter val="4517099151"/>
            <filter val="4517099589"/>
            <filter val="4517099835"/>
            <filter val="4517099894"/>
            <filter val="4517100883"/>
            <filter val="4517100943"/>
            <filter val="4517101225"/>
            <filter val="4517101902"/>
            <filter val="4517102072"/>
            <filter val="4517102122"/>
            <filter val="4517102649"/>
            <filter val="4517102837"/>
            <filter val="4517103022"/>
            <filter val="4517103351"/>
            <filter val="4517105282"/>
            <filter val="4517108969"/>
            <filter val="4517109799"/>
            <filter val="4517110192"/>
            <filter val="4517110193"/>
            <filter val="4517110194"/>
            <filter val="4517110762"/>
            <filter val="4517110884"/>
            <filter val="4517111120"/>
            <filter val="4517111988"/>
            <filter val="4517113078"/>
            <filter val="4517113307"/>
            <filter val="4517113604"/>
            <filter val="4517114149"/>
            <filter val="4517116049"/>
            <filter val="4517116050"/>
            <filter val="4517116051"/>
            <filter val="4517117506"/>
            <filter val="4517117507"/>
            <filter val="4517117508"/>
            <filter val="4517118070"/>
            <filter val="4517119609"/>
            <filter val="4517124793"/>
            <filter val="4517125451"/>
            <filter val="4517127567"/>
            <filter val="4517127671"/>
            <filter val="4517131962"/>
            <filter val="4517133659"/>
            <filter val="4517134224"/>
            <filter val="4517134629"/>
            <filter val="4517136296"/>
            <filter val="4517136384"/>
            <filter val="4517136651"/>
            <filter val="4517137847"/>
            <filter val="4517139071"/>
            <filter val="4517139149"/>
            <filter val="4517139820"/>
            <filter val="4517140626"/>
            <filter val="4517141107"/>
            <filter val="4517141231"/>
            <filter val="4517141730"/>
            <filter val="4517142774"/>
            <filter val="4517142777"/>
            <filter val="4517142809"/>
            <filter val="4517142810"/>
            <filter val="4517142955"/>
            <filter val="4517143000"/>
            <filter val="4517143299"/>
            <filter val="4517143300"/>
            <filter val="4517143384"/>
            <filter val="4517147096"/>
            <filter val="4517147430"/>
            <filter val="4517147509"/>
            <filter val="4517148336"/>
            <filter val="4517148366"/>
            <filter val="4517148659"/>
            <filter val="4517149087"/>
            <filter val="4517149097"/>
            <filter val="4517149385"/>
            <filter val="4517149616"/>
            <filter val="4517150165"/>
            <filter val="4517150201"/>
            <filter val="4517150374"/>
            <filter val="4517150651"/>
            <filter val="4517150828"/>
            <filter val="4517151241"/>
            <filter val="4517151488"/>
            <filter val="4517151513"/>
            <filter val="4517152150"/>
            <filter val="4517152301"/>
            <filter val="4517152317"/>
            <filter val="4517152415"/>
            <filter val="4517152527"/>
            <filter val="4517152766"/>
            <filter val="4517152800"/>
            <filter val="4517152869"/>
            <filter val="4517153069"/>
            <filter val="4517153109"/>
            <filter val="4517153235"/>
            <filter val="4517153397"/>
            <filter val="4517153567"/>
            <filter val="4517153609"/>
            <filter val="4517153745"/>
            <filter val="4517154332"/>
            <filter val="4517154407"/>
            <filter val="4517154528"/>
            <filter val="4517154629"/>
            <filter val="4517154744"/>
            <filter val="4517154896"/>
            <filter val="4517155032"/>
            <filter val="4517155108"/>
            <filter val="4517155227"/>
            <filter val="4517155316"/>
            <filter val="4517155800"/>
            <filter val="4517156118"/>
            <filter val="4517156301"/>
            <filter val="4517156349"/>
            <filter val="4517156428"/>
            <filter val="4517156925"/>
            <filter val="4517156926"/>
            <filter val="4517157000"/>
            <filter val="4517157080"/>
            <filter val="4517157105"/>
            <filter val="4517157171"/>
            <filter val="4517157511"/>
            <filter val="4517157542"/>
            <filter val="4517157564"/>
            <filter val="4517157991"/>
            <filter val="4517158255"/>
            <filter val="4517158402"/>
            <filter val="4517158416"/>
            <filter val="4517158557"/>
            <filter val="4517159601"/>
            <filter val="4517160510"/>
            <filter val="4517160511"/>
            <filter val="4517160561"/>
            <filter val="4517160802"/>
            <filter val="4517160886"/>
            <filter val="4517160952"/>
            <filter val="4517161084"/>
            <filter val="4517161110"/>
            <filter val="4517161295"/>
            <filter val="4517161636"/>
            <filter val="4517161814"/>
            <filter val="4517161873"/>
            <filter val="4517161876"/>
            <filter val="4517162184"/>
            <filter val="4517162626"/>
            <filter val="4517163094"/>
            <filter val="4517163886"/>
            <filter val="4517165140"/>
            <filter val="4517166045"/>
            <filter val="4517166495"/>
            <filter val="4517167254"/>
            <filter val="4517169687"/>
            <filter val="4517169745"/>
            <filter val="4517171074"/>
            <filter val="4517171284"/>
            <filter val="4517171848"/>
            <filter val="4517171950"/>
            <filter val="4517172456"/>
            <filter val="4517172698"/>
            <filter val="4517174132"/>
            <filter val="4517174167"/>
            <filter val="4517174666"/>
            <filter val="4517174712"/>
            <filter val="4517174857"/>
            <filter val="4517175175"/>
            <filter val="4517175937"/>
            <filter val="4517176028"/>
            <filter val="4517176180"/>
            <filter val="4517176385"/>
            <filter val="4517176537"/>
            <filter val="4517176835"/>
            <filter val="4517177411"/>
            <filter val="4517177434"/>
            <filter val="4517177510"/>
            <filter val="4517177976"/>
            <filter val="4517177992"/>
            <filter val="4517178567"/>
            <filter val="4517179228"/>
            <filter val="4517179265"/>
            <filter val="4517179442"/>
            <filter val="4517180643"/>
            <filter val="4517180651"/>
            <filter val="4517181262"/>
            <filter val="4517181343"/>
            <filter val="4517181624"/>
            <filter val="4517181763"/>
            <filter val="4517181823"/>
            <filter val="4517181904"/>
            <filter val="4517182024"/>
            <filter val="4517182796"/>
            <filter val="4517182943"/>
            <filter val="4517183243"/>
            <filter val="4517183546"/>
            <filter val="4517183695"/>
            <filter val="4517184033"/>
            <filter val="4517184112"/>
            <filter val="4517184980"/>
            <filter val="4517185024"/>
            <filter val="4517185882"/>
            <filter val="4517186332"/>
            <filter val="4517186433"/>
            <filter val="4517186521"/>
            <filter val="4517186532"/>
            <filter val="4517186869"/>
            <filter val="4517187047"/>
            <filter val="4517187993"/>
            <filter val="4517188442"/>
            <filter val="4517188529"/>
            <filter val="4517188606"/>
            <filter val="4517188844"/>
            <filter val="4517189173"/>
            <filter val="4517189217"/>
            <filter val="4517189928"/>
            <filter val="4517190232"/>
            <filter val="4517190233"/>
            <filter val="4517190299"/>
            <filter val="4517190927"/>
            <filter val="4517191505"/>
            <filter val="4517192433"/>
            <filter val="4517192809"/>
            <filter val="4517192957"/>
            <filter val="4517193033"/>
            <filter val="4517194439"/>
            <filter val="4517194566"/>
            <filter val="4517194819"/>
            <filter val="4517195044"/>
            <filter val="4517195627"/>
            <filter val="4517195790"/>
            <filter val="4517196202"/>
            <filter val="4517196443"/>
            <filter val="4517196648"/>
            <filter val="4517196801"/>
            <filter val="4517196981"/>
            <filter val="4517197180"/>
            <filter val="4517197246"/>
            <filter val="4517197606"/>
            <filter val="4517197907"/>
            <filter val="4517198300"/>
            <filter val="4517198444"/>
            <filter val="4517198624"/>
            <filter val="4517199048"/>
            <filter val="4517199879"/>
            <filter val="4517199976"/>
            <filter val="4517200483"/>
            <filter val="4517200573"/>
            <filter val="4517202168"/>
            <filter val="4517204312"/>
            <filter val="4517205555"/>
            <filter val="4517205736"/>
            <filter val="4517207746"/>
            <filter val="4517207747"/>
            <filter val="4517208030"/>
            <filter val="4517210841"/>
            <filter val="4517214609"/>
            <filter val="4517219375"/>
            <filter val="4517220372"/>
            <filter val="4517220505"/>
            <filter val="4517220506"/>
            <filter val="4517220507"/>
            <filter val="4517221375"/>
            <filter val="4517224897"/>
            <filter val="4517227091"/>
            <filter val="4517227146"/>
            <filter val="4517228652"/>
            <filter val="4517231489"/>
            <filter val="4517233321"/>
            <filter val="4517234432"/>
            <filter val="4517234557"/>
            <filter val="4517234610"/>
            <filter val="4517235728"/>
            <filter val="4517236130"/>
            <filter val="4517236161"/>
            <filter val="4517237538"/>
            <filter val="4517237823"/>
            <filter val="4517238259"/>
            <filter val="4517238484"/>
            <filter val="4517238516"/>
            <filter val="4517239062"/>
            <filter val="4517239499"/>
            <filter val="4517239679"/>
            <filter val="4517240621"/>
            <filter val="4517242493"/>
            <filter val="4517243209"/>
            <filter val="4517243227"/>
            <filter val="4517243867"/>
            <filter val="4517245299"/>
            <filter val="4517246559"/>
            <filter val="4517249851"/>
            <filter val="4517250339"/>
            <filter val="4517250414"/>
            <filter val="4517250415"/>
            <filter val="4517250416"/>
            <filter val="4517250419"/>
            <filter val="4517250420"/>
            <filter val="4517250460"/>
            <filter val="4517250786"/>
            <filter val="4517250932"/>
            <filter val="4517251567"/>
            <filter val="4517252443"/>
            <filter val="4517253067"/>
            <filter val="4517253881"/>
            <filter val="4517254333"/>
            <filter val="4517254335"/>
            <filter val="4517254515"/>
            <filter val="4517255147"/>
            <filter val="4517255246"/>
            <filter val="4517255403"/>
            <filter val="4517255549"/>
            <filter val="4517255627"/>
            <filter val="4517255916"/>
            <filter val="4517256391"/>
            <filter val="4517256657"/>
            <filter val="4517256844"/>
            <filter val="4517256888"/>
            <filter val="4517257116"/>
            <filter val="4517257119"/>
            <filter val="4517257534"/>
            <filter val="4517257575"/>
            <filter val="4517257595"/>
            <filter val="4517258061"/>
            <filter val="4517258082"/>
            <filter val="4517258430"/>
            <filter val="4517260227"/>
            <filter val="4517260385"/>
            <filter val="4517261071"/>
            <filter val="4517261307"/>
            <filter val="4517261422"/>
            <filter val="4517261675"/>
            <filter val="4517262203"/>
            <filter val="4517262376"/>
            <filter val="4517262439"/>
            <filter val="4517262977"/>
            <filter val="4517264332"/>
            <filter val="4517264813"/>
            <filter val="4517265359"/>
            <filter val="4517265587"/>
            <filter val="4517266604"/>
            <filter val="4517266739"/>
            <filter val="4517266964"/>
            <filter val="4517266993"/>
            <filter val="4517267053"/>
            <filter val="4517267113"/>
            <filter val="4517267780"/>
            <filter val="4517269232"/>
            <filter val="4517272781"/>
            <filter val="4517274192"/>
            <filter val="4517275173"/>
            <filter val="4517277029"/>
            <filter val="4517278122"/>
            <filter val="4517278512"/>
            <filter val="4517279573"/>
            <filter val="4517280201"/>
            <filter val="4517280568"/>
            <filter val="4517282271"/>
            <filter val="4517282552"/>
            <filter val="4517283002"/>
            <filter val="4517283042"/>
            <filter val="4517283337"/>
            <filter val="4517283417"/>
            <filter val="4517283618"/>
            <filter val="4517283874"/>
            <filter val="4517284237"/>
            <filter val="4517284749"/>
            <filter val="4517285132"/>
            <filter val="4517285133"/>
            <filter val="4517285266"/>
            <filter val="4517286619"/>
            <filter val="4517287126"/>
            <filter val="4517287361"/>
            <filter val="4517289584"/>
            <filter val="4517289952"/>
            <filter val="4517290636"/>
            <filter val="4517295905"/>
            <filter val="4517296029"/>
            <filter val="4517300922"/>
            <filter val="4517303632"/>
            <filter val="4517305095"/>
            <filter val="4517308596"/>
            <filter val="4517308597"/>
            <filter val="4517310037"/>
            <filter val="4517310270"/>
            <filter val="4517311803"/>
            <filter val="4517312078"/>
            <filter val="4517313307"/>
            <filter val="4517314359"/>
            <filter val="4517316968"/>
            <filter val="4517317836"/>
            <filter val="4517317955"/>
            <filter val="4517318529"/>
            <filter val="4517318767"/>
            <filter val="4517319547"/>
            <filter val="4517320030"/>
            <filter val="4517320241"/>
            <filter val="4517320359"/>
            <filter val="4517321013"/>
            <filter val="4517321213"/>
            <filter val="4517325727"/>
            <filter val="4517326174"/>
            <filter val="4517327292"/>
            <filter val="4517327667"/>
            <filter val="4517328422"/>
            <filter val="4517328842"/>
            <filter val="4517328954"/>
            <filter val="4517329016"/>
            <filter val="4517329331"/>
            <filter val="4517329568"/>
            <filter val="4517330052"/>
            <filter val="4517330248"/>
            <filter val="4517330617"/>
            <filter val="4517331904"/>
            <filter val="4517332143"/>
            <filter val="4517332144"/>
            <filter val="4517332147"/>
            <filter val="4517332148"/>
            <filter val="4517333276"/>
            <filter val="4517333791"/>
            <filter val="4517334204"/>
            <filter val="4517337596"/>
            <filter val="4517338166"/>
            <filter val="4517338633"/>
            <filter val="4517339379"/>
            <filter val="4517339381"/>
            <filter val="4517339383"/>
            <filter val="4517339768"/>
            <filter val="4517339769"/>
            <filter val="4517340056"/>
            <filter val="4517340547"/>
            <filter val="4517341255"/>
            <filter val="4517341920"/>
            <filter val="4517341957"/>
            <filter val="4517342125"/>
            <filter val="4517342170"/>
            <filter val="4517342171"/>
            <filter val="4517342245"/>
            <filter val="4517342519"/>
            <filter val="4517342543"/>
            <filter val="4517343065"/>
            <filter val="4517343067"/>
            <filter val="4517343069"/>
            <filter val="4517343896"/>
            <filter val="4517344242"/>
            <filter val="4517344685"/>
            <filter val="4517344736"/>
            <filter val="4517344750"/>
            <filter val="4517344945"/>
            <filter val="4517344948"/>
            <filter val="4517345224"/>
            <filter val="4517345411"/>
            <filter val="4517345412"/>
            <filter val="4517345587"/>
            <filter val="4517345921"/>
            <filter val="4517346322"/>
            <filter val="4517346963"/>
            <filter val="4517347240"/>
            <filter val="4517347482"/>
            <filter val="4517348616"/>
            <filter val="4517348698"/>
            <filter val="4517348980"/>
            <filter val="4517349069"/>
            <filter val="4517349142"/>
            <filter val="4517349485"/>
            <filter val="4517349490"/>
            <filter val="4517349688"/>
            <filter val="4517349730"/>
            <filter val="4517349923"/>
            <filter val="4517350406"/>
            <filter val="4517350601"/>
            <filter val="4517350919"/>
            <filter val="4517351369"/>
            <filter val="4517351401"/>
            <filter val="4517351439"/>
            <filter val="4517351579"/>
            <filter val="4517351754"/>
            <filter val="4517351755"/>
            <filter val="4517351789"/>
            <filter val="4517351913"/>
            <filter val="4517351915"/>
            <filter val="4517351967"/>
            <filter val="4517352176"/>
            <filter val="4517352231"/>
            <filter val="4517352266"/>
            <filter val="4517352302"/>
            <filter val="4517352355"/>
            <filter val="4517352356"/>
            <filter val="4517352409"/>
            <filter val="4517352410"/>
            <filter val="4517352566"/>
            <filter val="4517353051"/>
            <filter val="4517353113"/>
            <filter val="4517353396"/>
            <filter val="4517353521"/>
            <filter val="4517353645"/>
            <filter val="4517353685"/>
            <filter val="4517353695"/>
            <filter val="4517353739"/>
            <filter val="4517353822"/>
            <filter val="4517354000"/>
            <filter val="4517354135"/>
            <filter val="4517354364"/>
            <filter val="4517354431"/>
            <filter val="4517354642"/>
            <filter val="4517354750"/>
            <filter val="4517354998"/>
            <filter val="4517355122"/>
            <filter val="4517355336"/>
            <filter val="4517355378"/>
            <filter val="4517355573"/>
            <filter val="4517355715"/>
            <filter val="4517355890"/>
            <filter val="4517355948"/>
            <filter val="4517355951"/>
            <filter val="4517356644"/>
            <filter val="4517357119"/>
            <filter val="4517357210"/>
            <filter val="4517357395"/>
            <filter val="4517357681"/>
            <filter val="4517357682"/>
            <filter val="4517358025"/>
            <filter val="4517358036"/>
            <filter val="4517358244"/>
            <filter val="4517358260"/>
            <filter val="4517358386"/>
            <filter val="4517358387"/>
            <filter val="4517358519"/>
            <filter val="4517358669"/>
            <filter val="4517358810"/>
            <filter val="4517359051"/>
            <filter val="4517359055"/>
            <filter val="4517359075"/>
            <filter val="4517359163"/>
            <filter val="4517359169"/>
            <filter val="4517359349"/>
            <filter val="4517359752"/>
            <filter val="4517360386"/>
            <filter val="4517360512"/>
            <filter val="4517360576"/>
            <filter val="4517360648"/>
            <filter val="4517360691"/>
            <filter val="4517360769"/>
            <filter val="4517360838"/>
            <filter val="4517360997"/>
            <filter val="4517361070"/>
            <filter val="4517361071"/>
            <filter val="4517361147"/>
            <filter val="4517361183"/>
            <filter val="4517361339"/>
            <filter val="4517361711"/>
            <filter val="4517362078"/>
            <filter val="4517362083"/>
            <filter val="4517362242"/>
            <filter val="4517362399"/>
            <filter val="4517362921"/>
            <filter val="4517363004"/>
            <filter val="4517363096"/>
            <filter val="4517363150"/>
            <filter val="4517363284"/>
            <filter val="4517363401"/>
            <filter val="4517363512"/>
            <filter val="4517364372"/>
            <filter val="4517364542"/>
            <filter val="4517364706"/>
            <filter val="4517364788"/>
            <filter val="4517365396"/>
            <filter val="4517365604"/>
            <filter val="4517365883"/>
            <filter val="4517365965"/>
            <filter val="4517366144"/>
            <filter val="4517366314"/>
            <filter val="4517366322"/>
            <filter val="4517366445"/>
            <filter val="4517366446"/>
            <filter val="4517366776"/>
            <filter val="4517367489"/>
            <filter val="4517367529"/>
            <filter val="4517367579"/>
            <filter val="4517367605"/>
            <filter val="4517367615"/>
            <filter val="4517367620"/>
            <filter val="4517367705"/>
            <filter val="4517367918"/>
            <filter val="4517367946"/>
            <filter val="4517367980"/>
            <filter val="4517368061"/>
            <filter val="4517368097"/>
            <filter val="4517368191"/>
            <filter val="4517368200"/>
            <filter val="4517368486"/>
            <filter val="4517368537"/>
            <filter val="4517368540"/>
            <filter val="4517368732"/>
            <filter val="4517368738"/>
            <filter val="4517368751"/>
            <filter val="4517368754"/>
            <filter val="4517368755"/>
            <filter val="4517368829"/>
            <filter val="4517368830"/>
            <filter val="4517368831"/>
            <filter val="4517368963"/>
            <filter val="4517368965"/>
            <filter val="4517369057"/>
            <filter val="4517369564"/>
            <filter val="4517369594"/>
            <filter val="4517369625"/>
            <filter val="4517369683"/>
            <filter val="4517369715"/>
            <filter val="4517369743"/>
            <filter val="4517369776"/>
            <filter val="4517369863"/>
            <filter val="4517369987"/>
            <filter val="4517370067"/>
            <filter val="4517370068"/>
            <filter val="4517370104"/>
            <filter val="4517370193"/>
            <filter val="4517370245"/>
            <filter val="4517370346"/>
            <filter val="4517370429"/>
            <filter val="4517370765"/>
            <filter val="4517370814"/>
            <filter val="4517370857"/>
            <filter val="4517370973"/>
            <filter val="4517371094"/>
            <filter val="4517371243"/>
            <filter val="4517371473"/>
            <filter val="4517371677"/>
            <filter val="4517372250"/>
            <filter val="4517372972"/>
            <filter val="4517373598"/>
            <filter val="4517373696"/>
            <filter val="4517373723"/>
            <filter val="4517374057"/>
            <filter val="4517374326"/>
            <filter val="4517374360"/>
            <filter val="4517374680"/>
            <filter val="4517374801"/>
            <filter val="4517375572"/>
            <filter val="4517375577"/>
            <filter val="4517376172"/>
            <filter val="4517376291"/>
            <filter val="4517376580"/>
            <filter val="4517376756"/>
            <filter val="4517376961"/>
            <filter val="4517377046"/>
            <filter val="4517377208"/>
            <filter val="4517377657"/>
            <filter val="4517377822"/>
            <filter val="4517378153"/>
            <filter val="4517378376"/>
            <filter val="4517378439"/>
            <filter val="4517378699"/>
            <filter val="4517378792"/>
            <filter val="4517378913"/>
            <filter val="4517379156"/>
            <filter val="4517379385"/>
            <filter val="4517379530"/>
            <filter val="4517379744"/>
            <filter val="4517379956"/>
            <filter val="4517380128"/>
            <filter val="4517380197"/>
            <filter val="4517380283"/>
            <filter val="4517380432"/>
            <filter val="4517380583"/>
            <filter val="4517380584"/>
            <filter val="4517380667"/>
            <filter val="4517380818"/>
            <filter val="4517381063"/>
            <filter val="4517381085"/>
            <filter val="4517381260"/>
            <filter val="4517381533"/>
            <filter val="4517381668"/>
            <filter val="4517381724"/>
            <filter val="4517381902"/>
            <filter val="4517381903"/>
            <filter val="4517381904"/>
            <filter val="4517382010"/>
            <filter val="4517382012"/>
            <filter val="4517382075"/>
            <filter val="4517382285"/>
            <filter val="4517382560"/>
            <filter val="4517382765"/>
            <filter val="4517382794"/>
            <filter val="4517382798"/>
            <filter val="4517382855"/>
            <filter val="4517382979"/>
            <filter val="4517383184"/>
            <filter val="4517383226"/>
            <filter val="4517383277"/>
            <filter val="4517383514"/>
            <filter val="4517383515"/>
            <filter val="4517383577"/>
            <filter val="4517383786"/>
            <filter val="4517383906"/>
            <filter val="4517383997"/>
            <filter val="4517384026"/>
            <filter val="4517384149"/>
            <filter val="4517384295"/>
            <filter val="4517384371"/>
            <filter val="4517384504"/>
            <filter val="4517384652"/>
            <filter val="4517384840"/>
            <filter val="4517385194"/>
            <filter val="4517385592"/>
            <filter val="4517385685"/>
            <filter val="4517386366"/>
            <filter val="4517386713"/>
            <filter val="4517387277"/>
            <filter val="4517387278"/>
            <filter val="4517387279"/>
            <filter val="4517387280"/>
            <filter val="4517390441"/>
            <filter val="4517390633"/>
            <filter val="4517390763"/>
            <filter val="4517391231"/>
            <filter val="4517392304"/>
            <filter val="4517392305"/>
            <filter val="4517392306"/>
            <filter val="4517392506"/>
            <filter val="4517392871"/>
            <filter val="4517395035"/>
            <filter val="4517395190"/>
            <filter val="4517395229"/>
            <filter val="4517395390"/>
            <filter val="4517396733"/>
            <filter val="4517396947"/>
            <filter val="4517397707"/>
            <filter val="4517398177"/>
            <filter val="4517399813"/>
            <filter val="4517400656"/>
            <filter val="4517400852"/>
            <filter val="4517400898"/>
            <filter val="4517400899"/>
            <filter val="4517400900"/>
            <filter val="4517400904"/>
            <filter val="4517400905"/>
            <filter val="4517400906"/>
            <filter val="4517400908"/>
            <filter val="4517400909"/>
            <filter val="4517400912"/>
            <filter val="4517401242"/>
            <filter val="4517402130"/>
            <filter val="4517403024"/>
            <filter val="4517404083"/>
            <filter val="4517404551"/>
            <filter val="4517404635"/>
            <filter val="4517405324"/>
            <filter val="4517408647"/>
            <filter val="4517408801"/>
            <filter val="4517409087"/>
            <filter val="4517409276"/>
            <filter val="4517409301"/>
            <filter val="4517409967"/>
            <filter val="4517410655"/>
            <filter val="4517412818"/>
            <filter val="4517412905"/>
            <filter val="4517414290"/>
            <filter val="4517414358"/>
            <filter val="4517414359"/>
            <filter val="4517414523"/>
            <filter val="4517414544"/>
            <filter val="4517414561"/>
            <filter val="4517414697"/>
            <filter val="4517415144"/>
            <filter val="4517415173"/>
            <filter val="4517415776"/>
            <filter val="4517415802"/>
            <filter val="4517415814"/>
            <filter val="4517415986"/>
            <filter val="4517416248"/>
            <filter val="4517416300"/>
            <filter val="4517416397"/>
            <filter val="4517416470"/>
            <filter val="4517416589"/>
            <filter val="4517416797"/>
            <filter val="4517417336"/>
            <filter val="4517417440"/>
            <filter val="4517417552"/>
            <filter val="4517417853"/>
            <filter val="4517418030"/>
            <filter val="4517418302"/>
            <filter val="4517418317"/>
            <filter val="4517418725"/>
            <filter val="4517419035"/>
            <filter val="4517419064"/>
            <filter val="4517419192"/>
            <filter val="4517419463"/>
            <filter val="4517419748"/>
            <filter val="4517419944"/>
            <filter val="4517420280"/>
            <filter val="4517420293"/>
            <filter val="4517420390"/>
            <filter val="4517420569"/>
            <filter val="4517420780"/>
            <filter val="4517420868"/>
            <filter val="4517420933"/>
            <filter val="4517421156"/>
            <filter val="4517421425"/>
            <filter val="4517421737"/>
            <filter val="4517422489"/>
            <filter val="4517423708"/>
            <filter val="4517423735"/>
            <filter val="4517424126"/>
            <filter val="4517424500"/>
            <filter val="4517426247"/>
            <filter val="4517426336"/>
            <filter val="4517426665"/>
            <filter val="4517427513"/>
            <filter val="4517427540"/>
            <filter val="4517427817"/>
            <filter val="4517427933"/>
            <filter val="4517427993"/>
            <filter val="4517428339"/>
            <filter val="4517428467"/>
            <filter val="4517428491"/>
            <filter val="4517428671"/>
            <filter val="4517428790"/>
            <filter val="4517429238"/>
            <filter val="4517429269"/>
            <filter val="4517429687"/>
            <filter val="4517429715"/>
            <filter val="4517430457"/>
            <filter val="4517430768"/>
            <filter val="4517430794"/>
            <filter val="4517430973"/>
            <filter val="4517431028"/>
            <filter val="4517431399"/>
            <filter val="4517431828"/>
            <filter val="4517431963"/>
            <filter val="4517432177"/>
            <filter val="4517432298"/>
            <filter val="4517432413"/>
            <filter val="4517432415"/>
            <filter val="4517432416"/>
            <filter val="4517432417"/>
            <filter val="4517432424"/>
            <filter val="4517432425"/>
            <filter val="4517433134"/>
            <filter val="4517435350"/>
            <filter val="4517435448"/>
            <filter val="4517436403"/>
            <filter val="4517436942"/>
            <filter val="4517437017"/>
            <filter val="4517437280"/>
            <filter val="4517437818"/>
            <filter val="4517437823"/>
            <filter val="4517437845"/>
            <filter val="4517437851"/>
            <filter val="4517437852"/>
            <filter val="4517437853"/>
            <filter val="4517438243"/>
            <filter val="4517438519"/>
            <filter val="4517438925"/>
            <filter val="4517439177"/>
            <filter val="4517439291"/>
            <filter val="4517440904"/>
            <filter val="4517441712"/>
            <filter val="4517442757"/>
            <filter val="4517443510"/>
            <filter val="4517443887"/>
            <filter val="4517445349"/>
            <filter val="4517446025"/>
            <filter val="4517446148"/>
            <filter val="4517446192"/>
            <filter val="4517447328"/>
            <filter val="4517447456"/>
            <filter val="4517448665"/>
            <filter val="4517448671"/>
            <filter val="4517448842"/>
            <filter val="4517448905"/>
            <filter val="4517448916"/>
            <filter val="4517448970"/>
            <filter val="4517449013"/>
            <filter val="4517449223"/>
            <filter val="4517449356"/>
            <filter val="4517449370"/>
            <filter val="4517449674"/>
            <filter val="4517449998"/>
            <filter val="4517450089"/>
            <filter val="4517450178"/>
            <filter val="4517451029"/>
            <filter val="4517451093"/>
            <filter val="4517451416"/>
            <filter val="4517451427"/>
            <filter val="4517451554"/>
            <filter val="4517452308"/>
            <filter val="4517452762"/>
            <filter val="4517453121"/>
            <filter val="4517453329"/>
            <filter val="4517453664"/>
            <filter val="4517453693"/>
            <filter val="4517453758"/>
            <filter val="4517453937"/>
            <filter val="4517454115"/>
            <filter val="4517454207"/>
            <filter val="4517454262"/>
            <filter val="4517454263"/>
            <filter val="4517454264"/>
            <filter val="4517454265"/>
            <filter val="4517454267"/>
            <filter val="4517454269"/>
            <filter val="4517454273"/>
            <filter val="4517454275"/>
            <filter val="4517454277"/>
            <filter val="4517454281"/>
            <filter val="4517454282"/>
            <filter val="4517454411"/>
            <filter val="4517454428"/>
            <filter val="4517454803"/>
            <filter val="4517454838"/>
            <filter val="4517455103"/>
            <filter val="4517455106"/>
            <filter val="4517455107"/>
            <filter val="4517455108"/>
            <filter val="4517455109"/>
            <filter val="4517455110"/>
            <filter val="4517455113"/>
            <filter val="4517455115"/>
            <filter val="4517455279"/>
            <filter val="4517455292"/>
            <filter val="4517455369"/>
            <filter val="4517455446"/>
            <filter val="4517455576"/>
            <filter val="4517455909"/>
            <filter val="4517456027"/>
            <filter val="4517456863"/>
            <filter val="4517456893"/>
            <filter val="4517457957"/>
            <filter val="4517458822"/>
            <filter val="4517459509"/>
            <filter val="4517459510"/>
            <filter val="4517460043"/>
            <filter val="4517460190"/>
            <filter val="4517461091"/>
            <filter val="4517461389"/>
            <filter val="4517462862"/>
            <filter val="4517463131"/>
            <filter val="4517464718"/>
            <filter val="4517464986"/>
            <filter val="4517468192"/>
            <filter val="4517468193"/>
            <filter val="4517468381"/>
            <filter val="4517469579"/>
            <filter val="4517469590"/>
            <filter val="4517469649"/>
            <filter val="4517470575"/>
            <filter val="4517471124"/>
            <filter val="4517471650"/>
            <filter val="4517471957"/>
            <filter val="4517472167"/>
            <filter val="4517472474"/>
            <filter val="4517472932"/>
            <filter val="4517473124"/>
            <filter val="4517473139"/>
            <filter val="4517473274"/>
            <filter val="4517473505"/>
            <filter val="4517473773"/>
            <filter val="4517473993"/>
            <filter val="4517474052"/>
            <filter val="4517474113"/>
            <filter val="4517474236"/>
            <filter val="4517474669"/>
            <filter val="4517475300"/>
            <filter val="4517475847"/>
            <filter val="4517476227"/>
            <filter val="4517476351"/>
            <filter val="4517476385"/>
            <filter val="4517476511"/>
            <filter val="4517476523"/>
            <filter val="4517476679"/>
            <filter val="4517478647"/>
            <filter val="4517479274"/>
            <filter val="4517479333"/>
            <filter val="4517480307"/>
            <filter val="4517480546"/>
            <filter val="4517480549"/>
            <filter val="4517480821"/>
            <filter val="4517481599"/>
            <filter val="4517481737"/>
            <filter val="4517481813"/>
            <filter val="4517482096"/>
            <filter val="4517482411"/>
            <filter val="4517482979"/>
            <filter val="4517484515"/>
            <filter val="4517484516"/>
            <filter val="4517484517"/>
            <filter val="4517484793"/>
            <filter val="4517486736"/>
            <filter val="4517487478"/>
            <filter val="4517487572"/>
            <filter val="4517488471"/>
            <filter val="4517488542"/>
            <filter val="4517488880"/>
            <filter val="4517491302"/>
            <filter val="4517493035"/>
            <filter val="4517493098"/>
            <filter val="4517493100"/>
            <filter val="4517493101"/>
            <filter val="4517493102"/>
            <filter val="4517493501"/>
            <filter val="4517494172"/>
            <filter val="4517494251"/>
            <filter val="4517494300"/>
            <filter val="4517495908"/>
            <filter val="4517496822"/>
            <filter val="4517496867"/>
            <filter val="4517497407"/>
            <filter val="4517498266"/>
            <filter val="4517498568"/>
            <filter val="4517499613"/>
            <filter val="4517500640"/>
            <filter val="4517501070"/>
            <filter val="4517501071"/>
            <filter val="4517501073"/>
            <filter val="4517501074"/>
            <filter val="4517501075"/>
            <filter val="4517501076"/>
            <filter val="4517501077"/>
            <filter val="4517501078"/>
            <filter val="4517501079"/>
            <filter val="4517501080"/>
            <filter val="4517501081"/>
            <filter val="4517502452"/>
            <filter val="4517502774"/>
            <filter val="4517502826"/>
            <filter val="4517503756"/>
            <filter val="4517504371"/>
            <filter val="4517504372"/>
            <filter val="4517504525"/>
            <filter val="4517507272"/>
            <filter val="4517507455"/>
            <filter val="4517507829"/>
            <filter val="4517507903"/>
            <filter val="4517507968"/>
            <filter val="4517508231"/>
            <filter val="4517508652"/>
            <filter val="4517508653"/>
            <filter val="4517508654"/>
            <filter val="4517509563"/>
            <filter val="4517509565"/>
            <filter val="4517509566"/>
            <filter val="4517509568"/>
            <filter val="4517509569"/>
            <filter val="4517509570"/>
            <filter val="4517509572"/>
            <filter val="4517509713"/>
            <filter val="4517510922"/>
            <filter val="4517511046"/>
            <filter val="4517511259"/>
            <filter val="4517511288"/>
            <filter val="4517511289"/>
            <filter val="4517511290"/>
            <filter val="4517511292"/>
            <filter val="4517511293"/>
            <filter val="4517511295"/>
            <filter val="4517511298"/>
            <filter val="4517511299"/>
            <filter val="4517511300"/>
            <filter val="4517511801"/>
            <filter val="4517511885"/>
            <filter val="4517512705"/>
            <filter val="4517513222"/>
            <filter val="4517513353"/>
            <filter val="4517513354"/>
            <filter val="4517513355"/>
            <filter val="4517514199"/>
            <filter val="4517514528"/>
            <filter val="4517514554"/>
            <filter val="4517514586"/>
            <filter val="4517514667"/>
            <filter val="4517515183"/>
            <filter val="4517515560"/>
            <filter val="4517516629"/>
            <filter val="4517516885"/>
            <filter val="4517517085"/>
            <filter val="4517517354"/>
            <filter val="4517519420"/>
            <filter val="4517520487"/>
            <filter val="4517521669"/>
            <filter val="4517522999"/>
            <filter val="4517523485"/>
            <filter val="4517523601"/>
            <filter val="4517524449"/>
            <filter val="4517524827"/>
            <filter val="4517525064"/>
            <filter val="4517525207"/>
            <filter val="4517526247"/>
            <filter val="4517526598"/>
            <filter val="4517527496"/>
            <filter val="4517527773"/>
            <filter val="4517528129"/>
            <filter val="4517528610"/>
            <filter val="4517530334"/>
            <filter val="4517530853"/>
            <filter val="4517531383"/>
            <filter val="4517531386"/>
            <filter val="4517531387"/>
            <filter val="4517531390"/>
            <filter val="4517531391"/>
            <filter val="4517531392"/>
            <filter val="4517531393"/>
            <filter val="4517531394"/>
            <filter val="4517531396"/>
            <filter val="4517531409"/>
            <filter val="4517531410"/>
            <filter val="4517531411"/>
            <filter val="4517531415"/>
            <filter val="4517531417"/>
            <filter val="4517531418"/>
            <filter val="4517531685"/>
            <filter val="4517531818"/>
            <filter val="4517531923"/>
            <filter val="4517531953"/>
            <filter val="4517532109"/>
            <filter val="4517532114"/>
            <filter val="4517532180"/>
            <filter val="4517532323"/>
            <filter val="4517532995"/>
            <filter val="4517533168"/>
            <filter val="4517533979"/>
            <filter val="4517533988"/>
            <filter val="4517535055"/>
            <filter val="4517536517"/>
            <filter val="4517536530"/>
            <filter val="4517536844"/>
            <filter val="4517536905"/>
            <filter val="4517536934"/>
            <filter val="4517537083"/>
            <filter val="4517537636"/>
            <filter val="4517537833"/>
            <filter val="4517537834"/>
            <filter val="4517537835"/>
            <filter val="4517537836"/>
            <filter val="4517537838"/>
            <filter val="4517537839"/>
            <filter val="4517537842"/>
            <filter val="4517537843"/>
            <filter val="4517537844"/>
            <filter val="4517537846"/>
            <filter val="4517537847"/>
            <filter val="4517537848"/>
            <filter val="4517537849"/>
            <filter val="4517537850"/>
            <filter val="4517538934"/>
            <filter val="4517539981"/>
            <filter val="4517543207"/>
            <filter val="4517543272"/>
            <filter val="4517548864"/>
            <filter val="4517549067"/>
            <filter val="4517554268"/>
            <filter val="4517556416"/>
            <filter val="4517556606"/>
            <filter val="4517558406"/>
            <filter val="4517560759"/>
            <filter val="4517562408"/>
            <filter val="4517562887"/>
            <filter val="4517563904"/>
            <filter val="4517563934"/>
            <filter val="4517564143"/>
            <filter val="4517570980"/>
            <filter val="4517572898"/>
            <filter val="4517575960"/>
            <filter val="4517578403"/>
            <filter val="4517581914"/>
            <filter val="4517585169"/>
            <filter val="4517587860"/>
            <filter val="4517589818"/>
            <filter val="4517594688"/>
            <filter val="4517594829"/>
            <filter val="4517595214"/>
            <filter val="4517596151"/>
            <filter val="4517596538"/>
            <filter val="4517598385"/>
            <filter val="4517598940"/>
            <filter val="4517604635"/>
            <filter val="4517604900"/>
            <filter val="4517607856"/>
            <filter val="4517608896"/>
            <filter val="4517608980"/>
            <filter val="4517609011"/>
            <filter val="4517609184"/>
            <filter val="4517609846"/>
            <filter val="4517610055"/>
            <filter val="4517610304"/>
            <filter val="4517610305"/>
            <filter val="4517610307"/>
            <filter val="4517610348"/>
            <filter val="4517611725"/>
            <filter val="4517612154"/>
            <filter val="4517612299"/>
            <filter val="4517612611"/>
            <filter val="4517613534"/>
            <filter val="4517613773"/>
            <filter val="4517613898"/>
            <filter val="4517613901"/>
            <filter val="4517613906"/>
            <filter val="4517613907"/>
            <filter val="4517613909"/>
            <filter val="4517613910"/>
            <filter val="4517613911"/>
            <filter val="4517616376"/>
            <filter val="4517617244"/>
            <filter val="4517617334"/>
            <filter val="4517623479"/>
            <filter val="4517623782"/>
            <filter val="4517624681"/>
            <filter val="4517628221"/>
            <filter val="4517628522"/>
            <filter val="4517629197"/>
            <filter val="4517630869"/>
            <filter val="4517631538"/>
            <filter val="4517632864"/>
            <filter val="4517633749"/>
            <filter val="4517634739"/>
            <filter val="4517636953"/>
            <filter val="4517639628"/>
            <filter val="4517642521"/>
            <filter val="4517645054"/>
            <filter val="4517650057"/>
            <filter val="4517650060"/>
            <filter val="4517651710"/>
            <filter val="4517651889"/>
            <filter val="4517653987"/>
            <filter val="4517654672"/>
            <filter val="4517655040"/>
            <filter val="4517657061"/>
            <filter val="4517657104"/>
            <filter val="4517657105"/>
            <filter val="4517657108"/>
            <filter val="4517657127"/>
            <filter val="4517657276"/>
            <filter val="4517658462"/>
            <filter val="4517660615"/>
            <filter val="4517661316"/>
            <filter val="4517662708"/>
            <filter val="4517663612"/>
            <filter val="4517663959"/>
            <filter val="4517664023"/>
            <filter val="4517664735"/>
            <filter val="4517665061"/>
            <filter val="4517665422"/>
            <filter val="4517667055"/>
            <filter val="4517667863"/>
            <filter val="4517668283"/>
            <filter val="4517669249"/>
            <filter val="4517669693"/>
            <filter val="4517669835"/>
            <filter val="4517669924"/>
            <filter val="4517671435"/>
            <filter val="4517672016"/>
            <filter val="4517672666"/>
            <filter val="4517672789"/>
            <filter val="4517674976"/>
            <filter val="4517675069"/>
            <filter val="4517676740"/>
            <filter val="4517677521"/>
            <filter val="4517678972"/>
            <filter val="4517679320"/>
            <filter val="4517679653"/>
            <filter val="4517681089"/>
            <filter val="4517681682"/>
            <filter val="4517681747"/>
            <filter val="4517681807"/>
            <filter val="4517691282"/>
            <filter val="4517698049"/>
            <filter val="4517698068"/>
            <filter val="4517698943"/>
            <filter val="4517700688"/>
            <filter val="4517704313"/>
            <filter val="4517704315"/>
            <filter val="4517704317"/>
            <filter val="4517704320"/>
            <filter val="4517704325"/>
            <filter val="4517704326"/>
            <filter val="4517704327"/>
            <filter val="4517704331"/>
            <filter val="4517704332"/>
            <filter val="4517709252"/>
            <filter val="4517709410"/>
            <filter val="4517710874"/>
            <filter val="4517710875"/>
            <filter val="4517710879"/>
            <filter val="4517710880"/>
            <filter val="4517710882"/>
            <filter val="4517710884"/>
            <filter val="4517710885"/>
            <filter val="4517710886"/>
            <filter val="4517710889"/>
            <filter val="4517710890"/>
            <filter val="4517710891"/>
            <filter val="4517710893"/>
            <filter val="4517710894"/>
            <filter val="4517710896"/>
            <filter val="4517711332"/>
            <filter val="4517711335"/>
            <filter val="4517712219"/>
            <filter val="4517712531"/>
            <filter val="4517713784"/>
            <filter val="4517714115"/>
            <filter val="4517715456"/>
            <filter val="4517718970"/>
            <filter val="4517723226"/>
            <filter val="4517723645"/>
            <filter val="4517726042"/>
            <filter val="4517728271"/>
            <filter val="4517729403"/>
            <filter val="4517729846"/>
            <filter val="4517731523"/>
            <filter val="4517731524"/>
            <filter val="4517731528"/>
            <filter val="4517732006"/>
            <filter val="4517733158"/>
            <filter val="4517733834"/>
            <filter val="4517733835"/>
            <filter val="4517733837"/>
            <filter val="4517734110"/>
            <filter val="4517734748"/>
            <filter val="4517737652"/>
            <filter val="4517741050"/>
            <filter val="4517741506"/>
            <filter val="4517742269"/>
            <filter val="4517742270"/>
            <filter val="4517742271"/>
            <filter val="4517742272"/>
            <filter val="4517742273"/>
            <filter val="4517742274"/>
            <filter val="4517742275"/>
            <filter val="4517742276"/>
            <filter val="4517742277"/>
            <filter val="4517742278"/>
            <filter val="4517742280"/>
            <filter val="4517742282"/>
            <filter val="4517743641"/>
            <filter val="4517743819"/>
            <filter val="4517743936"/>
            <filter val="4517743937"/>
            <filter val="4517744031"/>
            <filter val="4517745658"/>
            <filter val="4517746333"/>
            <filter val="4517746334"/>
            <filter val="4517746335"/>
            <filter val="4517748585"/>
            <filter val="4517748586"/>
            <filter val="4517751844"/>
            <filter val="4517753095"/>
            <filter val="4517753406"/>
            <filter val="4517754255"/>
            <filter val="4517755145"/>
            <filter val="4517757422"/>
            <filter val="4517758143"/>
            <filter val="4517760849"/>
            <filter val="4517761779"/>
            <filter val="4517762214"/>
            <filter val="4517762691"/>
            <filter val="4517762946"/>
            <filter val="4517763069"/>
            <filter val="4517763564"/>
            <filter val="4517764400"/>
            <filter val="4517764431"/>
            <filter val="4517764521"/>
            <filter val="4517765206"/>
            <filter val="4517765260"/>
            <filter val="4517765261"/>
            <filter val="4517765600"/>
            <filter val="4517765940"/>
            <filter val="4517766272"/>
            <filter val="4517766855"/>
            <filter val="4517766971"/>
            <filter val="4517769929"/>
            <filter val="4517770744"/>
            <filter val="4517770775"/>
            <filter val="4517770952"/>
            <filter val="4517772384"/>
            <filter val="4517773414"/>
            <filter val="4517774284"/>
            <filter val="4517774416"/>
            <filter val="4517774942"/>
            <filter val="4517778738"/>
            <filter val="4517778953"/>
            <filter val="4517778954"/>
            <filter val="4517779600"/>
            <filter val="4517779602"/>
            <filter val="4517779711"/>
            <filter val="4517780103"/>
            <filter val="4517780183"/>
            <filter val="4517783233"/>
            <filter val="4517783325"/>
            <filter val="4517787731"/>
            <filter val="4517789319"/>
            <filter val="4517789996"/>
            <filter val="4517790037"/>
            <filter val="4517790237"/>
            <filter val="4517791402"/>
            <filter val="4517791565"/>
            <filter val="4517792092"/>
            <filter val="4517792758"/>
            <filter val="4517794443"/>
            <filter val="4517796265"/>
            <filter val="4517797335"/>
            <filter val="4517797579"/>
            <filter val="4517798988"/>
            <filter val="4517799829"/>
            <filter val="4517800015"/>
            <filter val="4517800017"/>
            <filter val="4517800018"/>
            <filter val="4517800019"/>
            <filter val="4517800020"/>
            <filter val="4517800021"/>
            <filter val="4517800022"/>
            <filter val="4517800024"/>
            <filter val="4517800025"/>
            <filter val="4517800933"/>
            <filter val="4517804500"/>
            <filter val="4517804582"/>
            <filter val="4517805184"/>
            <filter val="4517805670"/>
            <filter val="4517806121"/>
            <filter val="4517807343"/>
            <filter val="4517807659"/>
            <filter val="4517809322"/>
            <filter val="4517809404"/>
            <filter val="4517809830"/>
            <filter val="4517809988"/>
            <filter val="4517809989"/>
            <filter val="4517809990"/>
            <filter val="4517809992"/>
            <filter val="4517810066"/>
            <filter val="4517810067"/>
            <filter val="4517810068"/>
            <filter val="4517810104"/>
            <filter val="4517810668"/>
            <filter val="4517812710"/>
            <filter val="4517814333"/>
            <filter val="4517814334"/>
            <filter val="4517814335"/>
            <filter val="4517814336"/>
            <filter val="4517814337"/>
            <filter val="4517814338"/>
            <filter val="4517814339"/>
            <filter val="4517814340"/>
            <filter val="4517814517"/>
            <filter val="4517815113"/>
            <filter val="4517816360"/>
            <filter val="4517816566"/>
            <filter val="4517816747"/>
            <filter val="4517816812"/>
            <filter val="4517817573"/>
            <filter val="4517817585"/>
            <filter val="4517817643"/>
            <filter val="4517817644"/>
            <filter val="4517817645"/>
            <filter val="4517817648"/>
            <filter val="4517817649"/>
            <filter val="4517817650"/>
            <filter val="4517817651"/>
            <filter val="4517817653"/>
            <filter val="4517817673"/>
            <filter val="4517817674"/>
            <filter val="4517817676"/>
            <filter val="4517817677"/>
            <filter val="4517817678"/>
            <filter val="4517817679"/>
            <filter val="4517817680"/>
            <filter val="4517817681"/>
            <filter val="4517818239"/>
            <filter val="4517818644"/>
            <filter val="4517820834"/>
            <filter val="4517828462"/>
            <filter val="4517831014"/>
            <filter val="4517831349"/>
            <filter val="4517831405"/>
            <filter val="4517832541"/>
            <filter val="4517833794"/>
            <filter val="4517834089"/>
            <filter val="4517835743"/>
            <filter val="4517836373"/>
            <filter val="4517836524"/>
            <filter val="4517837841"/>
            <filter val="4517837938"/>
            <filter val="4517838014"/>
            <filter val="4517847322"/>
            <filter val="4517847525"/>
            <filter val="4517848124"/>
            <filter val="4517848435"/>
            <filter val="4517851052"/>
            <filter val="4517851076"/>
            <filter val="4517851994"/>
            <filter val="4517852241"/>
            <filter val="4517855127"/>
            <filter val="4517855827"/>
            <filter val="4517856187"/>
            <filter val="4517857323"/>
            <filter val="4517860810"/>
            <filter val="4517861381"/>
            <filter val="4517861561"/>
            <filter val="4517863324"/>
            <filter val="4517864196"/>
            <filter val="4517864405"/>
            <filter val="4517864426"/>
            <filter val="4517866733"/>
            <filter val="4517866961"/>
            <filter val="4517867813"/>
            <filter val="4517869620"/>
            <filter val="4517869722"/>
            <filter val="4517870217"/>
            <filter val="4517870979"/>
            <filter val="4517871176"/>
            <filter val="4517873020"/>
            <filter val="4517875557"/>
            <filter val="4517875608"/>
            <filter val="4517875819"/>
            <filter val="4517875901"/>
            <filter val="4517880708"/>
            <filter val="4517881638"/>
            <filter val="4517883009"/>
            <filter val="4517883892"/>
            <filter val="4517886430"/>
            <filter val="4517888078"/>
            <filter val="4517889814"/>
            <filter val="4517889938"/>
            <filter val="4517890923"/>
            <filter val="4517891711"/>
            <filter val="4517892568"/>
            <filter val="4517893076"/>
            <filter val="4517893343"/>
            <filter val="4517894434"/>
            <filter val="4517894697"/>
            <filter val="4517895114"/>
            <filter val="4517896679"/>
            <filter val="4517896909"/>
            <filter val="4517897746"/>
            <filter val="4517898198"/>
            <filter val="4517898229"/>
            <filter val="4517898696"/>
            <filter val="4517901030"/>
            <filter val="4517906084"/>
            <filter val="4517910847"/>
            <filter val="4517912697"/>
            <filter val="4517916760"/>
            <filter val="4517918801"/>
            <filter val="4517921252"/>
            <filter val="4517921796"/>
            <filter val="4517923182"/>
            <filter val="4517927453"/>
            <filter val="4517927957"/>
            <filter val="4517929129"/>
            <filter val="4517929637"/>
            <filter val="4517930563"/>
            <filter val="4517930593"/>
            <filter val="4517931759"/>
            <filter val="4517932461"/>
            <filter val="4517932462"/>
            <filter val="4517934510"/>
            <filter val="4517939091"/>
            <filter val="4517939885"/>
            <filter val="4517941230"/>
            <filter val="4517942429"/>
            <filter val="4517942583"/>
            <filter val="4517942637"/>
            <filter val="4517945951"/>
            <filter val="4517946248"/>
            <filter val="4517947793"/>
            <filter val="4517950342"/>
            <filter val="4517950655"/>
            <filter val="4517951013"/>
            <filter val="4517951913"/>
            <filter val="4517952979"/>
            <filter val="4517953062"/>
            <filter val="4517953076"/>
            <filter val="4517954641"/>
            <filter val="4517954876"/>
            <filter val="4517955019"/>
            <filter val="4517956823"/>
            <filter val="4517957127"/>
            <filter val="4517957807"/>
            <filter val="4517958110"/>
            <filter val="4517958215"/>
            <filter val="4517958415"/>
            <filter val="4517958874"/>
            <filter val="4517959363"/>
            <filter val="4517959999"/>
            <filter val="4517960059"/>
            <filter val="4517961073"/>
            <filter val="4517961683"/>
            <filter val="4517962440"/>
            <filter val="4517963628"/>
            <filter val="4517964883"/>
            <filter val="4517966230"/>
            <filter val="4517967889"/>
            <filter val="4517967890"/>
            <filter val="4517967891"/>
            <filter val="4517969393"/>
            <filter val="4517969502"/>
            <filter val="4517970600"/>
            <filter val="4517970601"/>
            <filter val="4517971648"/>
            <filter val="4517972923"/>
            <filter val="4517979798"/>
            <filter val="4517981716"/>
            <filter val="4517981877"/>
            <filter val="4517982581"/>
            <filter val="4517984350"/>
            <filter val="4517985905"/>
            <filter val="4517987590"/>
            <filter val="4517989014"/>
            <filter val="4517991050"/>
            <filter val="4517993458"/>
            <filter val="4517995881"/>
            <filter val="4518002910"/>
            <filter val="4518008316"/>
            <filter val="4518010426"/>
            <filter val="4518010798"/>
            <filter val="4518010952"/>
            <filter val="4518010953"/>
            <filter val="4518011754"/>
            <filter val="4518011777"/>
            <filter val="4518012985"/>
            <filter val="4518013039"/>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4"/>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0"/>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2"/>
            <filter val="4518056453"/>
            <filter val="4518056454"/>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0180"/>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574"/>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4982"/>
            <filter val="4518105813"/>
            <filter val="4518107284"/>
            <filter val="4518108373"/>
            <filter val="4518109725"/>
            <filter val="4518112241"/>
            <filter val="4518112658"/>
            <filter val="4518119280"/>
            <filter val="4518123054"/>
            <filter val="4518123084"/>
            <filter val="4518124099"/>
            <filter val="4518124366"/>
            <filter val="4518124434"/>
            <filter val="4518125505"/>
            <filter val="4518126259"/>
            <filter val="4518127577"/>
            <filter val="4518127854"/>
            <filter val="4518128183"/>
            <filter val="4518128323"/>
            <filter val="4518148540"/>
            <filter val="4518155482"/>
            <filter val="5501146563"/>
            <filter val="5501154211"/>
            <filter val="5501155468"/>
            <filter val="5501167701"/>
            <filter val="5501180923"/>
            <filter val="5501181252"/>
            <filter val="5501181787"/>
            <filter val="5501181803"/>
            <filter val="5501181984"/>
            <filter val="5501182545"/>
            <filter val="5501182876"/>
            <filter val="5501183053"/>
            <filter val="5501183105"/>
            <filter val="5501183136"/>
            <filter val="5501183248"/>
            <filter val="5501183315"/>
            <filter val="5501183349"/>
            <filter val="5501183403"/>
            <filter val="5501183487"/>
            <filter val="5501183727"/>
            <filter val="5501184143"/>
            <filter val="5501184386"/>
            <filter val="5501184505"/>
            <filter val="5501184671"/>
            <filter val="5501184926"/>
            <filter val="5501186569"/>
            <filter val="5501187465"/>
            <filter val="5501187730"/>
            <filter val="5501188459"/>
            <filter val="5501190147"/>
            <filter val="5501190177"/>
            <filter val="5501204524"/>
            <filter val="5501222834"/>
            <filter val="5501227697"/>
            <filter val="5501231869"/>
            <filter val="5501238598"/>
            <filter val="5501240021"/>
            <filter val="5501241766"/>
            <filter val="5501241786"/>
            <filter val="5501242956"/>
            <filter val="5501247865"/>
            <filter val="5501250210"/>
            <filter val="5501254394"/>
            <filter val="5501256781"/>
            <filter val="5501260166"/>
            <filter val="881536749"/>
            <filter val="881875987"/>
            <filter val="881882874"/>
            <filter val="881885566"/>
            <filter val="881917830"/>
            <filter val="881918843"/>
            <filter val="881929037"/>
            <filter val="881934611"/>
            <filter val="881939563"/>
            <filter val="881944979"/>
            <filter val="881946166"/>
            <filter val="881946317"/>
            <filter val="881946320"/>
            <filter val="881958259"/>
          </filters>
        </filterColumn>
        <filterColumn colId="28">
          <filters>
            <filter val="NGOC ANH"/>
            <filter val="NGUYEN"/>
          </filters>
        </filterColumn>
      </autoFilter>
    </customSheetView>
    <customSheetView guid="{31401ACE-FAE6-45E6-9E19-8F9F14041102}" filter="1" showAutoFilter="1">
      <pageMargins left="0.7" right="0.7" top="0.75" bottom="0.75" header="0.3" footer="0.3"/>
      <autoFilter ref="A1:AC4335" xr:uid="{6448BA54-E617-490B-A64C-20990CF76301}">
        <filterColumn colId="4">
          <filters>
            <filter val="Available For Shipment"/>
            <filter val="Closed In Production (No more expected shipment)"/>
            <filter val="Closed Order"/>
            <filter val="R"/>
            <filter val="Received"/>
            <filter val="Shipped"/>
            <filter val="Validated"/>
          </filters>
        </filterColumn>
      </autoFilter>
    </customSheetView>
    <customSheetView guid="{7D051BE8-F691-4556-A528-A0DDB409DF67}" filter="1" showAutoFilter="1">
      <pageMargins left="0.7" right="0.7" top="0.75" bottom="0.75" header="0.3" footer="0.3"/>
      <autoFilter ref="A1:AC4418" xr:uid="{31D17850-6F5C-4987-995A-9BF1E5130E27}">
        <filterColumn colId="1">
          <filters>
            <filter val="8343399"/>
            <filter val="8514465"/>
            <filter val="8553542"/>
            <filter val="8601404"/>
            <filter val="8649342"/>
            <filter val="8649499"/>
          </filters>
        </filterColumn>
        <filterColumn colId="18">
          <filters blank="1">
            <filter val="17.2022"/>
            <filter val="25.2022"/>
            <filter val="26.2022"/>
            <filter val="28.2022"/>
            <filter val="29.2022"/>
            <filter val="30.2022"/>
            <filter val="31.2022"/>
            <filter val="32.2022"/>
            <filter val="33.2022"/>
            <filter val="35.2022"/>
            <filter val="36.2022"/>
            <filter val="37.2022"/>
            <filter val="38.2022"/>
            <filter val="39.2022"/>
            <filter val="40.2022"/>
            <filter val="41.2022"/>
            <filter val="42.2022"/>
            <filter val="43.2022"/>
            <filter val="44.2022"/>
            <filter val="45.2022"/>
            <filter val="46.2022"/>
            <filter val="47.2022"/>
            <filter val="49.2022"/>
            <filter val="50.2022"/>
            <filter val="51.1899"/>
            <filter val="51.2022"/>
            <filter val="52.2021"/>
          </filters>
        </filterColumn>
      </autoFilter>
    </customSheetView>
    <customSheetView guid="{3B297F1D-6A00-4C2E-92DB-5D5128841D91}" filter="1" showAutoFilter="1">
      <pageMargins left="0.7" right="0.7" top="0.75" bottom="0.75" header="0.3" footer="0.3"/>
      <autoFilter ref="A1:AD4905" xr:uid="{4963ED2D-10E4-473B-83D2-B4616FC15B80}">
        <filterColumn colId="28">
          <filters>
            <filter val="QUYNH"/>
            <filter val="NGUYEN"/>
          </filters>
        </filterColumn>
      </autoFilter>
    </customSheetView>
    <customSheetView guid="{3FB3F3AA-B0CA-4DFA-B986-303F9E1B214E}" filter="1" showAutoFilter="1">
      <pageMargins left="0.7" right="0.7" top="0.75" bottom="0.75" header="0.3" footer="0.3"/>
      <autoFilter ref="A1:AD4905" xr:uid="{5DA7277A-D2B4-4E9C-9F5B-35DAE84ADB5A}">
        <filterColumn colId="2">
          <filters>
            <filter val="2358612"/>
            <filter val="2461396"/>
            <filter val="2923262"/>
            <filter val="4101529"/>
            <filter val="4108988"/>
            <filter val="4109003"/>
            <filter val="4327058"/>
            <filter val="4335198"/>
            <filter val="4336365"/>
            <filter val="880447"/>
          </filters>
        </filterColumn>
      </autoFilter>
    </customSheetView>
    <customSheetView guid="{1B709A4B-5929-41AC-866C-772609DE5920}" filter="1" showAutoFilter="1">
      <pageMargins left="0.7" right="0.7" top="0.75" bottom="0.75" header="0.3" footer="0.3"/>
      <autoFilter ref="A1:AD5696" xr:uid="{0BAB98CD-D87A-4E6E-8D6D-11333EBF5403}">
        <filterColumn colId="28">
          <filters>
            <filter val="NGOC ANH"/>
          </filters>
        </filterColumn>
      </autoFilter>
    </customSheetView>
    <customSheetView guid="{1EFC8C70-A30D-4DD9-A884-54F670F7103F}" filter="1" showAutoFilter="1">
      <pageMargins left="0.7" right="0.7" top="0.75" bottom="0.75" header="0.3" footer="0.3"/>
      <autoFilter ref="A1:AC4418" xr:uid="{596D4CDC-4B2A-4F03-B8C7-BA86BF2F5610}">
        <filterColumn colId="1">
          <filters>
            <filter val="8601404"/>
            <filter val="8648391"/>
            <filter val="8649342"/>
            <filter val="8649499"/>
          </filters>
        </filterColumn>
        <filterColumn colId="4">
          <filters>
            <filter val="Available For Shipment"/>
            <filter val="Closed In Production (No more expected shipment)"/>
            <filter val="Closed Order"/>
            <filter val="CP"/>
            <filter val="NV"/>
            <filter val="PS"/>
            <filter val="Received"/>
            <filter val="Shipped"/>
            <filter val="UC"/>
            <filter val="V"/>
            <filter val="Validated"/>
          </filters>
        </filterColumn>
      </autoFilter>
    </customSheetView>
    <customSheetView guid="{354E8966-29B1-49E9-9E23-76846C17633E}" filter="1" showAutoFilter="1">
      <pageMargins left="0.7" right="0.7" top="0.75" bottom="0.75" header="0.3" footer="0.3"/>
      <autoFilter ref="A1:AC4340" xr:uid="{402F51BF-CFB2-4040-86C2-9C7D02247EAB}">
        <filterColumn colId="18">
          <filters blank="1">
            <filter val="15.2022"/>
            <filter val="49.2022"/>
            <filter val="50.2022"/>
          </filters>
        </filterColumn>
      </autoFilter>
    </customSheetView>
    <customSheetView guid="{20628652-5D7D-4CF8-A4FE-99C35BDB5CC6}" filter="1" showAutoFilter="1">
      <pageMargins left="0.7" right="0.7" top="0.75" bottom="0.75" header="0.3" footer="0.3"/>
      <autoFilter ref="A1:AD5696" xr:uid="{8437E3BE-233C-4DD8-8AAC-0D4B7BC583F6}"/>
    </customSheetView>
    <customSheetView guid="{851C9141-7943-44C9-9888-69BBA91DDADB}" filter="1" showAutoFilter="1">
      <pageMargins left="0.7" right="0.7" top="0.75" bottom="0.75" header="0.3" footer="0.3"/>
      <autoFilter ref="A1:AD4905" xr:uid="{B70C3D8B-D85C-4F8D-BF8A-9C7B603DB87D}"/>
    </customSheetView>
    <customSheetView guid="{7C8424AA-88E9-4203-874D-19362E00893A}" filter="1" showAutoFilter="1">
      <pageMargins left="0.7" right="0.7" top="0.75" bottom="0.75" header="0.3" footer="0.3"/>
      <autoFilter ref="A1:AD4905" xr:uid="{2D176551-9F88-4232-BB73-172DA82ED4A8}"/>
    </customSheetView>
    <customSheetView guid="{2464DE96-17FF-4BB7-977C-59E4D93BAEE9}" filter="1" showAutoFilter="1">
      <pageMargins left="0.7" right="0.7" top="0.75" bottom="0.75" header="0.3" footer="0.3"/>
      <autoFilter ref="A1:AD5709" xr:uid="{FF281800-87FE-4480-AE38-9E3C414ACCB6}">
        <filterColumn colId="1">
          <filters>
            <filter val="8560646"/>
          </filters>
        </filterColumn>
        <filterColumn colId="23">
          <filters blank="1">
            <filter val="ADVANCE"/>
            <filter val="LATE"/>
            <filter val="ON TIME"/>
          </filters>
        </filterColumn>
      </autoFilter>
    </customSheetView>
    <customSheetView guid="{953B2EF2-B079-4B3D-98BE-D334AD67F79B}" filter="1" showAutoFilter="1">
      <pageMargins left="0.7" right="0.7" top="0.75" bottom="0.75" header="0.3" footer="0.3"/>
      <autoFilter ref="A1:AC4418" xr:uid="{08BBA57D-027F-4C6D-8531-551DB48FEE89}">
        <filterColumn colId="1">
          <filters>
            <filter val="8343399"/>
            <filter val="8553542"/>
            <filter val="8601404"/>
          </filters>
        </filterColumn>
      </autoFilter>
    </customSheetView>
    <customSheetView guid="{24D52C55-7E5C-4F05-BC5B-22A3FADF9E45}" filter="1" showAutoFilter="1">
      <pageMargins left="0.7" right="0.7" top="0.75" bottom="0.75" header="0.3" footer="0.3"/>
      <autoFilter ref="A1:AC4418" xr:uid="{9298F60C-A89D-4852-9467-EE7E3486FADD}">
        <filterColumn colId="0">
          <filters>
            <filter val="4515722859"/>
            <filter val="4516674250"/>
            <filter val="4516879604"/>
            <filter val="4517364372"/>
            <filter val="4517484515"/>
            <filter val="4517484516"/>
            <filter val="4517484517"/>
            <filter val="4517531411"/>
            <filter val="4517665061"/>
            <filter val="4517732006"/>
            <filter val="4517754255"/>
            <filter val="4517778953"/>
            <filter val="4517778954"/>
            <filter val="4517805184"/>
            <filter val="4517820834"/>
            <filter val="4517875557"/>
            <filter val="4517894762"/>
            <filter val="4517898696"/>
            <filter val="4517912697"/>
            <filter val="4517916760"/>
            <filter val="4517930606"/>
            <filter val="4517931419"/>
            <filter val="4517931759"/>
            <filter val="4517932461"/>
            <filter val="4517932462"/>
            <filter val="4517934510"/>
            <filter val="4517939091"/>
            <filter val="4517939714"/>
            <filter val="4517939885"/>
            <filter val="4517939939"/>
            <filter val="4517942583"/>
            <filter val="4517942637"/>
            <filter val="4517945951"/>
            <filter val="4517946248"/>
            <filter val="4517947475"/>
            <filter val="4517947793"/>
            <filter val="4517950342"/>
            <filter val="4517950797"/>
            <filter val="4517951913"/>
            <filter val="4517953062"/>
            <filter val="4517953076"/>
            <filter val="4517954165"/>
            <filter val="4517954343"/>
            <filter val="4517954465"/>
            <filter val="4517954876"/>
            <filter val="4517955019"/>
            <filter val="4517955025"/>
            <filter val="4517956823"/>
            <filter val="4517957127"/>
            <filter val="4517957600"/>
            <filter val="4517957807"/>
            <filter val="4517958110"/>
            <filter val="4517958378"/>
            <filter val="4517958415"/>
            <filter val="4517958874"/>
            <filter val="4517959363"/>
            <filter val="4517959429"/>
            <filter val="4517959999"/>
            <filter val="4517960057"/>
            <filter val="4517960059"/>
            <filter val="4517961073"/>
            <filter val="4517961683"/>
            <filter val="4517962440"/>
            <filter val="4517963092"/>
            <filter val="4517964883"/>
            <filter val="4517966230"/>
            <filter val="4517967889"/>
            <filter val="4517967890"/>
            <filter val="4517967891"/>
            <filter val="4517969393"/>
            <filter val="4517969502"/>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08373"/>
            <filter val="4518109725"/>
            <filter val="4518112658"/>
            <filter val="4518119280"/>
            <filter val="4518123084"/>
            <filter val="4518124099"/>
            <filter val="4518124366"/>
            <filter val="4518125505"/>
            <filter val="4518127854"/>
            <filter val="4518128183"/>
            <filter val="4518148540"/>
            <filter val="4518155482"/>
            <filter val="5501234124"/>
            <filter val="5501241766"/>
            <filter val="5501250210"/>
            <filter val="5501254394"/>
            <filter val="5501256781"/>
            <filter val="5501260166"/>
            <filter val="881917830"/>
            <filter val="881918843"/>
            <filter val="881929037"/>
            <filter val="881934611"/>
            <filter val="881939563"/>
            <filter val="881944979"/>
            <filter val="881946166"/>
            <filter val="881946317"/>
            <filter val="881946320"/>
            <filter val="881958259"/>
          </filters>
        </filterColumn>
      </autoFilter>
    </customSheetView>
    <customSheetView guid="{C125390F-98AF-4B5A-9CAA-FF7B3655880C}" filter="1" showAutoFilter="1">
      <pageMargins left="0.7" right="0.7" top="0.75" bottom="0.75" header="0.3" footer="0.3"/>
      <autoFilter ref="A1:AD5696" xr:uid="{032C33B0-3387-40E6-A892-E987BC3F2F60}"/>
    </customSheetView>
    <customSheetView guid="{FEC770D6-3C61-4DDF-8F5D-93C030DB2742}" filter="1" showAutoFilter="1">
      <pageMargins left="0.7" right="0.7" top="0.75" bottom="0.75" header="0.3" footer="0.3"/>
      <autoFilter ref="A1:AD5696" xr:uid="{4E820101-328E-434B-A2AB-8B17586A73AE}">
        <filterColumn colId="23">
          <filters blank="1">
            <filter val="ADVANCE"/>
            <filter val="LATE"/>
            <filter val="ON TIME"/>
          </filters>
        </filterColumn>
        <filterColumn colId="28">
          <filters>
            <filter val="NGOC ANH"/>
          </filters>
        </filterColumn>
      </autoFilter>
    </customSheetView>
    <customSheetView guid="{0E6B17F0-7ABC-424A-85C5-7A842E7C4BEC}" filter="1" showAutoFilter="1">
      <pageMargins left="0.7" right="0.7" top="0.75" bottom="0.75" header="0.3" footer="0.3"/>
      <autoFilter ref="A1:AD5696" xr:uid="{D5AD086E-FDB7-45B6-933D-CE7DB7DA95F9}"/>
    </customSheetView>
    <customSheetView guid="{32F4D520-CFF0-4D9E-B6AB-9BCD0F8F531D}" filter="1" showAutoFilter="1">
      <pageMargins left="0.7" right="0.7" top="0.75" bottom="0.75" header="0.3" footer="0.3"/>
      <autoFilter ref="A1:AD4418" xr:uid="{0F99D461-E6A1-4C44-9EE7-4E42EBDA7670}">
        <filterColumn colId="28">
          <filters>
            <filter val="NGOC ANH"/>
            <filter val="NGUYEN"/>
          </filters>
        </filterColumn>
      </autoFilter>
    </customSheetView>
    <customSheetView guid="{67D5D663-342D-460D-BB97-80ECEC8AE6AA}" filter="1" showAutoFilter="1">
      <pageMargins left="0.7" right="0.7" top="0.75" bottom="0.75" header="0.3" footer="0.3"/>
      <autoFilter ref="A1:AC4418" xr:uid="{E84DBD78-91A4-4DC5-AF38-65113331C8ED}">
        <filterColumn colId="0">
          <filters>
            <filter val="4515722859"/>
            <filter val="4516674250"/>
            <filter val="4517484515"/>
            <filter val="4517484516"/>
            <filter val="4517484517"/>
            <filter val="4517732006"/>
            <filter val="4517754255"/>
            <filter val="4517778953"/>
            <filter val="4517778954"/>
            <filter val="4517875557"/>
            <filter val="4517894762"/>
            <filter val="4517898696"/>
            <filter val="4517912697"/>
            <filter val="4517916760"/>
            <filter val="4517930606"/>
            <filter val="4517931419"/>
            <filter val="4517931759"/>
            <filter val="4517932461"/>
            <filter val="4517932462"/>
            <filter val="4517934510"/>
            <filter val="4517939091"/>
            <filter val="4517939714"/>
            <filter val="4517939885"/>
            <filter val="4517939939"/>
            <filter val="4517942583"/>
            <filter val="4517942637"/>
            <filter val="4517945951"/>
            <filter val="4517946248"/>
            <filter val="4517947475"/>
            <filter val="4517947793"/>
            <filter val="4517950342"/>
            <filter val="4517950797"/>
            <filter val="4517951913"/>
            <filter val="4517953062"/>
            <filter val="4517953076"/>
            <filter val="4517954165"/>
            <filter val="4517954343"/>
            <filter val="4517954465"/>
            <filter val="4517954876"/>
            <filter val="4517955019"/>
            <filter val="4517955025"/>
            <filter val="4517956823"/>
            <filter val="4517957127"/>
            <filter val="4517957600"/>
            <filter val="4517957807"/>
            <filter val="4517958110"/>
            <filter val="4517958378"/>
            <filter val="4517958415"/>
            <filter val="4517958874"/>
            <filter val="4517959363"/>
            <filter val="4517959429"/>
            <filter val="4517959999"/>
            <filter val="4517960057"/>
            <filter val="4517960059"/>
            <filter val="4517961073"/>
            <filter val="4517961683"/>
            <filter val="4517962440"/>
            <filter val="4517963092"/>
            <filter val="4517964883"/>
            <filter val="4517966230"/>
            <filter val="4517967889"/>
            <filter val="4517967890"/>
            <filter val="4517967891"/>
            <filter val="4517969393"/>
            <filter val="4517969502"/>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08373"/>
            <filter val="4518109725"/>
            <filter val="4518112658"/>
            <filter val="4518119280"/>
            <filter val="4518123084"/>
            <filter val="4518124099"/>
            <filter val="4518124366"/>
            <filter val="4518125505"/>
            <filter val="4518127854"/>
            <filter val="4518128183"/>
            <filter val="4518148540"/>
            <filter val="4518155482"/>
            <filter val="5501234124"/>
            <filter val="5501241766"/>
            <filter val="5501250210"/>
            <filter val="5501254394"/>
            <filter val="5501256781"/>
            <filter val="5501260166"/>
            <filter val="881917830"/>
            <filter val="881918843"/>
            <filter val="881929037"/>
            <filter val="881934611"/>
            <filter val="881939563"/>
            <filter val="881944979"/>
            <filter val="881946166"/>
            <filter val="881946317"/>
            <filter val="881946320"/>
            <filter val="881958259"/>
          </filters>
        </filterColumn>
      </autoFilter>
    </customSheetView>
    <customSheetView guid="{2102026E-0C38-4989-AE97-97455C5FD126}" filter="1" showAutoFilter="1">
      <pageMargins left="0.7" right="0.7" top="0.75" bottom="0.75" header="0.3" footer="0.3"/>
      <autoFilter ref="A1:AC4340" xr:uid="{66B7708A-2D24-40D6-9C0B-6F5E08B17451}">
        <filterColumn colId="1">
          <filters>
            <filter val="8343399"/>
            <filter val="8514465"/>
            <filter val="8551447"/>
            <filter val="8601404"/>
            <filter val="8649342"/>
            <filter val="8649499"/>
          </filters>
        </filterColumn>
        <filterColumn colId="18">
          <filters blank="1">
            <filter val="10.2022"/>
            <filter val="27.2022"/>
            <filter val="28.2022"/>
            <filter val="29.2022"/>
            <filter val="30.2022"/>
            <filter val="31.2022"/>
            <filter val="32.2022"/>
            <filter val="33.2022"/>
            <filter val="34.2022"/>
            <filter val="35.2022"/>
            <filter val="36.2022"/>
            <filter val="37.2022"/>
            <filter val="38.2022"/>
            <filter val="39.2022"/>
            <filter val="43.2022"/>
            <filter val="44.2022"/>
            <filter val="45.2022"/>
            <filter val="47.2022"/>
            <filter val="49.2022"/>
            <filter val="50.2022"/>
            <filter val="51.1899"/>
            <filter val="51.2022"/>
            <filter val="6.2022"/>
            <filter val="9.2022"/>
          </filters>
        </filterColumn>
      </autoFilter>
    </customSheetView>
    <customSheetView guid="{2BF22E0E-7055-4E4C-9885-F1E696558260}" filter="1" showAutoFilter="1">
      <pageMargins left="0.7" right="0.7" top="0.75" bottom="0.75" header="0.3" footer="0.3"/>
      <autoFilter ref="A1:AC4418" xr:uid="{1CCBFD6C-D5E4-49FA-8A34-7C921D3C1142}">
        <filterColumn colId="4">
          <filters>
            <filter val="AS"/>
            <filter val="Available For Shipment"/>
            <filter val="Closed In Production (No more expected shipment)"/>
            <filter val="Closed Order"/>
            <filter val="CP"/>
            <filter val="NV"/>
            <filter val="PS"/>
            <filter val="Received"/>
            <filter val="Shipped"/>
            <filter val="UC"/>
            <filter val="V"/>
            <filter val="Validated"/>
          </filters>
        </filterColumn>
        <filterColumn colId="28">
          <filters>
            <filter val="NGUYEN"/>
            <filter val="QUYNH"/>
            <filter val="XX"/>
          </filters>
        </filterColumn>
      </autoFilter>
    </customSheetView>
    <customSheetView guid="{329777EC-FE7E-4330-87C9-97A98DC657D2}" filter="1" showAutoFilter="1">
      <pageMargins left="0.7" right="0.7" top="0.75" bottom="0.75" header="0.3" footer="0.3"/>
      <autoFilter ref="A1:AC4328" xr:uid="{BD9EE747-9824-495B-8747-0A756646236F}"/>
    </customSheetView>
    <customSheetView guid="{13A25CB0-F709-4E8A-B38A-4E122EC36BB2}" filter="1" showAutoFilter="1">
      <pageMargins left="0.7" right="0.7" top="0.75" bottom="0.75" header="0.3" footer="0.3"/>
      <autoFilter ref="A1:AC3405" xr:uid="{A07838FC-D7F0-46EF-BCFF-8FFB0B386D35}">
        <filterColumn colId="1">
          <filters>
            <filter val="8343399"/>
            <filter val="8601404"/>
            <filter val="8618607"/>
          </filters>
        </filterColumn>
        <filterColumn colId="18">
          <filters>
            <filter val="14.2022"/>
            <filter val="16.2022"/>
            <filter val="18.2022"/>
            <filter val="20.2022"/>
            <filter val="22.2022"/>
            <filter val="24.2022"/>
            <filter val="25.2022"/>
            <filter val="26.2022"/>
            <filter val="27.2022"/>
            <filter val="28.2022"/>
            <filter val="32.2022"/>
            <filter val="33.2022"/>
            <filter val="44.2022"/>
            <filter val="45.2022"/>
            <filter val="51.1899"/>
            <filter val="52.2021"/>
            <filter val="6.2022"/>
          </filters>
        </filterColumn>
      </autoFilter>
    </customSheetView>
    <customSheetView guid="{BE02D240-3EA9-4BC0-8D18-1BDFB198B382}" filter="1" showAutoFilter="1">
      <pageMargins left="0.7" right="0.7" top="0.75" bottom="0.75" header="0.3" footer="0.3"/>
      <autoFilter ref="A1:AC4418" xr:uid="{31889E2E-6AD1-4C6D-801B-9E2374CC0350}">
        <filterColumn colId="22">
          <filters blank="1">
            <filter val="NOT DONE"/>
          </filters>
        </filterColumn>
        <filterColumn colId="28">
          <filters>
            <filter val="NGOC ANH"/>
            <filter val="NGUYEN"/>
            <filter val="XX"/>
          </filters>
        </filterColumn>
      </autoFilter>
    </customSheetView>
    <customSheetView guid="{AA75452F-C508-4CCA-A7E8-DDF5BD20387B}" filter="1" showAutoFilter="1">
      <pageMargins left="0.7" right="0.7" top="0.75" bottom="0.75" header="0.3" footer="0.3"/>
      <autoFilter ref="A1:AC4418" xr:uid="{901E81BB-883A-45F1-8C39-C87F9A61C718}">
        <filterColumn colId="3">
          <filters>
            <filter val="100% RECYCLED PET STORE BAG"/>
            <filter val="2 SECONDS 0 BLUE"/>
            <filter val="2 Seconds easy XL fresh"/>
            <filter val="ARPENAZ 0 XL FRESH"/>
            <filter val="ARPENAZ SHELTER 0 BLUE"/>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IBAGLIGHT Shoe bag WHG"/>
            <filter val="GOLF BAG SHOES LIGHT"/>
            <filter val="ICE BACKPACK NH100 10L BLUE"/>
            <filter val="ICE BACKPACK NH100 10L GREEN"/>
            <filter val="ICE BACKPACK NH100 20L BLUE"/>
            <filter val="ICE BACKPACK NH100 30L BLUE"/>
            <filter val="MH100 - 2P Grey"/>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Orange"/>
            <filter val="Ski Boots Bag 100 black"/>
            <filter val="TARP FRESH L"/>
            <filter val="TARP L"/>
            <filter val="TENT ARPENAZ 4.1"/>
          </filters>
        </filterColumn>
        <filterColumn colId="4">
          <filters>
            <filter val="Available For Shipment"/>
            <filter val="Closed In Production (No more expected shipment)"/>
            <filter val="Closed Order"/>
            <filter val="CP"/>
            <filter val="NV"/>
            <filter val="PS"/>
            <filter val="R"/>
            <filter val="Received"/>
            <filter val="Shipped"/>
            <filter val="UC"/>
            <filter val="V"/>
            <filter val="Validated"/>
          </filters>
        </filterColumn>
        <filterColumn colId="9">
          <colorFilter dxfId="18"/>
        </filterColumn>
        <filterColumn colId="28">
          <filters>
            <filter val="NGUYEN"/>
            <filter val="QUYNH"/>
            <filter val="XX"/>
          </filters>
        </filterColumn>
      </autoFilter>
    </customSheetView>
    <customSheetView guid="{3367E20A-8067-482C-B01F-97E9AB1648CC}" filter="1" showAutoFilter="1">
      <pageMargins left="0.7" right="0.7" top="0.75" bottom="0.75" header="0.3" footer="0.3"/>
      <autoFilter ref="A1:AD4905" xr:uid="{B78627A0-4702-4AB6-BB1B-97EB28C8899F}">
        <filterColumn colId="28">
          <filters>
            <filter val="NGOC ANH"/>
          </filters>
        </filterColumn>
      </autoFilter>
    </customSheetView>
    <customSheetView guid="{99DAC8EE-B55F-4E10-AD35-529FB264A2BD}" filter="1" showAutoFilter="1">
      <pageMargins left="0.7" right="0.7" top="0.75" bottom="0.75" header="0.3" footer="0.3"/>
      <autoFilter ref="A1:AD4472" xr:uid="{EF692E23-4914-47E5-AECF-39405C5E3EAC}"/>
    </customSheetView>
    <customSheetView guid="{4A75D3FA-1C30-4A2D-9016-B245FEA6D1C5}" filter="1" showAutoFilter="1">
      <pageMargins left="0.7" right="0.7" top="0.75" bottom="0.75" header="0.3" footer="0.3"/>
      <autoFilter ref="A1:AC4322" xr:uid="{7EA26DF7-3F03-4201-8170-D63C7362C3B2}">
        <filterColumn colId="1">
          <filters>
            <filter val="8343399"/>
            <filter val="8378097"/>
            <filter val="8378098"/>
            <filter val="8378099"/>
            <filter val="8492687"/>
            <filter val="8502156"/>
            <filter val="8513471"/>
            <filter val="8514465"/>
            <filter val="8574602"/>
            <filter val="8601404"/>
            <filter val="8649342"/>
            <filter val="8649499"/>
          </filters>
        </filterColumn>
        <filterColumn colId="21">
          <filters>
            <filter val="FUT"/>
          </filters>
        </filterColumn>
      </autoFilter>
    </customSheetView>
    <customSheetView guid="{1013D213-BE6D-4D46-B6E1-B6A2A5F536B9}" filter="1" showAutoFilter="1">
      <pageMargins left="0.7" right="0.7" top="0.75" bottom="0.75" header="0.3" footer="0.3"/>
      <autoFilter ref="A1:AD4515" xr:uid="{2EAA9FA3-D2F7-446F-A0B4-AFCC980AA11D}">
        <filterColumn colId="23">
          <filters>
            <filter val="LATE"/>
            <filter val="ONTIME"/>
          </filters>
        </filterColumn>
      </autoFilter>
    </customSheetView>
    <customSheetView guid="{A8F47BE5-DB4A-4BF9-98DA-25EBD689FE7D}" filter="1" showAutoFilter="1">
      <pageMargins left="0.7" right="0.7" top="0.75" bottom="0.75" header="0.3" footer="0.3"/>
      <autoFilter ref="A1:AD4418" xr:uid="{FAFC8E14-17E3-41A1-9196-F9173EA8B5E6}"/>
    </customSheetView>
    <customSheetView guid="{636CFCC9-BA97-4197-B6A4-9458F98554B4}" filter="1" showAutoFilter="1">
      <pageMargins left="0.7" right="0.7" top="0.75" bottom="0.75" header="0.3" footer="0.3"/>
      <autoFilter ref="A1:AD4905" xr:uid="{5B87B2D2-51FC-4293-9DC7-055C067DB394}">
        <filterColumn colId="1">
          <filters>
            <filter val="8648391"/>
          </filters>
        </filterColumn>
        <filterColumn colId="4">
          <filters>
            <filter val="Available For Shipment"/>
            <filter val="Closed In Production (No more expected shipment)"/>
            <filter val="Closed Order"/>
            <filter val="CP"/>
            <filter val="NV"/>
            <filter val="PS"/>
            <filter val="R"/>
            <filter val="Received"/>
            <filter val="Shipped"/>
            <filter val="UC"/>
            <filter val="V"/>
            <filter val="Validated"/>
          </filters>
        </filterColumn>
      </autoFilter>
    </customSheetView>
    <customSheetView guid="{187E46AE-1EBD-4BD9-A077-6920243E0F7D}" filter="1" showAutoFilter="1">
      <pageMargins left="0.7" right="0.7" top="0.75" bottom="0.75" header="0.3" footer="0.3"/>
      <autoFilter ref="A1:AD4503" xr:uid="{2E5F7E04-5C09-4458-9AB2-BE3D35504793}">
        <filterColumn colId="0">
          <filters>
            <filter val="4515722859"/>
            <filter val="4517610307"/>
            <filter val="4517710894"/>
            <filter val="4517732006"/>
            <filter val="4517970600"/>
            <filter val="4517970601"/>
            <filter val="4517971648"/>
            <filter val="4517982581"/>
            <filter val="4517985905"/>
            <filter val="4517989014"/>
            <filter val="4517991050"/>
            <filter val="4518002910"/>
            <filter val="4518008316"/>
            <filter val="4518010426"/>
            <filter val="4518010798"/>
            <filter val="4518010952"/>
            <filter val="4518010953"/>
            <filter val="4518011754"/>
            <filter val="4518011777"/>
            <filter val="4518012985"/>
            <filter val="4518013039"/>
            <filter val="4518015374"/>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4"/>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0"/>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2"/>
            <filter val="4518056453"/>
            <filter val="4518056454"/>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0180"/>
            <filter val="4518071152"/>
            <filter val="4518072127"/>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574"/>
            <filter val="4518084701"/>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432"/>
            <filter val="4518104573"/>
            <filter val="4518104982"/>
            <filter val="4518105813"/>
            <filter val="4518107284"/>
            <filter val="4518107621"/>
            <filter val="4518108373"/>
            <filter val="4518109725"/>
            <filter val="4518111619"/>
            <filter val="4518112241"/>
            <filter val="4518112658"/>
            <filter val="4518113105"/>
            <filter val="4518118506"/>
            <filter val="4518119280"/>
            <filter val="4518121562"/>
            <filter val="4518122252"/>
            <filter val="4518123054"/>
            <filter val="4518123084"/>
            <filter val="4518124099"/>
            <filter val="4518124366"/>
            <filter val="4518124434"/>
            <filter val="4518125505"/>
            <filter val="4518126052"/>
            <filter val="4518126259"/>
            <filter val="4518127577"/>
            <filter val="4518127854"/>
            <filter val="4518128183"/>
            <filter val="4518128323"/>
            <filter val="4518128443"/>
            <filter val="4518128473"/>
            <filter val="4518128533"/>
            <filter val="4518128623"/>
            <filter val="4518148540"/>
            <filter val="4518155482"/>
            <filter val="5501254394"/>
            <filter val="5501256781"/>
            <filter val="5501260166"/>
            <filter val="881929037"/>
            <filter val="881934611"/>
            <filter val="881939563"/>
            <filter val="881944979"/>
            <filter val="881946166"/>
            <filter val="881946317"/>
            <filter val="881946320"/>
            <filter val="881958259"/>
          </filters>
        </filterColumn>
      </autoFilter>
    </customSheetView>
    <customSheetView guid="{EFC5CAAF-96AA-4C84-8B92-96FC2FBD4842}" filter="1" showAutoFilter="1">
      <pageMargins left="0.7" right="0.7" top="0.75" bottom="0.75" header="0.3" footer="0.3"/>
      <autoFilter ref="A1:AC4418" xr:uid="{94C3F72B-236F-4FBB-964E-A430C0F61A6C}"/>
    </customSheetView>
    <customSheetView guid="{2FD2733C-662B-44F8-A74F-D1A2FD9E1DAC}" filter="1" showAutoFilter="1">
      <pageMargins left="0.7" right="0.7" top="0.75" bottom="0.75" header="0.3" footer="0.3"/>
      <autoFilter ref="A1:AD5696" xr:uid="{DE64131E-E8D7-420D-88C5-3365730F35F7}">
        <filterColumn colId="1">
          <filters>
            <filter val="8242945"/>
            <filter val="8359442"/>
            <filter val="8378097"/>
            <filter val="8378098"/>
            <filter val="8378099"/>
            <filter val="8378237"/>
            <filter val="8398280"/>
            <filter val="8400261"/>
            <filter val="8492461"/>
            <filter val="8492687"/>
            <filter val="8492899"/>
            <filter val="8495884"/>
            <filter val="8502148"/>
            <filter val="8502149"/>
            <filter val="8502156"/>
            <filter val="8502157"/>
            <filter val="8513471"/>
            <filter val="8514458"/>
            <filter val="8514465"/>
            <filter val="8529024"/>
            <filter val="8533565"/>
            <filter val="8544366"/>
            <filter val="8549581"/>
            <filter val="8550766"/>
            <filter val="8550782"/>
            <filter val="8550920"/>
            <filter val="8550925"/>
            <filter val="8551447"/>
            <filter val="8551453"/>
            <filter val="8553542"/>
            <filter val="8560407"/>
            <filter val="8560408"/>
            <filter val="8560510"/>
            <filter val="8561477"/>
            <filter val="8562175"/>
            <filter val="8570186"/>
            <filter val="8572388"/>
            <filter val="8574599"/>
            <filter val="8574600"/>
            <filter val="8574602"/>
            <filter val="8576111"/>
            <filter val="8576112"/>
            <filter val="8576260"/>
            <filter val="8576802"/>
            <filter val="8580093"/>
            <filter val="8583151"/>
            <filter val="8583155"/>
            <filter val="8583162"/>
            <filter val="8588848"/>
            <filter val="8596792"/>
            <filter val="8600155"/>
            <filter val="8601395"/>
            <filter val="8601396"/>
            <filter val="8601404"/>
            <filter val="8601406"/>
            <filter val="8612506"/>
            <filter val="8612508"/>
            <filter val="8641760"/>
            <filter val="8644126"/>
            <filter val="8648383"/>
            <filter val="8648391"/>
            <filter val="8649040"/>
            <filter val="8649041"/>
            <filter val="8649042"/>
            <filter val="8649043"/>
            <filter val="8649339"/>
            <filter val="8649342"/>
            <filter val="8649351"/>
            <filter val="8649369"/>
            <filter val="8649372"/>
            <filter val="8649499"/>
            <filter val="8669927"/>
            <filter val="8672246"/>
            <filter val="8676217"/>
            <filter val="8676223"/>
            <filter val="8677272"/>
            <filter val="8731420"/>
            <filter val="8731421"/>
            <filter val="8731508"/>
            <filter val="8731509"/>
            <filter val="8731515"/>
            <filter val="8731516"/>
            <filter val="8731578"/>
            <filter val="8734848"/>
            <filter val="8734851"/>
            <filter val="8757422"/>
            <filter val="8757587"/>
            <filter val="8761490"/>
          </filters>
        </filterColumn>
        <filterColumn colId="9">
          <filters blank="1">
            <filter val="01/02/2023"/>
            <filter val="01/09/2023"/>
            <filter val="01/16/2023"/>
            <filter val="01/19/2023"/>
            <filter val="01/23/2023"/>
            <filter val="01/30/2023"/>
            <filter val="02/06/2023"/>
            <filter val="02/13/2023"/>
            <filter val="02/20/2023"/>
            <filter val="02/27/2023"/>
            <filter val="03/06/2023"/>
            <filter val="03/13/2023"/>
            <filter val="03/20/2023"/>
            <filter val="03/27/2023"/>
            <filter val="04/03/2023"/>
            <filter val="04/10/2023"/>
            <filter val="04/17/2023"/>
            <filter val="08/08/2022"/>
            <filter val="08/15/2022"/>
            <filter val="08/18/2022"/>
            <filter val="08/22/2022"/>
            <filter val="08/25/2022"/>
            <filter val="08/29/2022"/>
            <filter val="09/01/2022"/>
            <filter val="09/05/2022"/>
            <filter val="09/08/2022"/>
            <filter val="09/12/2022"/>
            <filter val="09/15/2022"/>
            <filter val="09/19/2022"/>
            <filter val="09/22/2022"/>
            <filter val="09/26/2022"/>
            <filter val="09/29/2022"/>
            <filter val="09/30/2022"/>
            <filter val="1/10/2022"/>
            <filter val="1/13/2022"/>
            <filter val="1/17/2022"/>
            <filter val="1/19/2023"/>
            <filter val="1/20/2022"/>
            <filter val="1/24/2022"/>
            <filter val="1/27/2022"/>
            <filter val="1/3/2022"/>
            <filter val="1/6/2022"/>
            <filter val="10/03/2022"/>
            <filter val="10/06/2022"/>
            <filter val="10/10/2022"/>
            <filter val="10/13/2022"/>
            <filter val="10/17/2022"/>
            <filter val="10/20/2022"/>
            <filter val="10/24/2022"/>
            <filter val="10/27/2022"/>
            <filter val="10/31/2022"/>
            <filter val="10-Aug-2023"/>
            <filter val="10-Jun-2022"/>
            <filter val="10-May-2022"/>
            <filter val="11/03/2022"/>
            <filter val="11/07/2022"/>
            <filter val="11/14/2022"/>
            <filter val="11/21/2022"/>
            <filter val="11/24/2022"/>
            <filter val="11/28/2022"/>
            <filter val="11/3/2022"/>
            <filter val="11-Aug-2022"/>
            <filter val="11-Jan-2022"/>
            <filter val="12/05/2022"/>
            <filter val="12/12/2022"/>
            <filter val="12/19/2022"/>
            <filter val="12/26/2022"/>
            <filter val="12/29/2022"/>
            <filter val="12/30/2021"/>
            <filter val="12-Aug-2022"/>
            <filter val="12-Jan-2023"/>
            <filter val="13-Oct-2022"/>
            <filter val="14-Jan-2023"/>
            <filter val="14-May-2022"/>
            <filter val="16-Mar-2023"/>
            <filter val="17-Nov-2022"/>
            <filter val="18-Feb-2023"/>
            <filter val="18-Jan-2022"/>
            <filter val="18-Jul-2022"/>
            <filter val="18-Mar-2022"/>
            <filter val="18-May-2023"/>
            <filter val="2/10/2022"/>
            <filter val="2/14/2022"/>
            <filter val="2/17/2022"/>
            <filter val="2/21/2022"/>
            <filter val="2/24/2022"/>
            <filter val="2/28/2022"/>
            <filter val="20-Jul-2023"/>
            <filter val="21-Jul-2022"/>
            <filter val="21-Sep-2023"/>
            <filter val="22-Dec-2022"/>
            <filter val="23-Feb-2022"/>
            <filter val="23-Feb-2023"/>
            <filter val="23-Sep-2022"/>
            <filter val="25-Jul-2022"/>
            <filter val="26-Dec-2022"/>
            <filter val="26-Jan-2023"/>
            <filter val="27-Apr-2023"/>
            <filter val="27-Dec-2021"/>
            <filter val="27-Oct-2022"/>
            <filter val="28-Jul-2022"/>
            <filter val="29-Apr-2022"/>
            <filter val="29-Jun-2023"/>
            <filter val="2-Feb-2023"/>
            <filter val="3/10/2022"/>
            <filter val="3/14/2022"/>
            <filter val="3/17/2022"/>
            <filter val="3/18/2022"/>
            <filter val="3/21/2022"/>
            <filter val="3/24/2022"/>
            <filter val="3/27/2023"/>
            <filter val="3/28/2022"/>
            <filter val="3/3/2022"/>
            <filter val="3/31/2022"/>
            <filter val="3/7/2022"/>
            <filter val="30-Dec-2021"/>
            <filter val="31-Aug-2022"/>
            <filter val="31-Aug-2023"/>
            <filter val="3-Dec-2022"/>
            <filter val="4/11/2022"/>
            <filter val="4/14/2022"/>
            <filter val="4/18/2022"/>
            <filter val="4/21/2022"/>
            <filter val="4/22/2022"/>
            <filter val="4/25/2022"/>
            <filter val="4/28/2022"/>
            <filter val="4/29/2022"/>
            <filter val="4/4/2022"/>
            <filter val="4/7/2022"/>
            <filter val="5/23/2022"/>
            <filter val="5/26/2022"/>
            <filter val="6/13/2022"/>
            <filter val="6/16/2022"/>
            <filter val="6/2/2022"/>
            <filter val="6/27/2022"/>
            <filter val="6/6/2022"/>
            <filter val="6/9/2022"/>
            <filter val="6-Apr-2023"/>
            <filter val="7/18/2022"/>
            <filter val="7/21/2022"/>
            <filter val="8/11/2022"/>
            <filter val="8/15/2022"/>
            <filter val="8/18/2022"/>
            <filter val="8/22/2022"/>
            <filter val="8/29/2022"/>
            <filter val="8/8/2022"/>
            <filter val="8-Dec-2022"/>
            <filter val="8-Feb-2022"/>
            <filter val="8-Jul-2022"/>
            <filter val="8-Jun-2023"/>
            <filter val="9/1/2022"/>
            <filter val="9/12/2022"/>
            <filter val="9/15/2022"/>
            <filter val="9/22/2022"/>
            <filter val="9/26/2022"/>
            <filter val="9/29/2022"/>
            <filter val="9/5/2022"/>
            <filter val="9/8/2022"/>
          </filters>
        </filterColumn>
        <filterColumn colId="28">
          <filters blank="1">
            <filter val="NGOC ANH"/>
            <filter val="XX"/>
          </filters>
        </filterColumn>
      </autoFilter>
    </customSheetView>
    <customSheetView guid="{87D4E7BE-99F5-411F-AEE2-6EC36EA3913D}" filter="1" showAutoFilter="1">
      <pageMargins left="0.7" right="0.7" top="0.75" bottom="0.75" header="0.3" footer="0.3"/>
      <autoFilter ref="A1:AD4515" xr:uid="{ACF8EA97-0192-47E7-A262-3223D43C7B94}">
        <filterColumn colId="23">
          <filters>
            <filter val="LATE"/>
            <filter val="ONTIME"/>
          </filters>
        </filterColumn>
        <filterColumn colId="28">
          <filters>
            <filter val="NGOC ANH"/>
            <filter val="NGUYEN"/>
          </filters>
        </filterColumn>
      </autoFilter>
    </customSheetView>
    <customSheetView guid="{37B2B90C-A654-42CA-BD54-94D45D94A422}" filter="1" showAutoFilter="1">
      <pageMargins left="0.7" right="0.7" top="0.75" bottom="0.75" header="0.3" footer="0.3"/>
      <autoFilter ref="A1:AC4340" xr:uid="{C44B37E4-7688-4FA2-9C8D-9EAD28D11C3C}">
        <filterColumn colId="18">
          <filters blank="1">
            <filter val="15.2022"/>
            <filter val="49.2022"/>
            <filter val="50.2022"/>
          </filters>
        </filterColumn>
        <filterColumn colId="28">
          <filters>
            <filter val="NGUYEN"/>
            <filter val="QUYNH"/>
            <filter val="XX"/>
          </filters>
        </filterColumn>
      </autoFilter>
    </customSheetView>
    <customSheetView guid="{EDF79673-FA35-4351-B7FB-5C9160A39155}" filter="1" showAutoFilter="1">
      <pageMargins left="0.7" right="0.7" top="0.75" bottom="0.75" header="0.3" footer="0.3"/>
      <autoFilter ref="A1:AD4905" xr:uid="{1B8FD6C1-94EB-4F54-AE69-2D6C70162E01}">
        <filterColumn colId="3">
          <filters>
            <filter val="BACKPACK NH ARPENAZ 50 10L BLUE"/>
            <filter val="BACKPACK NH ARPENAZ 50 10L PURPL"/>
            <filter val="SHOES BAG 100 BLK"/>
            <filter val="Ski Bag 100 black"/>
            <filter val="Ski Boots Bag 100 black"/>
          </filters>
        </filterColumn>
      </autoFilter>
    </customSheetView>
    <customSheetView guid="{26458138-61C4-4F00-93F4-92B9F5328FCD}" filter="1" showAutoFilter="1">
      <pageMargins left="0.7" right="0.7" top="0.75" bottom="0.75" header="0.3" footer="0.3"/>
      <autoFilter ref="A1:AC4418" xr:uid="{B940F1F0-714A-48FE-8565-3D9937A9ED3E}">
        <filterColumn colId="1">
          <filters>
            <filter val="8343399"/>
            <filter val="8601404"/>
            <filter val="8648391"/>
          </filters>
        </filterColumn>
        <filterColumn colId="4">
          <filters>
            <filter val="Available For Shipment"/>
            <filter val="Closed In Production (No more expected shipment)"/>
            <filter val="Closed Order"/>
            <filter val="CP"/>
            <filter val="NV"/>
            <filter val="PS"/>
            <filter val="Received"/>
            <filter val="Shipped"/>
            <filter val="UC"/>
            <filter val="V"/>
            <filter val="Validated"/>
          </filters>
        </filterColumn>
      </autoFilter>
    </customSheetView>
    <customSheetView guid="{1123EAF5-AF37-4F3C-8DD4-D8D846099B5F}" filter="1" showAutoFilter="1">
      <pageMargins left="0.7" right="0.7" top="0.75" bottom="0.75" header="0.3" footer="0.3"/>
      <autoFilter ref="A1:AD4480" xr:uid="{451C009D-3E26-429D-B52B-C49A92E969AA}">
        <filterColumn colId="1">
          <filters>
            <filter val="8649237"/>
          </filters>
        </filterColumn>
        <filterColumn colId="18">
          <filters blank="1">
            <filter val="1.2022"/>
            <filter val="1.2023"/>
            <filter val="10.2023"/>
            <filter val="13.2023"/>
            <filter val="16.2023"/>
            <filter val="19.2022"/>
            <filter val="19.2023"/>
            <filter val="2.2022"/>
            <filter val="2.2023"/>
            <filter val="20.2022"/>
            <filter val="22.2023"/>
            <filter val="25.2023"/>
            <filter val="28.2022"/>
            <filter val="29.2022"/>
            <filter val="3.2022"/>
            <filter val="3.2023"/>
            <filter val="32.2022"/>
            <filter val="33.2022"/>
            <filter val="34.2022"/>
            <filter val="35.2022"/>
            <filter val="36.2022"/>
            <filter val="37.2022"/>
            <filter val="38.2022"/>
            <filter val="39.2022"/>
            <filter val="4.2022"/>
            <filter val="40.2022"/>
            <filter val="41.2022"/>
            <filter val="42.2022"/>
            <filter val="43.2022"/>
            <filter val="44.2022"/>
            <filter val="45.2022"/>
            <filter val="46.2022"/>
            <filter val="47.2022"/>
            <filter val="48.2022"/>
            <filter val="49.2022"/>
            <filter val="50.2022"/>
            <filter val="51.1899"/>
            <filter val="51.2022"/>
            <filter val="52.2021"/>
            <filter val="6.2023"/>
            <filter val="7.2023"/>
            <filter val="8.2022"/>
          </filters>
        </filterColumn>
      </autoFilter>
    </customSheetView>
    <customSheetView guid="{DBA98B92-3CAF-460A-A220-F9049E14C65E}" filter="1" showAutoFilter="1">
      <pageMargins left="0.7" right="0.7" top="0.75" bottom="0.75" header="0.3" footer="0.3"/>
      <autoFilter ref="A1:AD4521" xr:uid="{3DBE92B9-3EFB-4C78-A5F0-465DC5873C60}"/>
    </customSheetView>
    <customSheetView guid="{A3C83553-D0D7-49FA-B013-1F7CE0965510}" filter="1" showAutoFilter="1">
      <pageMargins left="0.7" right="0.7" top="0.75" bottom="0.75" header="0.3" footer="0.3"/>
      <autoFilter ref="A1:AD3826" xr:uid="{264CC018-AE82-4FD0-9A53-2C0D81173B06}"/>
    </customSheetView>
    <customSheetView guid="{4C16F5E9-5E7C-4F15-BDCC-B92B44751924}" filter="1" showAutoFilter="1">
      <pageMargins left="0.7" right="0.7" top="0.75" bottom="0.75" header="0.3" footer="0.3"/>
      <autoFilter ref="A1:AC4418" xr:uid="{BD473282-3F83-43F5-86E0-C3438BB542E1}">
        <filterColumn colId="3">
          <filters>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URG"/>
            <filter val="BACKPACK NH ARPENAZ 100 20L RED"/>
            <filter val="BACKPACK NH ARPENAZ 10L BLACK"/>
            <filter val="BACKPACK NH ARPENAZ 10L LIGHT KH"/>
            <filter val="BACKPACK NH ARPENAZ 50 10L BLUE"/>
            <filter val="BACKPACK NH ARPENAZ 50 10L PURPL"/>
            <filter val="BACKPACK NH ESCAPE 100 17L NAVY"/>
            <filter val="BACKPACK NH ESCAPE 500 16L GREY"/>
            <filter val="BACKPACK NH ESCAPE 500 23L BLACK"/>
            <filter val="Bag for ball Ligue 1"/>
            <filter val="BASE ARPENAZ Shelter DPB"/>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MH100 ULTRA FRESH 3P DARK GREEN"/>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 val="TENT ARPENAZ 4.1"/>
          </filters>
        </filterColumn>
        <filterColumn colId="18">
          <filters blank="1">
            <filter val="10.2022"/>
            <filter val="12.2022"/>
            <filter val="17.2022"/>
            <filter val="2.2022"/>
            <filter val="4.2022"/>
            <filter val="40.2022"/>
            <filter val="49.2022"/>
            <filter val="52.2021"/>
            <filter val="6.2022"/>
            <filter val="8.2022"/>
          </filters>
        </filterColumn>
        <filterColumn colId="21">
          <filters>
            <filter val="FUT"/>
          </filters>
        </filterColumn>
        <filterColumn colId="28">
          <filters>
            <filter val="NGUYEN"/>
            <filter val="XX"/>
            <filter val="YEN"/>
          </filters>
        </filterColumn>
      </autoFilter>
    </customSheetView>
    <customSheetView guid="{E1684825-2E5D-447D-9E35-231934B0FD0C}" filter="1" showAutoFilter="1">
      <pageMargins left="0.7" right="0.7" top="0.75" bottom="0.75" header="0.3" footer="0.3"/>
      <autoFilter ref="A1:AD5696" xr:uid="{AFAFB158-4D2A-47A5-985E-A194834CD898}">
        <filterColumn colId="23">
          <filters blank="1">
            <filter val="ADVANCE"/>
            <filter val="LATE"/>
            <filter val="ON TIME"/>
          </filters>
        </filterColumn>
        <filterColumn colId="28">
          <filters blank="1">
            <filter val="NGOC ANH"/>
          </filters>
        </filterColumn>
      </autoFilter>
    </customSheetView>
    <customSheetView guid="{BA4A6641-B75E-4814-8B8E-AE30492FF5D2}" filter="1" showAutoFilter="1">
      <pageMargins left="0.7" right="0.7" top="0.75" bottom="0.75" header="0.3" footer="0.3"/>
      <autoFilter ref="A1:AD4905" xr:uid="{D8015A33-C4CA-44DC-9D82-C252B3631B1F}">
        <filterColumn colId="1">
          <filters>
            <filter val="8514465"/>
            <filter val="8562175"/>
          </filters>
        </filterColumn>
        <filterColumn colId="4">
          <filters>
            <filter val="Available For Shipment"/>
            <filter val="Closed In Production (No more expected shipment)"/>
            <filter val="Closed Order"/>
            <filter val="CP"/>
            <filter val="NV"/>
            <filter val="PS"/>
            <filter val="R"/>
            <filter val="Received"/>
            <filter val="Shipped"/>
            <filter val="UC"/>
            <filter val="V"/>
            <filter val="Validated"/>
          </filters>
        </filterColumn>
        <filterColumn colId="18">
          <filters blank="1">
            <filter val="1.2022"/>
            <filter val="1.2023"/>
            <filter val="10.2022"/>
            <filter val="10.2023"/>
            <filter val="11.2022"/>
            <filter val="12.2022"/>
            <filter val="13.2022"/>
            <filter val="13.2023"/>
            <filter val="14.2022"/>
            <filter val="15.2022"/>
            <filter val="16.2022"/>
            <filter val="16.2023"/>
            <filter val="17.2022"/>
            <filter val="18.2022"/>
            <filter val="19.2022"/>
            <filter val="19.2023"/>
            <filter val="2.2022"/>
            <filter val="2.2023"/>
            <filter val="20.2022"/>
            <filter val="22.2023"/>
            <filter val="23.2022"/>
            <filter val="24.2022"/>
            <filter val="25.2022"/>
            <filter val="25.2023"/>
            <filter val="26.2022"/>
            <filter val="27.2022"/>
            <filter val="28.2022"/>
            <filter val="28.2023"/>
            <filter val="29.2022"/>
            <filter val="3.2022"/>
            <filter val="3.2023"/>
            <filter val="30.2022"/>
            <filter val="31.2022"/>
            <filter val="31.2023"/>
            <filter val="32.2022"/>
            <filter val="33.2022"/>
            <filter val="34.2022"/>
            <filter val="34.2023"/>
            <filter val="35.2022"/>
            <filter val="36.2022"/>
            <filter val="37.2022"/>
            <filter val="37.2023"/>
            <filter val="38.2022"/>
            <filter val="39.2022"/>
            <filter val="4.2022"/>
            <filter val="4.2023"/>
            <filter val="40.2022"/>
            <filter val="41.2022"/>
            <filter val="42.2022"/>
            <filter val="43.2022"/>
            <filter val="44.2022"/>
            <filter val="45.2022"/>
            <filter val="46.2022"/>
            <filter val="47.2022"/>
            <filter val="48.2022"/>
            <filter val="49.2022"/>
            <filter val="50.2022"/>
            <filter val="51.2022"/>
            <filter val="52.2021"/>
            <filter val="6.2022"/>
            <filter val="6.2023"/>
            <filter val="7.2022"/>
            <filter val="7.2023"/>
            <filter val="8.2022"/>
            <filter val="9.2022"/>
          </filters>
        </filterColumn>
      </autoFilter>
    </customSheetView>
    <customSheetView guid="{354E8966-29B1-49E9-9E23-76846C17633E}" filter="1" showAutoFilter="1">
      <pageMargins left="0.7" right="0.7" top="0.75" bottom="0.75" header="0.3" footer="0.3"/>
      <autoFilter ref="A1:AC4340" xr:uid="{0D0F8E0F-1E41-4D01-89DA-34D77448EA25}"/>
    </customSheetView>
    <customSheetView guid="{EAAD8DC0-C347-4DC3-AE6B-53FA977E06C5}" filter="1" showAutoFilter="1">
      <pageMargins left="0.7" right="0.7" top="0.75" bottom="0.75" header="0.3" footer="0.3"/>
      <autoFilter ref="A1:AC4340" xr:uid="{F91F933F-7677-41DD-8798-58D2F49B57DC}">
        <filterColumn colId="1">
          <filters>
            <filter val="8343399"/>
            <filter val="8514465"/>
            <filter val="8576112"/>
            <filter val="8601404"/>
            <filter val="8649342"/>
            <filter val="8649499"/>
          </filters>
        </filterColumn>
        <filterColumn colId="9">
          <colorFilter dxfId="19"/>
        </filterColumn>
        <filterColumn colId="21">
          <filters>
            <filter val="FUT"/>
          </filters>
        </filterColumn>
      </autoFilter>
    </customSheetView>
    <customSheetView guid="{0CDD97B0-058F-4BEE-9576-7D5F33796D94}" filter="1" showAutoFilter="1">
      <pageMargins left="0.7" right="0.7" top="0.75" bottom="0.75" header="0.3" footer="0.3"/>
      <autoFilter ref="A1:AC4418" xr:uid="{BF5F5BC4-1228-4ACD-828E-CA909A9EAE92}">
        <filterColumn colId="18">
          <filters blank="1">
            <filter val="16.2022"/>
            <filter val="40.2022"/>
            <filter val="49.2022"/>
            <filter val="50.2022"/>
          </filters>
        </filterColumn>
        <filterColumn colId="28">
          <filters>
            <filter val="NGUYEN"/>
            <filter val="QUYNH"/>
            <filter val="XX"/>
          </filters>
        </filterColumn>
      </autoFilter>
    </customSheetView>
    <customSheetView guid="{3EE4959C-F81D-4953-A3AF-3E019BB22BCD}" filter="1" showAutoFilter="1">
      <pageMargins left="0.7" right="0.7" top="0.75" bottom="0.75" header="0.3" footer="0.3"/>
      <autoFilter ref="A1:AC4418" xr:uid="{D68A4376-F7C4-4122-A372-44D59CC80405}">
        <filterColumn colId="3">
          <filters>
            <filter val="100% RECYCLED PET STORE BAG"/>
            <filter val="2 SECONDS 0 BLUE"/>
            <filter val="2 SECONDS 2P Blue"/>
            <filter val="2 SECONDS 3P Blue"/>
            <filter val="2 Seconds easy XL fresh"/>
            <filter val="ARPENAZ 0 XL FRESH"/>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 val="TENT ARPENAZ 4.1"/>
          </filters>
        </filterColumn>
        <filterColumn colId="4">
          <filters>
            <filter val="Available For Shipment"/>
            <filter val="Closed In Production (No more expected shipment)"/>
            <filter val="Closed Order"/>
            <filter val="CP"/>
            <filter val="NV"/>
            <filter val="PS"/>
            <filter val="Received"/>
            <filter val="Shipped"/>
            <filter val="UC"/>
            <filter val="V"/>
            <filter val="Validated"/>
          </filters>
        </filterColumn>
        <filterColumn colId="18">
          <filters blank="1">
            <filter val="1.2022"/>
            <filter val="10.2022"/>
            <filter val="11.2022"/>
            <filter val="12.2022"/>
            <filter val="13.2022"/>
            <filter val="14.2022"/>
            <filter val="15.2022"/>
            <filter val="18.2022"/>
            <filter val="2.2022"/>
            <filter val="3.2022"/>
            <filter val="31.2022"/>
            <filter val="32.2022"/>
            <filter val="35.2022"/>
            <filter val="4.2022"/>
            <filter val="40.2022"/>
            <filter val="44.2022"/>
            <filter val="49.2022"/>
            <filter val="50.2022"/>
            <filter val="51.1899"/>
            <filter val="51.2022"/>
            <filter val="52.2021"/>
            <filter val="6.2022"/>
            <filter val="7.2022"/>
            <filter val="8.2022"/>
            <filter val="9.2022"/>
          </filters>
        </filterColumn>
        <filterColumn colId="28">
          <filters>
            <filter val="NGUYEN"/>
            <filter val="QUYNH"/>
            <filter val="XX"/>
          </filters>
        </filterColumn>
      </autoFilter>
    </customSheetView>
    <customSheetView guid="{C114A5C8-3D08-4D7C-9AB7-ED5DA1899D41}" filter="1" showAutoFilter="1">
      <pageMargins left="0.7" right="0.7" top="0.75" bottom="0.75" header="0.3" footer="0.3"/>
      <autoFilter ref="A1:AC4418" xr:uid="{1FC7F29B-ACAC-4E4D-AE3E-76D19554FD17}">
        <filterColumn colId="3">
          <filters>
            <filter val="100% RECYCLED PET STORE BAG"/>
            <filter val="2 SECONDS 0 BLUE"/>
            <filter val="2 SECONDS 3P Blue"/>
            <filter val="2 Seconds easy XL fresh"/>
            <filter val="ARPENAZ 0 XL FRESH"/>
            <filter val="ARPENAZ SHELTER 0 BLUE"/>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IBAGLIGHT Shoe bag WHG"/>
            <filter val="GOLF BAG SHOES LIGHT"/>
            <filter val="ICE BACKPACK NH100 10L BLUE"/>
            <filter val="ICE BACKPACK NH100 10L GREEN"/>
            <filter val="ICE BACKPACK NH100 20L BLUE"/>
            <filter val="ICE BACKPACK NH100 30L BLUE"/>
            <filter val="MH100 - 2P Grey"/>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Orange"/>
            <filter val="Ski Boots Bag 100 black"/>
            <filter val="TARP FRESH L"/>
            <filter val="TARP L"/>
            <filter val="TENT ARPENAZ 4.1"/>
          </filters>
        </filterColumn>
        <filterColumn colId="4">
          <filters>
            <filter val="AS"/>
            <filter val="Available For Shipment"/>
            <filter val="Closed In Production (No more expected shipment)"/>
            <filter val="Closed Order"/>
            <filter val="CP"/>
            <filter val="NV"/>
            <filter val="PS"/>
            <filter val="R"/>
            <filter val="Received"/>
            <filter val="Shipped"/>
            <filter val="UC"/>
            <filter val="V"/>
            <filter val="Validated"/>
          </filters>
        </filterColumn>
        <filterColumn colId="9">
          <colorFilter dxfId="20"/>
        </filterColumn>
        <filterColumn colId="28">
          <filters>
            <filter val="NGUYEN"/>
            <filter val="QUYNH"/>
            <filter val="XX"/>
          </filters>
        </filterColumn>
      </autoFilter>
    </customSheetView>
    <customSheetView guid="{6C39986E-3632-4A3F-A550-6CD896613730}" filter="1" showAutoFilter="1">
      <pageMargins left="0.7" right="0.7" top="0.75" bottom="0.75" header="0.3" footer="0.3"/>
      <autoFilter ref="A1:AC4418" xr:uid="{A190F432-FC6A-4630-9190-E0C30C8E68DC}">
        <filterColumn colId="20">
          <filters blank="1">
            <filter val="BALO"/>
          </filters>
        </filterColumn>
        <filterColumn colId="22">
          <filters>
            <filter val="NOT DONE"/>
          </filters>
        </filterColumn>
      </autoFilter>
    </customSheetView>
    <customSheetView guid="{C0C93016-9148-4F93-A8CD-D57A3D0C15B7}" filter="1" showAutoFilter="1">
      <pageMargins left="0.7" right="0.7" top="0.75" bottom="0.75" header="0.3" footer="0.3"/>
      <autoFilter ref="A1:AD4905" xr:uid="{7ABD916F-7846-4BAC-B20A-DBFB399E6EB8}"/>
    </customSheetView>
    <customSheetView guid="{ADB20856-247E-4750-971B-6CB6878F0054}" filter="1" showAutoFilter="1">
      <pageMargins left="0.7" right="0.7" top="0.75" bottom="0.75" header="0.3" footer="0.3"/>
      <autoFilter ref="A1:AD5696" xr:uid="{21B584FD-A973-4C20-A05A-A0CB52B404CB}"/>
    </customSheetView>
    <customSheetView guid="{848BA32A-9948-4310-8C04-D91DF5182EF1}" filter="1" showAutoFilter="1">
      <pageMargins left="0.7" right="0.7" top="0.75" bottom="0.75" header="0.3" footer="0.3"/>
      <autoFilter ref="A1:AD3675" xr:uid="{4E9A50F5-0F6C-4B2A-A789-D7C80C7772EE}"/>
    </customSheetView>
    <customSheetView guid="{8AA2C77D-4149-4143-8D4F-F60D30F10AC9}" filter="1" showAutoFilter="1">
      <pageMargins left="0.7" right="0.7" top="0.75" bottom="0.75" header="0.3" footer="0.3"/>
      <autoFilter ref="A1:AD5696" xr:uid="{D958A75E-A1BE-4A9D-86C6-76BCA26BB558}">
        <filterColumn colId="9">
          <filters blank="1">
            <filter val="01/02/2023"/>
            <filter val="01/09/2023"/>
            <filter val="01/16/2023"/>
            <filter val="01/19/2023"/>
            <filter val="01/23/2023"/>
            <filter val="01/30/2023"/>
            <filter val="02/06/2023"/>
            <filter val="02/13/2023"/>
            <filter val="02/20/2023"/>
            <filter val="02/27/2023"/>
            <filter val="03/06/2023"/>
            <filter val="03/13/2023"/>
            <filter val="03/20/2023"/>
            <filter val="03/27/2023"/>
            <filter val="04/03/2023"/>
            <filter val="04/10/2023"/>
            <filter val="04/17/2023"/>
            <filter val="08/08/2022"/>
            <filter val="08/15/2022"/>
            <filter val="08/18/2022"/>
            <filter val="08/22/2022"/>
            <filter val="08/25/2022"/>
            <filter val="08/29/2022"/>
            <filter val="09/01/2022"/>
            <filter val="09/05/2022"/>
            <filter val="09/08/2022"/>
            <filter val="09/12/2022"/>
            <filter val="09/15/2022"/>
            <filter val="09/19/2022"/>
            <filter val="09/22/2022"/>
            <filter val="09/26/2022"/>
            <filter val="09/29/2022"/>
            <filter val="09/30/2022"/>
            <filter val="1/10/2022"/>
            <filter val="1/13/2022"/>
            <filter val="1/17/2022"/>
            <filter val="1/19/2023"/>
            <filter val="1/20/2022"/>
            <filter val="1/24/2022"/>
            <filter val="1/27/2022"/>
            <filter val="1/3/2022"/>
            <filter val="1/6/2022"/>
            <filter val="10/03/2022"/>
            <filter val="10/06/2022"/>
            <filter val="10/10/2022"/>
            <filter val="10/13/2022"/>
            <filter val="10/17/2022"/>
            <filter val="10/20/2022"/>
            <filter val="10/24/2022"/>
            <filter val="10/27/2022"/>
            <filter val="10/31/2022"/>
            <filter val="10-Aug-2023"/>
            <filter val="10-Feb-2022"/>
            <filter val="10-Jan-2022"/>
            <filter val="10-Jun-2022"/>
            <filter val="10-Mar-2022"/>
            <filter val="10-May-2022"/>
            <filter val="10-Nov-2022"/>
            <filter val="10-Oct-2022"/>
            <filter val="11/03/2022"/>
            <filter val="11/07/2022"/>
            <filter val="11/14/2022"/>
            <filter val="11/21/2022"/>
            <filter val="11/24/2022"/>
            <filter val="11/28/2022"/>
            <filter val="11/3/2022"/>
            <filter val="11-Apr-2022"/>
            <filter val="11-Aug-2022"/>
            <filter val="11-Jan-2022"/>
            <filter val="11-Jul-2022"/>
            <filter val="12/05/2022"/>
            <filter val="12/12/2022"/>
            <filter val="12/19/2022"/>
            <filter val="12/26/2022"/>
            <filter val="12/29/2022"/>
            <filter val="12/30/2021"/>
            <filter val="12-Aug-2022"/>
            <filter val="12-Dec-2022"/>
            <filter val="12-Jan-2023"/>
            <filter val="12-May-2022"/>
            <filter val="12-Sep-2022"/>
            <filter val="13-Jan-2022"/>
            <filter val="13-Jun-2022"/>
            <filter val="13-May-2022"/>
            <filter val="13-Oct-2022"/>
            <filter val="14-Apr-2022"/>
            <filter val="14-Feb-2022"/>
            <filter val="14-Jan-2023"/>
            <filter val="14-Jul-2022"/>
            <filter val="14-Jun-2022"/>
            <filter val="14-Mar-2022"/>
            <filter val="14-May-2022"/>
            <filter val="14-Nov-2022"/>
            <filter val="15-Aug-2022"/>
            <filter val="15-Mar-2022"/>
            <filter val="15-Sep-2022"/>
            <filter val="16-Jan-2023"/>
            <filter val="16-Jun-2022"/>
            <filter val="16-Mar-2023"/>
            <filter val="16-May-2022"/>
            <filter val="17-Feb-2022"/>
            <filter val="17-Jan-2022"/>
            <filter val="17-Mar-2022"/>
            <filter val="17-Nov-2022"/>
            <filter val="17-Oct-2022"/>
            <filter val="18-Apr-2022"/>
            <filter val="18-Aug-2022"/>
            <filter val="18-Feb-2023"/>
            <filter val="18-Jan-2022"/>
            <filter val="18-Jul-2022"/>
            <filter val="18-Mar-2022"/>
            <filter val="18-May-2023"/>
            <filter val="19-May-2022"/>
            <filter val="19-Sep-2022"/>
            <filter val="1-Aug-2022"/>
            <filter val="1-Dec-2022"/>
            <filter val="1-Sep-2022"/>
            <filter val="2/10/2022"/>
            <filter val="2/14/2022"/>
            <filter val="2/17/2022"/>
            <filter val="2/21/2022"/>
            <filter val="2/24/2022"/>
            <filter val="2/28/2022"/>
            <filter val="20-Jan-2022"/>
            <filter val="20-Jul-2023"/>
            <filter val="20-Jun-2022"/>
            <filter val="20-Oct-2022"/>
            <filter val="21-Apr-2022"/>
            <filter val="21-Feb-2022"/>
            <filter val="21-Jul-2022"/>
            <filter val="21-Mar-2022"/>
            <filter val="21-Nov-2022"/>
            <filter val="21-Sep-2023"/>
            <filter val="22-Aug-2022"/>
            <filter val="22-Dec-2022"/>
            <filter val="22-Sep-2022"/>
            <filter val="23-Feb-2022"/>
            <filter val="23-Feb-2023"/>
            <filter val="23-Jun-2022"/>
            <filter val="23-May-2022"/>
            <filter val="23-Sep-2022"/>
            <filter val="24-Feb-2022"/>
            <filter val="24-Jan-2022"/>
            <filter val="24-Mar-2022"/>
            <filter val="24-Oct-2022"/>
            <filter val="25-Apr-2022"/>
            <filter val="25-Aug-2022"/>
            <filter val="25-Jan-2022"/>
            <filter val="25-Jul-2022"/>
            <filter val="26-Dec-2022"/>
            <filter val="26-Jan-2023"/>
            <filter val="26-May-2022"/>
            <filter val="26-Sep-2022"/>
            <filter val="27-Apr-2023"/>
            <filter val="27-Dec-2021"/>
            <filter val="27-Jan-2022"/>
            <filter val="27-Jun-2022"/>
            <filter val="27-Oct-2022"/>
            <filter val="28-Apr-2022"/>
            <filter val="28-Feb-2022"/>
            <filter val="28-Jul-2022"/>
            <filter val="28-Mar-2022"/>
            <filter val="28-Nov-2022"/>
            <filter val="29-Apr-2022"/>
            <filter val="29-Aug-2022"/>
            <filter val="29-Jun-2023"/>
            <filter val="29-Sep-2022"/>
            <filter val="2-Feb-2023"/>
            <filter val="2-Jun-2022"/>
            <filter val="2-May-2022"/>
            <filter val="3/10/2022"/>
            <filter val="3/14/2022"/>
            <filter val="3/17/2022"/>
            <filter val="3/18/2022"/>
            <filter val="3/21/2022"/>
            <filter val="3/24/2022"/>
            <filter val="3/27/2023"/>
            <filter val="3/28/2022"/>
            <filter val="3/3/2022"/>
            <filter val="3/31/2022"/>
            <filter val="3/7/2022"/>
            <filter val="30-Dec-2021"/>
            <filter val="30-Jun-2022"/>
            <filter val="30-May-2022"/>
            <filter val="31-Aug-2022"/>
            <filter val="31-Aug-2023"/>
            <filter val="31-Mar-2022"/>
            <filter val="31-Oct-2022"/>
            <filter val="3-Dec-2022"/>
            <filter val="3-Jan-2022"/>
            <filter val="3-Mar-2022"/>
            <filter val="3-Nov-2022"/>
            <filter val="3-Oct-2022"/>
            <filter val="4/11/2022"/>
            <filter val="4/14/2022"/>
            <filter val="4/18/2022"/>
            <filter val="4/21/2022"/>
            <filter val="4/22/2022"/>
            <filter val="4/25/2022"/>
            <filter val="4/28/2022"/>
            <filter val="4/29/2022"/>
            <filter val="4/4/2022"/>
            <filter val="4/7/2022"/>
            <filter val="4-Apr-2022"/>
            <filter val="4-Aug-2022"/>
            <filter val="5/23/2022"/>
            <filter val="5/26/2022"/>
            <filter val="5-Dec-2022"/>
            <filter val="5-May-2022"/>
            <filter val="5-Sep-2022"/>
            <filter val="6/13/2022"/>
            <filter val="6/16/2022"/>
            <filter val="6/2/2022"/>
            <filter val="6/27/2022"/>
            <filter val="6/6/2022"/>
            <filter val="6/9/2022"/>
            <filter val="6-Apr-2023"/>
            <filter val="6-Jan-2022"/>
            <filter val="6-Jun-2022"/>
            <filter val="7/18/2022"/>
            <filter val="7/21/2022"/>
            <filter val="7-Apr-2022"/>
            <filter val="7-Jul-2022"/>
            <filter val="7-Mar-2022"/>
            <filter val="7-Nov-2022"/>
            <filter val="8/11/2022"/>
            <filter val="8/15/2022"/>
            <filter val="8/18/2022"/>
            <filter val="8/22/2022"/>
            <filter val="8/29/2022"/>
            <filter val="8/8/2022"/>
            <filter val="8-Aug-2022"/>
            <filter val="8-Dec-2022"/>
            <filter val="8-Feb-2022"/>
            <filter val="8-Jul-2022"/>
            <filter val="8-Jun-2023"/>
            <filter val="8-Sep-2022"/>
            <filter val="9/1/2022"/>
            <filter val="9/12/2022"/>
            <filter val="9/15/2022"/>
            <filter val="9/22/2022"/>
            <filter val="9/26/2022"/>
            <filter val="9/29/2022"/>
            <filter val="9/5/2022"/>
            <filter val="9/8/2022"/>
            <filter val="9-Jun-2022"/>
            <filter val="9-May-2022"/>
          </filters>
        </filterColumn>
        <filterColumn colId="21">
          <filters blank="1">
            <filter val="FUT"/>
          </filters>
        </filterColumn>
        <filterColumn colId="23">
          <filters blank="1">
            <filter val="ADVANCE"/>
            <filter val="LATE"/>
            <filter val="ON TIME"/>
          </filters>
        </filterColumn>
        <filterColumn colId="25">
          <filters blank="1">
            <filter val="capacity"/>
            <filter val="CHD không phù hợp với lịch tàu"/>
            <filter val="CHD sớm hơn cam kết (w24)"/>
            <filter val="chiến tranh Nga"/>
            <filter val="Component delay"/>
            <filter val="components"/>
            <filter val="COVID"/>
            <filter val="Covid19"/>
            <filter val="D. Leadtime (Quá Deadline tạo AS)"/>
            <filter val="deadline to create AS"/>
            <filter val="đổi CAC do chiến tranh Nga"/>
            <filter val="đơn hàng bị gỡ ra khỏi LINK và đc tạo lại vào 27/6"/>
            <filter val="đơn hàng tăng đột biến"/>
            <filter val="đơn hàng tạo muộn"/>
            <filter val="hết vật tư"/>
            <filter val="k có booking"/>
            <filter val="kế hoạch sx"/>
            <filter val="Late development"/>
            <filter val="Late development, PE change fabric"/>
            <filter val="Late Duplication"/>
            <filter val="late material"/>
            <filter val="late swap PO from TBS"/>
            <filter val="lịch tàu k khớp với CHD"/>
            <filter val="Manual orders not respect vessel plan"/>
            <filter val="NC tăng đột biến. VT về không kịp"/>
            <filter val="nhu cầu khách hàng"/>
            <filter val="nhu cầu tăng"/>
            <filter val="Nhu cầu tăng cao. Vật tư đặt và về không kịp"/>
            <filter val="Nhu cầu tăng đột biến. Vật tư mua và về không kịp"/>
            <filter val="Nhu cầu tăng đột biến. VT k về kịp"/>
            <filter val="Nhu cầu tăng đột biến. VT không về kịp"/>
            <filter val="No booking"/>
            <filter val="No vessel plan on CHD"/>
            <filter val="NO VESSEL SPACE"/>
            <filter val="not running"/>
            <filter val="Order from TBS"/>
            <filter val="Orders qty more than sharing Qty"/>
            <filter val="Ori. CHD 25/4"/>
            <filter val="pilot run"/>
            <filter val="plan"/>
            <filter val="quá công suất"/>
            <filter val="quá CS"/>
            <filter val="release order late"/>
            <filter val="retro"/>
            <filter val="retro plan"/>
            <filter val="sai transport mode"/>
            <filter val="Shortage defected fabric in BOC"/>
            <filter val="tạo đơn hàng không khớp với lịch tàu"/>
            <filter val="tạo đơn muộn"/>
            <filter val="tạo đơn muộn, sai transport mode"/>
            <filter val="theo lịch tàu"/>
            <filter val="theo retro và lịch tàu"/>
            <filter val="Trễ đồng bộ"/>
            <filter val="vật tư đb muộn"/>
            <filter val="vật tư về muộn"/>
            <filter val="vật tư về trễ"/>
            <filter val="VT chưa đb"/>
            <filter val="VT về muộn"/>
            <filter val="VT về trễ"/>
          </filters>
        </filterColumn>
        <filterColumn colId="26">
          <filters blank="1">
            <filter val="* Cập nhật EHD dựa trên ETA vật tư + KHSX_x000a_* Xem xét có thể cứu được đơn hàng?"/>
            <filter val="* Giữ EHD"/>
            <filter val="* Giữ EHD hiện tại_x000a_* Kiểm tra khả năng cải thiện ETA (NA email to a Hiệp)"/>
            <filter val="* Giữ EHD_x000a_* Kiểm tra khả năng cải thiện ETA VT (NA viết email tới A Hiệp)"/>
            <filter val="* Khắc phục: Chuyển EHD = 4 Jul. C LA đảm bảo SX thực tế ra hàng như KH_x000a_* Ngăn ngừa: Bàn sau_x000a_* Bổ sung quy trình Kết luận có lấy được booking hay không? (AHD = 12 Jul, lùi so với EHD do không lấy được booking)"/>
            <filter val="* Kiểm tra cải thiện ETA"/>
            <filter val="* Kiểm tra khả năng cải thiện ETA"/>
            <filter val="* Kiểm tra lại EHD (ETA VT = 8 Sep)"/>
            <filter val="* Lùi tới  EHD = 4 Jul. C LA đảm bảo SX thực tế ra hàng như KH_x000a_* Ngăn ngừa: Bàn sau"/>
            <filter val="* QLĐH báo SPL qua email: ETA vật tư, Ngày bắt đầu + KT SX, Ngày xuất hàng lượng còn lại - Deadline = 29 Jul"/>
            <filter val="* SPL: Xóa đơn hàng_x000a_* QLĐH: Bỏ ra khỏi kế hoạch sx, xuất hàng"/>
            <filter val="* Tìm nguyên nhân gốc rễ_x000a_* Xem xét quy trình kiểm soát đồng bộ_x000a_* Có hành động ngăn ngừa"/>
            <filter val="1. SPL giục CPM/RS đổi CHD. chuyển lại đh (Thu - 23 Jun)_x000a_2. Mer xác nhận đh với EHD Nov_x000a_3. NM sản xuất + giữ tồn"/>
            <filter val="3. NM sản xuất + giữ tồn_x000a_4. Chấp nhận late nếu RS không đổi CHD"/>
            <filter val="Chấp nhất trễ late"/>
            <filter val="Check Cost+ gap out off tollerance"/>
            <filter val="Chuyển đơn qua TBS. Z76 không sx đơn hàng này"/>
            <filter val="Cost+ gap --&gt; NA sửa giá ref"/>
            <filter val="Đã xuất"/>
            <filter val="Đơn hàng xóa do hết vật tư"/>
            <filter val="Giá: NA: heck Cost+ gap out off tollerance_x000a_EHD: C Huong: Check cải thiện ETA vật tư"/>
            <filter val="Giữ EHD"/>
            <filter val="Giữ EHD = 20 Jun"/>
            <filter val="Giữ EHD hiện tại"/>
            <filter val="Giữ lịch giao = 4 Jul"/>
            <filter val="giữ lịch xuất"/>
            <filter val="Giữ lịch xuất 27 Jun"/>
            <filter val="Kiểm tra khả năng cải thiện ETA"/>
            <filter val="Lùi tới  EHD = 18 Jul. C LA đảm bảo KH"/>
            <filter val="Lùi tới EHD = 4 Jul. Chị LA đảm bảo xuất hàng_x000a_Ngăn ngừa: bàn sau"/>
            <filter val="NA tạo IT ticket để xóa đơn này"/>
            <filter val="NA: Hỏi DHL lý do lùi lịch giao tới 2.5 tháng"/>
            <filter val="Nhà máy cập nhật lại EHD/ cập nhật lại AS trước khi hệ thống đóng cửa"/>
            <filter val="Nhà máy muốn xuất sớm, SPL đổi CHD"/>
            <filter val="NM báo item vật tư + NCC cần cải thiện ETA, SPL hỗ trợ đẩy"/>
            <filter val="NM xác nhận đơn hàng"/>
          </filters>
        </filterColumn>
        <filterColumn colId="28">
          <filters>
            <filter val="NGOC ANH"/>
          </filters>
        </filterColumn>
      </autoFilter>
    </customSheetView>
    <customSheetView guid="{85A9C73A-F7B4-4589-9EDB-B98A70CB56D1}" filter="1" showAutoFilter="1">
      <pageMargins left="0.7" right="0.7" top="0.75" bottom="0.75" header="0.3" footer="0.3"/>
      <autoFilter ref="A1:AC4335" xr:uid="{90141AA2-B619-4931-A4A8-1A534EF48194}"/>
    </customSheetView>
    <customSheetView guid="{84A5F25E-55B7-4911-9ED1-4C4D08281A72}" filter="1" showAutoFilter="1">
      <pageMargins left="0.7" right="0.7" top="0.75" bottom="0.75" header="0.3" footer="0.3"/>
      <autoFilter ref="A1:AD4793" xr:uid="{9DD1CEBB-EF90-4490-A7C8-D1098F082988}"/>
    </customSheetView>
    <customSheetView guid="{072D62D5-025A-4F86-8422-7A7BFFB710CA}" filter="1" showAutoFilter="1">
      <pageMargins left="0.7" right="0.7" top="0.75" bottom="0.75" header="0.3" footer="0.3"/>
      <autoFilter ref="A1:AC4418" xr:uid="{42826168-9B76-4776-BBA3-D20AD20F0D3F}">
        <filterColumn colId="4">
          <filters>
            <filter val="AS"/>
            <filter val="Available For Shipment"/>
            <filter val="Closed In Production (No more expected shipment)"/>
            <filter val="Closed Order"/>
            <filter val="CP"/>
            <filter val="NV"/>
            <filter val="PS"/>
            <filter val="Received"/>
            <filter val="Shipped"/>
            <filter val="UC"/>
            <filter val="V"/>
            <filter val="Validated"/>
          </filters>
        </filterColumn>
        <filterColumn colId="28">
          <filters>
            <filter val="NGUYEN"/>
            <filter val="QUYNH"/>
            <filter val="XX"/>
          </filters>
        </filterColumn>
      </autoFilter>
    </customSheetView>
    <customSheetView guid="{DFA7A5E6-A783-4A1D-9C93-3B3298E68F0F}" filter="1" showAutoFilter="1">
      <pageMargins left="0.7" right="0.7" top="0.75" bottom="0.75" header="0.3" footer="0.3"/>
      <autoFilter ref="A1:AD5696" xr:uid="{F39E550A-BA26-4269-9916-2683851C82EE}">
        <filterColumn colId="28">
          <filters>
            <filter val="NGOC ANH"/>
          </filters>
        </filterColumn>
      </autoFilter>
    </customSheetView>
    <customSheetView guid="{2175F22B-8FF7-4964-946D-6AABF63C2DF1}" filter="1" showAutoFilter="1">
      <pageMargins left="0.7" right="0.7" top="0.75" bottom="0.75" header="0.3" footer="0.3"/>
      <autoFilter ref="A1:AD4905" xr:uid="{B949F9B4-18D8-4C38-AF7B-8DC7E2F97033}">
        <filterColumn colId="28">
          <filters>
            <filter val="NGUYEN"/>
          </filters>
        </filterColumn>
      </autoFilter>
    </customSheetView>
    <customSheetView guid="{FCE67011-56C3-4857-9E44-866E21AA632C}" filter="1" showAutoFilter="1">
      <pageMargins left="0.7" right="0.7" top="0.75" bottom="0.75" header="0.3" footer="0.3"/>
      <autoFilter ref="A1:AC2503" xr:uid="{2ADB30FB-5545-490F-928B-07132E7AAE1F}"/>
    </customSheetView>
    <customSheetView guid="{59F6AE84-7FBE-4816-B469-968E9D9481EC}" filter="1" showAutoFilter="1">
      <pageMargins left="0.7" right="0.7" top="0.75" bottom="0.75" header="0.3" footer="0.3"/>
      <autoFilter ref="A1:AD4905" xr:uid="{2F88EF87-21C0-431D-8097-3D92FE7E1DE1}">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MH100 - 2P FRESH &amp; BLACK"/>
            <filter val="MH100 - 2P Grey"/>
            <filter val="MH100 - 3P FRESH &amp; BLACK"/>
            <filter val="MH100 - 3P Grey"/>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s>
        </filterColumn>
        <filterColumn colId="4">
          <filters>
            <filter val="AS"/>
            <filter val="Available For Shipment"/>
            <filter val="Closed In Production (No more expected shipment)"/>
            <filter val="Closed Order"/>
            <filter val="NV"/>
            <filter val="PS"/>
            <filter val="R"/>
            <filter val="Received"/>
            <filter val="Shipped"/>
            <filter val="UC"/>
            <filter val="V"/>
            <filter val="Validated"/>
          </filters>
        </filterColumn>
        <filterColumn colId="28">
          <filters>
            <filter val="QUYNH"/>
            <filter val="NGUYEN"/>
          </filters>
        </filterColumn>
        <filterColumn colId="29">
          <filters blank="1">
            <filter val="Done"/>
            <filter val="Đóng"/>
            <filter val="FALSE"/>
            <filter val="Pending - late reply"/>
          </filters>
        </filterColumn>
      </autoFilter>
    </customSheetView>
    <customSheetView guid="{7240A9A4-F1BD-4F88-AD05-131C4A6246B3}" filter="1" showAutoFilter="1">
      <pageMargins left="0.7" right="0.7" top="0.75" bottom="0.75" header="0.3" footer="0.3"/>
      <autoFilter ref="A1:AD5696" xr:uid="{160C5A78-7577-45A4-8A84-42AAE2D26B63}"/>
    </customSheetView>
    <customSheetView guid="{673496E4-668F-4A80-B616-82A74906A0A6}" filter="1" showAutoFilter="1">
      <pageMargins left="0.7" right="0.7" top="0.75" bottom="0.75" header="0.3" footer="0.3"/>
      <autoFilter ref="A1:AC4335" xr:uid="{682F8AB6-3934-4B1B-AF95-1B84A081F104}">
        <filterColumn colId="4">
          <filters>
            <filter val="Available For Shipment"/>
            <filter val="Closed In Production (No more expected shipment)"/>
            <filter val="Closed Order"/>
            <filter val="R"/>
            <filter val="Received"/>
            <filter val="Shipped"/>
            <filter val="Validated"/>
          </filters>
        </filterColumn>
      </autoFilter>
    </customSheetView>
    <customSheetView guid="{EB1852C1-6811-44B7-B65D-E3D17ABF048E}" filter="1" showAutoFilter="1">
      <pageMargins left="0.7" right="0.7" top="0.75" bottom="0.75" header="0.3" footer="0.3"/>
      <autoFilter ref="A1:AC4418" xr:uid="{5DD5E832-24FD-4FD8-9AD2-4F42F3F75B9B}">
        <filterColumn colId="18">
          <filters blank="1">
            <filter val="1.2022"/>
            <filter val="10.2022"/>
            <filter val="11.2022"/>
            <filter val="12.2022"/>
            <filter val="13.2022"/>
            <filter val="14.2022"/>
            <filter val="15.2022"/>
            <filter val="16.2022"/>
            <filter val="17.2022"/>
            <filter val="18.2022"/>
            <filter val="19.2022"/>
            <filter val="2.2022"/>
            <filter val="20.2022"/>
            <filter val="21.2022"/>
            <filter val="22.2022"/>
            <filter val="23.2022"/>
            <filter val="24.2022"/>
            <filter val="25.2022"/>
            <filter val="26.2022"/>
            <filter val="27.2022"/>
            <filter val="28.2022"/>
            <filter val="29.2022"/>
            <filter val="3.2022"/>
            <filter val="30.2022"/>
            <filter val="31.2022"/>
            <filter val="32.2022"/>
            <filter val="33.2022"/>
            <filter val="34.2022"/>
            <filter val="35.2022"/>
            <filter val="36.2022"/>
            <filter val="37.2022"/>
            <filter val="38.2022"/>
            <filter val="39.2022"/>
            <filter val="4.2022"/>
            <filter val="40.2022"/>
            <filter val="41.2022"/>
            <filter val="42.2022"/>
            <filter val="43.2022"/>
            <filter val="44.2022"/>
            <filter val="45.2022"/>
            <filter val="46.2022"/>
            <filter val="47.2022"/>
            <filter val="49.2022"/>
            <filter val="50.2022"/>
            <filter val="51.2022"/>
            <filter val="52.2021"/>
            <filter val="6.2022"/>
            <filter val="7.2022"/>
            <filter val="8.2022"/>
            <filter val="9.2022"/>
          </filters>
        </filterColumn>
        <filterColumn colId="28">
          <filters>
            <filter val="NGUYEN"/>
          </filters>
        </filterColumn>
      </autoFilter>
    </customSheetView>
    <customSheetView guid="{2B02564F-48A8-42AA-8362-69DD9AEE61F9}" filter="1" showAutoFilter="1">
      <pageMargins left="0.7" right="0.7" top="0.75" bottom="0.75" header="0.3" footer="0.3"/>
      <autoFilter ref="A1:AD5696" xr:uid="{6972E094-010C-4C3D-9B2C-09865C895B5B}">
        <filterColumn colId="0">
          <filters>
            <filter val="4516531932"/>
            <filter val="4517339799"/>
            <filter val="4517571265"/>
            <filter val="4517732346"/>
            <filter val="4517883578"/>
            <filter val="4517883579"/>
            <filter val="4517884134"/>
            <filter val="4517895752"/>
            <filter val="4517913806"/>
            <filter val="4517933897"/>
            <filter val="4517960820"/>
            <filter val="4517992678"/>
            <filter val="4517997857"/>
            <filter val="4518011202"/>
            <filter val="4518023128"/>
            <filter val="4518060011"/>
            <filter val="4518069316"/>
            <filter val="4518080247"/>
            <filter val="4518096884"/>
            <filter val="4518112659"/>
            <filter val="4518112744"/>
            <filter val="4518118353"/>
            <filter val="4518118534"/>
            <filter val="4518122210"/>
            <filter val="4518123855"/>
            <filter val="4518126991"/>
            <filter val="4518129696"/>
            <filter val="4518129926"/>
            <filter val="4518130772"/>
            <filter val="4518130810"/>
            <filter val="4518136441"/>
            <filter val="4518137153"/>
            <filter val="4518137154"/>
            <filter val="4518137155"/>
            <filter val="4518137156"/>
            <filter val="4518137157"/>
            <filter val="4518138840"/>
            <filter val="4518141333"/>
            <filter val="4518148540"/>
            <filter val="4518149771"/>
            <filter val="4518152034"/>
            <filter val="4518155482"/>
            <filter val="4518156920"/>
            <filter val="4518157262"/>
            <filter val="4518157798"/>
            <filter val="4518157897"/>
            <filter val="4518158483"/>
            <filter val="4518162889"/>
            <filter val="4518164958"/>
            <filter val="4518165009"/>
            <filter val="4518165201"/>
            <filter val="4518165213"/>
            <filter val="4518165301"/>
            <filter val="4518165302"/>
            <filter val="4518165303"/>
            <filter val="4518165304"/>
            <filter val="4518165305"/>
            <filter val="4518165306"/>
            <filter val="4518165307"/>
            <filter val="4518165308"/>
            <filter val="4518165474"/>
            <filter val="4518166373"/>
            <filter val="4518166522"/>
            <filter val="4518167058"/>
            <filter val="4518167271"/>
            <filter val="4518168931"/>
            <filter val="4518171404"/>
            <filter val="4518172727"/>
            <filter val="4518173947"/>
            <filter val="4518173980"/>
            <filter val="4518174448"/>
            <filter val="4518174487"/>
            <filter val="4518174596"/>
            <filter val="4518176281"/>
            <filter val="4518176429"/>
            <filter val="4518176677"/>
            <filter val="4518182490"/>
            <filter val="4518183531"/>
            <filter val="4518183595"/>
            <filter val="4518184650"/>
            <filter val="4518184979"/>
            <filter val="4518188922"/>
            <filter val="4518189722"/>
            <filter val="4518189764"/>
            <filter val="4518190287"/>
            <filter val="4518191697"/>
            <filter val="4518192150"/>
            <filter val="4518193184"/>
            <filter val="4518193594"/>
            <filter val="4518193619"/>
            <filter val="4518194126"/>
            <filter val="4518195310"/>
            <filter val="4518196086"/>
            <filter val="4518197537"/>
            <filter val="4518197885"/>
            <filter val="4518197887"/>
            <filter val="4518198245"/>
            <filter val="4518198366"/>
            <filter val="4518198953"/>
            <filter val="4518198979"/>
            <filter val="4518200421"/>
            <filter val="4518200994"/>
            <filter val="4518201925"/>
            <filter val="4518203012"/>
            <filter val="4518203844"/>
            <filter val="4518203986"/>
            <filter val="4518204031"/>
            <filter val="4518204143"/>
            <filter val="4518205675"/>
            <filter val="4518207462"/>
            <filter val="4518208386"/>
            <filter val="4518209317"/>
            <filter val="4518209934"/>
            <filter val="4518210369"/>
            <filter val="4518210426"/>
            <filter val="4518210476"/>
            <filter val="4518210813"/>
            <filter val="4518210964"/>
            <filter val="4518211041"/>
            <filter val="4518211165"/>
            <filter val="4518211473"/>
            <filter val="4518211661"/>
            <filter val="4518212004"/>
            <filter val="4518212192"/>
            <filter val="4518212338"/>
            <filter val="4518213302"/>
            <filter val="4518213774"/>
            <filter val="4518214609"/>
            <filter val="4518214752"/>
            <filter val="4518214962"/>
            <filter val="4518215927"/>
            <filter val="4518216306"/>
            <filter val="4518216559"/>
            <filter val="4518217063"/>
            <filter val="4518217456"/>
            <filter val="4518217625"/>
            <filter val="4518217907"/>
            <filter val="4518218337"/>
            <filter val="4518218357"/>
            <filter val="4518220163"/>
            <filter val="4518220626"/>
            <filter val="4518221238"/>
            <filter val="4518221342"/>
            <filter val="4518221514"/>
            <filter val="4518223153"/>
            <filter val="4518223214"/>
            <filter val="4518224582"/>
            <filter val="4518224776"/>
            <filter val="4518226119"/>
            <filter val="4518226860"/>
            <filter val="4518227999"/>
            <filter val="4518228131"/>
            <filter val="4518230526"/>
            <filter val="4518233910"/>
            <filter val="4518234401"/>
            <filter val="4518235988"/>
            <filter val="4518236180"/>
            <filter val="4518237510"/>
            <filter val="4518239716"/>
            <filter val="4518239967"/>
            <filter val="4518240280"/>
            <filter val="4518240926"/>
            <filter val="4518244335"/>
            <filter val="4518245177"/>
            <filter val="4518245328"/>
            <filter val="4518247852"/>
            <filter val="4518248996"/>
            <filter val="4518249539"/>
            <filter val="4518250291"/>
            <filter val="4518250563"/>
            <filter val="4518251692"/>
            <filter val="4518252579"/>
            <filter val="4518253457"/>
            <filter val="4518253764"/>
            <filter val="4518254521"/>
            <filter val="4518254740"/>
            <filter val="4518255916"/>
            <filter val="4518256314"/>
            <filter val="4518260465"/>
            <filter val="4518262172"/>
            <filter val="4518262434"/>
            <filter val="4518263517"/>
            <filter val="4518265315"/>
            <filter val="4518266262"/>
            <filter val="4518266468"/>
            <filter val="4518266471"/>
            <filter val="4518267728"/>
            <filter val="4518267849"/>
            <filter val="4518268749"/>
            <filter val="4518268761"/>
            <filter val="4518269309"/>
            <filter val="4518270423"/>
            <filter val="4518270541"/>
            <filter val="4518270786"/>
            <filter val="4518271149"/>
            <filter val="4518271317"/>
            <filter val="4518271344"/>
            <filter val="4518271355"/>
            <filter val="4518271592"/>
            <filter val="4518271603"/>
            <filter val="4518272306"/>
            <filter val="4518273057"/>
            <filter val="4518273780"/>
            <filter val="4518273849"/>
            <filter val="4518274039"/>
            <filter val="4518274349"/>
            <filter val="4518274629"/>
            <filter val="4518275774"/>
            <filter val="4518276346"/>
            <filter val="4518277512"/>
            <filter val="4518278558"/>
            <filter val="4518278919"/>
            <filter val="4518280534"/>
            <filter val="4518283553"/>
            <filter val="4518283747"/>
            <filter val="4518285287"/>
            <filter val="4518286198"/>
            <filter val="4518288431"/>
            <filter val="4518288655"/>
            <filter val="4518289022"/>
            <filter val="4518294940"/>
            <filter val="4518295420"/>
            <filter val="4518299600"/>
            <filter val="4518299963"/>
            <filter val="4518300159"/>
            <filter val="4518300211"/>
            <filter val="4518300258"/>
            <filter val="4518301074"/>
            <filter val="4518301159"/>
            <filter val="4518301267"/>
            <filter val="4518302250"/>
            <filter val="4518302376"/>
            <filter val="4518302770"/>
            <filter val="4518304331"/>
            <filter val="4518304946"/>
            <filter val="4518305453"/>
            <filter val="4518305729"/>
            <filter val="4518306092"/>
            <filter val="4518306721"/>
            <filter val="4518306842"/>
            <filter val="4518306879"/>
            <filter val="4518306912"/>
            <filter val="4518307236"/>
            <filter val="4518307776"/>
            <filter val="4518307916"/>
            <filter val="4518308251"/>
            <filter val="4518308496"/>
            <filter val="4518309158"/>
            <filter val="4518309421"/>
            <filter val="4518309746"/>
            <filter val="4518309860"/>
            <filter val="4518310187"/>
            <filter val="4518310212"/>
            <filter val="4518310276"/>
            <filter val="4518310568"/>
            <filter val="4518311411"/>
            <filter val="4518311940"/>
            <filter val="4518312274"/>
            <filter val="4518312402"/>
            <filter val="4518312517"/>
            <filter val="4518312835"/>
            <filter val="4518313382"/>
            <filter val="4518313416"/>
            <filter val="4518313444"/>
            <filter val="4518313538"/>
            <filter val="4518313949"/>
            <filter val="4518314266"/>
            <filter val="4518314281"/>
            <filter val="4518314394"/>
            <filter val="4518314591"/>
            <filter val="4518314905"/>
            <filter val="4518315303"/>
            <filter val="4518315626"/>
            <filter val="4518315691"/>
            <filter val="4518315786"/>
            <filter val="4518315871"/>
            <filter val="4518315872"/>
            <filter val="4518316219"/>
            <filter val="4518316268"/>
            <filter val="4518316307"/>
            <filter val="4518316343"/>
            <filter val="4518317301"/>
            <filter val="4518317396"/>
            <filter val="4518317491"/>
            <filter val="4518317573"/>
            <filter val="4518317959"/>
            <filter val="4518318168"/>
            <filter val="4518318379"/>
            <filter val="4518318616"/>
            <filter val="4518318675"/>
            <filter val="4518318736"/>
            <filter val="4518318827"/>
            <filter val="4518319107"/>
            <filter val="4518319147"/>
            <filter val="4518319602"/>
            <filter val="4518319668"/>
            <filter val="4518319821"/>
            <filter val="4518319874"/>
            <filter val="4518319945"/>
            <filter val="4518320377"/>
            <filter val="4518320548"/>
            <filter val="4518320608"/>
            <filter val="4518321308"/>
            <filter val="4518322069"/>
            <filter val="4518322099"/>
            <filter val="4518322190"/>
            <filter val="4518322389"/>
            <filter val="4518322605"/>
            <filter val="4518322636"/>
            <filter val="4518322637"/>
            <filter val="4518322695"/>
            <filter val="4518322845"/>
            <filter val="4518322933"/>
            <filter val="4518323200"/>
            <filter val="4518323263"/>
            <filter val="4518323291"/>
            <filter val="4518323621"/>
            <filter val="4518324845"/>
            <filter val="4518326183"/>
            <filter val="4518326704"/>
            <filter val="4518326991"/>
            <filter val="4518327012"/>
            <filter val="4518327278"/>
            <filter val="4518328198"/>
            <filter val="4518328582"/>
            <filter val="4518328823"/>
            <filter val="4518329364"/>
            <filter val="4518329367"/>
            <filter val="4518329998"/>
            <filter val="4518330084"/>
            <filter val="4518330515"/>
            <filter val="4518330652"/>
            <filter val="4518331337"/>
            <filter val="4518331444"/>
            <filter val="4518332221"/>
            <filter val="4518332664"/>
            <filter val="4518332904"/>
            <filter val="4518332966"/>
            <filter val="4518333061"/>
            <filter val="4518333174"/>
            <filter val="4518333175"/>
            <filter val="4518333709"/>
            <filter val="4518333923"/>
            <filter val="4518334153"/>
            <filter val="4518334156"/>
            <filter val="4518334814"/>
            <filter val="4518335101"/>
            <filter val="4518335620"/>
            <filter val="4518335811"/>
            <filter val="4518336799"/>
            <filter val="4518337105"/>
            <filter val="4518337953"/>
            <filter val="4518337964"/>
            <filter val="4518338749"/>
            <filter val="4518338927"/>
            <filter val="4518339045"/>
            <filter val="4518339164"/>
            <filter val="4518341130"/>
            <filter val="4518342783"/>
            <filter val="4518346657"/>
            <filter val="4518347162"/>
            <filter val="4518347167"/>
            <filter val="4518347913"/>
            <filter val="4518348006"/>
            <filter val="4518348310"/>
            <filter val="4518349192"/>
            <filter val="4518349967"/>
            <filter val="4518350837"/>
            <filter val="4518351105"/>
            <filter val="4518352671"/>
            <filter val="4518352943"/>
            <filter val="4518353449"/>
            <filter val="4518354169"/>
            <filter val="4518354465"/>
            <filter val="4518357009"/>
            <filter val="4518359230"/>
            <filter val="4518361056"/>
            <filter val="4518361197"/>
            <filter val="4518362278"/>
            <filter val="4518363457"/>
            <filter val="4518363747"/>
            <filter val="4518363757"/>
            <filter val="4518365349"/>
            <filter val="4518365491"/>
            <filter val="4518365929"/>
            <filter val="4518366008"/>
            <filter val="4518366023"/>
            <filter val="4518368282"/>
            <filter val="4518368977"/>
            <filter val="4518369446"/>
            <filter val="4518371573"/>
            <filter val="4518372327"/>
            <filter val="4518372759"/>
            <filter val="4518372928"/>
            <filter val="4518373343"/>
            <filter val="4518373580"/>
            <filter val="4518373703"/>
            <filter val="4518374555"/>
            <filter val="4518375007"/>
            <filter val="4518375544"/>
            <filter val="4518375706"/>
            <filter val="4518375838"/>
            <filter val="4518376012"/>
            <filter val="4518376572"/>
            <filter val="4518376902"/>
            <filter val="4518377301"/>
            <filter val="4518378388"/>
            <filter val="4518379282"/>
            <filter val="4518380004"/>
            <filter val="4518380513"/>
            <filter val="4518380800"/>
            <filter val="4518381015"/>
            <filter val="4518381065"/>
            <filter val="4518383178"/>
            <filter val="4518383445"/>
            <filter val="4518383659"/>
            <filter val="4518383802"/>
            <filter val="4518383866"/>
            <filter val="4518385959"/>
            <filter val="4518386395"/>
            <filter val="4518387153"/>
            <filter val="4518389403"/>
            <filter val="4518389525"/>
            <filter val="4518390218"/>
            <filter val="4518390462"/>
            <filter val="4518390744"/>
            <filter val="4518390966"/>
            <filter val="4518391955"/>
            <filter val="4518392092"/>
            <filter val="4518392137"/>
            <filter val="4518392141"/>
            <filter val="4518392380"/>
            <filter val="4518393601"/>
            <filter val="4518394182"/>
            <filter val="4518394257"/>
            <filter val="4518394258"/>
            <filter val="4518394463"/>
            <filter val="4518394691"/>
            <filter val="4518394777"/>
            <filter val="4518395196"/>
            <filter val="4518396912"/>
            <filter val="4518397419"/>
            <filter val="4518397472"/>
            <filter val="4518397763"/>
            <filter val="4518398307"/>
            <filter val="4518398308"/>
            <filter val="4518398734"/>
            <filter val="4518399652"/>
            <filter val="4518399892"/>
            <filter val="4518400770"/>
            <filter val="4518401381"/>
            <filter val="4518401764"/>
            <filter val="4518402260"/>
            <filter val="4518403091"/>
            <filter val="4518403124"/>
            <filter val="4518403125"/>
            <filter val="4518403940"/>
            <filter val="4518404133"/>
            <filter val="4518404418"/>
            <filter val="4518404654"/>
            <filter val="4518404683"/>
            <filter val="4518405212"/>
            <filter val="4518405353"/>
            <filter val="4518405354"/>
            <filter val="4518405662"/>
            <filter val="4518406067"/>
            <filter val="4518406136"/>
            <filter val="4518406684"/>
            <filter val="4518406888"/>
            <filter val="4518407136"/>
            <filter val="4518407161"/>
            <filter val="4518407191"/>
            <filter val="4518407320"/>
            <filter val="4518407602"/>
            <filter val="4518407641"/>
            <filter val="4518408360"/>
            <filter val="4518408759"/>
            <filter val="4518408819"/>
            <filter val="4518409323"/>
            <filter val="4518409584"/>
            <filter val="4518409712"/>
            <filter val="4518410128"/>
            <filter val="4518410214"/>
            <filter val="4518410586"/>
            <filter val="4518410641"/>
            <filter val="4518410928"/>
            <filter val="4518411089"/>
            <filter val="4518411145"/>
            <filter val="4518411187"/>
            <filter val="4518411201"/>
            <filter val="4518411422"/>
            <filter val="4518411482"/>
            <filter val="4518411773"/>
            <filter val="4518412014"/>
            <filter val="4518412040"/>
            <filter val="4518412225"/>
            <filter val="4518412261"/>
            <filter val="4518412300"/>
            <filter val="4518412387"/>
            <filter val="4518412420"/>
            <filter val="4518412812"/>
            <filter val="4518412853"/>
            <filter val="4518412855"/>
            <filter val="4518412917"/>
            <filter val="4518412922"/>
            <filter val="4518412989"/>
            <filter val="4518412990"/>
            <filter val="4518412991"/>
            <filter val="4518413050"/>
            <filter val="4518413061"/>
            <filter val="4518413062"/>
            <filter val="4518413313"/>
            <filter val="4518413453"/>
            <filter val="4518413487"/>
            <filter val="4518413513"/>
            <filter val="4518413517"/>
            <filter val="4518413584"/>
            <filter val="4518413636"/>
            <filter val="4518413849"/>
            <filter val="4518413910"/>
            <filter val="4518413911"/>
            <filter val="4518414082"/>
            <filter val="4518414181"/>
            <filter val="4518414241"/>
            <filter val="4518414248"/>
            <filter val="4518414360"/>
            <filter val="4518414363"/>
            <filter val="4518414447"/>
            <filter val="4518414486"/>
            <filter val="4518414664"/>
            <filter val="4518414684"/>
            <filter val="4518414688"/>
            <filter val="4518414865"/>
            <filter val="4518414867"/>
            <filter val="4518414971"/>
            <filter val="4518415096"/>
            <filter val="4518415201"/>
            <filter val="4518415237"/>
            <filter val="4518415239"/>
            <filter val="4518415336"/>
            <filter val="4518415397"/>
            <filter val="4518415551"/>
            <filter val="4518415552"/>
            <filter val="4518415581"/>
            <filter val="4518415820"/>
            <filter val="4518415870"/>
            <filter val="4518415890"/>
            <filter val="4518415947"/>
            <filter val="4518415948"/>
            <filter val="4518415966"/>
            <filter val="4518416219"/>
            <filter val="4518416360"/>
            <filter val="4518416424"/>
            <filter val="4518416425"/>
            <filter val="4518416535"/>
            <filter val="4518416638"/>
            <filter val="4518416753"/>
            <filter val="4518416981"/>
            <filter val="4518417032"/>
            <filter val="4518417033"/>
            <filter val="4518417167"/>
            <filter val="4518417203"/>
            <filter val="4518417243"/>
            <filter val="4518417317"/>
            <filter val="4518417405"/>
            <filter val="4518417534"/>
            <filter val="4518417538"/>
            <filter val="4518417743"/>
            <filter val="4518417826"/>
            <filter val="4518417888"/>
            <filter val="4518418639"/>
            <filter val="4518418669"/>
            <filter val="4518418784"/>
            <filter val="4518418904"/>
            <filter val="4518418934"/>
            <filter val="4518418963"/>
            <filter val="4518419053"/>
            <filter val="4518419264"/>
            <filter val="4518420398"/>
            <filter val="4518421261"/>
            <filter val="4518421361"/>
            <filter val="4518422706"/>
            <filter val="4518422973"/>
            <filter val="4518423010"/>
            <filter val="4518423069"/>
            <filter val="4518423149"/>
            <filter val="4518423307"/>
            <filter val="4518423450"/>
            <filter val="4518423846"/>
            <filter val="4518423894"/>
            <filter val="4518423996"/>
            <filter val="4518425100"/>
            <filter val="4518425151"/>
            <filter val="4518425253"/>
            <filter val="4518425259"/>
            <filter val="4518425395"/>
            <filter val="4518425403"/>
            <filter val="4518425549"/>
            <filter val="4518425827"/>
            <filter val="4518425879"/>
            <filter val="4518425973"/>
            <filter val="4518426002"/>
            <filter val="4518426214"/>
            <filter val="4518426264"/>
            <filter val="4518426357"/>
            <filter val="4518426957"/>
            <filter val="4518427505"/>
            <filter val="4518427696"/>
            <filter val="4518427742"/>
            <filter val="4518427765"/>
            <filter val="4518428007"/>
            <filter val="4518428038"/>
            <filter val="4518428073"/>
            <filter val="4518428183"/>
            <filter val="4518428601"/>
            <filter val="4518428778"/>
            <filter val="4518428964"/>
            <filter val="4518429292"/>
            <filter val="4518429298"/>
            <filter val="4518429502"/>
            <filter val="4518429562"/>
            <filter val="4518429680"/>
            <filter val="4518429922"/>
            <filter val="4518429930"/>
            <filter val="4518430040"/>
            <filter val="4518430280"/>
            <filter val="4518430311"/>
            <filter val="4518430637"/>
            <filter val="4518431024"/>
            <filter val="4518431148"/>
            <filter val="4518431268"/>
            <filter val="4518431385"/>
            <filter val="4518431692"/>
            <filter val="4518431835"/>
            <filter val="4518431865"/>
            <filter val="4518432193"/>
            <filter val="4518432378"/>
            <filter val="4518433036"/>
            <filter val="4518433940"/>
            <filter val="4518434999"/>
            <filter val="4518435428"/>
            <filter val="4518435709"/>
            <filter val="4518437731"/>
            <filter val="4518438528"/>
            <filter val="4518440079"/>
            <filter val="4518440080"/>
            <filter val="4518440137"/>
            <filter val="4518440328"/>
            <filter val="4518444153"/>
            <filter val="4518444340"/>
            <filter val="4518451360"/>
            <filter val="4518451481"/>
            <filter val="4518451798"/>
            <filter val="4518452857"/>
            <filter val="4518452936"/>
            <filter val="4518453518"/>
            <filter val="4518453966"/>
            <filter val="4518455370"/>
            <filter val="4518456522"/>
            <filter val="4518456534"/>
            <filter val="4518456779"/>
            <filter val="4518457281"/>
            <filter val="4518457345"/>
            <filter val="4518457975"/>
            <filter val="4518459561"/>
            <filter val="4518460327"/>
            <filter val="4518461322"/>
            <filter val="4518461442"/>
            <filter val="4518465150"/>
            <filter val="4518468477"/>
            <filter val="4518469277"/>
            <filter val="4518469567"/>
            <filter val="4518470121"/>
            <filter val="4518470920"/>
            <filter val="4518471244"/>
            <filter val="4518472153"/>
            <filter val="4518472230"/>
            <filter val="4518472296"/>
            <filter val="4518473513"/>
            <filter val="4518473602"/>
            <filter val="4518474499"/>
            <filter val="4518474832"/>
            <filter val="4518475035"/>
            <filter val="4518475357"/>
            <filter val="4518475591"/>
            <filter val="4518477463"/>
            <filter val="4518477673"/>
            <filter val="4518477885"/>
            <filter val="4518481699"/>
            <filter val="4518487814"/>
            <filter val="4518489599"/>
            <filter val="4518491293"/>
            <filter val="4518492967"/>
            <filter val="4518496629"/>
            <filter val="4518498717"/>
            <filter val="4518498830"/>
            <filter val="4518511722"/>
            <filter val="4518514149"/>
            <filter val="4518515869"/>
            <filter val="4518517136"/>
            <filter val="4518518963"/>
            <filter val="4518520396"/>
            <filter val="5501266807"/>
            <filter val="5501267171"/>
            <filter val="5501267303"/>
            <filter val="5501268096"/>
            <filter val="5501275303"/>
            <filter val="5501275773"/>
            <filter val="5501275891"/>
            <filter val="5501279820"/>
            <filter val="5501280953"/>
            <filter val="5501281023"/>
            <filter val="5501281182"/>
            <filter val="5501281749"/>
            <filter val="5501282422"/>
            <filter val="5501282593"/>
            <filter val="5501283418"/>
            <filter val="5501283536"/>
            <filter val="5501283999"/>
            <filter val="5501290618"/>
            <filter val="5501290619"/>
            <filter val="5501290620"/>
            <filter val="881961738"/>
            <filter val="881990068"/>
            <filter val="882012032"/>
            <filter val="882015628"/>
            <filter val="882015629"/>
          </filters>
        </filterColumn>
      </autoFilter>
    </customSheetView>
    <customSheetView guid="{91848355-1EB4-4C08-9556-2A1434859196}" filter="1" showAutoFilter="1">
      <pageMargins left="0.7" right="0.7" top="0.75" bottom="0.75" header="0.3" footer="0.3"/>
      <autoFilter ref="A1:AD4963" xr:uid="{80364912-40DE-4560-A95B-F67D53FC4A5B}">
        <filterColumn colId="7">
          <filters blank="1">
            <filter val="BOOSTER EMEA"/>
            <filter val="BOOSTER INDIAN OCEAN MFD FWDIN"/>
            <filter val="BOOSTER LATAM"/>
            <filter val="BOOSTER MALAYSIA"/>
            <filter val="CAC ANTWERPEN"/>
            <filter val="CAC BARUERI"/>
            <filter val="CAC DOURGES BASE CAMP"/>
            <filter val="CAC Guangzhou"/>
            <filter val="CAC INDONESIA"/>
            <filter val="CAC Mexico"/>
            <filter val="CAC MONTREAL"/>
            <filter val="CAC MOSCOW"/>
            <filter val="CAC NEWTAIPEI"/>
            <filter val="CAC OAKLAND"/>
            <filter val="CAC ROUVIGNIES"/>
            <filter val="CAC SANTIAGO"/>
            <filter val="CAC SAV AGENCEMENT"/>
            <filter val="CAC ST MARTIN"/>
            <filter val="CAC Thailand"/>
            <filter val="CAC TURKEY"/>
            <filter val="CAC/CAR COLOMBIA"/>
            <filter val="DSI CAC Bangalore"/>
            <filter val="ST MARTIN"/>
          </filters>
        </filterColumn>
        <filterColumn colId="28">
          <filters>
            <filter val="NGOC ANH"/>
          </filters>
        </filterColumn>
      </autoFilter>
    </customSheetView>
    <customSheetView guid="{B38944FC-C020-4668-A12F-A3155715DE2F}" filter="1" showAutoFilter="1">
      <pageMargins left="0.7" right="0.7" top="0.75" bottom="0.75" header="0.3" footer="0.3"/>
      <autoFilter ref="A1:AC4418" xr:uid="{7018FF10-FD37-4752-A23E-03629849C6C6}">
        <filterColumn colId="3">
          <filters>
            <filter val="100% RECYCLED PET STORE BAG"/>
            <filter val="2 SECONDS 0 BLUE"/>
            <filter val="2 SECONDS 2P Blue"/>
            <filter val="2 SECONDS 3P Blue"/>
            <filter val="2 Seconds easy XL fresh"/>
            <filter val="ARPENAZ 0 XL FRESH"/>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 val="TENT ARPENAZ 4.1"/>
          </filters>
        </filterColumn>
        <filterColumn colId="18">
          <filters blank="1">
            <filter val="18.2022"/>
            <filter val="31.2022"/>
            <filter val="32.2022"/>
            <filter val="35.2022"/>
            <filter val="40.2022"/>
            <filter val="44.2022"/>
            <filter val="49.2022"/>
            <filter val="50.2022"/>
            <filter val="51.1899"/>
            <filter val="51.2022"/>
            <filter val="52.2021"/>
          </filters>
        </filterColumn>
        <filterColumn colId="28">
          <filters>
            <filter val="NGUYEN"/>
            <filter val="QUYNH"/>
            <filter val="XX"/>
          </filters>
        </filterColumn>
      </autoFilter>
    </customSheetView>
    <customSheetView guid="{1938B1CA-DD3F-481A-9478-5683F4BE3A1D}" filter="1" showAutoFilter="1">
      <pageMargins left="0.7" right="0.7" top="0.75" bottom="0.75" header="0.3" footer="0.3"/>
      <autoFilter ref="A1:AD4503" xr:uid="{624FD06E-299C-4F06-8373-1B4E979137FA}">
        <filterColumn colId="0">
          <filters>
            <filter val="4515674080"/>
            <filter val="4515674081"/>
            <filter val="4515674082"/>
            <filter val="4515722859"/>
            <filter val="4516110421"/>
            <filter val="4516304197"/>
            <filter val="4516313892"/>
            <filter val="4516316162"/>
            <filter val="4516316163"/>
            <filter val="4516316216"/>
            <filter val="4516317968"/>
            <filter val="4516317969"/>
            <filter val="4516325282"/>
            <filter val="4516326820"/>
            <filter val="4516328880"/>
            <filter val="4516328881"/>
            <filter val="4516331494"/>
            <filter val="4516333891"/>
            <filter val="4516334472"/>
            <filter val="4516335396"/>
            <filter val="4516335672"/>
            <filter val="4516335967"/>
            <filter val="4516337105"/>
            <filter val="4516338056"/>
            <filter val="4516338322"/>
            <filter val="4516339734"/>
            <filter val="4516339735"/>
            <filter val="4516340049"/>
            <filter val="4516341113"/>
            <filter val="4516341430"/>
            <filter val="4516341431"/>
            <filter val="4516341628"/>
            <filter val="4516341629"/>
            <filter val="4516341775"/>
            <filter val="4516342049"/>
            <filter val="4516344719"/>
            <filter val="4516344895"/>
            <filter val="4516344983"/>
            <filter val="4516345222"/>
            <filter val="4516345280"/>
            <filter val="4516345667"/>
            <filter val="4516345791"/>
            <filter val="4516346116"/>
            <filter val="4516346298"/>
            <filter val="4516346554"/>
            <filter val="4516346555"/>
            <filter val="4516346814"/>
            <filter val="4516346815"/>
            <filter val="4516347903"/>
            <filter val="4516348024"/>
            <filter val="4516349391"/>
            <filter val="4516350417"/>
            <filter val="4516351222"/>
            <filter val="4516351646"/>
            <filter val="4516358575"/>
            <filter val="4516358576"/>
            <filter val="4516358579"/>
            <filter val="4516361109"/>
            <filter val="4516365191"/>
            <filter val="4516367589"/>
            <filter val="4516368537"/>
            <filter val="4516368969"/>
            <filter val="4516369962"/>
            <filter val="4516370372"/>
            <filter val="4516370407"/>
            <filter val="4516371400"/>
            <filter val="4516373219"/>
            <filter val="4516373284"/>
            <filter val="4516375178"/>
            <filter val="4516375295"/>
            <filter val="4516375296"/>
            <filter val="4516376377"/>
            <filter val="4516376697"/>
            <filter val="4516376938"/>
            <filter val="4516376940"/>
            <filter val="4516377645"/>
            <filter val="4516377646"/>
            <filter val="4516377669"/>
            <filter val="4516377670"/>
            <filter val="4516377756"/>
            <filter val="4516377757"/>
            <filter val="4516378853"/>
            <filter val="4516380178"/>
            <filter val="4516380181"/>
            <filter val="4516380183"/>
            <filter val="4516380260"/>
            <filter val="4516380684"/>
            <filter val="4516380803"/>
            <filter val="4516381015"/>
            <filter val="4516381321"/>
            <filter val="4516381322"/>
            <filter val="4516381350"/>
            <filter val="4516381503"/>
            <filter val="4516383341"/>
            <filter val="4516383470"/>
            <filter val="4516384802"/>
            <filter val="4516384841"/>
            <filter val="4516386572"/>
            <filter val="4516386760"/>
            <filter val="4516387287"/>
            <filter val="4516387403"/>
            <filter val="4516387407"/>
            <filter val="4516387950"/>
            <filter val="4516388271"/>
            <filter val="4516389180"/>
            <filter val="4516389208"/>
            <filter val="4516389431"/>
            <filter val="4516389581"/>
            <filter val="4516390052"/>
            <filter val="4516390053"/>
            <filter val="4516390144"/>
            <filter val="4516390336"/>
            <filter val="4516390433"/>
            <filter val="4516390799"/>
            <filter val="4516391375"/>
            <filter val="4516391407"/>
            <filter val="4516392033"/>
            <filter val="4516392115"/>
            <filter val="4516392121"/>
            <filter val="4516392331"/>
            <filter val="4516392779"/>
            <filter val="4516392959"/>
            <filter val="4516393146"/>
            <filter val="4516393165"/>
            <filter val="4516393653"/>
            <filter val="4516393735"/>
            <filter val="4516393769"/>
            <filter val="4516394122"/>
            <filter val="4516394160"/>
            <filter val="4516394162"/>
            <filter val="4516394164"/>
            <filter val="4516394209"/>
            <filter val="4516394577"/>
            <filter val="4516395290"/>
            <filter val="4516395412"/>
            <filter val="4516395468"/>
            <filter val="4516396135"/>
            <filter val="4516396236"/>
            <filter val="4516396322"/>
            <filter val="4516396501"/>
            <filter val="4516396642"/>
            <filter val="4516397088"/>
            <filter val="4516397297"/>
            <filter val="4516397435"/>
            <filter val="4516398079"/>
            <filter val="4516399057"/>
            <filter val="4516399579"/>
            <filter val="4516399582"/>
            <filter val="4516399692"/>
            <filter val="4516399835"/>
            <filter val="4516400331"/>
            <filter val="4516402366"/>
            <filter val="4516402455"/>
            <filter val="4516402520"/>
            <filter val="4516402605"/>
            <filter val="4516402995"/>
            <filter val="4516403173"/>
            <filter val="4516403176"/>
            <filter val="4516403413"/>
            <filter val="4516403503"/>
            <filter val="4516403530"/>
            <filter val="4516404073"/>
            <filter val="4516404506"/>
            <filter val="4516404523"/>
            <filter val="4516404816"/>
            <filter val="4516406463"/>
            <filter val="4516407216"/>
            <filter val="4516407664"/>
            <filter val="4516407665"/>
            <filter val="4516407666"/>
            <filter val="4516407667"/>
            <filter val="4516407668"/>
            <filter val="4516407669"/>
            <filter val="4516407670"/>
            <filter val="4516407671"/>
            <filter val="4516407672"/>
            <filter val="4516409711"/>
            <filter val="4516410212"/>
            <filter val="4516410322"/>
            <filter val="4516410443"/>
            <filter val="4516410897"/>
            <filter val="4516411058"/>
            <filter val="4516411059"/>
            <filter val="4516411508"/>
            <filter val="4516411600"/>
            <filter val="4516411601"/>
            <filter val="4516412028"/>
            <filter val="4516412706"/>
            <filter val="4516413155"/>
            <filter val="4516413186"/>
            <filter val="4516413430"/>
            <filter val="4516413482"/>
            <filter val="4516414317"/>
            <filter val="4516414428"/>
            <filter val="4516414760"/>
            <filter val="4516414761"/>
            <filter val="4516414869"/>
            <filter val="4516415532"/>
            <filter val="4516415609"/>
            <filter val="4516415789"/>
            <filter val="4516415790"/>
            <filter val="4516416085"/>
            <filter val="4516416949"/>
            <filter val="4516417189"/>
            <filter val="4516417190"/>
            <filter val="4516417307"/>
            <filter val="4516417341"/>
            <filter val="4516417436"/>
            <filter val="4516417728"/>
            <filter val="4516417791"/>
            <filter val="4516418181"/>
            <filter val="4516418299"/>
            <filter val="4516418324"/>
            <filter val="4516418507"/>
            <filter val="4516419553"/>
            <filter val="4516419554"/>
            <filter val="4516419555"/>
            <filter val="4516419557"/>
            <filter val="4516420950"/>
            <filter val="4516421385"/>
            <filter val="4516421414"/>
            <filter val="4516421503"/>
            <filter val="4516423536"/>
            <filter val="4516426383"/>
            <filter val="4516426463"/>
            <filter val="4516426570"/>
            <filter val="4516428222"/>
            <filter val="4516429305"/>
            <filter val="4516429903"/>
            <filter val="4516429904"/>
            <filter val="4516429905"/>
            <filter val="4516429906"/>
            <filter val="4516429907"/>
            <filter val="4516430443"/>
            <filter val="4516431072"/>
            <filter val="4516431628"/>
            <filter val="4516432000"/>
            <filter val="4516433197"/>
            <filter val="4516433616"/>
            <filter val="4516434300"/>
            <filter val="4516434336"/>
            <filter val="4516434430"/>
            <filter val="4516436315"/>
            <filter val="4516437033"/>
            <filter val="4516437765"/>
            <filter val="4516437932"/>
            <filter val="4516437964"/>
            <filter val="4516438750"/>
            <filter val="4516439499"/>
            <filter val="4516439700"/>
            <filter val="4516439841"/>
            <filter val="4516440815"/>
            <filter val="4516440934"/>
            <filter val="4516441132"/>
            <filter val="4516441193"/>
            <filter val="4516441464"/>
            <filter val="4516441639"/>
            <filter val="4516441682"/>
            <filter val="4516442933"/>
            <filter val="4516443176"/>
            <filter val="4516443371"/>
            <filter val="4516443540"/>
            <filter val="4516444331"/>
            <filter val="4516444594"/>
            <filter val="4516445900"/>
            <filter val="4516446588"/>
            <filter val="4516448596"/>
            <filter val="4516449046"/>
            <filter val="4516451048"/>
            <filter val="4516451615"/>
            <filter val="4516452028"/>
            <filter val="4516453060"/>
            <filter val="4516453441"/>
            <filter val="4516453547"/>
            <filter val="4516454196"/>
            <filter val="4516454305"/>
            <filter val="4516454737"/>
            <filter val="4516455172"/>
            <filter val="4516455295"/>
            <filter val="4516455630"/>
            <filter val="4516456088"/>
            <filter val="4516456180"/>
            <filter val="4516456907"/>
            <filter val="4516457009"/>
            <filter val="4516460201"/>
            <filter val="4516460935"/>
            <filter val="4516461422"/>
            <filter val="4516461799"/>
            <filter val="4516461926"/>
            <filter val="4516462041"/>
            <filter val="4516462524"/>
            <filter val="4516462588"/>
            <filter val="4516462739"/>
            <filter val="4516463398"/>
            <filter val="4516463818"/>
            <filter val="4516463882"/>
            <filter val="4516464324"/>
            <filter val="4516464383"/>
            <filter val="4516464444"/>
            <filter val="4516464887"/>
            <filter val="4516465098"/>
            <filter val="4516465723"/>
            <filter val="4516466210"/>
            <filter val="4516467075"/>
            <filter val="4516467266"/>
            <filter val="4516467465"/>
            <filter val="4516467547"/>
            <filter val="4516467794"/>
            <filter val="4516468143"/>
            <filter val="4516468153"/>
            <filter val="4516468561"/>
            <filter val="4516470914"/>
            <filter val="4516470961"/>
            <filter val="4516470986"/>
            <filter val="4516471524"/>
            <filter val="4516472768"/>
            <filter val="4516473528"/>
            <filter val="4516473732"/>
            <filter val="4516473768"/>
            <filter val="4516474970"/>
            <filter val="4516475432"/>
            <filter val="4516477798"/>
            <filter val="4516478463"/>
            <filter val="4516479425"/>
            <filter val="4516479426"/>
            <filter val="4516479529"/>
            <filter val="4516479564"/>
            <filter val="4516480010"/>
            <filter val="4516480587"/>
            <filter val="4516482068"/>
            <filter val="4516483004"/>
            <filter val="4516483033"/>
            <filter val="4516484844"/>
            <filter val="4516485408"/>
            <filter val="4516485876"/>
            <filter val="4516487419"/>
            <filter val="4516492182"/>
            <filter val="4516493610"/>
            <filter val="4516494341"/>
            <filter val="4516494457"/>
            <filter val="4516495354"/>
            <filter val="4516495531"/>
            <filter val="4516497025"/>
            <filter val="4516497784"/>
            <filter val="4516497785"/>
            <filter val="4516497786"/>
            <filter val="4516497787"/>
            <filter val="4516497788"/>
            <filter val="4516497789"/>
            <filter val="4516497790"/>
            <filter val="4516497791"/>
            <filter val="4516498510"/>
            <filter val="4516498512"/>
            <filter val="4516498739"/>
            <filter val="4516498747"/>
            <filter val="4516498942"/>
            <filter val="4516499041"/>
            <filter val="4516499260"/>
            <filter val="4516500031"/>
            <filter val="4516500100"/>
            <filter val="4516500295"/>
            <filter val="4516500457"/>
            <filter val="4516500971"/>
            <filter val="4516500987"/>
            <filter val="4516500989"/>
            <filter val="4516501691"/>
            <filter val="4516502373"/>
            <filter val="4516502611"/>
            <filter val="4516503366"/>
            <filter val="4516503421"/>
            <filter val="4516504013"/>
            <filter val="4516504264"/>
            <filter val="4516505704"/>
            <filter val="4516506868"/>
            <filter val="4516507317"/>
            <filter val="4516507780"/>
            <filter val="4516507970"/>
            <filter val="4516508103"/>
            <filter val="4516508631"/>
            <filter val="4516508673"/>
            <filter val="4516508698"/>
            <filter val="4516508812"/>
            <filter val="4516509119"/>
            <filter val="4516509157"/>
            <filter val="4516509260"/>
            <filter val="4516510031"/>
            <filter val="4516510060"/>
            <filter val="4516510542"/>
            <filter val="4516510587"/>
            <filter val="4516510866"/>
            <filter val="4516510984"/>
            <filter val="4516511421"/>
            <filter val="4516511671"/>
            <filter val="4516511690"/>
            <filter val="4516511819"/>
            <filter val="4516512011"/>
            <filter val="4516512060"/>
            <filter val="4516512161"/>
            <filter val="4516512442"/>
            <filter val="4516512679"/>
            <filter val="4516512800"/>
            <filter val="4516513144"/>
            <filter val="4516513229"/>
            <filter val="4516513278"/>
            <filter val="4516513581"/>
            <filter val="4516513984"/>
            <filter val="4516513985"/>
            <filter val="4516514005"/>
            <filter val="4516514220"/>
            <filter val="4516514245"/>
            <filter val="4516514373"/>
            <filter val="4516514404"/>
            <filter val="4516514999"/>
            <filter val="4516515067"/>
            <filter val="4516515474"/>
            <filter val="4516515485"/>
            <filter val="4516516457"/>
            <filter val="4516516644"/>
            <filter val="4516516677"/>
            <filter val="4516516678"/>
            <filter val="4516516839"/>
            <filter val="4516517223"/>
            <filter val="4516517297"/>
            <filter val="4516517449"/>
            <filter val="4516517859"/>
            <filter val="4516518082"/>
            <filter val="4516518134"/>
            <filter val="4516518650"/>
            <filter val="4516518693"/>
            <filter val="4516518759"/>
            <filter val="4516518760"/>
            <filter val="4516519156"/>
            <filter val="4516519157"/>
            <filter val="4516519411"/>
            <filter val="4516519483"/>
            <filter val="4516519931"/>
            <filter val="4516520274"/>
            <filter val="4516520425"/>
            <filter val="4516520426"/>
            <filter val="4516520489"/>
            <filter val="4516520490"/>
            <filter val="4516520538"/>
            <filter val="4516520572"/>
            <filter val="4516520652"/>
            <filter val="4516520817"/>
            <filter val="4516520879"/>
            <filter val="4516521080"/>
            <filter val="4516521255"/>
            <filter val="4516521357"/>
            <filter val="4516521358"/>
            <filter val="4516521535"/>
            <filter val="4516521806"/>
            <filter val="4516521807"/>
            <filter val="4516522381"/>
            <filter val="4516522417"/>
            <filter val="4516522651"/>
            <filter val="4516522652"/>
            <filter val="4516522690"/>
            <filter val="4516522710"/>
            <filter val="4516522795"/>
            <filter val="4516522892"/>
            <filter val="4516522976"/>
            <filter val="4516523206"/>
            <filter val="4516523207"/>
            <filter val="4516523440"/>
            <filter val="4516523505"/>
            <filter val="4516523517"/>
            <filter val="4516523588"/>
            <filter val="4516523590"/>
            <filter val="4516523627"/>
            <filter val="4516523628"/>
            <filter val="4516523671"/>
            <filter val="4516523814"/>
            <filter val="4516523853"/>
            <filter val="4516523866"/>
            <filter val="4516523883"/>
            <filter val="4516523897"/>
            <filter val="4516524062"/>
            <filter val="4516524857"/>
            <filter val="4516524884"/>
            <filter val="4516524989"/>
            <filter val="4516525363"/>
            <filter val="4516525894"/>
            <filter val="4516526066"/>
            <filter val="4516526487"/>
            <filter val="4516526846"/>
            <filter val="4516526998"/>
            <filter val="4516527355"/>
            <filter val="4516527468"/>
            <filter val="4516527649"/>
            <filter val="4516528194"/>
            <filter val="4516528569"/>
            <filter val="4516528667"/>
            <filter val="4516528968"/>
            <filter val="4516529103"/>
            <filter val="4516529177"/>
            <filter val="4516529206"/>
            <filter val="4516529360"/>
            <filter val="4516529616"/>
            <filter val="4516529627"/>
            <filter val="4516529761"/>
            <filter val="4516529869"/>
            <filter val="4516530110"/>
            <filter val="4516531072"/>
            <filter val="4516531698"/>
            <filter val="4516532060"/>
            <filter val="4516532207"/>
            <filter val="4516532238"/>
            <filter val="4516532389"/>
            <filter val="4516532449"/>
            <filter val="4516532478"/>
            <filter val="4516532594"/>
            <filter val="4516532687"/>
            <filter val="4516532805"/>
            <filter val="4516532836"/>
            <filter val="4516532866"/>
            <filter val="4516532925"/>
            <filter val="4516533106"/>
            <filter val="4516533314"/>
            <filter val="4516533346"/>
            <filter val="4516533705"/>
            <filter val="4516534153"/>
            <filter val="4516537990"/>
            <filter val="4516538952"/>
            <filter val="4516539875"/>
            <filter val="4516540916"/>
            <filter val="4516547200"/>
            <filter val="4516547651"/>
            <filter val="4516547681"/>
            <filter val="4516548158"/>
            <filter val="4516548273"/>
            <filter val="4516548274"/>
            <filter val="4516548395"/>
            <filter val="4516548959"/>
            <filter val="4516549018"/>
            <filter val="4516549077"/>
            <filter val="4516549779"/>
            <filter val="4516550922"/>
            <filter val="4516550941"/>
            <filter val="4516551460"/>
            <filter val="4516551522"/>
            <filter val="4516551633"/>
            <filter val="4516552061"/>
            <filter val="4516552074"/>
            <filter val="4516552206"/>
            <filter val="4516552208"/>
            <filter val="4516552226"/>
            <filter val="4516552861"/>
            <filter val="4516554582"/>
            <filter val="4516554806"/>
            <filter val="4516554906"/>
            <filter val="4516554934"/>
            <filter val="4516555433"/>
            <filter val="4516555567"/>
            <filter val="4516555628"/>
            <filter val="4516555654"/>
            <filter val="4516555674"/>
            <filter val="4516555947"/>
            <filter val="4516556068"/>
            <filter val="4516556110"/>
            <filter val="4516556183"/>
            <filter val="4516556319"/>
            <filter val="4516556526"/>
            <filter val="4516556694"/>
            <filter val="4516556785"/>
            <filter val="4516556814"/>
            <filter val="4516557058"/>
            <filter val="4516557148"/>
            <filter val="4516557268"/>
            <filter val="4516557679"/>
            <filter val="4516557681"/>
            <filter val="4516557942"/>
            <filter val="4516558044"/>
            <filter val="4516558118"/>
            <filter val="4516558302"/>
            <filter val="4516558376"/>
            <filter val="4516558675"/>
            <filter val="4516558795"/>
            <filter val="4516559319"/>
            <filter val="4516559320"/>
            <filter val="4516559394"/>
            <filter val="4516560857"/>
            <filter val="4516560926"/>
            <filter val="4516560927"/>
            <filter val="4516561171"/>
            <filter val="4516561374"/>
            <filter val="4516561440"/>
            <filter val="4516561493"/>
            <filter val="4516561555"/>
            <filter val="4516562001"/>
            <filter val="4516562542"/>
            <filter val="4516562661"/>
            <filter val="4516562721"/>
            <filter val="4516563290"/>
            <filter val="4516563408"/>
            <filter val="4516563445"/>
            <filter val="4516563468"/>
            <filter val="4516563499"/>
            <filter val="4516563696"/>
            <filter val="4516563726"/>
            <filter val="4516564039"/>
            <filter val="4516564102"/>
            <filter val="4516564104"/>
            <filter val="4516564195"/>
            <filter val="4516564306"/>
            <filter val="4516564427"/>
            <filter val="4516564428"/>
            <filter val="4516564698"/>
            <filter val="4516564816"/>
            <filter val="4516564817"/>
            <filter val="4516565114"/>
            <filter val="4516565183"/>
            <filter val="4516565236"/>
            <filter val="4516565357"/>
            <filter val="4516565476"/>
            <filter val="4516566493"/>
            <filter val="4516566523"/>
            <filter val="4516566651"/>
            <filter val="4516566809"/>
            <filter val="4516566913"/>
            <filter val="4516566971"/>
            <filter val="4516567353"/>
            <filter val="4516567842"/>
            <filter val="4516568903"/>
            <filter val="4516568989"/>
            <filter val="4516569779"/>
            <filter val="4516570062"/>
            <filter val="4516570950"/>
            <filter val="4516571030"/>
            <filter val="4516571435"/>
            <filter val="4516571636"/>
            <filter val="4516571637"/>
            <filter val="4516571638"/>
            <filter val="4516571639"/>
            <filter val="4516571640"/>
            <filter val="4516571641"/>
            <filter val="4516571642"/>
            <filter val="4516571643"/>
            <filter val="4516571644"/>
            <filter val="4516571645"/>
            <filter val="4516571646"/>
            <filter val="4516571647"/>
            <filter val="4516571648"/>
            <filter val="4516572279"/>
            <filter val="4516573671"/>
            <filter val="4516574064"/>
            <filter val="4516575137"/>
            <filter val="4516576374"/>
            <filter val="4516576964"/>
            <filter val="4516576965"/>
            <filter val="4516576966"/>
            <filter val="4516576968"/>
            <filter val="4516576969"/>
            <filter val="4516576970"/>
            <filter val="4516576971"/>
            <filter val="4516576972"/>
            <filter val="4516576973"/>
            <filter val="4516576976"/>
            <filter val="4516576977"/>
            <filter val="4516576978"/>
            <filter val="4516576979"/>
            <filter val="4516576980"/>
            <filter val="4516576981"/>
            <filter val="4516576982"/>
            <filter val="4516577494"/>
            <filter val="4516577495"/>
            <filter val="4516579345"/>
            <filter val="4516580207"/>
            <filter val="4516582155"/>
            <filter val="4516584088"/>
            <filter val="4516589892"/>
            <filter val="4516594298"/>
            <filter val="4516594536"/>
            <filter val="4516596242"/>
            <filter val="4516596511"/>
            <filter val="4516599326"/>
            <filter val="4516603464"/>
            <filter val="4516604834"/>
            <filter val="4516607742"/>
            <filter val="4516608270"/>
            <filter val="4516610981"/>
            <filter val="4516611426"/>
            <filter val="4516613376"/>
            <filter val="4516613616"/>
            <filter val="4516619989"/>
            <filter val="4516620463"/>
            <filter val="4516622550"/>
            <filter val="4516624172"/>
            <filter val="4516625589"/>
            <filter val="4516626163"/>
            <filter val="4516628598"/>
            <filter val="4516629433"/>
            <filter val="4516629465"/>
            <filter val="4516630746"/>
            <filter val="4516631920"/>
            <filter val="4516632217"/>
            <filter val="4516635757"/>
            <filter val="4516637501"/>
            <filter val="4516640549"/>
            <filter val="4516640858"/>
            <filter val="4516642142"/>
            <filter val="4516643553"/>
            <filter val="4516643753"/>
            <filter val="4516644560"/>
            <filter val="4516644561"/>
            <filter val="4516644563"/>
            <filter val="4516644564"/>
            <filter val="4516644565"/>
            <filter val="4516645310"/>
            <filter val="4516646016"/>
            <filter val="4516646162"/>
            <filter val="4516646318"/>
            <filter val="4516646821"/>
            <filter val="4516646981"/>
            <filter val="4516647646"/>
            <filter val="4516649086"/>
            <filter val="4516649255"/>
            <filter val="4516649294"/>
            <filter val="4516649323"/>
            <filter val="4516649644"/>
            <filter val="4516650610"/>
            <filter val="4516650971"/>
            <filter val="4516651569"/>
            <filter val="4516652015"/>
            <filter val="4516652403"/>
            <filter val="4516652681"/>
            <filter val="4516653329"/>
            <filter val="4516653448"/>
            <filter val="4516653699"/>
            <filter val="4516653866"/>
            <filter val="4516653965"/>
            <filter val="4516654152"/>
            <filter val="4516654645"/>
            <filter val="4516655044"/>
            <filter val="4516655196"/>
            <filter val="4516655651"/>
            <filter val="4516655660"/>
            <filter val="4516655751"/>
            <filter val="4516655867"/>
            <filter val="4516656239"/>
            <filter val="4516656482"/>
            <filter val="4516656619"/>
            <filter val="4516656707"/>
            <filter val="4516656906"/>
            <filter val="4516657189"/>
            <filter val="4516657385"/>
            <filter val="4516658956"/>
            <filter val="4516659217"/>
            <filter val="4516659817"/>
            <filter val="4516659878"/>
            <filter val="4516660204"/>
            <filter val="4516661110"/>
            <filter val="4516663097"/>
            <filter val="4516663260"/>
            <filter val="4516663327"/>
            <filter val="4516663581"/>
            <filter val="4516663582"/>
            <filter val="4516663583"/>
            <filter val="4516663585"/>
            <filter val="4516663587"/>
            <filter val="4516663731"/>
            <filter val="4516663936"/>
            <filter val="4516664034"/>
            <filter val="4516664333"/>
            <filter val="4516664463"/>
            <filter val="4516665287"/>
            <filter val="4516665334"/>
            <filter val="4516665915"/>
            <filter val="4516667724"/>
            <filter val="4516667938"/>
            <filter val="4516668802"/>
            <filter val="4516669050"/>
            <filter val="4516669505"/>
            <filter val="4516669586"/>
            <filter val="4516669654"/>
            <filter val="4516669888"/>
            <filter val="4516669890"/>
            <filter val="4516669916"/>
            <filter val="4516670512"/>
            <filter val="4516670784"/>
            <filter val="4516670786"/>
            <filter val="4516670788"/>
            <filter val="4516670794"/>
            <filter val="4516670936"/>
            <filter val="4516671230"/>
            <filter val="4516671415"/>
            <filter val="4516671467"/>
            <filter val="4516671572"/>
            <filter val="4516672727"/>
            <filter val="4516672823"/>
            <filter val="4516672911"/>
            <filter val="4516672937"/>
            <filter val="4516673610"/>
            <filter val="4516673840"/>
            <filter val="4516673841"/>
            <filter val="4516673933"/>
            <filter val="4516674013"/>
            <filter val="4516674014"/>
            <filter val="4516674250"/>
            <filter val="4516674685"/>
            <filter val="4516674710"/>
            <filter val="4516676085"/>
            <filter val="4516676445"/>
            <filter val="4516676511"/>
            <filter val="4516677313"/>
            <filter val="4516686451"/>
            <filter val="4516687358"/>
            <filter val="4516690690"/>
            <filter val="4516691373"/>
            <filter val="4516691492"/>
            <filter val="4516691494"/>
            <filter val="4516692539"/>
            <filter val="4516694048"/>
            <filter val="4516694366"/>
            <filter val="4516694997"/>
            <filter val="4516695182"/>
            <filter val="4516695807"/>
            <filter val="4516695935"/>
            <filter val="4516696667"/>
            <filter val="4516699127"/>
            <filter val="4516699138"/>
            <filter val="4516699878"/>
            <filter val="4516700870"/>
            <filter val="4516701284"/>
            <filter val="4516702395"/>
            <filter val="4516702396"/>
            <filter val="4516702397"/>
            <filter val="4516702398"/>
            <filter val="4516702728"/>
            <filter val="4516702729"/>
            <filter val="4516702732"/>
            <filter val="4516702741"/>
            <filter val="4516702742"/>
            <filter val="4516702744"/>
            <filter val="4516703271"/>
            <filter val="4516703715"/>
            <filter val="4516704315"/>
            <filter val="4516704344"/>
            <filter val="4516704375"/>
            <filter val="4516704434"/>
            <filter val="4516704756"/>
            <filter val="4516705164"/>
            <filter val="4516705871"/>
            <filter val="4516709106"/>
            <filter val="4516709291"/>
            <filter val="4516709601"/>
            <filter val="4516710401"/>
            <filter val="4516711507"/>
            <filter val="4516712544"/>
            <filter val="4516713092"/>
            <filter val="4516713240"/>
            <filter val="4516714050"/>
            <filter val="4516717822"/>
            <filter val="4516717841"/>
            <filter val="4516718334"/>
            <filter val="4516718929"/>
            <filter val="4516720124"/>
            <filter val="4516720334"/>
            <filter val="4516720335"/>
            <filter val="4516720336"/>
            <filter val="4516721640"/>
            <filter val="4516722197"/>
            <filter val="4516722962"/>
            <filter val="4516722963"/>
            <filter val="4516724111"/>
            <filter val="4516724112"/>
            <filter val="4516724761"/>
            <filter val="4516724890"/>
            <filter val="4516726202"/>
            <filter val="4516726203"/>
            <filter val="4516726915"/>
            <filter val="4516727579"/>
            <filter val="4516728599"/>
            <filter val="4516729762"/>
            <filter val="4516731245"/>
            <filter val="4516737150"/>
            <filter val="4516737164"/>
            <filter val="4516737313"/>
            <filter val="4516737314"/>
            <filter val="4516739732"/>
            <filter val="4516739894"/>
            <filter val="4516741773"/>
            <filter val="4516744140"/>
            <filter val="4516745037"/>
            <filter val="4516747220"/>
            <filter val="4516747221"/>
            <filter val="4516747402"/>
            <filter val="4516747403"/>
            <filter val="4516748827"/>
            <filter val="4516749040"/>
            <filter val="4516749041"/>
            <filter val="4516749872"/>
            <filter val="4516749873"/>
            <filter val="4516750380"/>
            <filter val="4516751969"/>
            <filter val="4516752116"/>
            <filter val="4516752117"/>
            <filter val="4516753498"/>
            <filter val="4516753961"/>
            <filter val="4516754035"/>
            <filter val="4516754320"/>
            <filter val="4516754400"/>
            <filter val="4516754401"/>
            <filter val="4516754785"/>
            <filter val="4516755262"/>
            <filter val="4516756817"/>
            <filter val="4516757326"/>
            <filter val="4516757327"/>
            <filter val="4516757537"/>
            <filter val="4516759377"/>
            <filter val="4516759585"/>
            <filter val="4516760594"/>
            <filter val="4516760803"/>
            <filter val="4516761013"/>
            <filter val="4516762331"/>
            <filter val="4516768115"/>
            <filter val="4516768116"/>
            <filter val="4516768569"/>
            <filter val="4516768570"/>
            <filter val="4516768775"/>
            <filter val="4516773213"/>
            <filter val="4516773214"/>
            <filter val="4516774808"/>
            <filter val="4516774809"/>
            <filter val="4516775048"/>
            <filter val="4516775091"/>
            <filter val="4516775092"/>
            <filter val="4516775543"/>
            <filter val="4516777081"/>
            <filter val="4516777263"/>
            <filter val="4516778095"/>
            <filter val="4516778853"/>
            <filter val="4516778854"/>
            <filter val="4516780299"/>
            <filter val="4516780531"/>
            <filter val="4516780852"/>
            <filter val="4516781031"/>
            <filter val="4516781032"/>
            <filter val="4516782705"/>
            <filter val="4516784336"/>
            <filter val="4516784337"/>
            <filter val="4516784689"/>
            <filter val="4516784690"/>
            <filter val="4516786732"/>
            <filter val="4516786733"/>
            <filter val="4516786849"/>
            <filter val="4516786850"/>
            <filter val="4516789006"/>
            <filter val="4516789007"/>
            <filter val="4516789261"/>
            <filter val="4516789305"/>
            <filter val="4516789306"/>
            <filter val="4516793825"/>
            <filter val="4516794069"/>
            <filter val="4516801648"/>
            <filter val="4516801868"/>
            <filter val="4516803539"/>
            <filter val="4516803691"/>
            <filter val="4516803805"/>
            <filter val="4516804092"/>
            <filter val="4516805436"/>
            <filter val="4516805461"/>
            <filter val="4516806245"/>
            <filter val="4516806639"/>
            <filter val="4516807049"/>
            <filter val="4516807781"/>
            <filter val="4516810146"/>
            <filter val="4516810194"/>
            <filter val="4516810254"/>
            <filter val="4516810496"/>
            <filter val="4516811195"/>
            <filter val="4516811395"/>
            <filter val="4516811961"/>
            <filter val="4516812004"/>
            <filter val="4516812301"/>
            <filter val="4516812599"/>
            <filter val="4516814681"/>
            <filter val="4516814995"/>
            <filter val="4516815292"/>
            <filter val="4516815997"/>
            <filter val="4516816925"/>
            <filter val="4516817082"/>
            <filter val="4516817458"/>
            <filter val="4516817727"/>
            <filter val="4516818834"/>
            <filter val="4516818998"/>
            <filter val="4516819172"/>
            <filter val="4516819701"/>
            <filter val="4516819743"/>
            <filter val="4516819745"/>
            <filter val="4516819746"/>
            <filter val="4516819747"/>
            <filter val="4516819748"/>
            <filter val="4516819749"/>
            <filter val="4516819750"/>
            <filter val="4516819751"/>
            <filter val="4516819752"/>
            <filter val="4516819782"/>
            <filter val="4516820328"/>
            <filter val="4516820439"/>
            <filter val="4516820480"/>
            <filter val="4516820524"/>
            <filter val="4516820608"/>
            <filter val="4516820855"/>
            <filter val="4516821281"/>
            <filter val="4516821481"/>
            <filter val="4516821665"/>
            <filter val="4516821909"/>
            <filter val="4516821977"/>
            <filter val="4516822145"/>
            <filter val="4516822158"/>
            <filter val="4516822455"/>
            <filter val="4516822483"/>
            <filter val="4516822484"/>
            <filter val="4516822566"/>
            <filter val="4516822887"/>
            <filter val="4516823077"/>
            <filter val="4516823498"/>
            <filter val="4516823518"/>
            <filter val="4516823707"/>
            <filter val="4516824131"/>
            <filter val="4516824279"/>
            <filter val="4516824401"/>
            <filter val="4516824456"/>
            <filter val="4516824592"/>
            <filter val="4516824725"/>
            <filter val="4516824838"/>
            <filter val="4516824839"/>
            <filter val="4516825013"/>
            <filter val="4516825014"/>
            <filter val="4516825017"/>
            <filter val="4516825019"/>
            <filter val="4516825021"/>
            <filter val="4516825022"/>
            <filter val="4516825023"/>
            <filter val="4516825025"/>
            <filter val="4516825026"/>
            <filter val="4516825283"/>
            <filter val="4516825500"/>
            <filter val="4516825622"/>
            <filter val="4516826247"/>
            <filter val="4516826665"/>
            <filter val="4516826860"/>
            <filter val="4516826888"/>
            <filter val="4516828633"/>
            <filter val="4516828634"/>
            <filter val="4516828635"/>
            <filter val="4516828637"/>
            <filter val="4516828638"/>
            <filter val="4516828640"/>
            <filter val="4516828663"/>
            <filter val="4516828665"/>
            <filter val="4516828666"/>
            <filter val="4516828667"/>
            <filter val="4516828669"/>
            <filter val="4516828672"/>
            <filter val="4516828673"/>
            <filter val="4516828675"/>
            <filter val="4516829206"/>
            <filter val="4516829309"/>
            <filter val="4516829593"/>
            <filter val="4516830125"/>
            <filter val="4516830141"/>
            <filter val="4516831462"/>
            <filter val="4516831580"/>
            <filter val="4516832292"/>
            <filter val="4516832421"/>
            <filter val="4516832698"/>
            <filter val="4516833365"/>
            <filter val="4516833472"/>
            <filter val="4516834397"/>
            <filter val="4516834452"/>
            <filter val="4516835479"/>
            <filter val="4516835754"/>
            <filter val="4516836085"/>
            <filter val="4516837929"/>
            <filter val="4516838422"/>
            <filter val="4516838650"/>
            <filter val="4516838776"/>
            <filter val="4516838990"/>
            <filter val="4516845445"/>
            <filter val="4516845447"/>
            <filter val="4516845797"/>
            <filter val="4516845798"/>
            <filter val="4516845801"/>
            <filter val="4516851744"/>
            <filter val="4516851745"/>
            <filter val="4516851761"/>
            <filter val="4516852123"/>
            <filter val="4516852135"/>
            <filter val="4516852137"/>
            <filter val="4516852139"/>
            <filter val="4516855217"/>
            <filter val="4516855218"/>
            <filter val="4516855219"/>
            <filter val="4516855220"/>
            <filter val="4516855221"/>
            <filter val="4516855222"/>
            <filter val="4516855223"/>
            <filter val="4516855224"/>
            <filter val="4516862373"/>
            <filter val="4516862374"/>
            <filter val="4516862375"/>
            <filter val="4516862884"/>
            <filter val="4516863690"/>
            <filter val="4516863691"/>
            <filter val="4516863692"/>
            <filter val="4516863693"/>
            <filter val="4516863694"/>
            <filter val="4516863695"/>
            <filter val="4516863696"/>
            <filter val="4516864003"/>
            <filter val="4516864004"/>
            <filter val="4516864005"/>
            <filter val="4516864006"/>
            <filter val="4516864007"/>
            <filter val="4516864008"/>
            <filter val="4516866501"/>
            <filter val="4516867787"/>
            <filter val="4516868483"/>
            <filter val="4516868659"/>
            <filter val="4516869211"/>
            <filter val="4516869603"/>
            <filter val="4516869787"/>
            <filter val="4516870671"/>
            <filter val="4516871098"/>
            <filter val="4516871134"/>
            <filter val="4516871454"/>
            <filter val="4516871493"/>
            <filter val="4516871929"/>
            <filter val="4516872026"/>
            <filter val="4516872078"/>
            <filter val="4516872079"/>
            <filter val="4516872084"/>
            <filter val="4516872085"/>
            <filter val="4516872184"/>
            <filter val="4516872557"/>
            <filter val="4516872676"/>
            <filter val="4516873036"/>
            <filter val="4516873037"/>
            <filter val="4516873038"/>
            <filter val="4516873039"/>
            <filter val="4516873040"/>
            <filter val="4516873041"/>
            <filter val="4516873042"/>
            <filter val="4516873043"/>
            <filter val="4516873045"/>
            <filter val="4516873046"/>
            <filter val="4516873047"/>
            <filter val="4516873048"/>
            <filter val="4516873049"/>
            <filter val="4516873050"/>
            <filter val="4516873051"/>
            <filter val="4516873052"/>
            <filter val="4516873053"/>
            <filter val="4516873054"/>
            <filter val="4516873055"/>
            <filter val="4516873056"/>
            <filter val="4516873058"/>
            <filter val="4516873059"/>
            <filter val="4516873060"/>
            <filter val="4516873061"/>
            <filter val="4516873062"/>
            <filter val="4516873094"/>
            <filter val="4516873816"/>
            <filter val="4516873881"/>
            <filter val="4516874188"/>
            <filter val="4516874361"/>
            <filter val="4516874386"/>
            <filter val="4516874564"/>
            <filter val="4516875647"/>
            <filter val="4516875685"/>
            <filter val="4516876003"/>
            <filter val="4516876004"/>
            <filter val="4516876005"/>
            <filter val="4516876006"/>
            <filter val="4516876007"/>
            <filter val="4516876011"/>
            <filter val="4516876014"/>
            <filter val="4516876015"/>
            <filter val="4516876017"/>
            <filter val="4516876019"/>
            <filter val="4516876020"/>
            <filter val="4516876021"/>
            <filter val="4516876022"/>
            <filter val="4516876024"/>
            <filter val="4516876025"/>
            <filter val="4516876026"/>
            <filter val="4516876028"/>
            <filter val="4516876029"/>
            <filter val="4516876032"/>
            <filter val="4516876063"/>
            <filter val="4516876064"/>
            <filter val="4516876065"/>
            <filter val="4516876066"/>
            <filter val="4516876067"/>
            <filter val="4516876068"/>
            <filter val="4516876069"/>
            <filter val="4516876070"/>
            <filter val="4516876072"/>
            <filter val="4516876073"/>
            <filter val="4516876076"/>
            <filter val="4516876077"/>
            <filter val="4516876079"/>
            <filter val="4516876080"/>
            <filter val="4516876083"/>
            <filter val="4516876084"/>
            <filter val="4516876087"/>
            <filter val="4516876088"/>
            <filter val="4516876089"/>
            <filter val="4516876090"/>
            <filter val="4516876091"/>
            <filter val="4516876092"/>
            <filter val="4516876093"/>
            <filter val="4516876094"/>
            <filter val="4516876095"/>
            <filter val="4516876096"/>
            <filter val="4516876097"/>
            <filter val="4516876098"/>
            <filter val="4516876099"/>
            <filter val="4516876100"/>
            <filter val="4516876101"/>
            <filter val="4516876102"/>
            <filter val="4516876103"/>
            <filter val="4516876105"/>
            <filter val="4516876106"/>
            <filter val="4516876107"/>
            <filter val="4516876109"/>
            <filter val="4516876110"/>
            <filter val="4516876111"/>
            <filter val="4516876112"/>
            <filter val="4516876114"/>
            <filter val="4516876115"/>
            <filter val="4516876116"/>
            <filter val="4516876117"/>
            <filter val="4516876120"/>
            <filter val="4516876121"/>
            <filter val="4516876122"/>
            <filter val="4516876123"/>
            <filter val="4516876124"/>
            <filter val="4516876125"/>
            <filter val="4516876126"/>
            <filter val="4516876127"/>
            <filter val="4516876128"/>
            <filter val="4516876129"/>
            <filter val="4516876130"/>
            <filter val="4516876131"/>
            <filter val="4516876132"/>
            <filter val="4516876134"/>
            <filter val="4516876135"/>
            <filter val="4516876136"/>
            <filter val="4516876137"/>
            <filter val="4516876138"/>
            <filter val="4516876140"/>
            <filter val="4516876141"/>
            <filter val="4516876143"/>
            <filter val="4516876144"/>
            <filter val="4516876146"/>
            <filter val="4516876147"/>
            <filter val="4516876148"/>
            <filter val="4516876149"/>
            <filter val="4516876151"/>
            <filter val="4516876152"/>
            <filter val="4516876153"/>
            <filter val="4516876155"/>
            <filter val="4516876156"/>
            <filter val="4516876157"/>
            <filter val="4516876158"/>
            <filter val="4516876160"/>
            <filter val="4516876161"/>
            <filter val="4516876162"/>
            <filter val="4516876163"/>
            <filter val="4516876164"/>
            <filter val="4516876165"/>
            <filter val="4516876166"/>
            <filter val="4516876167"/>
            <filter val="4516876168"/>
            <filter val="4516876169"/>
            <filter val="4516876170"/>
            <filter val="4516876171"/>
            <filter val="4516876172"/>
            <filter val="4516876173"/>
            <filter val="4516876175"/>
            <filter val="4516876176"/>
            <filter val="4516876177"/>
            <filter val="4516876178"/>
            <filter val="4516876179"/>
            <filter val="4516876180"/>
            <filter val="4516876181"/>
            <filter val="4516876182"/>
            <filter val="4516876184"/>
            <filter val="4516876185"/>
            <filter val="4516876186"/>
            <filter val="4516876187"/>
            <filter val="4516876189"/>
            <filter val="4516876190"/>
            <filter val="4516876191"/>
            <filter val="4516876193"/>
            <filter val="4516876196"/>
            <filter val="4516876197"/>
            <filter val="4516876198"/>
            <filter val="4516876199"/>
            <filter val="4516876201"/>
            <filter val="4516876202"/>
            <filter val="4516876203"/>
            <filter val="4516876204"/>
            <filter val="4516876206"/>
            <filter val="4516876207"/>
            <filter val="4516876208"/>
            <filter val="4516876209"/>
            <filter val="4516876210"/>
            <filter val="4516876211"/>
            <filter val="4516876212"/>
            <filter val="4516876213"/>
            <filter val="4516876214"/>
            <filter val="4516876215"/>
            <filter val="4516876216"/>
            <filter val="4516876217"/>
            <filter val="4516876218"/>
            <filter val="4516876219"/>
            <filter val="4516876220"/>
            <filter val="4516876221"/>
            <filter val="4516876222"/>
            <filter val="4516876224"/>
            <filter val="4516876225"/>
            <filter val="4516876226"/>
            <filter val="4516876227"/>
            <filter val="4516876228"/>
            <filter val="4516876229"/>
            <filter val="4516876230"/>
            <filter val="4516876231"/>
            <filter val="4516876232"/>
            <filter val="4516876234"/>
            <filter val="4516876235"/>
            <filter val="4516877613"/>
            <filter val="4516877843"/>
            <filter val="4516878224"/>
            <filter val="4516878529"/>
            <filter val="4516878677"/>
            <filter val="4516878915"/>
            <filter val="4516879604"/>
            <filter val="4516879606"/>
            <filter val="4516880713"/>
            <filter val="4516889432"/>
            <filter val="4516889467"/>
            <filter val="4516893188"/>
            <filter val="4516895276"/>
            <filter val="4516895517"/>
            <filter val="4516896664"/>
            <filter val="4516897521"/>
            <filter val="4516899443"/>
            <filter val="4516899796"/>
            <filter val="4516900233"/>
            <filter val="4516901007"/>
            <filter val="4516901204"/>
            <filter val="4516902014"/>
            <filter val="4516906519"/>
            <filter val="4516907797"/>
            <filter val="4516908193"/>
            <filter val="4516908223"/>
            <filter val="4516908633"/>
            <filter val="4516908899"/>
            <filter val="4516909925"/>
            <filter val="4516910376"/>
            <filter val="4516914940"/>
            <filter val="4516915776"/>
            <filter val="4516916665"/>
            <filter val="4516918212"/>
            <filter val="4516918541"/>
            <filter val="4516920517"/>
            <filter val="4516923098"/>
            <filter val="4516923779"/>
            <filter val="4516923903"/>
            <filter val="4516924760"/>
            <filter val="4516924891"/>
            <filter val="4516925220"/>
            <filter val="4516925302"/>
            <filter val="4516926028"/>
            <filter val="4516926350"/>
            <filter val="4516927191"/>
            <filter val="4516927250"/>
            <filter val="4516927341"/>
            <filter val="4516927586"/>
            <filter val="4516927975"/>
            <filter val="4516928158"/>
            <filter val="4516928690"/>
            <filter val="4516929557"/>
            <filter val="4516930065"/>
            <filter val="4516932454"/>
            <filter val="4516932455"/>
            <filter val="4516934116"/>
            <filter val="4516934505"/>
            <filter val="4516935847"/>
            <filter val="4516936392"/>
            <filter val="4516936594"/>
            <filter val="4516936637"/>
            <filter val="4516939529"/>
            <filter val="4516942493"/>
            <filter val="4516943279"/>
            <filter val="4516943434"/>
            <filter val="4516943801"/>
            <filter val="4516944059"/>
            <filter val="4516944187"/>
            <filter val="4516945236"/>
            <filter val="4516945301"/>
            <filter val="4516945340"/>
            <filter val="4516946671"/>
            <filter val="4516947057"/>
            <filter val="4516948382"/>
            <filter val="4516951540"/>
            <filter val="4516951894"/>
            <filter val="4516951926"/>
            <filter val="4516951927"/>
            <filter val="4516951928"/>
            <filter val="4516951929"/>
            <filter val="4516951930"/>
            <filter val="4516951931"/>
            <filter val="4516952138"/>
            <filter val="4516952559"/>
            <filter val="4516952958"/>
            <filter val="4516953216"/>
            <filter val="4516953777"/>
            <filter val="4516953994"/>
            <filter val="4516954148"/>
            <filter val="4516955276"/>
            <filter val="4516955709"/>
            <filter val="4516955979"/>
            <filter val="4516955997"/>
            <filter val="4516956785"/>
            <filter val="4516957754"/>
            <filter val="4516958141"/>
            <filter val="4516959162"/>
            <filter val="4516959578"/>
            <filter val="4516960238"/>
            <filter val="4516960352"/>
            <filter val="4516960358"/>
            <filter val="4516960563"/>
            <filter val="4516961283"/>
            <filter val="4516961420"/>
            <filter val="4516961421"/>
            <filter val="4516961898"/>
            <filter val="4516962454"/>
            <filter val="4516962754"/>
            <filter val="4516962854"/>
            <filter val="4516963933"/>
            <filter val="4516963934"/>
            <filter val="4516963935"/>
            <filter val="4516964353"/>
            <filter val="4516964354"/>
            <filter val="4516964357"/>
            <filter val="4516964358"/>
            <filter val="4516964359"/>
            <filter val="4516964360"/>
            <filter val="4516964361"/>
            <filter val="4516964362"/>
            <filter val="4516964363"/>
            <filter val="4516964364"/>
            <filter val="4516964365"/>
            <filter val="4516964366"/>
            <filter val="4516964368"/>
            <filter val="4516964369"/>
            <filter val="4516964371"/>
            <filter val="4516964372"/>
            <filter val="4516964497"/>
            <filter val="4516964620"/>
            <filter val="4516964888"/>
            <filter val="4516965349"/>
            <filter val="4516965758"/>
            <filter val="4516966502"/>
            <filter val="4516966956"/>
            <filter val="4516967435"/>
            <filter val="4516967620"/>
            <filter val="4516967700"/>
            <filter val="4516967885"/>
            <filter val="4516968326"/>
            <filter val="4516968410"/>
            <filter val="4516968425"/>
            <filter val="4516968475"/>
            <filter val="4516969105"/>
            <filter val="4516969309"/>
            <filter val="4516969600"/>
            <filter val="4516969714"/>
            <filter val="4516970301"/>
            <filter val="4516970302"/>
            <filter val="4516970326"/>
            <filter val="4516970400"/>
            <filter val="4516970820"/>
            <filter val="4516970864"/>
            <filter val="4516971450"/>
            <filter val="4516971905"/>
            <filter val="4516972354"/>
            <filter val="4516972403"/>
            <filter val="4516972593"/>
            <filter val="4516972610"/>
            <filter val="4516972708"/>
            <filter val="4516972908"/>
            <filter val="4516973012"/>
            <filter val="4516973090"/>
            <filter val="4516973316"/>
            <filter val="4516974011"/>
            <filter val="4516974267"/>
            <filter val="4516974318"/>
            <filter val="4516975412"/>
            <filter val="4516975644"/>
            <filter val="4516975716"/>
            <filter val="4516975774"/>
            <filter val="4516975978"/>
            <filter val="4516976508"/>
            <filter val="4516977030"/>
            <filter val="4516977110"/>
            <filter val="4516977144"/>
            <filter val="4516977333"/>
            <filter val="4516977893"/>
            <filter val="4516977958"/>
            <filter val="4516978113"/>
            <filter val="4516978215"/>
            <filter val="4516978395"/>
            <filter val="4516978406"/>
            <filter val="4516979511"/>
            <filter val="4516980134"/>
            <filter val="4516980253"/>
            <filter val="4516980260"/>
            <filter val="4516982707"/>
            <filter val="4516983147"/>
            <filter val="4516984227"/>
            <filter val="4516984768"/>
            <filter val="4516984943"/>
            <filter val="4516985214"/>
            <filter val="4516985633"/>
            <filter val="4516985658"/>
            <filter val="4516986199"/>
            <filter val="4516986288"/>
            <filter val="4516986316"/>
            <filter val="4516986556"/>
            <filter val="4516986824"/>
            <filter val="4516991076"/>
            <filter val="4516995908"/>
            <filter val="4516996107"/>
            <filter val="4516996662"/>
            <filter val="4516996861"/>
            <filter val="4516997585"/>
            <filter val="4516998483"/>
            <filter val="4516998578"/>
            <filter val="4516998972"/>
            <filter val="4516999134"/>
            <filter val="4517000034"/>
            <filter val="4517000852"/>
            <filter val="4517000870"/>
            <filter val="4517001050"/>
            <filter val="4517003012"/>
            <filter val="4517004293"/>
            <filter val="4517006232"/>
            <filter val="4517006453"/>
            <filter val="4517006858"/>
            <filter val="4517007633"/>
            <filter val="4517007831"/>
            <filter val="4517008759"/>
            <filter val="4517010334"/>
            <filter val="4517011216"/>
            <filter val="4517011340"/>
            <filter val="4517011566"/>
            <filter val="4517011603"/>
            <filter val="4517011789"/>
            <filter val="4517012307"/>
            <filter val="4517012982"/>
            <filter val="4517013306"/>
            <filter val="4517013541"/>
            <filter val="4517015314"/>
            <filter val="4517015647"/>
            <filter val="4517015982"/>
            <filter val="4517016612"/>
            <filter val="4517019448"/>
            <filter val="4517019862"/>
            <filter val="4517019876"/>
            <filter val="4517019952"/>
            <filter val="4517020027"/>
            <filter val="4517021109"/>
            <filter val="4517021189"/>
            <filter val="4517021198"/>
            <filter val="4517021199"/>
            <filter val="4517021663"/>
            <filter val="4517022159"/>
            <filter val="4517022600"/>
            <filter val="4517022723"/>
            <filter val="4517022731"/>
            <filter val="4517022768"/>
            <filter val="4517023091"/>
            <filter val="4517023249"/>
            <filter val="4517023374"/>
            <filter val="4517024501"/>
            <filter val="4517025011"/>
            <filter val="4517025044"/>
            <filter val="4517025065"/>
            <filter val="4517025132"/>
            <filter val="4517025144"/>
            <filter val="4517025173"/>
            <filter val="4517025409"/>
            <filter val="4517025516"/>
            <filter val="4517025665"/>
            <filter val="4517025837"/>
            <filter val="4517026310"/>
            <filter val="4517026424"/>
            <filter val="4517026446"/>
            <filter val="4517026548"/>
            <filter val="4517026588"/>
            <filter val="4517026647"/>
            <filter val="4517026660"/>
            <filter val="4517026661"/>
            <filter val="4517026886"/>
            <filter val="4517026957"/>
            <filter val="4517027047"/>
            <filter val="4517027119"/>
            <filter val="4517027151"/>
            <filter val="4517027152"/>
            <filter val="4517027414"/>
            <filter val="4517027475"/>
            <filter val="4517027522"/>
            <filter val="4517027530"/>
            <filter val="4517028117"/>
            <filter val="4517028190"/>
            <filter val="4517028567"/>
            <filter val="4517028792"/>
            <filter val="4517029029"/>
            <filter val="4517029040"/>
            <filter val="4517029190"/>
            <filter val="4517029241"/>
            <filter val="4517029547"/>
            <filter val="4517029607"/>
            <filter val="4517029813"/>
            <filter val="4517029847"/>
            <filter val="4517029932"/>
            <filter val="4517030008"/>
            <filter val="4517030009"/>
            <filter val="4517030091"/>
            <filter val="4517030194"/>
            <filter val="4517030195"/>
            <filter val="4517030258"/>
            <filter val="4517030259"/>
            <filter val="4517030529"/>
            <filter val="4517030719"/>
            <filter val="4517030747"/>
            <filter val="4517030772"/>
            <filter val="4517030832"/>
            <filter val="4517030911"/>
            <filter val="4517030967"/>
            <filter val="4517030998"/>
            <filter val="4517030999"/>
            <filter val="4517031239"/>
            <filter val="4517031413"/>
            <filter val="4517031474"/>
            <filter val="4517031490"/>
            <filter val="4517031547"/>
            <filter val="4517031655"/>
            <filter val="4517031702"/>
            <filter val="4517031900"/>
            <filter val="4517031971"/>
            <filter val="4517032502"/>
            <filter val="4517032508"/>
            <filter val="4517032529"/>
            <filter val="4517032673"/>
            <filter val="4517032734"/>
            <filter val="4517032759"/>
            <filter val="4517032778"/>
            <filter val="4517032806"/>
            <filter val="4517032901"/>
            <filter val="4517032902"/>
            <filter val="4517032964"/>
            <filter val="4517033062"/>
            <filter val="4517033076"/>
            <filter val="4517033097"/>
            <filter val="4517033404"/>
            <filter val="4517033467"/>
            <filter val="4517033507"/>
            <filter val="4517033508"/>
            <filter val="4517033521"/>
            <filter val="4517033555"/>
            <filter val="4517033591"/>
            <filter val="4517033727"/>
            <filter val="4517033818"/>
            <filter val="4517033849"/>
            <filter val="4517033964"/>
            <filter val="4517034001"/>
            <filter val="4517034115"/>
            <filter val="4517034166"/>
            <filter val="4517034202"/>
            <filter val="4517034229"/>
            <filter val="4517034264"/>
            <filter val="4517034294"/>
            <filter val="4517034371"/>
            <filter val="4517034382"/>
            <filter val="4517034440"/>
            <filter val="4517034527"/>
            <filter val="4517034535"/>
            <filter val="4517034547"/>
            <filter val="4517034562"/>
            <filter val="4517034617"/>
            <filter val="4517034688"/>
            <filter val="4517034764"/>
            <filter val="4517034839"/>
            <filter val="4517034918"/>
            <filter val="4517034976"/>
            <filter val="4517035293"/>
            <filter val="4517035436"/>
            <filter val="4517035472"/>
            <filter val="4517035473"/>
            <filter val="4517035537"/>
            <filter val="4517035545"/>
            <filter val="4517035599"/>
            <filter val="4517035602"/>
            <filter val="4517035671"/>
            <filter val="4517035726"/>
            <filter val="4517035734"/>
            <filter val="4517035735"/>
            <filter val="4517035765"/>
            <filter val="4517035844"/>
            <filter val="4517035855"/>
            <filter val="4517035874"/>
            <filter val="4517035875"/>
            <filter val="4517035948"/>
            <filter val="4517036001"/>
            <filter val="4517036038"/>
            <filter val="4517036084"/>
            <filter val="4517036237"/>
            <filter val="4517036287"/>
            <filter val="4517036533"/>
            <filter val="4517036563"/>
            <filter val="4517036736"/>
            <filter val="4517036749"/>
            <filter val="4517036868"/>
            <filter val="4517036962"/>
            <filter val="4517036991"/>
            <filter val="4517037050"/>
            <filter val="4517037182"/>
            <filter val="4517037257"/>
            <filter val="4517037326"/>
            <filter val="4517037342"/>
            <filter val="4517037373"/>
            <filter val="4517037411"/>
            <filter val="4517037528"/>
            <filter val="4517037541"/>
            <filter val="4517037577"/>
            <filter val="4517037690"/>
            <filter val="4517037749"/>
            <filter val="4517037761"/>
            <filter val="4517037813"/>
            <filter val="4517037841"/>
            <filter val="4517037899"/>
            <filter val="4517037900"/>
            <filter val="4517037904"/>
            <filter val="4517037925"/>
            <filter val="4517037992"/>
            <filter val="4517038004"/>
            <filter val="4517038015"/>
            <filter val="4517038016"/>
            <filter val="4517038135"/>
            <filter val="4517038136"/>
            <filter val="4517038204"/>
            <filter val="4517038227"/>
            <filter val="4517038228"/>
            <filter val="4517038236"/>
            <filter val="4517038366"/>
            <filter val="4517038404"/>
            <filter val="4517038434"/>
            <filter val="4517038499"/>
            <filter val="4517038521"/>
            <filter val="4517038527"/>
            <filter val="4517038528"/>
            <filter val="4517038550"/>
            <filter val="4517038551"/>
            <filter val="4517038555"/>
            <filter val="4517038602"/>
            <filter val="4517038672"/>
            <filter val="4517038702"/>
            <filter val="4517038790"/>
            <filter val="4517038848"/>
            <filter val="4517038904"/>
            <filter val="4517038964"/>
            <filter val="4517038994"/>
            <filter val="4517039026"/>
            <filter val="4517039141"/>
            <filter val="4517040209"/>
            <filter val="4517040308"/>
            <filter val="4517040791"/>
            <filter val="4517041956"/>
            <filter val="4517043347"/>
            <filter val="4517043406"/>
            <filter val="4517044431"/>
            <filter val="4517044821"/>
            <filter val="4517045791"/>
            <filter val="4517046729"/>
            <filter val="4517048681"/>
            <filter val="4517048801"/>
            <filter val="4517048839"/>
            <filter val="4517048941"/>
            <filter val="4517049005"/>
            <filter val="4517049056"/>
            <filter val="4517049078"/>
            <filter val="4517049137"/>
            <filter val="4517049255"/>
            <filter val="4517049746"/>
            <filter val="4517049778"/>
            <filter val="4517050012"/>
            <filter val="4517050040"/>
            <filter val="4517050130"/>
            <filter val="4517050274"/>
            <filter val="4517050304"/>
            <filter val="4517050507"/>
            <filter val="4517050961"/>
            <filter val="4517052044"/>
            <filter val="4517052575"/>
            <filter val="4517052903"/>
            <filter val="4517054313"/>
            <filter val="4517054350"/>
            <filter val="4517054939"/>
            <filter val="4517054947"/>
            <filter val="4517055122"/>
            <filter val="4517057304"/>
            <filter val="4517058129"/>
            <filter val="4517058561"/>
            <filter val="4517058774"/>
            <filter val="4517058900"/>
            <filter val="4517060240"/>
            <filter val="4517060342"/>
            <filter val="4517061079"/>
            <filter val="4517061080"/>
            <filter val="4517061081"/>
            <filter val="4517061082"/>
            <filter val="4517061083"/>
            <filter val="4517061084"/>
            <filter val="4517061123"/>
            <filter val="4517061124"/>
            <filter val="4517064579"/>
            <filter val="4517065392"/>
            <filter val="4517065871"/>
            <filter val="4517066680"/>
            <filter val="4517067281"/>
            <filter val="4517068928"/>
            <filter val="4517070041"/>
            <filter val="4517070776"/>
            <filter val="4517071208"/>
            <filter val="4517071383"/>
            <filter val="4517071951"/>
            <filter val="4517072048"/>
            <filter val="4517072548"/>
            <filter val="4517073061"/>
            <filter val="4517073125"/>
            <filter val="4517073678"/>
            <filter val="4517073685"/>
            <filter val="4517074699"/>
            <filter val="4517075687"/>
            <filter val="4517076203"/>
            <filter val="4517077034"/>
            <filter val="4517077533"/>
            <filter val="4517077744"/>
            <filter val="4517078253"/>
            <filter val="4517078598"/>
            <filter val="4517078632"/>
            <filter val="4517078918"/>
            <filter val="4517078995"/>
            <filter val="4517079008"/>
            <filter val="4517079071"/>
            <filter val="4517079273"/>
            <filter val="4517079307"/>
            <filter val="4517079398"/>
            <filter val="4517079718"/>
            <filter val="4517080861"/>
            <filter val="4517081649"/>
            <filter val="4517081848"/>
            <filter val="4517082404"/>
            <filter val="4517083432"/>
            <filter val="4517083919"/>
            <filter val="4517084313"/>
            <filter val="4517084396"/>
            <filter val="4517084921"/>
            <filter val="4517084922"/>
            <filter val="4517086102"/>
            <filter val="4517086689"/>
            <filter val="4517086986"/>
            <filter val="4517087052"/>
            <filter val="4517088200"/>
            <filter val="4517088578"/>
            <filter val="4517088899"/>
            <filter val="4517089125"/>
            <filter val="4517089273"/>
            <filter val="4517089864"/>
            <filter val="4517089895"/>
            <filter val="4517090107"/>
            <filter val="4517090286"/>
            <filter val="4517090558"/>
            <filter val="4517090633"/>
            <filter val="4517090634"/>
            <filter val="4517091395"/>
            <filter val="4517091939"/>
            <filter val="4517091964"/>
            <filter val="4517092287"/>
            <filter val="4517092422"/>
            <filter val="4517092567"/>
            <filter val="4517092840"/>
            <filter val="4517093770"/>
            <filter val="4517094681"/>
            <filter val="4517095403"/>
            <filter val="4517095743"/>
            <filter val="4517095796"/>
            <filter val="4517096031"/>
            <filter val="4517096458"/>
            <filter val="4517097159"/>
            <filter val="4517097684"/>
            <filter val="4517097685"/>
            <filter val="4517097922"/>
            <filter val="4517098340"/>
            <filter val="4517098639"/>
            <filter val="4517098702"/>
            <filter val="4517098825"/>
            <filter val="4517098848"/>
            <filter val="4517098997"/>
            <filter val="4517099068"/>
            <filter val="4517099086"/>
            <filter val="4517099151"/>
            <filter val="4517099280"/>
            <filter val="4517099589"/>
            <filter val="4517099835"/>
            <filter val="4517099894"/>
            <filter val="4517100669"/>
            <filter val="4517100703"/>
            <filter val="4517100883"/>
            <filter val="4517100943"/>
            <filter val="4517101225"/>
            <filter val="4517101589"/>
            <filter val="4517101902"/>
            <filter val="4517102069"/>
            <filter val="4517102072"/>
            <filter val="4517102122"/>
            <filter val="4517102140"/>
            <filter val="4517102438"/>
            <filter val="4517102646"/>
            <filter val="4517102649"/>
            <filter val="4517102763"/>
            <filter val="4517102837"/>
            <filter val="4517102997"/>
            <filter val="4517103022"/>
            <filter val="4517103348"/>
            <filter val="4517103351"/>
            <filter val="4517105282"/>
            <filter val="4517105434"/>
            <filter val="4517105630"/>
            <filter val="4517106815"/>
            <filter val="4517107832"/>
            <filter val="4517108969"/>
            <filter val="4517109706"/>
            <filter val="4517109799"/>
            <filter val="4517109949"/>
            <filter val="4517110192"/>
            <filter val="4517110193"/>
            <filter val="4517110194"/>
            <filter val="4517110762"/>
            <filter val="4517110884"/>
            <filter val="4517111120"/>
            <filter val="4517111146"/>
            <filter val="4517111988"/>
            <filter val="4517112020"/>
            <filter val="4517112256"/>
            <filter val="4517113078"/>
            <filter val="4517113307"/>
            <filter val="4517113544"/>
            <filter val="4517113604"/>
            <filter val="4517114149"/>
            <filter val="4517116049"/>
            <filter val="4517116050"/>
            <filter val="4517116051"/>
            <filter val="4517117506"/>
            <filter val="4517117507"/>
            <filter val="4517117508"/>
            <filter val="4517118070"/>
            <filter val="4517119321"/>
            <filter val="4517119424"/>
            <filter val="4517119609"/>
            <filter val="4517121131"/>
            <filter val="4517124793"/>
            <filter val="4517125451"/>
            <filter val="4517127567"/>
            <filter val="4517127671"/>
            <filter val="4517131962"/>
            <filter val="4517133659"/>
            <filter val="4517134224"/>
            <filter val="4517134442"/>
            <filter val="4517135139"/>
            <filter val="4517136296"/>
            <filter val="4517136384"/>
            <filter val="4517136651"/>
            <filter val="4517137847"/>
            <filter val="4517138636"/>
            <filter val="4517139071"/>
            <filter val="4517139149"/>
            <filter val="4517139820"/>
            <filter val="4517139938"/>
            <filter val="4517139939"/>
            <filter val="4517140626"/>
            <filter val="4517141107"/>
            <filter val="4517141231"/>
            <filter val="4517141730"/>
            <filter val="4517142608"/>
            <filter val="4517142678"/>
            <filter val="4517142774"/>
            <filter val="4517142777"/>
            <filter val="4517142809"/>
            <filter val="4517142810"/>
            <filter val="4517142955"/>
            <filter val="4517143000"/>
            <filter val="4517143299"/>
            <filter val="4517143300"/>
            <filter val="4517143384"/>
            <filter val="4517143706"/>
            <filter val="4517144620"/>
            <filter val="4517144948"/>
            <filter val="4517146870"/>
            <filter val="4517147096"/>
            <filter val="4517147430"/>
            <filter val="4517147509"/>
            <filter val="4517147710"/>
            <filter val="4517148336"/>
            <filter val="4517148366"/>
            <filter val="4517148462"/>
            <filter val="4517148610"/>
            <filter val="4517148659"/>
            <filter val="4517149087"/>
            <filter val="4517149385"/>
            <filter val="4517149616"/>
            <filter val="4517150072"/>
            <filter val="4517150165"/>
            <filter val="4517150201"/>
            <filter val="4517150374"/>
            <filter val="4517150651"/>
            <filter val="4517150828"/>
            <filter val="4517151241"/>
            <filter val="4517151488"/>
            <filter val="4517151513"/>
            <filter val="4517151666"/>
            <filter val="4517151894"/>
            <filter val="4517151963"/>
            <filter val="4517152150"/>
            <filter val="4517152301"/>
            <filter val="4517152317"/>
            <filter val="4517152415"/>
            <filter val="4517152527"/>
            <filter val="4517152766"/>
            <filter val="4517152800"/>
            <filter val="4517152869"/>
            <filter val="4517153069"/>
            <filter val="4517153109"/>
            <filter val="4517153235"/>
            <filter val="4517153397"/>
            <filter val="4517153567"/>
            <filter val="4517153609"/>
            <filter val="4517153745"/>
            <filter val="4517154332"/>
            <filter val="4517154407"/>
            <filter val="4517154528"/>
            <filter val="4517154629"/>
            <filter val="4517154744"/>
            <filter val="4517154896"/>
            <filter val="4517155032"/>
            <filter val="4517155108"/>
            <filter val="4517155227"/>
            <filter val="4517155316"/>
            <filter val="4517155519"/>
            <filter val="4517155800"/>
            <filter val="4517156118"/>
            <filter val="4517156301"/>
            <filter val="4517156349"/>
            <filter val="4517156428"/>
            <filter val="4517156925"/>
            <filter val="4517156926"/>
            <filter val="4517157000"/>
            <filter val="4517157080"/>
            <filter val="4517157105"/>
            <filter val="4517157171"/>
            <filter val="4517157511"/>
            <filter val="4517157542"/>
            <filter val="4517157564"/>
            <filter val="4517157829"/>
            <filter val="4517157991"/>
            <filter val="4517158063"/>
            <filter val="4517158255"/>
            <filter val="4517158402"/>
            <filter val="4517158416"/>
            <filter val="4517158557"/>
            <filter val="4517159601"/>
            <filter val="4517160510"/>
            <filter val="4517160511"/>
            <filter val="4517160561"/>
            <filter val="4517160802"/>
            <filter val="4517160886"/>
            <filter val="4517160952"/>
            <filter val="4517161083"/>
            <filter val="4517161084"/>
            <filter val="4517161110"/>
            <filter val="4517161295"/>
            <filter val="4517161636"/>
            <filter val="4517161814"/>
            <filter val="4517161873"/>
            <filter val="4517161876"/>
            <filter val="4517162184"/>
            <filter val="4517162626"/>
            <filter val="4517163094"/>
            <filter val="4517163886"/>
            <filter val="4517165140"/>
            <filter val="4517166045"/>
            <filter val="4517166495"/>
            <filter val="4517167254"/>
            <filter val="4517169687"/>
            <filter val="4517169745"/>
            <filter val="4517171074"/>
            <filter val="4517171284"/>
            <filter val="4517171848"/>
            <filter val="4517171950"/>
            <filter val="4517172456"/>
            <filter val="4517172698"/>
            <filter val="4517173074"/>
            <filter val="4517173077"/>
            <filter val="4517174132"/>
            <filter val="4517174167"/>
            <filter val="4517174666"/>
            <filter val="4517174712"/>
            <filter val="4517174729"/>
            <filter val="4517174857"/>
            <filter val="4517175175"/>
            <filter val="4517175937"/>
            <filter val="4517176028"/>
            <filter val="4517176180"/>
            <filter val="4517176385"/>
            <filter val="4517176537"/>
            <filter val="4517176835"/>
            <filter val="4517177045"/>
            <filter val="4517177411"/>
            <filter val="4517177434"/>
            <filter val="4517177510"/>
            <filter val="4517177976"/>
            <filter val="4517177992"/>
            <filter val="4517178567"/>
            <filter val="4517179108"/>
            <filter val="4517179228"/>
            <filter val="4517179265"/>
            <filter val="4517179442"/>
            <filter val="4517180104"/>
            <filter val="4517180544"/>
            <filter val="4517180643"/>
            <filter val="4517180651"/>
            <filter val="4517181262"/>
            <filter val="4517181343"/>
            <filter val="4517181571"/>
            <filter val="4517181624"/>
            <filter val="4517181763"/>
            <filter val="4517181823"/>
            <filter val="4517181904"/>
            <filter val="4517182024"/>
            <filter val="4517182638"/>
            <filter val="4517182796"/>
            <filter val="4517182943"/>
            <filter val="4517183012"/>
            <filter val="4517183195"/>
            <filter val="4517183243"/>
            <filter val="4517183546"/>
            <filter val="4517183695"/>
            <filter val="4517183808"/>
            <filter val="4517183885"/>
            <filter val="4517184033"/>
            <filter val="4517184112"/>
            <filter val="4517184805"/>
            <filter val="4517184980"/>
            <filter val="4517185024"/>
            <filter val="4517185317"/>
            <filter val="4517185358"/>
            <filter val="4517185882"/>
            <filter val="4517186332"/>
            <filter val="4517186433"/>
            <filter val="4517186521"/>
            <filter val="4517186532"/>
            <filter val="4517186869"/>
            <filter val="4517187047"/>
            <filter val="4517187563"/>
            <filter val="4517187993"/>
            <filter val="4517188442"/>
            <filter val="4517188529"/>
            <filter val="4517188606"/>
            <filter val="4517188844"/>
            <filter val="4517189037"/>
            <filter val="4517189159"/>
            <filter val="4517189173"/>
            <filter val="4517189217"/>
            <filter val="4517189426"/>
            <filter val="4517189928"/>
            <filter val="4517190232"/>
            <filter val="4517190233"/>
            <filter val="4517190299"/>
            <filter val="4517190460"/>
            <filter val="4517190927"/>
            <filter val="4517190975"/>
            <filter val="4517191063"/>
            <filter val="4517191472"/>
            <filter val="4517191505"/>
            <filter val="4517192433"/>
            <filter val="4517192809"/>
            <filter val="4517192957"/>
            <filter val="4517193033"/>
            <filter val="4517193214"/>
            <filter val="4517194439"/>
            <filter val="4517194566"/>
            <filter val="4517194819"/>
            <filter val="4517195044"/>
            <filter val="4517195627"/>
            <filter val="4517195790"/>
            <filter val="4517196202"/>
            <filter val="4517196443"/>
            <filter val="4517196648"/>
            <filter val="4517196801"/>
            <filter val="4517196981"/>
            <filter val="4517197180"/>
            <filter val="4517197246"/>
            <filter val="4517197606"/>
            <filter val="4517197907"/>
            <filter val="4517198300"/>
            <filter val="4517198444"/>
            <filter val="4517198624"/>
            <filter val="4517198682"/>
            <filter val="4517199048"/>
            <filter val="4517199879"/>
            <filter val="4517199976"/>
            <filter val="4517200483"/>
            <filter val="4517200573"/>
            <filter val="4517200659"/>
            <filter val="4517200762"/>
            <filter val="4517202168"/>
            <filter val="4517204312"/>
            <filter val="4517205555"/>
            <filter val="4517205704"/>
            <filter val="4517205736"/>
            <filter val="4517207746"/>
            <filter val="4517208030"/>
            <filter val="4517210841"/>
            <filter val="4517214609"/>
            <filter val="4517219258"/>
            <filter val="4517219375"/>
            <filter val="4517220372"/>
            <filter val="4517220505"/>
            <filter val="4517220506"/>
            <filter val="4517220507"/>
            <filter val="4517221375"/>
            <filter val="4517224897"/>
            <filter val="4517227091"/>
            <filter val="4517227146"/>
            <filter val="4517228652"/>
            <filter val="4517230805"/>
            <filter val="4517231489"/>
            <filter val="4517231796"/>
            <filter val="4517233321"/>
            <filter val="4517234432"/>
            <filter val="4517234557"/>
            <filter val="4517234610"/>
            <filter val="4517235728"/>
            <filter val="4517235924"/>
            <filter val="4517236130"/>
            <filter val="4517236161"/>
            <filter val="4517237538"/>
            <filter val="4517237823"/>
            <filter val="4517238259"/>
            <filter val="4517238484"/>
            <filter val="4517238516"/>
            <filter val="4517239062"/>
            <filter val="4517239499"/>
            <filter val="4517239679"/>
            <filter val="4517240621"/>
            <filter val="4517242493"/>
            <filter val="4517243209"/>
            <filter val="4517243227"/>
            <filter val="4517243747"/>
            <filter val="4517243867"/>
            <filter val="4517245299"/>
            <filter val="4517245780"/>
            <filter val="4517246559"/>
            <filter val="4517248870"/>
            <filter val="4517249851"/>
            <filter val="4517250339"/>
            <filter val="4517250414"/>
            <filter val="4517250415"/>
            <filter val="4517250416"/>
            <filter val="4517250419"/>
            <filter val="4517250420"/>
            <filter val="4517250460"/>
            <filter val="4517250786"/>
            <filter val="4517250932"/>
            <filter val="4517251496"/>
            <filter val="4517251567"/>
            <filter val="4517252443"/>
            <filter val="4517253067"/>
            <filter val="4517253881"/>
            <filter val="4517254055"/>
            <filter val="4517254334"/>
            <filter val="4517254335"/>
            <filter val="4517254515"/>
            <filter val="4517254963"/>
            <filter val="4517255246"/>
            <filter val="4517255403"/>
            <filter val="4517255549"/>
            <filter val="4517255627"/>
            <filter val="4517255916"/>
            <filter val="4517256391"/>
            <filter val="4517256657"/>
            <filter val="4517256844"/>
            <filter val="4517256888"/>
            <filter val="4517257116"/>
            <filter val="4517257119"/>
            <filter val="4517257534"/>
            <filter val="4517257575"/>
            <filter val="4517257595"/>
            <filter val="4517257948"/>
            <filter val="4517258082"/>
            <filter val="4517258430"/>
            <filter val="4517260227"/>
            <filter val="4517260385"/>
            <filter val="4517261071"/>
            <filter val="4517261307"/>
            <filter val="4517261422"/>
            <filter val="4517261675"/>
            <filter val="4517262203"/>
            <filter val="4517262376"/>
            <filter val="4517262439"/>
            <filter val="4517262967"/>
            <filter val="4517262977"/>
            <filter val="4517264332"/>
            <filter val="4517264813"/>
            <filter val="4517265359"/>
            <filter val="4517265587"/>
            <filter val="4517266604"/>
            <filter val="4517266739"/>
            <filter val="4517266964"/>
            <filter val="4517266993"/>
            <filter val="4517267023"/>
            <filter val="4517267053"/>
            <filter val="4517267113"/>
            <filter val="4517267780"/>
            <filter val="4517269232"/>
            <filter val="4517269918"/>
            <filter val="4517270319"/>
            <filter val="4517272781"/>
            <filter val="4517272806"/>
            <filter val="4517273598"/>
            <filter val="4517274192"/>
            <filter val="4517275173"/>
            <filter val="4517277029"/>
            <filter val="4517278122"/>
            <filter val="4517278227"/>
            <filter val="4517278512"/>
            <filter val="4517279573"/>
            <filter val="4517280169"/>
            <filter val="4517280170"/>
            <filter val="4517280171"/>
            <filter val="4517280173"/>
            <filter val="4517280174"/>
            <filter val="4517280175"/>
            <filter val="4517280201"/>
            <filter val="4517280568"/>
            <filter val="4517280786"/>
            <filter val="4517282271"/>
            <filter val="4517282552"/>
            <filter val="4517283002"/>
            <filter val="4517283042"/>
            <filter val="4517283337"/>
            <filter val="4517283417"/>
            <filter val="4517283618"/>
            <filter val="4517283874"/>
            <filter val="4517284749"/>
            <filter val="4517285132"/>
            <filter val="4517285133"/>
            <filter val="4517285266"/>
            <filter val="4517285439"/>
            <filter val="4517285793"/>
            <filter val="4517286191"/>
            <filter val="4517286619"/>
            <filter val="4517287126"/>
            <filter val="4517287361"/>
            <filter val="4517289584"/>
            <filter val="4517289952"/>
            <filter val="4517290636"/>
            <filter val="4517295905"/>
            <filter val="4517296029"/>
            <filter val="4517300922"/>
            <filter val="4517303632"/>
            <filter val="4517305095"/>
            <filter val="4517308062"/>
            <filter val="4517308596"/>
            <filter val="4517308597"/>
            <filter val="4517310037"/>
            <filter val="4517310270"/>
            <filter val="4517311803"/>
            <filter val="4517311807"/>
            <filter val="4517311836"/>
            <filter val="4517311840"/>
            <filter val="4517312078"/>
            <filter val="4517313307"/>
            <filter val="4517314089"/>
            <filter val="4517314359"/>
            <filter val="4517316431"/>
            <filter val="4517317954"/>
            <filter val="4517317955"/>
            <filter val="4517318529"/>
            <filter val="4517319547"/>
            <filter val="4517320030"/>
            <filter val="4517320241"/>
            <filter val="4517320359"/>
            <filter val="4517320506"/>
            <filter val="4517321013"/>
            <filter val="4517321213"/>
            <filter val="4517325727"/>
            <filter val="4517325787"/>
            <filter val="4517326174"/>
            <filter val="4517327292"/>
            <filter val="4517327667"/>
            <filter val="4517328067"/>
            <filter val="4517328100"/>
            <filter val="4517328842"/>
            <filter val="4517328954"/>
            <filter val="4517329016"/>
            <filter val="4517329331"/>
            <filter val="4517329568"/>
            <filter val="4517330016"/>
            <filter val="4517330052"/>
            <filter val="4517330248"/>
            <filter val="4517330617"/>
            <filter val="4517331904"/>
            <filter val="4517332143"/>
            <filter val="4517332144"/>
            <filter val="4517332147"/>
            <filter val="4517332148"/>
            <filter val="4517333276"/>
            <filter val="4517334204"/>
            <filter val="4517335384"/>
            <filter val="4517336837"/>
            <filter val="4517337406"/>
            <filter val="4517337596"/>
            <filter val="4517338166"/>
            <filter val="4517338633"/>
            <filter val="4517339379"/>
            <filter val="4517339381"/>
            <filter val="4517339383"/>
            <filter val="4517339401"/>
            <filter val="4517339768"/>
            <filter val="4517339769"/>
            <filter val="4517340056"/>
            <filter val="4517340547"/>
            <filter val="4517341255"/>
            <filter val="4517341920"/>
            <filter val="4517341957"/>
            <filter val="4517342125"/>
            <filter val="4517342170"/>
            <filter val="4517342171"/>
            <filter val="4517342245"/>
            <filter val="4517342519"/>
            <filter val="4517342543"/>
            <filter val="4517342975"/>
            <filter val="4517343065"/>
            <filter val="4517343067"/>
            <filter val="4517343069"/>
            <filter val="4517343098"/>
            <filter val="4517344242"/>
            <filter val="4517344687"/>
            <filter val="4517344736"/>
            <filter val="4517344750"/>
            <filter val="4517344942"/>
            <filter val="4517344945"/>
            <filter val="4517345197"/>
            <filter val="4517345224"/>
            <filter val="4517345255"/>
            <filter val="4517345412"/>
            <filter val="4517345587"/>
            <filter val="4517345921"/>
            <filter val="4517346322"/>
            <filter val="4517346963"/>
            <filter val="4517347142"/>
            <filter val="4517347240"/>
            <filter val="4517347482"/>
            <filter val="4517348616"/>
            <filter val="4517348698"/>
            <filter val="4517348980"/>
            <filter val="4517349069"/>
            <filter val="4517349142"/>
            <filter val="4517349369"/>
            <filter val="4517349485"/>
            <filter val="4517349490"/>
            <filter val="4517349688"/>
            <filter val="4517349730"/>
            <filter val="4517349935"/>
            <filter val="4517350151"/>
            <filter val="4517350181"/>
            <filter val="4517350406"/>
            <filter val="4517350601"/>
            <filter val="4517350919"/>
            <filter val="4517351369"/>
            <filter val="4517351435"/>
            <filter val="4517351439"/>
            <filter val="4517351579"/>
            <filter val="4517351754"/>
            <filter val="4517351755"/>
            <filter val="4517351789"/>
            <filter val="4517351814"/>
            <filter val="4517351913"/>
            <filter val="4517351915"/>
            <filter val="4517351967"/>
            <filter val="4517352176"/>
            <filter val="4517352231"/>
            <filter val="4517352266"/>
            <filter val="4517352302"/>
            <filter val="4517352355"/>
            <filter val="4517352356"/>
            <filter val="4517352409"/>
            <filter val="4517352410"/>
            <filter val="4517352460"/>
            <filter val="4517352518"/>
            <filter val="4517352565"/>
            <filter val="4517352566"/>
            <filter val="4517353051"/>
            <filter val="4517353113"/>
            <filter val="4517353148"/>
            <filter val="4517353396"/>
            <filter val="4517353411"/>
            <filter val="4517353645"/>
            <filter val="4517353670"/>
            <filter val="4517353685"/>
            <filter val="4517353739"/>
            <filter val="4517353822"/>
            <filter val="4517353921"/>
            <filter val="4517354000"/>
            <filter val="4517354135"/>
            <filter val="4517354272"/>
            <filter val="4517354364"/>
            <filter val="4517354431"/>
            <filter val="4517354438"/>
            <filter val="4517354586"/>
            <filter val="4517354642"/>
            <filter val="4517354750"/>
            <filter val="4517354841"/>
            <filter val="4517354908"/>
            <filter val="4517354997"/>
            <filter val="4517354998"/>
            <filter val="4517355299"/>
            <filter val="4517355336"/>
            <filter val="4517355378"/>
            <filter val="4517355573"/>
            <filter val="4517355713"/>
            <filter val="4517355715"/>
            <filter val="4517355890"/>
            <filter val="4517355948"/>
            <filter val="4517355951"/>
            <filter val="4517356644"/>
            <filter val="4517356645"/>
            <filter val="4517357119"/>
            <filter val="4517357210"/>
            <filter val="4517357339"/>
            <filter val="4517357395"/>
            <filter val="4517357681"/>
            <filter val="4517357682"/>
            <filter val="4517358025"/>
            <filter val="4517358036"/>
            <filter val="4517358154"/>
            <filter val="4517358241"/>
            <filter val="4517358260"/>
            <filter val="4517358386"/>
            <filter val="4517358387"/>
            <filter val="4517358519"/>
            <filter val="4517358669"/>
            <filter val="4517358760"/>
            <filter val="4517358810"/>
            <filter val="4517358934"/>
            <filter val="4517359051"/>
            <filter val="4517359055"/>
            <filter val="4517359349"/>
            <filter val="4517359752"/>
            <filter val="4517359891"/>
            <filter val="4517360155"/>
            <filter val="4517360386"/>
            <filter val="4517360512"/>
            <filter val="4517360576"/>
            <filter val="4517360648"/>
            <filter val="4517360691"/>
            <filter val="4517360769"/>
            <filter val="4517360774"/>
            <filter val="4517360838"/>
            <filter val="4517360997"/>
            <filter val="4517361000"/>
            <filter val="4517361147"/>
            <filter val="4517361178"/>
            <filter val="4517361183"/>
            <filter val="4517361301"/>
            <filter val="4517361711"/>
            <filter val="4517361841"/>
            <filter val="4517361870"/>
            <filter val="4517362083"/>
            <filter val="4517362152"/>
            <filter val="4517362242"/>
            <filter val="4517362399"/>
            <filter val="4517362411"/>
            <filter val="4517362921"/>
            <filter val="4517363004"/>
            <filter val="4517363096"/>
            <filter val="4517363150"/>
            <filter val="4517363284"/>
            <filter val="4517363401"/>
            <filter val="4517363512"/>
            <filter val="4517364372"/>
            <filter val="4517364542"/>
            <filter val="4517364706"/>
            <filter val="4517364788"/>
            <filter val="4517364866"/>
            <filter val="4517364889"/>
            <filter val="4517365000"/>
            <filter val="4517365101"/>
            <filter val="4517365396"/>
            <filter val="4517365604"/>
            <filter val="4517365883"/>
            <filter val="4517365965"/>
            <filter val="4517366055"/>
            <filter val="4517366144"/>
            <filter val="4517366296"/>
            <filter val="4517366314"/>
            <filter val="4517366322"/>
            <filter val="4517366446"/>
            <filter val="4517366776"/>
            <filter val="4517367489"/>
            <filter val="4517367529"/>
            <filter val="4517367579"/>
            <filter val="4517367605"/>
            <filter val="4517367615"/>
            <filter val="4517367620"/>
            <filter val="4517367705"/>
            <filter val="4517367725"/>
            <filter val="4517367807"/>
            <filter val="4517367816"/>
            <filter val="4517367820"/>
            <filter val="4517367946"/>
            <filter val="4517367980"/>
            <filter val="4517368061"/>
            <filter val="4517368097"/>
            <filter val="4517368191"/>
            <filter val="4517368200"/>
            <filter val="4517368486"/>
            <filter val="4517368537"/>
            <filter val="4517368540"/>
            <filter val="4517368705"/>
            <filter val="4517368726"/>
            <filter val="4517368729"/>
            <filter val="4517368732"/>
            <filter val="4517368738"/>
            <filter val="4517368751"/>
            <filter val="4517368754"/>
            <filter val="4517368755"/>
            <filter val="4517368756"/>
            <filter val="4517368829"/>
            <filter val="4517368830"/>
            <filter val="4517368831"/>
            <filter val="4517368963"/>
            <filter val="4517368965"/>
            <filter val="4517369057"/>
            <filter val="4517369564"/>
            <filter val="4517369594"/>
            <filter val="4517369625"/>
            <filter val="4517369683"/>
            <filter val="4517369715"/>
            <filter val="4517369743"/>
            <filter val="4517369776"/>
            <filter val="4517369833"/>
            <filter val="4517369863"/>
            <filter val="4517369954"/>
            <filter val="4517369987"/>
            <filter val="4517370067"/>
            <filter val="4517370068"/>
            <filter val="4517370104"/>
            <filter val="4517370153"/>
            <filter val="4517370193"/>
            <filter val="4517370245"/>
            <filter val="4517370299"/>
            <filter val="4517370429"/>
            <filter val="4517370814"/>
            <filter val="4517370857"/>
            <filter val="4517371094"/>
            <filter val="4517371243"/>
            <filter val="4517371473"/>
            <filter val="4517371586"/>
            <filter val="4517371677"/>
            <filter val="4517372051"/>
            <filter val="4517372250"/>
            <filter val="4517372329"/>
            <filter val="4517372561"/>
            <filter val="4517372584"/>
            <filter val="4517372647"/>
            <filter val="4517372784"/>
            <filter val="4517372789"/>
            <filter val="4517372821"/>
            <filter val="4517372972"/>
            <filter val="4517373060"/>
            <filter val="4517373491"/>
            <filter val="4517373598"/>
            <filter val="4517373696"/>
            <filter val="4517373723"/>
            <filter val="4517374057"/>
            <filter val="4517374238"/>
            <filter val="4517374326"/>
            <filter val="4517374360"/>
            <filter val="4517374541"/>
            <filter val="4517374680"/>
            <filter val="4517374773"/>
            <filter val="4517374801"/>
            <filter val="4517375150"/>
            <filter val="4517375158"/>
            <filter val="4517375222"/>
            <filter val="4517375463"/>
            <filter val="4517375465"/>
            <filter val="4517375528"/>
            <filter val="4517375545"/>
            <filter val="4517375572"/>
            <filter val="4517375577"/>
            <filter val="4517375645"/>
            <filter val="4517375903"/>
            <filter val="4517375944"/>
            <filter val="4517375970"/>
            <filter val="4517376033"/>
            <filter val="4517376069"/>
            <filter val="4517376172"/>
            <filter val="4517376178"/>
            <filter val="4517376291"/>
            <filter val="4517376368"/>
            <filter val="4517376580"/>
            <filter val="4517376630"/>
            <filter val="4517376756"/>
            <filter val="4517376850"/>
            <filter val="4517376873"/>
            <filter val="4517376895"/>
            <filter val="4517376899"/>
            <filter val="4517376961"/>
            <filter val="4517377046"/>
            <filter val="4517377208"/>
            <filter val="4517377282"/>
            <filter val="4517377350"/>
            <filter val="4517377657"/>
            <filter val="4517377684"/>
            <filter val="4517377707"/>
            <filter val="4517377745"/>
            <filter val="4517377822"/>
            <filter val="4517377829"/>
            <filter val="4517377851"/>
            <filter val="4517378153"/>
            <filter val="4517378376"/>
            <filter val="4517378379"/>
            <filter val="4517378439"/>
            <filter val="4517378567"/>
            <filter val="4517378636"/>
            <filter val="4517378699"/>
            <filter val="4517378719"/>
            <filter val="4517378747"/>
            <filter val="4517378754"/>
            <filter val="4517378792"/>
            <filter val="4517378913"/>
            <filter val="4517379119"/>
            <filter val="4517379156"/>
            <filter val="4517379385"/>
            <filter val="4517379594"/>
            <filter val="4517379660"/>
            <filter val="4517379744"/>
            <filter val="4517379803"/>
            <filter val="4517379807"/>
            <filter val="4517380128"/>
            <filter val="4517380165"/>
            <filter val="4517380197"/>
            <filter val="4517380199"/>
            <filter val="4517380253"/>
            <filter val="4517380283"/>
            <filter val="4517380345"/>
            <filter val="4517380432"/>
            <filter val="4517380583"/>
            <filter val="4517380584"/>
            <filter val="4517380667"/>
            <filter val="4517380698"/>
            <filter val="4517380818"/>
            <filter val="4517381063"/>
            <filter val="4517381085"/>
            <filter val="4517381101"/>
            <filter val="4517381149"/>
            <filter val="4517381203"/>
            <filter val="4517381260"/>
            <filter val="4517381359"/>
            <filter val="4517381533"/>
            <filter val="4517381575"/>
            <filter val="4517381668"/>
            <filter val="4517381724"/>
            <filter val="4517381739"/>
            <filter val="4517381791"/>
            <filter val="4517381817"/>
            <filter val="4517381842"/>
            <filter val="4517381843"/>
            <filter val="4517381902"/>
            <filter val="4517381903"/>
            <filter val="4517381904"/>
            <filter val="4517382075"/>
            <filter val="4517382174"/>
            <filter val="4517382270"/>
            <filter val="4517382285"/>
            <filter val="4517382293"/>
            <filter val="4517382559"/>
            <filter val="4517382560"/>
            <filter val="4517382742"/>
            <filter val="4517382765"/>
            <filter val="4517382794"/>
            <filter val="4517382798"/>
            <filter val="4517382801"/>
            <filter val="4517382855"/>
            <filter val="4517382884"/>
            <filter val="4517382917"/>
            <filter val="4517382979"/>
            <filter val="4517383124"/>
            <filter val="4517383177"/>
            <filter val="4517383184"/>
            <filter val="4517383226"/>
            <filter val="4517383277"/>
            <filter val="4517383514"/>
            <filter val="4517383515"/>
            <filter val="4517383577"/>
            <filter val="4517383644"/>
            <filter val="4517383786"/>
            <filter val="4517383821"/>
            <filter val="4517383839"/>
            <filter val="4517383906"/>
            <filter val="4517383997"/>
            <filter val="4517383999"/>
            <filter val="4517384026"/>
            <filter val="4517384149"/>
            <filter val="4517384295"/>
            <filter val="4517384371"/>
            <filter val="4517384398"/>
            <filter val="4517384504"/>
            <filter val="4517384564"/>
            <filter val="4517384568"/>
            <filter val="4517384627"/>
            <filter val="4517384652"/>
            <filter val="4517384756"/>
            <filter val="4517384780"/>
            <filter val="4517384837"/>
            <filter val="4517384840"/>
            <filter val="4517384926"/>
            <filter val="4517384959"/>
            <filter val="4517385015"/>
            <filter val="4517385168"/>
            <filter val="4517385194"/>
            <filter val="4517385198"/>
            <filter val="4517385494"/>
            <filter val="4517385592"/>
            <filter val="4517385685"/>
            <filter val="4517385853"/>
            <filter val="4517386063"/>
            <filter val="4517386366"/>
            <filter val="4517386484"/>
            <filter val="4517386713"/>
            <filter val="4517387277"/>
            <filter val="4517387278"/>
            <filter val="4517387279"/>
            <filter val="4517387280"/>
            <filter val="4517387435"/>
            <filter val="4517387470"/>
            <filter val="4517387646"/>
            <filter val="4517388570"/>
            <filter val="4517389502"/>
            <filter val="4517389726"/>
            <filter val="4517389926"/>
            <filter val="4517390441"/>
            <filter val="4517390633"/>
            <filter val="4517390763"/>
            <filter val="4517391148"/>
            <filter val="4517391185"/>
            <filter val="4517391231"/>
            <filter val="4517392871"/>
            <filter val="4517393547"/>
            <filter val="4517394159"/>
            <filter val="4517394208"/>
            <filter val="4517394410"/>
            <filter val="4517395035"/>
            <filter val="4517395190"/>
            <filter val="4517395229"/>
            <filter val="4517395325"/>
            <filter val="4517395390"/>
            <filter val="4517395579"/>
            <filter val="4517395678"/>
            <filter val="4517395797"/>
            <filter val="4517396733"/>
            <filter val="4517396947"/>
            <filter val="4517397033"/>
            <filter val="4517397676"/>
            <filter val="4517397707"/>
            <filter val="4517398008"/>
            <filter val="4517398177"/>
            <filter val="4517399813"/>
            <filter val="4517400103"/>
            <filter val="4517400241"/>
            <filter val="4517400656"/>
            <filter val="4517400785"/>
            <filter val="4517400852"/>
            <filter val="4517400898"/>
            <filter val="4517400899"/>
            <filter val="4517400900"/>
            <filter val="4517400904"/>
            <filter val="4517400908"/>
            <filter val="4517400912"/>
            <filter val="4517401242"/>
            <filter val="4517402068"/>
            <filter val="4517402130"/>
            <filter val="4517402690"/>
            <filter val="4517402802"/>
            <filter val="4517403024"/>
            <filter val="4517403888"/>
            <filter val="4517404083"/>
            <filter val="4517404635"/>
            <filter val="4517404878"/>
            <filter val="4517405324"/>
            <filter val="4517405329"/>
            <filter val="4517405483"/>
            <filter val="4517407217"/>
            <filter val="4517407544"/>
            <filter val="4517407628"/>
            <filter val="4517408647"/>
            <filter val="4517408801"/>
            <filter val="4517409087"/>
            <filter val="4517409276"/>
            <filter val="4517409967"/>
            <filter val="4517410260"/>
            <filter val="4517410655"/>
            <filter val="4517411052"/>
            <filter val="4517412552"/>
            <filter val="4517412818"/>
            <filter val="4517412905"/>
            <filter val="4517414290"/>
            <filter val="4517414358"/>
            <filter val="4517414359"/>
            <filter val="4517414523"/>
            <filter val="4517414544"/>
            <filter val="4517414561"/>
            <filter val="4517414697"/>
            <filter val="4517415024"/>
            <filter val="4517415144"/>
            <filter val="4517415173"/>
            <filter val="4517415600"/>
            <filter val="4517415652"/>
            <filter val="4517415776"/>
            <filter val="4517415802"/>
            <filter val="4517415814"/>
            <filter val="4517415986"/>
            <filter val="4517416248"/>
            <filter val="4517416300"/>
            <filter val="4517416397"/>
            <filter val="4517416470"/>
            <filter val="4517416589"/>
            <filter val="4517416797"/>
            <filter val="4517417336"/>
            <filter val="4517417440"/>
            <filter val="4517417552"/>
            <filter val="4517417853"/>
            <filter val="4517418030"/>
            <filter val="4517418235"/>
            <filter val="4517418302"/>
            <filter val="4517418317"/>
            <filter val="4517418652"/>
            <filter val="4517418725"/>
            <filter val="4517418804"/>
            <filter val="4517418891"/>
            <filter val="4517419035"/>
            <filter val="4517419064"/>
            <filter val="4517419192"/>
            <filter val="4517419463"/>
            <filter val="4517419748"/>
            <filter val="4517419944"/>
            <filter val="4517420280"/>
            <filter val="4517420293"/>
            <filter val="4517420390"/>
            <filter val="4517420569"/>
            <filter val="4517420780"/>
            <filter val="4517420866"/>
            <filter val="4517420868"/>
            <filter val="4517420927"/>
            <filter val="4517420933"/>
            <filter val="4517421156"/>
            <filter val="4517421425"/>
            <filter val="4517421737"/>
            <filter val="4517421856"/>
            <filter val="4517421916"/>
            <filter val="4517422489"/>
            <filter val="4517423708"/>
            <filter val="4517423735"/>
            <filter val="4517424126"/>
            <filter val="4517424500"/>
            <filter val="4517426247"/>
            <filter val="4517426336"/>
            <filter val="4517426665"/>
            <filter val="4517427513"/>
            <filter val="4517427540"/>
            <filter val="4517427817"/>
            <filter val="4517427933"/>
            <filter val="4517427993"/>
            <filter val="4517428339"/>
            <filter val="4517428431"/>
            <filter val="4517428467"/>
            <filter val="4517428491"/>
            <filter val="4517428671"/>
            <filter val="4517428790"/>
            <filter val="4517429238"/>
            <filter val="4517429269"/>
            <filter val="4517429687"/>
            <filter val="4517429715"/>
            <filter val="4517430457"/>
            <filter val="4517430768"/>
            <filter val="4517430794"/>
            <filter val="4517430973"/>
            <filter val="4517431028"/>
            <filter val="4517431077"/>
            <filter val="4517431399"/>
            <filter val="4517431828"/>
            <filter val="4517431963"/>
            <filter val="4517432177"/>
            <filter val="4517432298"/>
            <filter val="4517432413"/>
            <filter val="4517432414"/>
            <filter val="4517432415"/>
            <filter val="4517432416"/>
            <filter val="4517432417"/>
            <filter val="4517433134"/>
            <filter val="4517435350"/>
            <filter val="4517435434"/>
            <filter val="4517435448"/>
            <filter val="4517436269"/>
            <filter val="4517436403"/>
            <filter val="4517436802"/>
            <filter val="4517436942"/>
            <filter val="4517437017"/>
            <filter val="4517437280"/>
            <filter val="4517437818"/>
            <filter val="4517437823"/>
            <filter val="4517437845"/>
            <filter val="4517437851"/>
            <filter val="4517437852"/>
            <filter val="4517437853"/>
            <filter val="4517438519"/>
            <filter val="4517438906"/>
            <filter val="4517438925"/>
            <filter val="4517439177"/>
            <filter val="4517439291"/>
            <filter val="4517439403"/>
            <filter val="4517441712"/>
            <filter val="4517441731"/>
            <filter val="4517442592"/>
            <filter val="4517442757"/>
            <filter val="4517443025"/>
            <filter val="4517443510"/>
            <filter val="4517443661"/>
            <filter val="4517443887"/>
            <filter val="4517445349"/>
            <filter val="4517445420"/>
            <filter val="4517445791"/>
            <filter val="4517446025"/>
            <filter val="4517446148"/>
            <filter val="4517446192"/>
            <filter val="4517446872"/>
            <filter val="4517446943"/>
            <filter val="4517447328"/>
            <filter val="4517447456"/>
            <filter val="4517447761"/>
            <filter val="4517448443"/>
            <filter val="4517448665"/>
            <filter val="4517448671"/>
            <filter val="4517448754"/>
            <filter val="4517448756"/>
            <filter val="4517448842"/>
            <filter val="4517448905"/>
            <filter val="4517448916"/>
            <filter val="4517448970"/>
            <filter val="4517449013"/>
            <filter val="4517449223"/>
            <filter val="4517449356"/>
            <filter val="4517449370"/>
            <filter val="4517449674"/>
            <filter val="4517449998"/>
            <filter val="4517450089"/>
            <filter val="4517450178"/>
            <filter val="4517450543"/>
            <filter val="4517451029"/>
            <filter val="4517451093"/>
            <filter val="4517451169"/>
            <filter val="4517451416"/>
            <filter val="4517451427"/>
            <filter val="4517451442"/>
            <filter val="4517451554"/>
            <filter val="4517452308"/>
            <filter val="4517452762"/>
            <filter val="4517453121"/>
            <filter val="4517453329"/>
            <filter val="4517453664"/>
            <filter val="4517453693"/>
            <filter val="4517453758"/>
            <filter val="4517453937"/>
            <filter val="4517454115"/>
            <filter val="4517454207"/>
            <filter val="4517454262"/>
            <filter val="4517454263"/>
            <filter val="4517454264"/>
            <filter val="4517454265"/>
            <filter val="4517454267"/>
            <filter val="4517454269"/>
            <filter val="4517454275"/>
            <filter val="4517454277"/>
            <filter val="4517454281"/>
            <filter val="4517454411"/>
            <filter val="4517454428"/>
            <filter val="4517454514"/>
            <filter val="4517454803"/>
            <filter val="4517454838"/>
            <filter val="4517455101"/>
            <filter val="4517455103"/>
            <filter val="4517455104"/>
            <filter val="4517455106"/>
            <filter val="4517455107"/>
            <filter val="4517455108"/>
            <filter val="4517455109"/>
            <filter val="4517455112"/>
            <filter val="4517455114"/>
            <filter val="4517455115"/>
            <filter val="4517455279"/>
            <filter val="4517455292"/>
            <filter val="4517455369"/>
            <filter val="4517455446"/>
            <filter val="4517455576"/>
            <filter val="4517455909"/>
            <filter val="4517456027"/>
            <filter val="4517456185"/>
            <filter val="4517456863"/>
            <filter val="4517456893"/>
            <filter val="4517457957"/>
            <filter val="4517458822"/>
            <filter val="4517459509"/>
            <filter val="4517459510"/>
            <filter val="4517460043"/>
            <filter val="4517460190"/>
            <filter val="4517461091"/>
            <filter val="4517461389"/>
            <filter val="4517461390"/>
            <filter val="4517461960"/>
            <filter val="4517462110"/>
            <filter val="4517462862"/>
            <filter val="4517462979"/>
            <filter val="4517463131"/>
            <filter val="4517464718"/>
            <filter val="4517464986"/>
            <filter val="4517466541"/>
            <filter val="4517467119"/>
            <filter val="4517468192"/>
            <filter val="4517468193"/>
            <filter val="4517468381"/>
            <filter val="4517469579"/>
            <filter val="4517469590"/>
            <filter val="4517469649"/>
            <filter val="4517470575"/>
            <filter val="4517471124"/>
            <filter val="4517471126"/>
            <filter val="4517471650"/>
            <filter val="4517471957"/>
            <filter val="4517472349"/>
            <filter val="4517472474"/>
            <filter val="4517472932"/>
            <filter val="4517473124"/>
            <filter val="4517473139"/>
            <filter val="4517473274"/>
            <filter val="4517473505"/>
            <filter val="4517473773"/>
            <filter val="4517473993"/>
            <filter val="4517473995"/>
            <filter val="4517474052"/>
            <filter val="4517474113"/>
            <filter val="4517474236"/>
            <filter val="4517474265"/>
            <filter val="4517474669"/>
            <filter val="4517475300"/>
            <filter val="4517475847"/>
            <filter val="4517476227"/>
            <filter val="4517476385"/>
            <filter val="4517476511"/>
            <filter val="4517476523"/>
            <filter val="4517476679"/>
            <filter val="4517477903"/>
            <filter val="4517477904"/>
            <filter val="4517477905"/>
            <filter val="4517478647"/>
            <filter val="4517479079"/>
            <filter val="4517479274"/>
            <filter val="4517479333"/>
            <filter val="4517480307"/>
            <filter val="4517480546"/>
            <filter val="4517480549"/>
            <filter val="4517480821"/>
            <filter val="4517481599"/>
            <filter val="4517481737"/>
            <filter val="4517481813"/>
            <filter val="4517482096"/>
            <filter val="4517482411"/>
            <filter val="4517482979"/>
            <filter val="4517484515"/>
            <filter val="4517484516"/>
            <filter val="4517484517"/>
            <filter val="4517484793"/>
            <filter val="4517486736"/>
            <filter val="4517487478"/>
            <filter val="4517487572"/>
            <filter val="4517488121"/>
            <filter val="4517488471"/>
            <filter val="4517488542"/>
            <filter val="4517488880"/>
            <filter val="4517491302"/>
            <filter val="4517493035"/>
            <filter val="4517493059"/>
            <filter val="4517493094"/>
            <filter val="4517493096"/>
            <filter val="4517493097"/>
            <filter val="4517493098"/>
            <filter val="4517493099"/>
            <filter val="4517493101"/>
            <filter val="4517493102"/>
            <filter val="4517493501"/>
            <filter val="4517494172"/>
            <filter val="4517494251"/>
            <filter val="4517494300"/>
            <filter val="4517495344"/>
            <filter val="4517495666"/>
            <filter val="4517495908"/>
            <filter val="4517496822"/>
            <filter val="4517496867"/>
            <filter val="4517497407"/>
            <filter val="4517497674"/>
            <filter val="4517498266"/>
            <filter val="4517498568"/>
            <filter val="4517499613"/>
            <filter val="4517500640"/>
            <filter val="4517501070"/>
            <filter val="4517501071"/>
            <filter val="4517501073"/>
            <filter val="4517501074"/>
            <filter val="4517501075"/>
            <filter val="4517501076"/>
            <filter val="4517501077"/>
            <filter val="4517501078"/>
            <filter val="4517501079"/>
            <filter val="4517501080"/>
            <filter val="4517501081"/>
            <filter val="4517502452"/>
            <filter val="4517502774"/>
            <filter val="4517502826"/>
            <filter val="4517503756"/>
            <filter val="4517504371"/>
            <filter val="4517504372"/>
            <filter val="4517504525"/>
            <filter val="4517505068"/>
            <filter val="4517505959"/>
            <filter val="4517506985"/>
            <filter val="4517507272"/>
            <filter val="4517507455"/>
            <filter val="4517507829"/>
            <filter val="4517507903"/>
            <filter val="4517507968"/>
            <filter val="4517508231"/>
            <filter val="4517508293"/>
            <filter val="4517508652"/>
            <filter val="4517508653"/>
            <filter val="4517508654"/>
            <filter val="4517509563"/>
            <filter val="4517509713"/>
            <filter val="4517510738"/>
            <filter val="4517510881"/>
            <filter val="4517511046"/>
            <filter val="4517511259"/>
            <filter val="4517511288"/>
            <filter val="4517511289"/>
            <filter val="4517511290"/>
            <filter val="4517511292"/>
            <filter val="4517511293"/>
            <filter val="4517511295"/>
            <filter val="4517511298"/>
            <filter val="4517511299"/>
            <filter val="4517511300"/>
            <filter val="4517511801"/>
            <filter val="4517511885"/>
            <filter val="4517512705"/>
            <filter val="4517512712"/>
            <filter val="4517513222"/>
            <filter val="4517513353"/>
            <filter val="4517513354"/>
            <filter val="4517513355"/>
            <filter val="4517513381"/>
            <filter val="4517513818"/>
            <filter val="4517514167"/>
            <filter val="4517514199"/>
            <filter val="4517514528"/>
            <filter val="4517514554"/>
            <filter val="4517514586"/>
            <filter val="4517514667"/>
            <filter val="4517514707"/>
            <filter val="4517514854"/>
            <filter val="4517514946"/>
            <filter val="4517515183"/>
            <filter val="4517515560"/>
            <filter val="4517516629"/>
            <filter val="4517516885"/>
            <filter val="4517517085"/>
            <filter val="4517517354"/>
            <filter val="4517519420"/>
            <filter val="4517521669"/>
            <filter val="4517522999"/>
            <filter val="4517523485"/>
            <filter val="4517523601"/>
            <filter val="4517524449"/>
            <filter val="4517524827"/>
            <filter val="4517524960"/>
            <filter val="4517525064"/>
            <filter val="4517525207"/>
            <filter val="4517526598"/>
            <filter val="4517527496"/>
            <filter val="4517527773"/>
            <filter val="4517528129"/>
            <filter val="4517528610"/>
            <filter val="4517530334"/>
            <filter val="4517530853"/>
            <filter val="4517531383"/>
            <filter val="4517531384"/>
            <filter val="4517531385"/>
            <filter val="4517531386"/>
            <filter val="4517531387"/>
            <filter val="4517531390"/>
            <filter val="4517531391"/>
            <filter val="4517531393"/>
            <filter val="4517531394"/>
            <filter val="4517531396"/>
            <filter val="4517531397"/>
            <filter val="4517531401"/>
            <filter val="4517531402"/>
            <filter val="4517531403"/>
            <filter val="4517531404"/>
            <filter val="4517531405"/>
            <filter val="4517531406"/>
            <filter val="4517531407"/>
            <filter val="4517531409"/>
            <filter val="4517531410"/>
            <filter val="4517531411"/>
            <filter val="4517531415"/>
            <filter val="4517531416"/>
            <filter val="4517531417"/>
            <filter val="4517531418"/>
            <filter val="4517531421"/>
            <filter val="4517531422"/>
            <filter val="4517531423"/>
            <filter val="4517531424"/>
            <filter val="4517531685"/>
            <filter val="4517531818"/>
            <filter val="4517531923"/>
            <filter val="4517531953"/>
            <filter val="4517532109"/>
            <filter val="4517532180"/>
            <filter val="4517532323"/>
            <filter val="4517533979"/>
            <filter val="4517533988"/>
            <filter val="4517535053"/>
            <filter val="4517535150"/>
            <filter val="4517536517"/>
            <filter val="4517536530"/>
            <filter val="4517536844"/>
            <filter val="4517536905"/>
            <filter val="4517536934"/>
            <filter val="4517537083"/>
            <filter val="4517537636"/>
            <filter val="4517538934"/>
            <filter val="4517539981"/>
            <filter val="4517540259"/>
            <filter val="4517543272"/>
            <filter val="4517544418"/>
            <filter val="4517548864"/>
            <filter val="4517549067"/>
            <filter val="4517554268"/>
            <filter val="4517556416"/>
            <filter val="4517556606"/>
            <filter val="4517558406"/>
            <filter val="4517560759"/>
            <filter val="4517562408"/>
            <filter val="4517562887"/>
            <filter val="4517563904"/>
            <filter val="4517563934"/>
            <filter val="4517564143"/>
            <filter val="4517571260"/>
            <filter val="4517571261"/>
            <filter val="4517571266"/>
            <filter val="4517571267"/>
            <filter val="4517571268"/>
            <filter val="4517571269"/>
            <filter val="4517571271"/>
            <filter val="4517571273"/>
            <filter val="4517571439"/>
            <filter val="4517572898"/>
            <filter val="4517573113"/>
            <filter val="4517573114"/>
            <filter val="4517573115"/>
            <filter val="4517573116"/>
            <filter val="4517573117"/>
            <filter val="4517573118"/>
            <filter val="4517573119"/>
            <filter val="4517573120"/>
            <filter val="4517573121"/>
            <filter val="4517573122"/>
            <filter val="4517573123"/>
            <filter val="4517573124"/>
            <filter val="4517574440"/>
            <filter val="4517574441"/>
            <filter val="4517574442"/>
            <filter val="4517575960"/>
            <filter val="4517576196"/>
            <filter val="4517576658"/>
            <filter val="4517577287"/>
            <filter val="4517578403"/>
            <filter val="4517581645"/>
            <filter val="4517581914"/>
            <filter val="4517585169"/>
            <filter val="4517587860"/>
            <filter val="4517589818"/>
            <filter val="4517594688"/>
            <filter val="4517594829"/>
            <filter val="4517596151"/>
            <filter val="4517596538"/>
            <filter val="4517598385"/>
            <filter val="4517598940"/>
            <filter val="4517604635"/>
            <filter val="4517604900"/>
            <filter val="4517605752"/>
            <filter val="4517606730"/>
            <filter val="4517607766"/>
            <filter val="4517607767"/>
            <filter val="4517607768"/>
            <filter val="4517607769"/>
            <filter val="4517607770"/>
            <filter val="4517607771"/>
            <filter val="4517607772"/>
            <filter val="4517607773"/>
            <filter val="4517607856"/>
            <filter val="4517608896"/>
            <filter val="4517609011"/>
            <filter val="4517609184"/>
            <filter val="4517609846"/>
            <filter val="4517610055"/>
            <filter val="4517610196"/>
            <filter val="4517610304"/>
            <filter val="4517610305"/>
            <filter val="4517610307"/>
            <filter val="4517610348"/>
            <filter val="4517611725"/>
            <filter val="4517612145"/>
            <filter val="4517612146"/>
            <filter val="4517612147"/>
            <filter val="4517612154"/>
            <filter val="4517612299"/>
            <filter val="4517612611"/>
            <filter val="4517613534"/>
            <filter val="4517613773"/>
            <filter val="4517613793"/>
            <filter val="4517613794"/>
            <filter val="4517613795"/>
            <filter val="4517613898"/>
            <filter val="4517613901"/>
            <filter val="4517613906"/>
            <filter val="4517613907"/>
            <filter val="4517613909"/>
            <filter val="4517613910"/>
            <filter val="4517613911"/>
            <filter val="4517617334"/>
            <filter val="4517628221"/>
            <filter val="4517629197"/>
            <filter val="4517631625"/>
            <filter val="4517633749"/>
            <filter val="4517636953"/>
            <filter val="4517639628"/>
            <filter val="4517642519"/>
            <filter val="4517642521"/>
            <filter val="4517645054"/>
            <filter val="4517650057"/>
            <filter val="4517650060"/>
            <filter val="4517651710"/>
            <filter val="4517651889"/>
            <filter val="4517653987"/>
            <filter val="4517654672"/>
            <filter val="4517655040"/>
            <filter val="4517657061"/>
            <filter val="4517657103"/>
            <filter val="4517657104"/>
            <filter val="4517657105"/>
            <filter val="4517657108"/>
            <filter val="4517657127"/>
            <filter val="4517657276"/>
            <filter val="4517658462"/>
            <filter val="4517661316"/>
            <filter val="4517662708"/>
            <filter val="4517663612"/>
            <filter val="4517663959"/>
            <filter val="4517664023"/>
            <filter val="4517664735"/>
            <filter val="4517665422"/>
            <filter val="4517667055"/>
            <filter val="4517667863"/>
            <filter val="4517668283"/>
            <filter val="4517669249"/>
            <filter val="4517669693"/>
            <filter val="4517669835"/>
            <filter val="4517669924"/>
            <filter val="4517671435"/>
            <filter val="4517672016"/>
            <filter val="4517672666"/>
            <filter val="4517672789"/>
            <filter val="4517674976"/>
            <filter val="4517675069"/>
            <filter val="4517676740"/>
            <filter val="4517677521"/>
            <filter val="4517678972"/>
            <filter val="4517679653"/>
            <filter val="4517681089"/>
            <filter val="4517681682"/>
            <filter val="4517681807"/>
            <filter val="4517691282"/>
            <filter val="4517693425"/>
            <filter val="4517694689"/>
            <filter val="4517695518"/>
            <filter val="4517698049"/>
            <filter val="4517698068"/>
            <filter val="4517698943"/>
            <filter val="4517700688"/>
            <filter val="4517704313"/>
            <filter val="4517704314"/>
            <filter val="4517704315"/>
            <filter val="4517704317"/>
            <filter val="4517704320"/>
            <filter val="4517704325"/>
            <filter val="4517704326"/>
            <filter val="4517704327"/>
            <filter val="4517704332"/>
            <filter val="4517709252"/>
            <filter val="4517709539"/>
            <filter val="4517709915"/>
            <filter val="4517710874"/>
            <filter val="4517710877"/>
            <filter val="4517710879"/>
            <filter val="4517710880"/>
            <filter val="4517710882"/>
            <filter val="4517710883"/>
            <filter val="4517710884"/>
            <filter val="4517710885"/>
            <filter val="4517710886"/>
            <filter val="4517710889"/>
            <filter val="4517710890"/>
            <filter val="4517710891"/>
            <filter val="4517710893"/>
            <filter val="4517710894"/>
            <filter val="4517710896"/>
            <filter val="4517711332"/>
            <filter val="4517711335"/>
            <filter val="4517712219"/>
            <filter val="4517712531"/>
            <filter val="4517712863"/>
            <filter val="4517713784"/>
            <filter val="4517714115"/>
            <filter val="4517715456"/>
            <filter val="4517718970"/>
            <filter val="4517723226"/>
            <filter val="4517723645"/>
            <filter val="4517725112"/>
            <filter val="4517726042"/>
            <filter val="4517728271"/>
            <filter val="4517729403"/>
            <filter val="4517729846"/>
            <filter val="4517731346"/>
            <filter val="4517731523"/>
            <filter val="4517731524"/>
            <filter val="4517731528"/>
            <filter val="4517732006"/>
            <filter val="4517733158"/>
            <filter val="4517733834"/>
            <filter val="4517733835"/>
            <filter val="4517733837"/>
            <filter val="4517734110"/>
            <filter val="4517734748"/>
            <filter val="4517737368"/>
            <filter val="4517737652"/>
            <filter val="4517741050"/>
            <filter val="4517741506"/>
            <filter val="4517742268"/>
            <filter val="4517742269"/>
            <filter val="4517742270"/>
            <filter val="4517742272"/>
            <filter val="4517742273"/>
            <filter val="4517742274"/>
            <filter val="4517742275"/>
            <filter val="4517742276"/>
            <filter val="4517742277"/>
            <filter val="4517742278"/>
            <filter val="4517742280"/>
            <filter val="4517743641"/>
            <filter val="4517743819"/>
            <filter val="4517743936"/>
            <filter val="4517743937"/>
            <filter val="4517744031"/>
            <filter val="4517745658"/>
            <filter val="4517746333"/>
            <filter val="4517746334"/>
            <filter val="4517746335"/>
            <filter val="4517748585"/>
            <filter val="4517748586"/>
            <filter val="4517751413"/>
            <filter val="4517751844"/>
            <filter val="4517753095"/>
            <filter val="4517753406"/>
            <filter val="4517754255"/>
            <filter val="4517755145"/>
            <filter val="4517757422"/>
            <filter val="4517758143"/>
            <filter val="4517760849"/>
            <filter val="4517761779"/>
            <filter val="4517762214"/>
            <filter val="4517762691"/>
            <filter val="4517762946"/>
            <filter val="4517763004"/>
            <filter val="4517763069"/>
            <filter val="4517764189"/>
            <filter val="4517764400"/>
            <filter val="4517764431"/>
            <filter val="4517764521"/>
            <filter val="4517764845"/>
            <filter val="4517764846"/>
            <filter val="4517764847"/>
            <filter val="4517764848"/>
            <filter val="4517765206"/>
            <filter val="4517765260"/>
            <filter val="4517765261"/>
            <filter val="4517765600"/>
            <filter val="4517765940"/>
            <filter val="4517766272"/>
            <filter val="4517766855"/>
            <filter val="4517766971"/>
            <filter val="4517768075"/>
            <filter val="4517769929"/>
            <filter val="4517770740"/>
            <filter val="4517770741"/>
            <filter val="4517770742"/>
            <filter val="4517770743"/>
            <filter val="4517770745"/>
            <filter val="4517770775"/>
            <filter val="4517770952"/>
            <filter val="4517772384"/>
            <filter val="4517773190"/>
            <filter val="4517773414"/>
            <filter val="4517774284"/>
            <filter val="4517774416"/>
            <filter val="4517774942"/>
            <filter val="4517776943"/>
            <filter val="4517778468"/>
            <filter val="4517778738"/>
            <filter val="4517778952"/>
            <filter val="4517778953"/>
            <filter val="4517778954"/>
            <filter val="4517779600"/>
            <filter val="4517779602"/>
            <filter val="4517779711"/>
            <filter val="4517780103"/>
            <filter val="4517780183"/>
            <filter val="4517780484"/>
            <filter val="4517783233"/>
            <filter val="4517783325"/>
            <filter val="4517787731"/>
            <filter val="4517789319"/>
            <filter val="4517789996"/>
            <filter val="4517790037"/>
            <filter val="4517790237"/>
            <filter val="4517791182"/>
            <filter val="4517791402"/>
            <filter val="4517791565"/>
            <filter val="4517792092"/>
            <filter val="4517792651"/>
            <filter val="4517792758"/>
            <filter val="4517792860"/>
            <filter val="4517794443"/>
            <filter val="4517794560"/>
            <filter val="4517794896"/>
            <filter val="4517796265"/>
            <filter val="4517797335"/>
            <filter val="4517797524"/>
            <filter val="4517797579"/>
            <filter val="4517797939"/>
            <filter val="4517798479"/>
            <filter val="4517798988"/>
            <filter val="4517799829"/>
            <filter val="4517800015"/>
            <filter val="4517800017"/>
            <filter val="4517800018"/>
            <filter val="4517800019"/>
            <filter val="4517800020"/>
            <filter val="4517800021"/>
            <filter val="4517800022"/>
            <filter val="4517800024"/>
            <filter val="4517800025"/>
            <filter val="4517800933"/>
            <filter val="4517804484"/>
            <filter val="4517804485"/>
            <filter val="4517804486"/>
            <filter val="4517804487"/>
            <filter val="4517804488"/>
            <filter val="4517804489"/>
            <filter val="4517804490"/>
            <filter val="4517804491"/>
            <filter val="4517804492"/>
            <filter val="4517804493"/>
            <filter val="4517804494"/>
            <filter val="4517804495"/>
            <filter val="4517804496"/>
            <filter val="4517804497"/>
            <filter val="4517804498"/>
            <filter val="4517804499"/>
            <filter val="4517804500"/>
            <filter val="4517804501"/>
            <filter val="4517804580"/>
            <filter val="4517804581"/>
            <filter val="4517804582"/>
            <filter val="4517804583"/>
            <filter val="4517804584"/>
            <filter val="4517804585"/>
            <filter val="4517804586"/>
            <filter val="4517804587"/>
            <filter val="4517804588"/>
            <filter val="4517804589"/>
            <filter val="4517804590"/>
            <filter val="4517804591"/>
            <filter val="4517804592"/>
            <filter val="4517805184"/>
            <filter val="4517805670"/>
            <filter val="4517806121"/>
            <filter val="4517807343"/>
            <filter val="4517807659"/>
            <filter val="4517809322"/>
            <filter val="4517809685"/>
            <filter val="4517809830"/>
            <filter val="4517809988"/>
            <filter val="4517809990"/>
            <filter val="4517810066"/>
            <filter val="4517810067"/>
            <filter val="4517810068"/>
            <filter val="4517810668"/>
            <filter val="4517812710"/>
            <filter val="4517812746"/>
            <filter val="4517813271"/>
            <filter val="4517813593"/>
            <filter val="4517813594"/>
            <filter val="4517813595"/>
            <filter val="4517814333"/>
            <filter val="4517814334"/>
            <filter val="4517814335"/>
            <filter val="4517814336"/>
            <filter val="4517814337"/>
            <filter val="4517814338"/>
            <filter val="4517814339"/>
            <filter val="4517814340"/>
            <filter val="4517814517"/>
            <filter val="4517815113"/>
            <filter val="4517816360"/>
            <filter val="4517816566"/>
            <filter val="4517816747"/>
            <filter val="4517816812"/>
            <filter val="4517817573"/>
            <filter val="4517817585"/>
            <filter val="4517817643"/>
            <filter val="4517817644"/>
            <filter val="4517817645"/>
            <filter val="4517817648"/>
            <filter val="4517817649"/>
            <filter val="4517817650"/>
            <filter val="4517817651"/>
            <filter val="4517817653"/>
            <filter val="4517817676"/>
            <filter val="4517817677"/>
            <filter val="4517817678"/>
            <filter val="4517817679"/>
            <filter val="4517817680"/>
            <filter val="4517817681"/>
            <filter val="4517818239"/>
            <filter val="4517818644"/>
            <filter val="4517820834"/>
            <filter val="4517820976"/>
            <filter val="4517823249"/>
            <filter val="4517823263"/>
            <filter val="4517828462"/>
            <filter val="4517830505"/>
            <filter val="4517831014"/>
            <filter val="4517831349"/>
            <filter val="4517831405"/>
            <filter val="4517832541"/>
            <filter val="4517833794"/>
            <filter val="4517834089"/>
            <filter val="4517834669"/>
            <filter val="4517835547"/>
            <filter val="4517835743"/>
            <filter val="4517835845"/>
            <filter val="4517836343"/>
            <filter val="4517836373"/>
            <filter val="4517836524"/>
            <filter val="4517837841"/>
            <filter val="4517837938"/>
            <filter val="4517837984"/>
            <filter val="4517838014"/>
            <filter val="4517838377"/>
            <filter val="4517841566"/>
            <filter val="4517843954"/>
            <filter val="4517845641"/>
            <filter val="4517847178"/>
            <filter val="4517847322"/>
            <filter val="4517847525"/>
            <filter val="4517848124"/>
            <filter val="4517848435"/>
            <filter val="4517850172"/>
            <filter val="4517851052"/>
            <filter val="4517851076"/>
            <filter val="4517851994"/>
            <filter val="4517852241"/>
            <filter val="4517855127"/>
            <filter val="4517855827"/>
            <filter val="4517856187"/>
            <filter val="4517857323"/>
            <filter val="4517857356"/>
            <filter val="4517860270"/>
            <filter val="4517860810"/>
            <filter val="4517861381"/>
            <filter val="4517861561"/>
            <filter val="4517863109"/>
            <filter val="4517863324"/>
            <filter val="4517864196"/>
            <filter val="4517864405"/>
            <filter val="4517864426"/>
            <filter val="4517865620"/>
            <filter val="4517866733"/>
            <filter val="4517866961"/>
            <filter val="4517867813"/>
            <filter val="4517868655"/>
            <filter val="4517869307"/>
            <filter val="4517869620"/>
            <filter val="4517869722"/>
            <filter val="4517870217"/>
            <filter val="4517870875"/>
            <filter val="4517870979"/>
            <filter val="4517871176"/>
            <filter val="4517872326"/>
            <filter val="4517873020"/>
            <filter val="4517875557"/>
            <filter val="4517875608"/>
            <filter val="4517875819"/>
            <filter val="4517875901"/>
            <filter val="4517880153"/>
            <filter val="4517880708"/>
            <filter val="4517881638"/>
            <filter val="4517883009"/>
            <filter val="4517883892"/>
            <filter val="4517886430"/>
            <filter val="4517888078"/>
            <filter val="4517889814"/>
            <filter val="4517889938"/>
            <filter val="4517890923"/>
            <filter val="4517891711"/>
            <filter val="4517892568"/>
            <filter val="4517893076"/>
            <filter val="4517893343"/>
            <filter val="4517894434"/>
            <filter val="4517894697"/>
            <filter val="4517894762"/>
            <filter val="4517895114"/>
            <filter val="4517895752"/>
            <filter val="4517896679"/>
            <filter val="4517896909"/>
            <filter val="4517897746"/>
            <filter val="4517898198"/>
            <filter val="4517898229"/>
            <filter val="4517898696"/>
            <filter val="4517898707"/>
            <filter val="4517901030"/>
            <filter val="4517902894"/>
            <filter val="4517905010"/>
            <filter val="4517906983"/>
            <filter val="4517908470"/>
            <filter val="4517908618"/>
            <filter val="4517910847"/>
            <filter val="4517911613"/>
            <filter val="4517912697"/>
            <filter val="4517915648"/>
            <filter val="4517915856"/>
            <filter val="4517916074"/>
            <filter val="4517916760"/>
            <filter val="4517918801"/>
            <filter val="4517919359"/>
            <filter val="4517921045"/>
            <filter val="4517921252"/>
            <filter val="4517921796"/>
            <filter val="4517923182"/>
            <filter val="4517923675"/>
            <filter val="4517926189"/>
            <filter val="4517927453"/>
            <filter val="4517927957"/>
            <filter val="4517928435"/>
            <filter val="4517929129"/>
            <filter val="4517929637"/>
            <filter val="4517930563"/>
            <filter val="4517930593"/>
            <filter val="4517930606"/>
            <filter val="4517931419"/>
            <filter val="4517931759"/>
            <filter val="4517932461"/>
            <filter val="4517932462"/>
            <filter val="4517934510"/>
            <filter val="4517939091"/>
            <filter val="4517939714"/>
            <filter val="4517939885"/>
            <filter val="4517939939"/>
            <filter val="4517941230"/>
            <filter val="4517942429"/>
            <filter val="4517942583"/>
            <filter val="4517942637"/>
            <filter val="4517945951"/>
            <filter val="4517946248"/>
            <filter val="4517947475"/>
            <filter val="4517950342"/>
            <filter val="4517950655"/>
            <filter val="4517950797"/>
            <filter val="4517951013"/>
            <filter val="4517951913"/>
            <filter val="4517952979"/>
            <filter val="4517953062"/>
            <filter val="4517953076"/>
            <filter val="4517954165"/>
            <filter val="4517954343"/>
            <filter val="4517954465"/>
            <filter val="4517954641"/>
            <filter val="4517954876"/>
            <filter val="4517955019"/>
            <filter val="4517955025"/>
            <filter val="4517956823"/>
            <filter val="4517957127"/>
            <filter val="4517957600"/>
            <filter val="4517957807"/>
            <filter val="4517958110"/>
            <filter val="4517958215"/>
            <filter val="4517958378"/>
            <filter val="4517958415"/>
            <filter val="4517958874"/>
            <filter val="4517959363"/>
            <filter val="4517959429"/>
            <filter val="4517959999"/>
            <filter val="4517960057"/>
            <filter val="4517960059"/>
            <filter val="4517961073"/>
            <filter val="4517961683"/>
            <filter val="4517962440"/>
            <filter val="4517963092"/>
            <filter val="4517963628"/>
            <filter val="4517964883"/>
            <filter val="4517966230"/>
            <filter val="4517967889"/>
            <filter val="4517967890"/>
            <filter val="4517967891"/>
            <filter val="4517969393"/>
            <filter val="4517969502"/>
            <filter val="4517970600"/>
            <filter val="4517970601"/>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8634"/>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4"/>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0"/>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2"/>
            <filter val="4518056453"/>
            <filter val="4518056454"/>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0180"/>
            <filter val="4518071152"/>
            <filter val="4518072127"/>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574"/>
            <filter val="4518084701"/>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432"/>
            <filter val="4518104573"/>
            <filter val="4518104982"/>
            <filter val="4518105813"/>
            <filter val="4518107284"/>
            <filter val="4518107621"/>
            <filter val="4518108373"/>
            <filter val="4518109725"/>
            <filter val="4518111619"/>
            <filter val="4518112241"/>
            <filter val="4518112658"/>
            <filter val="4518113105"/>
            <filter val="4518118506"/>
            <filter val="4518119280"/>
            <filter val="4518121562"/>
            <filter val="4518122252"/>
            <filter val="4518123054"/>
            <filter val="4518123084"/>
            <filter val="4518124099"/>
            <filter val="4518124366"/>
            <filter val="4518124434"/>
            <filter val="4518125505"/>
            <filter val="4518126052"/>
            <filter val="4518126259"/>
            <filter val="4518127577"/>
            <filter val="4518127854"/>
            <filter val="4518128183"/>
            <filter val="4518128323"/>
            <filter val="4518128443"/>
            <filter val="4518128473"/>
            <filter val="4518128533"/>
            <filter val="4518128623"/>
            <filter val="4518148540"/>
            <filter val="4518155482"/>
            <filter val="5501146563"/>
            <filter val="5501155468"/>
            <filter val="5501167701"/>
            <filter val="5501180923"/>
            <filter val="5501181252"/>
            <filter val="5501181787"/>
            <filter val="5501181803"/>
            <filter val="5501181984"/>
            <filter val="5501182545"/>
            <filter val="5501182876"/>
            <filter val="5501183053"/>
            <filter val="5501183076"/>
            <filter val="5501183105"/>
            <filter val="5501183136"/>
            <filter val="5501183248"/>
            <filter val="5501183315"/>
            <filter val="5501183349"/>
            <filter val="5501183403"/>
            <filter val="5501183487"/>
            <filter val="5501183727"/>
            <filter val="5501184143"/>
            <filter val="5501184386"/>
            <filter val="5501184505"/>
            <filter val="5501184671"/>
            <filter val="5501184926"/>
            <filter val="5501186569"/>
            <filter val="5501187465"/>
            <filter val="5501187730"/>
            <filter val="5501188459"/>
            <filter val="5501190147"/>
            <filter val="5501190177"/>
            <filter val="5501192014"/>
            <filter val="5501219290"/>
            <filter val="5501220117"/>
            <filter val="5501222834"/>
            <filter val="5501227697"/>
            <filter val="5501231869"/>
            <filter val="5501233782"/>
            <filter val="5501234124"/>
            <filter val="5501237268"/>
            <filter val="5501238598"/>
            <filter val="5501239402"/>
            <filter val="5501239669"/>
            <filter val="5501240021"/>
            <filter val="5501240094"/>
            <filter val="5501241766"/>
            <filter val="5501241786"/>
            <filter val="5501242956"/>
            <filter val="5501243257"/>
            <filter val="5501245475"/>
            <filter val="5501245538"/>
            <filter val="5501247646"/>
            <filter val="5501247865"/>
            <filter val="5501247895"/>
            <filter val="5501250210"/>
            <filter val="5501254394"/>
            <filter val="5501256781"/>
            <filter val="5501260166"/>
            <filter val="881536749"/>
            <filter val="881760217"/>
            <filter val="881875987"/>
            <filter val="881882874"/>
            <filter val="881885566"/>
            <filter val="881917830"/>
            <filter val="881918843"/>
            <filter val="881929037"/>
            <filter val="881934611"/>
            <filter val="881939563"/>
            <filter val="881944979"/>
            <filter val="881946166"/>
            <filter val="881946317"/>
            <filter val="881946320"/>
            <filter val="881958259"/>
          </filters>
        </filterColumn>
        <filterColumn colId="2">
          <filters>
            <filter val="4333116"/>
            <filter val="880447"/>
          </filters>
        </filterColumn>
      </autoFilter>
    </customSheetView>
    <customSheetView guid="{5327EAA6-9281-40BD-B4DA-C9ED42DDD2CE}" filter="1" showAutoFilter="1">
      <pageMargins left="0.7" right="0.7" top="0.75" bottom="0.75" header="0.3" footer="0.3"/>
      <autoFilter ref="A1:AD4905" xr:uid="{018EC503-FDE2-4477-8ED6-5051C38EB4F2}"/>
    </customSheetView>
    <customSheetView guid="{C960406D-F506-4222-B672-8C43123EB884}" filter="1" showAutoFilter="1">
      <pageMargins left="0.7" right="0.7" top="0.75" bottom="0.75" header="0.3" footer="0.3"/>
      <autoFilter ref="A1:AD4905" xr:uid="{3D461B99-715C-438B-BFAD-3580EC1486A2}">
        <filterColumn colId="28">
          <filters>
            <filter val="NGOC ANH"/>
            <filter val="NGUYEN"/>
          </filters>
        </filterColumn>
      </autoFilter>
    </customSheetView>
    <customSheetView guid="{CE148CE4-2716-48E2-9584-601877D64722}" filter="1" showAutoFilter="1">
      <pageMargins left="0.7" right="0.7" top="0.75" bottom="0.75" header="0.3" footer="0.3"/>
      <autoFilter ref="A1:AC3766" xr:uid="{8FFE1B47-42F8-4DB6-9A1F-A085E1220260}">
        <filterColumn colId="1">
          <filters>
            <filter val="8343399"/>
            <filter val="8398280"/>
            <filter val="8514465"/>
            <filter val="8601404"/>
            <filter val="8648391"/>
            <filter val="8649342"/>
            <filter val="8649499"/>
          </filters>
        </filterColumn>
        <filterColumn colId="18">
          <filters>
            <filter val="14.2022"/>
            <filter val="25.2022"/>
            <filter val="26.2022"/>
            <filter val="28.2022"/>
            <filter val="29.2022"/>
            <filter val="31.2022"/>
            <filter val="32.2022"/>
            <filter val="33.2022"/>
            <filter val="36.2022"/>
            <filter val="37.2022"/>
            <filter val="44.2022"/>
            <filter val="45.2022"/>
            <filter val="49.2022"/>
            <filter val="51.1899"/>
            <filter val="52.2021"/>
            <filter val="6.2022"/>
          </filters>
        </filterColumn>
      </autoFilter>
    </customSheetView>
    <customSheetView guid="{1A27A249-0CD4-48EC-82F8-F5C40C2AC0A3}" filter="1" showAutoFilter="1">
      <pageMargins left="0.7" right="0.7" top="0.75" bottom="0.75" header="0.3" footer="0.3"/>
      <autoFilter ref="A1:AD4905" xr:uid="{5ABF65F5-9906-41AD-964C-34C26A733733}">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MH100 - 2P FRESH &amp; BLACK"/>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s>
        </filterColumn>
        <filterColumn colId="4">
          <filters>
            <filter val="AS"/>
            <filter val="Available For Shipment"/>
            <filter val="Closed In Production (No more expected shipment)"/>
            <filter val="Closed Order"/>
            <filter val="NV"/>
            <filter val="PS"/>
            <filter val="R"/>
            <filter val="Received"/>
            <filter val="Shipped"/>
            <filter val="UC"/>
            <filter val="V"/>
            <filter val="Validated"/>
          </filters>
        </filterColumn>
        <filterColumn colId="28">
          <filters>
            <filter val="QUYNH"/>
            <filter val="NGUYEN"/>
          </filters>
        </filterColumn>
        <filterColumn colId="29">
          <filters blank="1">
            <filter val="Done"/>
            <filter val="Đóng"/>
            <filter val="FALSE"/>
            <filter val="Pending - late reply"/>
          </filters>
        </filterColumn>
      </autoFilter>
    </customSheetView>
    <customSheetView guid="{942D34A7-068B-4259-BF84-94502C2A316A}" filter="1" showAutoFilter="1">
      <pageMargins left="0.7" right="0.7" top="0.75" bottom="0.75" header="0.3" footer="0.3"/>
      <autoFilter ref="A1:AD5696" xr:uid="{AD5720F2-A205-4323-82F7-D74695DB1808}">
        <filterColumn colId="20">
          <filters blank="1">
            <filter val="#N/A"/>
            <filter val="BALO"/>
          </filters>
        </filterColumn>
        <filterColumn colId="23">
          <filters blank="1">
            <filter val="LATE"/>
            <filter val="ONTIME"/>
          </filters>
        </filterColumn>
        <filterColumn colId="28">
          <filters blank="1">
            <filter val="QUYNH"/>
            <filter val="THINH"/>
            <filter val="XX"/>
            <filter val="YEN"/>
          </filters>
        </filterColumn>
      </autoFilter>
    </customSheetView>
    <customSheetView guid="{EAF4935D-4D34-49F5-A813-A65D52AF4278}" filter="1" showAutoFilter="1">
      <pageMargins left="0.7" right="0.7" top="0.75" bottom="0.75" header="0.3" footer="0.3"/>
      <autoFilter ref="A1:AC4340" xr:uid="{32546FE8-3C83-44B4-A4B1-ACE63817D2A6}">
        <filterColumn colId="4">
          <filters>
            <filter val="Available For Shipment"/>
            <filter val="C"/>
            <filter val="Closed In Production (No more expected shipment)"/>
            <filter val="Closed Order"/>
            <filter val="CP"/>
            <filter val="NV"/>
            <filter val="PS"/>
            <filter val="R"/>
            <filter val="Received"/>
            <filter val="S"/>
            <filter val="Shipped"/>
            <filter val="UC"/>
            <filter val="V"/>
            <filter val="Validated"/>
          </filters>
        </filterColumn>
        <filterColumn colId="11">
          <colorFilter dxfId="21"/>
        </filterColumn>
      </autoFilter>
    </customSheetView>
    <customSheetView guid="{C5DE36BA-1283-4CB8-AC75-1AE373C0F137}" filter="1" showAutoFilter="1">
      <pageMargins left="0.7" right="0.7" top="0.75" bottom="0.75" header="0.3" footer="0.3"/>
      <autoFilter ref="A1:AC4418" xr:uid="{9D33400D-BBBB-4424-9D78-75EE205A0880}">
        <filterColumn colId="18">
          <filters blank="1">
            <filter val="15.2022"/>
            <filter val="40.2022"/>
            <filter val="49.2022"/>
            <filter val="50.2022"/>
          </filters>
        </filterColumn>
        <filterColumn colId="28">
          <filters>
            <filter val="NGUYEN"/>
            <filter val="QUYNH"/>
            <filter val="XX"/>
          </filters>
        </filterColumn>
      </autoFilter>
    </customSheetView>
    <customSheetView guid="{F5C4262E-A732-4D10-B0C8-5CCE07DFF602}" filter="1" showAutoFilter="1">
      <pageMargins left="0.7" right="0.7" top="0.75" bottom="0.75" header="0.3" footer="0.3"/>
      <autoFilter ref="A1:AC4418" xr:uid="{1729680A-3FC2-4A48-9232-FF47E1EEE823}">
        <filterColumn colId="1">
          <filters>
            <filter val="8242945"/>
            <filter val="8343399"/>
            <filter val="8359442"/>
            <filter val="8378097"/>
            <filter val="8378098"/>
            <filter val="8378099"/>
            <filter val="8398280"/>
            <filter val="8400261"/>
            <filter val="8492899"/>
            <filter val="8502148"/>
            <filter val="8502149"/>
            <filter val="8502156"/>
            <filter val="8502157"/>
            <filter val="8529024"/>
            <filter val="8533565"/>
            <filter val="8544366"/>
            <filter val="8549581"/>
            <filter val="8550766"/>
            <filter val="8550782"/>
            <filter val="8551447"/>
            <filter val="8551453"/>
            <filter val="8553542"/>
            <filter val="8559822"/>
            <filter val="8559841"/>
            <filter val="8560403"/>
            <filter val="8560404"/>
            <filter val="8560406"/>
            <filter val="8560407"/>
            <filter val="8560509"/>
            <filter val="8560510"/>
            <filter val="8560646"/>
            <filter val="8560647"/>
            <filter val="8560652"/>
            <filter val="8562175"/>
            <filter val="8570186"/>
            <filter val="8572388"/>
            <filter val="8576219"/>
            <filter val="8576260"/>
            <filter val="8583151"/>
            <filter val="8583155"/>
            <filter val="8583162"/>
            <filter val="8596792"/>
            <filter val="8601404"/>
            <filter val="8618607"/>
            <filter val="8644126"/>
            <filter val="8649040"/>
            <filter val="8649041"/>
            <filter val="8649042"/>
            <filter val="8649043"/>
            <filter val="8649237"/>
            <filter val="8649342"/>
            <filter val="8649369"/>
            <filter val="8649372"/>
            <filter val="8649499"/>
            <filter val="8669927"/>
            <filter val="8672246"/>
            <filter val="8676217"/>
            <filter val="8676223"/>
            <filter val="8731420"/>
            <filter val="8731421"/>
            <filter val="8731508"/>
            <filter val="8731509"/>
            <filter val="8731515"/>
            <filter val="8731516"/>
            <filter val="8731578"/>
            <filter val="8734848"/>
            <filter val="8734851"/>
            <filter val="8761490"/>
          </filters>
        </filterColumn>
        <filterColumn colId="4">
          <filters>
            <filter val="Available For Shipment"/>
            <filter val="Closed In Production (No more expected shipment)"/>
            <filter val="Closed Order"/>
            <filter val="CP"/>
            <filter val="NV"/>
            <filter val="PS"/>
            <filter val="R"/>
            <filter val="Received"/>
            <filter val="Shipped"/>
            <filter val="UC"/>
            <filter val="V"/>
            <filter val="Validated"/>
          </filters>
        </filterColumn>
        <filterColumn colId="18">
          <filters blank="1">
            <filter val="1.2022"/>
            <filter val="10.2022"/>
            <filter val="11.2022"/>
            <filter val="12.2022"/>
            <filter val="13.2022"/>
            <filter val="14.2022"/>
            <filter val="15.2022"/>
            <filter val="16.2022"/>
            <filter val="18.2022"/>
            <filter val="19.2022"/>
            <filter val="2.2022"/>
            <filter val="20.2022"/>
            <filter val="21.2022"/>
            <filter val="22.2022"/>
            <filter val="23.2022"/>
            <filter val="24.2022"/>
            <filter val="25.2022"/>
            <filter val="26.2022"/>
            <filter val="27.2022"/>
            <filter val="28.2022"/>
            <filter val="29.2022"/>
            <filter val="3.2022"/>
            <filter val="30.2022"/>
            <filter val="31.2022"/>
            <filter val="32.2022"/>
            <filter val="33.2022"/>
            <filter val="34.2022"/>
            <filter val="35.2022"/>
            <filter val="36.2022"/>
            <filter val="37.2022"/>
            <filter val="38.2022"/>
            <filter val="39.2022"/>
            <filter val="4.2022"/>
            <filter val="40.2022"/>
            <filter val="41.2022"/>
            <filter val="42.2022"/>
            <filter val="43.2022"/>
            <filter val="44.2022"/>
            <filter val="45.2022"/>
            <filter val="46.2022"/>
            <filter val="47.2022"/>
            <filter val="49.2022"/>
            <filter val="50.2022"/>
            <filter val="51.1899"/>
            <filter val="51.2022"/>
            <filter val="52.2021"/>
            <filter val="6.2022"/>
            <filter val="7.2022"/>
            <filter val="8.2022"/>
            <filter val="9.2022"/>
          </filters>
        </filterColumn>
        <filterColumn colId="28">
          <filters>
            <filter val="NGUYEN"/>
            <filter val="QUYNH"/>
            <filter val="XX"/>
          </filters>
        </filterColumn>
      </autoFilter>
    </customSheetView>
    <customSheetView guid="{0ACCEA9F-BDF4-4427-8CAC-B1BF6CB0875B}" filter="1" showAutoFilter="1">
      <pageMargins left="0.7" right="0.7" top="0.75" bottom="0.75" header="0.3" footer="0.3"/>
      <autoFilter ref="A1:AD4905" xr:uid="{E795B81C-386C-4423-A0E0-77C5A7DAA83D}"/>
    </customSheetView>
    <customSheetView guid="{991E2C89-7809-4D6D-947E-27F81C250EC6}" filter="1" showAutoFilter="1">
      <pageMargins left="0.7" right="0.7" top="0.75" bottom="0.75" header="0.3" footer="0.3"/>
      <autoFilter ref="A1:AD4503" xr:uid="{FF64FE53-1031-434A-8E74-9F01F3BE0730}">
        <filterColumn colId="18">
          <filters blank="1">
            <filter val="1.2022"/>
            <filter val="1.2023"/>
            <filter val="10.2022"/>
            <filter val="10.2023"/>
            <filter val="11.2022"/>
            <filter val="12.2022"/>
            <filter val="13.2022"/>
            <filter val="13.2023"/>
            <filter val="14.2022"/>
            <filter val="15.2022"/>
            <filter val="16.2022"/>
            <filter val="16.2023"/>
            <filter val="17.2022"/>
            <filter val="18.2022"/>
            <filter val="19.2023"/>
            <filter val="2.2022"/>
            <filter val="2.2023"/>
            <filter val="22.2023"/>
            <filter val="25.2023"/>
            <filter val="28.2023"/>
            <filter val="3.2022"/>
            <filter val="3.2023"/>
            <filter val="31.2023"/>
            <filter val="34.2023"/>
            <filter val="37.2023"/>
            <filter val="4.2022"/>
            <filter val="40.2022"/>
            <filter val="50.2022"/>
            <filter val="51.1899"/>
            <filter val="52.2021"/>
            <filter val="6.2022"/>
            <filter val="7.2022"/>
            <filter val="7.2023"/>
            <filter val="8.2022"/>
            <filter val="9.2022"/>
          </filters>
        </filterColumn>
        <filterColumn colId="21">
          <filters>
            <filter val="FUT"/>
          </filters>
        </filterColumn>
      </autoFilter>
    </customSheetView>
    <customSheetView guid="{A37649A3-C484-48BC-A836-E3AB07777C3E}" filter="1" showAutoFilter="1">
      <pageMargins left="0.7" right="0.7" top="0.75" bottom="0.75" header="0.3" footer="0.3"/>
      <autoFilter ref="A1:AC4418" xr:uid="{666DFB53-CDE1-4582-AA81-F41B5F7A84AA}">
        <filterColumn colId="7">
          <filters blank="1">
            <filter val="BOOSTER EMEA"/>
            <filter val="BOOSTER INDIAN OCEAN MFD FWDIN"/>
            <filter val="BOOSTER LATAM"/>
            <filter val="BOOSTER MALAYSIA"/>
            <filter val="CAC ANTWERPEN"/>
            <filter val="CAC INDONESIA"/>
            <filter val="CAC Mexico"/>
            <filter val="CAC MONTREAL"/>
            <filter val="CAC MOSCOW"/>
            <filter val="CAC OAKLAND"/>
            <filter val="CAC SANTIAGO"/>
            <filter val="CAC SAV AGENCEMENT"/>
            <filter val="CAC ZARAGOZA"/>
            <filter val="CAC/CAR COLOMBIA"/>
            <filter val="DSI CAC Bangalore"/>
          </filters>
        </filterColumn>
        <filterColumn colId="18">
          <filters blank="1">
            <filter val="18.2022"/>
            <filter val="31.2022"/>
            <filter val="32.2022"/>
            <filter val="35.2022"/>
            <filter val="40.2022"/>
            <filter val="44.2022"/>
            <filter val="49.2022"/>
            <filter val="50.2022"/>
            <filter val="51.1899"/>
            <filter val="51.2022"/>
            <filter val="52.2021"/>
          </filters>
        </filterColumn>
        <filterColumn colId="28">
          <filters>
            <filter val="QUYNH"/>
            <filter val="NGUYEN"/>
          </filters>
        </filterColumn>
      </autoFilter>
    </customSheetView>
  </customSheetViews>
  <dataValidations count="2">
    <dataValidation type="list" allowBlank="1" sqref="K5407 K2:L5397 K5463:L5709" xr:uid="{00000000-0002-0000-0700-000000000000}">
      <formula1>"LOGISTIC,SUPPLIER,CUSTOMER,SPL,OTHER"</formula1>
    </dataValidation>
    <dataValidation type="list" allowBlank="1" sqref="J2:J5709" xr:uid="{00000000-0002-0000-0700-000001000000}">
      <formula1>"ON TIME,LATE,ADVANCE"</formula1>
    </dataValidation>
  </dataValidations>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 ORDERS</vt:lpstr>
      <vt:lpstr>Report</vt: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VINH</dc:creator>
  <cp:lastModifiedBy>Huong, Nguyen Thi Thu</cp:lastModifiedBy>
  <dcterms:created xsi:type="dcterms:W3CDTF">2022-11-09T06:39:47Z</dcterms:created>
  <dcterms:modified xsi:type="dcterms:W3CDTF">2022-11-20T03:21:18Z</dcterms:modified>
</cp:coreProperties>
</file>